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C:\Users\CAROLINE SAYSON\Documents\Reports\"/>
    </mc:Choice>
  </mc:AlternateContent>
  <xr:revisionPtr revIDLastSave="0" documentId="8_{00A9C6C6-0A40-4B26-A0F8-9CC7C88BD9AA}" xr6:coauthVersionLast="47" xr6:coauthVersionMax="47" xr10:uidLastSave="{00000000-0000-0000-0000-000000000000}"/>
  <bookViews>
    <workbookView xWindow="8445" yWindow="1470" windowWidth="14265" windowHeight="9525" firstSheet="2" activeTab="3" xr2:uid="{00000000-000D-0000-FFFF-FFFF00000000}"/>
  </bookViews>
  <sheets>
    <sheet name="Summary" sheetId="1" r:id="rId1"/>
    <sheet name="Summary per project" sheetId="2" r:id="rId2"/>
    <sheet name="CAR" sheetId="3" r:id="rId3"/>
    <sheet name="REGION 1" sheetId="4" r:id="rId4"/>
    <sheet name="REGION 2" sheetId="5" r:id="rId5"/>
    <sheet name="REGION 3" sheetId="6" r:id="rId6"/>
    <sheet name="REGION 4A" sheetId="7" r:id="rId7"/>
    <sheet name="REGION 4B" sheetId="8" r:id="rId8"/>
    <sheet name="REGION 5" sheetId="9" r:id="rId9"/>
    <sheet name="REGION 67" sheetId="10" r:id="rId10"/>
    <sheet name="Summary (Status of Application)" sheetId="11" state="hidden" r:id="rId11"/>
    <sheet name="REGION 9" sheetId="12" r:id="rId12"/>
    <sheet name="REGION 10" sheetId="13" r:id="rId13"/>
    <sheet name="REGION 11" sheetId="14" r:id="rId14"/>
    <sheet name="REGION 12" sheetId="15" r:id="rId15"/>
    <sheet name="REGION 13" sheetId="16" r:id="rId16"/>
    <sheet name="Road Projects" sheetId="17" r:id="rId17"/>
    <sheet name="List of Project Per Year" sheetId="18" state="hidden" r:id="rId18"/>
    <sheet name="Copy of Road Projects" sheetId="19" state="hidden" r:id="rId19"/>
    <sheet name="Sheet18" sheetId="20" state="hidden" r:id="rId20"/>
    <sheet name="Sheet4" sheetId="21" state="hidden" r:id="rId21"/>
  </sheets>
  <definedNames>
    <definedName name="_xlnm._FilterDatabase" localSheetId="2" hidden="1">CAR!$A$1:$K$72</definedName>
    <definedName name="_xlnm._FilterDatabase" localSheetId="3" hidden="1">'REGION 1'!$A$1:$K$83</definedName>
    <definedName name="_xlnm._FilterDatabase" localSheetId="12" hidden="1">'REGION 10'!$A$1:$K$74</definedName>
    <definedName name="_xlnm._FilterDatabase" localSheetId="13" hidden="1">'REGION 11'!$A$1:$K$1937</definedName>
    <definedName name="_xlnm._FilterDatabase" localSheetId="15" hidden="1">'REGION 13'!$A$1:$L$300</definedName>
    <definedName name="_xlnm._FilterDatabase" localSheetId="5" hidden="1">'REGION 3'!$A$1:$L$94</definedName>
    <definedName name="_xlnm._FilterDatabase" localSheetId="7" hidden="1">'REGION 4B'!$A$1:$K$227</definedName>
    <definedName name="_xlnm._FilterDatabase" localSheetId="11" hidden="1">'REGION 9'!$A$1:$K$189</definedName>
    <definedName name="Z_37739323_4A03_445B_890C_F22D5096D0C6_.wvu.FilterData" localSheetId="7" hidden="1">'REGION 4B'!$B$1:$AB$100</definedName>
  </definedNames>
  <calcPr calcId="191028"/>
  <customWorkbookViews>
    <customWorkbookView name="Filter 1" guid="{37739323-4A03-445B-890C-F22D5096D0C6}"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CfCfcDjjmnmYclEDUpTpEuQ3NmywJtBgE79eJ/Gg2Eo="/>
    </ext>
  </extLst>
</workbook>
</file>

<file path=xl/calcChain.xml><?xml version="1.0" encoding="utf-8"?>
<calcChain xmlns="http://schemas.openxmlformats.org/spreadsheetml/2006/main">
  <c r="A31" i="3" l="1"/>
  <c r="A32" i="3"/>
  <c r="L16" i="19"/>
  <c r="K16" i="19"/>
  <c r="J16" i="19"/>
  <c r="I16" i="19"/>
  <c r="L15" i="19"/>
  <c r="K15" i="19"/>
  <c r="J15" i="19"/>
  <c r="I15" i="19"/>
  <c r="L14" i="19"/>
  <c r="K14" i="19"/>
  <c r="J14" i="19"/>
  <c r="I14" i="19"/>
  <c r="L13" i="19"/>
  <c r="K13" i="19"/>
  <c r="J13" i="19"/>
  <c r="I13" i="19"/>
  <c r="L12" i="19"/>
  <c r="K12" i="19"/>
  <c r="J12" i="19"/>
  <c r="I12" i="19"/>
  <c r="L11" i="19"/>
  <c r="K11" i="19"/>
  <c r="J11" i="19"/>
  <c r="I11" i="19"/>
  <c r="L9" i="19"/>
  <c r="K9" i="19"/>
  <c r="J9" i="19"/>
  <c r="I9" i="19"/>
  <c r="L8" i="19"/>
  <c r="K8" i="19"/>
  <c r="J8" i="19"/>
  <c r="I8" i="19"/>
  <c r="L7" i="19"/>
  <c r="K7" i="19"/>
  <c r="J7" i="19"/>
  <c r="I7" i="19"/>
  <c r="L6" i="19"/>
  <c r="K6" i="19"/>
  <c r="J6" i="19"/>
  <c r="I6" i="19"/>
  <c r="A6" i="19"/>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L5" i="19"/>
  <c r="K5" i="19"/>
  <c r="J5" i="19"/>
  <c r="J17" i="19" s="1"/>
  <c r="I5" i="19"/>
  <c r="A5" i="19"/>
  <c r="I4" i="19"/>
  <c r="A3" i="19"/>
  <c r="A4" i="19" s="1"/>
  <c r="C1754" i="18"/>
  <c r="A1258" i="18"/>
  <c r="A1259" i="18" s="1"/>
  <c r="A1260" i="18" s="1"/>
  <c r="A1261" i="18" s="1"/>
  <c r="A1262" i="18" s="1"/>
  <c r="A1263" i="18" s="1"/>
  <c r="A1264" i="18" s="1"/>
  <c r="A1265" i="18" s="1"/>
  <c r="A1266" i="18" s="1"/>
  <c r="A1267" i="18" s="1"/>
  <c r="A1268" i="18" s="1"/>
  <c r="A1269" i="18" s="1"/>
  <c r="A1270" i="18" s="1"/>
  <c r="A1271" i="18" s="1"/>
  <c r="A1272" i="18" s="1"/>
  <c r="A1273" i="18" s="1"/>
  <c r="A1274" i="18" s="1"/>
  <c r="A1275" i="18" s="1"/>
  <c r="A1276" i="18" s="1"/>
  <c r="A1277" i="18" s="1"/>
  <c r="A1278" i="18" s="1"/>
  <c r="A1279" i="18" s="1"/>
  <c r="A1280" i="18" s="1"/>
  <c r="A1281" i="18" s="1"/>
  <c r="A1282" i="18" s="1"/>
  <c r="A1283" i="18" s="1"/>
  <c r="A1284" i="18" s="1"/>
  <c r="A1285" i="18" s="1"/>
  <c r="A1286" i="18" s="1"/>
  <c r="A1287" i="18" s="1"/>
  <c r="A1288" i="18" s="1"/>
  <c r="A1289" i="18" s="1"/>
  <c r="A1290" i="18" s="1"/>
  <c r="A1291" i="18" s="1"/>
  <c r="A1292" i="18" s="1"/>
  <c r="A1293" i="18" s="1"/>
  <c r="A1294" i="18" s="1"/>
  <c r="A1295" i="18" s="1"/>
  <c r="A1296" i="18" s="1"/>
  <c r="A1297" i="18" s="1"/>
  <c r="A1298" i="18" s="1"/>
  <c r="A1299" i="18" s="1"/>
  <c r="A1300" i="18" s="1"/>
  <c r="A1301" i="18" s="1"/>
  <c r="A1302" i="18" s="1"/>
  <c r="A1303" i="18" s="1"/>
  <c r="A1304" i="18" s="1"/>
  <c r="A1305" i="18" s="1"/>
  <c r="A1306" i="18" s="1"/>
  <c r="A1307" i="18" s="1"/>
  <c r="A1308" i="18" s="1"/>
  <c r="A1309" i="18" s="1"/>
  <c r="A1310" i="18" s="1"/>
  <c r="A1311" i="18" s="1"/>
  <c r="A1312" i="18" s="1"/>
  <c r="A1313" i="18" s="1"/>
  <c r="A1314" i="18" s="1"/>
  <c r="A1315" i="18" s="1"/>
  <c r="A1316" i="18" s="1"/>
  <c r="A1317" i="18" s="1"/>
  <c r="A1318" i="18" s="1"/>
  <c r="A1319" i="18" s="1"/>
  <c r="A1320" i="18" s="1"/>
  <c r="A1321" i="18" s="1"/>
  <c r="A1322" i="18" s="1"/>
  <c r="A1323" i="18" s="1"/>
  <c r="A1324" i="18" s="1"/>
  <c r="A1325" i="18" s="1"/>
  <c r="A1326" i="18" s="1"/>
  <c r="A1327" i="18" s="1"/>
  <c r="A1328" i="18" s="1"/>
  <c r="A1329" i="18" s="1"/>
  <c r="A1330" i="18" s="1"/>
  <c r="A1331" i="18" s="1"/>
  <c r="A1332" i="18" s="1"/>
  <c r="A1333" i="18" s="1"/>
  <c r="A1334" i="18" s="1"/>
  <c r="A1335" i="18" s="1"/>
  <c r="A1336" i="18" s="1"/>
  <c r="A1337" i="18" s="1"/>
  <c r="A1338" i="18" s="1"/>
  <c r="A1339" i="18" s="1"/>
  <c r="A1340" i="18" s="1"/>
  <c r="A1341" i="18" s="1"/>
  <c r="A1342" i="18" s="1"/>
  <c r="A1343" i="18" s="1"/>
  <c r="A1346" i="18" s="1"/>
  <c r="A1347" i="18" s="1"/>
  <c r="A1348" i="18" s="1"/>
  <c r="A1349" i="18" s="1"/>
  <c r="A1350" i="18" s="1"/>
  <c r="A1351" i="18" s="1"/>
  <c r="A1352" i="18" s="1"/>
  <c r="A1353" i="18" s="1"/>
  <c r="A1354" i="18" s="1"/>
  <c r="A1355" i="18" s="1"/>
  <c r="A1356" i="18" s="1"/>
  <c r="A1357" i="18" s="1"/>
  <c r="A1358" i="18" s="1"/>
  <c r="A1359" i="18" s="1"/>
  <c r="A1360" i="18" s="1"/>
  <c r="A1361" i="18" s="1"/>
  <c r="A1362" i="18" s="1"/>
  <c r="A1363" i="18" s="1"/>
  <c r="A1364" i="18" s="1"/>
  <c r="A1365" i="18" s="1"/>
  <c r="A1366" i="18" s="1"/>
  <c r="A1367" i="18" s="1"/>
  <c r="A1368" i="18" s="1"/>
  <c r="A1369" i="18" s="1"/>
  <c r="A1370" i="18" s="1"/>
  <c r="A1371" i="18" s="1"/>
  <c r="A1372" i="18" s="1"/>
  <c r="A1373" i="18" s="1"/>
  <c r="A1374" i="18" s="1"/>
  <c r="A1375" i="18" s="1"/>
  <c r="A1376" i="18" s="1"/>
  <c r="A1377" i="18" s="1"/>
  <c r="A1378" i="18" s="1"/>
  <c r="A1379" i="18" s="1"/>
  <c r="A1380" i="18" s="1"/>
  <c r="A1381" i="18" s="1"/>
  <c r="A1382" i="18" s="1"/>
  <c r="A1383" i="18" s="1"/>
  <c r="A1384" i="18" s="1"/>
  <c r="A1385" i="18" s="1"/>
  <c r="A1386" i="18" s="1"/>
  <c r="A1387" i="18" s="1"/>
  <c r="A1388" i="18" s="1"/>
  <c r="A1389" i="18" s="1"/>
  <c r="A1390" i="18" s="1"/>
  <c r="A1391" i="18" s="1"/>
  <c r="A1392" i="18" s="1"/>
  <c r="A1393" i="18" s="1"/>
  <c r="A1394" i="18" s="1"/>
  <c r="A1395" i="18" s="1"/>
  <c r="A1396" i="18" s="1"/>
  <c r="A1397" i="18" s="1"/>
  <c r="A1398" i="18" s="1"/>
  <c r="A1399" i="18" s="1"/>
  <c r="A1400" i="18" s="1"/>
  <c r="A1401" i="18" s="1"/>
  <c r="A1402" i="18" s="1"/>
  <c r="A1403" i="18" s="1"/>
  <c r="A1404" i="18" s="1"/>
  <c r="A1405" i="18" s="1"/>
  <c r="A1406" i="18" s="1"/>
  <c r="A1407" i="18" s="1"/>
  <c r="A1408" i="18" s="1"/>
  <c r="A1409" i="18" s="1"/>
  <c r="A1410" i="18" s="1"/>
  <c r="A1411" i="18" s="1"/>
  <c r="A1412" i="18" s="1"/>
  <c r="A1413" i="18" s="1"/>
  <c r="A1414" i="18" s="1"/>
  <c r="A1415" i="18" s="1"/>
  <c r="A1416" i="18" s="1"/>
  <c r="A1417" i="18" s="1"/>
  <c r="A1418" i="18" s="1"/>
  <c r="A1419" i="18" s="1"/>
  <c r="A1420" i="18" s="1"/>
  <c r="A1421" i="18" s="1"/>
  <c r="A1422" i="18" s="1"/>
  <c r="A1423" i="18" s="1"/>
  <c r="A1424" i="18" s="1"/>
  <c r="A1425" i="18" s="1"/>
  <c r="A1426" i="18" s="1"/>
  <c r="A1427" i="18" s="1"/>
  <c r="A1428" i="18" s="1"/>
  <c r="A1429" i="18" s="1"/>
  <c r="A1430" i="18" s="1"/>
  <c r="A1431" i="18" s="1"/>
  <c r="A1432" i="18" s="1"/>
  <c r="A1433" i="18" s="1"/>
  <c r="A1434" i="18" s="1"/>
  <c r="A1435" i="18" s="1"/>
  <c r="A1436" i="18" s="1"/>
  <c r="A1437" i="18" s="1"/>
  <c r="A1438" i="18" s="1"/>
  <c r="A1439" i="18" s="1"/>
  <c r="A1440" i="18" s="1"/>
  <c r="A1441" i="18" s="1"/>
  <c r="A1442" i="18" s="1"/>
  <c r="A1443" i="18" s="1"/>
  <c r="A1444" i="18" s="1"/>
  <c r="A1445" i="18" s="1"/>
  <c r="A1446" i="18" s="1"/>
  <c r="A1447" i="18" s="1"/>
  <c r="A1448" i="18" s="1"/>
  <c r="A1449" i="18" s="1"/>
  <c r="A1450" i="18" s="1"/>
  <c r="A1451" i="18" s="1"/>
  <c r="A1452" i="18" s="1"/>
  <c r="A1453" i="18" s="1"/>
  <c r="A1454" i="18" s="1"/>
  <c r="A1455" i="18" s="1"/>
  <c r="A1456" i="18" s="1"/>
  <c r="A1457" i="18" s="1"/>
  <c r="A1458" i="18" s="1"/>
  <c r="A1459" i="18" s="1"/>
  <c r="A1460" i="18" s="1"/>
  <c r="A1461" i="18" s="1"/>
  <c r="A1462" i="18" s="1"/>
  <c r="A1463" i="18" s="1"/>
  <c r="A1464" i="18" s="1"/>
  <c r="A1465" i="18" s="1"/>
  <c r="A1466" i="18" s="1"/>
  <c r="A1467" i="18" s="1"/>
  <c r="A1468" i="18" s="1"/>
  <c r="A1469" i="18" s="1"/>
  <c r="A1470" i="18" s="1"/>
  <c r="A1471" i="18" s="1"/>
  <c r="A1472" i="18" s="1"/>
  <c r="A1473" i="18" s="1"/>
  <c r="A1474" i="18" s="1"/>
  <c r="A1475" i="18" s="1"/>
  <c r="A1476" i="18" s="1"/>
  <c r="A1477" i="18" s="1"/>
  <c r="A1478" i="18" s="1"/>
  <c r="A1479" i="18" s="1"/>
  <c r="A1480" i="18" s="1"/>
  <c r="A1481" i="18" s="1"/>
  <c r="A1482" i="18" s="1"/>
  <c r="A1483" i="18" s="1"/>
  <c r="A1484" i="18" s="1"/>
  <c r="A1485" i="18" s="1"/>
  <c r="A1486" i="18" s="1"/>
  <c r="A1487" i="18" s="1"/>
  <c r="A1488" i="18" s="1"/>
  <c r="A1489" i="18" s="1"/>
  <c r="A1490" i="18" s="1"/>
  <c r="A1491" i="18" s="1"/>
  <c r="A1492" i="18" s="1"/>
  <c r="A1493" i="18" s="1"/>
  <c r="A1494" i="18" s="1"/>
  <c r="A1495" i="18" s="1"/>
  <c r="A1496" i="18" s="1"/>
  <c r="A1497" i="18" s="1"/>
  <c r="A1498" i="18" s="1"/>
  <c r="A1499" i="18" s="1"/>
  <c r="A1500" i="18" s="1"/>
  <c r="A1501" i="18" s="1"/>
  <c r="A1502" i="18" s="1"/>
  <c r="A1503" i="18" s="1"/>
  <c r="A1504" i="18" s="1"/>
  <c r="A1505" i="18" s="1"/>
  <c r="A1506" i="18" s="1"/>
  <c r="A1507" i="18" s="1"/>
  <c r="A1508" i="18" s="1"/>
  <c r="A1509" i="18" s="1"/>
  <c r="A1510" i="18" s="1"/>
  <c r="A1511" i="18" s="1"/>
  <c r="A1512" i="18" s="1"/>
  <c r="A1513" i="18" s="1"/>
  <c r="A1514" i="18" s="1"/>
  <c r="A1515" i="18" s="1"/>
  <c r="A1516" i="18" s="1"/>
  <c r="A1517" i="18" s="1"/>
  <c r="A1518" i="18" s="1"/>
  <c r="A1519" i="18" s="1"/>
  <c r="A1520" i="18" s="1"/>
  <c r="A1521" i="18" s="1"/>
  <c r="A1522" i="18" s="1"/>
  <c r="A1523" i="18" s="1"/>
  <c r="A1524" i="18" s="1"/>
  <c r="A1525" i="18" s="1"/>
  <c r="A1526" i="18" s="1"/>
  <c r="A1527" i="18" s="1"/>
  <c r="A1528" i="18" s="1"/>
  <c r="A1529" i="18" s="1"/>
  <c r="A1530" i="18" s="1"/>
  <c r="A1531" i="18" s="1"/>
  <c r="A1532" i="18" s="1"/>
  <c r="A1533" i="18" s="1"/>
  <c r="A1534" i="18" s="1"/>
  <c r="A1535" i="18" s="1"/>
  <c r="A1536" i="18" s="1"/>
  <c r="A1537" i="18" s="1"/>
  <c r="A1538" i="18" s="1"/>
  <c r="A1539" i="18" s="1"/>
  <c r="A1540" i="18" s="1"/>
  <c r="A1541" i="18" s="1"/>
  <c r="A1542" i="18" s="1"/>
  <c r="A1543" i="18" s="1"/>
  <c r="A1544" i="18" s="1"/>
  <c r="A1545" i="18" s="1"/>
  <c r="A1546" i="18" s="1"/>
  <c r="A1547" i="18" s="1"/>
  <c r="A1548" i="18" s="1"/>
  <c r="A1549" i="18" s="1"/>
  <c r="A1550" i="18" s="1"/>
  <c r="A1551" i="18" s="1"/>
  <c r="A1552" i="18" s="1"/>
  <c r="A1553" i="18" s="1"/>
  <c r="A1554" i="18" s="1"/>
  <c r="A1555" i="18" s="1"/>
  <c r="A1556" i="18" s="1"/>
  <c r="A1557" i="18" s="1"/>
  <c r="A1558" i="18" s="1"/>
  <c r="A1559" i="18" s="1"/>
  <c r="A1560" i="18" s="1"/>
  <c r="A1561" i="18" s="1"/>
  <c r="A1562" i="18" s="1"/>
  <c r="A1563" i="18" s="1"/>
  <c r="A1564" i="18" s="1"/>
  <c r="A1565" i="18" s="1"/>
  <c r="A1566" i="18" s="1"/>
  <c r="A1567" i="18" s="1"/>
  <c r="A1568" i="18" s="1"/>
  <c r="A1569" i="18" s="1"/>
  <c r="A1570" i="18" s="1"/>
  <c r="A1571" i="18" s="1"/>
  <c r="A1572" i="18" s="1"/>
  <c r="A1573" i="18" s="1"/>
  <c r="A1574" i="18" s="1"/>
  <c r="A1575" i="18" s="1"/>
  <c r="A1576" i="18" s="1"/>
  <c r="A1577" i="18" s="1"/>
  <c r="A1578" i="18" s="1"/>
  <c r="A1579" i="18" s="1"/>
  <c r="A1580" i="18" s="1"/>
  <c r="A1581" i="18" s="1"/>
  <c r="A1582" i="18" s="1"/>
  <c r="A1583" i="18" s="1"/>
  <c r="A1584" i="18" s="1"/>
  <c r="A1585" i="18" s="1"/>
  <c r="A1586" i="18" s="1"/>
  <c r="A1587" i="18" s="1"/>
  <c r="A1588" i="18" s="1"/>
  <c r="A1589" i="18" s="1"/>
  <c r="A1590" i="18" s="1"/>
  <c r="A1591" i="18" s="1"/>
  <c r="A1592" i="18" s="1"/>
  <c r="A1593" i="18" s="1"/>
  <c r="A1594" i="18" s="1"/>
  <c r="A1595" i="18" s="1"/>
  <c r="A1596" i="18" s="1"/>
  <c r="A1597" i="18" s="1"/>
  <c r="A1598" i="18" s="1"/>
  <c r="A1599" i="18" s="1"/>
  <c r="A1600" i="18" s="1"/>
  <c r="A1601" i="18" s="1"/>
  <c r="A1602" i="18" s="1"/>
  <c r="A1603" i="18" s="1"/>
  <c r="A1604" i="18" s="1"/>
  <c r="A1605" i="18" s="1"/>
  <c r="A1606" i="18" s="1"/>
  <c r="A1607" i="18" s="1"/>
  <c r="A1608" i="18" s="1"/>
  <c r="A1609" i="18" s="1"/>
  <c r="A1610" i="18" s="1"/>
  <c r="A1611" i="18" s="1"/>
  <c r="A1612" i="18" s="1"/>
  <c r="A1613" i="18" s="1"/>
  <c r="A1614" i="18" s="1"/>
  <c r="A1615" i="18" s="1"/>
  <c r="A1616" i="18" s="1"/>
  <c r="A1617" i="18" s="1"/>
  <c r="A1618" i="18" s="1"/>
  <c r="A1619" i="18" s="1"/>
  <c r="A1620" i="18" s="1"/>
  <c r="A1621" i="18" s="1"/>
  <c r="A1622" i="18" s="1"/>
  <c r="A1623" i="18" s="1"/>
  <c r="A1624" i="18" s="1"/>
  <c r="A1625" i="18" s="1"/>
  <c r="A1626" i="18" s="1"/>
  <c r="A1627" i="18" s="1"/>
  <c r="A1628" i="18" s="1"/>
  <c r="A1629" i="18" s="1"/>
  <c r="A1630" i="18" s="1"/>
  <c r="A1631" i="18" s="1"/>
  <c r="A1632" i="18" s="1"/>
  <c r="A1633" i="18" s="1"/>
  <c r="A1634" i="18" s="1"/>
  <c r="A1635" i="18" s="1"/>
  <c r="A1636" i="18" s="1"/>
  <c r="A1637" i="18" s="1"/>
  <c r="A1638" i="18" s="1"/>
  <c r="A1639" i="18" s="1"/>
  <c r="A1640" i="18" s="1"/>
  <c r="A1641" i="18" s="1"/>
  <c r="A1642" i="18" s="1"/>
  <c r="A1643" i="18" s="1"/>
  <c r="A1644" i="18" s="1"/>
  <c r="A1645" i="18" s="1"/>
  <c r="A1646" i="18" s="1"/>
  <c r="A1647" i="18" s="1"/>
  <c r="A1648" i="18" s="1"/>
  <c r="A1649" i="18" s="1"/>
  <c r="A1650" i="18" s="1"/>
  <c r="A1651" i="18" s="1"/>
  <c r="A1652" i="18" s="1"/>
  <c r="A1653" i="18" s="1"/>
  <c r="A1654" i="18" s="1"/>
  <c r="A1655" i="18" s="1"/>
  <c r="A1656" i="18" s="1"/>
  <c r="A1657" i="18" s="1"/>
  <c r="A1658" i="18" s="1"/>
  <c r="A1659" i="18" s="1"/>
  <c r="A1660" i="18" s="1"/>
  <c r="A1661" i="18" s="1"/>
  <c r="A1662" i="18" s="1"/>
  <c r="A1663" i="18" s="1"/>
  <c r="A1664" i="18" s="1"/>
  <c r="A1665" i="18" s="1"/>
  <c r="A1666" i="18" s="1"/>
  <c r="A1667" i="18" s="1"/>
  <c r="A1668" i="18" s="1"/>
  <c r="A1669" i="18" s="1"/>
  <c r="A1670" i="18" s="1"/>
  <c r="A1671" i="18" s="1"/>
  <c r="A1672" i="18" s="1"/>
  <c r="A1673" i="18" s="1"/>
  <c r="A1674" i="18" s="1"/>
  <c r="A1675" i="18" s="1"/>
  <c r="A1676" i="18" s="1"/>
  <c r="A1677" i="18" s="1"/>
  <c r="A1678" i="18" s="1"/>
  <c r="A1700" i="18" s="1"/>
  <c r="A1701" i="18" s="1"/>
  <c r="A1702" i="18" s="1"/>
  <c r="A1703" i="18" s="1"/>
  <c r="A1704" i="18" s="1"/>
  <c r="A1705" i="18" s="1"/>
  <c r="A1706" i="18" s="1"/>
  <c r="A1707" i="18" s="1"/>
  <c r="A1708" i="18" s="1"/>
  <c r="A1709" i="18" s="1"/>
  <c r="A1710" i="18" s="1"/>
  <c r="A1711" i="18" s="1"/>
  <c r="A1712" i="18" s="1"/>
  <c r="A1713" i="18" s="1"/>
  <c r="A1714" i="18" s="1"/>
  <c r="A1715" i="18" s="1"/>
  <c r="A1716" i="18" s="1"/>
  <c r="A1717" i="18" s="1"/>
  <c r="A1718" i="18" s="1"/>
  <c r="A1719" i="18" s="1"/>
  <c r="A1720" i="18" s="1"/>
  <c r="A999" i="18"/>
  <c r="A1000" i="18" s="1"/>
  <c r="A1001" i="18" s="1"/>
  <c r="A1002" i="18" s="1"/>
  <c r="A1003" i="18" s="1"/>
  <c r="A1004" i="18" s="1"/>
  <c r="A1005" i="18" s="1"/>
  <c r="A1006" i="18" s="1"/>
  <c r="A1007" i="18" s="1"/>
  <c r="A1008" i="18" s="1"/>
  <c r="A1009" i="18" s="1"/>
  <c r="A1010" i="18" s="1"/>
  <c r="A1011" i="18" s="1"/>
  <c r="A1012" i="18" s="1"/>
  <c r="A1013" i="18" s="1"/>
  <c r="A1014" i="18" s="1"/>
  <c r="A1015" i="18" s="1"/>
  <c r="A1016" i="18" s="1"/>
  <c r="A1017" i="18" s="1"/>
  <c r="A1018" i="18" s="1"/>
  <c r="A1019" i="18" s="1"/>
  <c r="A1020" i="18" s="1"/>
  <c r="A1021" i="18" s="1"/>
  <c r="A1022" i="18" s="1"/>
  <c r="A1023" i="18" s="1"/>
  <c r="A1024" i="18" s="1"/>
  <c r="A1025" i="18" s="1"/>
  <c r="A1026" i="18" s="1"/>
  <c r="A1027" i="18" s="1"/>
  <c r="A1028" i="18" s="1"/>
  <c r="A1029" i="18" s="1"/>
  <c r="A1030" i="18" s="1"/>
  <c r="A1031" i="18" s="1"/>
  <c r="A1032" i="18" s="1"/>
  <c r="A1033" i="18" s="1"/>
  <c r="A1034" i="18" s="1"/>
  <c r="A1035" i="18" s="1"/>
  <c r="A1036" i="18" s="1"/>
  <c r="A1037" i="18" s="1"/>
  <c r="A1038" i="18" s="1"/>
  <c r="A1039" i="18" s="1"/>
  <c r="A1040" i="18" s="1"/>
  <c r="A1041" i="18" s="1"/>
  <c r="A1042" i="18" s="1"/>
  <c r="A1043" i="18" s="1"/>
  <c r="A1044" i="18" s="1"/>
  <c r="A1045" i="18" s="1"/>
  <c r="A1046" i="18" s="1"/>
  <c r="A1047" i="18" s="1"/>
  <c r="A1048" i="18" s="1"/>
  <c r="A1049" i="18" s="1"/>
  <c r="A1050" i="18" s="1"/>
  <c r="A1051" i="18" s="1"/>
  <c r="A1052" i="18" s="1"/>
  <c r="A1053" i="18" s="1"/>
  <c r="A1054" i="18" s="1"/>
  <c r="A1055" i="18" s="1"/>
  <c r="A1056" i="18" s="1"/>
  <c r="A1057" i="18" s="1"/>
  <c r="A1058" i="18" s="1"/>
  <c r="A1059" i="18" s="1"/>
  <c r="A1060" i="18" s="1"/>
  <c r="A1061" i="18" s="1"/>
  <c r="A1062" i="18" s="1"/>
  <c r="A1063" i="18" s="1"/>
  <c r="A1064" i="18" s="1"/>
  <c r="A1065" i="18" s="1"/>
  <c r="A1066" i="18" s="1"/>
  <c r="A1067" i="18" s="1"/>
  <c r="A1068" i="18" s="1"/>
  <c r="A1069" i="18" s="1"/>
  <c r="A1070" i="18" s="1"/>
  <c r="A1071" i="18" s="1"/>
  <c r="A1072" i="18" s="1"/>
  <c r="A1073" i="18" s="1"/>
  <c r="A1074" i="18" s="1"/>
  <c r="A1075" i="18" s="1"/>
  <c r="A1076" i="18" s="1"/>
  <c r="A1077" i="18" s="1"/>
  <c r="A1078" i="18" s="1"/>
  <c r="A1079" i="18" s="1"/>
  <c r="A1080" i="18" s="1"/>
  <c r="A1081" i="18" s="1"/>
  <c r="A1082" i="18" s="1"/>
  <c r="A1083" i="18" s="1"/>
  <c r="A1084" i="18" s="1"/>
  <c r="A1085" i="18" s="1"/>
  <c r="A1086" i="18" s="1"/>
  <c r="A1087" i="18" s="1"/>
  <c r="A1088" i="18" s="1"/>
  <c r="A1089" i="18" s="1"/>
  <c r="A1090" i="18" s="1"/>
  <c r="A1091" i="18" s="1"/>
  <c r="A1092" i="18" s="1"/>
  <c r="A1093" i="18" s="1"/>
  <c r="A1094" i="18" s="1"/>
  <c r="A1095" i="18" s="1"/>
  <c r="A1096" i="18" s="1"/>
  <c r="A1097" i="18" s="1"/>
  <c r="A1098" i="18" s="1"/>
  <c r="A1099" i="18" s="1"/>
  <c r="A1100" i="18" s="1"/>
  <c r="A1101" i="18" s="1"/>
  <c r="A1102" i="18" s="1"/>
  <c r="A1103" i="18" s="1"/>
  <c r="A1104" i="18" s="1"/>
  <c r="A1105" i="18" s="1"/>
  <c r="A1106" i="18" s="1"/>
  <c r="A1107" i="18" s="1"/>
  <c r="A1108" i="18" s="1"/>
  <c r="A1109" i="18" s="1"/>
  <c r="A1110" i="18" s="1"/>
  <c r="A1111" i="18" s="1"/>
  <c r="A1112" i="18" s="1"/>
  <c r="A1113" i="18" s="1"/>
  <c r="A1114" i="18" s="1"/>
  <c r="A1115" i="18" s="1"/>
  <c r="A1116" i="18" s="1"/>
  <c r="A1117" i="18" s="1"/>
  <c r="A1118" i="18" s="1"/>
  <c r="A1119" i="18" s="1"/>
  <c r="A1120" i="18" s="1"/>
  <c r="A1121" i="18" s="1"/>
  <c r="A1122" i="18" s="1"/>
  <c r="A1123" i="18" s="1"/>
  <c r="A1124" i="18" s="1"/>
  <c r="A1125" i="18" s="1"/>
  <c r="A1126" i="18" s="1"/>
  <c r="A1127" i="18" s="1"/>
  <c r="A1128" i="18" s="1"/>
  <c r="A1129" i="18" s="1"/>
  <c r="A1130" i="18" s="1"/>
  <c r="A1131" i="18" s="1"/>
  <c r="A1132" i="18" s="1"/>
  <c r="A1133" i="18" s="1"/>
  <c r="A1134" i="18" s="1"/>
  <c r="A1135" i="18" s="1"/>
  <c r="A1136" i="18" s="1"/>
  <c r="A1137" i="18" s="1"/>
  <c r="A1138" i="18" s="1"/>
  <c r="A1139" i="18" s="1"/>
  <c r="A1140" i="18" s="1"/>
  <c r="A1141" i="18" s="1"/>
  <c r="A1142" i="18" s="1"/>
  <c r="A1143" i="18" s="1"/>
  <c r="A1144" i="18" s="1"/>
  <c r="A1145" i="18" s="1"/>
  <c r="A1146" i="18" s="1"/>
  <c r="A1147" i="18" s="1"/>
  <c r="A1148" i="18" s="1"/>
  <c r="A1149" i="18" s="1"/>
  <c r="A1150" i="18" s="1"/>
  <c r="A1151" i="18" s="1"/>
  <c r="A1152" i="18" s="1"/>
  <c r="A1153" i="18" s="1"/>
  <c r="A1154" i="18" s="1"/>
  <c r="A1155" i="18" s="1"/>
  <c r="A1156" i="18" s="1"/>
  <c r="A1157" i="18" s="1"/>
  <c r="A1158" i="18" s="1"/>
  <c r="A1159" i="18" s="1"/>
  <c r="A1160" i="18" s="1"/>
  <c r="A1161" i="18" s="1"/>
  <c r="A1162" i="18" s="1"/>
  <c r="A1163" i="18" s="1"/>
  <c r="A1164" i="18" s="1"/>
  <c r="A1165" i="18" s="1"/>
  <c r="A1166" i="18" s="1"/>
  <c r="A1167" i="18" s="1"/>
  <c r="A1168" i="18" s="1"/>
  <c r="A1169" i="18" s="1"/>
  <c r="A1170" i="18" s="1"/>
  <c r="A1171" i="18" s="1"/>
  <c r="A1172" i="18" s="1"/>
  <c r="A1173" i="18" s="1"/>
  <c r="A1174" i="18" s="1"/>
  <c r="A1175" i="18" s="1"/>
  <c r="A1176" i="18" s="1"/>
  <c r="A1177" i="18" s="1"/>
  <c r="A1178" i="18" s="1"/>
  <c r="A1179" i="18" s="1"/>
  <c r="A1180" i="18" s="1"/>
  <c r="A1181" i="18" s="1"/>
  <c r="A1182" i="18" s="1"/>
  <c r="A1183" i="18" s="1"/>
  <c r="A1184" i="18" s="1"/>
  <c r="A1185" i="18" s="1"/>
  <c r="A1186" i="18" s="1"/>
  <c r="A1187" i="18" s="1"/>
  <c r="A1188" i="18" s="1"/>
  <c r="A1189" i="18" s="1"/>
  <c r="A1190" i="18" s="1"/>
  <c r="A1191" i="18" s="1"/>
  <c r="A1192" i="18" s="1"/>
  <c r="A1193" i="18" s="1"/>
  <c r="A1194" i="18" s="1"/>
  <c r="A1195" i="18" s="1"/>
  <c r="A1196" i="18" s="1"/>
  <c r="A1197" i="18" s="1"/>
  <c r="A1198" i="18" s="1"/>
  <c r="A1199" i="18" s="1"/>
  <c r="A1200" i="18" s="1"/>
  <c r="A1201" i="18" s="1"/>
  <c r="A1202" i="18" s="1"/>
  <c r="A1203" i="18" s="1"/>
  <c r="A1204" i="18" s="1"/>
  <c r="A1205" i="18" s="1"/>
  <c r="A1206" i="18" s="1"/>
  <c r="A1207" i="18" s="1"/>
  <c r="A1208" i="18" s="1"/>
  <c r="A1209" i="18" s="1"/>
  <c r="A1210" i="18" s="1"/>
  <c r="A1211" i="18" s="1"/>
  <c r="A1212" i="18" s="1"/>
  <c r="A1213" i="18" s="1"/>
  <c r="A1214" i="18" s="1"/>
  <c r="A1215" i="18" s="1"/>
  <c r="A688" i="18"/>
  <c r="A689" i="18" s="1"/>
  <c r="A690" i="18" s="1"/>
  <c r="A691" i="18" s="1"/>
  <c r="A692" i="18" s="1"/>
  <c r="A693" i="18" s="1"/>
  <c r="A694" i="18" s="1"/>
  <c r="A695" i="18" s="1"/>
  <c r="A696" i="18" s="1"/>
  <c r="A697" i="18" s="1"/>
  <c r="A698" i="18" s="1"/>
  <c r="A699" i="18" s="1"/>
  <c r="A700" i="18" s="1"/>
  <c r="A701" i="18" s="1"/>
  <c r="A702" i="18" s="1"/>
  <c r="A703" i="18" s="1"/>
  <c r="A704" i="18" s="1"/>
  <c r="A705" i="18" s="1"/>
  <c r="A706" i="18" s="1"/>
  <c r="A707" i="18" s="1"/>
  <c r="A708" i="18" s="1"/>
  <c r="A709" i="18" s="1"/>
  <c r="A710" i="18" s="1"/>
  <c r="A711" i="18" s="1"/>
  <c r="A712" i="18" s="1"/>
  <c r="A713" i="18" s="1"/>
  <c r="A714" i="18" s="1"/>
  <c r="A715" i="18" s="1"/>
  <c r="A716" i="18" s="1"/>
  <c r="A717" i="18" s="1"/>
  <c r="A718" i="18" s="1"/>
  <c r="A719" i="18" s="1"/>
  <c r="A720" i="18" s="1"/>
  <c r="A721" i="18" s="1"/>
  <c r="A722" i="18" s="1"/>
  <c r="A723" i="18" s="1"/>
  <c r="A724" i="18" s="1"/>
  <c r="A725" i="18" s="1"/>
  <c r="A726" i="18" s="1"/>
  <c r="A727" i="18" s="1"/>
  <c r="A728" i="18" s="1"/>
  <c r="A729" i="18" s="1"/>
  <c r="A730" i="18" s="1"/>
  <c r="A731" i="18" s="1"/>
  <c r="A732" i="18" s="1"/>
  <c r="A733" i="18" s="1"/>
  <c r="A734" i="18" s="1"/>
  <c r="A735" i="18" s="1"/>
  <c r="A736" i="18" s="1"/>
  <c r="A737" i="18" s="1"/>
  <c r="A738" i="18" s="1"/>
  <c r="A739" i="18" s="1"/>
  <c r="A740" i="18" s="1"/>
  <c r="A741" i="18" s="1"/>
  <c r="A742" i="18" s="1"/>
  <c r="A743" i="18" s="1"/>
  <c r="A744" i="18" s="1"/>
  <c r="A745" i="18" s="1"/>
  <c r="A746" i="18" s="1"/>
  <c r="A747" i="18" s="1"/>
  <c r="A748" i="18" s="1"/>
  <c r="A749" i="18" s="1"/>
  <c r="A750" i="18" s="1"/>
  <c r="A751" i="18" s="1"/>
  <c r="A752" i="18" s="1"/>
  <c r="A753" i="18" s="1"/>
  <c r="A754" i="18" s="1"/>
  <c r="A755" i="18" s="1"/>
  <c r="A756" i="18" s="1"/>
  <c r="A757" i="18" s="1"/>
  <c r="A758" i="18" s="1"/>
  <c r="A759" i="18" s="1"/>
  <c r="A760" i="18" s="1"/>
  <c r="A761" i="18" s="1"/>
  <c r="A762" i="18" s="1"/>
  <c r="A763" i="18" s="1"/>
  <c r="A764" i="18" s="1"/>
  <c r="A765" i="18" s="1"/>
  <c r="A766" i="18" s="1"/>
  <c r="A767" i="18" s="1"/>
  <c r="A768" i="18" s="1"/>
  <c r="A769" i="18" s="1"/>
  <c r="A770" i="18" s="1"/>
  <c r="A771" i="18" s="1"/>
  <c r="A772" i="18" s="1"/>
  <c r="A773" i="18" s="1"/>
  <c r="A774" i="18" s="1"/>
  <c r="A775" i="18" s="1"/>
  <c r="A776" i="18" s="1"/>
  <c r="A777" i="18" s="1"/>
  <c r="A778" i="18" s="1"/>
  <c r="A779" i="18" s="1"/>
  <c r="A780" i="18" s="1"/>
  <c r="A781" i="18" s="1"/>
  <c r="A782" i="18" s="1"/>
  <c r="A783" i="18" s="1"/>
  <c r="A784" i="18" s="1"/>
  <c r="A785" i="18" s="1"/>
  <c r="A786" i="18" s="1"/>
  <c r="A787" i="18" s="1"/>
  <c r="A788" i="18" s="1"/>
  <c r="A789" i="18" s="1"/>
  <c r="A790" i="18" s="1"/>
  <c r="A791" i="18" s="1"/>
  <c r="A792" i="18" s="1"/>
  <c r="A793" i="18" s="1"/>
  <c r="A794" i="18" s="1"/>
  <c r="A795" i="18" s="1"/>
  <c r="A796" i="18" s="1"/>
  <c r="A797" i="18" s="1"/>
  <c r="A798" i="18" s="1"/>
  <c r="A799" i="18" s="1"/>
  <c r="A800" i="18" s="1"/>
  <c r="A801" i="18" s="1"/>
  <c r="A802" i="18" s="1"/>
  <c r="A803" i="18" s="1"/>
  <c r="A804" i="18" s="1"/>
  <c r="A805" i="18" s="1"/>
  <c r="A806" i="18" s="1"/>
  <c r="A807" i="18" s="1"/>
  <c r="A808" i="18" s="1"/>
  <c r="A809" i="18" s="1"/>
  <c r="A810" i="18" s="1"/>
  <c r="A811" i="18" s="1"/>
  <c r="A812" i="18" s="1"/>
  <c r="A813" i="18" s="1"/>
  <c r="A814" i="18" s="1"/>
  <c r="A815" i="18" s="1"/>
  <c r="A816" i="18" s="1"/>
  <c r="A817" i="18" s="1"/>
  <c r="A818" i="18" s="1"/>
  <c r="A819" i="18" s="1"/>
  <c r="A820" i="18" s="1"/>
  <c r="A821" i="18" s="1"/>
  <c r="A822" i="18" s="1"/>
  <c r="A824" i="18" s="1"/>
  <c r="A825" i="18" s="1"/>
  <c r="A826" i="18" s="1"/>
  <c r="A827" i="18" s="1"/>
  <c r="A828" i="18" s="1"/>
  <c r="A829" i="18" s="1"/>
  <c r="A830" i="18" s="1"/>
  <c r="A831" i="18" s="1"/>
  <c r="A832" i="18" s="1"/>
  <c r="A833" i="18" s="1"/>
  <c r="A834" i="18" s="1"/>
  <c r="A835" i="18" s="1"/>
  <c r="A686" i="18"/>
  <c r="A687" i="18" s="1"/>
  <c r="A610" i="18"/>
  <c r="A611" i="18" s="1"/>
  <c r="A612" i="18" s="1"/>
  <c r="A613" i="18" s="1"/>
  <c r="A614" i="18" s="1"/>
  <c r="A615" i="18" s="1"/>
  <c r="A616" i="18" s="1"/>
  <c r="A617" i="18" s="1"/>
  <c r="A618" i="18" s="1"/>
  <c r="A619" i="18" s="1"/>
  <c r="A620" i="18" s="1"/>
  <c r="A621" i="18" s="1"/>
  <c r="A622" i="18" s="1"/>
  <c r="A623" i="18" s="1"/>
  <c r="A624" i="18" s="1"/>
  <c r="A625" i="18" s="1"/>
  <c r="A626" i="18" s="1"/>
  <c r="A627" i="18" s="1"/>
  <c r="A628" i="18" s="1"/>
  <c r="A629" i="18" s="1"/>
  <c r="A630" i="18" s="1"/>
  <c r="A631" i="18" s="1"/>
  <c r="A632" i="18" s="1"/>
  <c r="A633" i="18" s="1"/>
  <c r="A634" i="18" s="1"/>
  <c r="A635" i="18" s="1"/>
  <c r="A636" i="18" s="1"/>
  <c r="A637" i="18" s="1"/>
  <c r="A638" i="18" s="1"/>
  <c r="A639" i="18" s="1"/>
  <c r="A640" i="18" s="1"/>
  <c r="A641" i="18" s="1"/>
  <c r="A642" i="18" s="1"/>
  <c r="A643" i="18" s="1"/>
  <c r="A644" i="18" s="1"/>
  <c r="A645" i="18" s="1"/>
  <c r="A646" i="18" s="1"/>
  <c r="A647" i="18" s="1"/>
  <c r="A648" i="18" s="1"/>
  <c r="A649" i="18" s="1"/>
  <c r="A650" i="18" s="1"/>
  <c r="A651" i="18" s="1"/>
  <c r="A652" i="18" s="1"/>
  <c r="A653" i="18" s="1"/>
  <c r="A654" i="18" s="1"/>
  <c r="A655" i="18" s="1"/>
  <c r="A656" i="18" s="1"/>
  <c r="A657" i="18" s="1"/>
  <c r="A658" i="18" s="1"/>
  <c r="A659" i="18" s="1"/>
  <c r="A660" i="18" s="1"/>
  <c r="A661" i="18" s="1"/>
  <c r="A662" i="18" s="1"/>
  <c r="A663" i="18" s="1"/>
  <c r="A664" i="18" s="1"/>
  <c r="A665" i="18" s="1"/>
  <c r="A666" i="18" s="1"/>
  <c r="A667" i="18" s="1"/>
  <c r="A668" i="18" s="1"/>
  <c r="A669" i="18" s="1"/>
  <c r="A670" i="18" s="1"/>
  <c r="A671" i="18" s="1"/>
  <c r="A672" i="18" s="1"/>
  <c r="A673" i="18" s="1"/>
  <c r="A674" i="18" s="1"/>
  <c r="A675" i="18" s="1"/>
  <c r="A676" i="18" s="1"/>
  <c r="A677" i="18" s="1"/>
  <c r="A678" i="18" s="1"/>
  <c r="A679" i="18" s="1"/>
  <c r="A680" i="18" s="1"/>
  <c r="A589" i="18"/>
  <c r="A590" i="18" s="1"/>
  <c r="A591" i="18" s="1"/>
  <c r="A592" i="18" s="1"/>
  <c r="A593" i="18" s="1"/>
  <c r="A594" i="18" s="1"/>
  <c r="A595" i="18" s="1"/>
  <c r="A596" i="18" s="1"/>
  <c r="A597" i="18" s="1"/>
  <c r="A598" i="18" s="1"/>
  <c r="A599" i="18" s="1"/>
  <c r="A600" i="18" s="1"/>
  <c r="A601" i="18" s="1"/>
  <c r="A602" i="18" s="1"/>
  <c r="A603" i="18" s="1"/>
  <c r="A604" i="18" s="1"/>
  <c r="A605" i="18" s="1"/>
  <c r="A606" i="18" s="1"/>
  <c r="A607" i="18" s="1"/>
  <c r="A608" i="18" s="1"/>
  <c r="A609" i="18" s="1"/>
  <c r="A585" i="18"/>
  <c r="A586" i="18" s="1"/>
  <c r="A587" i="18" s="1"/>
  <c r="A588" i="18" s="1"/>
  <c r="A584" i="18"/>
  <c r="A547" i="18"/>
  <c r="A548" i="18" s="1"/>
  <c r="A549" i="18" s="1"/>
  <c r="A550" i="18" s="1"/>
  <c r="A551" i="18" s="1"/>
  <c r="A552" i="18" s="1"/>
  <c r="A553" i="18" s="1"/>
  <c r="A554" i="18" s="1"/>
  <c r="A555" i="18" s="1"/>
  <c r="A556" i="18" s="1"/>
  <c r="A557" i="18" s="1"/>
  <c r="A558" i="18" s="1"/>
  <c r="A559" i="18" s="1"/>
  <c r="A560" i="18" s="1"/>
  <c r="A561" i="18" s="1"/>
  <c r="A562" i="18" s="1"/>
  <c r="A563" i="18" s="1"/>
  <c r="A564" i="18" s="1"/>
  <c r="A565" i="18" s="1"/>
  <c r="A566" i="18" s="1"/>
  <c r="A567" i="18" s="1"/>
  <c r="A568" i="18" s="1"/>
  <c r="A569" i="18" s="1"/>
  <c r="A570" i="18" s="1"/>
  <c r="A571" i="18" s="1"/>
  <c r="A572" i="18" s="1"/>
  <c r="A573" i="18" s="1"/>
  <c r="A574" i="18" s="1"/>
  <c r="A575" i="18" s="1"/>
  <c r="A576" i="18" s="1"/>
  <c r="A577" i="18" s="1"/>
  <c r="A480" i="18"/>
  <c r="A481" i="18" s="1"/>
  <c r="A482" i="18" s="1"/>
  <c r="A483" i="18" s="1"/>
  <c r="A484" i="18" s="1"/>
  <c r="A485" i="18" s="1"/>
  <c r="A486" i="18" s="1"/>
  <c r="A487" i="18" s="1"/>
  <c r="A488" i="18" s="1"/>
  <c r="A489" i="18" s="1"/>
  <c r="A490" i="18" s="1"/>
  <c r="A491" i="18" s="1"/>
  <c r="A492" i="18" s="1"/>
  <c r="A493" i="18" s="1"/>
  <c r="A494" i="18" s="1"/>
  <c r="A495" i="18" s="1"/>
  <c r="A496" i="18" s="1"/>
  <c r="A497" i="18" s="1"/>
  <c r="A498" i="18" s="1"/>
  <c r="A499" i="18" s="1"/>
  <c r="A500" i="18" s="1"/>
  <c r="A501" i="18" s="1"/>
  <c r="A504" i="18" s="1"/>
  <c r="A505" i="18" s="1"/>
  <c r="A506" i="18" s="1"/>
  <c r="A507" i="18" s="1"/>
  <c r="A508" i="18" s="1"/>
  <c r="A509" i="18" s="1"/>
  <c r="A510" i="18" s="1"/>
  <c r="A511" i="18" s="1"/>
  <c r="A512" i="18" s="1"/>
  <c r="A513" i="18" s="1"/>
  <c r="A514" i="18" s="1"/>
  <c r="A515" i="18" s="1"/>
  <c r="A516" i="18" s="1"/>
  <c r="A517" i="18" s="1"/>
  <c r="A518" i="18" s="1"/>
  <c r="A519" i="18" s="1"/>
  <c r="A520" i="18" s="1"/>
  <c r="A521" i="18" s="1"/>
  <c r="A522" i="18" s="1"/>
  <c r="A523" i="18" s="1"/>
  <c r="A524" i="18" s="1"/>
  <c r="A525" i="18" s="1"/>
  <c r="A526" i="18" s="1"/>
  <c r="A527" i="18" s="1"/>
  <c r="A528" i="18" s="1"/>
  <c r="A529" i="18" s="1"/>
  <c r="A530" i="18" s="1"/>
  <c r="A531" i="18" s="1"/>
  <c r="A532" i="18" s="1"/>
  <c r="A533" i="18" s="1"/>
  <c r="A534" i="18" s="1"/>
  <c r="A535" i="18" s="1"/>
  <c r="A536" i="18" s="1"/>
  <c r="A537" i="18" s="1"/>
  <c r="A538" i="18" s="1"/>
  <c r="A539" i="18" s="1"/>
  <c r="A540" i="18" s="1"/>
  <c r="A541" i="18" s="1"/>
  <c r="A542" i="18" s="1"/>
  <c r="A543" i="18" s="1"/>
  <c r="A544" i="18" s="1"/>
  <c r="A545" i="18" s="1"/>
  <c r="A546" i="18" s="1"/>
  <c r="A361" i="18"/>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A416" i="18" s="1"/>
  <c r="A417" i="18" s="1"/>
  <c r="A418" i="18" s="1"/>
  <c r="A419" i="18" s="1"/>
  <c r="A420" i="18" s="1"/>
  <c r="A421" i="18" s="1"/>
  <c r="A422" i="18" s="1"/>
  <c r="A423" i="18" s="1"/>
  <c r="A424" i="18" s="1"/>
  <c r="A425" i="18" s="1"/>
  <c r="A426" i="18" s="1"/>
  <c r="A427" i="18" s="1"/>
  <c r="A428" i="18" s="1"/>
  <c r="A429" i="18" s="1"/>
  <c r="A430" i="18" s="1"/>
  <c r="A431" i="18" s="1"/>
  <c r="A432" i="18" s="1"/>
  <c r="A433" i="18" s="1"/>
  <c r="A434" i="18" s="1"/>
  <c r="A435" i="18" s="1"/>
  <c r="A436" i="18" s="1"/>
  <c r="A437" i="18" s="1"/>
  <c r="A438" i="18" s="1"/>
  <c r="A439" i="18" s="1"/>
  <c r="A440" i="18" s="1"/>
  <c r="A441" i="18" s="1"/>
  <c r="A442" i="18" s="1"/>
  <c r="A443" i="18" s="1"/>
  <c r="A444" i="18" s="1"/>
  <c r="A445" i="18" s="1"/>
  <c r="A446" i="18" s="1"/>
  <c r="A447" i="18" s="1"/>
  <c r="A448" i="18" s="1"/>
  <c r="A449" i="18" s="1"/>
  <c r="A450" i="18" s="1"/>
  <c r="A451" i="18" s="1"/>
  <c r="A452" i="18" s="1"/>
  <c r="A453" i="18" s="1"/>
  <c r="A454" i="18" s="1"/>
  <c r="A455" i="18" s="1"/>
  <c r="A456" i="18" s="1"/>
  <c r="A457" i="18" s="1"/>
  <c r="A458" i="18" s="1"/>
  <c r="A459" i="18" s="1"/>
  <c r="A460" i="18" s="1"/>
  <c r="A461" i="18" s="1"/>
  <c r="A462" i="18" s="1"/>
  <c r="A463" i="18" s="1"/>
  <c r="A464" i="18" s="1"/>
  <c r="A465" i="18" s="1"/>
  <c r="A466" i="18" s="1"/>
  <c r="A467" i="18" s="1"/>
  <c r="A468" i="18" s="1"/>
  <c r="A469" i="18" s="1"/>
  <c r="A470" i="18" s="1"/>
  <c r="A471" i="18" s="1"/>
  <c r="A472" i="18" s="1"/>
  <c r="A473" i="18" s="1"/>
  <c r="A474" i="18" s="1"/>
  <c r="A475" i="18" s="1"/>
  <c r="A359" i="18"/>
  <c r="A360" i="18" s="1"/>
  <c r="A358" i="18"/>
  <c r="A312" i="18"/>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06" i="18"/>
  <c r="A307" i="18" s="1"/>
  <c r="A308" i="18" s="1"/>
  <c r="A309" i="18" s="1"/>
  <c r="A310" i="18" s="1"/>
  <c r="A311" i="18" s="1"/>
  <c r="A259" i="18"/>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254" i="18"/>
  <c r="A255" i="18" s="1"/>
  <c r="A256" i="18" s="1"/>
  <c r="A257" i="18" s="1"/>
  <c r="A258" i="18" s="1"/>
  <c r="A197" i="18"/>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196" i="18"/>
  <c r="A177" i="18"/>
  <c r="A178" i="18" s="1"/>
  <c r="A179" i="18" s="1"/>
  <c r="A180" i="18" s="1"/>
  <c r="A181" i="18" s="1"/>
  <c r="A182" i="18" s="1"/>
  <c r="A183" i="18" s="1"/>
  <c r="A184" i="18" s="1"/>
  <c r="A185" i="18" s="1"/>
  <c r="A186" i="18" s="1"/>
  <c r="A187" i="18" s="1"/>
  <c r="A188" i="18" s="1"/>
  <c r="A189" i="18" s="1"/>
  <c r="A166" i="18"/>
  <c r="A167" i="18" s="1"/>
  <c r="A168" i="18" s="1"/>
  <c r="A169" i="18" s="1"/>
  <c r="A170" i="18" s="1"/>
  <c r="A171" i="18" s="1"/>
  <c r="A172" i="18" s="1"/>
  <c r="A173" i="18" s="1"/>
  <c r="A174" i="18" s="1"/>
  <c r="A175" i="18" s="1"/>
  <c r="A176" i="18" s="1"/>
  <c r="A137" i="18"/>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22" i="18"/>
  <c r="A123" i="18" s="1"/>
  <c r="A124" i="18" s="1"/>
  <c r="A125" i="18" s="1"/>
  <c r="A126" i="18" s="1"/>
  <c r="A127" i="18" s="1"/>
  <c r="A128" i="18" s="1"/>
  <c r="A129" i="18" s="1"/>
  <c r="A130" i="18" s="1"/>
  <c r="A117" i="18"/>
  <c r="A118" i="18" s="1"/>
  <c r="A119" i="18" s="1"/>
  <c r="A120" i="18" s="1"/>
  <c r="A121" i="18" s="1"/>
  <c r="A90" i="18"/>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84" i="18"/>
  <c r="A85" i="18" s="1"/>
  <c r="A86" i="18" s="1"/>
  <c r="A87" i="18" s="1"/>
  <c r="A88" i="18" s="1"/>
  <c r="A89" i="18" s="1"/>
  <c r="A83" i="18"/>
  <c r="A64" i="18"/>
  <c r="A65" i="18" s="1"/>
  <c r="A66" i="18" s="1"/>
  <c r="A67" i="18" s="1"/>
  <c r="A68" i="18" s="1"/>
  <c r="A69" i="18" s="1"/>
  <c r="A70" i="18" s="1"/>
  <c r="A71" i="18" s="1"/>
  <c r="A72" i="18" s="1"/>
  <c r="A73" i="18" s="1"/>
  <c r="A74" i="18" s="1"/>
  <c r="A75" i="18" s="1"/>
  <c r="A76" i="18" s="1"/>
  <c r="A54" i="18"/>
  <c r="A55" i="18" s="1"/>
  <c r="A56" i="18" s="1"/>
  <c r="A57" i="18" s="1"/>
  <c r="A47" i="18"/>
  <c r="A46" i="18"/>
  <c r="A39" i="18"/>
  <c r="A37" i="18"/>
  <c r="A38" i="18" s="1"/>
  <c r="A31" i="18"/>
  <c r="A17" i="18"/>
  <c r="A18" i="18" s="1"/>
  <c r="A10" i="18"/>
  <c r="N16" i="17"/>
  <c r="N17" i="17" s="1"/>
  <c r="M16" i="17"/>
  <c r="L16" i="17"/>
  <c r="K16" i="17"/>
  <c r="N15" i="17"/>
  <c r="M15" i="17"/>
  <c r="L15" i="17"/>
  <c r="K15" i="17"/>
  <c r="N14" i="17"/>
  <c r="M14" i="17"/>
  <c r="L14" i="17"/>
  <c r="K14" i="17"/>
  <c r="N13" i="17"/>
  <c r="M13" i="17"/>
  <c r="M17" i="17" s="1"/>
  <c r="L13" i="17"/>
  <c r="K13" i="17"/>
  <c r="N12" i="17"/>
  <c r="M12" i="17"/>
  <c r="L12" i="17"/>
  <c r="K12" i="17"/>
  <c r="N11" i="17"/>
  <c r="M11" i="17"/>
  <c r="L11" i="17"/>
  <c r="K11" i="17"/>
  <c r="N9" i="17"/>
  <c r="M9" i="17"/>
  <c r="L9" i="17"/>
  <c r="K9" i="17"/>
  <c r="K17" i="17" s="1"/>
  <c r="N8" i="17"/>
  <c r="M8" i="17"/>
  <c r="L8" i="17"/>
  <c r="K8" i="17"/>
  <c r="N7" i="17"/>
  <c r="M7" i="17"/>
  <c r="L7" i="17"/>
  <c r="K7" i="17"/>
  <c r="N6" i="17"/>
  <c r="M6" i="17"/>
  <c r="L6" i="17"/>
  <c r="K6" i="17"/>
  <c r="N5" i="17"/>
  <c r="M5" i="17"/>
  <c r="L5" i="17"/>
  <c r="K5" i="17"/>
  <c r="K4" i="17"/>
  <c r="A3" i="17"/>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N301" i="16"/>
  <c r="H15" i="11" s="1"/>
  <c r="L301" i="16"/>
  <c r="N300" i="16"/>
  <c r="N299" i="16"/>
  <c r="N298" i="16"/>
  <c r="N297" i="16"/>
  <c r="N296" i="16"/>
  <c r="N295" i="16"/>
  <c r="N294" i="16"/>
  <c r="N293" i="16"/>
  <c r="N292" i="16"/>
  <c r="N291" i="16"/>
  <c r="N290" i="16"/>
  <c r="A285" i="16"/>
  <c r="A286" i="16" s="1"/>
  <c r="A287" i="16" s="1"/>
  <c r="A288" i="16" s="1"/>
  <c r="A282" i="16"/>
  <c r="A273" i="16"/>
  <c r="A274" i="16" s="1"/>
  <c r="A275" i="16" s="1"/>
  <c r="A276" i="16" s="1"/>
  <c r="A277" i="16" s="1"/>
  <c r="A278" i="16" s="1"/>
  <c r="A279" i="16" s="1"/>
  <c r="A266" i="16"/>
  <c r="A267" i="16" s="1"/>
  <c r="A268" i="16" s="1"/>
  <c r="A269" i="16" s="1"/>
  <c r="A270" i="16" s="1"/>
  <c r="A256" i="16"/>
  <c r="A257" i="16" s="1"/>
  <c r="A258" i="16" s="1"/>
  <c r="A259" i="16" s="1"/>
  <c r="A260" i="16" s="1"/>
  <c r="A261" i="16" s="1"/>
  <c r="A262" i="16" s="1"/>
  <c r="A263" i="16" s="1"/>
  <c r="A239" i="16"/>
  <c r="A240" i="16" s="1"/>
  <c r="A241" i="16" s="1"/>
  <c r="A242" i="16" s="1"/>
  <c r="A243" i="16" s="1"/>
  <c r="A244" i="16" s="1"/>
  <c r="A245" i="16" s="1"/>
  <c r="A246" i="16" s="1"/>
  <c r="A247" i="16" s="1"/>
  <c r="A248" i="16" s="1"/>
  <c r="A249" i="16" s="1"/>
  <c r="A250" i="16" s="1"/>
  <c r="A251" i="16" s="1"/>
  <c r="A252" i="16" s="1"/>
  <c r="A234" i="16"/>
  <c r="A235" i="16" s="1"/>
  <c r="A236" i="16" s="1"/>
  <c r="A225" i="16"/>
  <c r="A226" i="16" s="1"/>
  <c r="A227" i="16" s="1"/>
  <c r="A228" i="16" s="1"/>
  <c r="A229" i="16" s="1"/>
  <c r="A230" i="16" s="1"/>
  <c r="A231" i="16" s="1"/>
  <c r="A224" i="16"/>
  <c r="A184" i="16"/>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214" i="16" s="1"/>
  <c r="A215" i="16" s="1"/>
  <c r="A216" i="16" s="1"/>
  <c r="A217" i="16" s="1"/>
  <c r="A218" i="16" s="1"/>
  <c r="A172" i="16"/>
  <c r="A173" i="16" s="1"/>
  <c r="A174" i="16" s="1"/>
  <c r="A175" i="16" s="1"/>
  <c r="A176" i="16" s="1"/>
  <c r="A177" i="16" s="1"/>
  <c r="A178" i="16" s="1"/>
  <c r="A179" i="16" s="1"/>
  <c r="A180" i="16" s="1"/>
  <c r="A181" i="16" s="1"/>
  <c r="A168" i="16"/>
  <c r="A169" i="16" s="1"/>
  <c r="A167" i="16"/>
  <c r="A161" i="16"/>
  <c r="A162" i="16" s="1"/>
  <c r="A163" i="16" s="1"/>
  <c r="A164" i="16" s="1"/>
  <c r="A160" i="16"/>
  <c r="A128" i="16"/>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14" i="16"/>
  <c r="A115" i="16" s="1"/>
  <c r="A116" i="16" s="1"/>
  <c r="A117" i="16" s="1"/>
  <c r="A90" i="16"/>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38" i="16"/>
  <c r="A18" i="16"/>
  <c r="A16" i="16"/>
  <c r="A12" i="16"/>
  <c r="L57" i="15"/>
  <c r="L55" i="15"/>
  <c r="L54" i="15"/>
  <c r="M14" i="11" s="1"/>
  <c r="L53" i="15"/>
  <c r="L52" i="15"/>
  <c r="L51" i="15"/>
  <c r="L50" i="15"/>
  <c r="L49" i="15"/>
  <c r="L48" i="15"/>
  <c r="M9" i="11" s="1"/>
  <c r="L47" i="15"/>
  <c r="L46" i="15"/>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B4" i="15"/>
  <c r="B5" i="15" s="1"/>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 r="B36" i="15" s="1"/>
  <c r="B37" i="15" s="1"/>
  <c r="B38" i="15" s="1"/>
  <c r="B39" i="15" s="1"/>
  <c r="B40" i="15" s="1"/>
  <c r="B41" i="15" s="1"/>
  <c r="B42" i="15" s="1"/>
  <c r="B43" i="15" s="1"/>
  <c r="B44" i="15" s="1"/>
  <c r="B45" i="15" s="1"/>
  <c r="A4" i="15"/>
  <c r="L1929" i="14"/>
  <c r="L71" i="13"/>
  <c r="L63" i="13"/>
  <c r="L62" i="13"/>
  <c r="K12" i="11" s="1"/>
  <c r="L45" i="13"/>
  <c r="H12" i="11" s="1"/>
  <c r="L5" i="13"/>
  <c r="N12" i="11" s="1"/>
  <c r="A4" i="13"/>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L3" i="13"/>
  <c r="D16" i="11"/>
  <c r="M15" i="11"/>
  <c r="L15" i="11"/>
  <c r="K15" i="11"/>
  <c r="F15" i="11"/>
  <c r="E15" i="11"/>
  <c r="N14" i="11"/>
  <c r="L14" i="11"/>
  <c r="K14" i="11"/>
  <c r="J14" i="11"/>
  <c r="J16" i="11" s="1"/>
  <c r="I14" i="11"/>
  <c r="I16" i="11" s="1"/>
  <c r="G14" i="11"/>
  <c r="E14" i="11"/>
  <c r="C14" i="11"/>
  <c r="M12" i="11"/>
  <c r="G12" i="11"/>
  <c r="F12" i="11"/>
  <c r="E12" i="11"/>
  <c r="C12" i="11"/>
  <c r="G11" i="11"/>
  <c r="F11" i="11"/>
  <c r="O11" i="11" s="1"/>
  <c r="L10" i="11"/>
  <c r="N9" i="11"/>
  <c r="L9" i="11"/>
  <c r="K9" i="11"/>
  <c r="H9" i="11"/>
  <c r="H16" i="11" s="1"/>
  <c r="F9" i="11"/>
  <c r="N8" i="11"/>
  <c r="L8" i="11"/>
  <c r="O8" i="11" s="1"/>
  <c r="L7" i="11"/>
  <c r="G6" i="11"/>
  <c r="N5" i="11"/>
  <c r="H5" i="11"/>
  <c r="F5" i="11"/>
  <c r="B5" i="11"/>
  <c r="L4" i="11"/>
  <c r="H4" i="11"/>
  <c r="H3" i="11"/>
  <c r="F3" i="11"/>
  <c r="M28" i="10"/>
  <c r="M20" i="10"/>
  <c r="M17" i="10"/>
  <c r="M15" i="10"/>
  <c r="M13" i="10"/>
  <c r="M11" i="10"/>
  <c r="A10" i="10"/>
  <c r="A11" i="10" s="1"/>
  <c r="A13" i="10" s="1"/>
  <c r="A14" i="10" s="1"/>
  <c r="A15" i="10" s="1"/>
  <c r="A16" i="10" s="1"/>
  <c r="A17" i="10" s="1"/>
  <c r="A18" i="10" s="1"/>
  <c r="A19" i="10" s="1"/>
  <c r="A20" i="10" s="1"/>
  <c r="A21" i="10" s="1"/>
  <c r="A22" i="10" s="1"/>
  <c r="A23" i="10" s="1"/>
  <c r="A26" i="10" s="1"/>
  <c r="A28" i="10" s="1"/>
  <c r="A29" i="10" s="1"/>
  <c r="A9" i="10"/>
  <c r="M8" i="10"/>
  <c r="K10" i="11" s="1"/>
  <c r="A5" i="10"/>
  <c r="A6" i="10" s="1"/>
  <c r="A7" i="10" s="1"/>
  <c r="A8" i="10" s="1"/>
  <c r="M4" i="10"/>
  <c r="L7" i="9"/>
  <c r="A6" i="9"/>
  <c r="A7" i="9" s="1"/>
  <c r="A8" i="9" s="1"/>
  <c r="L5" i="9"/>
  <c r="A4" i="9"/>
  <c r="A5" i="9" s="1"/>
  <c r="L3" i="9"/>
  <c r="E242" i="8"/>
  <c r="D242" i="8"/>
  <c r="E240" i="8"/>
  <c r="E239" i="8"/>
  <c r="E238" i="8"/>
  <c r="E237" i="8"/>
  <c r="E236" i="8"/>
  <c r="E235" i="8"/>
  <c r="E234" i="8"/>
  <c r="E233" i="8"/>
  <c r="E232" i="8"/>
  <c r="L30" i="8"/>
  <c r="L29" i="8"/>
  <c r="L16" i="8"/>
  <c r="L14" i="8"/>
  <c r="L12" i="8"/>
  <c r="L5" i="8"/>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4" i="8"/>
  <c r="L3" i="8"/>
  <c r="L19" i="7"/>
  <c r="L16" i="7"/>
  <c r="L12" i="7"/>
  <c r="L8" i="7"/>
  <c r="L4" i="7"/>
  <c r="L3" i="7"/>
  <c r="L65" i="6"/>
  <c r="L37" i="6"/>
  <c r="L26" i="6"/>
  <c r="L17" i="6"/>
  <c r="L7" i="6"/>
  <c r="L6" i="6"/>
  <c r="L3" i="6"/>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58" i="4"/>
  <c r="A40" i="4"/>
  <c r="A41" i="4" s="1"/>
  <c r="A42" i="4" s="1"/>
  <c r="A43" i="4" s="1"/>
  <c r="A44" i="4" s="1"/>
  <c r="A45" i="4" s="1"/>
  <c r="A46" i="4" s="1"/>
  <c r="A47" i="4" s="1"/>
  <c r="A48" i="4" s="1"/>
  <c r="A49" i="4" s="1"/>
  <c r="A50" i="4" s="1"/>
  <c r="A51" i="4" s="1"/>
  <c r="A52" i="4" s="1"/>
  <c r="A31" i="4"/>
  <c r="A32" i="4" s="1"/>
  <c r="A33" i="4" s="1"/>
  <c r="A34" i="4" s="1"/>
  <c r="A35" i="4" s="1"/>
  <c r="A36" i="4" s="1"/>
  <c r="A37" i="4" s="1"/>
  <c r="A29" i="4"/>
  <c r="A7" i="4"/>
  <c r="A8" i="4" s="1"/>
  <c r="A9" i="4" s="1"/>
  <c r="A10" i="4" s="1"/>
  <c r="A11" i="4" s="1"/>
  <c r="A12" i="4" s="1"/>
  <c r="A13" i="4" s="1"/>
  <c r="A14" i="4" s="1"/>
  <c r="A15" i="4" s="1"/>
  <c r="A16" i="4" s="1"/>
  <c r="A17" i="4" s="1"/>
  <c r="A18" i="4" s="1"/>
  <c r="A19" i="4" s="1"/>
  <c r="A20" i="4" s="1"/>
  <c r="A21" i="4" s="1"/>
  <c r="A22" i="4" s="1"/>
  <c r="A23" i="4" s="1"/>
  <c r="A24" i="4" s="1"/>
  <c r="A25" i="4" s="1"/>
  <c r="A26" i="4" s="1"/>
  <c r="A27" i="4" s="1"/>
  <c r="A4" i="4"/>
  <c r="A5" i="4" s="1"/>
  <c r="A6" i="4" s="1"/>
  <c r="A10" i="3"/>
  <c r="A12" i="3" s="1"/>
  <c r="A13" i="3" s="1"/>
  <c r="A14" i="3" s="1"/>
  <c r="A15" i="3" s="1"/>
  <c r="A16" i="3" s="1"/>
  <c r="A17" i="3" s="1"/>
  <c r="A18" i="3" s="1"/>
  <c r="A19" i="3" s="1"/>
  <c r="A22" i="3" s="1"/>
  <c r="A23" i="3" s="1"/>
  <c r="A24" i="3" s="1"/>
  <c r="A25" i="3" s="1"/>
  <c r="A26" i="3" s="1"/>
  <c r="A27" i="3" s="1"/>
  <c r="A28" i="3" s="1"/>
  <c r="A30" i="3" s="1"/>
  <c r="A34" i="3" s="1"/>
  <c r="A35" i="3" s="1"/>
  <c r="A36" i="3" s="1"/>
  <c r="A38" i="3" s="1"/>
  <c r="A39" i="3" s="1"/>
  <c r="A40" i="3" s="1"/>
  <c r="A41" i="3" s="1"/>
  <c r="A43" i="3" s="1"/>
  <c r="A44" i="3" s="1"/>
  <c r="A45" i="3" s="1"/>
  <c r="A46" i="3" s="1"/>
  <c r="A47" i="3" s="1"/>
  <c r="A48" i="3" s="1"/>
  <c r="A49" i="3" s="1"/>
  <c r="A50" i="3" s="1"/>
  <c r="A51" i="3" s="1"/>
  <c r="A52" i="3" s="1"/>
  <c r="A54" i="3" s="1"/>
  <c r="A58" i="3" s="1"/>
  <c r="A59" i="3" s="1"/>
  <c r="A60" i="3" s="1"/>
  <c r="A61" i="3" s="1"/>
  <c r="A62" i="3" s="1"/>
  <c r="A63" i="3" s="1"/>
  <c r="A65" i="3" s="1"/>
  <c r="A67" i="3" s="1"/>
  <c r="A69" i="3" s="1"/>
  <c r="A70" i="3" s="1"/>
  <c r="A71" i="3" s="1"/>
  <c r="A72" i="3" s="1"/>
  <c r="A4" i="3"/>
  <c r="S16" i="2"/>
  <c r="R16" i="2"/>
  <c r="Q16" i="2"/>
  <c r="P16" i="2"/>
  <c r="O16" i="2"/>
  <c r="N16" i="2"/>
  <c r="M16" i="2"/>
  <c r="L16" i="2"/>
  <c r="K16" i="2"/>
  <c r="J16" i="2"/>
  <c r="I16" i="2"/>
  <c r="H16" i="2"/>
  <c r="G16" i="2"/>
  <c r="F16" i="2"/>
  <c r="E16" i="2"/>
  <c r="D16" i="2"/>
  <c r="C16" i="2"/>
  <c r="B16" i="2"/>
  <c r="T15" i="2"/>
  <c r="T14" i="2"/>
  <c r="T13" i="2"/>
  <c r="T11" i="2"/>
  <c r="T10" i="2"/>
  <c r="T9" i="2"/>
  <c r="T8" i="2"/>
  <c r="T7" i="2"/>
  <c r="T6" i="2"/>
  <c r="T5" i="2"/>
  <c r="T4" i="2"/>
  <c r="T3" i="2"/>
  <c r="N30" i="1"/>
  <c r="M30" i="1"/>
  <c r="K30" i="1"/>
  <c r="J30" i="1"/>
  <c r="H30" i="1"/>
  <c r="G30" i="1"/>
  <c r="F30" i="1"/>
  <c r="E30" i="1"/>
  <c r="D30" i="1"/>
  <c r="C30" i="1"/>
  <c r="B30" i="1"/>
  <c r="O29" i="1"/>
  <c r="I29" i="1"/>
  <c r="L28" i="1"/>
  <c r="L30" i="1" s="1"/>
  <c r="I28" i="1"/>
  <c r="O28" i="1" s="1"/>
  <c r="O27" i="1"/>
  <c r="I27" i="1"/>
  <c r="I26" i="1"/>
  <c r="O26" i="1" s="1"/>
  <c r="I25" i="1"/>
  <c r="O25" i="1" s="1"/>
  <c r="M24" i="1"/>
  <c r="I24" i="1"/>
  <c r="O24" i="1" s="1"/>
  <c r="I23" i="1"/>
  <c r="O23" i="1" s="1"/>
  <c r="O22" i="1"/>
  <c r="I22" i="1"/>
  <c r="O21" i="1"/>
  <c r="I21" i="1"/>
  <c r="I20" i="1"/>
  <c r="O20" i="1" s="1"/>
  <c r="O19" i="1"/>
  <c r="I19" i="1"/>
  <c r="O18" i="1"/>
  <c r="I18" i="1"/>
  <c r="I17" i="1"/>
  <c r="O17" i="1" s="1"/>
  <c r="I16" i="1"/>
  <c r="O16" i="1" s="1"/>
  <c r="O15" i="1"/>
  <c r="I15" i="1"/>
  <c r="O14" i="1"/>
  <c r="I14" i="1"/>
  <c r="I13" i="1"/>
  <c r="O13" i="1" s="1"/>
  <c r="I12" i="1"/>
  <c r="O12" i="1" s="1"/>
  <c r="O11" i="1"/>
  <c r="I11" i="1"/>
  <c r="O10" i="1"/>
  <c r="I10" i="1"/>
  <c r="I9" i="1"/>
  <c r="O9" i="1" s="1"/>
  <c r="I8" i="1"/>
  <c r="O8" i="1" s="1"/>
  <c r="I7" i="1"/>
  <c r="O7" i="1" s="1"/>
  <c r="O6" i="1"/>
  <c r="I6" i="1"/>
  <c r="I5" i="1"/>
  <c r="O5" i="1" s="1"/>
  <c r="O30" i="1" s="1"/>
  <c r="O4" i="1"/>
  <c r="I4" i="1"/>
  <c r="O3" i="1"/>
  <c r="I3" i="1"/>
  <c r="T16" i="2" l="1"/>
  <c r="A1223" i="18"/>
  <c r="A1224" i="18" s="1"/>
  <c r="A1225" i="18" s="1"/>
  <c r="A1226" i="18" s="1"/>
  <c r="A1227" i="18" s="1"/>
  <c r="A1228" i="18" s="1"/>
  <c r="A1229" i="18" s="1"/>
  <c r="A1230" i="18" s="1"/>
  <c r="A1231" i="18" s="1"/>
  <c r="A1232" i="18" s="1"/>
  <c r="A1233" i="18" s="1"/>
  <c r="A1234" i="18" s="1"/>
  <c r="A1235" i="18" s="1"/>
  <c r="A1236" i="18" s="1"/>
  <c r="A1237" i="18" s="1"/>
  <c r="A1238" i="18" s="1"/>
  <c r="A1239" i="18" s="1"/>
  <c r="A1240" i="18" s="1"/>
  <c r="A1241" i="18" s="1"/>
  <c r="A1242" i="18" s="1"/>
  <c r="A1243" i="18" s="1"/>
  <c r="A1216" i="18"/>
  <c r="A1217" i="18" s="1"/>
  <c r="A1218" i="18" s="1"/>
  <c r="A1219" i="18" s="1"/>
  <c r="A1220" i="18" s="1"/>
  <c r="A1221" i="18" s="1"/>
  <c r="A1222" i="18" s="1"/>
  <c r="K16" i="11"/>
  <c r="I30" i="1"/>
  <c r="M16" i="11"/>
  <c r="O9" i="11"/>
  <c r="O14" i="11"/>
  <c r="E5" i="11"/>
  <c r="O5" i="11" s="1"/>
  <c r="L17" i="17"/>
  <c r="L3" i="11"/>
  <c r="O3" i="11" s="1"/>
  <c r="E6" i="11"/>
  <c r="F14" i="11"/>
  <c r="B12" i="11"/>
  <c r="G9" i="11"/>
  <c r="L5" i="11"/>
  <c r="G3" i="11"/>
  <c r="B4" i="11"/>
  <c r="L6" i="11"/>
  <c r="L12" i="11"/>
  <c r="L16" i="11" s="1"/>
  <c r="C4" i="11"/>
  <c r="C16" i="11" s="1"/>
  <c r="N6" i="11"/>
  <c r="N16" i="11" s="1"/>
  <c r="E10" i="11"/>
  <c r="O15" i="11"/>
  <c r="E4" i="11"/>
  <c r="F10" i="11"/>
  <c r="F4" i="11"/>
  <c r="B7" i="11"/>
  <c r="G10" i="11"/>
  <c r="G4" i="11"/>
  <c r="G7" i="11"/>
  <c r="G13" i="11"/>
  <c r="L17" i="19"/>
  <c r="K17" i="19"/>
  <c r="I17" i="19"/>
  <c r="O10" i="11" l="1"/>
  <c r="E16" i="11"/>
  <c r="B16" i="11"/>
  <c r="O4" i="11"/>
  <c r="F16" i="11"/>
  <c r="G16" i="11"/>
  <c r="O13" i="11"/>
  <c r="Q13" i="11" s="1"/>
  <c r="O12" i="11"/>
  <c r="O7" i="11"/>
  <c r="O6" i="11"/>
  <c r="A1244" i="18"/>
  <c r="A1245" i="18" s="1"/>
  <c r="A1721" i="18"/>
  <c r="A1722" i="18" s="1"/>
  <c r="A1723" i="18" s="1"/>
  <c r="A1724" i="18" s="1"/>
  <c r="O16" i="11" l="1"/>
</calcChain>
</file>

<file path=xl/sharedStrings.xml><?xml version="1.0" encoding="utf-8"?>
<sst xmlns="http://schemas.openxmlformats.org/spreadsheetml/2006/main" count="30457" uniqueCount="10788">
  <si>
    <t>SUMMARY OF PENDING CP APPLICATIONS PER YEAR 
as of December 2025</t>
  </si>
  <si>
    <t>YEAR APPLIED</t>
  </si>
  <si>
    <t>CAR</t>
  </si>
  <si>
    <t>I</t>
  </si>
  <si>
    <t>II</t>
  </si>
  <si>
    <t>III</t>
  </si>
  <si>
    <t>IVA</t>
  </si>
  <si>
    <t>IVB</t>
  </si>
  <si>
    <t>V</t>
  </si>
  <si>
    <t>VI/VII</t>
  </si>
  <si>
    <t>IX</t>
  </si>
  <si>
    <t>X</t>
  </si>
  <si>
    <t>XI</t>
  </si>
  <si>
    <t>XII</t>
  </si>
  <si>
    <t>XIII</t>
  </si>
  <si>
    <t>TOTAL</t>
  </si>
  <si>
    <r>
      <rPr>
        <b/>
        <sz val="12"/>
        <color theme="1"/>
        <rFont val="Asap Condensed"/>
      </rPr>
      <t xml:space="preserve">List of On-going CP Applications 
</t>
    </r>
    <r>
      <rPr>
        <b/>
        <sz val="10"/>
        <color theme="1"/>
        <rFont val="Asap Condensed"/>
      </rPr>
      <t>AS OF DECEMBER , 2025</t>
    </r>
  </si>
  <si>
    <t>REGION</t>
  </si>
  <si>
    <t>Government Projects</t>
  </si>
  <si>
    <t>Mining/ Mineral processing project</t>
  </si>
  <si>
    <t>Energy Project</t>
  </si>
  <si>
    <t>Forest Management project</t>
  </si>
  <si>
    <t>EPR</t>
  </si>
  <si>
    <t>Research project</t>
  </si>
  <si>
    <t>Road projects</t>
  </si>
  <si>
    <t>Sand and Gravel</t>
  </si>
  <si>
    <t>Irrigation project</t>
  </si>
  <si>
    <t>Livelihood Programs</t>
  </si>
  <si>
    <t>Eco-Tourism Project</t>
  </si>
  <si>
    <t>FLGMA</t>
  </si>
  <si>
    <t xml:space="preserve">Telecommunication </t>
  </si>
  <si>
    <t>Carbon Trading</t>
  </si>
  <si>
    <t>Tree Cutting project</t>
  </si>
  <si>
    <t xml:space="preserve">Plantation/
Pearl project </t>
  </si>
  <si>
    <t>Water System Project</t>
  </si>
  <si>
    <t>Others</t>
  </si>
  <si>
    <t>4A</t>
  </si>
  <si>
    <t>4B</t>
  </si>
  <si>
    <t>6&amp;7</t>
  </si>
  <si>
    <t>No.</t>
  </si>
  <si>
    <t>DATE OF FILING OF CP APPLICATION</t>
  </si>
  <si>
    <t>NAME OF PROPONENT</t>
  </si>
  <si>
    <t>NAME OF PROJECT</t>
  </si>
  <si>
    <t>Project Cost</t>
  </si>
  <si>
    <t>LOCATION</t>
  </si>
  <si>
    <t>Type of Project</t>
  </si>
  <si>
    <t>AFFECTED AD/ICC/IP 
(for CP with ongoing FPIC)</t>
  </si>
  <si>
    <t>STATUS OF APPLICATION</t>
  </si>
  <si>
    <t>STATUS</t>
  </si>
  <si>
    <t>ABRA</t>
  </si>
  <si>
    <t>2010</t>
  </si>
  <si>
    <t>MR. NESTOR ESPEJO</t>
  </si>
  <si>
    <t>Forest Land Grazing Management Agreement</t>
  </si>
  <si>
    <t xml:space="preserve">No data </t>
  </si>
  <si>
    <t>Mabungtot, Langiden, Abra</t>
  </si>
  <si>
    <t>For compliance of RO to CEB's comment</t>
  </si>
  <si>
    <t>FPIC completed</t>
  </si>
  <si>
    <t>2</t>
  </si>
  <si>
    <t>11/26/2019</t>
  </si>
  <si>
    <t>National Irrigation Administration (NIA)</t>
  </si>
  <si>
    <t>Ilocos Norte-Ilocos Sur-Abra Irrigation Project (INISAIP)</t>
  </si>
  <si>
    <t>Tineg/
 Lagayan, Abra</t>
  </si>
  <si>
    <t>Irrigation Project</t>
  </si>
  <si>
    <t>Tinggian</t>
  </si>
  <si>
    <t xml:space="preserve">Forwarded Legal Advisory No. 309-10-30-25 to PO </t>
  </si>
  <si>
    <t>3</t>
  </si>
  <si>
    <t>12/14/2022</t>
  </si>
  <si>
    <t>Benido L. Balao-as, Sr</t>
  </si>
  <si>
    <t>Renewal of Forest Land Grazing Management (FLGMA)</t>
  </si>
  <si>
    <t>Licuan-Baay, Abra</t>
  </si>
  <si>
    <t>2nd RRT Report issued</t>
  </si>
  <si>
    <t>Ongoing FPIC process</t>
  </si>
  <si>
    <t>4</t>
  </si>
  <si>
    <t>2024</t>
  </si>
  <si>
    <t>West Sea Mineral Resources</t>
  </si>
  <si>
    <t>EXPA No. 130</t>
  </si>
  <si>
    <t>Tineg 
 Abra</t>
  </si>
  <si>
    <t>Mining Project</t>
  </si>
  <si>
    <t>On-going FPIC Process</t>
  </si>
  <si>
    <t>07/13/2023</t>
  </si>
  <si>
    <t>Yamang Mineral Corp.</t>
  </si>
  <si>
    <t>EXPA-000-129-CAR</t>
  </si>
  <si>
    <t>Abra</t>
  </si>
  <si>
    <t>Ongoing FPIC Process</t>
  </si>
  <si>
    <t>01/21/2025</t>
  </si>
  <si>
    <t>Ricardo B. Mactal</t>
  </si>
  <si>
    <t>SIFMA</t>
  </si>
  <si>
    <t>Penarubia, Abra</t>
  </si>
  <si>
    <t xml:space="preserve"> Issued memo to PO re FBI Review Report and re personnel recommendation for FPIC Team
</t>
  </si>
  <si>
    <t>FBI completed</t>
  </si>
  <si>
    <t>07/04/2025</t>
  </si>
  <si>
    <t>Joseph Q. Abaya</t>
  </si>
  <si>
    <t>Bulbula, Licuan-Baay, Abra</t>
  </si>
  <si>
    <t>Notice of Termination issued</t>
  </si>
  <si>
    <t>APAYAO</t>
  </si>
  <si>
    <t>2015</t>
  </si>
  <si>
    <t>Lower Apayao River Irrigation Project (LARIP)</t>
  </si>
  <si>
    <t>Pudtol/ Flora, Apayao</t>
  </si>
  <si>
    <t>Isnag</t>
  </si>
  <si>
    <t xml:space="preserve"> Compliance of FPIC team to ADO Observation/Comment under review by  RRT</t>
  </si>
  <si>
    <t>06/05/2018</t>
  </si>
  <si>
    <t>DENR-CAR</t>
  </si>
  <si>
    <t>Nagan-Maton Wildlife Critical Habitat</t>
  </si>
  <si>
    <t>Pudtol, Apayao</t>
  </si>
  <si>
    <t>Government project</t>
  </si>
  <si>
    <t>Compliance of FPIC Team to the RRT Review Report under review</t>
  </si>
  <si>
    <t>04/17/2019</t>
  </si>
  <si>
    <t>Strategic Power Development Corporation (SPDC)</t>
  </si>
  <si>
    <t>10 MW Nabuangan Run-off-River Hydropower Project</t>
  </si>
  <si>
    <t>Conner, Apayao</t>
  </si>
  <si>
    <t>energy Project</t>
  </si>
  <si>
    <t>Held in abeyance</t>
  </si>
  <si>
    <t>For continuation of FPIC process</t>
  </si>
  <si>
    <t>08/25/2022</t>
  </si>
  <si>
    <t>Olivia Catral, Manuel Canipas (rep. by Roger Canipas), Bulawan Land Owner's Small Scale Mining Association (BLOSSMA rep by Alexander Bisin), Paul Delwasen (rep by Peter Paul Delwasen), Roman Austodillo, Reynaldo Bugnay</t>
  </si>
  <si>
    <t>Small Scale Mining Contract (SSMC)</t>
  </si>
  <si>
    <t>No data</t>
  </si>
  <si>
    <t>Manag, Conner; Butao, Calanasan; Talifugo, Conner; Eva Garden, Calanasan; Apayao</t>
  </si>
  <si>
    <t>mining project</t>
  </si>
  <si>
    <t>FPIC WO issued for Calanasan AD</t>
  </si>
  <si>
    <t>For FPIC process</t>
  </si>
  <si>
    <t>01/06/2023</t>
  </si>
  <si>
    <t>Lepanto Consolidated Mining Company and Far Southeast Gold Resources, Inc</t>
  </si>
  <si>
    <t>Renewal of MPSA No. 001-90-CAR</t>
  </si>
  <si>
    <t>Mankayan, Benguet</t>
  </si>
  <si>
    <t>Kankana-ey</t>
  </si>
  <si>
    <t>03/30/2023</t>
  </si>
  <si>
    <t>Apayao PLGU</t>
  </si>
  <si>
    <t>Inscription of Apayao as the 4th united nations educational scientific cultural organization (UNESCO) biosphere reserve of the Phils.</t>
  </si>
  <si>
    <t>Apayao</t>
  </si>
  <si>
    <t>02/19/2024- Received 2 copies of FBI report</t>
  </si>
  <si>
    <t>National Power Corporation (NAPOCOR)</t>
  </si>
  <si>
    <t>Kabugao Diesel Power Plant</t>
  </si>
  <si>
    <t xml:space="preserve">02/14/2025- Transmitted Application Review report Transmitted to PO
02/22/2024- Received lacking documents to support application </t>
  </si>
  <si>
    <t>Ongoing Review of the application</t>
  </si>
  <si>
    <t>Small Reservior Irrigation Project (SRIP)</t>
  </si>
  <si>
    <t>Flora, Apayao</t>
  </si>
  <si>
    <t>Irrigation</t>
  </si>
  <si>
    <t>Conducted meeting with NIA. Since the project is already completed, it will undergo validation.</t>
  </si>
  <si>
    <t>BENGUET</t>
  </si>
  <si>
    <t>16</t>
  </si>
  <si>
    <t>2016</t>
  </si>
  <si>
    <t>COHECO Badeo Corporation</t>
  </si>
  <si>
    <t>500MW Pump Storage Hydro Power Project</t>
  </si>
  <si>
    <t>Kibungan, Benguet</t>
  </si>
  <si>
    <t xml:space="preserve">Endorsed CP Application to CEB </t>
  </si>
  <si>
    <t>02/23/2018</t>
  </si>
  <si>
    <t>Hedcor Inc</t>
  </si>
  <si>
    <t>2.4 MW Sal-angan HEPP</t>
  </si>
  <si>
    <t>Itogon, Benguet</t>
  </si>
  <si>
    <t>Ibaloy, Kalanguya, Kankana-ey, Iwak</t>
  </si>
  <si>
    <t>05/27/2025- Issued reconstituted FPIC Work Order for FPIC team</t>
  </si>
  <si>
    <t>06/27/2018</t>
  </si>
  <si>
    <t>River Flow Ventures and Power Energy Corporation</t>
  </si>
  <si>
    <t>2.7MW Camp John Hay Mini-hydro Electric Power Plant</t>
  </si>
  <si>
    <t>Baguio City</t>
  </si>
  <si>
    <t>Ibaloy</t>
  </si>
  <si>
    <t>06/04/2025- Forwarded LAO Advisory No. 174-05-28-25 to PO for their compliance</t>
  </si>
  <si>
    <t>07/13/2018</t>
  </si>
  <si>
    <t>4.5MW Bineng3 HEPP</t>
  </si>
  <si>
    <t>La Trinidad, Benguet</t>
  </si>
  <si>
    <t>Ibaloy, Kalanguya, Kankana-ey</t>
  </si>
  <si>
    <t>Deliberated. For issuance of CP.</t>
  </si>
  <si>
    <t>2018</t>
  </si>
  <si>
    <t>AT Dinum Company</t>
  </si>
  <si>
    <t>Tublay1 HEPP</t>
  </si>
  <si>
    <t>Tublay, Benguet</t>
  </si>
  <si>
    <t>2019</t>
  </si>
  <si>
    <t>MCG Aggregates and Crushing Plant</t>
  </si>
  <si>
    <t>ISAG permit renewal</t>
  </si>
  <si>
    <t>Tuba, Benguet</t>
  </si>
  <si>
    <t>FPIC Report under review</t>
  </si>
  <si>
    <t>06/30/2020</t>
  </si>
  <si>
    <t>Zak Green Energy Inc</t>
  </si>
  <si>
    <t>6MW Naguey HEPP</t>
  </si>
  <si>
    <t>Atok, Benguet</t>
  </si>
  <si>
    <t>Ibaloy, Kankana-ey</t>
  </si>
  <si>
    <t>For termination</t>
  </si>
  <si>
    <t>09/06/2021</t>
  </si>
  <si>
    <t>Converge ICT Solutions Inc &amp; MetroWorks ICT Construction Inc</t>
  </si>
  <si>
    <t>Erection of Converge ICT Solutions Inc Poles and Aerial Installation of Fiber Optic Cable</t>
  </si>
  <si>
    <t>Telecommunication Project</t>
  </si>
  <si>
    <t xml:space="preserve">02/15/2024- Received 2 copies of FBI for evaluation
</t>
  </si>
  <si>
    <t>24</t>
  </si>
  <si>
    <t>2021</t>
  </si>
  <si>
    <t>SN Aboitiz Power, Inc.</t>
  </si>
  <si>
    <t>105MW Ambuklao HEPP</t>
  </si>
  <si>
    <t>No data on record</t>
  </si>
  <si>
    <t>Bokod, Benguet</t>
  </si>
  <si>
    <t>energy project</t>
  </si>
  <si>
    <t>Ibaloy, Karao</t>
  </si>
  <si>
    <t>Resolution of non-consent was issued by the ICCs
*Received Terminal Report- for review</t>
  </si>
  <si>
    <t>140MW Binga Hydro Electric PP - Upper Agno HEP</t>
  </si>
  <si>
    <t xml:space="preserve">FPIC Book transmitted to ADO per ADO Memo to review (parallel review)
For guidance of ADO on issues raised by Bokod.
</t>
  </si>
  <si>
    <t>02/10/2022</t>
  </si>
  <si>
    <t>Benguet Corporation</t>
  </si>
  <si>
    <t>Special Mines Permit covering Slide Fr and East Fr</t>
  </si>
  <si>
    <t>Mining project</t>
  </si>
  <si>
    <t>03/11/2024-Transmitted issued FPIC WO to PO</t>
  </si>
  <si>
    <t>HEDCOR INC. (HCI) Formerly Hedcor Cordillera</t>
  </si>
  <si>
    <t>52 MW Kabayan 2 HEPP</t>
  </si>
  <si>
    <t>Kabayan
Benguet</t>
  </si>
  <si>
    <t xml:space="preserve">IPO issued Manifestation of No Consent 
</t>
  </si>
  <si>
    <t>28</t>
  </si>
  <si>
    <t>National Grid Corporation of the Philippines (NGCP)</t>
  </si>
  <si>
    <t>Ordinary Repeater Relay station</t>
  </si>
  <si>
    <t>Cabuyao, Mt. Sto. Thomas Poblacion, Tuba
 Benguet</t>
  </si>
  <si>
    <t>Telecommunication project</t>
  </si>
  <si>
    <t>FPIC Validation report under review</t>
  </si>
  <si>
    <t>Tagel Corp</t>
  </si>
  <si>
    <t>20 MW kabayan 4 Hydro electric power Project ( with issued HSC No. 2024-01-953)</t>
  </si>
  <si>
    <t>Acop, caponga, Tublay
 Benguet</t>
  </si>
  <si>
    <t>01/10/2025- Transmitted to ADO the Comment/Briefer re: Compliance of the FPIC Team and RRT relative to ADO Memorandum Order No.  ADO RMD-2024-12-273 (Protest/Opposition to the issuance of CP Tagel Corp.) ***</t>
  </si>
  <si>
    <t>Phil-Tower Consortium, Inc</t>
  </si>
  <si>
    <t>Construction of Cellsite Tower</t>
  </si>
  <si>
    <t>Ucab, Itogon
Pico, La Trinidad
Benguet</t>
  </si>
  <si>
    <t xml:space="preserve">Issued Show Cause to Proponent due to failure to conduct FBI activities </t>
  </si>
  <si>
    <t>In active CP application</t>
  </si>
  <si>
    <t>San Roque Hydropower, Inc.</t>
  </si>
  <si>
    <t>800 MW Lower East Pumped Storage
800 MW West Pumped Storage</t>
  </si>
  <si>
    <t>Ampucao, Itogon, Benguet</t>
  </si>
  <si>
    <t>Itogon AD</t>
  </si>
  <si>
    <t>FPIC-WFP forwarded to Chair for concurrence</t>
  </si>
  <si>
    <t>32</t>
  </si>
  <si>
    <t>2025</t>
  </si>
  <si>
    <t>600 MW Upper East Pumped Storage</t>
  </si>
  <si>
    <t>Dalupirip, Itogon, Benguet</t>
  </si>
  <si>
    <t>ISRI</t>
  </si>
  <si>
    <t>Renewal of MPSA No. 152-2000-CAR by ISRI</t>
  </si>
  <si>
    <t xml:space="preserve"> Sent letter to proponent acknowledging the receipt of submitted reports and informing them the constraints of the application for renewal</t>
  </si>
  <si>
    <t>Ongoing CP application</t>
  </si>
  <si>
    <t>Exploration Permit Application No. 122</t>
  </si>
  <si>
    <t>Virac, Itogon</t>
  </si>
  <si>
    <t>Mining</t>
  </si>
  <si>
    <t>For submission of progress report</t>
  </si>
  <si>
    <t>La Trinidad-Calot 69 KV Transmission Line</t>
  </si>
  <si>
    <t>Benguet</t>
  </si>
  <si>
    <t xml:space="preserve">01/03/2025- Received request for postponement of scheduled MOA negotiations from proponent due to unresolved issues with the ICCs/IPs and landowners affected </t>
  </si>
  <si>
    <t>06/30/2025</t>
  </si>
  <si>
    <t>Radio Network Phils., Inc.</t>
  </si>
  <si>
    <t>FLAG for Telecommunication Facility</t>
  </si>
  <si>
    <t>Sto. Tomas, Tuba, Benguet</t>
  </si>
  <si>
    <t>FLAG</t>
  </si>
  <si>
    <t>Tuba AD</t>
  </si>
  <si>
    <t>FBI Work Order issued</t>
  </si>
  <si>
    <t>IFUGAO</t>
  </si>
  <si>
    <t>2017</t>
  </si>
  <si>
    <t>Alfonso Lista Pump Irrigation Project (ALPIP)</t>
  </si>
  <si>
    <t>Alfonso Lista, Ifugao</t>
  </si>
  <si>
    <t xml:space="preserve">ADO/LAO Observations/ Comments submitted on Oct. 19, 2023
</t>
  </si>
  <si>
    <t>DENR</t>
  </si>
  <si>
    <t>Forestland Management Project (FMP)</t>
  </si>
  <si>
    <t>Hingyon, Hungduan, Banaue, Lagawe, Asipulo, Mayoyao, Aguinaldo, Ifugao</t>
  </si>
  <si>
    <t>FMP</t>
  </si>
  <si>
    <t>Kalanguya, Ayangan, Tuwali</t>
  </si>
  <si>
    <t>For compliance of LAO comments by the FPIC team</t>
  </si>
  <si>
    <t>Raul C. Tutaan</t>
  </si>
  <si>
    <t>renewal of Forest Land Grazing Management Agreement (FLGMA)</t>
  </si>
  <si>
    <t>Barangays Calupaan and San Juan, Municipality of Alfonso Lista, Province of Ifugao</t>
  </si>
  <si>
    <t xml:space="preserve">For  issuance of Notice of Termination (small scale project)
</t>
  </si>
  <si>
    <t>MIESCOR Infrastructure Development Corporation (MIDC)</t>
  </si>
  <si>
    <t>Telecommunication Tower Facility</t>
  </si>
  <si>
    <t>Tinoc, Ifugao</t>
  </si>
  <si>
    <t>Intele Builders and Developmnet Corp</t>
  </si>
  <si>
    <t xml:space="preserve">Telecommunication project </t>
  </si>
  <si>
    <t>Ifugao</t>
  </si>
  <si>
    <t>Concurred FBI WFP forwarded to PO</t>
  </si>
  <si>
    <t>Frontier Tower Associates Philippines</t>
  </si>
  <si>
    <t>Cellsite Tower</t>
  </si>
  <si>
    <t xml:space="preserve">04/30/2025- Forwarded RRT Review Report to PO
</t>
  </si>
  <si>
    <t>SN Aboitiz Power Magat, Inc.</t>
  </si>
  <si>
    <t>10 MW Magat Floating Solar Power</t>
  </si>
  <si>
    <t>Alfonso Lista Ifugao</t>
  </si>
  <si>
    <t>12/12/2024- WO for Composition of FBI team to conduct FBI activities was issued</t>
  </si>
  <si>
    <t>Energy Development Corp.</t>
  </si>
  <si>
    <t>Buguias-Tinoc Geothermal Project</t>
  </si>
  <si>
    <t>Endorsed CP for concurrrence of Chair</t>
  </si>
  <si>
    <t>FPIC process completed</t>
  </si>
  <si>
    <t>2020</t>
  </si>
  <si>
    <t>Ibulao Mini Hydro Corp.</t>
  </si>
  <si>
    <t>7.4 MW Ibulao 2</t>
  </si>
  <si>
    <t xml:space="preserve">Issued Notice of Termination on April 11, 2025
</t>
  </si>
  <si>
    <t>2014</t>
  </si>
  <si>
    <t>SN Aboitiz Power Ifugao, Inc.</t>
  </si>
  <si>
    <t>Alimit HEPP 120 MW (Alimit Hydropower Complex</t>
  </si>
  <si>
    <t>Estimated to be about 300-400 M USD (16- 17 Billion Php)</t>
  </si>
  <si>
    <t xml:space="preserve">Compliance of Proponent &amp; FPIC Team to RRT under review
- Proponent is not coordinating for the continuation of process
</t>
  </si>
  <si>
    <t>KALINGA</t>
  </si>
  <si>
    <t>Karayan Hydropower Corporation</t>
  </si>
  <si>
    <t>52MW Chico River Hydro Power Project</t>
  </si>
  <si>
    <t>Tabuk, Kalinga</t>
  </si>
  <si>
    <t>Kalinga</t>
  </si>
  <si>
    <t xml:space="preserve">FPIC Book endorsed to ADO on May 27, 2025
ADO/LAO compliances submitted on May 29, 2025
</t>
  </si>
  <si>
    <t>48</t>
  </si>
  <si>
    <t>07/02/2021</t>
  </si>
  <si>
    <t>Globe Telecom/ EFB Geostrukt, Inc</t>
  </si>
  <si>
    <t>Construction of Globe Cell Site</t>
  </si>
  <si>
    <t>Balbalan, Kalinga</t>
  </si>
  <si>
    <t>FPIC-WFP approved and forwarded to PO</t>
  </si>
  <si>
    <t>49</t>
  </si>
  <si>
    <t>01/05/2022</t>
  </si>
  <si>
    <t>AQB Forest Management Project Inc</t>
  </si>
  <si>
    <t>Renewal of Socialized Industrial Forest Management Agreement (SIFMA)</t>
  </si>
  <si>
    <t>Gatab, Bantay, Tabuk City, Kalinga</t>
  </si>
  <si>
    <t>FPIC WO issued</t>
  </si>
  <si>
    <t>50</t>
  </si>
  <si>
    <t>Guidance Management Corporation - Aragorn Power Energy Corp (GMC-APEC)</t>
  </si>
  <si>
    <t>Geothermal Project</t>
  </si>
  <si>
    <t>Dananao
 Kalinga</t>
  </si>
  <si>
    <t>Received request letter for execution on 01/10/24</t>
  </si>
  <si>
    <t>Triangle Energy</t>
  </si>
  <si>
    <t>Petrolium Service Contract
 Petroleum Exploration Project</t>
  </si>
  <si>
    <t>Kalinga-MP and Ifugao</t>
  </si>
  <si>
    <t>No compliance from proponent re submission of Affidavit of Undertaking</t>
  </si>
  <si>
    <t>CREI Phil Inc.</t>
  </si>
  <si>
    <t>Telecommunication Tower</t>
  </si>
  <si>
    <t>Tabuk City
 Kalinga</t>
  </si>
  <si>
    <t xml:space="preserve">03/20/2024- Work Order was issued
03/20/2024- Progress/Status Report to IEN Phils., Inc. </t>
  </si>
  <si>
    <t>02/03/2025</t>
  </si>
  <si>
    <t>Antonio L. Canao II</t>
  </si>
  <si>
    <t>Forest Land Grazing Management Agreement (FLGMA)</t>
  </si>
  <si>
    <t>Magsuso, Bulo, Tabuk City</t>
  </si>
  <si>
    <t>03/12/2025- Issued 2nd CP/CNO Application Report to PO</t>
  </si>
  <si>
    <t>Ongoing evaluation of CP application</t>
  </si>
  <si>
    <t>02/04/2025</t>
  </si>
  <si>
    <t>Vivian T. Bangsara</t>
  </si>
  <si>
    <t>Sitio Mindayon, Brgy. Malalao, Tabuk City, Kalinga</t>
  </si>
  <si>
    <t>Received payment of FBI Fee. For conduct of FBI activities</t>
  </si>
  <si>
    <t>02/05/2025</t>
  </si>
  <si>
    <t>Marie Ann T. Dalayday</t>
  </si>
  <si>
    <t>Sitio Talaca, Brgy. Agbannawag, Tabuk City, Kalinga</t>
  </si>
  <si>
    <t>02/06/2025</t>
  </si>
  <si>
    <t>Cathrine Ann T. Iniego</t>
  </si>
  <si>
    <t>57</t>
  </si>
  <si>
    <t xml:space="preserve">Markham Resources Corp. </t>
  </si>
  <si>
    <t>HEPP</t>
  </si>
  <si>
    <t xml:space="preserve">11/08/2024- Recieved CP Application </t>
  </si>
  <si>
    <t>Demetrio Bangcoleng</t>
  </si>
  <si>
    <t>07/16/2025- Issued memo to PO re personnel recommendation for the composition of FPIC Team</t>
  </si>
  <si>
    <t>MOUNTAIN PROVINCE</t>
  </si>
  <si>
    <t>08/23/2022</t>
  </si>
  <si>
    <t>HEDCOR Sabangan, Inc.</t>
  </si>
  <si>
    <t>Bauko, Mountain, Province</t>
  </si>
  <si>
    <t>CP endorsed to Chair for concurrence</t>
  </si>
  <si>
    <t>60</t>
  </si>
  <si>
    <t>12/27/2022</t>
  </si>
  <si>
    <t>Annie Rita del Rosario</t>
  </si>
  <si>
    <t>Paracelis, Mountain Province</t>
  </si>
  <si>
    <t>04/23/2025- Issued memo to PO re submission of progress report</t>
  </si>
  <si>
    <t>04/17/2023</t>
  </si>
  <si>
    <t>Construction of 5 cell site towers</t>
  </si>
  <si>
    <t>Bangaan &amp; Suyo (Sagada); Tapapan &amp; Calutit (Bauko); Tambingan (Sabangan), MP</t>
  </si>
  <si>
    <t>Issued Show Cause Order to proponent</t>
  </si>
  <si>
    <t>Marilyn E. Wanason</t>
  </si>
  <si>
    <t>Bananao Paracelis
 Mt. Province</t>
  </si>
  <si>
    <t>ADO Memo for compliance of FPIC Team</t>
  </si>
  <si>
    <t>Miescor Infrastructure Development Corporation (MIDC)</t>
  </si>
  <si>
    <t>Mountain Province</t>
  </si>
  <si>
    <t>Fred L. Fangonon</t>
  </si>
  <si>
    <t>For conduct of FPIC activities</t>
  </si>
  <si>
    <t xml:space="preserve">        </t>
  </si>
  <si>
    <t>t</t>
  </si>
  <si>
    <t>1</t>
  </si>
  <si>
    <t>Mina Fortuna</t>
  </si>
  <si>
    <t>EXPA</t>
  </si>
  <si>
    <t>due to inaction of the proponent</t>
  </si>
  <si>
    <t>Benguet Corp.</t>
  </si>
  <si>
    <t xml:space="preserve">FTAA </t>
  </si>
  <si>
    <t>Adams, Ilocos Norte</t>
  </si>
  <si>
    <t>ICCs/ Ips issued Resolution of Non-Consent</t>
  </si>
  <si>
    <t>Benguet Corp.- Cabittauran &amp; Sto Nino Nueva Era</t>
  </si>
  <si>
    <t xml:space="preserve"> FTAA </t>
  </si>
  <si>
    <t>Cabittauran &amp; Sto Niño, Nueva Era IN</t>
  </si>
  <si>
    <t>Issued WO/Memo to Proceed with the FPIC</t>
  </si>
  <si>
    <t>Malibato Mining Co. Inc.</t>
  </si>
  <si>
    <t>FYPA-016-1,</t>
  </si>
  <si>
    <t>Lamag &amp; Patiacan, Quirino, IS</t>
  </si>
  <si>
    <t>Kankanaey</t>
  </si>
  <si>
    <t xml:space="preserve">Stop Operation/No permit issued
</t>
  </si>
  <si>
    <t>Phil. Great minerals Corp.</t>
  </si>
  <si>
    <t>Expa 068,</t>
  </si>
  <si>
    <t>Vintar IN</t>
  </si>
  <si>
    <t>Imalawa</t>
  </si>
  <si>
    <t xml:space="preserve">Stp[ Operation/Finish Contract
</t>
  </si>
  <si>
    <t>Benguet Corp- Dasar, Isic-Isic, Vintar</t>
  </si>
  <si>
    <t xml:space="preserve"> FTAA den. ATTA# 003</t>
  </si>
  <si>
    <t>Dasar, Isic-isic, Vintar, Ilocos Norte</t>
  </si>
  <si>
    <t>Benguet Corp- Manalpac &amp; Maan-anteng, Solosona</t>
  </si>
  <si>
    <t>FTAA den. ATTA# 003</t>
  </si>
  <si>
    <t>Manalpac &amp; Maan-anteng, Solsona, Ilocos Norte</t>
  </si>
  <si>
    <t>Primasiera Minerals Inc. ( Reynaldo Guillermo)</t>
  </si>
  <si>
    <t>FTAA</t>
  </si>
  <si>
    <t>Cacafean, Marcos, Ilocos Norte</t>
  </si>
  <si>
    <t>no response from ADO after compliance of the recommendations &amp; Findings</t>
  </si>
  <si>
    <t>NL UPC Asia</t>
  </si>
  <si>
    <t>Wind Farm</t>
  </si>
  <si>
    <t>Ilocos Norte</t>
  </si>
  <si>
    <t>for en banc deliberation</t>
  </si>
  <si>
    <t>Skymark Mining &amp; Min. Corp.- Monitoring</t>
  </si>
  <si>
    <t xml:space="preserve"> SLRP &amp; RRW</t>
  </si>
  <si>
    <t>Sto. Niño, Nueva Era, Ilocos Norte</t>
  </si>
  <si>
    <t>Tingguian</t>
  </si>
  <si>
    <t>Rizal Silica Corp.</t>
  </si>
  <si>
    <t>Expa 37</t>
  </si>
  <si>
    <t>Nueva Era, Ilocos Norte</t>
  </si>
  <si>
    <t xml:space="preserve">no response from ADO after compliance of the recommendations &amp; Findings
</t>
  </si>
  <si>
    <t>SLUP &amp; Small Scale Mining</t>
  </si>
  <si>
    <t>Cabittauran, Nueva Era, Ilocos Norte</t>
  </si>
  <si>
    <t>South Ocean Mining Corp.</t>
  </si>
  <si>
    <t xml:space="preserve"> AMPP</t>
  </si>
  <si>
    <t>Quirino, Ilocos Sur</t>
  </si>
  <si>
    <t>Cordillera Exploration Co. Inc CEXci</t>
  </si>
  <si>
    <t xml:space="preserve"> Expa 116 </t>
  </si>
  <si>
    <t>Cervantes, Ilocos Sur</t>
  </si>
  <si>
    <t>Issued notice to proceed with the FPIC</t>
  </si>
  <si>
    <t>North Luzon Renewable Energy</t>
  </si>
  <si>
    <t xml:space="preserve"> Flag App Windfarm &amp; 
Transmission Line Right of way located IN</t>
  </si>
  <si>
    <t>Bangui, Burgos, Ilocos Norte</t>
  </si>
  <si>
    <t>Waiting submission of the report</t>
  </si>
  <si>
    <t>Lilian Cruz</t>
  </si>
  <si>
    <t>ISAGPA 317</t>
  </si>
  <si>
    <t>Bued, River, Esperanza, Sison, Pangasinan</t>
  </si>
  <si>
    <t>Ibaloi, Bago &amp; Kankanaey</t>
  </si>
  <si>
    <t xml:space="preserve">ISAG application was converted to CSAG and as per last information from the field office a permit was already issued by the Provincial Government of Pangasinan despite the absence of a CP. NCIP coordinated with DENR regarding this issue, and the PENRO undertook to prepare a letter to the Provincial Mining and Regulatory Board Pangasinan requiring them to undergo FPIC prior to the renewal of their permits. This is in compliance with the agreement contained in the Joint Operational Agreement executed by the NCIP R1 and DENR R1 to address contentious issues in the implementation of their respective mandates.
The issued permit by the Province of Pangasinan no longer required the CP, hence proponent no longer pursued its issuance with the NCIP. Despite this, proponents are still complying with the provisions of the MOA.
</t>
  </si>
  <si>
    <t>Jaen Rose Payba &amp; Blessilda Jarasa</t>
  </si>
  <si>
    <t>ISAGPA# 318 &amp; 319 located</t>
  </si>
  <si>
    <t>Esperanza, Sison Pangasinan</t>
  </si>
  <si>
    <t>SAN HAI Aggregates</t>
  </si>
  <si>
    <t>ISAGPA# 329 &amp; 330</t>
  </si>
  <si>
    <t>Proponent has not complied yet with the submission of documents (Board Resolution and Posting of Bond) as required by Legal Opinion No. 49-07-06-18.</t>
  </si>
  <si>
    <t>Darwin Angeles</t>
  </si>
  <si>
    <t>ISAGPA #329</t>
  </si>
  <si>
    <t>Esperanza Sison Pangasinan</t>
  </si>
  <si>
    <t>Crushing Plant</t>
  </si>
  <si>
    <t>Cauringan Sison Pangasinan</t>
  </si>
  <si>
    <t>Marita Pascual</t>
  </si>
  <si>
    <t>ISAGPA no 316</t>
  </si>
  <si>
    <t>Blessilda Jarasa</t>
  </si>
  <si>
    <t>ISAGPA no 318</t>
  </si>
  <si>
    <t>Proponent failed to comply as to the comments stated in the Legal Opinion. Proponent has stopped operating since 2017</t>
  </si>
  <si>
    <t>Mathew Liis</t>
  </si>
  <si>
    <t>ISAGPA</t>
  </si>
  <si>
    <t>Dungon Sison Pangasinan</t>
  </si>
  <si>
    <t>Proponent abandoned his application</t>
  </si>
  <si>
    <t>Dungon, Sison, Pangasinan</t>
  </si>
  <si>
    <t>proponent abandoned his application</t>
  </si>
  <si>
    <t>Aboitiz Power Corp.</t>
  </si>
  <si>
    <t>F7.5 MW Cervantes Mankayan-Bakun Hydroelectric Power Project (CMB-HEPP)</t>
  </si>
  <si>
    <t>Cervantes Mankayan-Bakun</t>
  </si>
  <si>
    <t>proponent abandoned their application</t>
  </si>
  <si>
    <t>26</t>
  </si>
  <si>
    <t>NLREC</t>
  </si>
  <si>
    <t>Transmission line right of way &amp; windmill</t>
  </si>
  <si>
    <t>located at Caunayan, Saguigui, Saliksik, Dampig, Mun. Pagudpud &amp; Sitio Masamuyao Payac Bangui Ilocos Norte</t>
  </si>
  <si>
    <t>Yapayao</t>
  </si>
  <si>
    <t>waiting for submission of FPIC report</t>
  </si>
  <si>
    <t>Piddig Municipality-Ilocos Norte</t>
  </si>
  <si>
    <t>FLAg-Piddig Arabica Coffee Plantation</t>
  </si>
  <si>
    <t>Sitio Lammin, Piddig, Ilocos Norte</t>
  </si>
  <si>
    <t>Plantation Project</t>
  </si>
  <si>
    <t>Proponent abandoned their application</t>
  </si>
  <si>
    <t>Energy Development Corporation</t>
  </si>
  <si>
    <t>FFlag Application for Wind Power Project</t>
  </si>
  <si>
    <t>Caunayan &amp; Balaoi, Pagudpud, Ilocos Norte</t>
  </si>
  <si>
    <t>Waiting submission of FPIC Report</t>
  </si>
  <si>
    <t>STA CLARA POWER CORPORATION</t>
  </si>
  <si>
    <t>Hydroelectric Power Plant Project</t>
  </si>
  <si>
    <t>San Emilio, Ilocos Sur</t>
  </si>
  <si>
    <t>Itneg &amp; Bago</t>
  </si>
  <si>
    <t>Recommended for the conduct of FPICProponent abandoned their application</t>
  </si>
  <si>
    <t>PHILNEWRIVER POWER CORP</t>
  </si>
  <si>
    <t>Sugpon, Ilocos Sur</t>
  </si>
  <si>
    <t>Bago &amp; Kankanaey</t>
  </si>
  <si>
    <t>Alilem, Ilocos Sur</t>
  </si>
  <si>
    <t>FOUNDATION FOR THE PHIL ENVIRONMENT</t>
  </si>
  <si>
    <t>Validation of RSEA-KPNP l</t>
  </si>
  <si>
    <t>Isnag &amp; Yapayao</t>
  </si>
  <si>
    <t>PRYZE GASES, INC.</t>
  </si>
  <si>
    <t>Special Land Use Permit (SLUP)</t>
  </si>
  <si>
    <t>Palina, Pigo, La Union</t>
  </si>
  <si>
    <t>Sta. Clara Power Corporation</t>
  </si>
  <si>
    <t>Hydro-Electric Power Project</t>
  </si>
  <si>
    <t>Matibuey, San Emilio, Ilocos Sur</t>
  </si>
  <si>
    <t>36</t>
  </si>
  <si>
    <t>E.H. Sison Engineers, Co.</t>
  </si>
  <si>
    <t xml:space="preserve">GACO Small Reservoir Irrigation Project </t>
  </si>
  <si>
    <t>Cacadiran, Cabugao, Ilocos Sur</t>
  </si>
  <si>
    <t>on-going FPIC</t>
  </si>
  <si>
    <t>37</t>
  </si>
  <si>
    <t>Anthony Fernand Sunga (Solid Rock Aggregates)</t>
  </si>
  <si>
    <t xml:space="preserve">ISAGPA </t>
  </si>
  <si>
    <t>Agat, Sison, Pangasinan</t>
  </si>
  <si>
    <t>recommended for the conduct of FPIC</t>
  </si>
  <si>
    <t>NIA C/o E.H. Sison Engineers, CO.</t>
  </si>
  <si>
    <t xml:space="preserve"> GACO Small Reservoir Irrigation Project</t>
  </si>
  <si>
    <t>Brgy., Cacadiran &amp; Nagsincaoan, Cabugao Ilocos Sur</t>
  </si>
  <si>
    <t>Philnew River Power Corporation</t>
  </si>
  <si>
    <t>Hydro-electric Power Plant</t>
  </si>
  <si>
    <t>Brgy. Danac, Sugpon, Ilocos Sur</t>
  </si>
  <si>
    <t>SATRAP POWER CORPORATION</t>
  </si>
  <si>
    <t>3.0 MW Hydro Electric Power Project .</t>
  </si>
  <si>
    <t>Man-atong, Suyo, Ilocos Sur</t>
  </si>
  <si>
    <t>Recommended for FPIC Process</t>
  </si>
  <si>
    <t>Hydro Electric Power Project .</t>
  </si>
  <si>
    <t>at Alilem, Ilocos Sur</t>
  </si>
  <si>
    <t>Northern Cement Corporation</t>
  </si>
  <si>
    <t>Exploration Permit Application .</t>
  </si>
  <si>
    <t>Bila, Labayug &amp; Inmalog, Sison, Pangasinan</t>
  </si>
  <si>
    <t xml:space="preserve">It has undergone CEB first deliberation, and the comments by the CEB particularly on project’s final technical description were not complied by the proponent. They applied for adjustment of technical description instead. The proponents  were advised on the possible implication of amending  their project's technical description as it would affect the ongoing CEB deliberation and it may be treated as different project.
</t>
  </si>
  <si>
    <t>National Irrigation Administration</t>
  </si>
  <si>
    <t>Ilocos Norte Irrigation Project-2 (INIP-2)</t>
  </si>
  <si>
    <t>Nueva Era, Dingras, &amp; Solsona, Ilocos Norte</t>
  </si>
  <si>
    <t>FPIC Report submitted, but result of RRT review under compliance of the Proponent, specifically the Minimum Performance Specifications Standards (MPSS) of the project. In addition, NIA-INISAIP committed to include and ensure that 636 hectares will be included in the service area of the project which will appear in the MPSS, otherwise the MOA shall be considered null and void or no effect from the beginning. NIA to submit Affidavit of Undertaking regarding this matter.</t>
  </si>
  <si>
    <t>Nueva Era, Dingras, &amp; Sinait, Ilocos Norte</t>
  </si>
  <si>
    <t>IKSP of Kankanaey and Ibaloi of Mapita ICCs on Upland Rainfed Farming</t>
  </si>
  <si>
    <t>Mapita, Laoag, Aguilar, Pangasinan</t>
  </si>
  <si>
    <t>Research</t>
  </si>
  <si>
    <t>?</t>
  </si>
  <si>
    <t>No status indicated</t>
  </si>
  <si>
    <t>Elvira Castillo</t>
  </si>
  <si>
    <t xml:space="preserve"> ISAGPA</t>
  </si>
  <si>
    <t>Dungon, Sison Pangasinan</t>
  </si>
  <si>
    <t>on going FPIC (MOA Negotiation)</t>
  </si>
  <si>
    <t>Special Cutting Permit Application</t>
  </si>
  <si>
    <t>Labayug, Sison, Pangasinan</t>
  </si>
  <si>
    <t>Tree Cutting</t>
  </si>
  <si>
    <t>FDC Renewable Corp.</t>
  </si>
  <si>
    <t xml:space="preserve">26 MW Pampanga Hydro Power Plant Project </t>
  </si>
  <si>
    <t>Fianza, San Nicolas, Pangasinan</t>
  </si>
  <si>
    <t>Iwak</t>
  </si>
  <si>
    <t>Mariano Marcos State University</t>
  </si>
  <si>
    <t xml:space="preserve"> Anti-inflamatory Activity and Toxicity Profile of Ethanolic Extracts from Indigenous Plants in Ilocos Norte</t>
  </si>
  <si>
    <t>Isnag/yapayao</t>
  </si>
  <si>
    <t>Compliance to Legal Advisory No. 22-02-04-22 was forwarded to ADO and copy furnished to LAO through a Compliance dated August 05, 2022, with Control No. RO1-2022-08-156</t>
  </si>
  <si>
    <t>51</t>
  </si>
  <si>
    <t>municipalities of Solsona; Dingras Marcos; and Nueva Era, Ilocos Norte</t>
  </si>
  <si>
    <t>Isnag, Yapayao &amp; Tingguian</t>
  </si>
  <si>
    <t>waiting submission of the report</t>
  </si>
  <si>
    <t>52</t>
  </si>
  <si>
    <t>Amihan Renewable Energy Corporation</t>
  </si>
  <si>
    <t xml:space="preserve"> Wind Farm Energy Project</t>
  </si>
  <si>
    <t>Caparispisan, Pagudpud, Ilocos Norte</t>
  </si>
  <si>
    <t>53</t>
  </si>
  <si>
    <t>Feasibiity study for Mini Hydro Powr Projects</t>
  </si>
  <si>
    <t>Vintar, Ilocos Norte</t>
  </si>
  <si>
    <t xml:space="preserve"> The application has already 
undergone its first CEB deliberation last February 08, 
2023 but there were comments/lacking data during the CEB that must be complied with by the proponent and FPIC Team. (favorable LGU and Community Resolutions among others)</t>
  </si>
  <si>
    <t>54</t>
  </si>
  <si>
    <t>Payment of CASH BOND as stated in the MOA between the ICCs/Ips of Sison, Pangasinan with Northern Cement Corporation entered on Aug. 15, 2019 re: Exploration Permit Application of NCC</t>
  </si>
  <si>
    <t>Sison, Pangasinan</t>
  </si>
  <si>
    <t>waiting for the 3rd and final reading schedule</t>
  </si>
  <si>
    <t>55</t>
  </si>
  <si>
    <t>Energy Logics Philippines Inc.</t>
  </si>
  <si>
    <t>Wind &amp; TROW</t>
  </si>
  <si>
    <t>Sitio Gubang, Canaan &amp; Sitio Dasar Isic IsicVintar Ilocos Norte</t>
  </si>
  <si>
    <t>waiting for the FPIC Report</t>
  </si>
  <si>
    <t>LGU-Pagudpud, Ilocos Norte</t>
  </si>
  <si>
    <t>Potable Water System Project</t>
  </si>
  <si>
    <t>Brgy. Saguigui, Pagudpud, Ilocos Norte</t>
  </si>
  <si>
    <t>Water System</t>
  </si>
  <si>
    <t>non-submission of pertinent documents</t>
  </si>
  <si>
    <t>26 MW Pampang Hydro Power Plant Project</t>
  </si>
  <si>
    <t>Fianza, San Nicolas, Pangasinan.</t>
  </si>
  <si>
    <t>on-going FPIC Process(MOA Negotiation)</t>
  </si>
  <si>
    <t>58</t>
  </si>
  <si>
    <t>Golden Aggregates &amp; Crashing Plant</t>
  </si>
  <si>
    <t>waiting for the confirmation of CP by the Chair</t>
  </si>
  <si>
    <t>59</t>
  </si>
  <si>
    <t>San Miguel Northern Cement Inc.</t>
  </si>
  <si>
    <t>Line A &amp; B Cement Manufacturing Plant</t>
  </si>
  <si>
    <t>Mineral Processing</t>
  </si>
  <si>
    <t>Recommended for the conduct of FPIC</t>
  </si>
  <si>
    <t>National Irrigation Administration/Fernandez, Rosemarie Angeline</t>
  </si>
  <si>
    <t>Refund of ck. No. 1858377 3/10 Cash advance for Negotiation &amp; MOA drafting re: NIA-INIP Phase II - 3/9-13/2020</t>
  </si>
  <si>
    <t>Waiting for the FPIC Report</t>
  </si>
  <si>
    <t>61</t>
  </si>
  <si>
    <t>Crashing Plant</t>
  </si>
  <si>
    <t>62</t>
  </si>
  <si>
    <t>7.OMW Tamdagan 1 &amp; 2 Hydro Electric Power Project</t>
  </si>
  <si>
    <t>Canaam &amp; Isic-isic, Vintar, Ilocos Norte</t>
  </si>
  <si>
    <t>waiting for schedule of 2nd Reading of Comm en Banc</t>
  </si>
  <si>
    <t>63</t>
  </si>
  <si>
    <t>DEPARTMENT OF PUBLIC WORKS AND HIGHWAYS</t>
  </si>
  <si>
    <t>Construction of Missing link/New Road, San Manuel (Pang.) - Itogon (Benguet) Road, Pangasinan</t>
  </si>
  <si>
    <t>San Mauel &amp; Part of Fianza</t>
  </si>
  <si>
    <t>Road Project</t>
  </si>
  <si>
    <t>64</t>
  </si>
  <si>
    <t>DPWH</t>
  </si>
  <si>
    <t>Construction of Missing Link/ New Road San Manuel (Pangasinan)- (Benguet) Road, Pangasinan</t>
  </si>
  <si>
    <t>MOA Negotiation</t>
  </si>
  <si>
    <t>65</t>
  </si>
  <si>
    <t>ELVIRA S. CASTILLO</t>
  </si>
  <si>
    <t>FPIC Report endorse to ADO April 11, 2023</t>
  </si>
  <si>
    <t>66</t>
  </si>
  <si>
    <t>MCG AGGREGATES AND CRUSHING PLANT</t>
  </si>
  <si>
    <t>FPIC Report endorse to ADO aApril 24, 2023</t>
  </si>
  <si>
    <t>67</t>
  </si>
  <si>
    <t>Romulo Flores</t>
  </si>
  <si>
    <t>ISAGPA(IPA 372)</t>
  </si>
  <si>
    <t>Brgy. Ilocano, Sudipen, La Union</t>
  </si>
  <si>
    <t>Bago</t>
  </si>
  <si>
    <t>68</t>
  </si>
  <si>
    <t>Green Indigenous Environment Dev't. Corp (GIEDCO)</t>
  </si>
  <si>
    <t>Bagulin Hydro Electric Power Plant</t>
  </si>
  <si>
    <t>Bagulin, La Union</t>
  </si>
  <si>
    <t xml:space="preserve">At present, the proponent is negotiating with private IP land owners for the execution of individual lease agreements. The proponent informed this office that they are almost 80% done with the individual negotiations. To be endorsed immediately after compliance with the proponent.
</t>
  </si>
  <si>
    <t>69</t>
  </si>
  <si>
    <t>Transcend Towers Infrastructure Phils. Inc.</t>
  </si>
  <si>
    <t>Cellsite Installation Project</t>
  </si>
  <si>
    <t>Bumbuneg, San Gabriel, La Union</t>
  </si>
  <si>
    <t>Telecommunication</t>
  </si>
  <si>
    <t>70</t>
  </si>
  <si>
    <t>Solar Pump Irrigation Project</t>
  </si>
  <si>
    <t>Malico, San Nicolas, Pangasinan</t>
  </si>
  <si>
    <t>Kalanguya</t>
  </si>
  <si>
    <t>71</t>
  </si>
  <si>
    <t>Mario Louie C. Guevarra</t>
  </si>
  <si>
    <t>IPA 314</t>
  </si>
  <si>
    <t xml:space="preserve">CP-RO1-2023-03 already issued. For validation if it is the same as the application with a CP issued on May 31, 2023. To submit a status report on or before July 31, 2025
</t>
  </si>
  <si>
    <t>72</t>
  </si>
  <si>
    <t>Dr. Juan M. Pulhin</t>
  </si>
  <si>
    <t xml:space="preserve">IKSP Research- </t>
  </si>
  <si>
    <t>San Fdo., San Juan, Bacnotan, San Gabriel, Santol La Union</t>
  </si>
  <si>
    <t>on-going IKSP</t>
  </si>
  <si>
    <t>73</t>
  </si>
  <si>
    <t>IKSP Research-</t>
  </si>
  <si>
    <t>74</t>
  </si>
  <si>
    <t>Aris S. Marilao / NIA</t>
  </si>
  <si>
    <t>FPIC Fee for San Felipe Small Reservoir irrigation Project</t>
  </si>
  <si>
    <t>San Gabriel, La Union</t>
  </si>
  <si>
    <t>75</t>
  </si>
  <si>
    <t>Oliver Lua</t>
  </si>
  <si>
    <t>FPIC fee for Gas Station Project</t>
  </si>
  <si>
    <t>Aspiras Highway, Tavora, Pugo, La Union</t>
  </si>
  <si>
    <t>76</t>
  </si>
  <si>
    <t>Cherie B. Orpia</t>
  </si>
  <si>
    <t>FPIC fee for the IKSP research on the: Then and Now: The Cultural Practices of the Bago tribe in San Emilio, Ilocos Sur</t>
  </si>
  <si>
    <t>on IKSP</t>
  </si>
  <si>
    <t>77</t>
  </si>
  <si>
    <t>National Irrigation Authority-INIMO</t>
  </si>
  <si>
    <t>Cabacanan Small Reservoir Irrigation Project</t>
  </si>
  <si>
    <t>Pagudpud, Ilocos Norte</t>
  </si>
  <si>
    <t>78</t>
  </si>
  <si>
    <t>National Irrigation Authority</t>
  </si>
  <si>
    <t>Solar Irrigation Project</t>
  </si>
  <si>
    <t>79</t>
  </si>
  <si>
    <t>80</t>
  </si>
  <si>
    <t xml:space="preserve">Let Us Plant Trees, Inc./ Lilian Cruz
</t>
  </si>
  <si>
    <t>CBFMA</t>
  </si>
  <si>
    <t>Sta. Cruz, Ilocos Sur</t>
  </si>
  <si>
    <t>Forest Management Project</t>
  </si>
  <si>
    <t>No compliance yet  to Legal Opinion 49-07-06-18</t>
  </si>
  <si>
    <t>81</t>
  </si>
  <si>
    <t>One Ilocos Norte Energy Corp.</t>
  </si>
  <si>
    <t>Solar</t>
  </si>
  <si>
    <t>Brgy. Poblacion &amp; Naguillan. Nueva Era, Ilocos Norte</t>
  </si>
  <si>
    <t>Tinguian</t>
  </si>
  <si>
    <t>on-going FPIC (as of April 2025)</t>
  </si>
  <si>
    <t>NO</t>
  </si>
  <si>
    <t xml:space="preserve">STATUS </t>
  </si>
  <si>
    <t>Felicisimo Seatriz Jr.</t>
  </si>
  <si>
    <t>FLAGT located in Nangaramoan Environmental Protectors Association San Vicente, Sta. Ana, Cagayan</t>
  </si>
  <si>
    <t>Sta. Ana, Cagayan</t>
  </si>
  <si>
    <t>Eco-Tourism</t>
  </si>
  <si>
    <t>Agta</t>
  </si>
  <si>
    <t>On-going FPIC process</t>
  </si>
  <si>
    <t>Sharif Madmo H. Hasim</t>
  </si>
  <si>
    <t>NELEX sub project feasibility study</t>
  </si>
  <si>
    <t>Dupax, Sta Fe and Aritao, Nueva Vizcaya</t>
  </si>
  <si>
    <t>For completion of compliance re: ADO and LAO comments</t>
  </si>
  <si>
    <t>Juan Eugenio L. Roxas</t>
  </si>
  <si>
    <t>Application for CP FDC Renewables Corp. for the proposed 26 MW Pampang Hydropower project</t>
  </si>
  <si>
    <t>Kayapa and Sta. Fe, Nueva Vizcaya</t>
  </si>
  <si>
    <t>Energy</t>
  </si>
  <si>
    <t>Kalanguya, Iwak, Ibaloi; Kalanguya-Ikalahan</t>
  </si>
  <si>
    <t>FPIC report and MOA submitted to CO</t>
  </si>
  <si>
    <t>NIA Region 2</t>
  </si>
  <si>
    <t>Ilaguen Multipurpose Irrigation and Power Project (IMIPP), San Mariano, Isabela</t>
  </si>
  <si>
    <t>San Mariano, Isabela</t>
  </si>
  <si>
    <t>On-going FPIC process; conflict resolution with IPC</t>
  </si>
  <si>
    <t>RBG Electronics</t>
  </si>
  <si>
    <t>Installation of 20ft Antenna Pole for Internet Connectivity in Ganao, Dupax Del Sur</t>
  </si>
  <si>
    <t>Dupax del Sur, Nueva Vizcaya</t>
  </si>
  <si>
    <t>Bugkalot</t>
  </si>
  <si>
    <t>On-going FPIC</t>
  </si>
  <si>
    <t>AT Dinum Energy Inc.</t>
  </si>
  <si>
    <t>2.5 Canili HPP</t>
  </si>
  <si>
    <t>Alfonso Castaneda, Nueva Vizcaya</t>
  </si>
  <si>
    <t>Suspended FPIC process; conflict resolution of concerned ICCs/IPs</t>
  </si>
  <si>
    <t>Raymundo B. Apil, CESE</t>
  </si>
  <si>
    <t>Palanan Irrigation Project (PIP) in the Municipality of Palanan</t>
  </si>
  <si>
    <t>Palanan, Isabela</t>
  </si>
  <si>
    <t>Philippines Air Force</t>
  </si>
  <si>
    <t>Radar System</t>
  </si>
  <si>
    <t>For signing of MOA</t>
  </si>
  <si>
    <t>Mega Philippines, Inc.</t>
  </si>
  <si>
    <t>Northern Cagayan Geothermal Power Project (GSC No. 2019-02-061)</t>
  </si>
  <si>
    <t>Lal-lo, Gattaran, Baggao, Penablanca, Cagayan</t>
  </si>
  <si>
    <t>Balibago Waterworks System, Inc.</t>
  </si>
  <si>
    <t>1500 CMD Rated Capacity-Water Treatment Plant and Supply System</t>
  </si>
  <si>
    <t>Banagan, Poblacion and Darapidap, Aritao</t>
  </si>
  <si>
    <t>Suzette Padilla</t>
  </si>
  <si>
    <t>FLAGT</t>
  </si>
  <si>
    <t>San Vicente, Sta. Ana</t>
  </si>
  <si>
    <t>San Jose San Mariano Livelihood Assoc. Inc.</t>
  </si>
  <si>
    <t>Enhanced NGP</t>
  </si>
  <si>
    <t>Sitio Diwagden, San Jose, San Mariano, Isabela</t>
  </si>
  <si>
    <t>Plantation</t>
  </si>
  <si>
    <t>DPWH Region II</t>
  </si>
  <si>
    <t>Road Widening/Off-Carriageway Improvement along NV-Pangasinan Road</t>
  </si>
  <si>
    <t>Sta. Fe, Nueva Vizcaya</t>
  </si>
  <si>
    <t>NGCP</t>
  </si>
  <si>
    <t>Ambuklao-Bayombong 230 kV</t>
  </si>
  <si>
    <t>Bambang and Kayapa</t>
  </si>
  <si>
    <t>Kalanguya, Iwak, Ibaloi</t>
  </si>
  <si>
    <t>On-going FBV</t>
  </si>
  <si>
    <t>Ongoing Validation Process</t>
  </si>
  <si>
    <t>DPWH 2</t>
  </si>
  <si>
    <t>Construction of ProposedSan Mariano-Palanan Road</t>
  </si>
  <si>
    <t>San Mariano and Palanan</t>
  </si>
  <si>
    <t>DSWD FO2</t>
  </si>
  <si>
    <t>KALAHI CIDSS</t>
  </si>
  <si>
    <t>Babuyan Claro, Calayan</t>
  </si>
  <si>
    <t>Government Project</t>
  </si>
  <si>
    <t>Ibatan</t>
  </si>
  <si>
    <t>On-going FBV process</t>
  </si>
  <si>
    <t>Northern Luzon 230Kv Loop Project</t>
  </si>
  <si>
    <t>Sta. Praxedes, Claveria, Sanchez Mira, Pamplona, Abulug, Ballesteros, Allacapan and Lal-lo, Cagayan</t>
  </si>
  <si>
    <t>Agta, Ibanag, Yapayao</t>
  </si>
  <si>
    <t>Edgepoint Towers Inc</t>
  </si>
  <si>
    <t>Construction of Cell Tower</t>
  </si>
  <si>
    <t>Basco, Batanes</t>
  </si>
  <si>
    <t>Ivatan</t>
  </si>
  <si>
    <t>CSU-Carig</t>
  </si>
  <si>
    <t>Batanes Smart Tourism: Structural Strength of Smart Engineered Greenhouse Across Varying Wind Loads in the Island of Batanes project</t>
  </si>
  <si>
    <t>Uyugan, Batanes</t>
  </si>
  <si>
    <t>LGU Itbayat</t>
  </si>
  <si>
    <t>Construction of Logistics Hub</t>
  </si>
  <si>
    <t>Itbayat, Batanes</t>
  </si>
  <si>
    <t>Ludgoron Mining Corporation</t>
  </si>
  <si>
    <t>EPA (EPA000180II)</t>
  </si>
  <si>
    <t>On going FBI</t>
  </si>
  <si>
    <t>Ongoing FBI</t>
  </si>
  <si>
    <t>JDVC Resources Corp.</t>
  </si>
  <si>
    <t>Application for Financial Technical Assistance</t>
  </si>
  <si>
    <t>Buguey, Cagayan</t>
  </si>
  <si>
    <t>n/a</t>
  </si>
  <si>
    <t>RIDAI</t>
  </si>
  <si>
    <t>Rizal, San Guillermo</t>
  </si>
  <si>
    <t>BKS Green Energy Corporation</t>
  </si>
  <si>
    <t>Transmission Line of Limbauan SPP</t>
  </si>
  <si>
    <t>Cabagan and San Pablo, Isabela</t>
  </si>
  <si>
    <t>LGU Dupax del Sur</t>
  </si>
  <si>
    <t>Slaughter House</t>
  </si>
  <si>
    <t>Palabotan, Dupax del Sur</t>
  </si>
  <si>
    <t>On going FBV</t>
  </si>
  <si>
    <t>Onion Cold Storage Facility</t>
  </si>
  <si>
    <t>Santa Maria, Dupax del Sur</t>
  </si>
  <si>
    <t>NIA- Nueva Vizcaya</t>
  </si>
  <si>
    <t>Balintugun, Lublub and Galintuja-Manatalon CIS</t>
  </si>
  <si>
    <t>PLGU Nueva Vizcaya</t>
  </si>
  <si>
    <t>Construction of Halfway House for Former Rebels</t>
  </si>
  <si>
    <t>Bayombong, Nueva Vizcaya</t>
  </si>
  <si>
    <t>Gaddang</t>
  </si>
  <si>
    <t>Nagsaag-Santiago 500kV Transmission Line Project</t>
  </si>
  <si>
    <t>Sta. Fe, Aritao, Dupax Del Sur, Bambang, Bayombong, Solano, Villaverde And Diadi</t>
  </si>
  <si>
    <t>LGU Ambaguio</t>
  </si>
  <si>
    <t>Ambaguio Skyport</t>
  </si>
  <si>
    <t>Tiblac, Ambaguio</t>
  </si>
  <si>
    <t>CENRO-Dupax</t>
  </si>
  <si>
    <t>Automated Weather Station</t>
  </si>
  <si>
    <t>Talbek, Dupax del Sur</t>
  </si>
  <si>
    <t>Isidro Timberza</t>
  </si>
  <si>
    <t>Paitan, Bayombong</t>
  </si>
  <si>
    <t>LGU Sante Fe</t>
  </si>
  <si>
    <t>Various Infra projects</t>
  </si>
  <si>
    <t>Santa Fe, Nueva Vizcaya</t>
  </si>
  <si>
    <t>Kalanguya-Ikalahan</t>
  </si>
  <si>
    <t>Underground Technologies Inc</t>
  </si>
  <si>
    <t>Rehabilitation Project: Repair And Maintenance Of Damaged Fiber Optic Lines</t>
  </si>
  <si>
    <t>Pingkian and San Fabian, Kayapa</t>
  </si>
  <si>
    <t>LGU Kasibu</t>
  </si>
  <si>
    <t>Improvement Of Tadji-Tukod FMR</t>
  </si>
  <si>
    <t>Kasibu, Nueva Vizcaya</t>
  </si>
  <si>
    <t>Gloria Pajarilla</t>
  </si>
  <si>
    <t>Baretbet, Bagabag</t>
  </si>
  <si>
    <t>Enrique Assud</t>
  </si>
  <si>
    <t>Decabacan, Diadi</t>
  </si>
  <si>
    <t>Nenita Tindaan</t>
  </si>
  <si>
    <t>Mangili Tindaan Historical Park</t>
  </si>
  <si>
    <t>Santa Fe</t>
  </si>
  <si>
    <t>Sons And Daughters Association of WWII Veterans Salinas Post, Inc.</t>
  </si>
  <si>
    <t>Bambang</t>
  </si>
  <si>
    <t>Dexter De Jesus</t>
  </si>
  <si>
    <t>Namamparan, Diadi</t>
  </si>
  <si>
    <t>OGPI</t>
  </si>
  <si>
    <t>Bambang, Dupax del Norte and del Sur, Bayombong, Bagabag, Diadi and Solano</t>
  </si>
  <si>
    <t>Infrastructure</t>
  </si>
  <si>
    <t>Isinai</t>
  </si>
  <si>
    <t>PROJECT COST</t>
  </si>
  <si>
    <t>San Jose -Angat 115KV Transmission Line Upgrading Project (SJATLUP)</t>
  </si>
  <si>
    <t>Norzagaray, Bulacan</t>
  </si>
  <si>
    <t>Issued RMD-ADO-37-2019-8 dated August 6, 2019 forwarding Legal Opinion 31-08-02-19; no compliance submitted.</t>
  </si>
  <si>
    <t>FPIC Completed</t>
  </si>
  <si>
    <t>OCEAN BUSINESS CORPORATION &amp; THE MELECIAS</t>
  </si>
  <si>
    <t>Community Solicited Project for Fruit Tree Plantation Project</t>
  </si>
  <si>
    <t>Entablado, Brgy. Aglao, San Marcelino, Zambales</t>
  </si>
  <si>
    <t>Waiting for compliance to legal opinion no.22-03-12</t>
  </si>
  <si>
    <t>IP Community of Sitio Monicayo, Brgy. Calumpang, City of Mabalacat Pampanga</t>
  </si>
  <si>
    <t>Community Solicited Projects (Potable Water Supply)</t>
  </si>
  <si>
    <t>Sitio Monicayo, Brgy. Calumpang, City of Mabalacat Pampanga</t>
  </si>
  <si>
    <t>Waiting for Legal Opinion</t>
  </si>
  <si>
    <t>Blue Rock Aggregates Corp.</t>
  </si>
  <si>
    <t>Mabalacat, Pampanga</t>
  </si>
  <si>
    <t>Sitio Lukutang Malaki, San Isidro, Rodriguez, Rizal</t>
  </si>
  <si>
    <t>Awaiting compliance of RIV-A; Amend map to exclude R3 area; Waiting for the submission from the project proponent.</t>
  </si>
  <si>
    <t>5</t>
  </si>
  <si>
    <t>Mr. Dexter Ivan Lee</t>
  </si>
  <si>
    <t>Quarry Permit (AQP-B-851-21)</t>
  </si>
  <si>
    <t>Brgy Banaban Angat Bulacan</t>
  </si>
  <si>
    <t>6</t>
  </si>
  <si>
    <t>Mr. Bobby Millera</t>
  </si>
  <si>
    <t>Commercial Sand and Gravel Permit</t>
  </si>
  <si>
    <t>Brgy Maamot San Jose Tarlac</t>
  </si>
  <si>
    <t>ongoing lateral review of MOA</t>
  </si>
  <si>
    <t>7</t>
  </si>
  <si>
    <t>Ms. Ruzen Mae Sarah Pasual</t>
  </si>
  <si>
    <t>on going madatory activity</t>
  </si>
  <si>
    <t>8</t>
  </si>
  <si>
    <t>Ms. Sheryl Montaño</t>
  </si>
  <si>
    <t>9</t>
  </si>
  <si>
    <t>Mr. Michael Santos</t>
  </si>
  <si>
    <t>10</t>
  </si>
  <si>
    <t>Local Goverment Unit of Bagac, Bataan in Coordination with National Housing Authority (NHA)</t>
  </si>
  <si>
    <t>Housing Assistance Program for the Indigenous Peoples (HAPIP) of NHA</t>
  </si>
  <si>
    <t>Sitio Matalangao, Brgy Banawang, and Sitio Duhat Brgy Saysain, Bagac, Bataan</t>
  </si>
  <si>
    <t>- Validation report reviewed 
 - all pertinent documents already transmitted to NHA as per their requirements
 - MOAs are for Review of NHA</t>
  </si>
  <si>
    <t>11</t>
  </si>
  <si>
    <t>Local Goverment Unit of Dinalupihan , Bataan in Coordination with National Housing Authority (NHA)</t>
  </si>
  <si>
    <t>Bgry Tubo Tubo, Dinalupihan, Bataan</t>
  </si>
  <si>
    <t>-Validation report reviewed 
 - all pertinent documents transmitted to NHA as per their requirements
 - MOAs are for Review of NHA</t>
  </si>
  <si>
    <t>12</t>
  </si>
  <si>
    <t>STKG Trading</t>
  </si>
  <si>
    <t>Industrial Sand and Gravel Permit Denominated as IPA000319 III</t>
  </si>
  <si>
    <t>Brgy Lawy Capas Tarlac</t>
  </si>
  <si>
    <t>For Conduct of Pre FBI conference</t>
  </si>
  <si>
    <t>13</t>
  </si>
  <si>
    <t>DEPARTMENT OF PUBLIC WORKS AND HIGHWAYS (DPWH)</t>
  </si>
  <si>
    <t>Improvement/ Contruction of Culat- Cozo- San Ildefonzo road with Bridge.</t>
  </si>
  <si>
    <t>Brgy. Culat, Cozo and San ildefonzo, Casiguran Aurora.</t>
  </si>
  <si>
    <t>Follow up to field office</t>
  </si>
  <si>
    <t>14</t>
  </si>
  <si>
    <t>Rehabilitation and Improvement of the Dibut Farm to Market Road</t>
  </si>
  <si>
    <t>Brgy. Dibut San Luis, Aurora</t>
  </si>
  <si>
    <t xml:space="preserve">for review </t>
  </si>
  <si>
    <t>15</t>
  </si>
  <si>
    <t>Luvy Duenas</t>
  </si>
  <si>
    <t>Industrial Sand and Gravel Permit Denominated as IPA000340 III</t>
  </si>
  <si>
    <t>Brgy ODonnel Capas Tarlac</t>
  </si>
  <si>
    <t>FBI Conducted</t>
  </si>
  <si>
    <t>Ms. Shela Mae Lape Boromeo</t>
  </si>
  <si>
    <t>Industrial Sand and Gravel Permit Denominated as IPA000271 III</t>
  </si>
  <si>
    <t>Brgy Iba San Jose Tarlac</t>
  </si>
  <si>
    <t>17</t>
  </si>
  <si>
    <t>Zstone enterprises Inc.</t>
  </si>
  <si>
    <t>Industrial Sand and Gravel Permit Denominated as IPA000272 III</t>
  </si>
  <si>
    <t>18</t>
  </si>
  <si>
    <t>Mr. Joseph M. Domacena</t>
  </si>
  <si>
    <t>Industrial Sand and gravel Permit denominated as IPA000396</t>
  </si>
  <si>
    <t>Brgy San Juan, Botolan, Zambales</t>
  </si>
  <si>
    <t>19</t>
  </si>
  <si>
    <t>Ms. Marilyn F. Dial</t>
  </si>
  <si>
    <t>Industrial Sand and gravel Permit denominated as IPA000394</t>
  </si>
  <si>
    <t>20</t>
  </si>
  <si>
    <t>Mr. Edison T. Dagan</t>
  </si>
  <si>
    <t>Industrial Sand and gravel Permit denominated as IPA000395</t>
  </si>
  <si>
    <t>21</t>
  </si>
  <si>
    <t>Mr. Jeremay B. Aguilar</t>
  </si>
  <si>
    <t>Industrial Sand and gravel Permit denominated as IPA000393</t>
  </si>
  <si>
    <t>22</t>
  </si>
  <si>
    <t>Premium resource and Exploration</t>
  </si>
  <si>
    <t>Industrial Sand and Gravel Permit IPA000224 III</t>
  </si>
  <si>
    <t>Brgy. Carael, Botolan, Zambales</t>
  </si>
  <si>
    <t>23</t>
  </si>
  <si>
    <t>Mega Boulder Exploration and Resource</t>
  </si>
  <si>
    <t>Industrial Sand and Gravel Permit IPA000222 III</t>
  </si>
  <si>
    <t>Ore Asia Mining and Development Corporation</t>
  </si>
  <si>
    <t>Mineral Production Sharing Agreement Denominated as APSA000410 III</t>
  </si>
  <si>
    <t>Brgy Camachin DRT, Bulacan</t>
  </si>
  <si>
    <t>For Conduct of FBI
 with approved WFP</t>
  </si>
  <si>
    <t>For FBI</t>
  </si>
  <si>
    <t>25</t>
  </si>
  <si>
    <t>Gruppo International Mining Co., Inc.</t>
  </si>
  <si>
    <t>Exploration Permit denominated as EXPA000229</t>
  </si>
  <si>
    <t>Brgy. Calabgan Casiguran, Aurora</t>
  </si>
  <si>
    <t xml:space="preserve">Ongoing FBI </t>
  </si>
  <si>
    <t>Verion Global Mining, Inc.</t>
  </si>
  <si>
    <t>Exploration Permit Denominated as EXPA 000222 III</t>
  </si>
  <si>
    <t>Brgy Kalawakan, DRT, Bulacan</t>
  </si>
  <si>
    <t>27</t>
  </si>
  <si>
    <t>One Thousand Years Corporation</t>
  </si>
  <si>
    <t>Exploration Permit Denominated as EXPA 000228 III</t>
  </si>
  <si>
    <t>Brgys Casalat, Bayabas, and Bukol, DRT, Bulacan</t>
  </si>
  <si>
    <t>Abraham Benson Terry Wong</t>
  </si>
  <si>
    <t>Industrial Sand and Gravel Permit Denominated as IPA000210 III</t>
  </si>
  <si>
    <t>Brgy. Manuali Porac Pampanga</t>
  </si>
  <si>
    <t>for compliance of FBI team</t>
  </si>
  <si>
    <t>29</t>
  </si>
  <si>
    <t>Topmines Quarry Resources</t>
  </si>
  <si>
    <t>Industrial Sand and Gravel Permit Denominated as IPA00209 III</t>
  </si>
  <si>
    <t>Brgy Manuali, Porac, Pampanga</t>
  </si>
  <si>
    <t>30</t>
  </si>
  <si>
    <t>Ian Benson Terry Wong</t>
  </si>
  <si>
    <t>Industrial Sand and Gravel Permit Denominated as IPA000211 III</t>
  </si>
  <si>
    <t>31</t>
  </si>
  <si>
    <t>Metropolitan Waterworks and sewerage system (MWSS)</t>
  </si>
  <si>
    <t>Angat Water Transmission Improvement Project (AWTIP) – Tunnel 5</t>
  </si>
  <si>
    <t>Brgy San Lorenzo, San Mateo and Bigte Norzagaray, Bulacan</t>
  </si>
  <si>
    <t>FPIC report submitted to ADO</t>
  </si>
  <si>
    <t>Bareto by pass project</t>
  </si>
  <si>
    <t>Continuation of Naugsol – Tipo – Dinalupihan By- Pass Road</t>
  </si>
  <si>
    <t>For conduct of FBI</t>
  </si>
  <si>
    <t>33</t>
  </si>
  <si>
    <t>Construction of Bypass Road Freeport Area of Bataan (FAB) to Bagac – Mariveles Road, Mariveles Bataan</t>
  </si>
  <si>
    <t>Bagac – Mariveles Road, Mariveles Bataan</t>
  </si>
  <si>
    <t>34</t>
  </si>
  <si>
    <t>DPWH Nueva Ecija 1st District Engineering Office</t>
  </si>
  <si>
    <t>Construction of Road</t>
  </si>
  <si>
    <t>Brgy Capintalan Carranglan Nueva Ecija</t>
  </si>
  <si>
    <t>35</t>
  </si>
  <si>
    <t>Road Construction Project of Department of Public Works and Highways (DPWH)</t>
  </si>
  <si>
    <t>Brgy Paltic to Brgy Dikapanikian, Dingalan, Aurora</t>
  </si>
  <si>
    <t>for review of compliance</t>
  </si>
  <si>
    <t>Validation completed</t>
  </si>
  <si>
    <t>Rehabilitation of Water system project</t>
  </si>
  <si>
    <t>So. Dipontian, Brgy. Cozo, Casiguran Aurora</t>
  </si>
  <si>
    <t>Dinalupihan Water District</t>
  </si>
  <si>
    <t>New Water Source System</t>
  </si>
  <si>
    <t>Brgy Payangan, Dinalupihan, Bataan</t>
  </si>
  <si>
    <t>38</t>
  </si>
  <si>
    <t>Oriental Petroleum and Mineral Corporation</t>
  </si>
  <si>
    <t>Exploration Permit EXPA000231 III, EXPA000240 III</t>
  </si>
  <si>
    <t>Candelaria, Cabangan, Botolan, Sta Cruz, San Antonio, Masinloc Zambales</t>
  </si>
  <si>
    <t>39</t>
  </si>
  <si>
    <t>NATIONAL GRID CORPORATION OF THE PHILIPPINES (NGCP)</t>
  </si>
  <si>
    <t>CASTELLEJOS 230 KV SUBSTATION PROJECT</t>
  </si>
  <si>
    <t>CASTILLEJOS, Zambales</t>
  </si>
  <si>
    <t>40</t>
  </si>
  <si>
    <t>WESTERN LUZON 500 KV BACKBONE PROJECT – STAGE 2</t>
  </si>
  <si>
    <t>Municipalities of Castillejos, San Marcelino, San Narciso, San Felipe, Cabangan, Botolan, Iba, Palauig, Masinloc, Candelaria and Sta Cruz, Zambales</t>
  </si>
  <si>
    <t>\On going mandatory FPIC activity- MOA Negotiation</t>
  </si>
  <si>
    <t>41</t>
  </si>
  <si>
    <t>230KV Substation Project and Construction of 230 KV Transmission line (Pampanga Side)</t>
  </si>
  <si>
    <t>Floridablanca, Porac, Angeles and Mabalacat City, Pampanga</t>
  </si>
  <si>
    <t>Follow up Memo to FBI Team dated June 22, 2022</t>
  </si>
  <si>
    <t>42</t>
  </si>
  <si>
    <t xml:space="preserve">Capas-Botolan Road Project </t>
  </si>
  <si>
    <t>Tarlac and Zambales</t>
  </si>
  <si>
    <t>ongoing mandatory FPIC activities</t>
  </si>
  <si>
    <t>43</t>
  </si>
  <si>
    <t>Kahariam Realty and Farm Inc</t>
  </si>
  <si>
    <t>INTEGRATED FOREST MANAGEMENT AGREEMENT</t>
  </si>
  <si>
    <t>Brgy. Malomboy, Botolan, Zambales</t>
  </si>
  <si>
    <t>ongoing mandatory FPIC activities(MOA negotiation)</t>
  </si>
  <si>
    <t>44</t>
  </si>
  <si>
    <t>DPWH ADOE</t>
  </si>
  <si>
    <t>Construction of Bayanihan - Quirino Provincial Road</t>
  </si>
  <si>
    <t>Bayanihan to Quirino</t>
  </si>
  <si>
    <t>FBI conducted; For FPIC</t>
  </si>
  <si>
    <t>45</t>
  </si>
  <si>
    <t>MILAGROS DE GUZMAN</t>
  </si>
  <si>
    <t>RATTAN CUTTING PERMIT</t>
  </si>
  <si>
    <t>BRGYS. DIKAPANIKIAN, AND PALTIC, DINGALAN AURORA</t>
  </si>
  <si>
    <t>Tree Cutting Permit</t>
  </si>
  <si>
    <t>FBI conducted; For FPIC (with work order)</t>
  </si>
  <si>
    <t>46</t>
  </si>
  <si>
    <t>Rufino Bantog</t>
  </si>
  <si>
    <t>LIMESTONE &amp; ORDINARY EARTH MATERIALS QUARRY PROJECT DENOMINATED AS AQP-B-860-21</t>
  </si>
  <si>
    <t>Brgy. Bayabas, Doña Remedios Trinidad, Bulacan</t>
  </si>
  <si>
    <t>FBI conducted ; For FPIC (with work Order)</t>
  </si>
  <si>
    <t>47</t>
  </si>
  <si>
    <t>MR. RAMIL P. RAMOS</t>
  </si>
  <si>
    <t>EXPLORATION PERMIT DENOMINATED AS EXPA000270 III</t>
  </si>
  <si>
    <t>Brgy. Maguisguis, Botolan, Zambales</t>
  </si>
  <si>
    <t>for FBI (with work order)</t>
  </si>
  <si>
    <t>Manuel Canoy</t>
  </si>
  <si>
    <t>SOCIALIZED INDUSTRIAL FOREST MANAGEMENT AGREEMENT (SIFMA)</t>
  </si>
  <si>
    <t>Brgy. Porac, and Binoclutan, Botolan, Zambales</t>
  </si>
  <si>
    <t>For FBI (with work order)</t>
  </si>
  <si>
    <t>Mr. Laurence O. Cruz</t>
  </si>
  <si>
    <t>Brgy. Kalawakan, Doña Remedios Trinidad, Bulacan</t>
  </si>
  <si>
    <t>For FBI (with work order dated May 2024)</t>
  </si>
  <si>
    <t>Citicore Wind Energy Corporation</t>
  </si>
  <si>
    <t>Bataan-Zambales Cw Wind Power Project</t>
  </si>
  <si>
    <t>9.7 Billion</t>
  </si>
  <si>
    <t>Bataan and Zambales</t>
  </si>
  <si>
    <t>Deliberated; the proponent requested for a 2nd CEB session</t>
  </si>
  <si>
    <t>LOCAL GOVERNMENT OF SAN MARCELINO</t>
  </si>
  <si>
    <t xml:space="preserve">Concreting of Farm-to-Market Road and  Installation of Solar Lights </t>
  </si>
  <si>
    <t>for validation (with work order)</t>
  </si>
  <si>
    <t>For Validation</t>
  </si>
  <si>
    <t>ALBA RENEWABLES PHILIPPINES</t>
  </si>
  <si>
    <t>PRELIMINARY STUDIES FOR THE BOTOLAN WIND POWER PROJECT</t>
  </si>
  <si>
    <t>Brgy. Pita and Brgy. Bayan-bayanan, Dinalupihan, Bataan</t>
  </si>
  <si>
    <t>Cadmang Reserva AD, Mabanglit AD, Poonbato-Owaog Nebloc AD and Bucao-Calibungan AD</t>
  </si>
  <si>
    <t>ongoing mandatory FPIC acitvities</t>
  </si>
  <si>
    <t>ZACCHEUS FARM ESTATES 1918</t>
  </si>
  <si>
    <t>QUARRY PERMIT APPLICATION</t>
  </si>
  <si>
    <t>Brgy. Biaan, Mariveles, Bataan</t>
  </si>
  <si>
    <t>FBI conducted; Proponent can't be contacted after the FBI</t>
  </si>
  <si>
    <t>PHILIPPINE ATMOSPHERIC GEOPHYSICAL AND ASTRONOMICAL SERVICES ADMINISTRATION (PAGASA)</t>
  </si>
  <si>
    <t>BALER DOPPLER WEATHER RADAR STATION</t>
  </si>
  <si>
    <t>SITIO POKPOK NA BATO, BRGY. ZABALI, BALER, AURORA</t>
  </si>
  <si>
    <t>R GALAXY MINING CORPORATION</t>
  </si>
  <si>
    <t>EXPLORATION PERMIT DENOMINATED AS EXPA 000264 III</t>
  </si>
  <si>
    <t>Brgy. Buhawen, San Marcelino, Zambales</t>
  </si>
  <si>
    <t>Done with Pre-FBI</t>
  </si>
  <si>
    <t>56</t>
  </si>
  <si>
    <t>EXPLORATION PERMIT APPLICATION DENOMINATED AS EXPA 000265 III</t>
  </si>
  <si>
    <t>Brgy. Batiawan, Subic, Zambales</t>
  </si>
  <si>
    <t>EXPLORATION PERMIT APPLICATION DENOMINATED AS EXPA 000263 III</t>
  </si>
  <si>
    <t>Brgy. Rabanes, San Marcelino, Zambales</t>
  </si>
  <si>
    <t>EXPLORATION PERMIT APPLICATION DENOMINATED AS EXPA 000262 III</t>
  </si>
  <si>
    <t>GREEN VALLEY COMPANY</t>
  </si>
  <si>
    <t>EXPLORATION PERMIT DENOMINATED AS EXPA 000268 III</t>
  </si>
  <si>
    <t>San Marcelino, Subic, and Castillejos, Zambales</t>
  </si>
  <si>
    <t>TALA ELEMENTARY SCHOOL</t>
  </si>
  <si>
    <t>Secure a valid document for the development of facilities of the school</t>
  </si>
  <si>
    <t>So. Tala, Brgy. Burgos, San Jose, Tarlac</t>
  </si>
  <si>
    <t>others</t>
  </si>
  <si>
    <t>BALSIK-OLONGAPO/BALSIK-SBMA 230 KV TRANSMISSION LINE</t>
  </si>
  <si>
    <t>Provinces of Bataan and Zambales</t>
  </si>
  <si>
    <t>PHILIPPINE EAGLE FOUNDATION</t>
  </si>
  <si>
    <t>FIELD OBSERVATION, TRACKING, MONITORING, AND BLOOD EXTRACTION FOR GENOME ANALYSIS OF THE DISCOVERED PHILIPPINE EAGLES</t>
  </si>
  <si>
    <t>San Luis, Aurora and Nueva Ecija</t>
  </si>
  <si>
    <t>Mrs. Julieta Bustos</t>
  </si>
  <si>
    <t>Tree Farm Lease Agreement (TFLA)</t>
  </si>
  <si>
    <t>Porac, Pampanga</t>
  </si>
  <si>
    <t>For submission of lacking docs (with reply letter)</t>
  </si>
  <si>
    <t>Donald Kerwin Cezar</t>
  </si>
  <si>
    <t>Exploration Permit</t>
  </si>
  <si>
    <t>Sitio Usboy, San Mateo, Norzagaray, Bulacan</t>
  </si>
  <si>
    <t>LGU Dipaculao</t>
  </si>
  <si>
    <t>Forest Land Use Agreement for Tourism purposes</t>
  </si>
  <si>
    <t>Brgy. Dinadiawan, Dipaculao, Aurora</t>
  </si>
  <si>
    <t>Mr. Arlino L. Marbella</t>
  </si>
  <si>
    <t>Socialized Industrial Forest Management Agreement (SIFMA)</t>
  </si>
  <si>
    <t>Brgy. Mambog, Botolan, Zambales</t>
  </si>
  <si>
    <t>with response letter (awaiting for the submission of lacking docs)</t>
  </si>
  <si>
    <t>Mr. Michael Kho Lao</t>
  </si>
  <si>
    <t>So. Cocong, Brgy. Kalawakan, DRT, Bulacan</t>
  </si>
  <si>
    <t>Special Land Use Permit (SLUP)-Transmission Line Right of Way</t>
  </si>
  <si>
    <t>Brgys. Sindol and Maloma, San Felipe, Zambales and Brgys. Longos, New San Juan, San Rafael and Mabanglit, Cabangan, Zambales</t>
  </si>
  <si>
    <t>Liezzel P. Aquino</t>
  </si>
  <si>
    <t>Special Land Use Agreement (SLUP)</t>
  </si>
  <si>
    <t>Brgy. Pinulot, Dinalupihan, Bataan</t>
  </si>
  <si>
    <t>Ramil Ramos</t>
  </si>
  <si>
    <t>EXPA 000270-III</t>
  </si>
  <si>
    <t>Iba and Palauig, Zambales</t>
  </si>
  <si>
    <t>BFAR</t>
  </si>
  <si>
    <t>Aquaculture and Mariculture Expansion and Invigoration Project</t>
  </si>
  <si>
    <t>Dibut, Aurora</t>
  </si>
  <si>
    <t>with work order</t>
  </si>
  <si>
    <t>Special Land Use Agreement (SLUP) -Transmission line Right of Way</t>
  </si>
  <si>
    <t>Botolan, Masinloc, and Sta. Cruz</t>
  </si>
  <si>
    <t>ERDB</t>
  </si>
  <si>
    <t>Province of Zambales</t>
  </si>
  <si>
    <t>LGU CARRANGLAN</t>
  </si>
  <si>
    <t>Construction of Obito Solar Power Irrigation System</t>
  </si>
  <si>
    <t>Sitio Obito, San Agustin, Carranglan, Nueva Ecija</t>
  </si>
  <si>
    <t>with response letter</t>
  </si>
  <si>
    <t>AP Renewable Energy Corporation</t>
  </si>
  <si>
    <t>Olongapo Solar Power Project</t>
  </si>
  <si>
    <t>Barangays Sta. Rita, Old Cabalan and New Cabalan, City of Olongapo in Zambales</t>
  </si>
  <si>
    <t>(EVOSS) WFP for FPIC for Confirmation of proponent</t>
  </si>
  <si>
    <t>DPWH-R3</t>
  </si>
  <si>
    <t>Construction of Road, Brgy. Alas-Asi-Ipag, Mariveles, Bataan (Phase 1 and Package 4)</t>
  </si>
  <si>
    <t>Mariveles, Bataan</t>
  </si>
  <si>
    <t>issued CNO for portion of Phase 1 - more or less 800 metrs</t>
  </si>
  <si>
    <t>Ongoing evaluation of CP application / Validation of FVT</t>
  </si>
  <si>
    <t>MR. RECTO LACBAIN</t>
  </si>
  <si>
    <t>Brgy. Libaba, Palauig, Zambales</t>
  </si>
  <si>
    <t>Cabanatuan-San Luis 69kV transmission line</t>
  </si>
  <si>
    <t>Brgy. Calaanan, Bongabon, Nueva Ecija to Brgy. Diteki, San Luis, Aurora</t>
  </si>
  <si>
    <t>8 SANDS CONSTRUCTION CORPORATION</t>
  </si>
  <si>
    <t>INDUSTRIAL SAND AND GRAVEL</t>
  </si>
  <si>
    <t>PLDT</t>
  </si>
  <si>
    <t>Proposed underground installation Baler to Dinadiawan to Santiago PLDT 216 FOC Link Project Protected Area</t>
  </si>
  <si>
    <t>Baler to Dinadiawan to Santiago, Aurora</t>
  </si>
  <si>
    <t>ADCA Industrial Sand and Gravel Quarrying</t>
  </si>
  <si>
    <t>INDUSTRIAL SAND AND GRAVEL Permit denominated as IPA000288 III (R-1)</t>
  </si>
  <si>
    <t>Brgy. Kaliwanagan, San Jose, Nueva Ecija</t>
  </si>
  <si>
    <t>82</t>
  </si>
  <si>
    <t>Ozoo Development Corporation</t>
  </si>
  <si>
    <t>Golf Resort with hotel and villas</t>
  </si>
  <si>
    <t>Sitio Calapi, Brgy. Calumpang, Mabalacat, Pampanga</t>
  </si>
  <si>
    <t>With Work Order; Done with Pre-FBI</t>
  </si>
  <si>
    <t>83</t>
  </si>
  <si>
    <t>Philippine Ocean Business Corporation</t>
  </si>
  <si>
    <t>Brgy. Sta Fe, San Marcelino, Zambales</t>
  </si>
  <si>
    <t>84</t>
  </si>
  <si>
    <t>Korea Rotary D3750 SaesongtanRC/Rotary Club</t>
  </si>
  <si>
    <t>Water Resource Development and Sanitation Facility</t>
  </si>
  <si>
    <t>Sitio Camachile, Nabuclod, Floridablanca, Pampanga</t>
  </si>
  <si>
    <t>Water Project</t>
  </si>
  <si>
    <t>with work order (for validation)</t>
  </si>
  <si>
    <t>85</t>
  </si>
  <si>
    <t>Alion Small Farmers Association, Inc.</t>
  </si>
  <si>
    <t>Community-Based Forest Management Agreement (CBFMA)</t>
  </si>
  <si>
    <t>Brgy. Alion, Mariveles, Bataan</t>
  </si>
  <si>
    <t>86</t>
  </si>
  <si>
    <t>Globe Telecom, Inc.</t>
  </si>
  <si>
    <t>Special Use Agreement in Protected Areas (SAPA)</t>
  </si>
  <si>
    <t>Brgy. Capintalan, Carranglan, Nueva Ecija and Brgy. Tayabo, San Jose, Nueva Ecija</t>
  </si>
  <si>
    <t>87</t>
  </si>
  <si>
    <t>Movere Development Corporation</t>
  </si>
  <si>
    <t>So. Mandaloy, Taltal, Masinloc, Zambales</t>
  </si>
  <si>
    <t>88</t>
  </si>
  <si>
    <t xml:space="preserve">EEI Power Corporation </t>
  </si>
  <si>
    <t>EEI Solar Power Inc. SPP</t>
  </si>
  <si>
    <t>Mabiga, Hermosa, Bataan</t>
  </si>
  <si>
    <t>Solar Power Project (Energy)</t>
  </si>
  <si>
    <t>reapplied through EVOSS on September 2025</t>
  </si>
  <si>
    <t>Incomplete docs/clarification</t>
  </si>
  <si>
    <t>89</t>
  </si>
  <si>
    <t xml:space="preserve"> Mabiga Energy Corp. Solar Power Project</t>
  </si>
  <si>
    <t>90</t>
  </si>
  <si>
    <t>PAPA Brgy. Camachile DRT Bulacan Upland Farmers Association, Inc.</t>
  </si>
  <si>
    <t>So. Pelon, Brgy. Camachile, Doña Remedios Trinidad, Bulacan</t>
  </si>
  <si>
    <t>With Work Order; For FBI</t>
  </si>
  <si>
    <t>91</t>
  </si>
  <si>
    <t>Mr. Ridgeway Cabloy</t>
  </si>
  <si>
    <t>Brgy. Taltal, Masinloc, Zambales</t>
  </si>
  <si>
    <t>92</t>
  </si>
  <si>
    <t>Calaanan-Digmala Upland Farmers Association Inc.</t>
  </si>
  <si>
    <t>Bongabon, Nueva Ecija</t>
  </si>
  <si>
    <t>Status</t>
  </si>
  <si>
    <t>Mrs. Teresita Santiago</t>
  </si>
  <si>
    <t>Agro-Forestry Farm with Eco-Tourism Project (Evening Wind)</t>
  </si>
  <si>
    <t>Rizal</t>
  </si>
  <si>
    <t>Eco-tourism</t>
  </si>
  <si>
    <t>Dumagat/Remontado</t>
  </si>
  <si>
    <t>For submission of FPIC Report</t>
  </si>
  <si>
    <t>Ongoing review by RRT</t>
  </si>
  <si>
    <t>Malvar Cousins Corporation</t>
  </si>
  <si>
    <t>Mt. Purro Nature Reserve project</t>
  </si>
  <si>
    <t>Reconstituted FPIC Team to resume FPIC Process; Ongoing conduct of FPIC Process</t>
  </si>
  <si>
    <t>FPIC activities ongoing</t>
  </si>
  <si>
    <t>Real Wind Energy Inc.</t>
  </si>
  <si>
    <t>Real Wind Energy Power Project-WESC No. 2019-09-133</t>
  </si>
  <si>
    <t>Assigned WESC to Giga Ace 6; Done conducting MOA negotiation; For issuance of Work Order reconstituting FPIC Team</t>
  </si>
  <si>
    <t>WESC assigned to Giga Ace 6, Inc.</t>
  </si>
  <si>
    <t>Reynaldo Fresno</t>
  </si>
  <si>
    <t>Agro-Forestry and Eco Tourist Camp Site Project</t>
  </si>
  <si>
    <t xml:space="preserve">Eco-Tourism </t>
  </si>
  <si>
    <t>Issued FPIC Work Order dated May 6, 2024</t>
  </si>
  <si>
    <t>Mr. William Jaime Astrande</t>
  </si>
  <si>
    <t xml:space="preserve">The Peak Campsite </t>
  </si>
  <si>
    <t>For compliance of FPIC Team to the LAO and ADO findings</t>
  </si>
  <si>
    <t>Ongoing review by ADO</t>
  </si>
  <si>
    <t>Hernando Mandilag Jr</t>
  </si>
  <si>
    <t>The Apiary Mountain Camp and Farm</t>
  </si>
  <si>
    <t>For payment of FBI Fee by the proponent</t>
  </si>
  <si>
    <t>Real Wind Energy, Inc.</t>
  </si>
  <si>
    <t>250 MW Real Wind Power Project
 WESC No. 2021-03-153
 Phase 3</t>
  </si>
  <si>
    <t>Quezon</t>
  </si>
  <si>
    <t>Dumagat</t>
  </si>
  <si>
    <t>Ridges and Clouds</t>
  </si>
  <si>
    <t>SAPA</t>
  </si>
  <si>
    <t>Grace S. Bagnes</t>
  </si>
  <si>
    <t>Kamp Maysawa</t>
  </si>
  <si>
    <t>Engr. Ramon Lopez-Lazaro</t>
  </si>
  <si>
    <t>Rainbow 89 Ecopark Camping and Trekking</t>
  </si>
  <si>
    <t>For issuance of FPIC Work Order</t>
  </si>
  <si>
    <t>For FPIC</t>
  </si>
  <si>
    <t>DPWH IV-A</t>
  </si>
  <si>
    <t>Construction of Gen. Nakar-Dingalan Road, Gen. Nakar Quezon</t>
  </si>
  <si>
    <t>Awaiting compliance of Validation and proponent</t>
  </si>
  <si>
    <t>Orophil Stonecraft Inc</t>
  </si>
  <si>
    <t>EPA-IVA-190</t>
  </si>
  <si>
    <t xml:space="preserve">Mining </t>
  </si>
  <si>
    <t>non-AD</t>
  </si>
  <si>
    <t>Preparation of FPIC Report</t>
  </si>
  <si>
    <t>LGU -Tanay Rizal</t>
  </si>
  <si>
    <t>CP Application for LGSF-Support to Barangay Devt Program of the NTF-ELCAC Proposed projects in Tanay Rizal ( Farm to Market Road Brgy. Daraitan, Tanay and Barangay Health Center in Brgy. Sto. Niño, Tanay, Rizal)</t>
  </si>
  <si>
    <t>Goverment Project-Infrastructure</t>
  </si>
  <si>
    <t>Dumagat/remontado</t>
  </si>
  <si>
    <t>Ongoing evaluation of Validation Report by TMSD</t>
  </si>
  <si>
    <t xml:space="preserve">Sierra View and Leisure Farms </t>
  </si>
  <si>
    <t xml:space="preserve">Sierra View Leisure Farm </t>
  </si>
  <si>
    <t>Tanay</t>
  </si>
  <si>
    <t>Ongoing evaluation of FBI report by TMSD</t>
  </si>
  <si>
    <t>Bluerock Aggregate Corp</t>
  </si>
  <si>
    <t>AMA-IVA-196</t>
  </si>
  <si>
    <t>Quarry</t>
  </si>
  <si>
    <t>Refiled application; For payment of FPIC Fee by the proponent</t>
  </si>
  <si>
    <t>For payment of FPIC Fee</t>
  </si>
  <si>
    <t>First Gen Visayas Energy, Inc.</t>
  </si>
  <si>
    <t xml:space="preserve">Laguna Wind Power Project </t>
  </si>
  <si>
    <t>Laguna and Quezon</t>
  </si>
  <si>
    <t>The proponent is currently requesting DOE the amendment of Contract Area</t>
  </si>
  <si>
    <t>Issued CNO</t>
  </si>
  <si>
    <t>DSWD FO IV-A</t>
  </si>
  <si>
    <t>Various Projects for PAMANA IP CDD</t>
  </si>
  <si>
    <t>General Nakar, Quezon</t>
  </si>
  <si>
    <t>Issued Work Order on October 7, 2024 for conduct of validation</t>
  </si>
  <si>
    <t>For validation</t>
  </si>
  <si>
    <t>DPWH Quezon 1st District, Lucban, Quezon</t>
  </si>
  <si>
    <t xml:space="preserve">Construction of Multi Purpose Building </t>
  </si>
  <si>
    <t>Tanauan, Real, Quezon</t>
  </si>
  <si>
    <t>Issued Work Order on October 20, 2024 for conduct of validation</t>
  </si>
  <si>
    <t>DOH CHD-IVA</t>
  </si>
  <si>
    <t>Various Projects for PMNP</t>
  </si>
  <si>
    <t>Dumagat/Remontado, Agta, Aeta, Manide, Dumagat</t>
  </si>
  <si>
    <t>Issued Work Order on December 17, 2024 for conduct of validation</t>
  </si>
  <si>
    <t>REGION
 IVB - 
 (PER SERVICE CENTER)</t>
  </si>
  <si>
    <t>MIMAROPA
 BROOKES POINT</t>
  </si>
  <si>
    <t>Redmont Consolidated Mines Corporation</t>
  </si>
  <si>
    <t>Exploration Permit Application (EPA)</t>
  </si>
  <si>
    <t>Brgy. San Isidra, Malinao and Calategas, Narra; Brgys. Latud and Taburi, Rizal, Bataraza, Palawan</t>
  </si>
  <si>
    <t>Tagbanua ICCs</t>
  </si>
  <si>
    <t>Pala'wan for CEB and Tagbanua for evaluation of ADO and LAO</t>
  </si>
  <si>
    <t>Power Source Philippines Inc. Represented by Ramon De Guzman</t>
  </si>
  <si>
    <t>Microgrid Project</t>
  </si>
  <si>
    <t>Brgy. Candawaga and Culasian, Rizal, Palawan</t>
  </si>
  <si>
    <t>Pala'wan ICCs</t>
  </si>
  <si>
    <t>For submission of FPIC Book; - for verification from Mam Au</t>
  </si>
  <si>
    <t>Mr. Robert Cyrus B. Mayor</t>
  </si>
  <si>
    <t>Forest Land Use Agreement for Tourism (FLAGt)</t>
  </si>
  <si>
    <t>Apo. Island, Brgy. Sebaring, Balabac, Palawan</t>
  </si>
  <si>
    <t>Molbog ICCs</t>
  </si>
  <si>
    <t>FBI conducted but proponent failed to submit additional requirement.</t>
  </si>
  <si>
    <t>Robert Cyrus Mayor</t>
  </si>
  <si>
    <t>Recreation Island</t>
  </si>
  <si>
    <t>Brgy. Sebaring, Bugsok Island, Balabac, Palawan</t>
  </si>
  <si>
    <t>Berong Nickel Corporation (BNC) represented by Ms. Deborah A. Arquino, OIC Community Relations</t>
  </si>
  <si>
    <t>Ship Loading Project</t>
  </si>
  <si>
    <t>Sitio Little Baguio, Brgy. Maasin, Quezon, Palawan</t>
  </si>
  <si>
    <t>with MOA signing. For CEB delberation. FPIC Book for submission.</t>
  </si>
  <si>
    <t>Donna Q. Fuentes</t>
  </si>
  <si>
    <t>Commercial Sand and Gravel</t>
  </si>
  <si>
    <t>Brgy. Pangobilian, Brooke's Point, Palawan</t>
  </si>
  <si>
    <t>FBI conducted but proponent failed to submit additional requirement. Dormant Application</t>
  </si>
  <si>
    <t>DPWH, Region IV-B (MIMAROPA)</t>
  </si>
  <si>
    <t>Balabac Military Runway</t>
  </si>
  <si>
    <t>Brgy. Catagupan, Balabac, Palawan</t>
  </si>
  <si>
    <t>Government</t>
  </si>
  <si>
    <t>For completion of MOA Negotiation - already operating without MOA .</t>
  </si>
  <si>
    <t>Mr. Roberto R. Del Moro</t>
  </si>
  <si>
    <t>Commercial Sand And Gravel Permit</t>
  </si>
  <si>
    <t>Isumbo River, Brgy. Pulot Interior, Sofronio Española, Palawan</t>
  </si>
  <si>
    <t>No follow up from the applicant</t>
  </si>
  <si>
    <t>Proposed Exploration Project</t>
  </si>
  <si>
    <t>Brgy. San Isidro, Calategas and Malinao, Narra, Brgy. Malatgao and Sumbling, Bataraza and Brgys. Latud and Taburi, Rizal, Palawan</t>
  </si>
  <si>
    <t>Pala'wan- for CEB and Tagbanua - waiting for the Evaluation of ADO and LAO</t>
  </si>
  <si>
    <t>Kalahi CIDSS Pamana IP CDD</t>
  </si>
  <si>
    <t>Improvement of 1-Unit School Handwashing Facility with Elevated Water Tank/Improvement of Recovery Facility with Construction of 2-Unit Comfort Room/ Construction of 1-Unit of Concrete Footbridge Prepair of Water System</t>
  </si>
  <si>
    <t>Barangay Malihud, Bataraza, Palawan</t>
  </si>
  <si>
    <t>for Community Validation</t>
  </si>
  <si>
    <t>Rio Tuba Nickel Mining and Coral Bay Nickel Corporation</t>
  </si>
  <si>
    <t>Level II Water System into Level III Water System</t>
  </si>
  <si>
    <t>Brgys. Sandoval, Culandum, Iwahig, Igang-igang, Sarong and Ocayan, Bataraza, Palawan</t>
  </si>
  <si>
    <t>For MOA Validation</t>
  </si>
  <si>
    <t>Beatriz Acabado</t>
  </si>
  <si>
    <t>Almaciga Resin Gathering Permit</t>
  </si>
  <si>
    <t>Barangays Berong and Aramaywan, Quezon, Palawan</t>
  </si>
  <si>
    <t>Memorandum No. 2012-06-352 Series of 2012 - Validation conducted and Report Submitted to Regional Office for Issuance of CP</t>
  </si>
  <si>
    <t>Municipal Government of Sofronio Española</t>
  </si>
  <si>
    <t>LGU Water Sysytem Project</t>
  </si>
  <si>
    <t>Pulot Center, Sofronio Española, Palawan</t>
  </si>
  <si>
    <t>Endorsed by Administrative Officer IV/OIC Delos Santos Last Oct. 20, 2021
 for approval of WFP for validation</t>
  </si>
  <si>
    <t>Myrna Mendoza</t>
  </si>
  <si>
    <t>Forest Land Use Agreement (FLAg)</t>
  </si>
  <si>
    <t>Sitio Dinamdam, Barangay Panitian, Quezon, Palawan</t>
  </si>
  <si>
    <t>Work Order 2019-09 Series of 2019 - For Issuance of Work Order;For submission of FBI Report to Regional Office;</t>
  </si>
  <si>
    <t>Ship Loading Project (Tidepole Anchorage)</t>
  </si>
  <si>
    <t>Sitio Marintub, Brgy. Maasin, Quezon, Palawan</t>
  </si>
  <si>
    <t>Endorsed by Provincial Officer Parangue Last Feb. 24, 2020
 For reconstitution of FPIC team and continuation of FPIC Process; For Submission of FPIC book to Region</t>
  </si>
  <si>
    <t>Ryan Angelo Dela Fuente</t>
  </si>
  <si>
    <t>Commercial Sand and Gravel Project CPA (PLW) No. 778</t>
  </si>
  <si>
    <t>Barangay National Higway, Poblacion, Narra, Palawan</t>
  </si>
  <si>
    <t>Memorandum No. 2019-02-084 Series of 2019
 for issuance of Work Order for FBI. No follow up by the applicant</t>
  </si>
  <si>
    <t>Citinickel Mines and Development Corporation</t>
  </si>
  <si>
    <t>Mineral Production Sharing Agreement Project</t>
  </si>
  <si>
    <t>Narra and Sofronio Española, Palawan</t>
  </si>
  <si>
    <t>Tagbanua and Pala'wan ICCs</t>
  </si>
  <si>
    <t>Endorsed by RD Almonte last Mar. 5, 2020
 for issuance of Work Order for FBI. as per MOA signed 2007, and expire 2032.</t>
  </si>
  <si>
    <t>Smart FTX Communication represented by Angelito Sanchez</t>
  </si>
  <si>
    <t>Smart Communications Rizal-Taburi</t>
  </si>
  <si>
    <t>Brgy. Taburi, Rizal, Palawan</t>
  </si>
  <si>
    <t>Memorandum Order No. 23 2021 Series of 2021; Pre FPIC conducted and for approval of Work and Financial Plan for FPIC; No follow up from the proponent, send final notice</t>
  </si>
  <si>
    <t>John Gaspar S. Gagani</t>
  </si>
  <si>
    <t>Commercial San and Gravel Permit</t>
  </si>
  <si>
    <t>Brgy. Saraza, Brooke's Point, Palawan</t>
  </si>
  <si>
    <t>Work Order No. 91-2021 was issued last June 14, 2021
 FBI conducted and report submitted for Issuance of CNO Issued</t>
  </si>
  <si>
    <t>Eustaquio P. Cascara</t>
  </si>
  <si>
    <t>Dumangueña, Narra, Palawan</t>
  </si>
  <si>
    <t>Endorsed by AO IV/OIC Delos Santos last May 12, 2021
 FBI conducted and report submitted for Issuance of CNO</t>
  </si>
  <si>
    <t>Ali M. Porlucas</t>
  </si>
  <si>
    <t>Brgy. Pulot Interior, Sofronio Española, Palawan</t>
  </si>
  <si>
    <t>Endorsed by AO IV Delos Santos last April 15, 2021 with approved WFP
 FBI conducted and report submitted for Issuance of CNO</t>
  </si>
  <si>
    <t>Smart Communication represented by Troy G. Manito</t>
  </si>
  <si>
    <t>Smart FTX Project</t>
  </si>
  <si>
    <t>Brgy. Panalingaan, Rizal, Palawan</t>
  </si>
  <si>
    <t>GLOBE Telecom Inc. represented by Mr. Marvin Mercado</t>
  </si>
  <si>
    <t>SLUP</t>
  </si>
  <si>
    <t>Sitio Catuayan, Brgy. Berong, Quezon, Palawan</t>
  </si>
  <si>
    <t>Work Order No. 2022-05-050 Series of 2022
 for Pre FBI conference. No follow up by the proponent</t>
  </si>
  <si>
    <t>Glenda A. Cruz</t>
  </si>
  <si>
    <t>Research Entitled: Biodiversity Conservation through Local Policy in Science Edication: A Pragmatic Research Design</t>
  </si>
  <si>
    <t>no data or document attached validating location of the proposed research.</t>
  </si>
  <si>
    <t>Research Project</t>
  </si>
  <si>
    <t>Lack of basic requirements under NCIP AO 1, s. 2012 - IKSP Validation conducted and Report submitted for Issuance of CP/Compliance</t>
  </si>
  <si>
    <t>Mrs. Celestial M. Marin</t>
  </si>
  <si>
    <t>Commercial Sand and Gravel Quarry</t>
  </si>
  <si>
    <t>Pulot River, Brgy. Pulot Center, Sofronio</t>
  </si>
  <si>
    <t>Memorandum Order No. 53-2021 Series of 2021
 FBI conducted and report submitted for Issuance of CNO</t>
  </si>
  <si>
    <t>MIMAROPA- ROXAS, PALAWAN</t>
  </si>
  <si>
    <t>Eddie A. Brook represented by Diana Galicia</t>
  </si>
  <si>
    <t>Brgy. Bebeladan, El Nido, Palawan</t>
  </si>
  <si>
    <t>no work order issued</t>
  </si>
  <si>
    <t>Eugene C. Chiong, Jr.</t>
  </si>
  <si>
    <t>Brgy. Bintuan, Coron, Palawan</t>
  </si>
  <si>
    <t>no data or document attached</t>
  </si>
  <si>
    <t>Work order no: 2018-35 for FBI</t>
  </si>
  <si>
    <t>Conrado N. D David</t>
  </si>
  <si>
    <t>CED Farm &amp; Resort</t>
  </si>
  <si>
    <t>Sitio Logpond, Barangay Manlag, El Nido, Palawan</t>
  </si>
  <si>
    <t>no data/document</t>
  </si>
  <si>
    <t>WO#: 2019-11/ Pre FI conducted</t>
  </si>
  <si>
    <t>LGU Busuanga</t>
  </si>
  <si>
    <t>Brgy. Salvacion, Sto Niño, San Isidro, Maglalambay and Cheey in Busuanga, Palawan</t>
  </si>
  <si>
    <t>With Memo #: 2019-03-167 re: Evaluation Report Additional Documents</t>
  </si>
  <si>
    <t>NAPOCOR</t>
  </si>
  <si>
    <t>69KV Roxas -Taytay Tansmission Line Project</t>
  </si>
  <si>
    <t>National Highway, Roxaz to Taytay, Palawan</t>
  </si>
  <si>
    <t>Enegry</t>
  </si>
  <si>
    <t>for MOA renegotiation</t>
  </si>
  <si>
    <t>Path Foundation Philippines Inc.</t>
  </si>
  <si>
    <t>Fish Right Project</t>
  </si>
  <si>
    <t>Calamianes Island Group, Palawan</t>
  </si>
  <si>
    <t>Tagbanua-Calamianes and Agutaynon ICCs</t>
  </si>
  <si>
    <t>With memo order no: 2019-10-640 re: Evaluation on the Pre-FBI Report</t>
  </si>
  <si>
    <t>Quenny Michiko Raymundo</t>
  </si>
  <si>
    <t>Royal Island Hotel and Resort</t>
  </si>
  <si>
    <t>Sitio Malpok, Barangay Lajala, Coron, Palawan</t>
  </si>
  <si>
    <t>On going FPIC</t>
  </si>
  <si>
    <t>Ms. Geraldine V. San Juan</t>
  </si>
  <si>
    <t>FlagT</t>
  </si>
  <si>
    <t>Coron, Palawan</t>
  </si>
  <si>
    <t>corrected documents submitted to the Regional Office for issuance of CNO</t>
  </si>
  <si>
    <t>Tederico G. Titangco</t>
  </si>
  <si>
    <t>Commercial Sand and Gravel Project CPA (PLW) No. 579-2</t>
  </si>
  <si>
    <t>Sitio Barok, Barangay Cataban, Taytay, Palawan</t>
  </si>
  <si>
    <t>no IP/AD affected within the applied area</t>
  </si>
  <si>
    <t>Pre-FBI conference conducted and for issuance of memorandum order to conduct FPIC</t>
  </si>
  <si>
    <t>Caya Coco Island Hotel represented by M. Lawrence Woodleigh</t>
  </si>
  <si>
    <t>Caya Coco Resort</t>
  </si>
  <si>
    <t>Sitio Talisay, Brgy. New Barangonan, Linapacan, Palawan</t>
  </si>
  <si>
    <t>for FPIC</t>
  </si>
  <si>
    <t>Rosalina T. Molina-Gehrer</t>
  </si>
  <si>
    <t>Talking Island, Brgy. Calibangan, Linapacan, Palawan</t>
  </si>
  <si>
    <t>Pre-FBI conference conducted and after the GCQ the FBI will be conducted</t>
  </si>
  <si>
    <t>Peter Roger Paul Ponnet</t>
  </si>
  <si>
    <t>Forest Land Use Agreement (FLAg) of Ina Residence</t>
  </si>
  <si>
    <t>Barangay Poblacion I, Coron, Palawan</t>
  </si>
  <si>
    <t>Memo Order No: 2019-06-414 re: Evaluation Report</t>
  </si>
  <si>
    <t>Community Craft Association of the Philippines Inc.</t>
  </si>
  <si>
    <t>Scaling-up pf Community-based Enterprises in Coron and Busuanga, Northern Palawan through Forest Conservation</t>
  </si>
  <si>
    <t>Brgy. Bintuan, Coron Northern Palawan and Calawit Island, Brgy. Buluang Busuanga Northern Palawan</t>
  </si>
  <si>
    <t>Validation conducted</t>
  </si>
  <si>
    <t>Palawan Estate Corporation</t>
  </si>
  <si>
    <t>Barangay Lajala, Coron, Palawan</t>
  </si>
  <si>
    <t>Tagbanua Calamianen</t>
  </si>
  <si>
    <t>For FPIC (1st meeting conducted)</t>
  </si>
  <si>
    <t>The Turtle Sanctuary Palawan Core Inc.</t>
  </si>
  <si>
    <t>FLaT Application for Beach Resort</t>
  </si>
  <si>
    <t>Sitio Barong-barong, Brgy. Port Baton, San Vicente, Palawan</t>
  </si>
  <si>
    <t>memo #: 2021-02-02 Pre FBI conducted</t>
  </si>
  <si>
    <t>Mr. Gerardo U. Abaniel</t>
  </si>
  <si>
    <t>Brgy. Langogan, Puerto Prinsesa, Palawan</t>
  </si>
  <si>
    <t>Tagbanua and Batak ICCs</t>
  </si>
  <si>
    <t>Ms. Rosalia T. Molina-Gehrer</t>
  </si>
  <si>
    <t>Forest Land Use Agreement (FLAgT) for Tourism Purposes</t>
  </si>
  <si>
    <t>Takiling Island, Brgy. Calibangbangan, Linapacan, Palawan</t>
  </si>
  <si>
    <t>Evan Yousef Vinluan</t>
  </si>
  <si>
    <t>Sitio Abangan, Brgy. Guadalupe, Coron, Palawan</t>
  </si>
  <si>
    <t>WO#: 195-2021/ Pre FBI conducted</t>
  </si>
  <si>
    <t>Municipal Government of Aborlan C/O Municipal Mayor</t>
  </si>
  <si>
    <t>Expansion of Aborlan Level III Water System in Brgy. Apoc-Apoc, Mabini and Magsaysay</t>
  </si>
  <si>
    <t>Brgy. Apoc-Apoc, Mabini and Magsaysay</t>
  </si>
  <si>
    <t>Ecofarm System Resources, Inc</t>
  </si>
  <si>
    <t>Pearl Farm</t>
  </si>
  <si>
    <t>Capari Island, Brgy. San Isidro, Busuanga, Palawan</t>
  </si>
  <si>
    <t>Tagbanua Calamianen ICCs</t>
  </si>
  <si>
    <t>for FPIC/ Pre FPIC conducted</t>
  </si>
  <si>
    <t>Philipe Fankhauser represented by Deogracias S. Velasco</t>
  </si>
  <si>
    <t>Talacanen Island, Brgy. Busybees, Taytay, Palawan</t>
  </si>
  <si>
    <t>Tagbanua Tandulanen ICCs</t>
  </si>
  <si>
    <t>for compilation of FPIC documents</t>
  </si>
  <si>
    <t>Travisland Archipelago Inc. represented by Dr. Michael Relch &amp; Mr. Gerson A. Fabon</t>
  </si>
  <si>
    <t>Resort</t>
  </si>
  <si>
    <t>Pesed Lagoon, Brgy. Banuang Daan, Coron, Palawan</t>
  </si>
  <si>
    <t>FPIC ongoing</t>
  </si>
  <si>
    <t>Culna Renewable Energy Corp.</t>
  </si>
  <si>
    <t>Solar Energy Service Contract (SESC) Solar PV- Diesel Hybrid Power Generation</t>
  </si>
  <si>
    <t>Sitio Lalana, Brgy. San Miguel, Linapacan, Palawan</t>
  </si>
  <si>
    <t>Beatriz S. Zobel De Ayala</t>
  </si>
  <si>
    <t>SAPA for Organic Farming</t>
  </si>
  <si>
    <t>Sitio Maypa, Brgy. Pacol, Taytay, Palawan</t>
  </si>
  <si>
    <t>Tagbanua-Tandulanen ICCs</t>
  </si>
  <si>
    <t>FBI conducted</t>
  </si>
  <si>
    <t>The Heirs of Teofilo Gabuco respresented by Mr. Ramito Gabuco</t>
  </si>
  <si>
    <t>Social Industrial Forest Management Agreement (SIFMA) Application with DENR with an area od 9,657 square meters</t>
  </si>
  <si>
    <t>Sitio Pabuay, Brgy. Villa Paz, El Nido, Palawan</t>
  </si>
  <si>
    <t>Forest Management</t>
  </si>
  <si>
    <t>PLDT represented by Engr. Allan R. Plete</t>
  </si>
  <si>
    <t>Domestic Submarine Cable Project Area 2. Segment 29B</t>
  </si>
  <si>
    <t>Brgy. Turda, Coron, Palawan</t>
  </si>
  <si>
    <t>FLV Energy Corporation</t>
  </si>
  <si>
    <t>Hybrid Power Project (Hikari 1 Hybrid Power Porject)</t>
  </si>
  <si>
    <t>Brgy. Bulalacao, Coron, Palawam</t>
  </si>
  <si>
    <t>for issuance of mmorandum order to conduct FBI</t>
  </si>
  <si>
    <t>Elmer B. Diokno</t>
  </si>
  <si>
    <t>Wood Products Trading</t>
  </si>
  <si>
    <t>Sitio Arado I, Brgy. Poblacion, Taytay, Palawan</t>
  </si>
  <si>
    <t>Ramito Gabuco</t>
  </si>
  <si>
    <t>So. Abuay, Brgy. Villa Paz, El Nido, Palawan</t>
  </si>
  <si>
    <t>Wood and Products Trading</t>
  </si>
  <si>
    <t>Travisland Archipelago Inc., rep. by Dr. Michael Reich</t>
  </si>
  <si>
    <t>Floating Cottages</t>
  </si>
  <si>
    <t>Brgy. Banuang Daan, Coron, Palawan</t>
  </si>
  <si>
    <t>FPIC on going</t>
  </si>
  <si>
    <t>Mr. Earl Veronne J. Dela Cruz</t>
  </si>
  <si>
    <t>FlagT N. I-U Block No. A and No. IT Block No. Q</t>
  </si>
  <si>
    <t>Brgy. Port Baton, San Vicente, Palawan</t>
  </si>
  <si>
    <t>Tagbanua Tandulen ICCs</t>
  </si>
  <si>
    <t>Pre FBI conducted</t>
  </si>
  <si>
    <t>DITO Tele Communication represented by Pia Madid</t>
  </si>
  <si>
    <t>Installation of Manhole and Landing Point of the Communication Submaring Cable</t>
  </si>
  <si>
    <t>Brgy. Tagumpay, Coron, Palawan</t>
  </si>
  <si>
    <t>Ma. Jessica C. Armas rep. by Cris Madrid</t>
  </si>
  <si>
    <t>Bohemia Eco Farm</t>
  </si>
  <si>
    <t>So. Villapeña, Brgy. Port Berton, San Vicente, Palawan</t>
  </si>
  <si>
    <t>Submarine Cable and Manhole Installation</t>
  </si>
  <si>
    <t>Balisungan, Tagumpay, Coron Palawan</t>
  </si>
  <si>
    <t>Tagbanua-Calamian ICCs</t>
  </si>
  <si>
    <t>on going FPIC; for MOA negotiation</t>
  </si>
  <si>
    <t>Submarine Fabric Optic Cable</t>
  </si>
  <si>
    <t>Poblacion, Taytay, Rizal</t>
  </si>
  <si>
    <t>on going FPIC; for MOA validation and signing</t>
  </si>
  <si>
    <t>Palawan Inc. and Turtle Sanctuary Palawan Core represented by Mr. Earl Veronne J. Dela Cruz</t>
  </si>
  <si>
    <t>Pre-FBI conference conducted; for approval of WFP</t>
  </si>
  <si>
    <t>DPWH represented by Engr. Yolanda L. Tangco, CESO IV</t>
  </si>
  <si>
    <t>Construction of Coron- Culion Inter-Island Bridges</t>
  </si>
  <si>
    <t>Brgys. Luac, Baldat, Bintuan, Culion and Coron, Palawan</t>
  </si>
  <si>
    <t>on going FPIC - for 1st CCA in Culion</t>
  </si>
  <si>
    <t>Ms. Julia Flori M. Po</t>
  </si>
  <si>
    <t>Sitio Banuang, Brgy. Lajala, Coron, Palawan</t>
  </si>
  <si>
    <t>WO# 71-2021 ( Brenn, Cesar &amp; Arlene) for Pre-FBI conference &amp; reconstitution</t>
  </si>
  <si>
    <t>Ms. Jean M. Flores</t>
  </si>
  <si>
    <t>Sitio Itabiak, Brgy. Dumarao, Roxas, Palawan</t>
  </si>
  <si>
    <t>Cuyonon ICC's</t>
  </si>
  <si>
    <t>Pre FBI conducted; for approval of WFP</t>
  </si>
  <si>
    <t>PLDT Inc., rep by Jonhrie Grijaldo</t>
  </si>
  <si>
    <t>Domestic Submarine Cable Project Area 2. Segment 30B-31B</t>
  </si>
  <si>
    <t>Brgy. Salvacion, Busuanga; Brgy. Sibaltan, El Nido; Brgy. New Agutaya, San Vicente, Palawan</t>
  </si>
  <si>
    <t>on going FPIC (1st meeting conducted)</t>
  </si>
  <si>
    <t>Terramar Aqua Resources, Inc.</t>
  </si>
  <si>
    <t>Renewal of Marine Lease</t>
  </si>
  <si>
    <t>Malotamban Island, Casian, Taytay, Palawan</t>
  </si>
  <si>
    <t>Aprilyn Cervantes Eguiron</t>
  </si>
  <si>
    <t>Paolyn Houseboats</t>
  </si>
  <si>
    <t>Laknisan Lagoon, Awan-awan Lagoodd and Dimenag/Green Lagoon Coron Island, Palawan</t>
  </si>
  <si>
    <t>on going FPIC</t>
  </si>
  <si>
    <t>Ms. Joy Palmon</t>
  </si>
  <si>
    <t>Biaken Beach</t>
  </si>
  <si>
    <t>Brgy. Cabuyao, Coron Island, Palawan</t>
  </si>
  <si>
    <t>Mr. Ilia Gold</t>
  </si>
  <si>
    <t>Pukaway Tourist Accomodation</t>
  </si>
  <si>
    <t>Coron Island, Coron, Palawan</t>
  </si>
  <si>
    <t>PLDT Inc.</t>
  </si>
  <si>
    <t>Domestic Submarine Cable Project</t>
  </si>
  <si>
    <t>PLDT rep. by Mr. Johnrie Grijaldo</t>
  </si>
  <si>
    <t>Domestic Submarine Cable Project Area 2</t>
  </si>
  <si>
    <t>Brgy. Salvacion, Busuanga, Palawan</t>
  </si>
  <si>
    <t>Dr. Michael Reich</t>
  </si>
  <si>
    <t>5 areas in Coron Island, Palawan</t>
  </si>
  <si>
    <t>Selected IP's</t>
  </si>
  <si>
    <t>Ms. Imee M. Macpherson</t>
  </si>
  <si>
    <t>So. Barongbarong, Brgy. Port Barton, San Vicente, Palawan</t>
  </si>
  <si>
    <t>Pre FBI conducted for aproval WFP</t>
  </si>
  <si>
    <t>Ema Maramag</t>
  </si>
  <si>
    <t>Nagbalisong, Sitio Villapena, Brgy. Port Barton, San Vicente, Palawan</t>
  </si>
  <si>
    <t>Mrs. Elizabeth Ann A. Rodriguez</t>
  </si>
  <si>
    <t>Brgy. Bantulan, Taytay, Palawan</t>
  </si>
  <si>
    <t>FBI conducted for notary of report</t>
  </si>
  <si>
    <t>New Belvia Renewables,Inc. (NBRI)</t>
  </si>
  <si>
    <t>Solar Power Plant Project</t>
  </si>
  <si>
    <t>Brgy. New Agutaya, San Vicente, Palawan</t>
  </si>
  <si>
    <t>Pre FBI conducted for signature of applicant in WFP</t>
  </si>
  <si>
    <t>Brgy. Kemdeng, San Vicente, Palawan</t>
  </si>
  <si>
    <t>08/ 26/ 2014</t>
  </si>
  <si>
    <t>Coron Adventurist Resort Corporation</t>
  </si>
  <si>
    <t>FLAgt Project</t>
  </si>
  <si>
    <t>Nici Island Palawan, Barangay Luac, Culion, Palawan</t>
  </si>
  <si>
    <t>FBI report submitted for issuance of CNO</t>
  </si>
  <si>
    <t>Gemmuel Fabia</t>
  </si>
  <si>
    <t>Commercial Sand and Gravel Project CPA (PLW) No. 679</t>
  </si>
  <si>
    <t>Sugod River, Barangay Cheey, Busuanga, Palawan</t>
  </si>
  <si>
    <t>For submission of original title by the proponent for issuance of CNO.</t>
  </si>
  <si>
    <t>Malcapuya Regency Inc.</t>
  </si>
  <si>
    <t>Forest Land Use Agreement (FLAg) for Tourism</t>
  </si>
  <si>
    <t>Malcapuya Island, Barangay Bulalacao, Coron Palawan</t>
  </si>
  <si>
    <t>letter sent to the proponent on March, 2023; for MOA validation and signing</t>
  </si>
  <si>
    <t>LGU of the Municipality San Vicente, Palawan</t>
  </si>
  <si>
    <t>Sanitary Landfill Project</t>
  </si>
  <si>
    <t>Sitio Canadgan, Barangay Alimangunuan,San Vicente, Palawan</t>
  </si>
  <si>
    <t>validation conducted</t>
  </si>
  <si>
    <t>El Nido Enclaves Resort</t>
  </si>
  <si>
    <t>Resort for Tourism Purposes</t>
  </si>
  <si>
    <t>Sitio Pangatangan, Barangay Pasadena, El Nido, Palawan</t>
  </si>
  <si>
    <t>Powersource Philippines Inc.</t>
  </si>
  <si>
    <t>Tumbod Electrification Project</t>
  </si>
  <si>
    <t>Barangay Tumbod, Taytay,Palawan</t>
  </si>
  <si>
    <t>FBI was conducted from March 9 &amp; 13, 2020 and the subsequent report was handcarried by the proponent on March 16, 2020 for issaunce of memorandum order to conduct FPIC process</t>
  </si>
  <si>
    <t>Smart Communication Incorporated</t>
  </si>
  <si>
    <t>Construction of Cell Site Tower</t>
  </si>
  <si>
    <t>Barangay Buenavista, Coron, Palawan</t>
  </si>
  <si>
    <t>Memo Order No: 2018-07-354/ FBI conducted</t>
  </si>
  <si>
    <t>Rosesamy C. Apolinario</t>
  </si>
  <si>
    <t>Special Use Agreement for Protected Area</t>
  </si>
  <si>
    <t>Sitio Kiminawit, Barangay Bebeledan, El Nido, Palawan</t>
  </si>
  <si>
    <t>Tagbanua/Tandulanen ICC</t>
  </si>
  <si>
    <t>FBI report submitted and for issuance of memorandum order for the conduct of FPIC process</t>
  </si>
  <si>
    <t>Lawrence R. Woodleigh</t>
  </si>
  <si>
    <t>Cayo-Coco Island Hostel</t>
  </si>
  <si>
    <t>Sitio Talisay, Barangay Barangunan, Linapacan, Palawan</t>
  </si>
  <si>
    <t>Tagbanua Calamian</t>
  </si>
  <si>
    <t>La Spiaggia Landholdings Corporation</t>
  </si>
  <si>
    <t>Native Guesthouse Development</t>
  </si>
  <si>
    <t>Sitio Lacdayan, Barangay Cheey, Busuanga, Palawan</t>
  </si>
  <si>
    <t>For FBI after the GCQ is lifted.</t>
  </si>
  <si>
    <t>LGU of San Vicente represented by Hon. Reynaldo D. Rodriguez, IPMR</t>
  </si>
  <si>
    <t>Renovation of Tribal Hall</t>
  </si>
  <si>
    <t>Barangay Alimanguaan, Sto. Nino, Binga, Caruray, Port Barton, all in San Vivcente Palawan</t>
  </si>
  <si>
    <t>Tagbanua-Tandulanen</t>
  </si>
  <si>
    <t>validation report submitted</t>
  </si>
  <si>
    <t>LGU of San Vicente</t>
  </si>
  <si>
    <t>Adoption of Ancestral Domain Investment Plan for Health 2018-2020</t>
  </si>
  <si>
    <t>Barangay Alimanguan, Sto. Nino, Binga, Caruray and Port Barton, all in San Vicente Palawan</t>
  </si>
  <si>
    <t>Frederick Sariego</t>
  </si>
  <si>
    <t>Commercial Sand and Gravel Project</t>
  </si>
  <si>
    <t>Malabnao River, Barangay San Rafael, Busuanga, Palawan</t>
  </si>
  <si>
    <t>For pre-FBI conference after the GCQ is lifted.</t>
  </si>
  <si>
    <t>RS Sealand Food Corporation and TopWind Supplies Inc.</t>
  </si>
  <si>
    <t>Top Wind Jellyfish Buying Station Procesing Plan and Satelite Buying Station</t>
  </si>
  <si>
    <t>Barangay Pancol, Municipality of Taytay, Palawan</t>
  </si>
  <si>
    <t>FBI was conducted from February 15 to 19, 2020 and the subsequent report was mailed on March 14, 2020 for issuance of memorandum order for the conduct of FPIC.</t>
  </si>
  <si>
    <t>Royal Island Hotel and Resort, Inc.</t>
  </si>
  <si>
    <t>Forest Land Use Agreement for Tourism Purposes (FLAgT)</t>
  </si>
  <si>
    <t>For submission of FPIC report</t>
  </si>
  <si>
    <t>Edmundo A. Liao</t>
  </si>
  <si>
    <t>FLAgt of Liao Beach House</t>
  </si>
  <si>
    <t>Patuyo Island, Barangay San Miguel</t>
  </si>
  <si>
    <t>FBI was conducted on January 8, 2020 and the subsequent report was handcarried by the proponent on February 11, 2020 for issuance of CNO.</t>
  </si>
  <si>
    <t>Flordelis S. Dimaano</t>
  </si>
  <si>
    <t>FLAgt of Buhay Isla Eco-Tour Camp Paru-paro</t>
  </si>
  <si>
    <t>Sitio Naserokan, Barangay Calibangbangan</t>
  </si>
  <si>
    <t>MIMAROPA - PALAWAN PROVL OFFICE</t>
  </si>
  <si>
    <t>Abegail R. Tablazon</t>
  </si>
  <si>
    <t>Brgy. Maoyon, Puerto Princesa, Palawan</t>
  </si>
  <si>
    <t>Brgy. Maoyon, Puerto Princesa City, Palawan</t>
  </si>
  <si>
    <t>Mr. Elroy John M. Hagerdorn</t>
  </si>
  <si>
    <t>Brgy. Inarawan, Puerto Prinsesa, Palawan</t>
  </si>
  <si>
    <t>FBI Conducted;( waiting for the issuance of CNO)</t>
  </si>
  <si>
    <t>Edward S. Hagedorn represented by Bea V. Lucas</t>
  </si>
  <si>
    <t>Rita Island, Barangay Bahile, Puerto Princesa City</t>
  </si>
  <si>
    <t>FBI Conducted (waiting for issuance of CNO)</t>
  </si>
  <si>
    <t>Mr. Rafael Paulo F. Abesamis</t>
  </si>
  <si>
    <t>West Bacungan View Deck Project</t>
  </si>
  <si>
    <t>Sitio Nagtabon, Brgy. Bacungan, Puerto Prisensa City, Palawan</t>
  </si>
  <si>
    <t>No FPIC</t>
  </si>
  <si>
    <t>Ms. Lilibeth N. Aribon</t>
  </si>
  <si>
    <t>Tugbuan River, Brgy. Babuyan, Puerto Prinsesa City, Palawan</t>
  </si>
  <si>
    <t>Cecelia M. Marcelo</t>
  </si>
  <si>
    <t>Commercial Sand and Gravel Permit No. 336</t>
  </si>
  <si>
    <t>Barangay Sta. Lourdes, Puerto Princesa City, Palawan</t>
  </si>
  <si>
    <t>LGU of Aborlan, Palawan</t>
  </si>
  <si>
    <t>Water Supply Project</t>
  </si>
  <si>
    <t>Barangays of Sagpanagan, Culandanum,and Cabigaan,Aborlan, Palawan</t>
  </si>
  <si>
    <t>Ibato-Iraan Small Resevoir Irrigation Project</t>
  </si>
  <si>
    <t>Brgy.Sagpangan, Aborlan, Palawan</t>
  </si>
  <si>
    <t>MOA</t>
  </si>
  <si>
    <t>Concreting of Access Road and Construction of Evacuation Center</t>
  </si>
  <si>
    <t>Municipality of Aborlan</t>
  </si>
  <si>
    <t>On process</t>
  </si>
  <si>
    <t>Ongoing Validation</t>
  </si>
  <si>
    <t>Maria Liza Dela Cruz</t>
  </si>
  <si>
    <t>Socialized Industrial Forest Management Agrement (SIFMA)</t>
  </si>
  <si>
    <t>Sitio Bubusawen, Baranagay Apurawan, Aborlan, Palawan</t>
  </si>
  <si>
    <t>Apolinario C. Bacaltos</t>
  </si>
  <si>
    <t>Sand and Gravel Project</t>
  </si>
  <si>
    <t>Brgy. Apurawan, Aborlan, Palawan</t>
  </si>
  <si>
    <t>MRS. Roselyn A, Palay</t>
  </si>
  <si>
    <t>Tanabag River, Brgy. Puerto Prinsesa City, Palawan</t>
  </si>
  <si>
    <t>Batak ICCs</t>
  </si>
  <si>
    <t>Mr, Edgar B. Eleazar</t>
  </si>
  <si>
    <t>NIA Project, rep by Engr. Conrado V. Cardenas, Jr.</t>
  </si>
  <si>
    <t>Proposed Ibato-Iraan Small Irrigation Project on the 27 hectares Cutting of Trees Resevoir Area</t>
  </si>
  <si>
    <t>Brgy. Sagpangan, Aborlan, Palawan</t>
  </si>
  <si>
    <t>Edgar B. Eleazar</t>
  </si>
  <si>
    <t>Commercial Sand and Gravel Permit Application</t>
  </si>
  <si>
    <t>Barangay Babuyan, Puerto Princesa City, Province of Palawan</t>
  </si>
  <si>
    <t>Abigail R. Tablazan</t>
  </si>
  <si>
    <t>Commercial Sand and Gravel Quarry Permit</t>
  </si>
  <si>
    <t>Maoyon River, Barangay Maoyon, PPC</t>
  </si>
  <si>
    <t>Brgy. Napsan, Puerto Princesa City, Palawan</t>
  </si>
  <si>
    <t>Ongoing FPIC</t>
  </si>
  <si>
    <t>Mr. Alejandro D. Cabingao</t>
  </si>
  <si>
    <t>Commercial Sand and Gravel CPA (PLW) No. 891</t>
  </si>
  <si>
    <t>Brgy. Bagong Bayan, Puerto Princesa City, Palawan</t>
  </si>
  <si>
    <t>CP</t>
  </si>
  <si>
    <t>MIMAROPA-ODIONGAN, ROMBLON CSC</t>
  </si>
  <si>
    <t>Sunwest Water &amp; Electric Co., Inc. (SUWECO)</t>
  </si>
  <si>
    <t>HSC 2013-09-292</t>
  </si>
  <si>
    <t>Libertad, Odiongan, Romblon</t>
  </si>
  <si>
    <t>Mini-hydropower</t>
  </si>
  <si>
    <t>Bantoanon</t>
  </si>
  <si>
    <t>Letter sent to Dir. Mario Marasigan of DOE re: submission on docs.</t>
  </si>
  <si>
    <t>HSC 2013-09-293</t>
  </si>
  <si>
    <t>Gabawan</t>
  </si>
  <si>
    <t>HSC 2013-09-294</t>
  </si>
  <si>
    <t>Sigcop</t>
  </si>
  <si>
    <t>HSC 2013-09-296</t>
  </si>
  <si>
    <t>San Andres</t>
  </si>
  <si>
    <t>Ati</t>
  </si>
  <si>
    <t>Letter sent to Dir. Mario Marasigan of DOE re: submission on docs.; Memo Order No. 2015-06-393 DTD. 6/5/15 issued re evaluation of WFP for FBI</t>
  </si>
  <si>
    <t>GMA Network</t>
  </si>
  <si>
    <t>Renewal of SLUP</t>
  </si>
  <si>
    <t>Triple Peak, San Isidro, Sta Maria</t>
  </si>
  <si>
    <t>Work Order No. 2015-024 dtd. 02/17/15 issued re: Constitution of FBI Team; Work Order No. 2015-105 dtd. 09/30/15 issued re constitution of FPIC team; Letter dtd. 1/14/19 sent for submission of new endorsement for FLAG. Work Order No. 2015-024 dtd. 02/17/15 issued re: FOR FPIC . reconstitution of FPIC team</t>
  </si>
  <si>
    <t>Solar Project</t>
  </si>
  <si>
    <t>Letter dtd. 4/19/18 sent re submission of requirements; Work Order No. 2019-36 dtd. April 29, 2019.</t>
  </si>
  <si>
    <t>RICARTE M.MAGCALAYO</t>
  </si>
  <si>
    <t>NIPA PLANTATION</t>
  </si>
  <si>
    <t>So. Guba, Barangay Guinbirayan, Sta Fe</t>
  </si>
  <si>
    <t>Letter dated October 22, 2019 was sent to the applicant re: lacking documents;
  Memo No. 2019-10-635 dated October 22, 2019 -Letter advise to Odiongan CSC. For completion of Application requirements</t>
  </si>
  <si>
    <t>LGU of Ferrol, Romblon/ARCP2</t>
  </si>
  <si>
    <t>Hinag-oman, Ferrol, Romblon</t>
  </si>
  <si>
    <t>for release upon payment of fee. For release upon payment of the fee.</t>
  </si>
  <si>
    <t>Provincial Government of Romblon</t>
  </si>
  <si>
    <t>Brgy Pato-o Proper to So. Aurora Farm to Market Road with Two Bridges</t>
  </si>
  <si>
    <t>Odiongan, Romblon</t>
  </si>
  <si>
    <t>Romblon Electric Cooperative, Inc.</t>
  </si>
  <si>
    <t>900 KW Wind Turbine Power Plant</t>
  </si>
  <si>
    <t>Bagacay, Lonos and Agnay</t>
  </si>
  <si>
    <t>MIMAROPA-SAN JOSE OCCI MINDORO CSC</t>
  </si>
  <si>
    <t>Emerlito L. Ramos III</t>
  </si>
  <si>
    <t>Sitios Managbong, Batangan and Morong, Barangay Manoot, Rizal, Occidental Mindoro</t>
  </si>
  <si>
    <t>Endorsed by Noe Raul A. Zoleta issued last August 03, 2017. For Cancellation of CP Application 
  write letter of cancellatio . Proponent did not proceed.</t>
  </si>
  <si>
    <t>Bluemax Tradelink Inc.</t>
  </si>
  <si>
    <t>Mineral Processing Permit</t>
  </si>
  <si>
    <t>Barangay Malaawan, Municipality of Rizal, Occidental Mindoro</t>
  </si>
  <si>
    <t>Work Order No. 2017-54 Series of 2017. Subject for FBI</t>
  </si>
  <si>
    <t>NIA Occidental Mindoro</t>
  </si>
  <si>
    <t>Impounding Reservoir</t>
  </si>
  <si>
    <t>Sitio Matangcob, Paclolo, Magsaysay, Occidental</t>
  </si>
  <si>
    <t>Memorandum No. 011-019 Series of 2019. For CP Application - Did not proceed . IP not in favor of project.</t>
  </si>
  <si>
    <t>Elmer S. Francisco</t>
  </si>
  <si>
    <t>Sitio's Panarowan and Malawao, Barangay Naibuan, San Jose, Occidental Mindoro</t>
  </si>
  <si>
    <t>Hanunuo Mangyan</t>
  </si>
  <si>
    <t>Endorsed by Noe Raul A. Zoleta last February 26, 2020 . No CP. Proponent did not proceed with the project.</t>
  </si>
  <si>
    <t>Bantay Likas Yaman ng Tagumpay Associations Inc.</t>
  </si>
  <si>
    <t>Community Based Forest Management Agreement</t>
  </si>
  <si>
    <t>Sitio Tagumpay, Barangay Mapaya, San Jose, Occidental Mindoro</t>
  </si>
  <si>
    <t>Memorandum No. 2019-07-460 Series of 2019. Bantay Likas Yaman ng Tagumpay Associations Inc. - issued reconstitution of FBI Team for CNO</t>
  </si>
  <si>
    <t>Elmer C. Pato</t>
  </si>
  <si>
    <t>Forest land Grazing Management Agreement (FLGMA)</t>
  </si>
  <si>
    <t>Sitio Amaling 1&amp;2, Barangay Manoot, Municipality of Rizal, Occidental Mindoro</t>
  </si>
  <si>
    <t>Memorandum No. 2019-08-502 Series of 2019. With book- FBI Report. For deliberation. For CP Application . Compliance of RRT submitted to region. Need to re submit.</t>
  </si>
  <si>
    <t>Lonisito B. Lazo</t>
  </si>
  <si>
    <t>Sitio Alitaytayan, Murtha, San Jose, Occidental Mindoro</t>
  </si>
  <si>
    <t>Endorsed by Reynante S. Luna issued last February 13, 2020. Proponent did not proceed. Write letter to proponent</t>
  </si>
  <si>
    <t>DITO Telecommunity Corp./ZTE Philippines Inc.</t>
  </si>
  <si>
    <t>Installation of Fiber Optics</t>
  </si>
  <si>
    <t>Magsaysay, Occidental Mindoro</t>
  </si>
  <si>
    <t>Memorandum No. 0911 Series of 2020. CP/CNO Application
  did not proceed.</t>
  </si>
  <si>
    <t>DITO Telecommunity Corp.</t>
  </si>
  <si>
    <t>Submarine Cable in the Philippines</t>
  </si>
  <si>
    <t>Barangay Bubog, San Jose, Occidental Mindoro</t>
  </si>
  <si>
    <t>Memorandum No. 03-03 Series of 2021. For CP Application</t>
  </si>
  <si>
    <t>DITO Telecommunity</t>
  </si>
  <si>
    <t>Aerial Cable, Access Point, Hole Digging and Installation of Polls</t>
  </si>
  <si>
    <t>Memorandum No. 16-2021 Series of 2021. For CP Application</t>
  </si>
  <si>
    <t>Mindoro Biodiversity Conservation Foundation, Inc.</t>
  </si>
  <si>
    <t>Dietary Analysis of Tamaraw (Bubalus Mindorensis) in Mindoro Island at MTS. Iglit-Baco Natural Park</t>
  </si>
  <si>
    <t>Mt. Iglit-Baco Natural Park, Occidental Mindoro</t>
  </si>
  <si>
    <t>Tao-buid tribe</t>
  </si>
  <si>
    <t>FBI Work Order No. 2019-57. FBI Report submitted last July 30, 2021. For validation with operating unit.</t>
  </si>
  <si>
    <t>DITO YOFC</t>
  </si>
  <si>
    <t>Network Installation</t>
  </si>
  <si>
    <t>Magsaysay Occidental Mindoro</t>
  </si>
  <si>
    <t>Endorsed by Karen P. Ignacio issued last July 14, 2021. FPIC process Stopped. Proponent Violated the process. MOA signing but did not proceed.</t>
  </si>
  <si>
    <t>Philippine Fiber of Optics Cable Network Ltd., Inc.</t>
  </si>
  <si>
    <t>Cable/Network Installation</t>
  </si>
  <si>
    <t>Work Order No. 93-2021 Series of 2021. For CP Application Philippine Fiber of Optics Cable Network Ltd., Inc. 
  For MOA signing as per sir Richard</t>
  </si>
  <si>
    <t>Philodrill Corp.</t>
  </si>
  <si>
    <t>Drilling Exploration/Development Wells</t>
  </si>
  <si>
    <t>Barangay San Isidro
  (with CNO) , San Jose and Magsasaysay ( for MOA drafting) , Occidental Mindoro</t>
  </si>
  <si>
    <t>Work Order No. 2022-027 Series of 2022. CNO NO. 2022-62-01
  forh follow with LAO office as of this review. 
  March 31, 2023</t>
  </si>
  <si>
    <t>Converge ICT Solutions Inc.</t>
  </si>
  <si>
    <t>Conduct of Survey Activities, Construcation, Installation, Maintenance, Upgrading, Establishment and Operation of Pure Fiber Optic Facilities</t>
  </si>
  <si>
    <t>Brgy. San Nicolas, Magsaysay, Occidental Mindoro</t>
  </si>
  <si>
    <t>no data or document</t>
  </si>
  <si>
    <t>Work Order No. 07-22-068 was issued last July 22, 2022. Constitution of the FPIC Team for the CP Application . For CP application. FPIC report to be submitted by June 2023 . 
  aerial is finished 
  underground is for MOA drafting/ decision making process.</t>
  </si>
  <si>
    <t>Globe Telecom Inc.</t>
  </si>
  <si>
    <t>Construction of /Excavation Permits for SWEEP 2022</t>
  </si>
  <si>
    <t>Brgy. San Nicolas and Laste of Magsaysay, Occidental Mindoro</t>
  </si>
  <si>
    <t>Work Order No. 07-22-071 was issued last July 22, 2022. Constitution of the FPIC Team for the CP Application
  Proponent did not proceed with the application. 
  (Write a letter . )</t>
  </si>
  <si>
    <t>MIMAROPA-SABLAYAN OCCI MINDORO CSC</t>
  </si>
  <si>
    <t>Haribon Foundation Inc.</t>
  </si>
  <si>
    <t>Biodiversity Conservation program</t>
  </si>
  <si>
    <t>Mt. Siburan, Sablayan, Occidental Mindoro</t>
  </si>
  <si>
    <t>Mangyan Tau-buid Tribe</t>
  </si>
  <si>
    <t>Work Order 2013-10-004 Series of 2013. Inactive . No CP issued. Applicant did not coordinate.
  Proponent is no longer on site</t>
  </si>
  <si>
    <t>Local Government of Sablayan</t>
  </si>
  <si>
    <t>Agricultural Tramline System</t>
  </si>
  <si>
    <t>Sitio Mayba, Barangay Pag-asa, Sablayan, Occidental Mindoro</t>
  </si>
  <si>
    <t>Endorsed by Reynaldo F. Tupas issued last April 11, 2017. For CP Application 
  Finished Project, No issued CP so far.</t>
  </si>
  <si>
    <t>Pitkin Petroleum (Phils) LTD</t>
  </si>
  <si>
    <t>Natural Gas Exploration</t>
  </si>
  <si>
    <t>Municipalities of Calintaan and Sablayan, Occidental Mindoro</t>
  </si>
  <si>
    <t>Mangyan Tao-Buid ICC</t>
  </si>
  <si>
    <t>Endorsed by Noe Raul A. Zoleta issued last January 29, 2010. For CP Application
  INACTIVE - The proponent applied, no CP issued and simply got lost</t>
  </si>
  <si>
    <t>Department of Public Works and Highways</t>
  </si>
  <si>
    <t>Mindoro Inland Cross Project</t>
  </si>
  <si>
    <t>Barangay Pag-asa, Sablayan, Occidental Mindoro</t>
  </si>
  <si>
    <t>Alangan Mangyan Tribe</t>
  </si>
  <si>
    <t>On going write-shop- started in Feb 24, 2023 up to present 
  for presentation to RRT on May 22, 2023. For FPIC
  Memorandum No. 2018-07-377 Series of 2018</t>
  </si>
  <si>
    <t>MIMAROPA-OCCI MINDORO PROVL OFFICE CSC</t>
  </si>
  <si>
    <t>Construction of Road Section</t>
  </si>
  <si>
    <t>Barangay Camurong Abra de Ilog Occidental Mindoro to Sitio Talipan, Puerto Galera, Oriental Mindoro</t>
  </si>
  <si>
    <t>Mangyan Tribe</t>
  </si>
  <si>
    <t>Memorandum No. 2014-01-064 Series of 2014. For CP Application</t>
  </si>
  <si>
    <t>Ulanguan-Sili Agro-Forestry Farmers Inc.</t>
  </si>
  <si>
    <t>Agro-Forestry Project</t>
  </si>
  <si>
    <t>Barangay Barahan, Sta. Cruz, Occidental Mindoro</t>
  </si>
  <si>
    <t xml:space="preserve">Alangan-Mangyan </t>
  </si>
  <si>
    <t>Work Order No. 09-2014 Series of 2014. For CP Application</t>
  </si>
  <si>
    <t>Plan International-Occidental Mindoro Program</t>
  </si>
  <si>
    <t>Media Visit to Mangyan Communities</t>
  </si>
  <si>
    <t>Occidental Mindoro</t>
  </si>
  <si>
    <t>Hanunuo Mangyan ICC, Alangan Mangyan, Tau Buid Mangyan</t>
  </si>
  <si>
    <t>Memorandum No. 2015-04-256 Series of 2015. Request of Plan International Philippines to conduct interviews with Mangyan ICCs</t>
  </si>
  <si>
    <t>LGU of Abra de Ilog</t>
  </si>
  <si>
    <t>Sitio Pambuhan, Barangay San Vicente, Municipality of Abra de Ilog, Province of Occidental Mindoro</t>
  </si>
  <si>
    <t>Memorandum No. 2015-05-278 Series of 2015. CP Application of the LGU of Abra de Ilog</t>
  </si>
  <si>
    <t>Alakaak Irrigators Association</t>
  </si>
  <si>
    <t>Rehabilitation or/and Upgrading of Pagbahan RIS</t>
  </si>
  <si>
    <t>Sitio Pakilan and Sitio Ramayan, Alakaak, Sta. Cruz, Occidental Mindoro</t>
  </si>
  <si>
    <t>Endorsed by Reynante S. Luna issued last October 06, 2016. For CP Application</t>
  </si>
  <si>
    <t>National Power Corporation</t>
  </si>
  <si>
    <t>Feasibility Study of National Power Corporation for Hydro Power Plant</t>
  </si>
  <si>
    <t>Municipalities of Paluan, Sablayan, Rizal and San Jose Occidental Mindoro</t>
  </si>
  <si>
    <t>Memorandum No. 2017-2-084 Series of 2017. For CP Application of National Power Corporation</t>
  </si>
  <si>
    <t>Meriam E. Leycano-Quijano, Municipal Mayor</t>
  </si>
  <si>
    <t>Farm-Market Road</t>
  </si>
  <si>
    <t>Sitio Ulanguan and Sitio Baclayan, Barangay Barahan, Sta. Cruz, Occidenta Mindoro</t>
  </si>
  <si>
    <t>IP communities</t>
  </si>
  <si>
    <t>no data/document. For CP Application</t>
  </si>
  <si>
    <t>Solar Philippines Mindoro Corporation</t>
  </si>
  <si>
    <t>Paluan Solar Hybrid Systems Project</t>
  </si>
  <si>
    <t>Barangay Alipaoy, Paluan, Occiental Mindoro</t>
  </si>
  <si>
    <t>Endorsed by Mario C. Marasigan issued last February 9,2017. Request of CNO-Paluan Solar Form</t>
  </si>
  <si>
    <t>West Mindoro Agri-Ventures Multi-Purpose Cooperative represented by Albert Cortuna</t>
  </si>
  <si>
    <t>Sitio Gumaer, Barangay Tangkalan, Mamburao, Occidental Mindoro</t>
  </si>
  <si>
    <t>Mangyan Iraya</t>
  </si>
  <si>
    <t>Memorandum No. 2018-08-360 Series of 2018. For CP Application</t>
  </si>
  <si>
    <t>Construction of Small Dam and Concrete Caanal Structure</t>
  </si>
  <si>
    <t>Sitio Calomintao, Barangay Alaaak, Sta. Cruz Occidental Mindoro</t>
  </si>
  <si>
    <t>Endorsed by Reynante S. Luna issued last January 25,2019. For CP Application of National Irrigation Administration</t>
  </si>
  <si>
    <t>Couples for Christ-ANCOP Foundation, Inc.</t>
  </si>
  <si>
    <t>Shelter and Livelihood Assistance</t>
  </si>
  <si>
    <t>Sitio Siapo, Brgy. Pinagturilan, Sta. Cruz, Occidental Mindoro</t>
  </si>
  <si>
    <t>Kuyay</t>
  </si>
  <si>
    <t>Memorandum No. 2019-03-200 Series of 2019. For CP Application</t>
  </si>
  <si>
    <t>Consolidated Farm Management Corporarion (CFMC)</t>
  </si>
  <si>
    <t>Farmers Cooperative Inclusive Fiancing Program</t>
  </si>
  <si>
    <t>Sta. Cruz, Occidental Mindoro</t>
  </si>
  <si>
    <t>Alangan Mangyan ICC</t>
  </si>
  <si>
    <t>Work Order No. 2019-14 Series of 2019. CP Application of Consolidated Farm Management Corporation</t>
  </si>
  <si>
    <t>DENR MIMAROPA Mount Calative Wildlife Sanctuary Protected Area Managemenrt Office</t>
  </si>
  <si>
    <t>Various Projects/Activities/Programs in ount Calavite Wildlife Sanctuary</t>
  </si>
  <si>
    <t>Mount Calavite Wildlife Sanctuary Paluan, Occidental Mindoro</t>
  </si>
  <si>
    <t>Iraya Mangyan</t>
  </si>
  <si>
    <t>Memorandum No. 2019-10-603 Series of 2019. For CP Application</t>
  </si>
  <si>
    <t>Sierra Forest Agri-Industrial Corp.</t>
  </si>
  <si>
    <t>Agro-Forest Project</t>
  </si>
  <si>
    <t>Sitio Kadilawan, Barangay San Vicente, Abra de-Ilog, Occidental Mindoro</t>
  </si>
  <si>
    <t>Endorsed by Noe Raul A. Zoleta issued last May 15, 2015. Field Based Investion of Agro-Forest Project</t>
  </si>
  <si>
    <t>Randell J. Abante</t>
  </si>
  <si>
    <t>FLAGT- Bathing Establishment Forest Land Agreement for Tourism</t>
  </si>
  <si>
    <t>Sitio Camurong, Udalo, Abra de Ilog, Occidental Mindoro</t>
  </si>
  <si>
    <t>Endorsed by Reynante S. Luna issued last October 22, 2019. For CP Application</t>
  </si>
  <si>
    <t>Yuly Y. Lao</t>
  </si>
  <si>
    <t>Sitios Igsuso and Inayawan, Barangay Tubili Paluan, Occidental Mindoro</t>
  </si>
  <si>
    <t>Endorsed by Reynante S. Luna issued last October 23, 2019.For CP Application</t>
  </si>
  <si>
    <t>Municipality of Lubang</t>
  </si>
  <si>
    <t>Concreting of Kawayan-Masaga Road Phase 2</t>
  </si>
  <si>
    <t>Barangay Tangal,Lubang, Occidental Mindoro</t>
  </si>
  <si>
    <t>Provincial Government Office</t>
  </si>
  <si>
    <t>Improvement/Upgarding of Barangay Aguas to Barangay Manoot FMR with Two Bridges</t>
  </si>
  <si>
    <t>Barangay Aguas to Barangay Manoot, Occidental Mindoro</t>
  </si>
  <si>
    <t>no data or document attached validating location of the proposed research. For CP Application</t>
  </si>
  <si>
    <t>Provincial Government of Occidental Mindoro</t>
  </si>
  <si>
    <t>Upgrading &amp; Improvement of Barangay Aguas to Barangay Manoot</t>
  </si>
  <si>
    <t>Endorsed by Noel Raul A. Zoleta issued last October 22, 2020. CP/CNO Application</t>
  </si>
  <si>
    <t>Atty. Francis Alarilla Africa</t>
  </si>
  <si>
    <t>FLAGT- Bathing Establishment AFAA Tourism Project</t>
  </si>
  <si>
    <t>Barangay Bonbon, Looc, Occidental Mindoro</t>
  </si>
  <si>
    <t>Endorsed by Reynante S. Luna issued last January 20, 2021. For CP Application</t>
  </si>
  <si>
    <t>Atty. Emerson Viudez</t>
  </si>
  <si>
    <t>FLAGT- Bathing Establishment EV Eco-Tourism Project</t>
  </si>
  <si>
    <t>Endorsed by Reynante S. Luna issued last January 20, 2020. For CP Application.</t>
  </si>
  <si>
    <t>West Island Resources Aggregates Inc.</t>
  </si>
  <si>
    <t>Busuanga River Flood Control and Dredging Project</t>
  </si>
  <si>
    <t>Busuanga River, Municipalities of San Jose and Rizal, Occidental Mindoro</t>
  </si>
  <si>
    <t>CENRO Sablayan</t>
  </si>
  <si>
    <t>Pagbahan Watershed Characterization and Vulnerability</t>
  </si>
  <si>
    <t>Memorandum No. 17-2021 Series of 2021. For CP Application of CENRO Sablayan</t>
  </si>
  <si>
    <t>Municipality of Magsaysay</t>
  </si>
  <si>
    <t>Sitio Calachuchi, Barangay Alibog, Occidental Mindoro</t>
  </si>
  <si>
    <t>Hagura</t>
  </si>
  <si>
    <t>Memorandum No. 30-2021 Series of 2021. For CP Application. For CP Application</t>
  </si>
  <si>
    <t>LGU Paluan</t>
  </si>
  <si>
    <t>Barangay Dev't Projects (BDP)</t>
  </si>
  <si>
    <t>Barangay Harrison and Barangay Mananao, Palauan, Occidental Mndoro</t>
  </si>
  <si>
    <t>Work Order No. 32-2021 Series of 2021. For CP Application</t>
  </si>
  <si>
    <t>LGU Abra De Ilog</t>
  </si>
  <si>
    <t>Barangay San Vicente, Balao, Camurong, Wawa and Cabacao, Occidental Mindoro</t>
  </si>
  <si>
    <t>Mangyan Iraya AD</t>
  </si>
  <si>
    <t>Work Order No. 32-203 Series of 2021. For CP Application</t>
  </si>
  <si>
    <t>QIZU Agritech Incorporated represented by Honrado E. Zubiri</t>
  </si>
  <si>
    <t>Barangay Tayamaan, Mamburao, Occidental Mindoro</t>
  </si>
  <si>
    <t>Endorsed by Karen P. Ignacio last August 20, 2021. For CP Application</t>
  </si>
  <si>
    <t>Forestry Investment Portfolio Approach</t>
  </si>
  <si>
    <t>Cabacao &amp; San Vicente, Abra de Ilog ,Occidental Mindoro</t>
  </si>
  <si>
    <t>Iraya Mangyan Tribe</t>
  </si>
  <si>
    <t>Memorandum No. 29-2021 Series of 2021. For CP Application</t>
  </si>
  <si>
    <t>Research Entitled: Meta-Population of the Tamaraw in Mindoro Island</t>
  </si>
  <si>
    <t>Work Order No. 2022-016 Series of 2022. For CP Application</t>
  </si>
  <si>
    <t>Construction/Excavation Permits for SWEEP 2022</t>
  </si>
  <si>
    <t>Barangay Nicolas (Bulo) and Laste of Magsaysay, Occidental Mindoro</t>
  </si>
  <si>
    <t>Memorandum No. 2022-04-038 Series of 2022. For CP Application</t>
  </si>
  <si>
    <t>AMMSP- ActCo</t>
  </si>
  <si>
    <t>Sand and Gravel Extraction</t>
  </si>
  <si>
    <t>Matabang River, Brgy. Lumangbayan, Abra de Ilog, Occidental Mindoro</t>
  </si>
  <si>
    <t>La Bella-PERRC Joint Revenue</t>
  </si>
  <si>
    <t>Ambil Island, Looc, Occidental Mindoro</t>
  </si>
  <si>
    <t>Work Order No. 07-22-058 was issued last July 12, 2022. For CNO Application</t>
  </si>
  <si>
    <t>Mapua University Third Year Civil Engineering Students</t>
  </si>
  <si>
    <t>Thesis about Iraya-Mangyan IPs in Pinagturilan, Sta. Cruz, Occidental Mindoro</t>
  </si>
  <si>
    <t>Pinagturilan, Sta. Cruz, Occidental Mindoro</t>
  </si>
  <si>
    <t>Work Order No. 07-22-052. ork Order was issued last July 07, 2022 (Julito Garcia-Leader and members R.A Dayandayan, J. Nieva)</t>
  </si>
  <si>
    <t>MIMAROPA- SIBUYAN, ROMBLON CSC</t>
  </si>
  <si>
    <t>LGU-Cajidiocan, Romblon</t>
  </si>
  <si>
    <t>Rehabilitation/ Improvement of Danao Access Road</t>
  </si>
  <si>
    <t>Brgy. Danao, Cajidiocan, Romblon</t>
  </si>
  <si>
    <t>Bantoanon ICCs</t>
  </si>
  <si>
    <t>Signed by OIC-TMSD Garcia last Jan. 12, 2021. Recommended for Issuance of CNO</t>
  </si>
  <si>
    <t>DILG-Romblon</t>
  </si>
  <si>
    <t>Rehabilitation/ improvement of BLVD. Ganan Local Access Road</t>
  </si>
  <si>
    <t>Brgy. Poblacion, San Andres, Romblon</t>
  </si>
  <si>
    <t>Bantaon and Ati ICCs</t>
  </si>
  <si>
    <t>Submitted by CDO III/ Team Leader Garcia last Oct. 25, 2020. Validation of CP Application</t>
  </si>
  <si>
    <t>IKSP</t>
  </si>
  <si>
    <t>Ms. Maria Noreeza B. Molo</t>
  </si>
  <si>
    <t>Brgy. Tacloban, San Fernando, Romblon</t>
  </si>
  <si>
    <t>Work Order No. 07-22-065 was issued . Constitution of the IKSP Team for the Applicationlast July 22, 2022</t>
  </si>
  <si>
    <t>ROMELCO Inc.</t>
  </si>
  <si>
    <t>Mini HydroPower Plant</t>
  </si>
  <si>
    <t>Sitio Cantingas, Brgy. Taclobo, San Fernando, Romblon</t>
  </si>
  <si>
    <t>Sibuyan Mangyan Tagabukid ICCs</t>
  </si>
  <si>
    <t>Endorsed by RD Almonte last Aug. 11, 2011. For CP Application</t>
  </si>
  <si>
    <t>Philippine Great Mining Corporation</t>
  </si>
  <si>
    <t>Brgys, Dulangan &amp; Tampayan, Municipality of Magdiwang; Brgy,Marigondon, Danao, Cambalo &amp; Sugod, Municipality of Cadijiocan, Romblon</t>
  </si>
  <si>
    <t>Memorandum Order No. 2011-04-147 Series of 2011. Conduct of Pre-FBI Conference and FBI</t>
  </si>
  <si>
    <t>Contruction of 570 meters covered Drainage Canal J.P. Rizal St.</t>
  </si>
  <si>
    <t>Signed by Mayor Pamorada last Sep. 23, 2020. Validation Report</t>
  </si>
  <si>
    <t>LGU of Magdiwang, Romblon</t>
  </si>
  <si>
    <t>Construction of Tampayan/Jao-Asan Potable Water System Level II</t>
  </si>
  <si>
    <t>Sitio Agdamangan, Brgy. Tampayan, Municipality of Magdiwang, Romblon</t>
  </si>
  <si>
    <t>No listed Ips</t>
  </si>
  <si>
    <t>Memorandum Order No. 2011-12-604 Series of 2011. Conduct of Pre-FBI Conference and FBI</t>
  </si>
  <si>
    <t>DSWD Region IV-B (MIMAROPA)</t>
  </si>
  <si>
    <t>Construction of 278 LM Access Road</t>
  </si>
  <si>
    <t>Padre Burgos St., Sitio Bagong Bayan, Poblacion, Magdiwang, Romblon</t>
  </si>
  <si>
    <t>Work Order No. 2019-52.For CP Application</t>
  </si>
  <si>
    <t>Concreting of 165 LM Drainage System</t>
  </si>
  <si>
    <t>Sitio Proper, Brgy. Silum, Magdiwang, Romblon</t>
  </si>
  <si>
    <t>Concreting of 0.440km Access Road with RCBC</t>
  </si>
  <si>
    <t>Brgy. Ambulong, Magdiwang, Romblon</t>
  </si>
  <si>
    <t>Concreting of 0.370km Access Road</t>
  </si>
  <si>
    <t>Sitio Ilaya, Brgy. Ipil, Magdiwang, Romblon</t>
  </si>
  <si>
    <t>Concreting of 0.360km Access Road</t>
  </si>
  <si>
    <t>Sitio Cataja, Jao-asan, Magdiwang, Romblon</t>
  </si>
  <si>
    <t>Concreting of 0.290km Access Road with RCBC</t>
  </si>
  <si>
    <t>Sitio Bantingue, Brgy. Dulangan, Magdiwang, Romblon</t>
  </si>
  <si>
    <t>Concreting of 0.135km Access Road</t>
  </si>
  <si>
    <t>Brgy. Agutaya, Magdiwanang, Romblon</t>
  </si>
  <si>
    <t>Department of Health IV-B (MIMAROPA)</t>
  </si>
  <si>
    <t>Agrarian Reform Communities Project II (ARCP 2)</t>
  </si>
  <si>
    <t>Municipality of Magdiwang, Sibuyan, Romblon</t>
  </si>
  <si>
    <t>Memorandum Order No. 2012-08-453 Series of 2012.Conduct of Pre-FBI Conference and FBI</t>
  </si>
  <si>
    <t>MIMAROPA- BULALACAO, ORMIN CSC</t>
  </si>
  <si>
    <t>Suzallacon, Inc.</t>
  </si>
  <si>
    <t>Sitio Tagaytay, Barangay Bonbon, Mansalay, Oriental Mindoro</t>
  </si>
  <si>
    <t>IPs</t>
  </si>
  <si>
    <t>Memorandum No. 2012-06-342 Series of 2012. For CP Application. Applicant failed to appear in this Office</t>
  </si>
  <si>
    <t>Sadik Habanan Buhid Inc.</t>
  </si>
  <si>
    <t>Jatropa Circus Seedling Production Activities and Plantation Establishment and Development</t>
  </si>
  <si>
    <t>Barangays Hagan and Tawas, all in the Municipality of Bongabong, Oriental Mindoro</t>
  </si>
  <si>
    <t>Memorandum No.2012-02-114 Series of 2012. For CP Application</t>
  </si>
  <si>
    <t>Philippine Carbon Inc.</t>
  </si>
  <si>
    <t>Wind Energy Power System Project</t>
  </si>
  <si>
    <t>Municipality of Bulalacao, Province of Oriental Mindoro</t>
  </si>
  <si>
    <t>Hanunuo Mangyan Tribe</t>
  </si>
  <si>
    <t>Memorandum No. 2013-09-001 Series of 2013. For CP Application</t>
  </si>
  <si>
    <t>LGU of Bulalacao and Bansud, Oriental Mindoro</t>
  </si>
  <si>
    <t>Second Agrarian Reform Community Projects</t>
  </si>
  <si>
    <t>Municipalities of Bulalacao and Bansud</t>
  </si>
  <si>
    <t>Memorandum No. 2013-07-363 Series of 2013. For CP Application</t>
  </si>
  <si>
    <t>12//12/2013</t>
  </si>
  <si>
    <t>LGU Pinamalayan</t>
  </si>
  <si>
    <t>Rehabilitation of Pula River Irrigation System</t>
  </si>
  <si>
    <t>Barangays Marfrancisco, Papandayan, Rosario, Quinabigan and Sta. Rita, Pinamalayan, Oriental Mindoro</t>
  </si>
  <si>
    <t>Memorandum Order No. 2014-03-159 Series of 2014. Processing of CP Application</t>
  </si>
  <si>
    <t>LGU Bongabong</t>
  </si>
  <si>
    <t>Rehabilitation of ANILORCU Communal Irrigation System</t>
  </si>
  <si>
    <t>Anilao and Orconuma, Municipality of Bongabong, Oriental Mindoro</t>
  </si>
  <si>
    <t>Memorandum No. 2014-07-340 Series of 2014. For CP Application</t>
  </si>
  <si>
    <t>Loreto S. Perez</t>
  </si>
  <si>
    <t>Road Opening of Sitio Bungkarot to Mangkaling, Barangay Buong Lupa - 1KM (Phase II)</t>
  </si>
  <si>
    <t>Barangay Buong Lupa, Municipality of Gloria, Oriental Mindoro</t>
  </si>
  <si>
    <t>Buhid ICCs</t>
  </si>
  <si>
    <t>Memorandum No. 2015-10-590 Series of 2015. Constitution of Field Based Validation Team for the CP Application</t>
  </si>
  <si>
    <t>Grace T. Cruz</t>
  </si>
  <si>
    <t>Longitudinal Cohort Study on the Girl and Boy Child</t>
  </si>
  <si>
    <t>Barangay Sabang, Pinamalayan, Oriental Mindoro</t>
  </si>
  <si>
    <t>no data/document.For CP Application</t>
  </si>
  <si>
    <t>LGU of Bongabong</t>
  </si>
  <si>
    <t>Provision of Potable Water</t>
  </si>
  <si>
    <t>Barangay Lisap, Bongabong, Oriental Mindoro</t>
  </si>
  <si>
    <t>Work Order No. 2018-24 Series of 2018. For CP Application</t>
  </si>
  <si>
    <t>PSSupt. Juan Y. Mabugat, Jr.</t>
  </si>
  <si>
    <t>Sitios. Bating and Hinagdanan, Barangay Milagrosa, Bulalacao, Oriental Mindoro</t>
  </si>
  <si>
    <t>Memorandum Order No. 2018-08-388 Series of 2018. Constitution of Field Based Validation Team for the CP Application</t>
  </si>
  <si>
    <t>LGU of Pinamalayan</t>
  </si>
  <si>
    <t>Reblocking of Roads</t>
  </si>
  <si>
    <t>Barangay Cacawan Road, Pinamalayan, Oriental Mindoro</t>
  </si>
  <si>
    <t>Work Order No. 2019-29 Series of 2019.For CP Application</t>
  </si>
  <si>
    <t>Reblocking of Road</t>
  </si>
  <si>
    <t>Barangay Palayan to Barangay Anoling, Pinamalayan, Oriental Mindoro</t>
  </si>
  <si>
    <t>Barangay Lumambayan Road, Pinamalayan, Oriental Mindoro</t>
  </si>
  <si>
    <t>Arturo M. Salas</t>
  </si>
  <si>
    <t>Sitios Buol, Alimango, Bating and Hinagdanan, Barangay Milagrosa, Bulalacao, Oriental Mindoro</t>
  </si>
  <si>
    <t>Endorsed by Henry A. Adornado, PhD. last October 23, 2018.CP Application Status for validation with CNO of Oriental Mindoro. Applicant already issued CP subject for FPIC</t>
  </si>
  <si>
    <t>Ann Marijoh M. Laurente</t>
  </si>
  <si>
    <t>Research Entitled: Problems and Efforts Towards Cultural Preservation of Tao-Buid Mangyan in Pinamalayan: An Etnographic Study</t>
  </si>
  <si>
    <t>Pinamalayan, Oriental Mindoro</t>
  </si>
  <si>
    <t>Memorandum No. 2019-10-606 Series of 2019. For CP Application. Applicant failed to appear in this Office</t>
  </si>
  <si>
    <t>Constellation Energy Corp.</t>
  </si>
  <si>
    <t>29 MW Bongabong Hydroelectric Power Project</t>
  </si>
  <si>
    <t>Barangay Hagan, Bongabong, Oriental Mindoro</t>
  </si>
  <si>
    <t>Memorandum No. RIV-2008-11-143. For CP Application. Applicant failed to appear in this Office</t>
  </si>
  <si>
    <t>JCET Resources Mining Corporation</t>
  </si>
  <si>
    <t>Exploration, EPA-IVB-163</t>
  </si>
  <si>
    <t>Bongabong and Bansud Oriental Mindoro</t>
  </si>
  <si>
    <t>Buhid/Bangon Mangyan Tribe</t>
  </si>
  <si>
    <t>Memorandum No. 2012-07-402 Series of 2012. For CP Application. Applicant failed to appear in this Office</t>
  </si>
  <si>
    <t>Semirara Miining Corp.</t>
  </si>
  <si>
    <t>Coal Energy Project</t>
  </si>
  <si>
    <t>Memorandum Order No. 2013-11-558 Series of 2013. Processing of CP Application</t>
  </si>
  <si>
    <t>Sunwest Water and Electic Co. Inc. (SUWECO)</t>
  </si>
  <si>
    <t>Bansud Mini Hydro Project</t>
  </si>
  <si>
    <t>Bansud, Oriental Mindoro</t>
  </si>
  <si>
    <t>Work Order No. 2017-14 Series of 2017. For CP Application</t>
  </si>
  <si>
    <t>Dr. Rochelle Irene G. Lucas</t>
  </si>
  <si>
    <t>Empowering the Hanunuo Mangyan in the Preservation of the Indigenous medical Knowledge</t>
  </si>
  <si>
    <t>Umabang and Bailan, Brgy. Benli. Bulalacao, Oriental Mindoro</t>
  </si>
  <si>
    <t>Hanunuo</t>
  </si>
  <si>
    <t>Memorandum Order No. 2017-09-425 Series of 2017. CP Application for Research Proposal</t>
  </si>
  <si>
    <t>Provincial Government of Oriental Mindoro</t>
  </si>
  <si>
    <t>Construction of Halfway House for Former Rebels &amp; Militia ng Bayan</t>
  </si>
  <si>
    <t>Sitio Ibong, Barangay Pag-Asa Bansud, Oriental Mindoro</t>
  </si>
  <si>
    <t>Memorandum No. 2018-11-626 Series of 2018. Constitution of Field Based Validation Team for the CP Application</t>
  </si>
  <si>
    <t>Municipality of Bongabong</t>
  </si>
  <si>
    <t>Construction of Evacuation Centers (5-Units)</t>
  </si>
  <si>
    <t>Barangay Anilao, Batangan, Carmundo, Orconuma and Tawas</t>
  </si>
  <si>
    <t>Memorandumm No. 2018-02-085 Series of 2018. Constitution of Field Based Validation Team for the CP Application</t>
  </si>
  <si>
    <t>Establishment of Mansalay Mangyan Heritage and Cultural Center (MHCC)</t>
  </si>
  <si>
    <t>Barangay Del Mundo Mansalay Oriental Mindoro</t>
  </si>
  <si>
    <t>Memorandum No. 22-2021 Series of 2021. For CP Application. Targeted activities had been finished bbut Applicant did not comply to the process that resulted to punishment from the IP community</t>
  </si>
  <si>
    <t>DENR-MIMAROPA</t>
  </si>
  <si>
    <t>Boundary Demarcation Survey of Production and Protection Forest</t>
  </si>
  <si>
    <t>Municiplaities of Bulalacao and Mansalay, Oriental Mindoro</t>
  </si>
  <si>
    <t>ICCs of Bulalacao and Mansalay</t>
  </si>
  <si>
    <t>Memorandum No. 22-2021 Series of 2021. For CP Application. Applicant did not follow the process but was able to conduct the targeted activities which resulted to punishment from the IP communities</t>
  </si>
  <si>
    <t>S and B Power Corporation represented by Mr. Woody Len B. Bunag</t>
  </si>
  <si>
    <t>2.6 Mega-watt Bongabong Hydropower Plant Project</t>
  </si>
  <si>
    <t>Bongabong River, Brgy. Hagan, Bongabong, Oriental Mindoro</t>
  </si>
  <si>
    <t>FBI Work Order No. 2016-06-247 was issued last June 28, 2016. For Validation of CP Application Status to CSC Bulalacao. Applicant failed to appear in this Office</t>
  </si>
  <si>
    <t>LGU Bulalacao</t>
  </si>
  <si>
    <t>Construction of Water Tanks at Sitio Cabalwa, Sitio Balang, Sitio Calatas and Sitio Hamloy</t>
  </si>
  <si>
    <t>Barangay Benli, Bulalacao, Oriental Mindoro</t>
  </si>
  <si>
    <t>Work Order No. 21-2021 Series of 2021. For CP Application. Applicant failed to appear in this Office</t>
  </si>
  <si>
    <t>05/302022</t>
  </si>
  <si>
    <t>Philodrill Corporation</t>
  </si>
  <si>
    <t>Drilling Exploration/Development Wells over the areas under Service Contract 53</t>
  </si>
  <si>
    <t>Cambayang, Bulalacao, Oriental Mindoro</t>
  </si>
  <si>
    <t>Hanunuo Direct CADT Bulalacao, Mansalay</t>
  </si>
  <si>
    <t>Work Order No. 07-22-070 was issued last July 22, 2022. Constitution of the FPIC Team for the CP Application. Dormant for 2 years already. Scheduled for FPIC process</t>
  </si>
  <si>
    <t>MIMAROPA- ORMIN CALAPAN CSC</t>
  </si>
  <si>
    <t>Ormin Power</t>
  </si>
  <si>
    <t>Yango Inabasan Hydro Power</t>
  </si>
  <si>
    <t>2.9M</t>
  </si>
  <si>
    <t>San Teodoro, Puerto Galera Oriental Mindoro</t>
  </si>
  <si>
    <t>CADC 126</t>
  </si>
  <si>
    <t>For submission of AOU based on Legal Advisory of MOA.</t>
  </si>
  <si>
    <t>Poblacion Diesel Power Plant</t>
  </si>
  <si>
    <t>71.443202M</t>
  </si>
  <si>
    <t>Sito Salvacion, Brgy Poblacion, Dumaran, Palawan</t>
  </si>
  <si>
    <t>TBD</t>
  </si>
  <si>
    <t>Newly applied</t>
  </si>
  <si>
    <t>Port Barton Diesel Power Plant</t>
  </si>
  <si>
    <t>Purok Maunlad, Brgy Port Barton, San Vicente, Palawan</t>
  </si>
  <si>
    <t>Cuyo Diesel Power Plant</t>
  </si>
  <si>
    <t>32.606M</t>
  </si>
  <si>
    <t>Manamoc, Cuyo, Palawan</t>
  </si>
  <si>
    <t>Candawaga Diesel Power Plant</t>
  </si>
  <si>
    <t>47.049445M</t>
  </si>
  <si>
    <t>Purok Tigkawayan, Brgy Candawaga, Rizal, Palawang</t>
  </si>
  <si>
    <t>CP Applications per CSC</t>
  </si>
  <si>
    <t>TOTAL APPLICATIONS ( 2011 to 2022 )</t>
  </si>
  <si>
    <t>ACTIVE CP APPLICATIONS</t>
  </si>
  <si>
    <t>BROOKE'S POINT PAL. CSC</t>
  </si>
  <si>
    <t>ROXAX, PALAWAN CSC</t>
  </si>
  <si>
    <t>PALAWAN PO CSC</t>
  </si>
  <si>
    <t>OCCI MIN PO CSC</t>
  </si>
  <si>
    <t>SABLAYAN, OCCI MIN CSC</t>
  </si>
  <si>
    <t>SAN JOSE, OCCI MIN CSC</t>
  </si>
  <si>
    <t>ODIONGAN, ROMBLON CSC</t>
  </si>
  <si>
    <t>SIBUYAN, ROMBLON CSC</t>
  </si>
  <si>
    <t>BULALACAO, ORMIN CSC</t>
  </si>
  <si>
    <t>UNIVERSE MIMAROPA</t>
  </si>
  <si>
    <t>Orophil Stonecraft Inc. (OSI)</t>
  </si>
  <si>
    <t>Mineral exploration denominated as EPA-IVA-190</t>
  </si>
  <si>
    <t>Municipalities of Tagkawayan, and Labo, Provinces of Quezon and Camarines Norte</t>
  </si>
  <si>
    <t>Labo AD/Manide</t>
  </si>
  <si>
    <t>Under compliance by the FPIC Team on the RRT recommendations; A Memorandum was issued to the FPIC Team to act on the request for reconsideration.</t>
  </si>
  <si>
    <t xml:space="preserve">Anncore Phils Venture Inc. </t>
  </si>
  <si>
    <t>Mineral exploration denominated as EXPA-000266-V</t>
  </si>
  <si>
    <t xml:space="preserve">Municipality of Capalonga , Province of Camarines Norte </t>
  </si>
  <si>
    <t>Capalonga AD/Manide</t>
  </si>
  <si>
    <t>Pre-FBI Conference report was reviewed by the ORD, with comments, subject to revision by the FBI Team. A Memorandum was issued to the FBI Team, providing them a sample WFP, for proper guidance.</t>
  </si>
  <si>
    <t xml:space="preserve">For FBI </t>
  </si>
  <si>
    <t>Mr. Joselee O. Dacuba</t>
  </si>
  <si>
    <t>Patitinan Tigao Beach Resort/Forest  Land Grazing Management Agreement (FLGMA)</t>
  </si>
  <si>
    <t>Patitinan, Sagñay, Camarines Sur</t>
  </si>
  <si>
    <t>FLGMA/Resort</t>
  </si>
  <si>
    <t>Sagñay AD/Agta/Agta-Tabangnon</t>
  </si>
  <si>
    <t>A letter was sent to the proponent on March 28, 2025, requiring them to submit an endorsement from CENRO, and a clear copy of the indicative map. A follow-up letter was likewise sent on June 19, 2025.</t>
  </si>
  <si>
    <t>LGU of Sagñay, Camarines Sur</t>
  </si>
  <si>
    <t>Sagñay Mariculture Park Project</t>
  </si>
  <si>
    <t>Turague, Sibaguan and Bongalon, Sagñay, Camarines Sur</t>
  </si>
  <si>
    <t>Memorandum Order No. ADO-RMD 2025-06-515, dated June 6, 2025, issued by ADO, on the Evaluation of the FPIC Report, was forwarded to the FPIC Team, which compliance is on process.</t>
  </si>
  <si>
    <t>Mr. Wilhelm L. Nieva</t>
  </si>
  <si>
    <t>Lologon Mountain Resort/Environmentally Critical Area (ECA)</t>
  </si>
  <si>
    <t>San Rafael, Buhi, Camarines Sur</t>
  </si>
  <si>
    <t>ECA/Resort</t>
  </si>
  <si>
    <t>Buhi AD/Agta/Agta-Tabangnon</t>
  </si>
  <si>
    <t>Decision Meeting &amp; MOA Negotiation was conducted on June 9, 2025.</t>
  </si>
  <si>
    <t>Mr. Manuel T. Pahuyo</t>
  </si>
  <si>
    <t>Dong Valenz Viewdeck Cafe and Abaca Trading</t>
  </si>
  <si>
    <t>Villaflorida, Ocampo, Camarines Sur</t>
  </si>
  <si>
    <t>restaurant/store</t>
  </si>
  <si>
    <t>Ocampo AD/Agta/Agta-Tabangnon</t>
  </si>
  <si>
    <t>Decision Meeting &amp; MOA Negotiation was conducted on June 26, 2025.</t>
  </si>
  <si>
    <t>0.094 MW Atulayan Diesel Power Plant</t>
  </si>
  <si>
    <t>Atulayan, Sagñay, Camarines Sur</t>
  </si>
  <si>
    <t>Diesel Power Plant</t>
  </si>
  <si>
    <t>FBI Report was submitted on June 13, 2025; Under review by the RRT.</t>
  </si>
  <si>
    <t>SLZ JEDI Core Backbone Project</t>
  </si>
  <si>
    <t>Sagñay, Camarines Sur</t>
  </si>
  <si>
    <t>Fiber Optic Backbone Installation</t>
  </si>
  <si>
    <t>WFP was approved; Order of Payment of FBI Fee was sent to the proponent, dated July 9, 2025.</t>
  </si>
  <si>
    <t>YEAR</t>
  </si>
  <si>
    <t>NIR - Negros Island Region (RA 1200) + Siquujor
Reg 6 - Panay Island and Guimaras
Reg 7 - Cebu and Bohol
Reg 8 - Whole of Eastern Visayas</t>
  </si>
  <si>
    <t>NIR</t>
  </si>
  <si>
    <t>Tree Kings, Inc.</t>
  </si>
  <si>
    <t>IFMA</t>
  </si>
  <si>
    <t>about 63,036,655 pesos (for 25 years of operation)</t>
  </si>
  <si>
    <t>Cabatuanan, Basay, Negros Occidental</t>
  </si>
  <si>
    <t>No compliance to LA 51-22-14.</t>
  </si>
  <si>
    <t>Inactive CP application</t>
  </si>
  <si>
    <t>K &amp; G Mineral Corporation</t>
  </si>
  <si>
    <t>Exploration Permit Application (EXPA-000158XIII)</t>
  </si>
  <si>
    <t>estimated cost of exploration:
2,030,000 pesos</t>
  </si>
  <si>
    <t>HINOBA HOLDINGS, Phils.</t>
  </si>
  <si>
    <t>Application for Financial &amp; Technical Assistance (AFTA 00002CO)</t>
  </si>
  <si>
    <t>11,110,000 pesos</t>
  </si>
  <si>
    <t>Brgys. Alim, Asia, Buluangan, Damutan, Culipapa, Sangke, Hinoban, Negros Occidental; Brgys; Minaba, Kalamtukan, Tayawan, Cabatuanan, Bongalonan and Maglinao, Bayawan City, Negros Oriental</t>
  </si>
  <si>
    <t>Feb 21, 2012: remanded back to the Region (lacking documents); submitted lacking docs on 06/11/12; with LAO recommendation (LO 038-06-12); areas in Negros Oriental: Awaiting LAO compliance (as of Oct. 28, 2014)</t>
  </si>
  <si>
    <t>ATTY. MANUEL S. GO</t>
  </si>
  <si>
    <t>Exploration Permit Application (EXPA-0115VII)</t>
  </si>
  <si>
    <t>page 32: of FPIC report
2,193,000 pesos</t>
  </si>
  <si>
    <t>Brgy. Kalamtukan, Bayawan City, Negros Oriental</t>
  </si>
  <si>
    <t>NIA R6</t>
  </si>
  <si>
    <t>Hilabangan River Irrigation Project</t>
  </si>
  <si>
    <t>estimated cost: 
495 million pesos</t>
  </si>
  <si>
    <t>Bukidnon-ICC of Brgy. Tan-awan, Kabankalan City, Negros Occidental.</t>
  </si>
  <si>
    <t>Finalization of Report coming from the FPIC Team of Negros Occidental Community Service Centers</t>
  </si>
  <si>
    <t>SOC Resources, Inc.</t>
  </si>
  <si>
    <t>Exploration Permit Application denominated as EXPA-000228-VII</t>
  </si>
  <si>
    <t>No Data</t>
  </si>
  <si>
    <t>Basay, Negros Oriental</t>
  </si>
  <si>
    <t>Bukidnon-Magahat</t>
  </si>
  <si>
    <t>United Paragon Mining Corporation (UPMC)</t>
  </si>
  <si>
    <t>Renewal of two (2) Mineral Production Sharing Agreement (MPSA) denominated as 
(1) MPSA-092-97-VI and (2) MPSA-113-98-VI</t>
  </si>
  <si>
    <t>209.941 million dollars (assumption at the time of application is 1$ = 43 pesos)</t>
  </si>
  <si>
    <t xml:space="preserve">(1) Brgy. Damutan, Hinoba-an, Negros Occidental
(2) Brgy. Manlucahoc, Sipalay City and Municipality of Candoni, Negros Occidental </t>
  </si>
  <si>
    <t>Bukidnon</t>
  </si>
  <si>
    <r>
      <rPr>
        <sz val="10"/>
        <color rgb="FF000000"/>
        <rFont val="Arial"/>
      </rPr>
      <t xml:space="preserve">FBI already conducted. 
Awaiting for FBI Report submission
</t>
    </r>
    <r>
      <rPr>
        <sz val="10"/>
        <color rgb="FF0000FF"/>
        <rFont val="Arial"/>
      </rPr>
      <t>as of March 2024 (according to the Field Office):
UPMC is currently in the process of relinquishment procedures with DENR-MGB to exclude from UPMC tenement area the 65.3 ha overlapped portion; to date, FO is still waiting for the update from UPMC</t>
    </r>
  </si>
  <si>
    <t>Mr. Nestor V. Lim</t>
  </si>
  <si>
    <t>Exploration Permit denominated as EXPA-000243-VII</t>
  </si>
  <si>
    <t>Barangays Banban, Mabato  &amp; Maaslum, Ayungon, Negros Oriental</t>
  </si>
  <si>
    <t>Bukidnon ICC - Brgy. Banban</t>
  </si>
  <si>
    <r>
      <rPr>
        <sz val="10"/>
        <color rgb="FF000000"/>
        <rFont val="Arial"/>
      </rPr>
      <t xml:space="preserve">for conduct of Community Assembly
</t>
    </r>
    <r>
      <rPr>
        <sz val="10"/>
        <color rgb="FF0000FF"/>
        <rFont val="Arial"/>
      </rPr>
      <t>Updated as per FO (as of 2024):
The proponent requested that to temporary hold their application (CP Issuance) because they still have other important documents to prepare</t>
    </r>
  </si>
  <si>
    <t>Bukidnon ICC - Brgy. Mabato</t>
  </si>
  <si>
    <t>Ms. Georgita F. Martinez</t>
  </si>
  <si>
    <t>Special Land Use Permit (SLUP) Silica Sand and Stone Quarrying</t>
  </si>
  <si>
    <t>Barangay Banban, Ayungon, Negros Oriental</t>
  </si>
  <si>
    <t xml:space="preserve">Sand and Gravel </t>
  </si>
  <si>
    <t>Bukidnon ICC of Brgys. Banban, Mabato and Maaslum, all of the Municipality of Ayungon, Negros Oriental</t>
  </si>
  <si>
    <t>Awaiting for proof of payment (FPIC);
waiting for the final report of the Team (the Community issued a Resolution of Non-Consernt)</t>
  </si>
  <si>
    <t>Ayungon Forest Management Organization</t>
  </si>
  <si>
    <t>Community-Based Forest Management Organization</t>
  </si>
  <si>
    <t>Brgys. Mabato and Candana-ay, Ayungon, Negros Oriental</t>
  </si>
  <si>
    <t>with FPIC Work Order
(On-going)</t>
  </si>
  <si>
    <t>DSWD KALAHI CIDSS NCDDP AF</t>
  </si>
  <si>
    <t>Concreing of Access Road</t>
  </si>
  <si>
    <t>Purok Cory, Brgy. Pandanon, Don Salvador Benedicto, Negros Occidental</t>
  </si>
  <si>
    <t>Dec 12, 2024 - Re-issued work order for Assessment
as per PO, they are requesting for the additional but pertinent documents from DSWD</t>
  </si>
  <si>
    <t>Construction of 1-unit 2-classroom High School Building</t>
  </si>
  <si>
    <t>Brgy. Pinowayan, Don Salvador Benedicto, Negros Occidental</t>
  </si>
  <si>
    <t>January 2024</t>
  </si>
  <si>
    <t>Limnelios Inc.</t>
  </si>
  <si>
    <t>115.004 Mwp Silay Solar on Water PV Power Plant</t>
  </si>
  <si>
    <t>Brgy. Balaring, Silay, Negros Occidental</t>
  </si>
  <si>
    <t>RO is waiting for the FBI report of the re-composed FBI Team</t>
  </si>
  <si>
    <t>Greenislandspowernergy Corp.</t>
  </si>
  <si>
    <t>98.397 MWp EB magalona Solar on Water PV Power Plant</t>
  </si>
  <si>
    <t>Brgy. Pasil, EB Magalona, Negros Occidental</t>
  </si>
  <si>
    <t>FBI Team was re-composed; no further update from the proponent + not yet paying</t>
  </si>
  <si>
    <t>Reynold Babor</t>
  </si>
  <si>
    <t>Industrial Sand and Gravel Permit</t>
  </si>
  <si>
    <t>Poblacion, Bongalonan, Cabanatuan &amp; Maglinao, Basay, Negros Oriental</t>
  </si>
  <si>
    <t>April 2025</t>
  </si>
  <si>
    <t>Local Government of Kabankalan City, Negros Occidental</t>
  </si>
  <si>
    <t>Establishment of Local Conservation Area</t>
  </si>
  <si>
    <t>Brgy. Tagukon, Tampalaon, Oringao, Inapoy, Camingawan iin Kabankalan City, Negros Occidental</t>
  </si>
  <si>
    <t>CP was not signed by previous EC and commented that a MOA was needed;
returned to the Validating Team for compliance</t>
  </si>
  <si>
    <t>May 2024</t>
  </si>
  <si>
    <t>Damutan Agroforestry Farmers Association Inc (DAFFAI)</t>
  </si>
  <si>
    <t>So. Soso, Brgys. Damutan in Hinobaan and Brgy. Gatuslao in Candoni, Negros Occidental</t>
  </si>
  <si>
    <t>Requested for the re-compostion of the FBI Team (not-yet paid)</t>
  </si>
  <si>
    <t>DENR-MGB</t>
  </si>
  <si>
    <t>Project ORE for the Advanced Characterization of Critical Minerals in Magmatic-Hyrdothermal Deposits</t>
  </si>
  <si>
    <t>Brgys. Cabatuanan, Maglinao, Bongalonan, Cabalayangan, Actin and Linantayan in Basay, Negros Oriental</t>
  </si>
  <si>
    <t>waiting for payment (amount to be deposited in NCIP Account)</t>
  </si>
  <si>
    <t>VI</t>
  </si>
  <si>
    <t>Camalig Minerals and Mining Corporation (CMMC)</t>
  </si>
  <si>
    <t>EXPA 000151VI</t>
  </si>
  <si>
    <t>(Parcel 1) Brgys. Aglalana, Magdungao, Agtambo, Sarapan, Bacuranan Bayan, Sablongon, Imbang Grande, Talongonan and Jaguimitan in Passi City, Iloilo</t>
  </si>
  <si>
    <t>for FBI</t>
  </si>
  <si>
    <t>(parcel 2) portions of Brgys. Aglalana and Agsirab in Dumarao, Capiz</t>
  </si>
  <si>
    <t>EXPA 000152VI</t>
  </si>
  <si>
    <t>Brgys. Aglalana, San Juan, Agsirab, Tagubong, Condingle, Tamulalud, Janguslob, Bungsuan and Lawa-an in Dumarao, Capiz</t>
  </si>
  <si>
    <t>VII</t>
  </si>
  <si>
    <t>May 2025</t>
  </si>
  <si>
    <t>National Housing Authority</t>
  </si>
  <si>
    <t>1. Sierra Bullones Eskaya Resettlement Project</t>
  </si>
  <si>
    <t xml:space="preserve">1. Brgy. Cantaub, Sierra Bullones, Bohol </t>
  </si>
  <si>
    <t>Government Project - Basic Services</t>
  </si>
  <si>
    <t>Eskaya</t>
  </si>
  <si>
    <t>Waiting for the submission of the Validation Report from the Team</t>
  </si>
  <si>
    <t>2. Pilar Eskaya Resettlement Project</t>
  </si>
  <si>
    <t>2. Brgy. Pilar, Lundag, Pilar, Bohol</t>
  </si>
  <si>
    <t>PacificWind Renewables Corp.</t>
  </si>
  <si>
    <t>Aklan Wind Power Project</t>
  </si>
  <si>
    <t xml:space="preserve">Malay and Buruanga, Aklan
</t>
  </si>
  <si>
    <t>filed via EVOSS
waiting for uploading of proof of payment for OR</t>
  </si>
  <si>
    <t>Completed (last February 5, 2026)</t>
  </si>
  <si>
    <t>Mabinay Wind Power Project</t>
  </si>
  <si>
    <t>Ayungon &amp; Bindoy, Negros Oriental</t>
  </si>
  <si>
    <t>Bukidnon and Ata</t>
  </si>
  <si>
    <t>filed via EVOSS
FBI is currently being conducted (July 9-16)</t>
  </si>
  <si>
    <t>Completed (last January 13, 2026)</t>
  </si>
  <si>
    <t>Summary of the CP Status Per Region
as of July 28, 2025</t>
  </si>
  <si>
    <t>Regions</t>
  </si>
  <si>
    <t>Ongoing Evaluation of CP application</t>
  </si>
  <si>
    <t>FBI Ongoing</t>
  </si>
  <si>
    <t>FBI Completed</t>
  </si>
  <si>
    <t>Validation Ongoing</t>
  </si>
  <si>
    <t>Validation Completed</t>
  </si>
  <si>
    <t>FPIC Ongoing</t>
  </si>
  <si>
    <t>FPIC on Hold</t>
  </si>
  <si>
    <t>In active CP Application</t>
  </si>
  <si>
    <t>No Status Indicated/Incomplete</t>
  </si>
  <si>
    <t>IV-A</t>
  </si>
  <si>
    <t>IV-B</t>
  </si>
  <si>
    <t>LGU TIGBAO</t>
  </si>
  <si>
    <t>18 VARIOUS PROJECT UNDER KC PAMANA IP CDD OF DSWD</t>
  </si>
  <si>
    <t>18 BARANGAYS, TIGBAO, ZDS</t>
  </si>
  <si>
    <t>On-Going FPIC process</t>
  </si>
  <si>
    <t>PENRO-PLGU ZAMBO. DEL SUR</t>
  </si>
  <si>
    <t>PROPOSED VARIOUS BARANGAY DEVELOPMENT PROJECTS</t>
  </si>
  <si>
    <t>2ND DISTRICT OF ZDS</t>
  </si>
  <si>
    <t>1ST DISTRICT OF ZDS</t>
  </si>
  <si>
    <t>BAMBOO INTEGRATED WORKS ASSOCIATION (BIWA)</t>
  </si>
  <si>
    <t>COMMUNITY-BASE FOREST MANAGEMENT AGREEMENT (CBFMA)</t>
  </si>
  <si>
    <t>SINDANGAN,ZAMBO.NORTE</t>
  </si>
  <si>
    <t>LEON B. POSTIGO, LEON B. POSTIGO</t>
  </si>
  <si>
    <t>31st Century Mining Corp.</t>
  </si>
  <si>
    <t>Mineral Production Sharing Agreement (MPSA)(APSA 114-IX)</t>
  </si>
  <si>
    <t>Peñarranda, Shiolan, &amp; Lacnapan, Kabasalan, Zamboanga, Sibugay</t>
  </si>
  <si>
    <t>LO. 39-7-11 (with recommendation) With mining moratorium in the Zamboanga Peninsula; ER Commissioner has already endorsed to ADO for technical evaluation</t>
  </si>
  <si>
    <t>National Grid Corporation</t>
  </si>
  <si>
    <t>Aurora- Polanco 138 KV Transmission Line</t>
  </si>
  <si>
    <t>Municipalities of Sergio Osmeña, Sr., Piñan and Polanco, Zamboanga del Norte</t>
  </si>
  <si>
    <t>Awaiting LAO Compliance (as of 03-13-14) and Legal Opinion No.19-05-03-19</t>
  </si>
  <si>
    <t>EURO HYDRO POWER (ASEA) HOLDINGS, INC.</t>
  </si>
  <si>
    <t>MINI HYDRO ELECTRIC POWER PLANT</t>
  </si>
  <si>
    <t>Barangay Morob, Leon B. Postigo, Zamboanga del Norte</t>
  </si>
  <si>
    <t>LEON B. POSTIGO AD</t>
  </si>
  <si>
    <t>Pending FPIC process</t>
  </si>
  <si>
    <t>Subanen ICCs/IPs of CADT 075</t>
  </si>
  <si>
    <t>EPR application</t>
  </si>
  <si>
    <t>Siayan, Zambaoanga del Norte</t>
  </si>
  <si>
    <t>No compliance to Memo RMD-ADO-22-2023-1 dated January 9, 2023</t>
  </si>
  <si>
    <t>LEONILO P. ZULUETA</t>
  </si>
  <si>
    <t>Minahang Bayan</t>
  </si>
  <si>
    <t>Barangay Milad, Polanco, Zamboanga del Norte</t>
  </si>
  <si>
    <t>POLANCO AD</t>
  </si>
  <si>
    <t>IPIL-ITWD-DPWH</t>
  </si>
  <si>
    <t>WATER SUPPLY SYSTEM EXPANSION PROJECT</t>
  </si>
  <si>
    <t>BARANGAYS DOMANDAN, BACALAN, TENAN, UPPER PANGI, PANGI, AND SANITO, ALL IN THE MUNICIPALITY OF IPIL, ZAMBOANGA SIBUGAY</t>
  </si>
  <si>
    <t>IPIL AD</t>
  </si>
  <si>
    <t>Received Legal Opinion no. 14-24-05-23 dated May 24, 2023 for compliance of the FPIC team.
FPIC team Recompost with Memo. Order no. 06-653-23 dated June 2, 2023</t>
  </si>
  <si>
    <t>KARSON MINING AND TRADING CORPORATION (KMTC)</t>
  </si>
  <si>
    <t>APSA 00120-IX</t>
  </si>
  <si>
    <t>BARANGAY TIGBUCAY AND TIGPALAY, TUNGAWAN, ZSP</t>
  </si>
  <si>
    <t>TUNGAWAN AD</t>
  </si>
  <si>
    <t>No compliance from the proponent to the  Legal Findings in the MOA</t>
  </si>
  <si>
    <t>NIA</t>
  </si>
  <si>
    <t>Small Irrigation Project CY 2019</t>
  </si>
  <si>
    <t>Municipality of Siayan, Zamboanga del Norte</t>
  </si>
  <si>
    <t>irrigation project</t>
  </si>
  <si>
    <t>SIAYAN AD</t>
  </si>
  <si>
    <t>ESR CONSTRUCTION &amp; DEVELOPMENT CORPORATION</t>
  </si>
  <si>
    <t>Installation of One (1) Unit Batching Plant</t>
  </si>
  <si>
    <t>Brgy. Calamba, Kalawit, Zamboanga del Norte</t>
  </si>
  <si>
    <t>KALAWIT AD</t>
  </si>
  <si>
    <t>Dormant Application</t>
  </si>
  <si>
    <t>GERARD NATHANIEL R. REYES</t>
  </si>
  <si>
    <t>FOREST LAND USE AGREEMENT (FLAG) FOR 8.342 HAS. SALTWORK PROJECT</t>
  </si>
  <si>
    <t>BARANGAGY LOGOY DIUTAY, BARANGAY TALON-TALON, ALL IN THE ZAMBOANGA CITY</t>
  </si>
  <si>
    <t>TALON-TALON AD</t>
  </si>
  <si>
    <t>MS. REMEDIOS R. REYES</t>
  </si>
  <si>
    <t>FOREST LAND USE AGREEMENT (FLAG) FOR 7.04 HAS. SALTWORK PROJECT</t>
  </si>
  <si>
    <t>LOGOY DIUTAY, BARANGAY TALON-TALON, ALL IN THE ZAMBOANGA CITY</t>
  </si>
  <si>
    <t>WEE DEE PING</t>
  </si>
  <si>
    <t>RENEWAL OF IFMA-018</t>
  </si>
  <si>
    <t>BARANGAY MANTIVOH, SIBUCO, ZAMBOANGA DEL NORTE</t>
  </si>
  <si>
    <t>SIBUCO AD</t>
  </si>
  <si>
    <t>OLIVER CHAN</t>
  </si>
  <si>
    <t>CONSTRUCTION OF HYDROPOWER PLANT</t>
  </si>
  <si>
    <t>LIMPAPA AND PATALON, ALL IN THE ZAMBOANGA CITY</t>
  </si>
  <si>
    <t>LPL ICC CADT</t>
  </si>
  <si>
    <t>RICK ROBINSON K. ROBINS</t>
  </si>
  <si>
    <t>ISAG NO. 000457-IX</t>
  </si>
  <si>
    <t>LAYAWAN RIVER, DE VENTA PERLA, ALL IN THE MUNICIPALITY OF POLANCO, ZAMBOANGA DEL NORTE</t>
  </si>
  <si>
    <t>MINARDO BATOON</t>
  </si>
  <si>
    <t>ISAG 00052-IX</t>
  </si>
  <si>
    <t>LAYAWAN RIVER, MILAD &amp; DE VENTA PERLA, ALL IN THE MUNICIPALITY OF POLANCO, ZAMBOANGA DEL NORTE</t>
  </si>
  <si>
    <t>ACES WATER SUPPLY AND DEVELOPMENT CORPORATION/MS. PILAR N.A SOLIS, AWSDC REPRESENTATIVE</t>
  </si>
  <si>
    <t>WATER SUPPLY</t>
  </si>
  <si>
    <t>BARANGAY SULO, NAGA, ZAMBOANGA SIBUGAY</t>
  </si>
  <si>
    <t>NAGA AD</t>
  </si>
  <si>
    <t>ALSON ENERGY DEVELOPMENT CORPORATION (AEDC)</t>
  </si>
  <si>
    <t>8 MW SINDANGAN 1 HYDROELECTRIC POWER PROJECT WITH HCS NO. 2019-03-802</t>
  </si>
  <si>
    <t>BARANGAY PANGE, SIAYAN, ZAMBOANGA DEL NORTE</t>
  </si>
  <si>
    <t>The compliance of the FPIC Team was endorsed to the LAO and ADO on July 14, 2025 for the Siayan 1 Project at Labangon Dumingag</t>
  </si>
  <si>
    <t>7 MW SINDANGAN 2 HYDROELECTRIC POWER PROJECT WITH HSC NO. 2019-03-803</t>
  </si>
  <si>
    <t>BARANGAY MACASING, SIAYAN, ZAMBOANGA DEL NORTE</t>
  </si>
  <si>
    <t>MR. ARNEL D. VICTORIANO</t>
  </si>
  <si>
    <t>ISAG NO. 00065-IX</t>
  </si>
  <si>
    <t>BARANGAY MOYO, SIAYAN, ZAMBOANGA DEL NORTE</t>
  </si>
  <si>
    <t>Waiting for the FPIC report</t>
  </si>
  <si>
    <t>MS. RACHEL ANNE WONG DIOSMANO</t>
  </si>
  <si>
    <t>ISAG NO. 00071-IX</t>
  </si>
  <si>
    <t>BARANGAY MIATAM, KATIPUNAN, ZAMBOANGA DEL NORTE</t>
  </si>
  <si>
    <t>KATIPUNAN AD</t>
  </si>
  <si>
    <t>Waiting for the FPIC compliance</t>
  </si>
  <si>
    <t>MR. RODOLFO N. CARPILA</t>
  </si>
  <si>
    <t>ISAG NO. 00073-IX</t>
  </si>
  <si>
    <t>BARANGAY PARANGLUMBA, SIAYAN, ZAMBOANGA DEL NORTE</t>
  </si>
  <si>
    <t>MR. ALBERTO D. LANDIAO</t>
  </si>
  <si>
    <t>MINAHANG BAYAN (SMALL SCALE MINING APPLICATION)</t>
  </si>
  <si>
    <t>BARANGAY MATIGDAO, BALIGUIAN ZDN</t>
  </si>
  <si>
    <t>BALIGUIAN AD</t>
  </si>
  <si>
    <t>The MOA is for review of the PLO</t>
  </si>
  <si>
    <t>KALUYAHAN SMALL IRRIGATION PROJECT</t>
  </si>
  <si>
    <t>BARANGAY KALUYAHAN, SIOCON ZDN</t>
  </si>
  <si>
    <t>SIOCON AD</t>
  </si>
  <si>
    <t>LGU GUTALAC</t>
  </si>
  <si>
    <t>33 VARIOUS PROJECT UNDER KC PAMANA IP CDD OF DSWD</t>
  </si>
  <si>
    <t>33 BARANGAYS, GUTALAC, ZDN</t>
  </si>
  <si>
    <t>DPWH 1ST DISTRICT ENGINEERINGNOFOFFICE</t>
  </si>
  <si>
    <t>Construction/Improvement of Access Roads leading to Declared Tourism Destination NRJ leading to Sunop Cave and Waterfalls (Sta. 02+221-Sta. 02+374.25)</t>
  </si>
  <si>
    <t>Brgy. Sunop, DUMINGAG, ZDS</t>
  </si>
  <si>
    <t>Road project</t>
  </si>
  <si>
    <t>Construction/Improvement of Access Roads leading to Declare Tourism Destination NRJ leading to Simata Adventure Park (Sta. 02+465.20-Sta. 03+017.50)</t>
  </si>
  <si>
    <t>Brgy. Simata, MOLAVE ZDS</t>
  </si>
  <si>
    <t>Construction/Improvement of Access Roads leading to Declared Tourism Destination NRJ leading to Bugwak Spring (Sta. 02+790.00 – Sta. 03+007.60)</t>
  </si>
  <si>
    <t>Brgy. Lower Dimalinao, MOLAVE, ZDS</t>
  </si>
  <si>
    <t>Construction/Improvement of Access Roads leading to Declared Tourism Destination NRJ leading to Josefina Masapak Waterfalls (Sta. 02+095.65 – Sta. 02+278.65)</t>
  </si>
  <si>
    <t>Brgy. Ebarle, JOSEFINA ZDS</t>
  </si>
  <si>
    <t>Construction/Improvement of Access Roads leading to Declared Tourism Destination NRJ leading to Philippines Eagle Sanctuary (Sta. 00+820 – Sta. 01+030)</t>
  </si>
  <si>
    <t>Brgy. Dakayakan, MIDSALIP ZDS</t>
  </si>
  <si>
    <t>Construction/Improvement of Access Roads leading to Declared Tourism Destination NRJ Pagadian City-Zamboanga City Road leading to Palpalan Peak, Pagadian City, Zambaonga del Sur (Sta. 04+306-Sta. 04+420.70 and Sta 05+215.84-Sta. 05+337.01)</t>
  </si>
  <si>
    <t>Pagadian City, ZDS</t>
  </si>
  <si>
    <t>Construction/Improvement of Access Roads leading to Declared Tourism Destination NRJ leading to Eden Park Panoramic View/Zipline and Shrine Brgy. Bayabas to Brgy. Acad, Aurora, Zamboanga del Sur (Sta. 03+614-Sta. 03+876.50)</t>
  </si>
  <si>
    <t>Brgy. Bayabas to Brgy. Acad, AURORA, ZDS</t>
  </si>
  <si>
    <t>No report submitted to the Region</t>
  </si>
  <si>
    <t>Construction/Improvement of Access Roads leading to Declared Tourism Destination NRJ leading to Balas River Cruise (Sta. 04+621 – Sta. 04+849)</t>
  </si>
  <si>
    <t>Brgy. Balas, AURORA, ZDS</t>
  </si>
  <si>
    <t>FBI COMPOSITION ALREADY TRANSMITTED TO PO ZDS</t>
  </si>
  <si>
    <t>Construction/Improvement of Access Roads leading to Declared Tourism Destination Calolot Boulevard, NRJ Jct. Aurora-Ozamis City Road, leading to Calolot Mountain Resort</t>
  </si>
  <si>
    <t>Tambulig, ZDS</t>
  </si>
  <si>
    <t>Construction/Improvement of Access Roads leading to Trades, Industries and Economic Zone, NRJ to Bobongan to Brgy. Poblacion in support of Engineered Bamboo, Ramon Magsaysay, Zamboanga del Sur (Sta. 00+000-Sta. 00+126.82, Sta. 00+000-Sta. 00+275.44, Sta. 00+460.64-Sta. 00+619.40</t>
  </si>
  <si>
    <t>Ramon Magsaysay, ZDS</t>
  </si>
  <si>
    <t>Construction/Improvement of Access Roads leading to Trades, Industries and Economic Zone, Tukuran Coco Activated Carbon, Zamboanga del Sur</t>
  </si>
  <si>
    <t>Tukuran, Zamboanga del Sur</t>
  </si>
  <si>
    <t>Construction/Improvement of Access Roads leading to Trades, Industries and Economic Zone NRJ to Brgy. Parasan in Support of Village Technocraft, Molave, Zamboanga del Sur Sta. 02+302-Sta.02+595</t>
  </si>
  <si>
    <t>Molave, ZDS</t>
  </si>
  <si>
    <t>Construction/Improvement of Access Roads leading to Trades, Industries and Economic Zone NRJ to Brgy. Upper Timonan-Marangan-Kahayagan-Palili-Timbaboy in support of Abaca Handicraft Processing, Zamboanga del Sur Sta. 01+650.30-Sta.01+894.30</t>
  </si>
  <si>
    <t>Brgy. Upper Timonan-Marangan-Kahayagan-Palili-Timbaboy, ZDS</t>
  </si>
  <si>
    <t>Construction/Improvement of Access Roads leading to Trades, Industries and Economic Zone, NRJ to Brgy. Kahayagan West-Brgy. Pasingkalan in support to Virgin Coconut Oil Processing Sta. 02+454-Sta. 02+714</t>
  </si>
  <si>
    <t>Brgy. Caniangan, Ramon Magsaysay ZDS</t>
  </si>
  <si>
    <t>DPWH RIX</t>
  </si>
  <si>
    <t>FEASIBILITY STUDY OF THE PROPOSED KATIPUNAN-DUMINGAG ROAD</t>
  </si>
  <si>
    <t>KATIPUNAN, ZDN</t>
  </si>
  <si>
    <t>THE FBI REPORT OF THE FBI TEAM OF ZDN HAS ALREADY SUBMITTED TO CO AND THE FPIC TEAM FOR THE AREA WITH THE AD RECOMMEND FOR THE FPIC PROCESS SECTION 24</t>
  </si>
  <si>
    <t>SERGIO OSMEÑA, ZDN</t>
  </si>
  <si>
    <t>LGU BALIGUIAN</t>
  </si>
  <si>
    <t>NOYNOYAN KOLIBUGAN VILLAGE IP HOUSING PROJECT</t>
  </si>
  <si>
    <t>BALIGUIAN, ZDN</t>
  </si>
  <si>
    <t>Baliguian AD</t>
  </si>
  <si>
    <t>LGU R.T. LIM</t>
  </si>
  <si>
    <t>UPGRADING OF LOCAL ACCESS ROAD</t>
  </si>
  <si>
    <t>BARANGAY MABINI, RTLIM ZSP</t>
  </si>
  <si>
    <t>MALUBAL SUBANEN IP HOUSING PROJECT</t>
  </si>
  <si>
    <t>BARANGAY MALUBAL, RTLIM ZSP</t>
  </si>
  <si>
    <t>LGU PAYAO</t>
  </si>
  <si>
    <t>PROPOSED DEVELOPMENT OF PANDILUSAN ISLAND</t>
  </si>
  <si>
    <t>PANDILUSAN ISLAND, PAYAO, ZSP</t>
  </si>
  <si>
    <t>Payao AD</t>
  </si>
  <si>
    <t>JC'S TALISAY ECOPARK AND BEACH RESORT</t>
  </si>
  <si>
    <t>POBLACION, PAYAO, ZDS</t>
  </si>
  <si>
    <t>No FPIC report submitted to the Regional Office</t>
  </si>
  <si>
    <t>MR. RAYMUND E. LACORTE</t>
  </si>
  <si>
    <t>ISAG NO. 00089-IX</t>
  </si>
  <si>
    <t>BARANGAY MIATAN, KATIPUNAN, ZDN</t>
  </si>
  <si>
    <t>LGU LILOY, ZDN</t>
  </si>
  <si>
    <t>FARM TO MARKET ROAD PROJECTS</t>
  </si>
  <si>
    <t>BARANGAYS BANIGAN, SAN MIGUEL, PATAWAG, COMPRA, MALILA, VILLA M, TEJERO, PUNTA, STA. CRUZ, AND LAMAO, LILOY, ZDN</t>
  </si>
  <si>
    <t>no report submitted to the Region</t>
  </si>
  <si>
    <t>MR. SONNY JR. A. YAGAO</t>
  </si>
  <si>
    <t>ISAG NO. 00088-IX</t>
  </si>
  <si>
    <t>BARANGAY SUPON, BAYOG, ZDS</t>
  </si>
  <si>
    <t>MR. RODULFO D. HILOT, JR.</t>
  </si>
  <si>
    <t>ISAG NO. 00087-IX</t>
  </si>
  <si>
    <t>BARANGAYS MALUBO, DELUSOM, AND PANAGAAN, ,MAHAYAG, ZDS</t>
  </si>
  <si>
    <t>Mahayag AD</t>
  </si>
  <si>
    <t>FOR FPIC</t>
  </si>
  <si>
    <t>PLGU ZAMBOANGA DEL NORTE</t>
  </si>
  <si>
    <t>ROAD PROJECTS</t>
  </si>
  <si>
    <t>BARANGAYS BAGUMBAYAN AND NAZARETH, SERGIO OSMEÑA, ZDN</t>
  </si>
  <si>
    <t>REHAB/IMPROVEMENT OF MIDATAG ACCESS ROAD</t>
  </si>
  <si>
    <t>BARANGAY MIDATAG, LEON B. POSTIGO,ZAMBO.NORTE</t>
  </si>
  <si>
    <t>CONSTRUCTION OF 2 UNITS SINGLE BARREL RCBC, 2 UNITS SPILLWAY &amp; REHAB/IMPROVEMENT OF TINUYOP ACCESS ROAD (SITIO BALIK2X-SITIO KASONG-SITIO LILIK ROAD SECTION)</t>
  </si>
  <si>
    <t>BARANGAY TINUYOP, LEON B. POSTIGO, ZAMBO.NORTE</t>
  </si>
  <si>
    <t>MS. MARIA EDNA A. CHIONG</t>
  </si>
  <si>
    <t>ISAG</t>
  </si>
  <si>
    <t>BARANGAY LACNAPAN,KABASALAN, ZAMBO.SIBUGAY</t>
  </si>
  <si>
    <t>AD Kabasalan</t>
  </si>
  <si>
    <t xml:space="preserve">LGU KUMALARANG, ZAMBO. DEL SUR </t>
  </si>
  <si>
    <t>IMPROVEMENT/CONCRETING OF GUSOM FARM TO MARKET ROAD</t>
  </si>
  <si>
    <t>BARANGAY GUSOM, KUMALARANG, ZDS</t>
  </si>
  <si>
    <t>SAN ISIDRO UPLAND FARMERS CONSUMER COOPERATIVE</t>
  </si>
  <si>
    <t>BARANGAY SAN ISIDRO,SAN MIGUEL,ZDS</t>
  </si>
  <si>
    <t>SINGCLOT NATIONAL GREENING PROGRAM CONSUMER COOPERATIVE (SNGPCC)</t>
  </si>
  <si>
    <t>BARANGAY SINGCLOT,GUIPOS,ZDS</t>
  </si>
  <si>
    <t>Composition already transmitted to the PO of ZDS</t>
  </si>
  <si>
    <t>MS. CRESENCIA I. ESCONDE</t>
  </si>
  <si>
    <t>IBOG-IBOG SA TILUBOG FAMILY PARK AND SWIMMING POOL</t>
  </si>
  <si>
    <t>PUROK 2 TILUBOG,NAGA,ZAMBO.SIBUGAY</t>
  </si>
  <si>
    <t>For Compliance to the Legal Opinion Of LAO</t>
  </si>
  <si>
    <t>PNOC EXPLORATION CORPORATION (PNOC EC)</t>
  </si>
  <si>
    <t>COAL OPERATING CONTRACT (COC) NO. 204</t>
  </si>
  <si>
    <t>MUNICIPALITY OF MALANGAS,ZAMBO.SIBUGAY</t>
  </si>
  <si>
    <t>Energy project</t>
  </si>
  <si>
    <t>For Compliance to the CEB Requirements Before issuance of CP</t>
  </si>
  <si>
    <t>MS. MAEBELLE T. PADAYHAG</t>
  </si>
  <si>
    <t>ISAG NO. 00090-IX</t>
  </si>
  <si>
    <t>BARANGAY OBAY, POLANCO, ZAMBO.NORTE</t>
  </si>
  <si>
    <t>BARANGAY SINAMAN,DIPOLOG,ZAMBO.NORTE</t>
  </si>
  <si>
    <t>DPWH 3RD ENGINEERING DISTRICT</t>
  </si>
  <si>
    <t>25 VARIOUS PROJECTS CY 2021 FUNDED BY THE DEPARTMENT OF PUBLIC WORKS AND HIGHWAYS (DPWH)</t>
  </si>
  <si>
    <t>1ST DISTRICT OF ZDN</t>
  </si>
  <si>
    <t>LGU PIÑAN, ZDN</t>
  </si>
  <si>
    <t>PROPOSED FARM TO MARKET ROAD PROJECTS</t>
  </si>
  <si>
    <t>BARANGAYS STA. FE AND SIKITAN,PIÑAN,ZAMBO.NORTE</t>
  </si>
  <si>
    <t>LGU DIMATALING, ZDS</t>
  </si>
  <si>
    <t>CONSTRUCTION OF 100 IP HOUSING PROJECT</t>
  </si>
  <si>
    <t>PUROK 3, POBLACION,DIMATALING,ZDS</t>
  </si>
  <si>
    <t>MS. GEMMA J. MILITANTE</t>
  </si>
  <si>
    <t>ISAG NO. 00084-IX</t>
  </si>
  <si>
    <t>BARANGAY MILAD, POLANCO, ZAMBO.NORTE</t>
  </si>
  <si>
    <t>CADT 075</t>
  </si>
  <si>
    <t>DPWH 2ND DISTRICT ENGINEERING OFFICE OF ZAMBOANGA SIBUGAY</t>
  </si>
  <si>
    <t>CONSTRUCTION/IMPROVEMENT OF ACCESS ROADS LEADING TO DECLARE TOURISM DESTINATION NRJ LEADING TO MALUBAL FALLS R. T. LIM</t>
  </si>
  <si>
    <t>BARANGAY MALUBAL,R.T. LIM, ZAMBO.SIBUGAY</t>
  </si>
  <si>
    <t>Dir. Cayamombao D. Dia, CESO III</t>
  </si>
  <si>
    <t>APPLICATION OF DEPARTMENT OF PUBLIC WORKS AND HIGHWAYS (DPWH) RIX FOR THE 11 PROPOSED PROJECTS FOR THE CY 2021</t>
  </si>
  <si>
    <t>SERGIO OSMENA, SINDANGAN, SIAYAN, KATIPUNAN, LEON B POSTIGO, TAMPILISAN AND LABASON, ZAMBO.NORTE</t>
  </si>
  <si>
    <t>LGU Midsalip</t>
  </si>
  <si>
    <t>PROPOSED THERE(3) VARIOUS PROJECTS OF KALAHI CIDSS PAMANA IP CDD</t>
  </si>
  <si>
    <t>BRGY. CABALURAN, MUNICIPALITY OF MIDSALIP, ZDS</t>
  </si>
  <si>
    <t>Sept. 1, 2021</t>
  </si>
  <si>
    <t>PENRO-PLGU, ZDS</t>
  </si>
  <si>
    <t>VICTOR A. CONSUNJI PRESIDENT OF SIRAWAI PLYWOOD AND LUMBER CORP.</t>
  </si>
  <si>
    <t>EXPA NO. 000139-IX</t>
  </si>
  <si>
    <t>MINICIPALITY OF SIRAWAI, ZAMBO. NORTE</t>
  </si>
  <si>
    <t>LGU MOLAVE</t>
  </si>
  <si>
    <t>PROPOSE CONCRETING OF FARM TO MARKET ROADS</t>
  </si>
  <si>
    <t>BRGY. RIZAL, LOWER DIMALINAO, CULO, BRGY. ALICIA AND PARASAN ALL IN THE MUNICIPALITY OF MOLAVE ZDS</t>
  </si>
  <si>
    <t>LGU MUTIA ZAMBOANGA DEL NORTE</t>
  </si>
  <si>
    <t>PROPOSED CONSTRUCTION OF LEVEL II POTABLE WATER SUPPLY</t>
  </si>
  <si>
    <t>BRGY. ALVENDA, BUENA SUERTE, TINGLAN, SAN MIGUEL AND TOTONGAN ALL IN THE MUNICIPALITY OF MUTIA ZAMBO. NORTE</t>
  </si>
  <si>
    <t>Water system</t>
  </si>
  <si>
    <t>With ADO Observation for Compliance of FPIC Team</t>
  </si>
  <si>
    <t>PROPOSED CONSTRUCTION OF ONE HUNDRED (100) HOUSING UNITS</t>
  </si>
  <si>
    <t>PRK 3. POBLACION, DIMATALING ZDS</t>
  </si>
  <si>
    <t>JOEVERLY B. ARNAN MINICIPAL FINANCE IP CDD</t>
  </si>
  <si>
    <t>PROPOSED VARIOUS PROJECTS FUNDED BY THE KC-PAMANA-IP-CDD-BATCH 2 OF CYCLE 3 OF DEPARTMENT OF SOCIAL WELFARE AND DEVELOPMENT (DSWD)</t>
  </si>
  <si>
    <t>BRGY. SHIOLAN, KABASALAN ZAMBO. SIBUGAY</t>
  </si>
  <si>
    <t>MR. EDMUNDO S. VALLECER</t>
  </si>
  <si>
    <t>ISAG NO. 00091-IX</t>
  </si>
  <si>
    <t>BRGY. PIÑAMAR, MUNICIPALITY OF ROXAS ZAMBO. NORTE</t>
  </si>
  <si>
    <t>The proponent didn't finish the FPIC Process</t>
  </si>
  <si>
    <t>PROPOSED KATIPUNAN-DUMINGAG ROAD</t>
  </si>
  <si>
    <t>DUMINGAG ZDS</t>
  </si>
  <si>
    <t>NASRODIN T. DACULA</t>
  </si>
  <si>
    <t>LACNAPAN SMALL MINING</t>
  </si>
  <si>
    <t>BRGY. LACNAPAN, KABASALAN, ZAMBO. SIBUGAY</t>
  </si>
  <si>
    <t>Kabasalan AD</t>
  </si>
  <si>
    <t>NIA RIX</t>
  </si>
  <si>
    <t>PROPOSED SMALL IRRIGATION PROJECT</t>
  </si>
  <si>
    <t>BRGY. DENOYAN, SIAYAN, AND BRGY. LAGAG, SINDANGAN, ZDN</t>
  </si>
  <si>
    <t>Siayan AD</t>
  </si>
  <si>
    <t>UPMO-FCMC-DPWH</t>
  </si>
  <si>
    <t>PROPOSAL ALIGNMENT COVERS 12, 256 KILOMETERS</t>
  </si>
  <si>
    <t>MUNICIPALITY OF MAHAYAG, MOLAVE, TAMBULIG, ZDS</t>
  </si>
  <si>
    <t>PLGU ZAMBOANGA SIBUGAY</t>
  </si>
  <si>
    <t>6 PROPOSE VARIOUS PROJECTS OF BARANGAY DEVELOPMENT PLAN (BDP)</t>
  </si>
  <si>
    <t>BRGY. GUINOMAN, DIPALAHAN, ZSP</t>
  </si>
  <si>
    <t>Waiting for the FBI Team Compliance (Project Profile)</t>
  </si>
  <si>
    <t>Ongoing evaluation of the CP application</t>
  </si>
  <si>
    <t>8 PROPOSED VARIOUS PROJECTS OF BARANGAY DEVELOPMENT PLAN (BDP)</t>
  </si>
  <si>
    <t>BRGY. BALAGON, SIAY, ZSP</t>
  </si>
  <si>
    <t>13 PROPOSED VARIOUS PROJECTS OF BARANGAY DEVELOPMENT PLAN (BDP)</t>
  </si>
  <si>
    <t>BARANGAYS LACNAPAN AND TAMPILISAN, MUN. KABASALAN, ZSP</t>
  </si>
  <si>
    <t>MR. OMAR R. MARCIAL</t>
  </si>
  <si>
    <t>ISAG APPLICATION</t>
  </si>
  <si>
    <t>BARANGAY UPPER TUNGAWAN, ZAMBO.SIBUGAY</t>
  </si>
  <si>
    <t>DPWH ZAMBOANGA DEL SUR 1ST DISTRICT ENGINEERING OFFICE</t>
  </si>
  <si>
    <t>PROPOSED 16 ROAD IMPROVEMENT PROJECTS</t>
  </si>
  <si>
    <t xml:space="preserve"> PROVINCIAL LOCAL GOVERNMENT UNIT (PLGU) OF ZAMBOANGA DEL SUR</t>
  </si>
  <si>
    <t>PROPOSED REHABILITATION/IMPROVEMENT OF GAWIL-BOLISONG-TIGUHA ROAD</t>
  </si>
  <si>
    <t>KUMALARANG AND LAPUYAN,ZDS</t>
  </si>
  <si>
    <t>NATIONAL IRRIGATION MANAGEMENT OFFICE (DZSIMO)</t>
  </si>
  <si>
    <t>PROPOSEPROJECT CARPOC-LUBUSAN AND CANAL STRUCTURES</t>
  </si>
  <si>
    <t>BARANGAY CARPOC AND LUBUSAN, LAPUYAN, ZDS</t>
  </si>
  <si>
    <t>AD LAPUYAN</t>
  </si>
  <si>
    <t>LGU OF LABANGAN</t>
  </si>
  <si>
    <t>PROPOSED HOUSING PROJECT</t>
  </si>
  <si>
    <t>BRGY. LANGAPOD, COGONAN AND NUBORAN, LABANGAN, ZDS</t>
  </si>
  <si>
    <t>FOR REVIEW THE FBI REPORT</t>
  </si>
  <si>
    <t>HON. EDUARDO D. RALACION MUNICIPAL MAYOR</t>
  </si>
  <si>
    <t>PROPOSED EIGHT (8) VARIOUS PROJECTS OF KALAHI CIDSS PAMANA IP CDD</t>
  </si>
  <si>
    <t>MUNICIPALITY OF LABANGAN</t>
  </si>
  <si>
    <t>93</t>
  </si>
  <si>
    <t>LGU SOMINOT</t>
  </si>
  <si>
    <t>PROPOSED SIX (6) VARIOUS PROJECTS OF KALAHI CIDSS PAMANA IF CDD</t>
  </si>
  <si>
    <t>MUNICIPALITY OF SOMINOT, ZDS</t>
  </si>
  <si>
    <t>94</t>
  </si>
  <si>
    <t>LGU PAGADIAN CITY</t>
  </si>
  <si>
    <t>MUNICIPALTY OF PAGADIAN CITY, ZDS</t>
  </si>
  <si>
    <t>95</t>
  </si>
  <si>
    <t>LUCIANO TANGLANAN</t>
  </si>
  <si>
    <t>Manifestation of Intention to Exercise Priority Rights to Natural Resources</t>
  </si>
  <si>
    <t>CADT RO9-SIN-0908-075 (Sindangan, Leon B. Postigo, Godod, Zamboanga del Norte)</t>
  </si>
  <si>
    <t>Waiting for compliance of RO to LAO's Opinion</t>
  </si>
  <si>
    <t>96</t>
  </si>
  <si>
    <t>Everhydro Corporation</t>
  </si>
  <si>
    <t>1.7Megawatt run of river hydro power plant</t>
  </si>
  <si>
    <t>Brgys,Labuan,Patalon and Limpapa,Zamboanga City</t>
  </si>
  <si>
    <t>Waiting for compliance of RO to LAO's Opinion No.05-22-03-22 dated March 21, 2022</t>
  </si>
  <si>
    <t>97</t>
  </si>
  <si>
    <t>SIBUGAY UNITED SMALL SCALE MINING COOPERATIVE (SUSSMICO)</t>
  </si>
  <si>
    <t xml:space="preserve">DECLARATION OF PEOPLE'S SMALL-SCALE MINING AREA (PSSMA)/ MINAHANG BAYAN (MB) </t>
  </si>
  <si>
    <t>BRGY. J.S. PERFECTO AND SAN FERNANDINO, R.T. LIM, ZAMBO SIBUGAY</t>
  </si>
  <si>
    <t>98</t>
  </si>
  <si>
    <t>SUNTRIA CORPORATION</t>
  </si>
  <si>
    <t>APPLICATION FOR EXPLORATION PERMIT DENOMINATED AS EXPA NO.  00153-IX</t>
  </si>
  <si>
    <t>SIBUCO, ZAMBO.NORTE</t>
  </si>
  <si>
    <t>Pending Application</t>
  </si>
  <si>
    <t>99</t>
  </si>
  <si>
    <t xml:space="preserve">SANLOREZO MINES. INC. </t>
  </si>
  <si>
    <t>APPLICATION FOR EXPLORATION PERMIT DENOMINATED AS EXPA NO. 00154-IX</t>
  </si>
  <si>
    <t>SIBUCO, ZAMBO.NORTE, ZAMBO.CITY</t>
  </si>
  <si>
    <t>100</t>
  </si>
  <si>
    <t xml:space="preserve"> STRONG GROUP HOLDINGS, INC. </t>
  </si>
  <si>
    <t xml:space="preserve">APPLICATION FOR THE EXPLORATION PERMIT DENOMINATED AS EXPA NO. 00155-IX </t>
  </si>
  <si>
    <t>KATIPUNAN AND SERGIO OSMENA, ZAMBO.SIBUGAY</t>
  </si>
  <si>
    <t>Pending FBI; Dormant Applciation</t>
  </si>
  <si>
    <t>101</t>
  </si>
  <si>
    <t xml:space="preserve"> NATIONAL IRRIGATION ADMINISTRATION </t>
  </si>
  <si>
    <t xml:space="preserve"> FEASIBILITY STUDY FOR TITAY SMALL RESERVOIR IRRIGATION PROJECT (SRIP)</t>
  </si>
  <si>
    <t>TITAY, ZAMBO.SIBUGAY</t>
  </si>
  <si>
    <t>on going FBI</t>
  </si>
  <si>
    <t>102</t>
  </si>
  <si>
    <t>NATIONAL GRID CORPORATION OF PHILIPPINES (NGCP)</t>
  </si>
  <si>
    <t>APPLICATION OF  FOR THE INSTALLATION OF TRANSMISSION LINES</t>
  </si>
  <si>
    <t>POLANCO, PINAN, SERGIO OSMENA, ZAMBO.NORTE</t>
  </si>
  <si>
    <t>103</t>
  </si>
  <si>
    <t>APPLICATION FOR EXPLOARATION PERMIT  DENOMINATED AS EXPA NO. 00153-IX</t>
  </si>
  <si>
    <t xml:space="preserve"> </t>
  </si>
  <si>
    <t>104</t>
  </si>
  <si>
    <t xml:space="preserve">LAKEWOOD AGRIVENTURE CORP. </t>
  </si>
  <si>
    <t>SOCIALIZED INSUDTRIAL FOREST MANAGEMENT AGREEMENT (SIFMA)</t>
  </si>
  <si>
    <t>BRGY. DAGUM, BAKING AND BISWANGAN, LAKEWOOD, ZDS</t>
  </si>
  <si>
    <t>Waiting for the FBI Report submitted to the Regional Office</t>
  </si>
  <si>
    <t>105</t>
  </si>
  <si>
    <t>LGU MUTIA</t>
  </si>
  <si>
    <t>PROPOSED VARIOUS DEVELOPMENT PROJECTS UNDER FARM-TO-MARKET ROAD DEVELOPMENT PROGRAM (FMRDP)</t>
  </si>
  <si>
    <t>MUTIA, ZAMBO.NORTE</t>
  </si>
  <si>
    <t>106</t>
  </si>
  <si>
    <t>TVI RESOURCES DEVELOPMENT PHIL., INC</t>
  </si>
  <si>
    <t>EXPA NO. 00053-IX</t>
  </si>
  <si>
    <t>MUNICIPALITIES OF LEON B. POSTIGO AND SINDANGAN, ZDN</t>
  </si>
  <si>
    <t>The FPIC Team was recomposed last June 5, 2025</t>
  </si>
  <si>
    <t>107</t>
  </si>
  <si>
    <t>MAHARLIKA DRAGON MINING CORPORATION</t>
  </si>
  <si>
    <t>Exploration Permit (EP) Application denominated as EXPA No. 000157-IX (converted from APSA No. 00019B-IX)</t>
  </si>
  <si>
    <t>108</t>
  </si>
  <si>
    <t>Kalawit, Zamboanga del Norte</t>
  </si>
  <si>
    <t>109</t>
  </si>
  <si>
    <t>FIL-CHINA MINING DEVELOPMENT CORPORATION</t>
  </si>
  <si>
    <t>Exploration Permit (EP) Application denominated as EXPA No. 000158-IX (converted from APSA No. 00019A-IX)</t>
  </si>
  <si>
    <t>Kalawit &amp; Tampilisan, Zambonga del Norte</t>
  </si>
  <si>
    <t>110</t>
  </si>
  <si>
    <t>Exploration Permit (EP) Application denominated as EXPA No. 000160-IX (converted from APSA No. 00085-IX)</t>
  </si>
  <si>
    <t>Tampilisan, Zamboanga del Norte</t>
  </si>
  <si>
    <t>111</t>
  </si>
  <si>
    <t>CENTURY PEAK HOLDINGS CORPORATION</t>
  </si>
  <si>
    <t>Exploration Permit (EP) Application denominated as EXPA No. 000159-IX (converted from APSA No. 00017-IX)</t>
  </si>
  <si>
    <t>Alicia, Imelda &amp; Malangas, Zamboanga Sibugay</t>
  </si>
  <si>
    <t>112</t>
  </si>
  <si>
    <t>ORELINE MINING CORPORATION/ BENGUET CORPORATION</t>
  </si>
  <si>
    <t>Exploration Permit (EP) Application denominated as EXPA No. 000156-IX (converted from APSA No. 00015-IX)</t>
  </si>
  <si>
    <t>R.T. Lim, Zamboanga Sibugay</t>
  </si>
  <si>
    <t>113</t>
  </si>
  <si>
    <t>PAMELA TORREFRANCA INDING</t>
  </si>
  <si>
    <t>Special Land Use Agreement/ Forest Land Use Agreement for Tourism</t>
  </si>
  <si>
    <t>Matyag, Siocon, Zamboanga del Norte</t>
  </si>
  <si>
    <t>114</t>
  </si>
  <si>
    <t>AIDA TORREFRANCA PORRAS</t>
  </si>
  <si>
    <t>Waitinf for the FBI report submitted to the Regional Office</t>
  </si>
  <si>
    <t>115</t>
  </si>
  <si>
    <t>MARYGRACE C. TORREFRANCA</t>
  </si>
  <si>
    <t>116</t>
  </si>
  <si>
    <t>DOROTEO TORREFRANCA, JR.</t>
  </si>
  <si>
    <t>117</t>
  </si>
  <si>
    <t>CHERRYLINE M. LOBREGAS</t>
  </si>
  <si>
    <t>Waiting for the FBI report submitted to the Regional Office</t>
  </si>
  <si>
    <t>118</t>
  </si>
  <si>
    <t>MARYROSE TORREFRANCA SILLERO</t>
  </si>
  <si>
    <t>119</t>
  </si>
  <si>
    <t>SIENNALYN GOLD MINING CORPORATION</t>
  </si>
  <si>
    <t>Mineral Production Sharing Agreement (MPSA) denominated as 076-97-IX</t>
  </si>
  <si>
    <t>Municipalities of R.T Lim, Ipil, and Titay of the Province of Zamboanga Sibugay</t>
  </si>
  <si>
    <t>The proponent decided to halt the application</t>
  </si>
  <si>
    <t>FPIC on hold</t>
  </si>
  <si>
    <t>120</t>
  </si>
  <si>
    <t>Lugus H and Mining Corporation</t>
  </si>
  <si>
    <t>Exploration Permit (EP) denominated as EXPA No. 000167-IX</t>
  </si>
  <si>
    <t>Zamboanga City</t>
  </si>
  <si>
    <t>121</t>
  </si>
  <si>
    <t>DFM Builders and Mining Corporation</t>
  </si>
  <si>
    <t>Exploration Permit (EP) denominated as EXPA No. 000170-IX</t>
  </si>
  <si>
    <t>Municipalities of Sirawai, Zamboanga del Norte</t>
  </si>
  <si>
    <t>122</t>
  </si>
  <si>
    <t>Western Mindanao Power Corporation</t>
  </si>
  <si>
    <t>Sitio Malasugay, Barangay Sangali, Zamboanga City</t>
  </si>
  <si>
    <t>Waiting for the lacking documents as stated in the eavluation of RRT on the FBI report submitted to the Regional Office</t>
  </si>
  <si>
    <t>123</t>
  </si>
  <si>
    <t>Manalipa Diesel Power Plant Basilan Diesel Power Plant Power Barge 119 Sacol Diesel Power Plant</t>
  </si>
  <si>
    <t xml:space="preserve">Brgy. Manalipa, Manalipa Island, Zamboanga City, Km. 3 Binuangan, Isabela City, Basilan
Brgy. Tabuk, Isabela City, Basilan Brgy. Busay, Sacol Island, Zamboanga City
</t>
  </si>
  <si>
    <t>124</t>
  </si>
  <si>
    <t>Montgomery Forest Corporation</t>
  </si>
  <si>
    <t>Application for Socialized Industrial Forest Management Agreement (SIFMA)</t>
  </si>
  <si>
    <t>Sitio Upper Busugan, Barangay Patalon, Zamboanga City</t>
  </si>
  <si>
    <t>125</t>
  </si>
  <si>
    <t>Dexter A. Beniga</t>
  </si>
  <si>
    <t>ISAG no. 00095-IX</t>
  </si>
  <si>
    <t xml:space="preserve">Barangays Titik and Bucana all in the Municipality of Leon B. Postigo and Municipality of Sindangan all in the Province of Zamboanga del Norte
</t>
  </si>
  <si>
    <t>The FPiC Report is for review</t>
  </si>
  <si>
    <t>126</t>
  </si>
  <si>
    <t>Daria C. Morascallo</t>
  </si>
  <si>
    <t>Special Land Use Permit of Sweet Valley Mountain Resort</t>
  </si>
  <si>
    <t>Barangay San Pedro, Polanco, Zamboanga del Norte</t>
  </si>
  <si>
    <t>Waiting for the FPIC report submitted to the Regional Office</t>
  </si>
  <si>
    <t>127</t>
  </si>
  <si>
    <t>MCC Mineral Corporation</t>
  </si>
  <si>
    <t>Exploration Permit (EP) denominated as EXPA No. 000164-IX</t>
  </si>
  <si>
    <t>Municipalities of Gutalac and Baliguian, Province of Zamboanga del Norte</t>
  </si>
  <si>
    <t>128</t>
  </si>
  <si>
    <t>Magnacorp Realty Development Corp</t>
  </si>
  <si>
    <t xml:space="preserve">Exploration Permit (EP) denominated as EXPA No. 000162-IX </t>
  </si>
  <si>
    <t>129</t>
  </si>
  <si>
    <t>Nelson V. Tui</t>
  </si>
  <si>
    <t>Small-Scale Coal Mining Permit no. MFO-2022-019</t>
  </si>
  <si>
    <t>Sitio Tuayan, Barangay Banbanan, Dapitan City</t>
  </si>
  <si>
    <t>130</t>
  </si>
  <si>
    <t>Montaño Construction and Development Corporation</t>
  </si>
  <si>
    <t>Alvendea, Mutiia, Zamboanga del Norte</t>
  </si>
  <si>
    <t>131</t>
  </si>
  <si>
    <t>Ruel G. Sialon</t>
  </si>
  <si>
    <t>ISAG no. 00098-IX</t>
  </si>
  <si>
    <t>Barangays Labakid, Dicoyong, and Dumalondog all in the Municipality of Sindangan, Zamboanga del Norte</t>
  </si>
  <si>
    <t>132</t>
  </si>
  <si>
    <t>Chino Villo G. Tan</t>
  </si>
  <si>
    <t>ISAG no. 00096-IX</t>
  </si>
  <si>
    <t xml:space="preserve">Barangays Lingatongan, Linay, Gupot, and Don Jose Aguirre all in the Municipality of Manukan, Zamboanga del Norte
</t>
  </si>
  <si>
    <t>133</t>
  </si>
  <si>
    <t>Kishneve L. Barbaso</t>
  </si>
  <si>
    <t>ISAG no. 00097-IX</t>
  </si>
  <si>
    <t xml:space="preserve">Municipalities of Polanco and Piñan, Zamboanga del Norte
</t>
  </si>
  <si>
    <t>134</t>
  </si>
  <si>
    <t>Patrocinio Ng Thoe Lim</t>
  </si>
  <si>
    <t>EXPA NO. 000168-IX</t>
  </si>
  <si>
    <t>Municipality of Godod, Zamboanga del Norte</t>
  </si>
  <si>
    <t>135</t>
  </si>
  <si>
    <t>Maricel C. Dellosa</t>
  </si>
  <si>
    <t>Barangay Tuburan, Sergio Osmeña, Zamboanga del Norte</t>
  </si>
  <si>
    <t>136</t>
  </si>
  <si>
    <t>Abba Deo Multi-purpose Cooperative</t>
  </si>
  <si>
    <t>Decalration of Peoples Small Scale Mining Area/ Minahang Bayan</t>
  </si>
  <si>
    <t>Gunyan, Siayan, Zamboanga del Norte</t>
  </si>
  <si>
    <t>137</t>
  </si>
  <si>
    <t>Sindangan Bay Mining Corporation</t>
  </si>
  <si>
    <t>138</t>
  </si>
  <si>
    <t xml:space="preserve">First Gen Visayas Energy Inc. </t>
  </si>
  <si>
    <t>Katipunan Wind Power Project</t>
  </si>
  <si>
    <t>Brgys. Matam and Balok all in Mun. Of Katipunan and Brgy. Piñamar, Mun. of Manuel Roxas all in the Province of Zamboanga del Norte</t>
  </si>
  <si>
    <t>139</t>
  </si>
  <si>
    <t>Salam Ventures Holding Corporation</t>
  </si>
  <si>
    <t>Development of Shipping Port</t>
  </si>
  <si>
    <t>Sitio Ondis, Brgy. Kamarangan,Sibuco, Zamboanga del Norte</t>
  </si>
  <si>
    <t>140</t>
  </si>
  <si>
    <t xml:space="preserve">Cosmoplus Mineral Poduction Inc. </t>
  </si>
  <si>
    <t>EXPA NO. 000172-IX</t>
  </si>
  <si>
    <t>Ancestral Domain of Godod and Salug, Zamboanga del Norte</t>
  </si>
  <si>
    <t>141</t>
  </si>
  <si>
    <t>Chinno Villo G. Tan</t>
  </si>
  <si>
    <t>ISAG N0. 00096-IX</t>
  </si>
  <si>
    <t>Barangays Lingatongan, Linay, Gupot, and Don Jose Aguirre all in the Municipality of Manukan, Zamboanga del Norte</t>
  </si>
  <si>
    <t>The Endorsement has been returned by the FBI team because the proponent's address couldn't be located</t>
  </si>
  <si>
    <t>142</t>
  </si>
  <si>
    <t>Eddie L. Sionillo</t>
  </si>
  <si>
    <t>Exploration Permit (EP) Application</t>
  </si>
  <si>
    <t>Ancestral Domain of Baliguian and Kalawit, Province of Zamboanga del Norte</t>
  </si>
  <si>
    <t>143</t>
  </si>
  <si>
    <t>Mindanao Global Resources Corporation</t>
  </si>
  <si>
    <t>EXPA 000171-IX</t>
  </si>
  <si>
    <t>Ancestral Domain of Sirawai and Sibuco</t>
  </si>
  <si>
    <t>144</t>
  </si>
  <si>
    <t>Juramie E. Estrella</t>
  </si>
  <si>
    <t>Small-Scale Coal Mining Application</t>
  </si>
  <si>
    <t>Delucot, Godod, Zamboanga del Norte</t>
  </si>
  <si>
    <t>145</t>
  </si>
  <si>
    <t>Lugus H and M Mining Corporation</t>
  </si>
  <si>
    <t>Exploration Permit (EP) denominated as EXPA No. 000161-IX</t>
  </si>
  <si>
    <t>Municipalities of Pitogo, Dimataling, and Tabina, Zamboanga del Sur</t>
  </si>
  <si>
    <t>146</t>
  </si>
  <si>
    <t>Lourdes G. Fuscablo</t>
  </si>
  <si>
    <t>ISAG NO. 00099-IX</t>
  </si>
  <si>
    <t>Barangays Langapod, Dipaya, Bokong, Sta. Cruz all in the Municipality of Labangan, Zamboanga del Sur</t>
  </si>
  <si>
    <t>147</t>
  </si>
  <si>
    <t>Fernand L. Alampas</t>
  </si>
  <si>
    <t>Barangay Baking, Lakewood, Zamboanga del Sur</t>
  </si>
  <si>
    <t>148</t>
  </si>
  <si>
    <t>Zamboanga del Sur Mining and Minerals Inc.</t>
  </si>
  <si>
    <t>EXPA NO. 000169-IX</t>
  </si>
  <si>
    <t>Parcel 1- Mun. Bayog, ZDS
Parcel 2 &amp; parcel 3- Mun. Midsalip, Sominot, Labangan all in the province of Zamboanga del Sur</t>
  </si>
  <si>
    <t>149</t>
  </si>
  <si>
    <t>Carfil d. Estopia</t>
  </si>
  <si>
    <t>Commercial Sand and Gravel Aggregates Extraction Project</t>
  </si>
  <si>
    <t>Barangay Tulangan, Pagadian, Zamboanga del Sur</t>
  </si>
  <si>
    <t>150</t>
  </si>
  <si>
    <t>Eric T. Tejada</t>
  </si>
  <si>
    <t>Barangay Bagalupa, Labangan, Zamboanga del Sur</t>
  </si>
  <si>
    <t>151</t>
  </si>
  <si>
    <t>Benjamin Yu To</t>
  </si>
  <si>
    <t>152</t>
  </si>
  <si>
    <t>Andrea Cecilia Yu Lim</t>
  </si>
  <si>
    <t>Sand and Gravel Quarry Concession Project</t>
  </si>
  <si>
    <t>Barangay Binayan, Labangan, Zamboanga del Sur</t>
  </si>
  <si>
    <t>153</t>
  </si>
  <si>
    <t>Clark William S Yu</t>
  </si>
  <si>
    <t>154</t>
  </si>
  <si>
    <t>Nelie Lim</t>
  </si>
  <si>
    <t>155</t>
  </si>
  <si>
    <t>Thelma Yu Udtohan</t>
  </si>
  <si>
    <t>156</t>
  </si>
  <si>
    <t>Jerry M. Dionson</t>
  </si>
  <si>
    <t>157</t>
  </si>
  <si>
    <t>Michelle Villanueva</t>
  </si>
  <si>
    <t>Industrial Sand and Gravel Project Quarry Site</t>
  </si>
  <si>
    <t>158</t>
  </si>
  <si>
    <t>Wilson U. Aliñab/ Gilbert Chua</t>
  </si>
  <si>
    <t>Commercial Sand and Gravel and Extraction Project</t>
  </si>
  <si>
    <t>Barangay Lower Sibatang, Pagadian City, Zamboanga del Sur</t>
  </si>
  <si>
    <t>159</t>
  </si>
  <si>
    <t>Genetian Builders and Enterprises Inc.</t>
  </si>
  <si>
    <t>160</t>
  </si>
  <si>
    <t>Roland C. Lagaylay</t>
  </si>
  <si>
    <t>161</t>
  </si>
  <si>
    <t>Mahira Sugadol</t>
  </si>
  <si>
    <t>Barangay Tawagan Norte, Labangan, Zamboanga del Sur</t>
  </si>
  <si>
    <t>162</t>
  </si>
  <si>
    <t>Ilustre D. Egipto</t>
  </si>
  <si>
    <t>Barangay Lower Pulacan, Labangan, Zamboanga del Sur</t>
  </si>
  <si>
    <t>163</t>
  </si>
  <si>
    <t>Wilfredo Mabini</t>
  </si>
  <si>
    <t>164</t>
  </si>
  <si>
    <t>Barangay Dagum, Lakewood, Zamboanga del Sur</t>
  </si>
  <si>
    <t>165</t>
  </si>
  <si>
    <t>Badjorie Tapa</t>
  </si>
  <si>
    <t>Barangay Dalapang, Labangan, Zamboanga del Sur</t>
  </si>
  <si>
    <t>166</t>
  </si>
  <si>
    <t>Lohanida U. Sarrapudin</t>
  </si>
  <si>
    <t>Barangay New Labangan, Labangan, Zamboanga del Sur</t>
  </si>
  <si>
    <t>167</t>
  </si>
  <si>
    <t>Dilud Small Scale Mining Association</t>
  </si>
  <si>
    <t>Application for Small-Scale Mining/Minahang Bayan</t>
  </si>
  <si>
    <t>Barangay Dilud, Dumingag, Zamboanga del Sur</t>
  </si>
  <si>
    <t>168</t>
  </si>
  <si>
    <t>Jinky B. Bara</t>
  </si>
  <si>
    <t>Barangay Bokong, Labangan, Zamboanga del Sur</t>
  </si>
  <si>
    <t>169</t>
  </si>
  <si>
    <t>Reynaldo P. Montañez</t>
  </si>
  <si>
    <t>Brgy. Lower Pulacan, Labangan, Zamboanga del Sur</t>
  </si>
  <si>
    <t>170</t>
  </si>
  <si>
    <t>Sibugay Energy Ventures and Mining Corp</t>
  </si>
  <si>
    <t>Exploration Permit (EP) denominated as EXPA No. 000166-IX</t>
  </si>
  <si>
    <t>Municipality of R.T Lim, Zamboanga Sibugay Province</t>
  </si>
  <si>
    <t>Waiting for the FPIC TEAM to submit the lacking documents as reviewed by the RRT</t>
  </si>
  <si>
    <t>171</t>
  </si>
  <si>
    <t>Jonathan Bacus</t>
  </si>
  <si>
    <t>Small Scale Coal Mining (SSCM) Application</t>
  </si>
  <si>
    <t>Barangay Israel, Municipality of Imelda, Zamboanga Sibugay</t>
  </si>
  <si>
    <t>Endorsed to the ADO</t>
  </si>
  <si>
    <t>172</t>
  </si>
  <si>
    <t>Cesar Danong</t>
  </si>
  <si>
    <t>173</t>
  </si>
  <si>
    <t>Ricardo P. Basinang</t>
  </si>
  <si>
    <t>Small Scale Coal Mining (SSCM)</t>
  </si>
  <si>
    <t>Barangay Balungisan, Payao, Zamboanga Sibugay</t>
  </si>
  <si>
    <t>174</t>
  </si>
  <si>
    <t>Novemebr 30, 2023</t>
  </si>
  <si>
    <t xml:space="preserve">PLDT INC. WITH HUAWEI INC. </t>
  </si>
  <si>
    <t>Installation Fiber Optic Cable (FOC)</t>
  </si>
  <si>
    <t>Puroks Cacao, Papaya, Pinaya, Saging all in Barangay New Sagay, R.T.Lim, Zamboanga Sibugay Province</t>
  </si>
  <si>
    <t>175</t>
  </si>
  <si>
    <t>Novemebr 29, 2023</t>
  </si>
  <si>
    <t>Jocelyn A. Piodena</t>
  </si>
  <si>
    <t>Industrial Sand and Gravel (ISAG) Permit denominated as ISAG no. 000101-IX</t>
  </si>
  <si>
    <t>Barangays Silingan, Balansag, and Sto. Rosario, all in the Mun. of R.T.Lim, Zamboanga Sibugay Province</t>
  </si>
  <si>
    <t>Waiting for the FBI TEAM to submit the lacking documents as reviewed by the RRT</t>
  </si>
  <si>
    <t>176</t>
  </si>
  <si>
    <t>Grace of God Small Scale Miners Assoc.</t>
  </si>
  <si>
    <t>Declaration of a Minahang Bayan</t>
  </si>
  <si>
    <t>Waiting for the compliance of the FPIC Team to the RRT's comments and observations</t>
  </si>
  <si>
    <t>177</t>
  </si>
  <si>
    <t>Camille G. Dela Cruz</t>
  </si>
  <si>
    <t>Small-Scale Coal Mining Permit</t>
  </si>
  <si>
    <t>Sitio Sacoan, Barangay Guinoman, Municipality of Diplahan, Zamboanga Sibugay</t>
  </si>
  <si>
    <t>178</t>
  </si>
  <si>
    <t>Bonkoko Construction Company</t>
  </si>
  <si>
    <t>Yamashita Treasure</t>
  </si>
  <si>
    <t>Brgy. Tilubog, Naga, Zambo. Sibugay</t>
  </si>
  <si>
    <t>179</t>
  </si>
  <si>
    <t>Siay Wind Power Project</t>
  </si>
  <si>
    <t>Brgys. Siloh, Prinsesa Sumama, Mahayahay, Labasan, Kimos and Bataan all in the Municipality of Siay, Zamboanga Sibugay</t>
  </si>
  <si>
    <t>180</t>
  </si>
  <si>
    <t>Clyde F. Importante</t>
  </si>
  <si>
    <t>Barangay Butong, Diplahan, Zamboanga Sibugay</t>
  </si>
  <si>
    <t>181</t>
  </si>
  <si>
    <t xml:space="preserve">Viet-Phil Optimum Ventures Inc. </t>
  </si>
  <si>
    <t>Exploration Permit denominated as EXPA no. 000070-IX</t>
  </si>
  <si>
    <t>Municipality of Siayan, Zamboanga del Norte and Municipalities of Bayog, Midsalip, and Sominot, all in the Province of Zamboanga del Sur</t>
  </si>
  <si>
    <t>182</t>
  </si>
  <si>
    <t>Financial or Technical Assistance Agreement (FTAA) denominated as AFTAA no. 000015-IX</t>
  </si>
  <si>
    <t>AD Natan-Ditay-Guinoman, AD Diplahan, AD Bayog, AD Lakewood, AD Tigbao, AD Kumalarang, AD Labangan, AD Guipos and AD San Miguel</t>
  </si>
  <si>
    <t>183</t>
  </si>
  <si>
    <t>Exploration Permit (EP) denominated as EXPA no. 000054-IX</t>
  </si>
  <si>
    <t>Ancestral Domain of Sergio Osmeña, Ancestral Domain of Dumingag and Ancestral Domain of Mahayag</t>
  </si>
  <si>
    <t>184</t>
  </si>
  <si>
    <t>Exploration Permit (EP) denominated as EXPA no. 000056-IX</t>
  </si>
  <si>
    <t>Ancestral Domain of Midsalip, Ancestral Domain of Dumingag and Ancestral Domain of Siayan</t>
  </si>
  <si>
    <t>185</t>
  </si>
  <si>
    <t>Exploration Permit (EP) denominated as EXPA no. 000062-IX</t>
  </si>
  <si>
    <t>Ancestral Domain of Dumingag and Ancestral Domain of Siayan</t>
  </si>
  <si>
    <t>186</t>
  </si>
  <si>
    <t>Exploration Permit (EP) denominated as EXPA no. 000063-IX</t>
  </si>
  <si>
    <t>Ancestral Domain of Dumingag and Ancestral Domain of Mahayag</t>
  </si>
  <si>
    <t>ABCEDE</t>
  </si>
  <si>
    <t>Brgy., Pualas, Don Carlos, Bukidnon</t>
  </si>
  <si>
    <t>Proponent is no more interested to pursue</t>
  </si>
  <si>
    <t>Can-ayan Hydro Electric Power Plant</t>
  </si>
  <si>
    <t>Brgy., Can-ayan and Kalasungay, Malaybalay City, Bukidnon</t>
  </si>
  <si>
    <t>Felix Y. Manalo Foundation</t>
  </si>
  <si>
    <t>Eco-Farming Project of Iglesia ni Cristo</t>
  </si>
  <si>
    <t>Brgys., Rogongon, Mainit, Panoroganan, Kalilangan of Iligan City, LDN</t>
  </si>
  <si>
    <t>Higaonon ICCs/IPs of Bayug AD</t>
  </si>
  <si>
    <t>No Status indicated</t>
  </si>
  <si>
    <t>Bukidnon Higaonon Tribal Association</t>
  </si>
  <si>
    <t>Sitio Guitaan, Brgy. Maligaya, Malaybalay City, Bukidnon</t>
  </si>
  <si>
    <t>BUHITA</t>
  </si>
  <si>
    <t>BLGU-Gango</t>
  </si>
  <si>
    <t>Sitio Manlauyan, Gango, Libona, Buk.</t>
  </si>
  <si>
    <t>LIBHIGAD</t>
  </si>
  <si>
    <t xml:space="preserve">BLGU-requested a meeting with RD </t>
  </si>
  <si>
    <t>East-West Lateral Road connecting Agusan del Sur to Bukidnon</t>
  </si>
  <si>
    <t>Brgy., Mandahikan, Anlugan, Mandaing of the Province of Bukidnon</t>
  </si>
  <si>
    <t xml:space="preserve">NAPOCOR </t>
  </si>
  <si>
    <t>Pulangi IV HE Plant Dredging/Desilting Phase II</t>
  </si>
  <si>
    <t>Kiantig, San Jose, Quezon, Bukidnon</t>
  </si>
  <si>
    <t>HEDCOR Bukidnon, Inc.</t>
  </si>
  <si>
    <t>70MWs Run-of-River Hydropower Plant</t>
  </si>
  <si>
    <t>Brgy. San Lorenzo, Kitaotao, Bukidnon</t>
  </si>
  <si>
    <t>FEMMATRICS</t>
  </si>
  <si>
    <t>Muslim-Christian Free Farmers Association (MCFFAI)</t>
  </si>
  <si>
    <t>Sitio Kibaritan, Malinao, Kalilangan, Buk.</t>
  </si>
  <si>
    <t xml:space="preserve">X  </t>
  </si>
  <si>
    <t>Vidal Poultry Breeder</t>
  </si>
  <si>
    <t>Kaatuan, Lantapan, Bukidnon</t>
  </si>
  <si>
    <t>DAEA ENC Philippine Power Corp.</t>
  </si>
  <si>
    <t xml:space="preserve">5MW Solar Power Plant </t>
  </si>
  <si>
    <t>Sitio Olaligan, Brgy., Tugaya, Valencia City, Bukidnon</t>
  </si>
  <si>
    <t>ON GOING FBV</t>
  </si>
  <si>
    <t>Construction of Puntian-Arakan Road</t>
  </si>
  <si>
    <t>Brgy. Puntian, Quezon and Brgys., Kitubo and Pagan, Kitaotao, Buk.</t>
  </si>
  <si>
    <t>Construction of Damulog-Kibawe-Kitaotao East-West Lateral Road)</t>
  </si>
  <si>
    <t>SH Omonay, Damulog, Sanipon, Kibawe and Sinuda, Kitaotao, Province of Bukidnon</t>
  </si>
  <si>
    <t>Brgys., Guinoyuran, Lilingayon, Lourdesand Mt. Nebo, Valencia City, Buk.</t>
  </si>
  <si>
    <t>Mr. Ignacio Gamba Jr.</t>
  </si>
  <si>
    <t xml:space="preserve">Renewal of Quarry Permit </t>
  </si>
  <si>
    <t>Brgy. Poblacion, Libona, Buk.</t>
  </si>
  <si>
    <t xml:space="preserve">MPC Balingasag Power Station </t>
  </si>
  <si>
    <t>Reforestation Project</t>
  </si>
  <si>
    <t>Brgy., Kibanban, Balingasag, Mis. Or.</t>
  </si>
  <si>
    <t>Higaonon ICCs/IPs in Balatukan AD</t>
  </si>
  <si>
    <t>The application was forwarded to ADO for review and no update since then</t>
  </si>
  <si>
    <t xml:space="preserve">DPWH </t>
  </si>
  <si>
    <t>Construction of Bukidnon-Iligan Road Project</t>
  </si>
  <si>
    <t>Brgy. Lantud, Talakag, Bukidnon</t>
  </si>
  <si>
    <t>Higaonon ICCs/IPs in Basak Lantud</t>
  </si>
  <si>
    <t>FGen Taholoan Hydro Corporation (FTHT)</t>
  </si>
  <si>
    <t>39MW Tagoloan Hydroelectric Power Project</t>
  </si>
  <si>
    <t xml:space="preserve">Impasug-ong </t>
  </si>
  <si>
    <t>Cambi Agro Industries Corporation</t>
  </si>
  <si>
    <t>Agro Forestry Porject</t>
  </si>
  <si>
    <t>within BUHITA AD, Malaybalay City, Buk.</t>
  </si>
  <si>
    <t>BUHITA AD</t>
  </si>
  <si>
    <t>Jct. Sayre Highway Dalirig- Kisolon Bypass Road (Dalirig-Vista Villa-San Roque-Kisolon including Right of Way and Bridge project</t>
  </si>
  <si>
    <t>Municipalities of Manolo Fortich and Sumilao, Province of Bukidnon</t>
  </si>
  <si>
    <t xml:space="preserve">   X</t>
  </si>
  <si>
    <t>Dana Fresh Fruits Corporation</t>
  </si>
  <si>
    <t>Cavendish Banana Plantation</t>
  </si>
  <si>
    <t>The proponent did not appear during the Pre-Con</t>
  </si>
  <si>
    <t>Davao Agricultural Ventures Corporation</t>
  </si>
  <si>
    <t xml:space="preserve">Extraction of Water </t>
  </si>
  <si>
    <t>Balangay 10,Brgy., Merangeran, Municipality of Quezon, Buk.</t>
  </si>
  <si>
    <t>QUEMTRAS CADT</t>
  </si>
  <si>
    <t>Water Irrigation System</t>
  </si>
  <si>
    <t>Mulita River, Brgy., Maraymaray, Don Carlos, Buk.</t>
  </si>
  <si>
    <t>Meadowland Developers Inc.</t>
  </si>
  <si>
    <t>1.8MW Umalag 1 and 2.5MW Umalag 2 HEPP</t>
  </si>
  <si>
    <t>Brgy. Balubal, Cagayan de Oro City, Mis. Occ.</t>
  </si>
  <si>
    <t>Engr. Enrique V. Angeles</t>
  </si>
  <si>
    <t>Renewalof Phyllite Schist Quarry Permit</t>
  </si>
  <si>
    <t>Brgy. Maluko, Manolo Fortich, Bukidnon</t>
  </si>
  <si>
    <t>LGU-Malaybalay City</t>
  </si>
  <si>
    <t>Malaybalay Water System Project</t>
  </si>
  <si>
    <t>Brgy., Dalwangan, Malaybalay City, Buk.</t>
  </si>
  <si>
    <t>Del Monte Philppines Inc.</t>
  </si>
  <si>
    <t>Pineapple Plantation</t>
  </si>
  <si>
    <t>Mun. of Balingasag and Claveria, Mis. Or.</t>
  </si>
  <si>
    <t>Brgy. Kinawe, Libona, Bukidnon</t>
  </si>
  <si>
    <t>Apo Macote Communal Irrigation Association (AMCIA)</t>
  </si>
  <si>
    <t>Rehabilitation of Irrigation Project</t>
  </si>
  <si>
    <t>Purok-1,3,and 6, Brgy., Apo Macote, Malaybalay City</t>
  </si>
  <si>
    <t>J's Continental Philippines Corporation</t>
  </si>
  <si>
    <t>Oil Palm Plantation</t>
  </si>
  <si>
    <t>Sitio Bayawa, Brgy., Siloo and Sitio Linabo of Brgy., San Luis, all of Malitbog Bukidnon</t>
  </si>
  <si>
    <t>Pulangi Hydropower Corporation (PHPC)</t>
  </si>
  <si>
    <t>South Pulangi Hydroelectric Power Plant</t>
  </si>
  <si>
    <t>Municipalities of Damulog,Dangcagan,Kibawe, and Kitaotao all in the province of Bukidnon</t>
  </si>
  <si>
    <t>WHK Manufacturinf and Trading Corporation</t>
  </si>
  <si>
    <t>Renewal of Mineral Processing Permit</t>
  </si>
  <si>
    <t>San Roque Agro-Forestry Development Multi-Purpose Cooperative</t>
  </si>
  <si>
    <t>Community Based Forest Management Agreement (CBFMA)</t>
  </si>
  <si>
    <t>Kamanikan, Gingoog, City</t>
  </si>
  <si>
    <t>MEDVIL Farms, Inc.</t>
  </si>
  <si>
    <t>Poultry Raising Project</t>
  </si>
  <si>
    <t>Tawas, Kitaotao, Bukidnon</t>
  </si>
  <si>
    <t>Waiting for compliance of RO to CEB's comment</t>
  </si>
  <si>
    <t>Mindanao Astoria Mining Corporation</t>
  </si>
  <si>
    <t>Exploration Permit Application</t>
  </si>
  <si>
    <t>Mahayahay, Manitao, Nangcaon, Opol, Misamis Oriental</t>
  </si>
  <si>
    <t>For CEB deliberation; with ADO's endorsement dated March 2016; Endorsed to the Ethnographic Commissioner for deliberation on March 6, 2017</t>
  </si>
  <si>
    <t>MR. VICENTICO A. BUTA</t>
  </si>
  <si>
    <t>Exploration Permit Application (EXPA-000114-X)</t>
  </si>
  <si>
    <t>Brgy. Bugsok and Gango, Libona, Bukidnon</t>
  </si>
  <si>
    <t>Remanded back to Region due to Transfer of Assignment to Wan Mount International Group, Inc., Awaiting compliance A.O. 1 s 2012 Sec. 8 &amp; 30</t>
  </si>
  <si>
    <t>CLUBRINTA MINING CORP.</t>
  </si>
  <si>
    <t>Mineral Exploration Permit Application</t>
  </si>
  <si>
    <t>Sagungsungan, Nangcaon, Opol, Misamis Oriental</t>
  </si>
  <si>
    <t>Waiting for compliance of RO to LAO's Opinion No. 21-5-11</t>
  </si>
  <si>
    <t>BOUNTIFUL GEOMINES, INC.</t>
  </si>
  <si>
    <t>Upper Malitbog, Awang, Opol, Misamis Oriental</t>
  </si>
  <si>
    <t>Waiting for compliance of RO to ADO's evaluation</t>
  </si>
  <si>
    <t>Rio Verde Water Consortium, Inc.</t>
  </si>
  <si>
    <t>Forest Land Use Agreement</t>
  </si>
  <si>
    <t>Brgy.Pulas,Municipality of Baungon,Bukidnon</t>
  </si>
  <si>
    <t>Presented twice to the CEB; No compliance to the directives of the CEB submitted yet</t>
  </si>
  <si>
    <t>PILIPINAS MINING RESOURCES, INC.</t>
  </si>
  <si>
    <t>Exploration Permit Application (EXPA-107-X)</t>
  </si>
  <si>
    <t>Brgy. Capitan Bayong of Impasug-ong and Brgy. Banayan, Bukidnon</t>
  </si>
  <si>
    <t>Mandahican Farmers Developers Association</t>
  </si>
  <si>
    <t>Community Solicited Project for CBFMA</t>
  </si>
  <si>
    <t>Mandahican, Cabanglasan, Bukidnon</t>
  </si>
  <si>
    <t>Philnewriver Power Corporation</t>
  </si>
  <si>
    <t>5MW and 4.5MW Hydro Electric Power Project</t>
  </si>
  <si>
    <t>Baragay Kiabo, Malibog, Bukidnon and Barangays Siloo and San Luis, Malitbog, Bukidnon</t>
  </si>
  <si>
    <t>No compliance to Legal Advisory 51-06-07-18</t>
  </si>
  <si>
    <t>DPWH-10</t>
  </si>
  <si>
    <t xml:space="preserve">CONSTRUCTION OF CDOC-ILIGAN , HINTERLAND ROAD, JCT.CDO CAMP KIBARITAN ROAD-DOMINOROG ROAD, DANSOLIHON-JCT.IBR ROGONGON, ILIGAN CITY </t>
  </si>
  <si>
    <t xml:space="preserve">CDOC-ILIGAN HINTERLAND ROAD,JCT. CDO CAMP KIBARITAN ROAD-DOMINOROG, DANSOLIHON,ROGONGON ILIGAN CITY AND CAGAYAN DE ORO CITY </t>
  </si>
  <si>
    <t>SUBJECT FOR REVIEW</t>
  </si>
  <si>
    <t xml:space="preserve">MISAMIS UNIVERSITY </t>
  </si>
  <si>
    <t>CENTER FOR ADVOCACY ON EXTENTION SERVICES (MU-CARES)FACILITY</t>
  </si>
  <si>
    <t>BARANGAY FERTIG HILLS TANGUB CITY, MISAMIS OCCIDENTAL</t>
  </si>
  <si>
    <t xml:space="preserve">ONGOING FPIC </t>
  </si>
  <si>
    <t xml:space="preserve">MR. MANOLITO GARCES </t>
  </si>
  <si>
    <t xml:space="preserve">COFFEE PLANTATION  WITHIN THE MULTIPLE USE ZONE OF KALATUNGAN NATURAL RANGE </t>
  </si>
  <si>
    <t xml:space="preserve">BARANGAY CONCEPTION, PANGATUCAN BUKIDNON </t>
  </si>
  <si>
    <t xml:space="preserve">GAMBA CONSTRUCTION AND AGRI VENTURES DEVELOPMENT INC. </t>
  </si>
  <si>
    <t xml:space="preserve">QUARRY </t>
  </si>
  <si>
    <t>SITIO BUGSOK, BARANGAY POBLACION LIBONA</t>
  </si>
  <si>
    <t xml:space="preserve">CONSTRUCTION OF JCT. MARAMAG ROAD-BARANGAY SAN MIGUEL -BARANGAY MARAYMARAY ROAD </t>
  </si>
  <si>
    <t xml:space="preserve">MARAMAG BUKIDNON </t>
  </si>
  <si>
    <t>ONGOING FBV WORK ORDER NO. R10-112924-00277</t>
  </si>
  <si>
    <t xml:space="preserve">DPWH- BUKIDNON </t>
  </si>
  <si>
    <t>CONSTRUCTION OF TUGOP, BRIDGE ALONG PULANGI RIVER-BARANGAY TUGOP-SAN FERNANDO BUKIDNON</t>
  </si>
  <si>
    <t>BARANGAYS TUGOP AND SAN FERNANDO BUKIDNON</t>
  </si>
  <si>
    <t>ONDOING FBV,WORK ORDER NO. R10-112824-00272</t>
  </si>
  <si>
    <t>CONSTRUCTION OF BRIDGE ALONG PULANGI RIVER-DUMALAGUING-IMPASUG-ONG BUKIDNON</t>
  </si>
  <si>
    <t>BARANGAY DUMALAGUING, IMPASU-ONG BUKIDNON</t>
  </si>
  <si>
    <t>ONGOING FBV, WORK ORDER NO. R10-112824-00273</t>
  </si>
  <si>
    <t xml:space="preserve">DPWH-BUKIDNON </t>
  </si>
  <si>
    <t xml:space="preserve">CONCRETING OF ROAD LEADING TO MOMMUNAL RANCH IMPASUG-ONG BUKIDNON </t>
  </si>
  <si>
    <t xml:space="preserve">BARANGAY CAPITANBAYONG, IMPASUG-ONG BUKIDNON </t>
  </si>
  <si>
    <t>ONGOING FBV, WORK ORDER NO. R10-112824-00274</t>
  </si>
  <si>
    <t>CONSTRUCTION OF WATER SUPPLY SYSTEM</t>
  </si>
  <si>
    <t>BARANGAY DALWANGAN, MALAYBALAY CITY, BUKIDNON</t>
  </si>
  <si>
    <t>ONGOING FBV,WORK ORDER NO. R10-112824-00275</t>
  </si>
  <si>
    <t>BUREAU OF FISHERIES AQUATIC RESOURCES 10</t>
  </si>
  <si>
    <t xml:space="preserve">CONSTRUCTION OF FISHERIES INTRGRATED LABORATORY TO IMPROVE REGULATORY SERVICES AND SUSTAINABLE OPERATION </t>
  </si>
  <si>
    <t xml:space="preserve">BARANGAY MACABALAN CDOC </t>
  </si>
  <si>
    <t>ONGONG FBV -WORK ORDER NO. R10-112524-00270</t>
  </si>
  <si>
    <t>CONSTRUCTION OF MALAYBALAY BY PASS ROAD EXTENTION (MAPAYAG BUGCAON-LANTAPAN ROAD SECTION</t>
  </si>
  <si>
    <t xml:space="preserve">LATAPAN AND MALAYBALAY CITY </t>
  </si>
  <si>
    <t>ONGOING FBV-WORK ORDER NO. R10-112524-00269</t>
  </si>
  <si>
    <t xml:space="preserve">PROVINCIAL GOVERNEMNT OF LANAO DEL NORTE </t>
  </si>
  <si>
    <t xml:space="preserve">CONCRETING OF BARANGAY INAGUNGAN , BARANGAY DARIMBANG, BARANGAY PANALAWAN AND TAGOLOAN LANAO DEL NORTE </t>
  </si>
  <si>
    <t xml:space="preserve">BARANGAY TAGOLOAN LANAO DEL NORTE </t>
  </si>
  <si>
    <t>ONGOING FV WORK ORDER NO. 120924-00268</t>
  </si>
  <si>
    <t>UNIVERSITY OF SCIENCE AND TECHNOLOGY OF SOUTHERN PHILIPPINES</t>
  </si>
  <si>
    <t>UTILIZATION OF WHITE CORN GRITS AS STAPLE FOR IMPROVED NUTRITION, DISEASE PREVENTION AND MANAGEMENT IN CLAVERIA MISAMIS ORIENTAL</t>
  </si>
  <si>
    <t xml:space="preserve">CLAVERIA MISAMIS ORIENTAL </t>
  </si>
  <si>
    <t>ONGOING FBV, WORK ORDER NO. R10-112024-00267</t>
  </si>
  <si>
    <t xml:space="preserve">DEPED-OROQUITA CITY </t>
  </si>
  <si>
    <t>CONSTRUCTION OF SCHOOL BUILDIING AND SOLAR PV ENERGY SYSTEM 18 SOLAR PERIMETER LIGHTS AND FLOOD MAKER IN KANOWANAN TRIBAL ELEMENTARY SCHOOL</t>
  </si>
  <si>
    <t xml:space="preserve">SITIO KANOWANAN, TOLIYOK OROQUITA CITY </t>
  </si>
  <si>
    <t>ONGOING FBV, R10-111224-00266</t>
  </si>
  <si>
    <t xml:space="preserve">BUKIDNON TAGOLOANON TRIBE ANCESTRAL DOMAIN </t>
  </si>
  <si>
    <t xml:space="preserve">TRIBU BUKIDNON TAGOLOANON ECO PARK </t>
  </si>
  <si>
    <t xml:space="preserve">BARANGAY CAN-AYAN ,MALAYBALAY CITY </t>
  </si>
  <si>
    <t>Eco-tourism Project</t>
  </si>
  <si>
    <t>ONGOING FBV- WORK ORDER NO. R10-120924-00271</t>
  </si>
  <si>
    <t>LGU KITAOTAO</t>
  </si>
  <si>
    <t>EXPANSION OF LEVEL II/III WATER SYSTEM,REHABILITATION /IMPROVEMENT OF LEVEL III POTABLE WATER SYSTEM, CONSTRUCTION OF LEVEL III POTABLE WATER SYSTEM, EXPANSION OF ELECTRIFICATION AND CONSTRUCTION OF FARM TO MARKET ROAD</t>
  </si>
  <si>
    <t>BARANGAYS BALANGIGAY, BALOCBOCAN,CABALANTIAN,CALAPATON,EAST DALURONG,KITUBO,METEBAGAO,PAGAN,SAGUNDANON,SINAYSAYAN,TANDONG,WEST DALURONG</t>
  </si>
  <si>
    <t>ONGOING FBV WOKR ORDER NO. R10-012025-00284</t>
  </si>
  <si>
    <t xml:space="preserve">DEPARTMENT OF ENVIRONMENT AND NATURAL RESOURCES </t>
  </si>
  <si>
    <t xml:space="preserve">CONSTRUCTION OF ACCESS ROAD WITHIN THE BUFFER ZONE, MT. KALATUNGAN RANGE NATURAL PRAK </t>
  </si>
  <si>
    <t xml:space="preserve">BARANGAY CALAPAT, TAGBAK, TALAKAG BUKIDNON </t>
  </si>
  <si>
    <t>FBV WORK ORDER NUMBER R10-011525-00279</t>
  </si>
  <si>
    <t>Sitio Kining-kining, Brgy. Pualas, Don Carlos, Bukidnon</t>
  </si>
  <si>
    <t>For compliance comments from Comm. Pinky</t>
  </si>
  <si>
    <t>UPC Bio Energy IP IV Corp.</t>
  </si>
  <si>
    <t>Sustainable Industrial Agro-Forestry Project</t>
  </si>
  <si>
    <t>Sitio Impahanong, Bayawa, Biyawon of San Luis, Malitbog, Bukidnon</t>
  </si>
  <si>
    <t>FPIC Work Order Number R10-FPIC-00211</t>
  </si>
  <si>
    <t>Ms. Kimberly Claire P. Madriaga</t>
  </si>
  <si>
    <t>Cloudscape Nature Park</t>
  </si>
  <si>
    <t>Purok 3, Barangay Kibalabag, Malaybalay City, Bukidnon</t>
  </si>
  <si>
    <t>FPIC Work Order Number R10-FPIC-00206</t>
  </si>
  <si>
    <t>M&amp;B Poultry Farm Corporation</t>
  </si>
  <si>
    <t>Egg Layer Farming Project</t>
  </si>
  <si>
    <t>Bagocbog, Opol, MIsamis Oriental</t>
  </si>
  <si>
    <t>FPIC Work Order Number R10-FPIC-00204</t>
  </si>
  <si>
    <t>Universal Harvester Dairy Farms Inc.</t>
  </si>
  <si>
    <t>Brgy. San Miguel and Brgy. Base Camp, Maramag, Bukidnon</t>
  </si>
  <si>
    <t>FPIC Work Order Number R10-FPIC-00202</t>
  </si>
  <si>
    <t>Mr. Nelboy M. Indao</t>
  </si>
  <si>
    <t>Brgy. White Kulaman, Kitaotao, Bukidnon</t>
  </si>
  <si>
    <t>FPIC Work Order Number R10-FPIC-00250</t>
  </si>
  <si>
    <t>Apex Aggregates and Exploration Inc</t>
  </si>
  <si>
    <t>River Quarry Permit</t>
  </si>
  <si>
    <t>Sitio Sita, Sinuda, Bukidnon</t>
  </si>
  <si>
    <t>FPIC Work Order Number R10-FPIC-00228</t>
  </si>
  <si>
    <t>Mr. Garmin Jerico M. Bajo</t>
  </si>
  <si>
    <t>Reel Place</t>
  </si>
  <si>
    <t>Lorega, Kitaotao, Bukidnon</t>
  </si>
  <si>
    <t>FPIC Work Order Number R10-FPIC-00227</t>
  </si>
  <si>
    <t>Tangent and Renewables Inc.</t>
  </si>
  <si>
    <t>5MW Culaman Hydropower Project</t>
  </si>
  <si>
    <t>Poblacion, Sumilao, Bukidnon</t>
  </si>
  <si>
    <t>FPIC Work Order Number R10-FPIC-00221</t>
  </si>
  <si>
    <t>DPWH-2nd DIstrict Bukidnon</t>
  </si>
  <si>
    <t>Application of Gratuitus Special Use Permit (GSUP)</t>
  </si>
  <si>
    <t>Palacapao, Quezon, Bukidnon</t>
  </si>
  <si>
    <t>Goverment</t>
  </si>
  <si>
    <t>FBV Work Order Number R10-FBV-0352</t>
  </si>
  <si>
    <t>Abaca Production and Agroforestry</t>
  </si>
  <si>
    <t>Gingoog, Misamis Oriental</t>
  </si>
  <si>
    <t>FBV Work Order Number R10-FBV-00349</t>
  </si>
  <si>
    <t>Varraco</t>
  </si>
  <si>
    <t>Establishment of Smart Nursery</t>
  </si>
  <si>
    <t>MILLALITRA AD, Talakag, Bukidnon</t>
  </si>
  <si>
    <t>FBV Work Order Number R10-FBV-00329</t>
  </si>
  <si>
    <t>DOTR</t>
  </si>
  <si>
    <t>Bukidnon Airport Development Project</t>
  </si>
  <si>
    <t>Maraymaray, Don Carlos, Bukidnon</t>
  </si>
  <si>
    <t>FBV Work Order Number R10-FBV-00310</t>
  </si>
  <si>
    <t>LEGENDA MINES, INC.</t>
  </si>
  <si>
    <t>Exploration Permit Application (EXPA-000097-XI)</t>
  </si>
  <si>
    <t>Municipality of Sta. Maria and Malita, Davao del Sur</t>
  </si>
  <si>
    <t>Mining Projects</t>
  </si>
  <si>
    <t>Proponent inactive. Will coordinate with DENR-MGB to contact the proponent and get office address to send notice of inaction.</t>
  </si>
  <si>
    <t>LIAN JU MINING CORPORATION</t>
  </si>
  <si>
    <t>Exploration Permit Application (EXPA-00021-XI)</t>
  </si>
  <si>
    <t>Brgys. Limbaan, Del Monte, Patrecio, Sta. Fe and El Salvador of New Corella</t>
  </si>
  <si>
    <t xml:space="preserve">Based on the reply letter from the MGB XI, their appeal was denied and affirmed by MGB CO on April 29, 2019.  </t>
  </si>
  <si>
    <t>RUSHFIELD MINING CORP.</t>
  </si>
  <si>
    <t>Exploration Project (EXPA-114)</t>
  </si>
  <si>
    <t>Brgy. Holy Cross, Old Macopa and San Ignacio, Mun. of Manay; and Brgys. Ompao, Tomoaong, Maganda, Limot, Tubaon, and Cabayagan, Mun. of Tarragona, Provine of Davao Oriental</t>
  </si>
  <si>
    <t>Matanao-Gensan 138kV T/L Project</t>
  </si>
  <si>
    <t>Municipality of Kiblawan</t>
  </si>
  <si>
    <t>There is a need to meet with NCIP Region 12. The application covers 2 Regions, FPIC was conducted separately.</t>
  </si>
  <si>
    <t>Mandaya, Manobo, Mangguangan and Dibabawon ICCs/IPs</t>
  </si>
  <si>
    <t>Exercise of Priority Rights (EPR)</t>
  </si>
  <si>
    <t>Municipalities of Monkayo and Compostella, all of Compostella Valley, Province of Davao Oriental and Cateel, Davao Oriental</t>
  </si>
  <si>
    <t>EPR - Mining</t>
  </si>
  <si>
    <t xml:space="preserve">The application was initially presented to the CEB. It was referred back to the community to comply with the process as provided in the guidelines. The Provincial Office was directed to conduct consultation with the IPS of the 4 IP Groups to verify their intent to pursue this plan and discuss the existing guidelines and prevailing situation in the AD with FPICs given to some investors.
</t>
  </si>
  <si>
    <t>Malita-Matanao 230 kV T/L Project located at Sta. Maria, Davao Occidental</t>
  </si>
  <si>
    <t>Sta. Maria and Malita, Davao Occidental</t>
  </si>
  <si>
    <t>Tagakaulo and Blaan ICCs/IPs</t>
  </si>
  <si>
    <t>Proponent was inactive for several years and only made a follow-up of the CP application in October 2023 that they request for the CP. The Provincial Team members will meet to review the completeness of the FPIC documents.  It was originally covered by NCIP Davao del Sur, but the project area is now under NCIP Davao Occidental.</t>
  </si>
  <si>
    <t>GLOBAL SIBAGAT HYDROPOWER CORPORATION</t>
  </si>
  <si>
    <t>32.0 MW CASAUMAN RIVER HYDROPOWER PROJECT</t>
  </si>
  <si>
    <t>Barangays Del Pilar, Holy Cross, Rizal, San Ignacio, and Zaragoza, Municipality of Manay, Davao Oriental</t>
  </si>
  <si>
    <t>Mandaya</t>
  </si>
  <si>
    <t>The CP application was presented on the 5th Regular En Banc Session of the 9th Commission May 4, 2022. One of the recommendations is to include the barangays covered on the new CADT Application of the Mandaya ICCs/IPs of Manay in the community consultation. The FPIC Team complied with that but the barangays covered on these community consultations have new demands on the terms and conditions that will be part of the new Supplemental MOA. As of the present, the Proponent and the IPS has yet to agree and negotiations are still incomplete.</t>
  </si>
  <si>
    <t>CARAGA A1 HYDROPOWER CORPORATION (formerly Volga Power Corporation)</t>
  </si>
  <si>
    <t>6.5 MW CARAGA A1 Hydro Electric Power Project</t>
  </si>
  <si>
    <t>Sitio Sangab, Barangay Pichon, Municipality of Caraga, Davao Oriental</t>
  </si>
  <si>
    <t>After the conduct of the review and evaluation of the RRT of the FPIC Final Report on March 2024, most of the significant recommendations are geared towards the enhancement of the MOA, thus, going back to the community is necessary, which up to this date has not yet been conducted. Proponent is notified and provided with RRT Report.</t>
  </si>
  <si>
    <t>4.5 MW CARAGA A3 HYDRO ELECTRIC POWER PROJECT</t>
  </si>
  <si>
    <t>As the FPIC Process of this application was completed ahead of the other 2 HEPs, the Proponent suggested that all 3 HEPPs will be forwarded to ADO at once, when compliance on the recommendations of the RRT for the 2 HEPs will be completed.</t>
  </si>
  <si>
    <t>POWER SOURCE PHILIPPINES, INC.</t>
  </si>
  <si>
    <t>Construction of Power Plant</t>
  </si>
  <si>
    <t>Brgy. Mabila, Balut Island, Municipality of Sarangani</t>
  </si>
  <si>
    <t>Blaan</t>
  </si>
  <si>
    <t>There is a need to have the MOA resigned because NCIP was represented by the Regional Director. In addition, there are provisions that needs to be improved. Application enrolled in EVOSS System.</t>
  </si>
  <si>
    <t>Rodolfo Hao</t>
  </si>
  <si>
    <t>Proposed Agro-Forestry &amp; Eco-Tourism</t>
  </si>
  <si>
    <t>Purok Elian Brgy. Marilog Proper, Marilog, D.C.</t>
  </si>
  <si>
    <t>For MOA Validation and Signing; Draft MOA already forwarded to Proponent</t>
  </si>
  <si>
    <t>Carlito Degracia</t>
  </si>
  <si>
    <t>Crossing Sambunutan, Brgy. Malamba, Marilog</t>
  </si>
  <si>
    <t>Proponent, inactive of his application. Notice will be sent.</t>
  </si>
  <si>
    <t>Dean Carl Golez</t>
  </si>
  <si>
    <t>Atty. Eistein Taghoy</t>
  </si>
  <si>
    <t>Dan Justin Eslabon</t>
  </si>
  <si>
    <t>Atherine Anne Motas</t>
  </si>
  <si>
    <t>Proponent, inactive of her application. Notice will be sent.</t>
  </si>
  <si>
    <t>Marisol Diono</t>
  </si>
  <si>
    <t>High Value Organic Crops</t>
  </si>
  <si>
    <t>Sitio Malikongkong/Mundo</t>
  </si>
  <si>
    <t>Sophia Bernadette Eslabon</t>
  </si>
  <si>
    <t>Waste to Energy</t>
  </si>
  <si>
    <t>Sitio Kabagbahangan, Brgy. Suawan</t>
  </si>
  <si>
    <t>Marivic Motas</t>
  </si>
  <si>
    <t>Livestock Development</t>
  </si>
  <si>
    <t>Purok Namnam/Mahhabok East Marahan/Elian</t>
  </si>
  <si>
    <t>Robert Bellarmine Bajores</t>
  </si>
  <si>
    <t>Bulk Water/Hydro Electric Power</t>
  </si>
  <si>
    <t>Suawan River, Brgy. Suawan, Marilog Dist.</t>
  </si>
  <si>
    <t>Michael Jimenez</t>
  </si>
  <si>
    <t>Brgy. Marilog Proper, Marilog District</t>
  </si>
  <si>
    <t>For Pre-FPIC Conference.</t>
  </si>
  <si>
    <t>Edgar Rico</t>
  </si>
  <si>
    <t>Proposed Agro-Forestry Project</t>
  </si>
  <si>
    <t>Brgy, Marilog Proper, arilog District, Davao City</t>
  </si>
  <si>
    <t>C55 Realty Corp. &amp; Mueble Fabricant Ind. Inc.</t>
  </si>
  <si>
    <t>East Marahan, Brgy. Marilog Proper, Marilog Dist., D.C.</t>
  </si>
  <si>
    <t>R.A. Hao Training Dev't. Foundation, Inc</t>
  </si>
  <si>
    <t>Purok Elian, Brgy. Marilog Proper, Marilog Dist., Davao City</t>
  </si>
  <si>
    <t>Same CP Application of Mr. Rodolfo Hao</t>
  </si>
  <si>
    <t>Lance Basil Sy</t>
  </si>
  <si>
    <t>Brgy. Baganihan, Marilog District, Davao City</t>
  </si>
  <si>
    <t>First Meeting conducted. For verification, area in conflict.</t>
  </si>
  <si>
    <t>Jouvet Ong Lee</t>
  </si>
  <si>
    <t>For MOA Validation and Signing; Draft MOA already forwarded to Proponen</t>
  </si>
  <si>
    <t>Sean Malcolm Sy</t>
  </si>
  <si>
    <t>Angeli Llanes &amp; Joey Ulgasan</t>
  </si>
  <si>
    <t>Proposed Tourism Delopment</t>
  </si>
  <si>
    <t>Sitio Katandungan, Brgy. Baganihan, Marilog District, Davao City</t>
  </si>
  <si>
    <t>Philippine Fiber Optic Cable Network Ltd.Inc.</t>
  </si>
  <si>
    <t>Proposed Various Activities Network Infras Installation</t>
  </si>
  <si>
    <t>Obu Manuvu &amp; Matigsalog-Manobo AD, Marilog, Davao City</t>
  </si>
  <si>
    <t>For MOA Validation and Signing</t>
  </si>
  <si>
    <t>Zaldy Serrano</t>
  </si>
  <si>
    <t>Tourism Dev't (Rest Houses &amp; Cottages &amp; Rest. &amp; Coffee Shop</t>
  </si>
  <si>
    <t>Sitio Pamuhatan, Brgy. Marilog, Marilog District, Davao City</t>
  </si>
  <si>
    <t>Rosal Genabe</t>
  </si>
  <si>
    <t>Proposed Eco-Tourism Development</t>
  </si>
  <si>
    <t>Datu Salumay, Marilog, District, Davao City</t>
  </si>
  <si>
    <t>For Reports Submission to RO</t>
  </si>
  <si>
    <t>Semplicio Areja II</t>
  </si>
  <si>
    <t>Brgy. Malabog, Paquibato District, Davao City</t>
  </si>
  <si>
    <t>Endorsed to Office of Ethnographic Commissioner through ADO for review</t>
  </si>
  <si>
    <t>Marie Joan L. Areja</t>
  </si>
  <si>
    <t>Sitio Balugo, Brgy. Malabog, Paquibato District, Davao City</t>
  </si>
  <si>
    <t>PLDTInc. &amp; Smart Communications, Inc.</t>
  </si>
  <si>
    <t>Proposed Fiber Optic Cable to the Base Transceiver Station</t>
  </si>
  <si>
    <t>Marilog, Davao City</t>
  </si>
  <si>
    <t>For Pre-FBI Conference with the proponent.</t>
  </si>
  <si>
    <t>ClaudMaru Restaurant Rainforest</t>
  </si>
  <si>
    <t>Upper Marahan, Marilog Proper, Marilog Dist., Davao City</t>
  </si>
  <si>
    <t>MOA Validated. Report for submission to RRT</t>
  </si>
  <si>
    <t>Sherife Dane Aldueso</t>
  </si>
  <si>
    <t>Establishment of Febris Cold Spring In-land Resort</t>
  </si>
  <si>
    <t>Purok 7, Brgy. Andap, New Bataan, DDO</t>
  </si>
  <si>
    <t>FBI conducted. For submission of FBI report</t>
  </si>
  <si>
    <t>Dannes Pilapil</t>
  </si>
  <si>
    <t>Beach Resort</t>
  </si>
  <si>
    <t>Baybay, Mampising, Brgy. Tagnanan, Mabini, DDO</t>
  </si>
  <si>
    <t>Will send notice of inaction to the proponent.</t>
  </si>
  <si>
    <t>Ronilo Pilapil</t>
  </si>
  <si>
    <t>Yuden Ann Fuentes</t>
  </si>
  <si>
    <t>Ruben Pilapil</t>
  </si>
  <si>
    <t>Delilah Pilapil Patigdas</t>
  </si>
  <si>
    <t>Susan Frazer</t>
  </si>
  <si>
    <t>Private Resort</t>
  </si>
  <si>
    <t>Purok 17, Batiano, Brgy. Tagnanan, Mabini, DDO</t>
  </si>
  <si>
    <t>For preparation and submission of FPIC report.</t>
  </si>
  <si>
    <t>Lanang Realty Devt. Corp.</t>
  </si>
  <si>
    <t>Port Facilities</t>
  </si>
  <si>
    <t>Shoreline of Brgy. Pindasan, Mabini, DDO</t>
  </si>
  <si>
    <t>Lapanday Properties Phil. Inc.</t>
  </si>
  <si>
    <t>Shoreline of Kopiat Island, Brgy. Pindasan, Mabini, DDO</t>
  </si>
  <si>
    <t>Emmalyn Pedro</t>
  </si>
  <si>
    <t>Mabini, DDO</t>
  </si>
  <si>
    <t>Elisa Omandac</t>
  </si>
  <si>
    <t>Romeo Salas, Sr.</t>
  </si>
  <si>
    <t>Purok 1, Mampising, Tagnanan, Mabini, DDO</t>
  </si>
  <si>
    <t>Carolin Caballero</t>
  </si>
  <si>
    <t>Elsie Taberara</t>
  </si>
  <si>
    <t>Josue Tesado</t>
  </si>
  <si>
    <t>Fish Cage, Ship, Boat Building</t>
  </si>
  <si>
    <t>Milagros Laurel</t>
  </si>
  <si>
    <t>Ivy Grace Labastida</t>
  </si>
  <si>
    <t>Eddielito Ypon</t>
  </si>
  <si>
    <t>Mampising, Tagnanan, Mabini, DDO</t>
  </si>
  <si>
    <t>Nelson Asumbrado</t>
  </si>
  <si>
    <t>Purok 1, Avocado, Brgy. Mampising, mabini, DDO</t>
  </si>
  <si>
    <t>Cristeline Formento</t>
  </si>
  <si>
    <t>Violeta Arquisal</t>
  </si>
  <si>
    <t>Jonathan Austero</t>
  </si>
  <si>
    <t>Batiano, Brgy. Tagnanan, Mabini, DDO</t>
  </si>
  <si>
    <t>Elviera Castigon</t>
  </si>
  <si>
    <t>Purok 2, San Antonio, Mabini, DDO</t>
  </si>
  <si>
    <t>Maura Vda de Figueroa</t>
  </si>
  <si>
    <t>Fish Pond</t>
  </si>
  <si>
    <t>Brgy. Cadunan, Mabini, DDO</t>
  </si>
  <si>
    <t>Alejandro Lapasaran Gacasan</t>
  </si>
  <si>
    <t>Brgy. San Antonio/Bayside View Vill., Panabo City</t>
  </si>
  <si>
    <t>Jenifer Villafuerte</t>
  </si>
  <si>
    <t>Wilfredo Briones &amp; Katherine Briones</t>
  </si>
  <si>
    <t>Marites Ronquillo</t>
  </si>
  <si>
    <t>Josephine Perez</t>
  </si>
  <si>
    <t>Mary Grace Ocot</t>
  </si>
  <si>
    <t>Tagnanan Carp Beneficiaries Coop.</t>
  </si>
  <si>
    <t>Aida Bock</t>
  </si>
  <si>
    <t>Emely Ormega</t>
  </si>
  <si>
    <t>Ian Neo</t>
  </si>
  <si>
    <t>Manaklay, Pindasan, Mabini, DDO</t>
  </si>
  <si>
    <t>Mary Jean Poblacion</t>
  </si>
  <si>
    <t>Mahogany, Mampising, Tagnanan, Mabini, DDO</t>
  </si>
  <si>
    <t>Marichelle Pilapil</t>
  </si>
  <si>
    <t>Marcelino Eroy</t>
  </si>
  <si>
    <t>Rito Ocot</t>
  </si>
  <si>
    <t>Jogienelle Cepeda</t>
  </si>
  <si>
    <t>Edilberto Tayong, Sr.</t>
  </si>
  <si>
    <t>Lilion Pojadas, Jr.</t>
  </si>
  <si>
    <t>Batiano Beach Resort</t>
  </si>
  <si>
    <t>Zosilee Yanong</t>
  </si>
  <si>
    <t>Establishment for Tourist Destination</t>
  </si>
  <si>
    <t>Brgy. Poblacion, Maragusan, DDO</t>
  </si>
  <si>
    <t>FPIC report with signed MOA already submitted to NCIP Regional Office last August 2, 2021</t>
  </si>
  <si>
    <t>Roselyn Alquizar</t>
  </si>
  <si>
    <t>Proposed Tourist Site Destination</t>
  </si>
  <si>
    <t>Brgy. Mapawa, Maragusan, DDO</t>
  </si>
  <si>
    <t>Proponent has not taken action on the application. A notice will be sent to the proponent.</t>
  </si>
  <si>
    <t>LGU-Nabunturan</t>
  </si>
  <si>
    <t>Brgy. Katipunan, Nabunturan, DDO</t>
  </si>
  <si>
    <t>LGU-Maragusan</t>
  </si>
  <si>
    <t>Proposed Development of Tourist Spot Destination</t>
  </si>
  <si>
    <t>Brgys. New Albay &amp; Mapawa, Maragusan, DDO</t>
  </si>
  <si>
    <t>Crispin Molijon</t>
  </si>
  <si>
    <t>Establishment of Yatz Kapehan</t>
  </si>
  <si>
    <t>Brgy. Panansalan, Compostela, DDO</t>
  </si>
  <si>
    <t>Requested the proponent to submit amended map.</t>
  </si>
  <si>
    <t>Ruwina Gonzaga</t>
  </si>
  <si>
    <t>Development Project</t>
  </si>
  <si>
    <t>Purok 4 Cumating, Brgy. Tibagon, Pantukan, DDO</t>
  </si>
  <si>
    <t>For report preparation</t>
  </si>
  <si>
    <t>Aireen Alderete</t>
  </si>
  <si>
    <t>Proposed Devt. Of Tourist Spot Destination</t>
  </si>
  <si>
    <t>Brgy. Andap, New Bataan, DDO</t>
  </si>
  <si>
    <t>Pre-FPIC Conference already conducted. Waiting for the confirmation of the proponent on the WFP for FPIC.</t>
  </si>
  <si>
    <t>Hexat Mining Corp.</t>
  </si>
  <si>
    <t>Mining Operation</t>
  </si>
  <si>
    <t>Brgys. Napnapan, Kingking, Magnaga, Tagdangua, Bongabong &amp; Tibagon, DDO</t>
  </si>
  <si>
    <t>Pre-FPIC Conference was alreaady conducted. However, proponent did not confirm with the budget and inacted on the FPIC process. Already sent 1st notice of inaction to the proponent. 2nd notice to be sent to the proponent.</t>
  </si>
  <si>
    <t>Noel Quidilla</t>
  </si>
  <si>
    <t>Tourist Destination &amp; Demo Farm</t>
  </si>
  <si>
    <t>Brgy. Silang, Maragusan, DDO</t>
  </si>
  <si>
    <t>Highland Breeze Farm</t>
  </si>
  <si>
    <t>Tourism Development</t>
  </si>
  <si>
    <t>Purok 20, Brgy. Ngan, Compostela, DDO</t>
  </si>
  <si>
    <t>Viewpoint</t>
  </si>
  <si>
    <t>D'Boss Family Beach Resort</t>
  </si>
  <si>
    <t>Sitio Mampising, Tagnanan, Mabini, DDO</t>
  </si>
  <si>
    <t>Narciso Cole, Jr.</t>
  </si>
  <si>
    <t>Establishment of Viewdeck for Tourist Destination</t>
  </si>
  <si>
    <t>Brgy. New Visayas, Maco, DDO</t>
  </si>
  <si>
    <t>Atty. Jose Caballero</t>
  </si>
  <si>
    <t>Establishment of Tourist Destination</t>
  </si>
  <si>
    <t>Mt. Patung, Upper Lanipao, Pantukan, DDO</t>
  </si>
  <si>
    <t>FBI report already submitted. However, proponent inacted on the FPIC process. Will send notice of inaction to the proponent</t>
  </si>
  <si>
    <t>Alson Development &amp; Investment Co. Inc.</t>
  </si>
  <si>
    <t>Mineral Production Sharing Agreement (MPSA)</t>
  </si>
  <si>
    <t>Nabunturan &amp; Maco Muns. DDO</t>
  </si>
  <si>
    <t>Pre-FPIC Conference was alreaady conducted. However, proponent did not confirm with the budget and inacted on the FPIC process. Will send notice of inaction to the proponent.</t>
  </si>
  <si>
    <t>KENNEMER FOODS, INTERNATIONAL</t>
  </si>
  <si>
    <t>Davao Oriental Sustainable Eco-systems and Livelihoods: Indigenous Communities’ Transformation through Forest Conservation and Sustainable Agri-based (a proposed REDD+ project)</t>
  </si>
  <si>
    <t>11 Ancestral Domain areas in Davao Oriental (Mati, Lupon, Banaybanay-Mandaya and Kagan, Governor Generoso, Tarragona, Caraga, Manay, Baganga, Cateel, and Boston)</t>
  </si>
  <si>
    <t>REDD+ (Carbon Trading Project)</t>
  </si>
  <si>
    <t xml:space="preserve">After the conduct of the review and evaluation of the RRT of the FPIC Final Report on March 2024, most of the significant recommendations are geared towards the enhancement of the MOA. As of this date the enhanced MOA wasn’t presented back to the community for validation and signing. There has been no response from the Proponent since the March 2024 RRT. The is yet to be presented to the community. </t>
  </si>
  <si>
    <t>ZETOSA MINERAL RESOURCES CORP.</t>
  </si>
  <si>
    <t>Conversion for Declaration of Mining Project Feasibility</t>
  </si>
  <si>
    <t>Brgys. Maputi, Pinikian, Puntalinao, Pintatagan, Kauswagan and Mahayag, all in Mun. of Banaybanay, Davao Oriental</t>
  </si>
  <si>
    <t>MEMORANDUM ORDER NO. ADO-RMD 2024-09-648 (Evaluation Report on the FPIC Documents) and LEGAL OPINION NO. 29-20-09-24 (Review of the MOA) suggests/recommends for the conduct of FPIC to the other 2 ADs overlapped by the project tenement. On-going FPIC activities.</t>
  </si>
  <si>
    <t>ALICIA TUMBALI</t>
  </si>
  <si>
    <t>Brgys of Camanlangan and Tandawan, New Bataan, and Brgy. Panansalan, Compostela</t>
  </si>
  <si>
    <t>Following the review and evaluation of the FPIC Final Report by the RRT, certain findings were identified in relation to the endorsement issued by the MGB and the supporting documents (work program). As a result, a conference will be held to discuss the RRT’s findings and recommendations with the proponent and the concerned ICCs’ representatives.</t>
  </si>
  <si>
    <t>SUMIFRU (Phils)</t>
  </si>
  <si>
    <t>Proposed Water Extraction Project</t>
  </si>
  <si>
    <t>Brgy. Tungkalan, Toril Dist., Davao City</t>
  </si>
  <si>
    <t xml:space="preserve">On-going FPIC </t>
  </si>
  <si>
    <t>Vista Mayana Mountain Resort</t>
  </si>
  <si>
    <t>Purok Eliana, Brgy. Marilog Proper, Marilog, Davao City</t>
  </si>
  <si>
    <t>Isolde M. Ng &amp; Johnson Lee Ng</t>
  </si>
  <si>
    <t>Proposed Eco-Tourism &amp; Agro-Forestry Project</t>
  </si>
  <si>
    <t>Sitio Puting Bato, Brgy. Baganihan, Marilog Dist., Davao City</t>
  </si>
  <si>
    <t>Jose Miguel G. Pagsaligan</t>
  </si>
  <si>
    <t>Louella Go Oczon</t>
  </si>
  <si>
    <t>Benjamin Matias Cuaresma Jr. &amp; Gloria De leon Cuaresma</t>
  </si>
  <si>
    <t>Purok 10, Brgy. Salumay, Marilog Dist., Davao City</t>
  </si>
  <si>
    <t>Andrew T. Cuhon</t>
  </si>
  <si>
    <t>Sitio Ladian, Brgy. Marilog Proper, Marilog Dist., Davao City</t>
  </si>
  <si>
    <t xml:space="preserve">Inactive proponent. Required to submit endorsement of DENR. </t>
  </si>
  <si>
    <t>CSAG Applications</t>
  </si>
  <si>
    <t>Various CSAG</t>
  </si>
  <si>
    <t>Sitio Suroyan, Brgy. Colosas, Paquibato Dist., Davao City</t>
  </si>
  <si>
    <t>Proponents inactive. Notices to be sent</t>
  </si>
  <si>
    <t>Cheyenne O. Remulta</t>
  </si>
  <si>
    <t>Proposed eco-tourism project</t>
  </si>
  <si>
    <t>Sitio Patag, Brgy. Salumay, marilog Dist., Davao City</t>
  </si>
  <si>
    <t>Resel Cuandot</t>
  </si>
  <si>
    <t>Sitio Pamantawan, Brgy. Malabog, Paquibato Dist., D.C.</t>
  </si>
  <si>
    <t>Reynaldo Cuandot</t>
  </si>
  <si>
    <t>Susette V. Uy</t>
  </si>
  <si>
    <t>Sitio Katandungan, Brgy. Baganihan, Marilog Dist., Davao City</t>
  </si>
  <si>
    <t>Assisi development foundation, Inc.</t>
  </si>
  <si>
    <t>Land &amp; Livelihood Project</t>
  </si>
  <si>
    <t>Brgys. Marilog Proper, Baganihan &amp; Salumay, Marilog Dist., D.C.</t>
  </si>
  <si>
    <t>Maria Iluminada Garcia &amp; Ma. Victoria Torralba</t>
  </si>
  <si>
    <t>Proposed Pan de Buda Bakery House</t>
  </si>
  <si>
    <t>DPWH-XI</t>
  </si>
  <si>
    <t>FY 2022 Infrastructure Projects</t>
  </si>
  <si>
    <t>Davao City</t>
  </si>
  <si>
    <t>Jullieth F. Lascuna</t>
  </si>
  <si>
    <t>Purok 4, Sitio Maharlika, Brgy. Baganihan. Marilog Dist., Davao City</t>
  </si>
  <si>
    <t xml:space="preserve">Forest Management Project </t>
  </si>
  <si>
    <t>Imelda F. Lascuna</t>
  </si>
  <si>
    <t>Sitio Pinangudlutan, Brgy. Baganihan, Marilog Dist., Davao City</t>
  </si>
  <si>
    <t>Sydney J. Cavan</t>
  </si>
  <si>
    <t>Sitio Polocon, Brgy. Lamanan, Calinan Dist., Davao City</t>
  </si>
  <si>
    <t>Gaudencio Villaceran</t>
  </si>
  <si>
    <t>Arturo Milan</t>
  </si>
  <si>
    <t>Purok 2, Brgy. Datu Salumay, Marilog Dist., Davao City</t>
  </si>
  <si>
    <t>Gloria De Leon Cuaresma</t>
  </si>
  <si>
    <t>Purok 10, Brgy. Datu Salumay, Marilog Dist., Davao City</t>
  </si>
  <si>
    <t>Rusi-Ramas Uypitching Sons, Inc.</t>
  </si>
  <si>
    <t>Proposed Establishment of Store of Motorcycles &amp; SpareParts</t>
  </si>
  <si>
    <t>Purok 1, Brgy. Buda, Marilog Dist., Davao City</t>
  </si>
  <si>
    <t>Alan Russel Caracena</t>
  </si>
  <si>
    <t>Socialized Industrial Forest Management Agreemet (SIFMA)</t>
  </si>
  <si>
    <t>Sitio Panuhuran, Brgy. Baganihan, Marilog, Dist., D.C.</t>
  </si>
  <si>
    <t>Lambac Son's and Daughters Corp.</t>
  </si>
  <si>
    <t>Agro-Forestry and Eco-Tourism Project</t>
  </si>
  <si>
    <t>Purok Marahan, Marilog, Davao City</t>
  </si>
  <si>
    <t>Katandunga Agro-Ecot-Toursim Project</t>
  </si>
  <si>
    <t>Kalayag Child Care &amp; Youth Community Center, Inc.</t>
  </si>
  <si>
    <t>Community Living Tradition</t>
  </si>
  <si>
    <t>Sitio Barobo, Gumitan, Marilog Dist., Davao City</t>
  </si>
  <si>
    <t>Nympha Branzuela</t>
  </si>
  <si>
    <t>Sitio Canonoy, Brgy. Lamanan, Calinan Dist., Davao City</t>
  </si>
  <si>
    <t>Julieta Caracena</t>
  </si>
  <si>
    <t>Jovencio Yamba</t>
  </si>
  <si>
    <t>Sitio Epol, Baganihan, Marilog Dist., Davao City</t>
  </si>
  <si>
    <t>Richard David</t>
  </si>
  <si>
    <t>Purok 39, Upper West Marahan, Marilog Dist., Davao City</t>
  </si>
  <si>
    <t>My Lady Rose Conol</t>
  </si>
  <si>
    <t>Sitio East Marahan, Marilog Dist., Davao City</t>
  </si>
  <si>
    <t>Remus Morandante</t>
  </si>
  <si>
    <t>Rest Houses, Restaurant, Coffee and Wine Shop</t>
  </si>
  <si>
    <t>Purok 2, Baganihan, Marilog Dist., Davao City</t>
  </si>
  <si>
    <t>Katherine Joy P. Aquino</t>
  </si>
  <si>
    <t>Restaurant/Roadway Café Grill</t>
  </si>
  <si>
    <t>Baganihan, Marilog Dist., Davao City</t>
  </si>
  <si>
    <t>Endorsed to Central Office for concurrence of EC</t>
  </si>
  <si>
    <t>Buda Forest Camp</t>
  </si>
  <si>
    <t>Epifania Astilla</t>
  </si>
  <si>
    <t>1. CSAG</t>
  </si>
  <si>
    <t>Along Davao River, Brgy. Bantol, Marilog Dist.</t>
  </si>
  <si>
    <t>Simon Magulintang</t>
  </si>
  <si>
    <t>2. CSAG</t>
  </si>
  <si>
    <t>Angelita M. Martinez</t>
  </si>
  <si>
    <t>Eco-Tourism and Agroforestry Project</t>
  </si>
  <si>
    <t>For submission of required documents as Legal Advisory.</t>
  </si>
  <si>
    <t>Rene B. Cabana</t>
  </si>
  <si>
    <t>Bosque Frio Resort</t>
  </si>
  <si>
    <t>Maharlika, Brgy. Baganihan, Marilog Dist., Davao City</t>
  </si>
  <si>
    <t>For submission of FPIC Report to RO</t>
  </si>
  <si>
    <t>Socorro R. Masanegra</t>
  </si>
  <si>
    <t>Joren's Mountain View Resort</t>
  </si>
  <si>
    <t>South Davao Gasul Trade Corp.</t>
  </si>
  <si>
    <t>Business Establishment - LPG Gasul Retail</t>
  </si>
  <si>
    <t>Marahan, Marilog Proper, Marilog Dist., Davao City</t>
  </si>
  <si>
    <t>Arnel Camino</t>
  </si>
  <si>
    <t>Business Establishment - Heaven's Way Funeral Service</t>
  </si>
  <si>
    <t>Upper Kibangay, Marilog District., Davao City</t>
  </si>
  <si>
    <t>Carlito P. Lantajo</t>
  </si>
  <si>
    <t>CSAG</t>
  </si>
  <si>
    <t>Davao River, Malamba, Marilog Dist., Davao City</t>
  </si>
  <si>
    <t>FPIC Report and CP for endorsement to Ethnographic Commissioner</t>
  </si>
  <si>
    <t>Michael Angelo Ibabao</t>
  </si>
  <si>
    <t>Ramon R. Lim</t>
  </si>
  <si>
    <t>Teodoro Leslie G. Unabia</t>
  </si>
  <si>
    <t>John Reynie Dulalas</t>
  </si>
  <si>
    <t>Liezel Casona</t>
  </si>
  <si>
    <t>Matina River, Brgy. Matina Biao, Tugbok Dist., Davao City</t>
  </si>
  <si>
    <t>Miraluna I. Cerbo</t>
  </si>
  <si>
    <t>Mountain Inland Resort</t>
  </si>
  <si>
    <t>Panuhuran, Baganihan, Marilog Dist., Davao City</t>
  </si>
  <si>
    <t>Endorsed to Ethnographic Commissioner thru ADO for concurrence</t>
  </si>
  <si>
    <t>Leon Magulintang</t>
  </si>
  <si>
    <t>Brgy. Bantol, Marilog District, Davao City</t>
  </si>
  <si>
    <t>Aid Foundation</t>
  </si>
  <si>
    <t>Purok 49 &amp; 50, Sitio Allon, Malabog, Paquibato District, Dvo. City</t>
  </si>
  <si>
    <t>Marlon Paglinawon</t>
  </si>
  <si>
    <t>Sitio Binaton, Brgy. Malabog, Paquibato Dist., Dvo. City</t>
  </si>
  <si>
    <t>Arnel M. Sayad</t>
  </si>
  <si>
    <t>Jose A. Lim</t>
  </si>
  <si>
    <t>Purok Angeles, Brgy. Catigan, Toril, DC</t>
  </si>
  <si>
    <t>Carlos Vales</t>
  </si>
  <si>
    <t>Purok 6, Brgy. Daliaon Plantation, Toril Dist., Davao City</t>
  </si>
  <si>
    <t>Thomas Lester Aquino</t>
  </si>
  <si>
    <t>Purok 11, Angeles, Brgy. Catigan, Toril, Davao City</t>
  </si>
  <si>
    <t>Corazon Umali</t>
  </si>
  <si>
    <t>Brgy. Datu Salumay, Marilog Dist., Davao City</t>
  </si>
  <si>
    <t>Jaylourd Lapaz</t>
  </si>
  <si>
    <t>Barangay Panalum, Paquibato Dist., Davao City</t>
  </si>
  <si>
    <t>Edward Rala</t>
  </si>
  <si>
    <t>Davao River, Brgy. Paquibato Propers, Paquibato Dist., Dvo. City</t>
  </si>
  <si>
    <t>Mark Joseph Ibabao</t>
  </si>
  <si>
    <t>Regional Office XI</t>
  </si>
  <si>
    <t>GAA 2023 Projects of Department of Public Work and Highways</t>
  </si>
  <si>
    <t>Compostela and Battan, Davao de Oro</t>
  </si>
  <si>
    <t>DepEd School Division</t>
  </si>
  <si>
    <t>Proposed establishement of Paco Elementary School</t>
  </si>
  <si>
    <t>Purok 14, Paco, San Jose, Monkayo, Davao de Oro</t>
  </si>
  <si>
    <t>Mr. Philip Jude L. Maraña</t>
  </si>
  <si>
    <t>Exploration permit apllication</t>
  </si>
  <si>
    <t>Pantukan, Davao de Oro</t>
  </si>
  <si>
    <t>WFP for FPIC reviewed and for endorsement to EC for concurrence</t>
  </si>
  <si>
    <t>Mr. Rogelio T. Villabito</t>
  </si>
  <si>
    <t>Commercial sand and gravel permit</t>
  </si>
  <si>
    <t>Don Aurelio Chicote, Governor Generoso, Davao Oriental</t>
  </si>
  <si>
    <t>Sildap-Southeastern Mindanao INC.</t>
  </si>
  <si>
    <t>Strengthening Indigenous Peoples Communities (IP Lead)</t>
  </si>
  <si>
    <t>Brgys. Gubatan, Libaylibay and Panangan, Maco Davao de Oro</t>
  </si>
  <si>
    <t>Waiting for the submission of the Clearance from AFP because they were tagged by the government as leftist organization</t>
  </si>
  <si>
    <t>Mrs. Lorena R. Yanib</t>
  </si>
  <si>
    <t>Commercial Sand and Gravel (Application for renewal)</t>
  </si>
  <si>
    <t>Hijo Riverbed, Brgy. Apokon, Tagum City, Davao Del Norte</t>
  </si>
  <si>
    <t>Awaiting copies of notarized MOA from the proponent.</t>
  </si>
  <si>
    <t>Ricardo Matura</t>
  </si>
  <si>
    <t>Business Establishment (Mini Hardware)</t>
  </si>
  <si>
    <t>Brgy. Managa, Bansalan, DDS</t>
  </si>
  <si>
    <t>FPIC Report for review and evaluation by RRT</t>
  </si>
  <si>
    <t>Kyrie Marie D. Deluao</t>
  </si>
  <si>
    <t>Proposed Community Pharmacy</t>
  </si>
  <si>
    <t>John Mark Clata</t>
  </si>
  <si>
    <t>Special agreement in protected areas application</t>
  </si>
  <si>
    <t>Sitio Bohol, Brgy. Managa, Bansalan, DDS</t>
  </si>
  <si>
    <t>Communications and Renewable Energy Infra Phils., Inc.</t>
  </si>
  <si>
    <t>Common Tower Telecommunication Facilities</t>
  </si>
  <si>
    <t>Brgys. Kapatagan, Tacul, &amp; Bansalan Mun,</t>
  </si>
  <si>
    <t>CNO for Tacul issued, FPIC report for Kapatagan CP application for endorsement to RO</t>
  </si>
  <si>
    <t>DITO Telecommunication</t>
  </si>
  <si>
    <t>Construction of DITO Tower</t>
  </si>
  <si>
    <t>Maibo, Magsaysay, Davao del Sur</t>
  </si>
  <si>
    <t>Arman Cerdan</t>
  </si>
  <si>
    <t>Mini-Falls Adventure Project</t>
  </si>
  <si>
    <t>Sitio Langan, Coronon, Sta. Cruz</t>
  </si>
  <si>
    <t>Kara Sezzie Salutillo</t>
  </si>
  <si>
    <t>Establishment of Small Scale Gas Station</t>
  </si>
  <si>
    <t>Mainit, Kapatagan, Digos City</t>
  </si>
  <si>
    <t>Carl Steven Alboroto</t>
  </si>
  <si>
    <t>Study on Integrating Community Based-Tourism in Strengthening the Culture of IPs</t>
  </si>
  <si>
    <t>Binaton, Digos City, Davao del Sur</t>
  </si>
  <si>
    <t>TESDA and Colegio de Ostaci, Inc.</t>
  </si>
  <si>
    <t>Establishment of Vocational School</t>
  </si>
  <si>
    <t>Rimpong, Binaton, Digos City</t>
  </si>
  <si>
    <t>For compliance of MOA Findings as per LO Evaluation</t>
  </si>
  <si>
    <t>PLGU - Tourism</t>
  </si>
  <si>
    <t>1. Mt. Apo Agri-Ecotourism Park</t>
  </si>
  <si>
    <t>Kapatagan, Digos City</t>
  </si>
  <si>
    <t>MOA Reviewed by RLO, for compliance of FPIC team on the observations and recommendations of the RLO.</t>
  </si>
  <si>
    <t>2. Holy Land</t>
  </si>
  <si>
    <t>Balutakay, Managa, Bansalan</t>
  </si>
  <si>
    <t>3. Asbang Bat Cave Complex</t>
  </si>
  <si>
    <t>Talambato, Asbang, Matanao</t>
  </si>
  <si>
    <t>Maikelli Xiphi Crispino Balazo</t>
  </si>
  <si>
    <t>Crisbel Ridge Commercial Building</t>
  </si>
  <si>
    <t>Purok Kauswagon, Kapatagan, Digos City</t>
  </si>
  <si>
    <t>Twin Mountain View Resort Corp.</t>
  </si>
  <si>
    <t>Twin Mountain View Resort</t>
  </si>
  <si>
    <t>FPIC and CP endorsed to Central Office for concurrence of Ethnographic Commissioner</t>
  </si>
  <si>
    <t>Ramon Nathaniel Floresta</t>
  </si>
  <si>
    <t>Hotel and Restaurant</t>
  </si>
  <si>
    <t>Purok Uranus, Managa, Bansalan</t>
  </si>
  <si>
    <t>Recon Philippines Inc.</t>
  </si>
  <si>
    <t>Set-up of Repeater / Tower</t>
  </si>
  <si>
    <t>Mapa-ang, Maco, Davao de Oro</t>
  </si>
  <si>
    <t>Will send notice of inaction to proponent.</t>
  </si>
  <si>
    <t>Globe &amp; JKP Network Communication</t>
  </si>
  <si>
    <t>Installation of Fiber Optic</t>
  </si>
  <si>
    <t>Nabunturan-Maragusan, National Highway, Davao de Oro</t>
  </si>
  <si>
    <t>Princess Haidi Navarro</t>
  </si>
  <si>
    <t>Foreshore Lease Application</t>
  </si>
  <si>
    <t>Purok 4, Sitio Cumating, Brgy. Tibagon, Pantukan, Dvo. De Oro</t>
  </si>
  <si>
    <t>Maharlika Agro-Marine Ventures Corp.</t>
  </si>
  <si>
    <t>Corn Production Project</t>
  </si>
  <si>
    <t>Laak, Davao de Oro</t>
  </si>
  <si>
    <t>Maribeth F. Balug</t>
  </si>
  <si>
    <t>Sitio Crossing Diamond, Barangay Datu Salumay, Marilog District, Davao City</t>
  </si>
  <si>
    <t>Davao Rusi-Ramas Uypitching Sons</t>
  </si>
  <si>
    <t>Rusi(Davao Rusi-Ramas Uypitching Son's Inc. Motorcycle Dealer)</t>
  </si>
  <si>
    <t>Sitio Marahan, Brgy. Marilog Proper, Marilog District, Davao City</t>
  </si>
  <si>
    <t>Sue Anne O. Samson</t>
  </si>
  <si>
    <t>Sitio Maharlika, Barangay Baganihan Marilog District, Davao City</t>
  </si>
  <si>
    <t>Rosaslyn Blanco</t>
  </si>
  <si>
    <t>Lasang River, Barangay Proper, Paquibato District, Davao City</t>
  </si>
  <si>
    <t>FPIC Report and CP for endorsement to EC once notice for signatory received by Regional Office.</t>
  </si>
  <si>
    <t>Thea Ivy Iona A. Castaneda And Talib Junnie M. Samsi</t>
  </si>
  <si>
    <t>Ladi-An Adventure Park/Agro-Forestry And Eco-Touism</t>
  </si>
  <si>
    <t>Sitio Ladian, Marilog Proper, Marilog District, Davao City</t>
  </si>
  <si>
    <t>Mt. Sinai Of Adventist Academy</t>
  </si>
  <si>
    <t>Operation of Mt. Sinai Of Adventist Academy</t>
  </si>
  <si>
    <t>P-B Tamayong, Davao City</t>
  </si>
  <si>
    <t>187</t>
  </si>
  <si>
    <t>Panaboans Buda Dvelopment Corp.</t>
  </si>
  <si>
    <t>Proposed Ecotourism and Agro-Forestry Project</t>
  </si>
  <si>
    <t>Sitio Diamond, Brgy. Salumay, Marilog District, Davao City</t>
  </si>
  <si>
    <t>188</t>
  </si>
  <si>
    <t>Mr. Ronald Briones</t>
  </si>
  <si>
    <t>Sitio Lubas, Brgy. Paquibato Proper, Paquibato District, Davao City</t>
  </si>
  <si>
    <t>189</t>
  </si>
  <si>
    <t>Monique Vera R. Balila</t>
  </si>
  <si>
    <t>Ro-Emmas's Eatery</t>
  </si>
  <si>
    <t>190</t>
  </si>
  <si>
    <t>Raquel Espiritu</t>
  </si>
  <si>
    <t>Sitio Nangalid, Brgy. Datu Salumay, Marilog District, Davao City</t>
  </si>
  <si>
    <t>191</t>
  </si>
  <si>
    <t>Roque S. Lumanlan And Mr. Raymund Francis Lumanlan</t>
  </si>
  <si>
    <t>Establishment Of Mountain House/Rest House</t>
  </si>
  <si>
    <t>Purok 2, Sto. Nino, Brgy. Baganihan, Marilog District, Davao City</t>
  </si>
  <si>
    <t>192</t>
  </si>
  <si>
    <t>Arnulfo L. Jambo</t>
  </si>
  <si>
    <t>Purok 3, Katandungan, Brgy. Baganihan, Marilog District, Davao City</t>
  </si>
  <si>
    <t>193</t>
  </si>
  <si>
    <t>Mr.Gerry T. Guingue</t>
  </si>
  <si>
    <t>Davao River,Barangay Talandang,Tugbok District &amp; Barangay Lampiano,Calinan District,Davao City</t>
  </si>
  <si>
    <t>194</t>
  </si>
  <si>
    <t>Socorro Masanegra</t>
  </si>
  <si>
    <t>Proposed Ecotourism Developments</t>
  </si>
  <si>
    <t>Sitio Katandungan, Brgy. Baganihan, Marilog District., Davao City</t>
  </si>
  <si>
    <t>195</t>
  </si>
  <si>
    <t>Mr. Rene Cabana</t>
  </si>
  <si>
    <t>Proposed Eco-Tourism Development Project</t>
  </si>
  <si>
    <t>Sitio Maharlika, Brgy. Baganihan, Marilog Dist., Davao City</t>
  </si>
  <si>
    <t>196</t>
  </si>
  <si>
    <t>Las Colinas Leisure Farm</t>
  </si>
  <si>
    <t>Extraction of Water Source</t>
  </si>
  <si>
    <t>Purok 1 Baracatan, Toril District, Davao City</t>
  </si>
  <si>
    <t>197</t>
  </si>
  <si>
    <t>Estela Estrada</t>
  </si>
  <si>
    <t>Establishment of Eatery and Refreshment Business</t>
  </si>
  <si>
    <t>Pamuhatan, Brgy. Marilog Proper, Marilog Dist., Davao City</t>
  </si>
  <si>
    <t>198</t>
  </si>
  <si>
    <t>Emily Luy</t>
  </si>
  <si>
    <t>Purok 1, Brgy. Baganihan, Marilog Dist., Davao City</t>
  </si>
  <si>
    <t>MOA referred back to Provincial Office for notarial</t>
  </si>
  <si>
    <t>199</t>
  </si>
  <si>
    <t>Cesar A. Suarez</t>
  </si>
  <si>
    <t>Agri-Tourism Project</t>
  </si>
  <si>
    <t>Datu Salumay, Marilog Distr., Davao City</t>
  </si>
  <si>
    <t>200</t>
  </si>
  <si>
    <t>Dionesio Lacerna</t>
  </si>
  <si>
    <t>Purok 15, Sitio Sungkulan, Datu Salumay, Marilog Dist.</t>
  </si>
  <si>
    <t>201</t>
  </si>
  <si>
    <t>Ricky Hanz Diaz</t>
  </si>
  <si>
    <t>Rose Farming-Jardin de Tagabucba</t>
  </si>
  <si>
    <t>Purok 2, Poblacion, Datu Salumay</t>
  </si>
  <si>
    <t>202</t>
  </si>
  <si>
    <t>Carlos Alcasid Jr.</t>
  </si>
  <si>
    <t>Purok 6, Sitio Contract, Datu Salumay</t>
  </si>
  <si>
    <t>203</t>
  </si>
  <si>
    <t>Acrht. Romeo Birrey</t>
  </si>
  <si>
    <t>Purok 1, Brgy. Datu Salumay</t>
  </si>
  <si>
    <t>FPIC Report and MOA for review and evaluation.</t>
  </si>
  <si>
    <t>204</t>
  </si>
  <si>
    <t>Albert Vasquez</t>
  </si>
  <si>
    <t>For preparation of FPIC Report by the FPIC Team</t>
  </si>
  <si>
    <t>205</t>
  </si>
  <si>
    <t>Jazmin Gait</t>
  </si>
  <si>
    <t>206</t>
  </si>
  <si>
    <t>Sheila Marie Redoblado</t>
  </si>
  <si>
    <t>207</t>
  </si>
  <si>
    <t>Mario Arce Sinajon</t>
  </si>
  <si>
    <t>208</t>
  </si>
  <si>
    <t>Daryl E. Padua</t>
  </si>
  <si>
    <t>Rest House and Preservation of Natural Resources and Traditional Farming</t>
  </si>
  <si>
    <t>Baganihan, Marilog Dist.</t>
  </si>
  <si>
    <t>209</t>
  </si>
  <si>
    <t>Amie Fel Cardente</t>
  </si>
  <si>
    <t>Tuganay River, Colossas, Paquibato Dist.</t>
  </si>
  <si>
    <t>210</t>
  </si>
  <si>
    <t>PLDT Motolite-PBSP Balik Baterya Program</t>
  </si>
  <si>
    <t>Reading Center</t>
  </si>
  <si>
    <t>Paquibato District, Davao City</t>
  </si>
  <si>
    <t>211</t>
  </si>
  <si>
    <t>Establishment of Sari-Sari Store</t>
  </si>
  <si>
    <t>Nathaniel Cabiles</t>
  </si>
  <si>
    <t>Sitio Pamantawan, Malabog, Paquibato Dist.</t>
  </si>
  <si>
    <t>212</t>
  </si>
  <si>
    <t>Jose Miguel Pagsaligan</t>
  </si>
  <si>
    <t>Eco-Tourism and Agro-Forestry Project</t>
  </si>
  <si>
    <t>Putting Bato, Baganihan, Marilog Dist.</t>
  </si>
  <si>
    <t>213</t>
  </si>
  <si>
    <t>Purok 1, Baracatan, Toril Dist., Davao City</t>
  </si>
  <si>
    <t>214</t>
  </si>
  <si>
    <t>Eco-Tourism Development</t>
  </si>
  <si>
    <t>Katandungan, Baganihan, Marilog Dist., Davao City</t>
  </si>
  <si>
    <t>215</t>
  </si>
  <si>
    <t>Apan Piang</t>
  </si>
  <si>
    <t>Renewal of Earthfill Extraction Permit</t>
  </si>
  <si>
    <t>Bato, Toril Dist., Davao City</t>
  </si>
  <si>
    <t>216</t>
  </si>
  <si>
    <t>Ma. Fe Luisa Kato</t>
  </si>
  <si>
    <t>Establishment of Whittington Creek</t>
  </si>
  <si>
    <t>For compliance by the proponent of the findings of LAO</t>
  </si>
  <si>
    <t>217</t>
  </si>
  <si>
    <t>Grace Yamashita</t>
  </si>
  <si>
    <t>Nangalid, Datu Salumay, Marilog Dist., Davao City</t>
  </si>
  <si>
    <t>218</t>
  </si>
  <si>
    <t>Manuel Cerbo</t>
  </si>
  <si>
    <t>Inland Resort</t>
  </si>
  <si>
    <t>Purok 14, Sitio Panuhuran, Brgy. Baganihan, Marilog Dist., Davao City</t>
  </si>
  <si>
    <t>219</t>
  </si>
  <si>
    <t>Randy Wong and Apo Mandiala-Mamayas Clan</t>
  </si>
  <si>
    <t>Golf-Course</t>
  </si>
  <si>
    <t>Purok Elian's, Mahabok, Maluan and Namnam, Brgy. Marilog Proper, Marilog Dist., Dvo. City</t>
  </si>
  <si>
    <t>220</t>
  </si>
  <si>
    <t>City Government of Davao</t>
  </si>
  <si>
    <t>Development of Waterfalls</t>
  </si>
  <si>
    <t>Purok 44, Namnam, Marahan, Marilog Proper, Marilog Dist.</t>
  </si>
  <si>
    <t>221</t>
  </si>
  <si>
    <t>Anthony John Modiquello</t>
  </si>
  <si>
    <t>Establishment of Antocia Rest House/Home Rental</t>
  </si>
  <si>
    <t>Purok 4, Sitio Kibal-og, Marilog Proper, Marilog Dist., DC</t>
  </si>
  <si>
    <t>Work Order issued. WFP for endorsement to proponent.</t>
  </si>
  <si>
    <t>222</t>
  </si>
  <si>
    <t>Jose I. Jo</t>
  </si>
  <si>
    <t>Private Residence and Resort</t>
  </si>
  <si>
    <t>MOA referred back to NCIP Provincial Office for notarial.</t>
  </si>
  <si>
    <t>223</t>
  </si>
  <si>
    <t>Jocelyn Dizon</t>
  </si>
  <si>
    <t>Purok 3, Sitio Katandungan, Brgy. Baganihan, Marilog Dist., DC</t>
  </si>
  <si>
    <t>224</t>
  </si>
  <si>
    <t>Maria Evann Bahan</t>
  </si>
  <si>
    <t>BICAN's Restaurant</t>
  </si>
  <si>
    <t>225</t>
  </si>
  <si>
    <t>Mariejo Burgos Pelayre</t>
  </si>
  <si>
    <t>Establishment of Tanaw Bukid Café</t>
  </si>
  <si>
    <t>Sitio Maligaya, Brgy. Marilog, Marilog Dist., Davao City</t>
  </si>
  <si>
    <t>Work Order issued. For schedule of Pre-FPIC Conf.</t>
  </si>
  <si>
    <t>226</t>
  </si>
  <si>
    <t>Jose Richard Burgos</t>
  </si>
  <si>
    <t>Accommodation Establishment</t>
  </si>
  <si>
    <t>227</t>
  </si>
  <si>
    <t>Liam's Roadside Diner</t>
  </si>
  <si>
    <t>228</t>
  </si>
  <si>
    <t>Manuel Villanueva</t>
  </si>
  <si>
    <t>229</t>
  </si>
  <si>
    <t>Victor S. Mercado and Jose Parreno Jr.</t>
  </si>
  <si>
    <t>Purok 3, Sitio Tagumpay, Datu Salumay, Marilog Dist., DC</t>
  </si>
  <si>
    <t>230</t>
  </si>
  <si>
    <t>Maria Theresa Osona Ortiz</t>
  </si>
  <si>
    <t>Establishment of Star in the Skye Vacation House</t>
  </si>
  <si>
    <t>Purok 4, Elian, Marahan, Marilog Dist., DC.</t>
  </si>
  <si>
    <t>231</t>
  </si>
  <si>
    <t>DPWH - District Engineering Office</t>
  </si>
  <si>
    <t>Road Construction (7 Projects)</t>
  </si>
  <si>
    <t>Kapalong, Talaingod, DDN</t>
  </si>
  <si>
    <t>Road Projects</t>
  </si>
  <si>
    <t>232</t>
  </si>
  <si>
    <t>DPWH - Regional Office</t>
  </si>
  <si>
    <t>Various Infrastructure Project (3 Projects)</t>
  </si>
  <si>
    <t>Kapalong, Santo Tomas, Braulio Dujali, DDN</t>
  </si>
  <si>
    <t xml:space="preserve">For compliance of ADO Findings.Clarification regarding RROW claims(compensation as per DAO-43)
</t>
  </si>
  <si>
    <t>233</t>
  </si>
  <si>
    <t>Police Sub-station and Construction of Road (2 Projects)</t>
  </si>
  <si>
    <t>IGACOS</t>
  </si>
  <si>
    <t>Projected-outside AD, letter sent via messenger informing regarding the work order issued but no response yet</t>
  </si>
  <si>
    <t>234</t>
  </si>
  <si>
    <t>Diversion Road and Reconstruction of Concrete Pavement</t>
  </si>
  <si>
    <t>Tagum City and Braulio Dujali</t>
  </si>
  <si>
    <t>235</t>
  </si>
  <si>
    <t>DPWH - RO</t>
  </si>
  <si>
    <t>Construction of Gravel Road- Don Mariano Marcos-Malig-Sabat-Calasagan-San Isisdro-Tagbao-New Visayas-Macangao Road, Davao Oriental</t>
  </si>
  <si>
    <t>Barangay Don Mariano, Lupon, Davao Oriental</t>
  </si>
  <si>
    <t>236</t>
  </si>
  <si>
    <t>Construction of Concrete Road- Brgy. Ompao to Sitio Langgawisan Road Connecting Tarragona Public Terminal to Abaca,Corn &amp;Coffee Processing Sitre in Support of Agri-Business: Abaca,Corn and Coffee Industries, Tarragona, Davao Oriental</t>
  </si>
  <si>
    <t>Barangay Ompao, Tarragona, Davao Oriental</t>
  </si>
  <si>
    <t>237</t>
  </si>
  <si>
    <t>Construction of Concrete Road- National Highway Juction Sakuan to Brgy. Alvar to Sitio Batolinao, Brgy. Palma Gil to Sitio Tubilan, Brgy. Pichon Road Connecting Caraga Public Terminal to Abaca Processing and Hand Loom(Dagmay) Weaving in Support to Agri-Business; Abaca, Corn, Falcata,Coconut,Rubber,Mango, Upland Rice, Banana, and Cacao, Caraga, Davao Oriental</t>
  </si>
  <si>
    <t>Barangay Palma Gil, Caraga, Davao Oriental</t>
  </si>
  <si>
    <t>238</t>
  </si>
  <si>
    <t>Construction of Concrete Road- Upper Tibanban-Oregon-Magdug Road, Davao Oriental</t>
  </si>
  <si>
    <t>Barangay Upper Tibanban and Tamban Governor Generoso</t>
  </si>
  <si>
    <t>239</t>
  </si>
  <si>
    <t>Construction of Concrete Road – Mawab-Maragusan-Caraga Road, Package K, Davao Oriental</t>
  </si>
  <si>
    <t>Barangay Sobrecarey, Caraga, Dacao Oriental</t>
  </si>
  <si>
    <t>240</t>
  </si>
  <si>
    <t>Construction of Concrete Road- Mawab-Maragusan-Caraga Road, Package I, Davao Oriental</t>
  </si>
  <si>
    <t>Barangay Sobrecarey, Caraga, Davao Oriental</t>
  </si>
  <si>
    <t>241</t>
  </si>
  <si>
    <t>Construction of Chromite-Tagaras-Panikian Road, Banaybanay, Davao Oriental</t>
  </si>
  <si>
    <t>Barangay Pinatatagan, Banaybanay, Davao Oriental</t>
  </si>
  <si>
    <t>242</t>
  </si>
  <si>
    <t>Construction of Chromite-Tagaras-Panikian Road, Banaybanay, Davao City</t>
  </si>
  <si>
    <t>Barangay Aliwagwag, Cateel, Davao Oriental</t>
  </si>
  <si>
    <t>243</t>
  </si>
  <si>
    <t>FPIC Activity not conducted</t>
  </si>
  <si>
    <t>244</t>
  </si>
  <si>
    <t>245</t>
  </si>
  <si>
    <t>246</t>
  </si>
  <si>
    <t>247</t>
  </si>
  <si>
    <t>248</t>
  </si>
  <si>
    <t>249</t>
  </si>
  <si>
    <t>250</t>
  </si>
  <si>
    <t>251</t>
  </si>
  <si>
    <t>Construction of Concrete Road-Mawab-Maragusan-Caraga Road, Package M, Davao Oriental</t>
  </si>
  <si>
    <t>252</t>
  </si>
  <si>
    <t>Construction of Patel – Kapatagan Road, Davao del Norte</t>
  </si>
  <si>
    <t>Kapalong, Davao del Norte</t>
  </si>
  <si>
    <t>253</t>
  </si>
  <si>
    <t>Construction of Tagum-Panabo Circumferential Davao del Norte</t>
  </si>
  <si>
    <t>Tagum City, Panabo City, Sto. Tomas</t>
  </si>
  <si>
    <t>254</t>
  </si>
  <si>
    <t>Construction of Talikud Circumferential Road, Davao del Norte</t>
  </si>
  <si>
    <t>255</t>
  </si>
  <si>
    <t>Construction of NRJ Panabo City-JCT Fatima-Malabog Road, Davao del Norte</t>
  </si>
  <si>
    <t>Panabo City</t>
  </si>
  <si>
    <t>256</t>
  </si>
  <si>
    <t>Construction of Tagum City – Sto. Tomas Diversion Road</t>
  </si>
  <si>
    <t>Tagum City, Braulio E. and Sto. Tomas</t>
  </si>
  <si>
    <t>257</t>
  </si>
  <si>
    <t>Construction of NRJ Tagum-Panabo Circum. Road, Kapalong Section, Kapalong, Davao del Norte to Loreto, Agusan del Sur</t>
  </si>
  <si>
    <t>258</t>
  </si>
  <si>
    <t>Construction of Road, JCT. Sto. Nino – Gatong – Igang – Butay – Nasilaban, Palma Gil, Talaingod, Davao del Norte</t>
  </si>
  <si>
    <t>Talaingod, Davao del Norte</t>
  </si>
  <si>
    <t>259</t>
  </si>
  <si>
    <t>DPWH-Davao del Norte DEO</t>
  </si>
  <si>
    <t>Access Road leading to Adecor Wharf</t>
  </si>
  <si>
    <t>Island City Garden of Samal, Davao del Norte</t>
  </si>
  <si>
    <t>Proponent inactive. To send notice to proponent for inaction.</t>
  </si>
  <si>
    <t>260</t>
  </si>
  <si>
    <t>Access Road leading to Limoa Wharf</t>
  </si>
  <si>
    <t>261</t>
  </si>
  <si>
    <t>Brgy. San Antonio Proper to Sitio Anggas Peak</t>
  </si>
  <si>
    <t>Brgy. San Antonio, Island Garden City of samal, Davao del Norte</t>
  </si>
  <si>
    <t>262</t>
  </si>
  <si>
    <t>Jct. Camudmud leading to Samal dairy Farm, Provincial Demo Farm, Mango Orchard and Secdea Beach Resort,</t>
  </si>
  <si>
    <t>Island Garden City of Samal, Davao del Norte</t>
  </si>
  <si>
    <t>263</t>
  </si>
  <si>
    <t>Jct. City Road Sitio Buhangin leading to Mangongawong Falls</t>
  </si>
  <si>
    <t>Brgy. Tagbaobo, Island Garden City of Samal, Davao del Norte</t>
  </si>
  <si>
    <t>264</t>
  </si>
  <si>
    <t>Jct. National Road to Hagimit Falls</t>
  </si>
  <si>
    <t>,Brgy. Cawag, Island Garden City of Samal, Davao City</t>
  </si>
  <si>
    <t>265</t>
  </si>
  <si>
    <t>Sitio Pasog-Licup-Tagbitan-ag Sitio Tagluna Road leading to Putting Bato and Canibad Resort</t>
  </si>
  <si>
    <t>Brgy. Aundano, Island City of Samal, Davao del Norte</t>
  </si>
  <si>
    <t>266</t>
  </si>
  <si>
    <t>Construction of Access Road from Barangay Sion to the City Goat Breeder Farm</t>
  </si>
  <si>
    <t>Kaputian District, Islang Garden of Samal, Davao Del Norte</t>
  </si>
  <si>
    <t>267</t>
  </si>
  <si>
    <t>Construction of Road at of Brgy. Sta. Ana Cruz to Barangay Linosutan</t>
  </si>
  <si>
    <t>Talicud Island, Kaputian District, Island Garden of Samal, Davao del Norte</t>
  </si>
  <si>
    <t>268</t>
  </si>
  <si>
    <t>Construction of Road Farm Crossing Toril, Babak to Barangay Sto. Nino, Babak District</t>
  </si>
  <si>
    <t>269</t>
  </si>
  <si>
    <t>Construction of Road from San Agustin Elementary School to Maximo Arellano Elementary School</t>
  </si>
  <si>
    <t>Babak District, Island Garden City of Samal, Davao Del Norte</t>
  </si>
  <si>
    <t>270</t>
  </si>
  <si>
    <t>Construction of Multi-Purpose Building (Bureau of Fire Sub-station Building)</t>
  </si>
  <si>
    <t>Brgy. Cogon, Talicud Island, Kaputian District, IGAGOS, Davao del Norte</t>
  </si>
  <si>
    <t>271</t>
  </si>
  <si>
    <t>Construction of Multi-Purpose Building</t>
  </si>
  <si>
    <t>Purok 3 Brgy. Kinawitnon, Island Garden City of Samal, Davao del Norte</t>
  </si>
  <si>
    <t>272</t>
  </si>
  <si>
    <t>Brgy. Anonang, Island Garden City of Samal, Davao del Norte</t>
  </si>
  <si>
    <t>273</t>
  </si>
  <si>
    <t>Brgy. Balet, Island Garden City of Samal, Davao del Norte</t>
  </si>
  <si>
    <t>274</t>
  </si>
  <si>
    <t>Brgy. Caliclic, Island Garden City of Samal, Davao del Norte</t>
  </si>
  <si>
    <t>275</t>
  </si>
  <si>
    <t>Brgy. Penaplata, Island Garden City of Samal, Davao City</t>
  </si>
  <si>
    <t>276</t>
  </si>
  <si>
    <t>Construction (Completion) of Multi-Purpose Building</t>
  </si>
  <si>
    <t>Brgy. Pangubatan, Kaputian District, Island Garden of Samal</t>
  </si>
  <si>
    <t>277</t>
  </si>
  <si>
    <t>Construction (Completion) of Multi-Purpose Building,</t>
  </si>
  <si>
    <t>Brgy. Dadatan, Kaputian District, Island Garden City of Samal, Davao del Norte</t>
  </si>
  <si>
    <t>278</t>
  </si>
  <si>
    <t>Construction of Road from Sitio Pigbalasan, Barangay Bandera connecting to Sitio Tatad</t>
  </si>
  <si>
    <t>Brgy. Bandera, IGACOS, Davao del Norte</t>
  </si>
  <si>
    <t>279</t>
  </si>
  <si>
    <t>Construction of Road, Brgy. Sta. Cruz going to Government Center</t>
  </si>
  <si>
    <t>Sitio Baga, Brgy. Cogon, Talicud Island, Davao del Norte</t>
  </si>
  <si>
    <t>280</t>
  </si>
  <si>
    <t>Construction of Road, Barangay Sto. Nino, Babak District to Barangay Tagbitan-ag</t>
  </si>
  <si>
    <t>Samal District, Davao Del Norte</t>
  </si>
  <si>
    <t>281</t>
  </si>
  <si>
    <t>Installation of Road Safety Devices including Streetlights</t>
  </si>
  <si>
    <t>Babak, Samal Kaputian Road, Davao del Norte</t>
  </si>
  <si>
    <t>282</t>
  </si>
  <si>
    <t>Access Road leading to Tribal Village, Tibyun Cave, San Miguel Cave and Paradise Cave</t>
  </si>
  <si>
    <t>New Corella, Davao del Norte</t>
  </si>
  <si>
    <t>283</t>
  </si>
  <si>
    <t>JCT. Tagum City By pass Road-San Agustin-New Bohol, New Corella Leading to Matin-ao Inland Resort</t>
  </si>
  <si>
    <t>284</t>
  </si>
  <si>
    <t>Matin-ao Road leading to Burako and Casilak Falls,</t>
  </si>
  <si>
    <t>Brgy. New Cortez, New Corella, Davao del Norte</t>
  </si>
  <si>
    <t>285</t>
  </si>
  <si>
    <t>Saug-Sonlon Boundary Longanapan leading to Coconut, Rubber, Banana Industries</t>
  </si>
  <si>
    <t>Asuncion, Davao del Norte</t>
  </si>
  <si>
    <t>286</t>
  </si>
  <si>
    <t>New Corella-Guadalupe-Del Monte connecting New Corella Overland Transport Terminal in support of Cacao, Coconut, Banana and Rubber Industry</t>
  </si>
  <si>
    <t>287</t>
  </si>
  <si>
    <t>Construction of Road Sto. Nino to San Roque to Poblacion New Corella</t>
  </si>
  <si>
    <t>Davao del Norte</t>
  </si>
  <si>
    <t>288</t>
  </si>
  <si>
    <t>Nabunturan-New Corella-Tagum Road (Tagum-New Corella Section)</t>
  </si>
  <si>
    <t>Davao Del Norte</t>
  </si>
  <si>
    <t>289</t>
  </si>
  <si>
    <t>Construction of Jct. Asuncion-Laak-Veruela road-Monteclaro, Brgy. Cabaywa to Brgy. Del Pillar</t>
  </si>
  <si>
    <t>New Corella,Davao del Norte</t>
  </si>
  <si>
    <t>290</t>
  </si>
  <si>
    <t>Construction (Completion ) of Multi-Purpose Building (Barangay Hall)</t>
  </si>
  <si>
    <t>Brgy. Limbaan, New Corella, Davao del Norte</t>
  </si>
  <si>
    <t>291</t>
  </si>
  <si>
    <t>Construction (Completion) of Multi-Purpose Building (Barangay Hall),</t>
  </si>
  <si>
    <t>Brgy. New Bohol, New Corella, Davao del Norte</t>
  </si>
  <si>
    <t>292</t>
  </si>
  <si>
    <t>293</t>
  </si>
  <si>
    <t>Construction (Completion) of Multi-Purpose (Barangay Hall)</t>
  </si>
  <si>
    <t>294</t>
  </si>
  <si>
    <t>Construction (Completion) of Multi-Purpose Building (Covered Court)</t>
  </si>
  <si>
    <t>Purok 23, Barangay Mesaoy, New Corella, Davao del Norte</t>
  </si>
  <si>
    <t>295</t>
  </si>
  <si>
    <t>Brgy. Patrocenio, New Corella, Davao del Norte</t>
  </si>
  <si>
    <t>296</t>
  </si>
  <si>
    <t>Barangay El Salvador, New Corella, Davao del Norte</t>
  </si>
  <si>
    <t>297</t>
  </si>
  <si>
    <t>Construction(Completion) of Multi-Purpose Building (Peimeter Fence)</t>
  </si>
  <si>
    <t>Barangay New Sambog, New Corella, Davao del Norte</t>
  </si>
  <si>
    <t>298</t>
  </si>
  <si>
    <t>Construction (Completion) of Multi-Purpose Building (Covered Court/Gym)</t>
  </si>
  <si>
    <t>Barangay  Mambing , New Corella, Davao del Norte</t>
  </si>
  <si>
    <t>299</t>
  </si>
  <si>
    <t>Rehabilitation of Flood Control Structure, San Isidro Creek protecting Agusan</t>
  </si>
  <si>
    <t>Davao Road, Davao del Norte</t>
  </si>
  <si>
    <t>300</t>
  </si>
  <si>
    <t>Construction of San Isidro MPS, Davao del Norte Provincial Police(PPO)</t>
  </si>
  <si>
    <t>San Isidro, Davao del Norte</t>
  </si>
  <si>
    <t>301</t>
  </si>
  <si>
    <t>Construction of Water Supply System (Level II)</t>
  </si>
  <si>
    <t>Barangay Monte Dujali, San Isidro, Davao del Norte</t>
  </si>
  <si>
    <t>302</t>
  </si>
  <si>
    <t>Construction (Completion) of Multi-Purpose Building (Stage &amp; Bleacher).</t>
  </si>
  <si>
    <t>Barangay Datu Balong, San Isidro Davao del Norte</t>
  </si>
  <si>
    <t>303</t>
  </si>
  <si>
    <t>Barangay Dacudao, San Isidro, Davao del Norte</t>
  </si>
  <si>
    <t>304</t>
  </si>
  <si>
    <t>Construction of Multi-Purpose Building (Covered Court),</t>
  </si>
  <si>
    <t>Brgy. Kipalili, San Isidro, Davao del Norte</t>
  </si>
  <si>
    <t>305</t>
  </si>
  <si>
    <t>Construction (Completion ) of Multi-Purpose Building (Covered Court Flooring &amp; Bleachers)</t>
  </si>
  <si>
    <t>Barangay Pinamuno, San Isidro, Davao del Norte</t>
  </si>
  <si>
    <t>306</t>
  </si>
  <si>
    <t>Barangay Sabangan, San Isidro, Davao del Norte</t>
  </si>
  <si>
    <t>307</t>
  </si>
  <si>
    <t>Construction (Completion) of Multi-Purpose Building (Council of Women &amp; Display Center)</t>
  </si>
  <si>
    <t>Brgy. Sto. Nino, San Isidro, Davao del Norte</t>
  </si>
  <si>
    <t>308</t>
  </si>
  <si>
    <t>Construction (Completion) of Multi-Purpose Building (Covered Court),</t>
  </si>
  <si>
    <t>Barangay Sawata, San Isidro, Davao del Norte</t>
  </si>
  <si>
    <t>309</t>
  </si>
  <si>
    <t>Rehabilitation of Water System at Brgy. Iganon/Brgy. Linao/ Brgy. Mamangan</t>
  </si>
  <si>
    <t>310</t>
  </si>
  <si>
    <t>Maniki Br. (B00182)</t>
  </si>
  <si>
    <t>Tagum-Panabo Rd</t>
  </si>
  <si>
    <t>311</t>
  </si>
  <si>
    <t>Gabuyan Br. (B00192MN)</t>
  </si>
  <si>
    <t>Kapalong-Talaingod-Valencia (Bukidnon) Rd</t>
  </si>
  <si>
    <t>312</t>
  </si>
  <si>
    <t>Kipalico Br. (B00191MN)</t>
  </si>
  <si>
    <t>313</t>
  </si>
  <si>
    <t>Construction of Concrete Revetment, Tagum-Libuganon River Basin, Maniki Section, Sta. 5=350-Sta. 5730</t>
  </si>
  <si>
    <t>314</t>
  </si>
  <si>
    <t>Construction of Tagum-Libuganon Flood Control Structure, Mabantao Section</t>
  </si>
  <si>
    <t>Kapalong Davao del Norte</t>
  </si>
  <si>
    <t xml:space="preserve">projected-outside AD, letter sent via messenger informing regarding the work order issued but no response yet
</t>
  </si>
  <si>
    <t>315</t>
  </si>
  <si>
    <t>Sitio Pandulian, Mabantao-Florida-Suaon Road leading to Kapalong Woodland Resort</t>
  </si>
  <si>
    <t>316</t>
  </si>
  <si>
    <t>Capungagan-Mabuhay-Pandulian leading to Coconut, Cacao, Mechanical Drier, Rice, Packing House</t>
  </si>
  <si>
    <t>317</t>
  </si>
  <si>
    <t>Kapalong (luna elementary school )-Kapalong (Sampao Road)-Kapalong (Mamacao Road) connecting Tagum-Panabo circumferential Road and Banana Industries and Rubber Industries</t>
  </si>
  <si>
    <t>Kapalong, Davao Del Norte</t>
  </si>
  <si>
    <t>318</t>
  </si>
  <si>
    <t>NRJ Surigao Davao Coastal Road to Hijo Cadastral Connecting Tagum City Overland Transport Terminal in Support of Business Processing Outsourcing, Coconut Farm and Renewable Energy Industries</t>
  </si>
  <si>
    <t>319</t>
  </si>
  <si>
    <t>NRJ Tagum Road-Panabo Pag-asa (Kapalong) Road-Kimamon (sto. Tomas)-Lunga-og road, Salvacion-San Miguel Sto. Tomas Road connecting Panabo Wharf to Banana Industries</t>
  </si>
  <si>
    <t>320</t>
  </si>
  <si>
    <t>Construction of Road from Barangay Mamacao to Lantawon, Overview</t>
  </si>
  <si>
    <t>321</t>
  </si>
  <si>
    <t>Construction of Multi-Purpose (1STY-3CL), Kapalong College of Agriculture, Science and Technology (KCAST)</t>
  </si>
  <si>
    <t>Barangay Gupitan,Kapalong,Davao del Norte</t>
  </si>
  <si>
    <t>322</t>
  </si>
  <si>
    <t>Construction of Multi-Purpose Building (evacuation Center)</t>
  </si>
  <si>
    <t>Purok 2, Barangay Semong, Kapalong, Davao del Norte</t>
  </si>
  <si>
    <t>323</t>
  </si>
  <si>
    <t>Construction of Multi-Purpose Building (Covered Court)</t>
  </si>
  <si>
    <t>Gabuyan ES, Barangay Gabuyan, Kapalong, Davao del Norte</t>
  </si>
  <si>
    <t>324</t>
  </si>
  <si>
    <t>Baranga Mabantao Purok 16 ARBA, Kapalong, Davao del Norte</t>
  </si>
  <si>
    <t>325</t>
  </si>
  <si>
    <t>Construction of Flood Control Structure (Bank Protection)</t>
  </si>
  <si>
    <t>Barangay Talomo, Sto. Tomas, Davao del Norte</t>
  </si>
  <si>
    <t>326</t>
  </si>
  <si>
    <t>Jct Tagum-Panabo-Circumferential Road to Fd Rd 5 Road leading to Various tourism sites</t>
  </si>
  <si>
    <t>Brgy. San Jose, Sto. Tomas, Davao del Norte</t>
  </si>
  <si>
    <t>327</t>
  </si>
  <si>
    <t>NRJ Fd Rd 5-Lagdek Road leading to Municipal Ecological Park and Ecology Center(MEPEC)</t>
  </si>
  <si>
    <t>328</t>
  </si>
  <si>
    <t>Santo Tomas (Balagunan road) connecting Panabo Wharf to Banana Industries and Rice Industries</t>
  </si>
  <si>
    <t>329</t>
  </si>
  <si>
    <t>Construction of Feeder Road 1-Sition Nordida, New Visaya to Purok Maguintalunan leading to Banana Packing House, Banana Plantations and Pomelo Farm</t>
  </si>
  <si>
    <t>Sto. Tomas, Davao del Norte</t>
  </si>
  <si>
    <t>330</t>
  </si>
  <si>
    <t>Construction of Road in Barangay Maduao-Barangay Tagpore and Sn Jose Mahayahay</t>
  </si>
  <si>
    <t>Panabo City and Sto. Tomas, Davao del Norte</t>
  </si>
  <si>
    <t>331</t>
  </si>
  <si>
    <t>Construction of Multi-Purpose Building (Legislative Building),</t>
  </si>
  <si>
    <t>Barangay Tibal-og, Santo Tomas, Davao del Norte</t>
  </si>
  <si>
    <t>332</t>
  </si>
  <si>
    <t>Brgy. Magwawa, Santo Tomas, Davao del Norte</t>
  </si>
  <si>
    <t>333</t>
  </si>
  <si>
    <t>Barangay Salvacion, Santo Tomas, Davao del Norte</t>
  </si>
  <si>
    <t>334</t>
  </si>
  <si>
    <t>Barangay Tulalian, Sto. Tomas, Davao del Norte</t>
  </si>
  <si>
    <t>335</t>
  </si>
  <si>
    <t>Construction of Water Supply</t>
  </si>
  <si>
    <t>Barangay Balagunan, Sto. Tomas, Davao del Norte</t>
  </si>
  <si>
    <t>336</t>
  </si>
  <si>
    <t>Construction of Water Supply System</t>
  </si>
  <si>
    <t>Sitio Maguintalunan, Barangay New Visayas, Santo Tomas, Davao del Norte</t>
  </si>
  <si>
    <t>337</t>
  </si>
  <si>
    <t>Construction of Drainage Canal</t>
  </si>
  <si>
    <t>Barangay Tibal-og, Sto. Tomas, Davao del Norte</t>
  </si>
  <si>
    <t>338</t>
  </si>
  <si>
    <t>Construction of Multi-Purpose Building( Government Building Tribal Hall)</t>
  </si>
  <si>
    <t>339</t>
  </si>
  <si>
    <t>Construction of Flood Control Structure along Saug River, Protecting Tagum-Panabo City Circumferential Road</t>
  </si>
  <si>
    <t>340</t>
  </si>
  <si>
    <t>Construction of Reventment along Saug River</t>
  </si>
  <si>
    <t>Cambanogoy, Asuncion, Davao del Norte</t>
  </si>
  <si>
    <t>341</t>
  </si>
  <si>
    <t>Construction of Saug River Flood control</t>
  </si>
  <si>
    <t>342</t>
  </si>
  <si>
    <t>NRJ Sagayen-Sonlon Road connecting Asuncion Overland Transport Terminal in support of Coconut,Banana, and Rice industries</t>
  </si>
  <si>
    <t>343</t>
  </si>
  <si>
    <t>Construction (Completion) of Saug Bridge</t>
  </si>
  <si>
    <t>344</t>
  </si>
  <si>
    <t>Construction of Multi-Purpose Building as Sitio Kawayan</t>
  </si>
  <si>
    <t>Barangay Sagayen, Asuncion, Davao del Norte</t>
  </si>
  <si>
    <t>345</t>
  </si>
  <si>
    <t>Construction of Jct. Tagum-Panabo Circumferential Road</t>
  </si>
  <si>
    <t>Brgy. New Bantayan-Brgy. Magastos, Asuncion Davao del Norte.</t>
  </si>
  <si>
    <t>346</t>
  </si>
  <si>
    <t>Rehabilitation of Road</t>
  </si>
  <si>
    <t>Purok 2 &amp;3, New Bantayan, Asuncion,Davao del Norte</t>
  </si>
  <si>
    <t>347</t>
  </si>
  <si>
    <t>Construction of Multi-Purpose Building (Brgy. Hall)</t>
  </si>
  <si>
    <t>Barangay Camansa, Asuncion, Davao del Norte</t>
  </si>
  <si>
    <t>348</t>
  </si>
  <si>
    <t>Barangay Sonlon, Asuncion, Davao del Norte</t>
  </si>
  <si>
    <t>349</t>
  </si>
  <si>
    <t>Brgy. New Loon, Asuncion, Davao del Norte</t>
  </si>
  <si>
    <t>350</t>
  </si>
  <si>
    <t>Construction (Completion) of Multi-Purpose Building (Purok Centers)</t>
  </si>
  <si>
    <t>Barangay Buclad, Asuncion, Davao del Norte</t>
  </si>
  <si>
    <t>351</t>
  </si>
  <si>
    <t>Construction (Completion) of Multi-Purpose Building (Evacuation Center</t>
  </si>
  <si>
    <t>) Brgy. New Banatayan, Asuncion, Davao del Norte</t>
  </si>
  <si>
    <t>352</t>
  </si>
  <si>
    <t>Rehabilitation of Water System</t>
  </si>
  <si>
    <t>Purok 7 Alongan, Brgy. Sagayen/Brgy. Buan/ Brgy. Sta. Felomina/Purok 8, Brgy San Vincente,Asuncion, Davao del Norte</t>
  </si>
  <si>
    <t>353</t>
  </si>
  <si>
    <t>Daang Maharlika (MN)-(s00060mn) K14768+400 –K1478+833, (S00064MN) K1479+179-K1479+612</t>
  </si>
  <si>
    <t>354</t>
  </si>
  <si>
    <t>Panabo Wharf Road</t>
  </si>
  <si>
    <t>Panabo City, Davao del Norte</t>
  </si>
  <si>
    <t>355</t>
  </si>
  <si>
    <t>Jct. Agusan-Davao Road, Brgy. Cagangohan to Purok Cogon Leading to Ecotourism Mangrove</t>
  </si>
  <si>
    <t>Brgy. J.P. Laurel, Panabo City Davao del Norte</t>
  </si>
  <si>
    <t>356</t>
  </si>
  <si>
    <t>NRJ (Cabaluna Road) to Juction Brgy. Consolacion Leading to Inland Resort to Brgy. Malativas</t>
  </si>
  <si>
    <t>357</t>
  </si>
  <si>
    <t>City Hall Center, Panabo, Davao del Norte</t>
  </si>
  <si>
    <t>358</t>
  </si>
  <si>
    <t>Kasilak National High School, Barangay Kasilak, Panabo City, Davao del Norte</t>
  </si>
  <si>
    <t>359</t>
  </si>
  <si>
    <t>Barangay Malativas, Panabo City, Davao del Norte</t>
  </si>
  <si>
    <t>360</t>
  </si>
  <si>
    <t>Barangay Manay, Panabo City, Davao del Norte</t>
  </si>
  <si>
    <t>361</t>
  </si>
  <si>
    <t>Barangay Quezon, Panabo City, Davao del Norte</t>
  </si>
  <si>
    <t>362</t>
  </si>
  <si>
    <t>Barangay Sindaton, Panabo City, Davao del Norte</t>
  </si>
  <si>
    <t>363</t>
  </si>
  <si>
    <t>Brgy. Gredu,Panabo City, Davao del Norte</t>
  </si>
  <si>
    <t>364</t>
  </si>
  <si>
    <t>Construction(Completion) of Multi-Purpose Building</t>
  </si>
  <si>
    <t>Brgy. Datu Abdul, Panabo City, Davao del Norte</t>
  </si>
  <si>
    <t>365</t>
  </si>
  <si>
    <t>Brgy. San Francisco, Panabo City, Davao del Norte</t>
  </si>
  <si>
    <t>366</t>
  </si>
  <si>
    <t>Purok 11, Brgy. San Vicente</t>
  </si>
  <si>
    <t>367</t>
  </si>
  <si>
    <t>Purok 24, Brgy. San Vicente,Panabo City</t>
  </si>
  <si>
    <t>368</t>
  </si>
  <si>
    <t>Construction (Completion) Of Multi-Purpose Building</t>
  </si>
  <si>
    <t>Brgy. Kasilak, Panabo City, Davao del Norte</t>
  </si>
  <si>
    <t>government Projects</t>
  </si>
  <si>
    <t>369</t>
  </si>
  <si>
    <t>Access Road Leading to Adecor Wharf</t>
  </si>
  <si>
    <t>370</t>
  </si>
  <si>
    <t>Tagum-Panabo Circum Rd-k1509+ 965-K1510+ 588</t>
  </si>
  <si>
    <t>371</t>
  </si>
  <si>
    <t>Carmen-DAPECOL Cmpd Rd- k1472+850-K1473+588</t>
  </si>
  <si>
    <t>372</t>
  </si>
  <si>
    <t>Alejal Br. (B00023MN)</t>
  </si>
  <si>
    <t>Carmen-DAPECOL Cmpd Rd</t>
  </si>
  <si>
    <t>373</t>
  </si>
  <si>
    <t>Basak BR. (B00021MN)</t>
  </si>
  <si>
    <t>Carmen DAPECOL Cmpd Rd.</t>
  </si>
  <si>
    <t>374</t>
  </si>
  <si>
    <t>Mangalcal BR. (B01963MN)</t>
  </si>
  <si>
    <t>Carmen-DAPECOL Cmpd Rd.</t>
  </si>
  <si>
    <t>375</t>
  </si>
  <si>
    <t>New Camiling Br. (B00022MN)</t>
  </si>
  <si>
    <t>376</t>
  </si>
  <si>
    <t>Rehabilitation of Tuganay-Libuganon and Mag Creek Protection Dikes</t>
  </si>
  <si>
    <t>Tuganay, Davao del Norte</t>
  </si>
  <si>
    <t>377</t>
  </si>
  <si>
    <t>Guadalupe-Lower Tuganay Road Connecting Carmen Overland Transport Terminal in support of Banana and Coconut Industries</t>
  </si>
  <si>
    <t>378</t>
  </si>
  <si>
    <t>Construction of Road NRJ Agusan-Davao Road,</t>
  </si>
  <si>
    <t>Brgy. Ising to Asuncion to Tubod, Carmen, Davao del Norte</t>
  </si>
  <si>
    <t>379</t>
  </si>
  <si>
    <t>Construction of Carmen-Panabo Diversion Road</t>
  </si>
  <si>
    <t>Brgy. Mangalcal to Tubod Section, Carmen, Davao del Norte</t>
  </si>
  <si>
    <t>380</t>
  </si>
  <si>
    <t>Construction of Dike along Sadpukon Creek, Carmen,</t>
  </si>
  <si>
    <t>Brgy. Taba, Carmen, Davao del Norte</t>
  </si>
  <si>
    <t>381</t>
  </si>
  <si>
    <t>Construction of Revetment along Tagum Libuganon River Basin, Carmen Section,</t>
  </si>
  <si>
    <t>Brgy. Guadalupe, Carmen, Davao del Norte</t>
  </si>
  <si>
    <t>382</t>
  </si>
  <si>
    <t>Construction of Concrete Revetment along Tagum-Libuganon River Basin</t>
  </si>
  <si>
    <t>Carmen Section, Davao del Norte</t>
  </si>
  <si>
    <t>383</t>
  </si>
  <si>
    <t>Construction of Dike Along Locutan Bridge to Mactan Channel Down to Tuganay River</t>
  </si>
  <si>
    <t>Carmen, Davao del Norte</t>
  </si>
  <si>
    <t>384</t>
  </si>
  <si>
    <t>Construction of Dike along Sadpudon Creek,</t>
  </si>
  <si>
    <t>385</t>
  </si>
  <si>
    <t>Construction of Flood Control Project (Dike with Road on Top/Along Tuganay River (lucutan to Tuganay Bridge))</t>
  </si>
  <si>
    <t>386</t>
  </si>
  <si>
    <t>Construction of Multiple-Purpose Building</t>
  </si>
  <si>
    <t>Barangay Ising, Carmen, Davao del Norte</t>
  </si>
  <si>
    <t>387</t>
  </si>
  <si>
    <t>Barangay Santo Nino, Carmen Davao del Norte</t>
  </si>
  <si>
    <t>388</t>
  </si>
  <si>
    <t>Barangay Taba, Carmen, Davao del Norte</t>
  </si>
  <si>
    <t>389</t>
  </si>
  <si>
    <t>Purok 2-A, Lower Tuganay, Barangay Tuganay, Carmen, Davao del Norte</t>
  </si>
  <si>
    <t>390</t>
  </si>
  <si>
    <t>Carmen-DAPECOL Cmpd Rd.-K1472+692-k1473+479</t>
  </si>
  <si>
    <t>391</t>
  </si>
  <si>
    <t>Anibongan-Salvacion-Cabayangan,Anibogan Section, Carmen, Davao del Norte</t>
  </si>
  <si>
    <t>392</t>
  </si>
  <si>
    <t>Construction of Concrete Revetment including Pump Station</t>
  </si>
  <si>
    <t>Sadpudon Creek, Carmen, Davao del Norte</t>
  </si>
  <si>
    <t>393</t>
  </si>
  <si>
    <t>Construction of Isolation Facility at Davao del Norte Hospital</t>
  </si>
  <si>
    <t>Carmen Zone, Davao del Norte</t>
  </si>
  <si>
    <t>394</t>
  </si>
  <si>
    <t>Tanglaw Br. 1 (B00188MN)</t>
  </si>
  <si>
    <t>Tagum-Panabo Circum Rd</t>
  </si>
  <si>
    <t>395</t>
  </si>
  <si>
    <t>Tanglaw Br.2 (B00187MN)</t>
  </si>
  <si>
    <t>396</t>
  </si>
  <si>
    <t>Jct. Road</t>
  </si>
  <si>
    <t>Tagunay-Dujali-Kinamayan to Pob. New Casay , RJS Purok 5,Pob. Cabayangan to Purok Sampaguita leading to Palayaman, Brgy. Cabay-angan, B.E. Dujali, Davao del Norte</t>
  </si>
  <si>
    <t>397</t>
  </si>
  <si>
    <t>Construction to Tanglaw-Dujali-Carmen-Tagum Road, Sto. Tomas and B.E. Dujali, Brgy. Tanglaw to Dujali Section</t>
  </si>
  <si>
    <t>398</t>
  </si>
  <si>
    <t>Construction to Multi-Purpose Building</t>
  </si>
  <si>
    <t>Sitio Antipolo, Barangay Cabay-Angan, Braulio E, Dujali, Davao del Norte</t>
  </si>
  <si>
    <t>399</t>
  </si>
  <si>
    <t>Barangay New Casay, B.E. Dujali, Davao del Norte</t>
  </si>
  <si>
    <t>400</t>
  </si>
  <si>
    <t>Purok 1, Purok 2, Purok 3 Bugtong Talisay, Barangay Dujali,Braulio E. Dujali, Davao del Norte</t>
  </si>
  <si>
    <t>401</t>
  </si>
  <si>
    <t>Purok 1C-Purok 6 Antipolo- Purok 2A East Cabayangan, Braulio E. Dujali, Davao del Norte</t>
  </si>
  <si>
    <t>402</t>
  </si>
  <si>
    <t>Barangay Site New Casay, Braulio E. Dujali, Davao del Norte</t>
  </si>
  <si>
    <t>403</t>
  </si>
  <si>
    <t>Barangay Dujali Poblacion, B.E. Dujali, Davao del Norte</t>
  </si>
  <si>
    <t>404</t>
  </si>
  <si>
    <t>Daang Maharlika (MN)-K1451+983-K1452+252</t>
  </si>
  <si>
    <t>405</t>
  </si>
  <si>
    <t>Daang Maharlika (MN) K1459+000-K1459+498</t>
  </si>
  <si>
    <t>406</t>
  </si>
  <si>
    <t>Daang Maharlika (MN) –K1465+658.462-K1466+106</t>
  </si>
  <si>
    <t>407</t>
  </si>
  <si>
    <t>Tagum City Diversion Road-K1459+000-k1459+323</t>
  </si>
  <si>
    <t>408</t>
  </si>
  <si>
    <t>Daang Maharlika (MN)- K1460+590-k1460+632 B/S, K1460+632-K146</t>
  </si>
  <si>
    <t>409</t>
  </si>
  <si>
    <t>Daang Maharlika (MN)-K1476+195-k1476+323</t>
  </si>
  <si>
    <t>410</t>
  </si>
  <si>
    <t>Tagum Diversion Rd. K1457+565-k1458+195</t>
  </si>
  <si>
    <t>411</t>
  </si>
  <si>
    <t>Pagsabangan Br. 2 (B01904MN)</t>
  </si>
  <si>
    <t>Tagum-Panabo Circum Rd.</t>
  </si>
  <si>
    <t>412</t>
  </si>
  <si>
    <t>Construction of Bank Protection, Protecting Daang Maharlika,Magdum Section,</t>
  </si>
  <si>
    <t>Tagum City Davao del Norte</t>
  </si>
  <si>
    <t>413</t>
  </si>
  <si>
    <t>Construction of Flood Control Structure</t>
  </si>
  <si>
    <t>Saug River, Brgy. Bincungan-Brgy. Busaon, Tagum City,Davao del Norte</t>
  </si>
  <si>
    <t>414</t>
  </si>
  <si>
    <t>Construction of Hijo River Flood Control, Pagsabangan Section</t>
  </si>
  <si>
    <t>415</t>
  </si>
  <si>
    <t>Access Road</t>
  </si>
  <si>
    <t>Leading to Tagum Energy Park, Brgy. Apokon to Hijo Resources to Lanikai Boutique Hotel and Banana Beach, Tagum City, Davao del Norte</t>
  </si>
  <si>
    <t>416</t>
  </si>
  <si>
    <t>Brgy. Liboganon Road Leading to Local Beach Resorts</t>
  </si>
  <si>
    <t>Brgy. Liboganon, Tagum City, Davao del Norte</t>
  </si>
  <si>
    <t>417</t>
  </si>
  <si>
    <t>Asuncion-New Alegria-Cuambogan Road Connecting Asuncion Overland Transport Terminal in support of Coconut and Banana Industries,</t>
  </si>
  <si>
    <t>418</t>
  </si>
  <si>
    <t>La Filipina Road Sitio San ISISDRO Road-Nueva Fuerza Road- Baca,New Corella Road connecting Tagum City Diversion Road to Shared Service Facilities, Cacao Industries and Coconut Industries</t>
  </si>
  <si>
    <t>Tagum City, Davao del Norte</t>
  </si>
  <si>
    <t>419</t>
  </si>
  <si>
    <t>Construction of Road, Brgy. Bincungan to Brgy. Canocotan</t>
  </si>
  <si>
    <t>420</t>
  </si>
  <si>
    <t>Construction of Concrete Road</t>
  </si>
  <si>
    <t>Brgy. Magdum to new Balamban, Tagum, Davao del Norte</t>
  </si>
  <si>
    <t>421</t>
  </si>
  <si>
    <t>Construction (Completion) of Road</t>
  </si>
  <si>
    <t>Brgy. Magugpo East, Tagum City, Davao del Sur</t>
  </si>
  <si>
    <t>422</t>
  </si>
  <si>
    <t>Construction of Multi-Purpose Building (2-STOREY COMELEC BLDG.)</t>
  </si>
  <si>
    <t>423</t>
  </si>
  <si>
    <t>Construction of Multi-Purpose Building (Barangay Hall)</t>
  </si>
  <si>
    <t>Brgy. Magugpo North, Tagum City, Davao del Norte</t>
  </si>
  <si>
    <t>424</t>
  </si>
  <si>
    <t>Brgy. Busaon, Tagum City, Davao del Norte</t>
  </si>
  <si>
    <t>425</t>
  </si>
  <si>
    <t>Barangay San Agustin, Tagum City, Davao del Norte</t>
  </si>
  <si>
    <t>426</t>
  </si>
  <si>
    <t>Construction (Completion) of Multi-Purpose Building (Brgy. Hall)</t>
  </si>
  <si>
    <t>Brgy. La Filipina, Tagum City Davao del Norte</t>
  </si>
  <si>
    <t>427</t>
  </si>
  <si>
    <t>Construction (Completion) of Multi-Purpose Building Gym</t>
  </si>
  <si>
    <t>Brgy. Canocotan(Purok 6, Km48) Tagum City, Davao del Norte</t>
  </si>
  <si>
    <t>428</t>
  </si>
  <si>
    <t>Construction of Drainage Canal at Visayan Village</t>
  </si>
  <si>
    <t>Visayan Village, Tagum City, Davao del Norte</t>
  </si>
  <si>
    <t>429</t>
  </si>
  <si>
    <t>Carmen-Tagum City Coastal Road, Package G</t>
  </si>
  <si>
    <t>430</t>
  </si>
  <si>
    <t>Carmen-Tagum City Coastal Road, Package H</t>
  </si>
  <si>
    <t>431</t>
  </si>
  <si>
    <t>Iglesia ni Cristo</t>
  </si>
  <si>
    <t>Construction of a Chapel</t>
  </si>
  <si>
    <t>432</t>
  </si>
  <si>
    <t>Mr. Gerry R. Mabborang</t>
  </si>
  <si>
    <t>Gasoline Refilling Station</t>
  </si>
  <si>
    <t>Sitio Manuga, Datu Danwata, Malita, Davao Occidental</t>
  </si>
  <si>
    <t>433</t>
  </si>
  <si>
    <t>Mr. Gerry M. Carbonel</t>
  </si>
  <si>
    <t>Proposed Reforestation Project</t>
  </si>
  <si>
    <t>Barangay New Argao, Municipality of Malita, Davao Occidental</t>
  </si>
  <si>
    <t>434</t>
  </si>
  <si>
    <t>Department of Education</t>
  </si>
  <si>
    <t>Proposed Construction of School Building</t>
  </si>
  <si>
    <t>Barangay Pogpog, Sta. Cruz, Davao Del Sur</t>
  </si>
  <si>
    <t>435</t>
  </si>
  <si>
    <t>Mr. Anthony Ballesteros</t>
  </si>
  <si>
    <t>Establishment of Rest House</t>
  </si>
  <si>
    <t>Barangay Kapatagan, Digos City, Davao Del Sur</t>
  </si>
  <si>
    <t>436</t>
  </si>
  <si>
    <t>Mers Food and Delicacies Inc.</t>
  </si>
  <si>
    <t>Establishment of Altamers Mountain Resort</t>
  </si>
  <si>
    <t>FPIC Report for submission to RO</t>
  </si>
  <si>
    <t>437</t>
  </si>
  <si>
    <t>Mr. Eugenio Leynes Sr. and Family</t>
  </si>
  <si>
    <t>Establishment of Agri-Tourism Camp Eugenio Family Venture</t>
  </si>
  <si>
    <t>438</t>
  </si>
  <si>
    <t>Ms. Annabelle Manayon</t>
  </si>
  <si>
    <t>Balutakay,Managa,Bansalan, Davao Del Sur</t>
  </si>
  <si>
    <t>439</t>
  </si>
  <si>
    <t>Dr. Neil Lloyd Puracan</t>
  </si>
  <si>
    <t>Establishment of Mini-Farm</t>
  </si>
  <si>
    <t>Sitio Mainit, Barangay Kapatagan, Digos City, Davao Del Sur</t>
  </si>
  <si>
    <t>440</t>
  </si>
  <si>
    <t>Ms. Marguia Alquiza</t>
  </si>
  <si>
    <t>Establishment of Cave Resort</t>
  </si>
  <si>
    <t>Barangay Tibolo, Sta. Cruz,Davao Del Sur</t>
  </si>
  <si>
    <t>441</t>
  </si>
  <si>
    <t>Establishment of Kahayahay Resort</t>
  </si>
  <si>
    <t>442</t>
  </si>
  <si>
    <t>Various Proponents</t>
  </si>
  <si>
    <t>Sustainable Farming Activities</t>
  </si>
  <si>
    <t>Barnagy Binaton, Digos City, Davao Del Sur</t>
  </si>
  <si>
    <t>443</t>
  </si>
  <si>
    <t>Ms. Maria Teresa Lucaberte</t>
  </si>
  <si>
    <t>Establishment of Floresse She Garden</t>
  </si>
  <si>
    <t>Barangay Binaton, Digos City</t>
  </si>
  <si>
    <t>444</t>
  </si>
  <si>
    <t>Ms. Maria Lila Dineros Arrazate</t>
  </si>
  <si>
    <t>Forest Mini Golf and Picnic Place</t>
  </si>
  <si>
    <t>Sitio Teril, Barangay Kapatagan, Digos City</t>
  </si>
  <si>
    <t>445</t>
  </si>
  <si>
    <t>Mr. Roiberto Torres</t>
  </si>
  <si>
    <t>Establishment of Hamika Hardware</t>
  </si>
  <si>
    <t>446</t>
  </si>
  <si>
    <t>Antonio Batonghinog, Desderio,Lawian,Fidel Avila and Rodrigo Lumen</t>
  </si>
  <si>
    <t>Joint Request for Road Access</t>
  </si>
  <si>
    <t>Purok 9, Barangay Alegre,Bansalan</t>
  </si>
  <si>
    <t>447</t>
  </si>
  <si>
    <t>Mr. Rey Haban</t>
  </si>
  <si>
    <t>Banana Plantation</t>
  </si>
  <si>
    <t>Brgy. Managa,Bansalan,Davao del Sur</t>
  </si>
  <si>
    <t>448</t>
  </si>
  <si>
    <t>Ginny N. Pascua</t>
  </si>
  <si>
    <t>Epitome Mountain Resort</t>
  </si>
  <si>
    <t>Barangay Managa,Bansalan, Davao del Sur</t>
  </si>
  <si>
    <t>For submission of FPIC report to RO</t>
  </si>
  <si>
    <t>449</t>
  </si>
  <si>
    <t>Mr. John Val Abad</t>
  </si>
  <si>
    <t>Establishment of JJ Motor Parts and Accessories Shop</t>
  </si>
  <si>
    <t>Brgy. Managa Bansalan Davao del Sur</t>
  </si>
  <si>
    <t>450</t>
  </si>
  <si>
    <t>Mr. Bienvinido Herbito</t>
  </si>
  <si>
    <t>Application for Special Agreement for Protected Area (SAPA)</t>
  </si>
  <si>
    <t>Brgy. Managa, Bansalan,Davao del Sur</t>
  </si>
  <si>
    <t>451</t>
  </si>
  <si>
    <t>Algon Engineerimg Construction Corp</t>
  </si>
  <si>
    <t>Extraction of Mountain Mix (Quarry)</t>
  </si>
  <si>
    <t>Barangay Tibolo, Sta. Cruz Davao del Sur.</t>
  </si>
  <si>
    <t>452</t>
  </si>
  <si>
    <t>Mary Ann Roble Austria</t>
  </si>
  <si>
    <t>Establishment of Mary Lan Agritourism Park</t>
  </si>
  <si>
    <t>Purok Venus, Balutakay,Managa, Bansalan, Davao del Sur</t>
  </si>
  <si>
    <t>453</t>
  </si>
  <si>
    <t>Ms. Mary Anna Lou Lantape</t>
  </si>
  <si>
    <t>RM Motorparts and Accessories Business</t>
  </si>
  <si>
    <t>Brgy. Managa, Bansalan, Davao del Sur</t>
  </si>
  <si>
    <t>454</t>
  </si>
  <si>
    <t>Ms. Hanna Dumayas</t>
  </si>
  <si>
    <t>Dekada Coffee Project</t>
  </si>
  <si>
    <t>Purok Moon, Barangay Managa,Bansalan,Davao del Sur</t>
  </si>
  <si>
    <t>455</t>
  </si>
  <si>
    <t>Mary Anna Lou Lantape</t>
  </si>
  <si>
    <t>Brgy. Managa,Bansalan, Davao del Sur</t>
  </si>
  <si>
    <t>456</t>
  </si>
  <si>
    <t>Mr. Joy Anthony Carmona</t>
  </si>
  <si>
    <t>Carmona Paco Farm and Resort</t>
  </si>
  <si>
    <t>Sitio Balutakay,Brgy. Managa, Municipality of Bansalan, Davao del Sur.</t>
  </si>
  <si>
    <t>457</t>
  </si>
  <si>
    <t>Mr. Philip Marl Morato</t>
  </si>
  <si>
    <t>Residence and Morata's Commercial Space</t>
  </si>
  <si>
    <t>Purok Earth,Brgy. Managa, Bansalan, Davao del Sur.</t>
  </si>
  <si>
    <t>458</t>
  </si>
  <si>
    <t>Mr. and Mrs. Marivic C. Dubria</t>
  </si>
  <si>
    <t>Dubria Farm Expansion- A way of Coffee Project</t>
  </si>
  <si>
    <t>Purok Pluto, Brgy. Managa,Bansalan, Davao del Sur</t>
  </si>
  <si>
    <t>459</t>
  </si>
  <si>
    <t>Khrystyn B. Apilat</t>
  </si>
  <si>
    <t>Viewpoint Mountain Resort</t>
  </si>
  <si>
    <t>Sitio New Bohol,Purok Jupiter, Barangay Managa,Bansalan, Davao del Sur</t>
  </si>
  <si>
    <t>FPIC Report and CP endorsed to Central Office for concurrence of EC</t>
  </si>
  <si>
    <t>460</t>
  </si>
  <si>
    <t>Ms. Ruth M. Quillan</t>
  </si>
  <si>
    <t>Berries Farm</t>
  </si>
  <si>
    <t>Sitio new Bohol, Brgy. Managa,Bansalan, Davao del Sur</t>
  </si>
  <si>
    <t>461</t>
  </si>
  <si>
    <t>Provincial Government of Davao Del Sur- Provincial Engineer's Office</t>
  </si>
  <si>
    <t>Proposed Construction of Seawall Project of the Provincial Engineer's Office</t>
  </si>
  <si>
    <t>Baybay, Municipality of Malalag, Davao del Sur</t>
  </si>
  <si>
    <t>Proponent change of project name. Waiting for final project title from the proponent.</t>
  </si>
  <si>
    <t>462</t>
  </si>
  <si>
    <t>Mr. Karlo Jesus Sobiaco</t>
  </si>
  <si>
    <t>Establishment of Family Vacation House/Resort</t>
  </si>
  <si>
    <t>Sitio Pag-asa, Brgy. Kapatagan, Digos City, Davao del Sur</t>
  </si>
  <si>
    <t>463</t>
  </si>
  <si>
    <t>Mr. Lotis Manzano</t>
  </si>
  <si>
    <t>Establishment of D &amp; J Nature Resort</t>
  </si>
  <si>
    <t>Sitio Langan, Coronon, Sta. Cruz, Davao del Sur</t>
  </si>
  <si>
    <t>First Meeting conducted. NCIP awaiting IP decision.</t>
  </si>
  <si>
    <t>464</t>
  </si>
  <si>
    <t>Provincial Local Government of Davao Oriental</t>
  </si>
  <si>
    <t>Sitio Panlaisan, Barangay Pichon, Caraga, Davao Oriental</t>
  </si>
  <si>
    <t>FPIC: HALTED DUE TO NON COMPLIANCE OF PROPONENT RE: ACTIVITY EXPENSES</t>
  </si>
  <si>
    <t>FPIC Onhold</t>
  </si>
  <si>
    <t>465</t>
  </si>
  <si>
    <t>Municipal Local Government Unit of Banaybanay</t>
  </si>
  <si>
    <t>Municipal Docking Port Project</t>
  </si>
  <si>
    <t>Sitio Tagdodo, Brgy. Maputi, Banaybanay, Davao Oriental</t>
  </si>
  <si>
    <t>PROPONENT ALREADY INFORMED OF THE WORK ORDER. NO RESPONSE.</t>
  </si>
  <si>
    <t>466</t>
  </si>
  <si>
    <t>ADMMO of Baganga</t>
  </si>
  <si>
    <t>Application for Rattan Cutting Permit</t>
  </si>
  <si>
    <t>Davao Oriental</t>
  </si>
  <si>
    <t>Cutting project</t>
  </si>
  <si>
    <t>467</t>
  </si>
  <si>
    <t>Licop Sainz Farmer's Association and DENR</t>
  </si>
  <si>
    <t>Proposed Bamboo Plantation Project</t>
  </si>
  <si>
    <t>468</t>
  </si>
  <si>
    <t>Enhanced National Greening Program</t>
  </si>
  <si>
    <t>Sitio Licop, Brgy. Sainz, Mati City, Davao Oriental</t>
  </si>
  <si>
    <t>469</t>
  </si>
  <si>
    <t>DepEd-Schools Division of Mati Situated</t>
  </si>
  <si>
    <t>Construction of Additional Buildings and Classroom Repairs of Cangusan Elementary School</t>
  </si>
  <si>
    <t>Sitio Cangusan,Don Salvador,Mati City,Davao Oriental</t>
  </si>
  <si>
    <t>FBV ALREADY CONDUCTED. REPORT ALREADY FORWARDED</t>
  </si>
  <si>
    <t>470</t>
  </si>
  <si>
    <t>Mr. Samuel L. Uy</t>
  </si>
  <si>
    <t>Application for Socialized Industrial Forest Management Agreement</t>
  </si>
  <si>
    <t>Sitio Langgawisan, Barangay Ompao,Tarragona, Davao Oriental</t>
  </si>
  <si>
    <t>FBI ALREADY CONDUCTED. PREPARATION OF FBI REPORT</t>
  </si>
  <si>
    <t>471</t>
  </si>
  <si>
    <t>Barangay Council of Don Salvador Lopez</t>
  </si>
  <si>
    <t>Application for Tree Cutting Permit</t>
  </si>
  <si>
    <t>City of Mati, Davao Oriental</t>
  </si>
  <si>
    <t>FIELD BASED VALIDATION ALREADY CONDUCTED. FOR SUBMISSION OF REPORT</t>
  </si>
  <si>
    <t>472</t>
  </si>
  <si>
    <t>Converge ICT Solutions Inc. &amp; Metroworks ICT Construction Inc.</t>
  </si>
  <si>
    <t>Converge Backbone Project</t>
  </si>
  <si>
    <t>Mati City, Davao Oriental</t>
  </si>
  <si>
    <t>FOR SCHEDULING OF MOA SIGNING. INACTIVTY ON THE PART OF THE PROPONENT</t>
  </si>
  <si>
    <t>473</t>
  </si>
  <si>
    <t>Provincial Government Office of Davao Oriental</t>
  </si>
  <si>
    <t>Proposed Mainit Hot Spring and Eco Park Development Project</t>
  </si>
  <si>
    <t>Municipality of Cateel, Dvo. Oriental</t>
  </si>
  <si>
    <t>FBV NOT YET CONDUCTED. IN COORDINATION WITH PLGU FOR THE CONDUCT OF FBV</t>
  </si>
  <si>
    <t>474</t>
  </si>
  <si>
    <t>Municipal Local Government Unit of Laak</t>
  </si>
  <si>
    <t>Construction of Potable Water System Level III</t>
  </si>
  <si>
    <t>Andap</t>
  </si>
  <si>
    <t>475</t>
  </si>
  <si>
    <t>Datu Ampunan</t>
  </si>
  <si>
    <t>476</t>
  </si>
  <si>
    <t>Inakayan</t>
  </si>
  <si>
    <t>477</t>
  </si>
  <si>
    <t>Construction of Potable Water System Level III with driling</t>
  </si>
  <si>
    <t>Sisimon</t>
  </si>
  <si>
    <t>478</t>
  </si>
  <si>
    <t>Cebolada</t>
  </si>
  <si>
    <t>479</t>
  </si>
  <si>
    <t>Construction of Farm to Market Road Dawan-Dawan to Minsua to Kibaguio</t>
  </si>
  <si>
    <t>Conception</t>
  </si>
  <si>
    <t>480</t>
  </si>
  <si>
    <t>Construction of Potable Water System Level III at Purok 5 and Purok 7</t>
  </si>
  <si>
    <t>Bagong Silang</t>
  </si>
  <si>
    <t>481</t>
  </si>
  <si>
    <t>Construction of Potable Water Sytem Level III at Purok 1,2,3,4,5 and Manboko</t>
  </si>
  <si>
    <t>El Katipunan</t>
  </si>
  <si>
    <t>482</t>
  </si>
  <si>
    <t>Panamoren</t>
  </si>
  <si>
    <t>483</t>
  </si>
  <si>
    <t>Mangloy</t>
  </si>
  <si>
    <t>484</t>
  </si>
  <si>
    <t>Electrification at Purok 7</t>
  </si>
  <si>
    <t>485</t>
  </si>
  <si>
    <t>Ampawid</t>
  </si>
  <si>
    <t>486</t>
  </si>
  <si>
    <t>Construction of Potable Water Sytem Level III</t>
  </si>
  <si>
    <t>Dona Josefa</t>
  </si>
  <si>
    <t>487</t>
  </si>
  <si>
    <t>Construction of Box Culvert at Purok 3</t>
  </si>
  <si>
    <t>488</t>
  </si>
  <si>
    <t>Imelda</t>
  </si>
  <si>
    <t>489</t>
  </si>
  <si>
    <t>Anitap</t>
  </si>
  <si>
    <t>490</t>
  </si>
  <si>
    <t>Mabuhay</t>
  </si>
  <si>
    <t>491</t>
  </si>
  <si>
    <t>Melale</t>
  </si>
  <si>
    <t>492</t>
  </si>
  <si>
    <t>Construction of Unit 1 Classroom School Building</t>
  </si>
  <si>
    <t>San Antonio</t>
  </si>
  <si>
    <t>493</t>
  </si>
  <si>
    <t>Construction of Potable Water Level System Level III</t>
  </si>
  <si>
    <t>494</t>
  </si>
  <si>
    <t>Langtud</t>
  </si>
  <si>
    <t>495</t>
  </si>
  <si>
    <t>Electrification at Purok 4 (Kibaguio) to Sitio Linuwagan</t>
  </si>
  <si>
    <t>496</t>
  </si>
  <si>
    <t>MR. Hj Habib Ahil Abdulsali</t>
  </si>
  <si>
    <t>Application for Certification Precondition</t>
  </si>
  <si>
    <t>Brgy. Anislagan,Maco,Davao de Oro</t>
  </si>
  <si>
    <t>Waiting for the submission of the amended map by the proponent.</t>
  </si>
  <si>
    <t>497</t>
  </si>
  <si>
    <t>Integrated Approach in Management of Major Biodiversity Corridors in the Philippines/BD Corridor Project</t>
  </si>
  <si>
    <t>Municipalities of Boston,Cateel,and Baganga, Davao Oriental and Municipalities of Monkayo,New Bataan,Compostela and Maragusan,Davao de Oro</t>
  </si>
  <si>
    <t>FPIC Report for submission to Regional Office</t>
  </si>
  <si>
    <t>498</t>
  </si>
  <si>
    <t>Mr. Joel D. Basanes</t>
  </si>
  <si>
    <t>The Basanes Highland Garden and Resto</t>
  </si>
  <si>
    <t>Purok 4, Sitio Mesaong, Brgy. Upper Ulip, Monkayo Davao De Oro</t>
  </si>
  <si>
    <t>499</t>
  </si>
  <si>
    <t>Mindanao Monkayo Horizon Project</t>
  </si>
  <si>
    <t>Municipality of Monkayo, Davao de Oro</t>
  </si>
  <si>
    <t>500</t>
  </si>
  <si>
    <t>Local Government Unit of Nabunturan</t>
  </si>
  <si>
    <t>Road Concrete Project and Site Development of Mt. Angelo or Matikadong Ampilan Garden Park and Hot Spring</t>
  </si>
  <si>
    <t>Brgy. Bukal, Nabunturan, Davao de Oro</t>
  </si>
  <si>
    <t>For submission of FBV report</t>
  </si>
  <si>
    <t>501</t>
  </si>
  <si>
    <t>DepeEd- Division of Davao de Oro</t>
  </si>
  <si>
    <t>Sta. Emilia Elementary School</t>
  </si>
  <si>
    <t>Purok 1, Brgy. Sta. Emelia, Laak,Davao De Oro</t>
  </si>
  <si>
    <t>Waiting for the confirmation of the WFP by the proponent.</t>
  </si>
  <si>
    <t>502</t>
  </si>
  <si>
    <t>Mr Carlito B. Arreza</t>
  </si>
  <si>
    <t>Along Cabanban Riverbed, Barangay Bantacan, New Bataan, Davao de Oro</t>
  </si>
  <si>
    <t>503</t>
  </si>
  <si>
    <t>Ms. Jean Cabahug</t>
  </si>
  <si>
    <t>Mount Patong Mountain Resort Project</t>
  </si>
  <si>
    <t>Purok New Patong, Brgy. Mapawa,Maragusan, Davao De Oro</t>
  </si>
  <si>
    <t>504</t>
  </si>
  <si>
    <t>Provincial Government of Davao de Oro</t>
  </si>
  <si>
    <t>Concreting of Junction Provincial Road</t>
  </si>
  <si>
    <t>Sitio Singanan,Libaybay,Maco FMR (8km)</t>
  </si>
  <si>
    <t>505</t>
  </si>
  <si>
    <t>Rehabilitation of Junction National Highway</t>
  </si>
  <si>
    <t>Sitio Sawing to Sitio Tagaytay, Brgy.Mipangi,Nabunturan</t>
  </si>
  <si>
    <t>506</t>
  </si>
  <si>
    <t>DSWD</t>
  </si>
  <si>
    <t>KC-NCDDP Distater Response Operation Procedure Project</t>
  </si>
  <si>
    <t>Brgy. Aurora,Bagongon,Gabi,Lagab and Poblacion,Municipality of Compostela, Davao de Oro</t>
  </si>
  <si>
    <t>507</t>
  </si>
  <si>
    <t>Villa Recurso Mini Resort</t>
  </si>
  <si>
    <t>Brgy. Kapatagan , Digos City, Davao del Sur</t>
  </si>
  <si>
    <t>For WFP</t>
  </si>
  <si>
    <t>508</t>
  </si>
  <si>
    <t>Pag-Asa Philippines Finance Corporation</t>
  </si>
  <si>
    <t>Establishment of Microfinance Services</t>
  </si>
  <si>
    <t>Brgy. Kapatagan, Digos City, Davao del Sur</t>
  </si>
  <si>
    <t>Pre-Con</t>
  </si>
  <si>
    <t>509</t>
  </si>
  <si>
    <t>DISA farmer's multi-purpose cooperative (DIFAMUPCO)</t>
  </si>
  <si>
    <t>business establishment of DISA cooperative warehouse project</t>
  </si>
  <si>
    <t>Purok Duranta 1, Sitio Disa, Anonang, Bansalan, Davao del Sur</t>
  </si>
  <si>
    <t>WITH MOA</t>
  </si>
  <si>
    <t>510</t>
  </si>
  <si>
    <t>Mr. Ronald Seledio</t>
  </si>
  <si>
    <t>Nature,s View Resort</t>
  </si>
  <si>
    <t>Sitio Bulatakay, Brgy. Managa, Bansalan, Davao del Sur</t>
  </si>
  <si>
    <t>511</t>
  </si>
  <si>
    <t>Various Proponents (JM Agricutural Supply, JVMs Motor Parts, Sari-Sari Store, WYG Water refilling Stations/Sarsabowl Kit.,M Squared Consumer Goods Retailing)</t>
  </si>
  <si>
    <t>Business establishment</t>
  </si>
  <si>
    <t>WFP for Concurrence</t>
  </si>
  <si>
    <t>512</t>
  </si>
  <si>
    <t>Various Proponents (Card Inc., Davao Rusi Uypitching Sons, Inc., Agway Chemical Corp.)</t>
  </si>
  <si>
    <t>CARD-WFP; RUSI-PRECON</t>
  </si>
  <si>
    <t>513</t>
  </si>
  <si>
    <t>Various Prosponent (Building 1/JAS'Realstate Leasing, Henz and Dhie Vegetable Wholesaling, Oranda Sari-sari store, Oranda Traveller's Inn, Oranda Eatery, Orange FGR basic commodities Corp., Kisherex - J)</t>
  </si>
  <si>
    <t>ORANGE FGR-WFP</t>
  </si>
  <si>
    <t>514</t>
  </si>
  <si>
    <t>Various Prosponent (Morales Inn, Jara Agrivet Supply,KMPC Meatshop, MQ Dry Goods Trading, Aqua's Water Refilling station and Onyol Sari-sari store)</t>
  </si>
  <si>
    <t>515</t>
  </si>
  <si>
    <t>Micro finance services Business Inc.</t>
  </si>
  <si>
    <t>Mt. Apo 1, Brgy. Kapatagan, Digos City, Davao del Sur</t>
  </si>
  <si>
    <t>516</t>
  </si>
  <si>
    <t>Jennifer B. Duarte</t>
  </si>
  <si>
    <t>Jardin Señorita establishment</t>
  </si>
  <si>
    <t>517</t>
  </si>
  <si>
    <t>Geraro Jr Tinampay</t>
  </si>
  <si>
    <t>Balutakay's Seafood and Grill</t>
  </si>
  <si>
    <t>Brgy. Managa, Bansalan, Digos City, Davao del Sur</t>
  </si>
  <si>
    <t>518</t>
  </si>
  <si>
    <t>Romulo Camillo</t>
  </si>
  <si>
    <t>Rest K Inland Resort</t>
  </si>
  <si>
    <t>519</t>
  </si>
  <si>
    <t>Jonathan Alcebar</t>
  </si>
  <si>
    <t>One Storey Commercial Building</t>
  </si>
  <si>
    <t>520</t>
  </si>
  <si>
    <t>Jerry Ancia</t>
  </si>
  <si>
    <t>Agrivet Supply</t>
  </si>
  <si>
    <t>521</t>
  </si>
  <si>
    <t>Rogelio Fuenticilla</t>
  </si>
  <si>
    <t>Sari-Sari Store</t>
  </si>
  <si>
    <t>522</t>
  </si>
  <si>
    <t>Jose Ricky Gustilo</t>
  </si>
  <si>
    <t>Banana Farm &amp; Packing House</t>
  </si>
  <si>
    <t>523</t>
  </si>
  <si>
    <t>Space Rental</t>
  </si>
  <si>
    <t>524</t>
  </si>
  <si>
    <t>525</t>
  </si>
  <si>
    <t>Timoteo Mangaron Sr.</t>
  </si>
  <si>
    <t>526</t>
  </si>
  <si>
    <t>Grocery Store</t>
  </si>
  <si>
    <t>527</t>
  </si>
  <si>
    <t>Eric Villahermosa</t>
  </si>
  <si>
    <t>Motor Parts</t>
  </si>
  <si>
    <t>528</t>
  </si>
  <si>
    <t>Romulo Pueblo</t>
  </si>
  <si>
    <t>Dormitel</t>
  </si>
  <si>
    <t>529</t>
  </si>
  <si>
    <t>Gloria Acantilado</t>
  </si>
  <si>
    <t>530</t>
  </si>
  <si>
    <t>Meriam Romero</t>
  </si>
  <si>
    <t>commercial building</t>
  </si>
  <si>
    <t>531</t>
  </si>
  <si>
    <t>Ivy Monteverde</t>
  </si>
  <si>
    <t>rural bank of Digos - Kapatagan Branch</t>
  </si>
  <si>
    <t>532</t>
  </si>
  <si>
    <t>Dr. Dante Comedido</t>
  </si>
  <si>
    <t>bakery</t>
  </si>
  <si>
    <t>533</t>
  </si>
  <si>
    <t>Sr. Ma. Sofia Aldemita, ADM</t>
  </si>
  <si>
    <t>Apostolic Daughters of Mary "Prayer House"</t>
  </si>
  <si>
    <t>534</t>
  </si>
  <si>
    <t>Maria Fatima Dela Cruz</t>
  </si>
  <si>
    <t>Hospital</t>
  </si>
  <si>
    <t>535</t>
  </si>
  <si>
    <t>Timoteo Mangaron Jr.</t>
  </si>
  <si>
    <t>Selling of Construction and materials</t>
  </si>
  <si>
    <t>536</t>
  </si>
  <si>
    <t>Jeff Mark Rosalita</t>
  </si>
  <si>
    <t>RSLT battery center</t>
  </si>
  <si>
    <t>537</t>
  </si>
  <si>
    <t>Herlyn Mae Oliamot</t>
  </si>
  <si>
    <t>Herzel Boarding house</t>
  </si>
  <si>
    <t>538</t>
  </si>
  <si>
    <t>Hideliza Oliamot</t>
  </si>
  <si>
    <t>herzel eatery</t>
  </si>
  <si>
    <t>539</t>
  </si>
  <si>
    <t>Jessa Tabat</t>
  </si>
  <si>
    <t>Eco-Friendly vacation Inc</t>
  </si>
  <si>
    <t>540</t>
  </si>
  <si>
    <t>Christopher Pareñas</t>
  </si>
  <si>
    <t>Banana Packing House</t>
  </si>
  <si>
    <t>541</t>
  </si>
  <si>
    <t>Judy Coles</t>
  </si>
  <si>
    <t>542</t>
  </si>
  <si>
    <t>Jeniffer Fernandez</t>
  </si>
  <si>
    <t>Cols Bread House and eatery</t>
  </si>
  <si>
    <t>543</t>
  </si>
  <si>
    <t>Saturnino Dela Cruz</t>
  </si>
  <si>
    <t>Farm House Electrification of occupancy</t>
  </si>
  <si>
    <t>544</t>
  </si>
  <si>
    <t>Nonnie Francisco</t>
  </si>
  <si>
    <t>545</t>
  </si>
  <si>
    <t>Mr. Raghnall Elijah B. Uy</t>
  </si>
  <si>
    <t>Elves Hidden Haven</t>
  </si>
  <si>
    <t>Sitio Matti, Binaton, Digos City</t>
  </si>
  <si>
    <t>546</t>
  </si>
  <si>
    <t>UM</t>
  </si>
  <si>
    <t>Research and publication center</t>
  </si>
  <si>
    <t>Mt. Apo Natural Park</t>
  </si>
  <si>
    <t>547</t>
  </si>
  <si>
    <t>Establishment of business/commercial in Bansalan and Kapatagan, Digos City Davao del Sur</t>
  </si>
  <si>
    <t>548</t>
  </si>
  <si>
    <t>1. Dalin Bakeshop</t>
  </si>
  <si>
    <t>549</t>
  </si>
  <si>
    <t>2. Windy's Sari-Sari Store</t>
  </si>
  <si>
    <t>550</t>
  </si>
  <si>
    <t>3. Bernadez Store</t>
  </si>
  <si>
    <t>551</t>
  </si>
  <si>
    <t>4. Samuel Deiparine Store</t>
  </si>
  <si>
    <t>552</t>
  </si>
  <si>
    <t>5. Capuyan Store</t>
  </si>
  <si>
    <t>553</t>
  </si>
  <si>
    <t>6. Nelies Sari-Sari Store</t>
  </si>
  <si>
    <t>554</t>
  </si>
  <si>
    <t>7. Arellano Store</t>
  </si>
  <si>
    <t>555</t>
  </si>
  <si>
    <t>8. Del Serna Store / AVN Motor Parts</t>
  </si>
  <si>
    <t>556</t>
  </si>
  <si>
    <t>9. Gardons Camp</t>
  </si>
  <si>
    <t>557</t>
  </si>
  <si>
    <t>10. LK Building</t>
  </si>
  <si>
    <t>558</t>
  </si>
  <si>
    <t>11. JB Store/Eatery/Meat shop</t>
  </si>
  <si>
    <t>559</t>
  </si>
  <si>
    <t>12. Ermilinda Sari-Sari Store</t>
  </si>
  <si>
    <t>560</t>
  </si>
  <si>
    <t>13. Rizza Sari-Sari Store</t>
  </si>
  <si>
    <t>561</t>
  </si>
  <si>
    <t>14. Flor and Lou Sari-Sari Store</t>
  </si>
  <si>
    <t>562</t>
  </si>
  <si>
    <t>15. MJ Sari-Sari Store</t>
  </si>
  <si>
    <t>563</t>
  </si>
  <si>
    <t>16. Terrence Sari-Sari Store</t>
  </si>
  <si>
    <t>564</t>
  </si>
  <si>
    <t>17. NBD Space Rental</t>
  </si>
  <si>
    <t>565</t>
  </si>
  <si>
    <t>18. Managas Station</t>
  </si>
  <si>
    <t>566</t>
  </si>
  <si>
    <t>19. Water Refilling Station</t>
  </si>
  <si>
    <t>567</t>
  </si>
  <si>
    <t>20. Neneng Sari-Sari Store</t>
  </si>
  <si>
    <t>568</t>
  </si>
  <si>
    <t>21. Daisy Rose Grocery Store</t>
  </si>
  <si>
    <t>569</t>
  </si>
  <si>
    <t>Renante Dicdican</t>
  </si>
  <si>
    <t>Business/Commercial establishment</t>
  </si>
  <si>
    <t>Bansalan and Kapatagan, Digos City, Davao del Sur</t>
  </si>
  <si>
    <t>570</t>
  </si>
  <si>
    <t>Arlie Joy Saavedra</t>
  </si>
  <si>
    <t>571</t>
  </si>
  <si>
    <t>Marifel Dela Pena</t>
  </si>
  <si>
    <t>572</t>
  </si>
  <si>
    <t>Dionio Masongsong</t>
  </si>
  <si>
    <t>573</t>
  </si>
  <si>
    <t>Daisy Rose Patie</t>
  </si>
  <si>
    <t>574</t>
  </si>
  <si>
    <t>Cristituto I. Duazo</t>
  </si>
  <si>
    <t>Micro Gasoline Station</t>
  </si>
  <si>
    <t>Brgy. Kimlawis, Kiblawan, Davao del Sur</t>
  </si>
  <si>
    <t>575</t>
  </si>
  <si>
    <t>Cogon Bacaca Small Irrigation Project</t>
  </si>
  <si>
    <t>Municipality of Kiblawan and Sulop Davao del Sur</t>
  </si>
  <si>
    <t>576</t>
  </si>
  <si>
    <t>Engr. Maria Theresa R. Lucaberte</t>
  </si>
  <si>
    <t>Small Business Establishment</t>
  </si>
  <si>
    <t>Purok Durian, Binaton, Digos</t>
  </si>
  <si>
    <t>577</t>
  </si>
  <si>
    <t>Joel C. Caniban</t>
  </si>
  <si>
    <t>Purok Neprune, Managa, Bansalan</t>
  </si>
  <si>
    <t>578</t>
  </si>
  <si>
    <t>Riza Fe Dela Torre</t>
  </si>
  <si>
    <t>Bagong Silang, Managa, Bansalan</t>
  </si>
  <si>
    <t>579</t>
  </si>
  <si>
    <t>Kyshel C. Bacaoco</t>
  </si>
  <si>
    <t>Business Establishment</t>
  </si>
  <si>
    <t>Purok Campo, Kapatagan, Digos</t>
  </si>
  <si>
    <t>580</t>
  </si>
  <si>
    <t>Purok 3, Mt. Apo, Kapatagan, Digos</t>
  </si>
  <si>
    <t>581</t>
  </si>
  <si>
    <t>Daisy Vicinte</t>
  </si>
  <si>
    <t>Purok 1, Sitio Calamohoy, Kapatagan, Digos</t>
  </si>
  <si>
    <t>582</t>
  </si>
  <si>
    <t>Madelen</t>
  </si>
  <si>
    <t>Cadena de Amor, Kapatagan, Digos</t>
  </si>
  <si>
    <t>583</t>
  </si>
  <si>
    <t>Roldan M. Adang</t>
  </si>
  <si>
    <t>Purok 3, Mainit Kapatagan, Digos</t>
  </si>
  <si>
    <t>584</t>
  </si>
  <si>
    <t>Anita C. Rabino</t>
  </si>
  <si>
    <t>Purok 1, Campo, Kapatagan, Digos</t>
  </si>
  <si>
    <t>585</t>
  </si>
  <si>
    <t>Dulce Amor Borja</t>
  </si>
  <si>
    <t>586</t>
  </si>
  <si>
    <t>Rosalina Moreno</t>
  </si>
  <si>
    <t>Purok 1, Sitio Dalisay, Kapatagan, Digos</t>
  </si>
  <si>
    <t>587</t>
  </si>
  <si>
    <t>Various Projects</t>
  </si>
  <si>
    <t>Infrastructure Projects</t>
  </si>
  <si>
    <t>San Agustin, Digos City, Davao del Sur</t>
  </si>
  <si>
    <t>588</t>
  </si>
  <si>
    <t>Kervin Joseph D. Elijay</t>
  </si>
  <si>
    <t>Television Commercial to Showcase 4 IP Groups</t>
  </si>
  <si>
    <t>DAVAO DEL SUR</t>
  </si>
  <si>
    <t>589</t>
  </si>
  <si>
    <t>Mr. Pedro Alicaba</t>
  </si>
  <si>
    <t>2YESA Sari-Sari Store</t>
  </si>
  <si>
    <t>Barangay Managa, Bansalan, Davao del Sur</t>
  </si>
  <si>
    <t>One-stop shop</t>
  </si>
  <si>
    <t>590</t>
  </si>
  <si>
    <t>Mrs. Angelita Banaag</t>
  </si>
  <si>
    <t>Banaag Veggies Store</t>
  </si>
  <si>
    <t>591</t>
  </si>
  <si>
    <t>Alfred Ogit</t>
  </si>
  <si>
    <t>Alfred Sari-Sari Store and Abaca Buy and Sell</t>
  </si>
  <si>
    <t>592</t>
  </si>
  <si>
    <t>Leonora Gulosida</t>
  </si>
  <si>
    <t>Tata Jhonny Carwash</t>
  </si>
  <si>
    <t>593</t>
  </si>
  <si>
    <t>Melanne Marquez</t>
  </si>
  <si>
    <t>Melanne Store</t>
  </si>
  <si>
    <t>594</t>
  </si>
  <si>
    <t>Josedomondon</t>
  </si>
  <si>
    <t>595</t>
  </si>
  <si>
    <t>Rosita Mapula</t>
  </si>
  <si>
    <t>Mapula Sari-Sari Store</t>
  </si>
  <si>
    <t>596</t>
  </si>
  <si>
    <t>Arvin Gamallo</t>
  </si>
  <si>
    <t>Gamallo Sari-Sari Store</t>
  </si>
  <si>
    <t>597</t>
  </si>
  <si>
    <t>Amelita Judilla</t>
  </si>
  <si>
    <t>Akay Coffee Shop</t>
  </si>
  <si>
    <t>598</t>
  </si>
  <si>
    <t>Emilyssa Asara</t>
  </si>
  <si>
    <t>Asara Sari-Sari Store</t>
  </si>
  <si>
    <t>599</t>
  </si>
  <si>
    <t>Cecilia Ygoña</t>
  </si>
  <si>
    <t>Ygoña Veggies Store/Sari-Sari Store</t>
  </si>
  <si>
    <t>600</t>
  </si>
  <si>
    <t>Elvira Cañedo</t>
  </si>
  <si>
    <t>Elvira Carenderia</t>
  </si>
  <si>
    <t>601</t>
  </si>
  <si>
    <t>Joymie Alicaba</t>
  </si>
  <si>
    <t>Tripple K RTW Business</t>
  </si>
  <si>
    <t>602</t>
  </si>
  <si>
    <t>Michelle Mara</t>
  </si>
  <si>
    <t>El Kahel Barbershop</t>
  </si>
  <si>
    <t>603</t>
  </si>
  <si>
    <t>Mr. Joel E. Deligero</t>
  </si>
  <si>
    <t>Haven's Dew Resort</t>
  </si>
  <si>
    <t>Purok Neptune, Sitio Balutakay, Brgy. Managa, Bansalan, Davao del Sur</t>
  </si>
  <si>
    <t>FPIC Report and CP endorsed to CO for concurrence of Ethnographic Commissioner</t>
  </si>
  <si>
    <t>604</t>
  </si>
  <si>
    <t>Marilou Sari-Sari Store</t>
  </si>
  <si>
    <t>Purok Lubi, Brgy. Managa, Bansalan, Davao del Sur</t>
  </si>
  <si>
    <t>605</t>
  </si>
  <si>
    <t>Vargie Sari-Sari Store</t>
  </si>
  <si>
    <t>Purok Uranus, Brgy. Managa, Bansalan, Davao del Sur</t>
  </si>
  <si>
    <t>606</t>
  </si>
  <si>
    <t>Arlyn Sari-Sari Store</t>
  </si>
  <si>
    <t>Purok Star, Brgy. Managa, Bansalan, Davao del Sur</t>
  </si>
  <si>
    <t>607</t>
  </si>
  <si>
    <t>MG Sari-Sari Store</t>
  </si>
  <si>
    <t>Purok Pananag A, Brgy. Managa, Bansalan, Davao del Sur</t>
  </si>
  <si>
    <t>608</t>
  </si>
  <si>
    <t>Gina Sari-Sari Store</t>
  </si>
  <si>
    <t>Purok Malipayon, Brgy. Managa, Bansalan, Davao del Sur</t>
  </si>
  <si>
    <t>609</t>
  </si>
  <si>
    <t>Rey Bodega</t>
  </si>
  <si>
    <t>Purok Saturn, Brgy. Managa, Bansalan, Davao del Sur</t>
  </si>
  <si>
    <t>610</t>
  </si>
  <si>
    <t>Geniel Sari-Sari Store</t>
  </si>
  <si>
    <t>611</t>
  </si>
  <si>
    <t>B-B Agri Supply and Space Rental</t>
  </si>
  <si>
    <t>Purok Earth, Brgy. Managa, Bansalan, Davao del Sur</t>
  </si>
  <si>
    <t>612</t>
  </si>
  <si>
    <t>Jocel Sari-Sari Store</t>
  </si>
  <si>
    <t>613</t>
  </si>
  <si>
    <t>Diding Sari-Sari Store</t>
  </si>
  <si>
    <t>Purok Mercury, Brgy. Managa, Bansalan, Davao del Sur</t>
  </si>
  <si>
    <t>614</t>
  </si>
  <si>
    <t>Residence</t>
  </si>
  <si>
    <t>Purok Tinago, Brgy. Managa, Bansalan, Davao del Sur</t>
  </si>
  <si>
    <t>615</t>
  </si>
  <si>
    <t>Evelyn Sari-Sari Store</t>
  </si>
  <si>
    <t>Purok Milum, Brgy. Managa, Bansalan, Davao del Sur</t>
  </si>
  <si>
    <t>616</t>
  </si>
  <si>
    <t>Lydia Sari-Sari Store</t>
  </si>
  <si>
    <t>617</t>
  </si>
  <si>
    <t>Digao Store</t>
  </si>
  <si>
    <t>Purok Milon, Brgy. Managa, Bansalan, Davao del Sur</t>
  </si>
  <si>
    <t>618</t>
  </si>
  <si>
    <t>619</t>
  </si>
  <si>
    <t>Owen Sari-Sari Store</t>
  </si>
  <si>
    <t>620</t>
  </si>
  <si>
    <t>Lyn-Lyn Gulayan Store</t>
  </si>
  <si>
    <t>Purok Venus, Brgy. Managa, Bansalan, Davao del Sur</t>
  </si>
  <si>
    <t>621</t>
  </si>
  <si>
    <t>Sari-Sari Store Billiaran Table</t>
  </si>
  <si>
    <t>622</t>
  </si>
  <si>
    <t>Jennelyn Sari-Sari Store</t>
  </si>
  <si>
    <t>623</t>
  </si>
  <si>
    <t>Rosemay Sari-Sari Store</t>
  </si>
  <si>
    <t>624</t>
  </si>
  <si>
    <t>Purok New Bohol, Brgy. Managa, Bansalan, Davao del Sur</t>
  </si>
  <si>
    <t>625</t>
  </si>
  <si>
    <t>Abea Sari-Sari Store</t>
  </si>
  <si>
    <t>626</t>
  </si>
  <si>
    <t>Marilou Eatery</t>
  </si>
  <si>
    <t>627</t>
  </si>
  <si>
    <t>Michelle Sari-Sari Store</t>
  </si>
  <si>
    <t>628</t>
  </si>
  <si>
    <t>Sedon Sari-Sari Store</t>
  </si>
  <si>
    <t>Purok Tinago Falls, Brgy. Managa, Bansalan, Davao del Sur</t>
  </si>
  <si>
    <t>629</t>
  </si>
  <si>
    <t>Leny Sari-Sari Store</t>
  </si>
  <si>
    <t>Purok Moon, Brgy. Managa, Bansalan, Davao del Sur</t>
  </si>
  <si>
    <t>630</t>
  </si>
  <si>
    <t>631</t>
  </si>
  <si>
    <t>Grace Sari-Sari Store</t>
  </si>
  <si>
    <t>632</t>
  </si>
  <si>
    <t>Bon Monte Ridge</t>
  </si>
  <si>
    <t>Pananag B, Brgy. Managa, Bansalan, Davao del Sur</t>
  </si>
  <si>
    <t>633</t>
  </si>
  <si>
    <t>Tindahan ni Choy</t>
  </si>
  <si>
    <t>Purok Lubi-A, Brgy. Managa, Bansalan, Davao del Sur</t>
  </si>
  <si>
    <t>634</t>
  </si>
  <si>
    <t>Dodong Sari-Sari Store</t>
  </si>
  <si>
    <t>Purok Neptune, Brgy. Managa, Bansalan, Davao del Sur</t>
  </si>
  <si>
    <t>635</t>
  </si>
  <si>
    <t>Helen Store</t>
  </si>
  <si>
    <t>636</t>
  </si>
  <si>
    <t>Bagsakan Area/Center</t>
  </si>
  <si>
    <t>637</t>
  </si>
  <si>
    <t>Venus Sai-Sari Store</t>
  </si>
  <si>
    <t>638</t>
  </si>
  <si>
    <t>R-Jhay Sari-Sari Store and Halo Haloan</t>
  </si>
  <si>
    <t>Purok Lubi B, Brgy. Managa, Bansalan, Davao del Sur</t>
  </si>
  <si>
    <t>639</t>
  </si>
  <si>
    <t>Jino Bodega</t>
  </si>
  <si>
    <t>640</t>
  </si>
  <si>
    <t>Alma Sari-Sari Store</t>
  </si>
  <si>
    <t>Purok Mars, Brgy. Managa, Bansalan, Davao del Sur</t>
  </si>
  <si>
    <t>641</t>
  </si>
  <si>
    <t>Inday Store</t>
  </si>
  <si>
    <t>Purok Pluto, Brgy. Managa, Bansalan, Davao del Sur</t>
  </si>
  <si>
    <t>642</t>
  </si>
  <si>
    <t>Abi’s Store</t>
  </si>
  <si>
    <t>643</t>
  </si>
  <si>
    <t>Arlyn Laraga Sari-Sari Store</t>
  </si>
  <si>
    <t>644</t>
  </si>
  <si>
    <t>Vejayken Sari-Sari Store</t>
  </si>
  <si>
    <t>645</t>
  </si>
  <si>
    <t>Sari-Sari Store &amp; Residence</t>
  </si>
  <si>
    <t>646</t>
  </si>
  <si>
    <t>BATAFAMA Cooperative</t>
  </si>
  <si>
    <t>647</t>
  </si>
  <si>
    <t>Jay-ar &amp; Chloe Store</t>
  </si>
  <si>
    <t>648</t>
  </si>
  <si>
    <t>Joy’s Store</t>
  </si>
  <si>
    <t>Purok Melom, Brgy. Managa, Bansalan, Davao del Sur</t>
  </si>
  <si>
    <t>649</t>
  </si>
  <si>
    <t>NC Sari-Sari Store</t>
  </si>
  <si>
    <t>650</t>
  </si>
  <si>
    <t>Sabarita Sari-Sari Store</t>
  </si>
  <si>
    <t>Purok Mars A, Brgy. Managa, Bansalan, Davao del Sur</t>
  </si>
  <si>
    <t>651</t>
  </si>
  <si>
    <t>652</t>
  </si>
  <si>
    <t>Rest House</t>
  </si>
  <si>
    <t>653</t>
  </si>
  <si>
    <t>Cherrylyn Sari-Sari Store</t>
  </si>
  <si>
    <t>654</t>
  </si>
  <si>
    <t>Gaga Sari-Sari Store</t>
  </si>
  <si>
    <t>655</t>
  </si>
  <si>
    <t>Rule Store</t>
  </si>
  <si>
    <t>656</t>
  </si>
  <si>
    <t>Mini Sari-Sari Store</t>
  </si>
  <si>
    <t>657</t>
  </si>
  <si>
    <t>Emelie Sari-Sari Store</t>
  </si>
  <si>
    <t>658</t>
  </si>
  <si>
    <t>Beth Variety Sari-Sari Store</t>
  </si>
  <si>
    <t>659</t>
  </si>
  <si>
    <t>Danilo Sari-Sari Store</t>
  </si>
  <si>
    <t>Purok Pananag A-I, Brgy. Managa, Bansalan, Davao del Sur</t>
  </si>
  <si>
    <t>660</t>
  </si>
  <si>
    <t>Mylene Sari-Sari Store</t>
  </si>
  <si>
    <t>Purok Pananag B, Brgy. Managa, Bansalan, Davao del Sur</t>
  </si>
  <si>
    <t>661</t>
  </si>
  <si>
    <t>Gulay ni Rosalyn</t>
  </si>
  <si>
    <t>Purok Venus Bagong Silang, Brgy. Managa, Bansalan, Davao del Sur</t>
  </si>
  <si>
    <t>662</t>
  </si>
  <si>
    <t>Dolores Sari-Sari Store</t>
  </si>
  <si>
    <t>663</t>
  </si>
  <si>
    <t>NL Sari-Sari Store</t>
  </si>
  <si>
    <t>Purok Balagonon, Brgy. Managa, Bansalan, Davao del Sur</t>
  </si>
  <si>
    <t>664</t>
  </si>
  <si>
    <t>Khyle Karenderya</t>
  </si>
  <si>
    <t>665</t>
  </si>
  <si>
    <t>Medila Sari-Sari Store</t>
  </si>
  <si>
    <t>666</t>
  </si>
  <si>
    <t>MJ Barbershop</t>
  </si>
  <si>
    <t>667</t>
  </si>
  <si>
    <t>Purok Jupiter, Brgy. Managa, Bansalan, Davao del Sur</t>
  </si>
  <si>
    <t>668</t>
  </si>
  <si>
    <t>Elgie Sari-Sari Store/Billiaran</t>
  </si>
  <si>
    <t>669</t>
  </si>
  <si>
    <t>Baloco Sari-Sari Store</t>
  </si>
  <si>
    <t>Purok Tinaggo Falls, Brgy. Managa, Bansalan, Davao del Sur</t>
  </si>
  <si>
    <t>670</t>
  </si>
  <si>
    <t>Robelyn Rule Sari-Sari Store</t>
  </si>
  <si>
    <t>671</t>
  </si>
  <si>
    <t>Dela Serna Sari Sari Store &amp; Motor Parts</t>
  </si>
  <si>
    <t>672</t>
  </si>
  <si>
    <t>Residential House</t>
  </si>
  <si>
    <t>673</t>
  </si>
  <si>
    <t>Bryan Sari-Sari Store</t>
  </si>
  <si>
    <t>Purok Balagunon, Brgy. Managa, Bansalan, Davao del Sur</t>
  </si>
  <si>
    <t>674</t>
  </si>
  <si>
    <t>Marlyn Store</t>
  </si>
  <si>
    <t>675</t>
  </si>
  <si>
    <t>Nita Store</t>
  </si>
  <si>
    <t>Purok Melum, Brgy. Managa, Bansalan, Davao del Sur</t>
  </si>
  <si>
    <t>676</t>
  </si>
  <si>
    <t>Apo Vista</t>
  </si>
  <si>
    <t>677</t>
  </si>
  <si>
    <t>678</t>
  </si>
  <si>
    <t>D&amp;R View Deck</t>
  </si>
  <si>
    <t>679</t>
  </si>
  <si>
    <t>Maricel Sari-Sari Store</t>
  </si>
  <si>
    <t>680</t>
  </si>
  <si>
    <t>Lang2 Store</t>
  </si>
  <si>
    <t>681</t>
  </si>
  <si>
    <t>Mahilum Sari-Sari Store</t>
  </si>
  <si>
    <t>682</t>
  </si>
  <si>
    <t>Maricel Sari Sari Store</t>
  </si>
  <si>
    <t>683</t>
  </si>
  <si>
    <t>Building for Rental</t>
  </si>
  <si>
    <t>684</t>
  </si>
  <si>
    <t>KC Sari-Sari Store</t>
  </si>
  <si>
    <t>Purok Pananag-B, Brgy. Managa, Bansalan, Davao del Sur</t>
  </si>
  <si>
    <t>685</t>
  </si>
  <si>
    <t>Nelvon Store</t>
  </si>
  <si>
    <t>686</t>
  </si>
  <si>
    <t>687</t>
  </si>
  <si>
    <t>Flor &amp; Lon Sari-Sari Store</t>
  </si>
  <si>
    <t>688</t>
  </si>
  <si>
    <t>Motorcycle Parts</t>
  </si>
  <si>
    <t>689</t>
  </si>
  <si>
    <t>Gemma’s Store</t>
  </si>
  <si>
    <t>690</t>
  </si>
  <si>
    <t>Marissa Sari-Sari Store</t>
  </si>
  <si>
    <t>691</t>
  </si>
  <si>
    <t>Shaniah Sari-Sari Store</t>
  </si>
  <si>
    <t>692</t>
  </si>
  <si>
    <t>RG Cellphone Repair Shop &amp; Food Refreshment</t>
  </si>
  <si>
    <t>693</t>
  </si>
  <si>
    <t>RS Store</t>
  </si>
  <si>
    <t>Sitio Balagonon, Brgy. Managa, Bansalan, Davao del Sur</t>
  </si>
  <si>
    <t>694</t>
  </si>
  <si>
    <t>Jessa Store</t>
  </si>
  <si>
    <t>695</t>
  </si>
  <si>
    <t>LK Building</t>
  </si>
  <si>
    <t>696</t>
  </si>
  <si>
    <t>Bastatas Store</t>
  </si>
  <si>
    <t>Purok Pananag-A, Brgy. Managa, Bansalan, Davao del Sur</t>
  </si>
  <si>
    <t>697</t>
  </si>
  <si>
    <t>Ethan Motor Parts</t>
  </si>
  <si>
    <t>698</t>
  </si>
  <si>
    <t>Mae Amore Inn</t>
  </si>
  <si>
    <t>699</t>
  </si>
  <si>
    <t>Marylan Agritourism Park</t>
  </si>
  <si>
    <t>700</t>
  </si>
  <si>
    <t>Dango’s Store</t>
  </si>
  <si>
    <t>701</t>
  </si>
  <si>
    <t>Franziel Store</t>
  </si>
  <si>
    <t>702</t>
  </si>
  <si>
    <t>703</t>
  </si>
  <si>
    <t>Angheling Sari-Sari Store</t>
  </si>
  <si>
    <t>704</t>
  </si>
  <si>
    <t>Lavilla Store</t>
  </si>
  <si>
    <t>705</t>
  </si>
  <si>
    <t>706</t>
  </si>
  <si>
    <t>Cabante’s Internet Café &amp; Cabantes Sari-Sari Store</t>
  </si>
  <si>
    <t>707</t>
  </si>
  <si>
    <t>708</t>
  </si>
  <si>
    <t>Duran Sari-Sari Store</t>
  </si>
  <si>
    <t>Purok Uranos, Brgy. Managa, Bansalan, Davao del Sur</t>
  </si>
  <si>
    <t>709</t>
  </si>
  <si>
    <t>Lonito Bodega</t>
  </si>
  <si>
    <t>710</t>
  </si>
  <si>
    <t>JB Sari-Sari Store/ JB Eatery</t>
  </si>
  <si>
    <t>711</t>
  </si>
  <si>
    <t>Grace Store</t>
  </si>
  <si>
    <t>712</t>
  </si>
  <si>
    <t>Cardeño Calenderia</t>
  </si>
  <si>
    <t>Purok Escalante, Brgy. Managa, Bansalan, Davao del Sur</t>
  </si>
  <si>
    <t>713</t>
  </si>
  <si>
    <t>Vulcanizing and Welding Shop</t>
  </si>
  <si>
    <t>714</t>
  </si>
  <si>
    <t>Em’s SariSari Store</t>
  </si>
  <si>
    <t>715</t>
  </si>
  <si>
    <t>Building Permit (Residential)</t>
  </si>
  <si>
    <t>716</t>
  </si>
  <si>
    <t>Linda Sari-Sari Store</t>
  </si>
  <si>
    <t>Purok Mars – A, Brgy. Managa, Bansalan, Davao del Sur</t>
  </si>
  <si>
    <t>717</t>
  </si>
  <si>
    <t>Gulayan Sari-Sari Store</t>
  </si>
  <si>
    <t>718</t>
  </si>
  <si>
    <t>Antonio Sari-Sari Store</t>
  </si>
  <si>
    <t>719</t>
  </si>
  <si>
    <t>Aiza Sari-Sari Store</t>
  </si>
  <si>
    <t>720</t>
  </si>
  <si>
    <t>Billard Table / Sari Sari Store</t>
  </si>
  <si>
    <t>721</t>
  </si>
  <si>
    <t>Marissa Store / Vegetable Retailer</t>
  </si>
  <si>
    <t>722</t>
  </si>
  <si>
    <t>Cecil Store</t>
  </si>
  <si>
    <t>723</t>
  </si>
  <si>
    <t>Annarose Gulayan Store</t>
  </si>
  <si>
    <t>724</t>
  </si>
  <si>
    <t>Reykris Bparding House</t>
  </si>
  <si>
    <t>725</t>
  </si>
  <si>
    <t>726</t>
  </si>
  <si>
    <t>Gekyra Sari-Sari Store</t>
  </si>
  <si>
    <t>727</t>
  </si>
  <si>
    <t>Family Store</t>
  </si>
  <si>
    <t>728</t>
  </si>
  <si>
    <t>Balagonon EO – 70 SLP Association</t>
  </si>
  <si>
    <t>729</t>
  </si>
  <si>
    <t>Rosales Store</t>
  </si>
  <si>
    <t>730</t>
  </si>
  <si>
    <t>Beauty Sari-Sari Store</t>
  </si>
  <si>
    <t>731</t>
  </si>
  <si>
    <t>Bodok Sari Sari Store</t>
  </si>
  <si>
    <t>732</t>
  </si>
  <si>
    <t>Chaindelle Ukay-Ukayan</t>
  </si>
  <si>
    <t>733</t>
  </si>
  <si>
    <t>Velos Sari-Sari Store and Resident</t>
  </si>
  <si>
    <t>734</t>
  </si>
  <si>
    <t>Digao Sari-Sari Store</t>
  </si>
  <si>
    <t>735</t>
  </si>
  <si>
    <t>Caloy Store</t>
  </si>
  <si>
    <t>736</t>
  </si>
  <si>
    <t>Leamy Sari-Sari Store</t>
  </si>
  <si>
    <t>737</t>
  </si>
  <si>
    <t>Eda’s Sari-Sari Store</t>
  </si>
  <si>
    <t>738</t>
  </si>
  <si>
    <t>Cherill Sari-Sari Store</t>
  </si>
  <si>
    <t>Purok Neptue, Brgy. Managa, Bansalan, Davao del Sur</t>
  </si>
  <si>
    <t>739</t>
  </si>
  <si>
    <t>Various Proponents (15 Proponnets)</t>
  </si>
  <si>
    <t>740</t>
  </si>
  <si>
    <t>City Health</t>
  </si>
  <si>
    <t>Construction of Super Health Center</t>
  </si>
  <si>
    <t>Sitio Mainit, Davao del Sur</t>
  </si>
  <si>
    <t>FBV Report for submission to RO</t>
  </si>
  <si>
    <t>741</t>
  </si>
  <si>
    <t>Marie Fe De Guzman</t>
  </si>
  <si>
    <t>Matayog Coffee Bean Trading and Kylah Coffee Beans</t>
  </si>
  <si>
    <t>Sitio Tinago Falls, Managa, Bansalan, Davao del Sur</t>
  </si>
  <si>
    <t>742</t>
  </si>
  <si>
    <t>Lucky Child Packing House</t>
  </si>
  <si>
    <t>Kapatagan, Digos City, Davao del Sur</t>
  </si>
  <si>
    <t>WFP</t>
  </si>
  <si>
    <t>743</t>
  </si>
  <si>
    <t>Luz Pareñas</t>
  </si>
  <si>
    <t>Pareñas Commercial Space</t>
  </si>
  <si>
    <t>744</t>
  </si>
  <si>
    <t>Bansalan Coop</t>
  </si>
  <si>
    <t>Updating Name of Bansalan Coop</t>
  </si>
  <si>
    <t>745</t>
  </si>
  <si>
    <t>Mr. Gestopa Adrianne Joyce</t>
  </si>
  <si>
    <t>Establishment of Kailegh House for Rent</t>
  </si>
  <si>
    <t>Campo 1, Kapatagan, Davao del Sur</t>
  </si>
  <si>
    <t>746</t>
  </si>
  <si>
    <t>Peace Builders Community Incorporated</t>
  </si>
  <si>
    <t>Robusta Planting Project in Partnership with the Bagobo-Tagabawa Tribal Council</t>
  </si>
  <si>
    <t>Brgy. Binaton, Digos City</t>
  </si>
  <si>
    <t>Sched: 01/22/2025</t>
  </si>
  <si>
    <t>747</t>
  </si>
  <si>
    <t>Hanz William Ley Suay</t>
  </si>
  <si>
    <t>Limestone Quarrying</t>
  </si>
  <si>
    <t>Brgy. Bonifacio, Kiblawan, Davao del Sur</t>
  </si>
  <si>
    <t>WFP and Order of Payment issued to the proponent</t>
  </si>
  <si>
    <t>748</t>
  </si>
  <si>
    <t>Josephine O. Puracan</t>
  </si>
  <si>
    <t>Green View Eco-Park Ararat Highland</t>
  </si>
  <si>
    <t>Purok 8, Brgy. Alegre, Bansalan, Davao del Sur</t>
  </si>
  <si>
    <t>749</t>
  </si>
  <si>
    <t>Wilfred Baidiango</t>
  </si>
  <si>
    <t>Water Refilling</t>
  </si>
  <si>
    <t>Bayanihan 2, Kapatagan, Digos City</t>
  </si>
  <si>
    <t>750</t>
  </si>
  <si>
    <t>Jocivine Laranjo</t>
  </si>
  <si>
    <t>Highland Farmers Service Cooperative</t>
  </si>
  <si>
    <t>Purok 2 Sampaguita, Kapatagan, Digos City</t>
  </si>
  <si>
    <t>751</t>
  </si>
  <si>
    <t>Rosemarie Estomata</t>
  </si>
  <si>
    <t>Installation of Electricity</t>
  </si>
  <si>
    <t>Sitio Teril, Kapatagan, Digos City</t>
  </si>
  <si>
    <t>752</t>
  </si>
  <si>
    <t>Josephine Suerto</t>
  </si>
  <si>
    <t>House Electrical Wiring</t>
  </si>
  <si>
    <t>Purok Mauswagon, Kapatagan, Digos City</t>
  </si>
  <si>
    <t>753</t>
  </si>
  <si>
    <t>Prima Green</t>
  </si>
  <si>
    <t>Boarding House/Residential</t>
  </si>
  <si>
    <t>Purok 1 Sampaguita, Kapatagan, Digos City</t>
  </si>
  <si>
    <t>754</t>
  </si>
  <si>
    <t>Concepcion Mariscal</t>
  </si>
  <si>
    <t>Electrical Installation</t>
  </si>
  <si>
    <t>Sitio Kidaran, Kapatagan, Digos City</t>
  </si>
  <si>
    <t>755</t>
  </si>
  <si>
    <t>Norynyl Tanduyan</t>
  </si>
  <si>
    <t>Electric Installation</t>
  </si>
  <si>
    <t>Purok Tirel, Kapatagan, Digos City</t>
  </si>
  <si>
    <t>756</t>
  </si>
  <si>
    <t>Josephine Lascoña</t>
  </si>
  <si>
    <t>Electrical Installation/Residential</t>
  </si>
  <si>
    <t>Purok North Maharlika, Kapatagan, Digos City</t>
  </si>
  <si>
    <t>757</t>
  </si>
  <si>
    <t>Avelino Rendoque</t>
  </si>
  <si>
    <t>Purok Sandawa, Bacoco, Kapatagan, Digos City</t>
  </si>
  <si>
    <t>758</t>
  </si>
  <si>
    <t>Rey Abe</t>
  </si>
  <si>
    <t>759</t>
  </si>
  <si>
    <t>Lovely Anduyanon</t>
  </si>
  <si>
    <t>760</t>
  </si>
  <si>
    <t>Richard Abadia</t>
  </si>
  <si>
    <t>761</t>
  </si>
  <si>
    <t>Robert Carso, Jr.</t>
  </si>
  <si>
    <t>762</t>
  </si>
  <si>
    <t>Russel Carso</t>
  </si>
  <si>
    <t>763</t>
  </si>
  <si>
    <t>Norie Lakiña</t>
  </si>
  <si>
    <t>764</t>
  </si>
  <si>
    <t>Jaime Mangondag</t>
  </si>
  <si>
    <t>765</t>
  </si>
  <si>
    <t>Sahlee Marcos</t>
  </si>
  <si>
    <t>766</t>
  </si>
  <si>
    <t>Roco Tumiclang</t>
  </si>
  <si>
    <t>767</t>
  </si>
  <si>
    <t>Ronalyn Mangulayon</t>
  </si>
  <si>
    <t>768</t>
  </si>
  <si>
    <t>Reboden Masunong</t>
  </si>
  <si>
    <t>769</t>
  </si>
  <si>
    <t>Mary Jaynie Briones</t>
  </si>
  <si>
    <t>770</t>
  </si>
  <si>
    <t>Melgien Amor Loretebo</t>
  </si>
  <si>
    <t>771</t>
  </si>
  <si>
    <t>Ramil Espinosa</t>
  </si>
  <si>
    <t>772</t>
  </si>
  <si>
    <t>Jerio Orias</t>
  </si>
  <si>
    <t>773</t>
  </si>
  <si>
    <t>Analyn Matampole</t>
  </si>
  <si>
    <t>774</t>
  </si>
  <si>
    <t>David Espinosa</t>
  </si>
  <si>
    <t>775</t>
  </si>
  <si>
    <t>Melanie Bangaos</t>
  </si>
  <si>
    <t>776</t>
  </si>
  <si>
    <t>Ellen Denaque</t>
  </si>
  <si>
    <t>777</t>
  </si>
  <si>
    <t>Arlous Cuevas</t>
  </si>
  <si>
    <t>778</t>
  </si>
  <si>
    <t>Clinton Bangay</t>
  </si>
  <si>
    <t>779</t>
  </si>
  <si>
    <t>Reymon Danda</t>
  </si>
  <si>
    <t>780</t>
  </si>
  <si>
    <t>Marive Talaman</t>
  </si>
  <si>
    <t>781</t>
  </si>
  <si>
    <t>Jan Liwantang</t>
  </si>
  <si>
    <t>782</t>
  </si>
  <si>
    <t>Presilla Hibanez</t>
  </si>
  <si>
    <t>783</t>
  </si>
  <si>
    <t>Cristine O. Oliamot</t>
  </si>
  <si>
    <t>JV Store</t>
  </si>
  <si>
    <t>Purok Everlasting, Brgy. Kapatagan, Digos City, Davao del Sur</t>
  </si>
  <si>
    <t>784</t>
  </si>
  <si>
    <t>Rocelyn Policarpio</t>
  </si>
  <si>
    <t>Mt. Apo 3, Brgy. Kapatagan, Digos City, Davao del Sur</t>
  </si>
  <si>
    <t>785</t>
  </si>
  <si>
    <t>Esperanza Caduada</t>
  </si>
  <si>
    <t>Fruit Stand</t>
  </si>
  <si>
    <t>Public Market, Brgy. Kapatagan, Digos City, Davao del Sur</t>
  </si>
  <si>
    <t>786</t>
  </si>
  <si>
    <t>Siony Malubay</t>
  </si>
  <si>
    <t>S.R Store</t>
  </si>
  <si>
    <t>787</t>
  </si>
  <si>
    <t>Miraflor Diamoda</t>
  </si>
  <si>
    <t>CJ Mobile Phone and Accessories</t>
  </si>
  <si>
    <t>788</t>
  </si>
  <si>
    <t>Concepcion Getuaban</t>
  </si>
  <si>
    <t>Tent</t>
  </si>
  <si>
    <t>789</t>
  </si>
  <si>
    <t>Anabel Roquero</t>
  </si>
  <si>
    <t>Anne Refreshment</t>
  </si>
  <si>
    <t>790</t>
  </si>
  <si>
    <t>Jhanrey Gito-Aban</t>
  </si>
  <si>
    <t>Aziel Jude RTW Store</t>
  </si>
  <si>
    <t>791</t>
  </si>
  <si>
    <t>Janet Cagalitan</t>
  </si>
  <si>
    <t>Janet Sari Sari Store</t>
  </si>
  <si>
    <t>792</t>
  </si>
  <si>
    <t>Liezl Lumod</t>
  </si>
  <si>
    <t>Lyza Sari Sari Store</t>
  </si>
  <si>
    <t>793</t>
  </si>
  <si>
    <t>Renalyn Lausa</t>
  </si>
  <si>
    <t>Mathea Dry Goods</t>
  </si>
  <si>
    <t>794</t>
  </si>
  <si>
    <t>Kenneth Ibarra</t>
  </si>
  <si>
    <t>D’Mount Garage Auto and Motor Setick Parts Trading</t>
  </si>
  <si>
    <t>Purok Sampaguita, Brgy. Kapatagan, Digos City, Davao del Sur</t>
  </si>
  <si>
    <t>795</t>
  </si>
  <si>
    <t>Elenita Nabiong</t>
  </si>
  <si>
    <t>Endhay Sari Sari Store</t>
  </si>
  <si>
    <t>Purok 2 Mt. Apo, Brgy. Kapatagan, Digos City, Davao del Sur</t>
  </si>
  <si>
    <t>796</t>
  </si>
  <si>
    <t>Ricardo Jimenia, Jr.</t>
  </si>
  <si>
    <t>MSJ Marketing</t>
  </si>
  <si>
    <t>797</t>
  </si>
  <si>
    <t>Rodel Corpuz</t>
  </si>
  <si>
    <t>Andrey Sari-Sari Store</t>
  </si>
  <si>
    <t>Purok 3 Pag-Ibig, Marawer, Brgy. Kapatagan, Digos City, Davao del Sur</t>
  </si>
  <si>
    <t>798</t>
  </si>
  <si>
    <t>Haspe Plania</t>
  </si>
  <si>
    <t>Jhasper Vegetables Stall</t>
  </si>
  <si>
    <t>799</t>
  </si>
  <si>
    <t>Juluis Villahermosa</t>
  </si>
  <si>
    <t>Julius Motorshop</t>
  </si>
  <si>
    <t>Sampaguita 2, Brgy. Kapatagan, Digos City, Davao del Sur</t>
  </si>
  <si>
    <t>800</t>
  </si>
  <si>
    <t>Jesson Adlawan</t>
  </si>
  <si>
    <t>Adlawan Sari-Sari Store</t>
  </si>
  <si>
    <t>Purok 2 Campo, Brgy. Kapatagan, Digos City, Davao del Sur</t>
  </si>
  <si>
    <t>801</t>
  </si>
  <si>
    <t>Liz Maricar Cadotdot</t>
  </si>
  <si>
    <t>Angging Babrbershop and Salon</t>
  </si>
  <si>
    <t>802</t>
  </si>
  <si>
    <t>Ramil Camansi</t>
  </si>
  <si>
    <t>Camansi Store</t>
  </si>
  <si>
    <t>Kinambulan, Brgy. Kapatagan, Digos City, Davao del Sur</t>
  </si>
  <si>
    <t>803</t>
  </si>
  <si>
    <t>Nila Dionaldo</t>
  </si>
  <si>
    <t>Dionaldo Sari-Sari Store</t>
  </si>
  <si>
    <t>Purok II Kahayag Marawer, Kapatagan, Digos City, Davao del Sur</t>
  </si>
  <si>
    <t>804</t>
  </si>
  <si>
    <t>Anally Sosmena</t>
  </si>
  <si>
    <t>QB Sari-Sari Store</t>
  </si>
  <si>
    <t>Mt. Apo 3 Public Market, Brgy. Kapatagan, Digos City, Davao del Sur</t>
  </si>
  <si>
    <t>805</t>
  </si>
  <si>
    <t>Rachell Mae Dayanan</t>
  </si>
  <si>
    <t>Boarding House</t>
  </si>
  <si>
    <t>Mt. Apo II, Brgy. Kapatagan, Digos City, Davao del Sur</t>
  </si>
  <si>
    <t>806</t>
  </si>
  <si>
    <t>Jessie Boraquit Sr.</t>
  </si>
  <si>
    <t>JFB Consumer Goods Trading</t>
  </si>
  <si>
    <t>807</t>
  </si>
  <si>
    <t>Nelia Alacha</t>
  </si>
  <si>
    <t>Alacha Sari-Sari Store</t>
  </si>
  <si>
    <t>Purok 1 East Maharlika, Brgy. Kapatagan, Digos City, Davao del Sur</t>
  </si>
  <si>
    <t>808</t>
  </si>
  <si>
    <t>John Ray Denague</t>
  </si>
  <si>
    <t>Electricty</t>
  </si>
  <si>
    <t>Purok Sandawa Bacoco, Brgy. Kapatagan, Digos City, Davao del Sur</t>
  </si>
  <si>
    <t>809</t>
  </si>
  <si>
    <t>Ethyl Alfarero</t>
  </si>
  <si>
    <t>Ellianas Sari-Sari Store</t>
  </si>
  <si>
    <t>Mt. Apo 4, Brgy. Kapatagan, Digos City, Davao del Sur</t>
  </si>
  <si>
    <t>810</t>
  </si>
  <si>
    <t>Charls Jayson Campaner</t>
  </si>
  <si>
    <t>CJF Dry Goods Store</t>
  </si>
  <si>
    <t>Mt. Apo 3 , Brgy. Kapatagan, Digos City, Davao del Sur</t>
  </si>
  <si>
    <t>811</t>
  </si>
  <si>
    <t>Amado Rubion</t>
  </si>
  <si>
    <t>Rubions Marketing</t>
  </si>
  <si>
    <t>Purok Mt. Apo, Brgy. Kapatagan, Digos City, Davao del Sur</t>
  </si>
  <si>
    <t>812</t>
  </si>
  <si>
    <t>Farm</t>
  </si>
  <si>
    <t>813</t>
  </si>
  <si>
    <t>Lucia Arsaga</t>
  </si>
  <si>
    <t>Arsaga Sari-Sari Store</t>
  </si>
  <si>
    <t>Purok North Maharlika, Brgy. Kapatagan, Digos City, Davao del Sur</t>
  </si>
  <si>
    <t>814</t>
  </si>
  <si>
    <t>Marchon M. Espe</t>
  </si>
  <si>
    <t>Mt. Apo Purok 2 Kapatagan, Brgy. Kapatagan, Digos City, Davao del Sur</t>
  </si>
  <si>
    <t>815</t>
  </si>
  <si>
    <t>Marylyn Ramos</t>
  </si>
  <si>
    <t>ZY-6-13-RTW</t>
  </si>
  <si>
    <t>816</t>
  </si>
  <si>
    <t>Cresil Doctor</t>
  </si>
  <si>
    <t>Doctor Gulayan</t>
  </si>
  <si>
    <t>817</t>
  </si>
  <si>
    <t>Lucia Garay</t>
  </si>
  <si>
    <t>Lucia Dulce</t>
  </si>
  <si>
    <t>818</t>
  </si>
  <si>
    <t>Helen Antepuesto</t>
  </si>
  <si>
    <t>Sari Sari Store</t>
  </si>
  <si>
    <t>Purok 1 Bayanihan, Kapatagan, Digos City, Davao del Sur</t>
  </si>
  <si>
    <t>819</t>
  </si>
  <si>
    <t>Marivic Caster</t>
  </si>
  <si>
    <t>Marde Sari-Sari Store</t>
  </si>
  <si>
    <t>Purok Mauswagon, Kapatagan, Digos City, Davao del Sur</t>
  </si>
  <si>
    <t>820</t>
  </si>
  <si>
    <t>Felix Quinio</t>
  </si>
  <si>
    <t>Installation of Electricity Residential</t>
  </si>
  <si>
    <t>Purok Sto. Niño, Kapatagan, Digos City, Davao del Sur</t>
  </si>
  <si>
    <t>821</t>
  </si>
  <si>
    <t>Ronald Patagoc</t>
  </si>
  <si>
    <t>Purok West Maharlika, Kapatagan, Digos City, Davao del Sur</t>
  </si>
  <si>
    <t>822</t>
  </si>
  <si>
    <t>Mary Jane Lapina</t>
  </si>
  <si>
    <t>Purok Dalisay, Kapatagan, Digos City, Davao del Sur</t>
  </si>
  <si>
    <t>823</t>
  </si>
  <si>
    <t>Jennifer Amar</t>
  </si>
  <si>
    <t>Purok 1 Sampaguita, Kapatagan, Digos City, Davao del Sur</t>
  </si>
  <si>
    <t>824</t>
  </si>
  <si>
    <t>Anthony Tinapay</t>
  </si>
  <si>
    <t>Kyle&amp;Dodz Barber Shop</t>
  </si>
  <si>
    <t>Purok Mt. Apo 3, Kapatagan, Digos City, Davao del Sur</t>
  </si>
  <si>
    <t>825</t>
  </si>
  <si>
    <t>Seth Maslog</t>
  </si>
  <si>
    <t>Gles Fruit Stand</t>
  </si>
  <si>
    <t>826</t>
  </si>
  <si>
    <t>Zenaida Apura</t>
  </si>
  <si>
    <t>Purok Mt. Apo 4, Kapatagan, Digos City, Davao del Sur</t>
  </si>
  <si>
    <t>827</t>
  </si>
  <si>
    <t>Judith Sira</t>
  </si>
  <si>
    <t>828</t>
  </si>
  <si>
    <t>Lydia Salvador</t>
  </si>
  <si>
    <t>829</t>
  </si>
  <si>
    <t>Meriah Berico</t>
  </si>
  <si>
    <t>AJ Takoyama Food and Beverage Stall</t>
  </si>
  <si>
    <t>Mt. Apo 2, Brgy. Kapatagan, Digos City, Davao del Sur</t>
  </si>
  <si>
    <t>830</t>
  </si>
  <si>
    <t>Loreta Yosores</t>
  </si>
  <si>
    <t>Purok 1 Kahayag Marawer, Brgy. Kapatagan, Digos City, Davao del Sur</t>
  </si>
  <si>
    <t>831</t>
  </si>
  <si>
    <t>Melanis Monsato</t>
  </si>
  <si>
    <t>Jolan Dry Goods Trading</t>
  </si>
  <si>
    <t>832</t>
  </si>
  <si>
    <t>Manilyn Bacaoco</t>
  </si>
  <si>
    <t>Snack House</t>
  </si>
  <si>
    <t>833</t>
  </si>
  <si>
    <t>Nanette Caballero</t>
  </si>
  <si>
    <t>LSY Variety Store</t>
  </si>
  <si>
    <t>834</t>
  </si>
  <si>
    <t>Sherill Macañenas</t>
  </si>
  <si>
    <t>Arnz Travel &amp; Tours</t>
  </si>
  <si>
    <t>Purok 1 Tagumpay, Brgy. Kapatagan, Digos City, Davao del Sur</t>
  </si>
  <si>
    <t>835</t>
  </si>
  <si>
    <t>Nenita Mandawe</t>
  </si>
  <si>
    <t>Purok 4-A Mahogany Campo, Brgy. Kapatagan, Digos City, Davao del Sur</t>
  </si>
  <si>
    <t>836</t>
  </si>
  <si>
    <t>Romeo Abalayan</t>
  </si>
  <si>
    <t>Romeo Building</t>
  </si>
  <si>
    <t>837</t>
  </si>
  <si>
    <t>Mary Grace Lomogod</t>
  </si>
  <si>
    <t>Langging Sari Sari Store</t>
  </si>
  <si>
    <t>Purok 4-A, Campo, Brgy. Kapatagan, Digos City, Davao del Sur</t>
  </si>
  <si>
    <t>838</t>
  </si>
  <si>
    <t>Ruth Vivas</t>
  </si>
  <si>
    <t>Vivas Sari-Sari Store</t>
  </si>
  <si>
    <t>Purok Lower Baras, Brgy. Kapatagan, Digos City, Davao del Sur</t>
  </si>
  <si>
    <t>839</t>
  </si>
  <si>
    <t>Erwin Idul</t>
  </si>
  <si>
    <t>Erwin Idul Sari-Sari Store</t>
  </si>
  <si>
    <t>Purok 1 Kidaran, Brgy. Kapatagan, Digos City, Davao del Sur</t>
  </si>
  <si>
    <t>840</t>
  </si>
  <si>
    <t>Jimmy Bangay</t>
  </si>
  <si>
    <t>Jimfrex Sari-Sari Store</t>
  </si>
  <si>
    <t>Purok 1 Bayanihan, Brgy. Kapatagan, Digos City, Davao del Sur</t>
  </si>
  <si>
    <t>841</t>
  </si>
  <si>
    <t>Benzone Kennedy Sepe</t>
  </si>
  <si>
    <t>Farming Fruit and Vegetables</t>
  </si>
  <si>
    <t>Marawer, Brgy. Kapatagan, Digos City, Davao del Sur</t>
  </si>
  <si>
    <t>842</t>
  </si>
  <si>
    <t>Emelinda Torres</t>
  </si>
  <si>
    <t>Purok Mt. Apo 3, Brgy. Kapatagan, Digos City, Davao del Sur</t>
  </si>
  <si>
    <t>843</t>
  </si>
  <si>
    <t>Ellen Mae Buyco</t>
  </si>
  <si>
    <t>Purok 3 Sampaguita, Brgy. Kapatagan, Digos City, Davao del Sur</t>
  </si>
  <si>
    <t>844</t>
  </si>
  <si>
    <t>Annalyn Mangaron</t>
  </si>
  <si>
    <t>A&amp;JJ Consumer Goods Trading</t>
  </si>
  <si>
    <t>845</t>
  </si>
  <si>
    <t>Maria Teresa Dubria</t>
  </si>
  <si>
    <t>West Maharlika, Brgy. Kapatagan, Digos City, Davao del Sur</t>
  </si>
  <si>
    <t>846</t>
  </si>
  <si>
    <t>Nenita Ani</t>
  </si>
  <si>
    <t>Electricity Installation/Residential</t>
  </si>
  <si>
    <t>Purok 2 Kidaran, Brgy. Kapatagan, Digos City, Davao del Sur</t>
  </si>
  <si>
    <t>847</t>
  </si>
  <si>
    <t>Sarmani Barangai</t>
  </si>
  <si>
    <t>Marsha Refreshment</t>
  </si>
  <si>
    <t>848</t>
  </si>
  <si>
    <t>Nenita Abarcar</t>
  </si>
  <si>
    <t>3K Sari-Sari Store</t>
  </si>
  <si>
    <t>849</t>
  </si>
  <si>
    <t>Lorna Rico</t>
  </si>
  <si>
    <t>RRNS Store</t>
  </si>
  <si>
    <t>Purok 1 Calamohohoy, Brgy. Kapatagan, Digos City, Davao del Sur</t>
  </si>
  <si>
    <t>850</t>
  </si>
  <si>
    <t>Liezl Juaner</t>
  </si>
  <si>
    <t>Sto. Niño, Brgy. Kapatagan, Digos City, Davao del Sur</t>
  </si>
  <si>
    <t>851</t>
  </si>
  <si>
    <t>Romy Datoy</t>
  </si>
  <si>
    <t>Kimpia Motorparts</t>
  </si>
  <si>
    <t>Purok II Dalisay, Brgy. Kapatagan, Digos City, Davao del Sur</t>
  </si>
  <si>
    <t>852</t>
  </si>
  <si>
    <t>Nelson Artigas</t>
  </si>
  <si>
    <t>Kapatagan Food Hub</t>
  </si>
  <si>
    <t>Mt. Apo 3 Public Martket, Brgy. Kapatagan, Digos City, Davao del Sur</t>
  </si>
  <si>
    <t>853</t>
  </si>
  <si>
    <t>Commercial Space</t>
  </si>
  <si>
    <t>854</t>
  </si>
  <si>
    <t>Mathea Dry Good</t>
  </si>
  <si>
    <t>855</t>
  </si>
  <si>
    <t>Michelle Megallon</t>
  </si>
  <si>
    <t>Purok Kinambulan, Brgy. Kapatagan, Digos City, Davao del Sur</t>
  </si>
  <si>
    <t>856</t>
  </si>
  <si>
    <t>Danilo Duran</t>
  </si>
  <si>
    <t>Duran Store</t>
  </si>
  <si>
    <t>Purok Mauswagon, Brgy. Kapatagan, Digos City, Davao del Sur</t>
  </si>
  <si>
    <t>857</t>
  </si>
  <si>
    <t>Rosalie Revilla</t>
  </si>
  <si>
    <t>RR Boarding House</t>
  </si>
  <si>
    <t>858</t>
  </si>
  <si>
    <t>Bernadete Centino</t>
  </si>
  <si>
    <t>Bangels Consumer Goods Trading</t>
  </si>
  <si>
    <t>859</t>
  </si>
  <si>
    <t>Jovelyn Acaso</t>
  </si>
  <si>
    <t>Jovelyn Store</t>
  </si>
  <si>
    <t>Purok Sto. Niño, Brgy. Kapatagan, Digos City, Davao del Sur</t>
  </si>
  <si>
    <t>860</t>
  </si>
  <si>
    <t>Early Wayne Abalayan</t>
  </si>
  <si>
    <t>Wayne and Laine Pharmacy</t>
  </si>
  <si>
    <t>861</t>
  </si>
  <si>
    <t>Earl Laine Abrenilla</t>
  </si>
  <si>
    <t>Jeohann Fried Chicken</t>
  </si>
  <si>
    <t>862</t>
  </si>
  <si>
    <t>Jessa Santos</t>
  </si>
  <si>
    <t>Purok 3 Pag ibig Marawer, Brgy. Kapatagan, Digos City, Davao del Sur</t>
  </si>
  <si>
    <t>863</t>
  </si>
  <si>
    <t>Rio Somodio</t>
  </si>
  <si>
    <t>Somodio Vegetable Retail</t>
  </si>
  <si>
    <t>864</t>
  </si>
  <si>
    <t>Lilia Masong</t>
  </si>
  <si>
    <t>Masong Fruit &amp; Vegetables Trading</t>
  </si>
  <si>
    <t>865</t>
  </si>
  <si>
    <t>Jiegfred Fernandez</t>
  </si>
  <si>
    <t>Purok 1 Kahayag, Brgy. Kapatagan, Digos City, Davao del Sur</t>
  </si>
  <si>
    <t>866</t>
  </si>
  <si>
    <t>Hazel Sorongon</t>
  </si>
  <si>
    <t>Purok Pag Asa 2, Brgy. Kapatagan, Digos City, Davao del Sur</t>
  </si>
  <si>
    <t>867</t>
  </si>
  <si>
    <t>Albert Delos Reyes</t>
  </si>
  <si>
    <t>Ai-Ai Store</t>
  </si>
  <si>
    <t>868</t>
  </si>
  <si>
    <t>Reynaldo Lomigo</t>
  </si>
  <si>
    <t>Langging Sari-Sari Store</t>
  </si>
  <si>
    <t>Purok 4A Campo, Brgy. Kapatagan, Digos City, Davao del Sur</t>
  </si>
  <si>
    <t>869</t>
  </si>
  <si>
    <t>Maria Riza Ihalas</t>
  </si>
  <si>
    <t>RRJ Eggs Trading</t>
  </si>
  <si>
    <t>870</t>
  </si>
  <si>
    <t>Lea Mae Razonable</t>
  </si>
  <si>
    <t>Lea Agricultural Products Trading</t>
  </si>
  <si>
    <t>871</t>
  </si>
  <si>
    <t>Elleny C. Delarna</t>
  </si>
  <si>
    <t>Avon &amp; Cosmetics Retail Store</t>
  </si>
  <si>
    <t>Purok 2, Dalisay, Brgy. Kapatagan, Digos City, Davao del Sur</t>
  </si>
  <si>
    <t>872</t>
  </si>
  <si>
    <t>Miguela Gabi</t>
  </si>
  <si>
    <t>Electricity</t>
  </si>
  <si>
    <t>Purok 2 Sitio Mainit, Brgy. Kapatagan, Digos City, Davao del Sur</t>
  </si>
  <si>
    <t>873</t>
  </si>
  <si>
    <t>Gemmalyn Encog</t>
  </si>
  <si>
    <t>Purok Sandawa, Bacoco, Brgy. Kapatagan, Digos City, Davao del Sur</t>
  </si>
  <si>
    <t>874</t>
  </si>
  <si>
    <t>Gilda Cagalitan</t>
  </si>
  <si>
    <t>Gilda Sari Sari Store</t>
  </si>
  <si>
    <t>875</t>
  </si>
  <si>
    <t>Cindy Perez</t>
  </si>
  <si>
    <t>Kapatagan Bills Payments &amp; Remittance Center</t>
  </si>
  <si>
    <t>876</t>
  </si>
  <si>
    <t>Leciel Satohito</t>
  </si>
  <si>
    <t>Lesly Store</t>
  </si>
  <si>
    <t>877</t>
  </si>
  <si>
    <t>Lyle Suario</t>
  </si>
  <si>
    <t>One Storey Bldg.</t>
  </si>
  <si>
    <t>Purok 3, Mt. Apo, Brgy. Kapatagan, Digos City, Davao del Sur</t>
  </si>
  <si>
    <t>878</t>
  </si>
  <si>
    <t>Leonerl March Suario</t>
  </si>
  <si>
    <t>879</t>
  </si>
  <si>
    <t>Purok 1 Sampaguita, Brgy. Kapatagan, Digos City, Davao del Sur</t>
  </si>
  <si>
    <t>880</t>
  </si>
  <si>
    <t>Abdon Rodica</t>
  </si>
  <si>
    <t>Purok 1 Campo, Brgy. Kapatagan, Digos City, Davao del Sur</t>
  </si>
  <si>
    <t>881</t>
  </si>
  <si>
    <t>Cecile Sempleciano</t>
  </si>
  <si>
    <t>882</t>
  </si>
  <si>
    <t>Shaira Lapaz</t>
  </si>
  <si>
    <t>Bamboo Syick Retailer</t>
  </si>
  <si>
    <t>Purok 3 Mt. Apo, Brgy. Kapatagan, Digos City, Davao del Sur</t>
  </si>
  <si>
    <t>883</t>
  </si>
  <si>
    <t>Dejie Bangay</t>
  </si>
  <si>
    <t>884</t>
  </si>
  <si>
    <t>Albert Noval</t>
  </si>
  <si>
    <t>885</t>
  </si>
  <si>
    <t>Conchita Gecosa</t>
  </si>
  <si>
    <t>Bayanihan I, Brgy. Kapatagan, Digos City, Davao del Sur</t>
  </si>
  <si>
    <t>886</t>
  </si>
  <si>
    <t>Mary Flor Valdez</t>
  </si>
  <si>
    <t>887</t>
  </si>
  <si>
    <t>Encarnacion Nacorda</t>
  </si>
  <si>
    <t>Joen Consumer Good Store</t>
  </si>
  <si>
    <t>888</t>
  </si>
  <si>
    <t>Adjera Masaya</t>
  </si>
  <si>
    <t>889</t>
  </si>
  <si>
    <t>Ivy Lapeña</t>
  </si>
  <si>
    <t>Purok 1 Dalisay, Brgy. Kapatagan, Digos City, Davao del Sur</t>
  </si>
  <si>
    <t>890</t>
  </si>
  <si>
    <t>Johnard Sara - Sara</t>
  </si>
  <si>
    <t>Farm House</t>
  </si>
  <si>
    <t>Purok Aguila, Brgy. Kapatagan, Digos City, Davao del Sur</t>
  </si>
  <si>
    <t>891</t>
  </si>
  <si>
    <t>Anavel Manlangit</t>
  </si>
  <si>
    <t>Nenita Tuna Products</t>
  </si>
  <si>
    <t>892</t>
  </si>
  <si>
    <t>Rosenda Almonte</t>
  </si>
  <si>
    <t>893</t>
  </si>
  <si>
    <t>Nacorda General Merchandise</t>
  </si>
  <si>
    <t>894</t>
  </si>
  <si>
    <t>Junar Abrenilla</t>
  </si>
  <si>
    <t>Kaitlin’s Garden Restaurant</t>
  </si>
  <si>
    <t>Mauswagon, Brgy. Kapatagan, Digos City, Davao del Sur</t>
  </si>
  <si>
    <t>895</t>
  </si>
  <si>
    <t>Roldan Adang</t>
  </si>
  <si>
    <t>Vegetable Trading Sari-Sari Store</t>
  </si>
  <si>
    <t>Purok 3 Mainit, Brgy. Kapatagan, Digos City, Davao del Sur</t>
  </si>
  <si>
    <t>896</t>
  </si>
  <si>
    <t>Crizel Mae Alia</t>
  </si>
  <si>
    <t>Electricty Installation/ Residential</t>
  </si>
  <si>
    <t>Purok 1 Dalisay Campo, Brgy. Kapatagan, Digos City, Davao del Sur</t>
  </si>
  <si>
    <t>897</t>
  </si>
  <si>
    <t>Celsa Alagenio</t>
  </si>
  <si>
    <t>Celsa Sari-Sari Store</t>
  </si>
  <si>
    <t>Upper Baras, Brgy. Kapatagan, Digos City, Davao del Sur</t>
  </si>
  <si>
    <t>898</t>
  </si>
  <si>
    <t>Kitty’s Kichenettz</t>
  </si>
  <si>
    <t>Mt. Apo, Brgy. Kapatagan, Digos City, Davao del Sur</t>
  </si>
  <si>
    <t>899</t>
  </si>
  <si>
    <t>Noriebeth Torres</t>
  </si>
  <si>
    <t>Purok 2 East Maharlika, Brgy. Kapatagan, Digos City, Davao del Sur</t>
  </si>
  <si>
    <t>900</t>
  </si>
  <si>
    <t>Juvi Devera</t>
  </si>
  <si>
    <t>Electricity Installation</t>
  </si>
  <si>
    <t>Purok 2 Pag Asa Shop, Brgy. Kapatagan, Digos City, Davao del Sur</t>
  </si>
  <si>
    <t>901</t>
  </si>
  <si>
    <t>Jevy Crespo</t>
  </si>
  <si>
    <t>902</t>
  </si>
  <si>
    <t>Carmelita Davis</t>
  </si>
  <si>
    <t>903</t>
  </si>
  <si>
    <t>Ronald Angga</t>
  </si>
  <si>
    <t>Bayanihan 1, Brgy. Kapatagan, Digos City, Davao del Sur</t>
  </si>
  <si>
    <t>904</t>
  </si>
  <si>
    <t>Judy Loles</t>
  </si>
  <si>
    <t>Building Commercial</t>
  </si>
  <si>
    <t>PuroK Everlasting Campo, Brgy. Kapatagan, Digos City, Davao del Sur</t>
  </si>
  <si>
    <t>905</t>
  </si>
  <si>
    <t>906</t>
  </si>
  <si>
    <t>Melody Lazada</t>
  </si>
  <si>
    <t>Purok 1 Pag ibig Marawer, Brgy. Kapatagan, Digos City, Davao del Sur</t>
  </si>
  <si>
    <t>907</t>
  </si>
  <si>
    <t>Hilda Castillo</t>
  </si>
  <si>
    <t>HJH Sar-Sari Store</t>
  </si>
  <si>
    <t>Purok Calamohoy 2, Brgy. Kapatagan, Digos City, Davao del Sur</t>
  </si>
  <si>
    <t>908</t>
  </si>
  <si>
    <t>Arnelene Amorosa</t>
  </si>
  <si>
    <t>Amoroso Trucking Services</t>
  </si>
  <si>
    <t>909</t>
  </si>
  <si>
    <t>Den Mark Becamon</t>
  </si>
  <si>
    <t>Purok 1 Rose, Brgy. Kapatagan, Digos City, Davao del Sur</t>
  </si>
  <si>
    <t>910</t>
  </si>
  <si>
    <t>Merlyn Ladra</t>
  </si>
  <si>
    <t>Purok 2 Pag-ibig Marawer, Brgy. Kapatagan, Digos City, Davao del Sur</t>
  </si>
  <si>
    <t>911</t>
  </si>
  <si>
    <t>Migs Bolalohan</t>
  </si>
  <si>
    <t>912</t>
  </si>
  <si>
    <t>Dezza Bangcaling</t>
  </si>
  <si>
    <t>Pag ibig Purok 1 Marawer, Brgy. Kapatagan, Digos City, Davao del Sur</t>
  </si>
  <si>
    <t>913</t>
  </si>
  <si>
    <t>Loren Raboy</t>
  </si>
  <si>
    <t>RNM Store</t>
  </si>
  <si>
    <t>914</t>
  </si>
  <si>
    <t>Gina Reposposa</t>
  </si>
  <si>
    <t>Mainit Purok 2, Brgy. Kapatagan, Digos City, Davao del Sur</t>
  </si>
  <si>
    <t>915</t>
  </si>
  <si>
    <t>Celso Redondiz</t>
  </si>
  <si>
    <t>Purok Mabuhay, Brgy. Kapatagan, Digos City, Davao del Sur</t>
  </si>
  <si>
    <t>916</t>
  </si>
  <si>
    <t>Mayome Rabor</t>
  </si>
  <si>
    <t>Yhumie Sari-Sari Store</t>
  </si>
  <si>
    <t>Purok East Maharlika, Brgy. Kapatagan, Digos City, Davao del Sur</t>
  </si>
  <si>
    <t>917</t>
  </si>
  <si>
    <t>Leonora Calapuan</t>
  </si>
  <si>
    <t>Rica Sari Sari Store</t>
  </si>
  <si>
    <t>918</t>
  </si>
  <si>
    <t>Engille Mae Guirin</t>
  </si>
  <si>
    <t>Purok 2 Pag ibig Marawer, Brgy. Kapatagan, Digos City, Davao del Sur</t>
  </si>
  <si>
    <t>919</t>
  </si>
  <si>
    <t>Renato Cabaral</t>
  </si>
  <si>
    <t>Purok 3, Mainit, Brgy. Kapatagan, Digos City, Davao del Sur</t>
  </si>
  <si>
    <t>920</t>
  </si>
  <si>
    <t>Roberto Cabaral</t>
  </si>
  <si>
    <t>Sitio Paradise, Brgy. Kapatagan, Digos City, Davao del Sur</t>
  </si>
  <si>
    <t>921</t>
  </si>
  <si>
    <t>Marvin Ratilla</t>
  </si>
  <si>
    <t>922</t>
  </si>
  <si>
    <t>Harold Joy Giger</t>
  </si>
  <si>
    <t>Harold Cellphone Repair Shop</t>
  </si>
  <si>
    <t>923</t>
  </si>
  <si>
    <t>Carl Kristoffer Bueno</t>
  </si>
  <si>
    <t>Garden</t>
  </si>
  <si>
    <t>924</t>
  </si>
  <si>
    <t>Arnie Montaner</t>
  </si>
  <si>
    <t>Mini Mart</t>
  </si>
  <si>
    <t>925</t>
  </si>
  <si>
    <t>Elier Lamban</t>
  </si>
  <si>
    <t>Jeans Ukay Ukay</t>
  </si>
  <si>
    <t>926</t>
  </si>
  <si>
    <t>Analyn Araneta</t>
  </si>
  <si>
    <t>Residential Electrical</t>
  </si>
  <si>
    <t>Purok Mt. Apo I, Brgy. Kapatagan, Digos City, Davao del Sur</t>
  </si>
  <si>
    <t>927</t>
  </si>
  <si>
    <t>Cherry Amor Baritua</t>
  </si>
  <si>
    <t>Sweet Cherry Fish Vendor</t>
  </si>
  <si>
    <t>928</t>
  </si>
  <si>
    <t>Marilyn Dela Peña</t>
  </si>
  <si>
    <t>929</t>
  </si>
  <si>
    <t>Jasmine Catiempo</t>
  </si>
  <si>
    <t>Installation Electricity/Residential</t>
  </si>
  <si>
    <t>930</t>
  </si>
  <si>
    <t>Maria Lyn Calonia</t>
  </si>
  <si>
    <t>931</t>
  </si>
  <si>
    <t>Analiza Pactao - in</t>
  </si>
  <si>
    <t>Sampaguita, Purok Kinambulan, Brgy. Kapatagan, Digos City, Davao del Sur</t>
  </si>
  <si>
    <t>932</t>
  </si>
  <si>
    <t>Lourdes Villasor</t>
  </si>
  <si>
    <t>Triple J and M Sari – Sari Store</t>
  </si>
  <si>
    <t>West, Maharlika, Kapatagan</t>
  </si>
  <si>
    <t>933</t>
  </si>
  <si>
    <t>Alvin Dubria</t>
  </si>
  <si>
    <t>Beauty Parlor</t>
  </si>
  <si>
    <t>Prk dos Bayanihan Kapatagan</t>
  </si>
  <si>
    <t>934</t>
  </si>
  <si>
    <t>Jhame M. Alfarero</t>
  </si>
  <si>
    <t>Amierha’s Store</t>
  </si>
  <si>
    <t>Mt,apo 3 Centro Kapatagan Digos City</t>
  </si>
  <si>
    <t>935</t>
  </si>
  <si>
    <t>Juanito Morales Sr.</t>
  </si>
  <si>
    <t>Residential</t>
  </si>
  <si>
    <t>Sitio Mainit Kapatagan, Digos City</t>
  </si>
  <si>
    <t>936</t>
  </si>
  <si>
    <t>Amado b. Rubion</t>
  </si>
  <si>
    <t>Pinkist</t>
  </si>
  <si>
    <t>Purok Mt, Apo</t>
  </si>
  <si>
    <t>937</t>
  </si>
  <si>
    <t>Crizel p. Artigas</t>
  </si>
  <si>
    <t>Building ( Commercial)</t>
  </si>
  <si>
    <t>Mt, Apo Kapatagan</t>
  </si>
  <si>
    <t>938</t>
  </si>
  <si>
    <t>Veronica Crodua</t>
  </si>
  <si>
    <t>Sari- sari store Crodua’s</t>
  </si>
  <si>
    <t>Purok 1, Palo singko</t>
  </si>
  <si>
    <t>939</t>
  </si>
  <si>
    <t>Nelvie D. Pading</t>
  </si>
  <si>
    <t>Sari-sari store and Residence</t>
  </si>
  <si>
    <t>Prk everlasting Kapatagan Digos City</t>
  </si>
  <si>
    <t>940</t>
  </si>
  <si>
    <t>Judith Somodio</t>
  </si>
  <si>
    <t>Electric bill</t>
  </si>
  <si>
    <t>Mt, Apo 3 kapatagan</t>
  </si>
  <si>
    <t>941</t>
  </si>
  <si>
    <t>Recolito Delos Reyes</t>
  </si>
  <si>
    <t>Cadina de amor, kapatagan Davao Dity</t>
  </si>
  <si>
    <t>942</t>
  </si>
  <si>
    <t>Raymundo Almonte Jr</t>
  </si>
  <si>
    <t>Almonte Foods Corner</t>
  </si>
  <si>
    <t>Prk 3 Mt, Apo Kapatagan Digos City</t>
  </si>
  <si>
    <t>943</t>
  </si>
  <si>
    <t>Raquel D. Bravo</t>
  </si>
  <si>
    <t>Sari- sari store</t>
  </si>
  <si>
    <t>Prk Kinambulan, Kapatagan digos City</t>
  </si>
  <si>
    <t>944</t>
  </si>
  <si>
    <t>Leonisa Real (Sari-Sari Store)</t>
  </si>
  <si>
    <t>Real Sari-sari store</t>
  </si>
  <si>
    <t>Prk 4, Mt apo kapatagan Digos City</t>
  </si>
  <si>
    <t>945</t>
  </si>
  <si>
    <t>LeonisaReal( Boarding House)</t>
  </si>
  <si>
    <t>Prk 4, Mt apo Kapatagan Digos City</t>
  </si>
  <si>
    <t>946</t>
  </si>
  <si>
    <t>Maria Fe C.Caballero</t>
  </si>
  <si>
    <t>Prk 3 Mt, apo Kapatagan Digos City</t>
  </si>
  <si>
    <t>947</t>
  </si>
  <si>
    <t>Arnelene Amoroso</t>
  </si>
  <si>
    <t>Amoroso Sari-sari store</t>
  </si>
  <si>
    <t>Prk Mt, Apo kapatagan Digos City</t>
  </si>
  <si>
    <t>948</t>
  </si>
  <si>
    <t>Dona Fe E. Crespo</t>
  </si>
  <si>
    <t>Mt, Apo 3 Public Market</t>
  </si>
  <si>
    <t>949</t>
  </si>
  <si>
    <t>Adela S. Macaganda</t>
  </si>
  <si>
    <t>Macaganda sari-sari store</t>
  </si>
  <si>
    <t>Prk 1 Kahayag, marawer Kapatagan Digos City</t>
  </si>
  <si>
    <t>950</t>
  </si>
  <si>
    <t>Eleonor L. Pading</t>
  </si>
  <si>
    <t>Eleonor Dry Goods store</t>
  </si>
  <si>
    <t>Mt, apo 3 Kapatagan</t>
  </si>
  <si>
    <t>951</t>
  </si>
  <si>
    <t>Michelle M. Lamigo</t>
  </si>
  <si>
    <t>Mercado-Lomigo Commercial Bldg</t>
  </si>
  <si>
    <t>952</t>
  </si>
  <si>
    <t>Christopher Dangla</t>
  </si>
  <si>
    <t>Claire ann Sari sari store</t>
  </si>
  <si>
    <t>Prk sto. Nino</t>
  </si>
  <si>
    <t>953</t>
  </si>
  <si>
    <t>Erwin Sumalinog</t>
  </si>
  <si>
    <t>Prk. Sto Nino Kapatagan Digos City</t>
  </si>
  <si>
    <t>954</t>
  </si>
  <si>
    <t>Irene T. Payagan</t>
  </si>
  <si>
    <t>Prk Mabuhay</t>
  </si>
  <si>
    <t>955</t>
  </si>
  <si>
    <t>Rosemarie T. Estomata</t>
  </si>
  <si>
    <t>Prk 3 Kapatagan</t>
  </si>
  <si>
    <t>956</t>
  </si>
  <si>
    <t>Jocelyn F. Villanueva</t>
  </si>
  <si>
    <t>Ate jo, Gulay Pasalubong</t>
  </si>
  <si>
    <t>Kapatagan, Public Market</t>
  </si>
  <si>
    <t>957</t>
  </si>
  <si>
    <t>Genalyn G. Prieto</t>
  </si>
  <si>
    <t>Sari- Sari Store</t>
  </si>
  <si>
    <t>Prk scalawag, Kapatagan Digos City</t>
  </si>
  <si>
    <t>958</t>
  </si>
  <si>
    <t>Ailene H. Encog</t>
  </si>
  <si>
    <t>Prk sandawa, Kapatagan Digos City</t>
  </si>
  <si>
    <t>959</t>
  </si>
  <si>
    <t>Mitos D. Canete</t>
  </si>
  <si>
    <t>Mitoshe Ukay ukay</t>
  </si>
  <si>
    <t>Mt, apo Kapatagan</t>
  </si>
  <si>
    <t>960</t>
  </si>
  <si>
    <t>Iris P. Manadero</t>
  </si>
  <si>
    <t>Sari – Sari store</t>
  </si>
  <si>
    <t>Mt,Apo Kapatagan Digos City</t>
  </si>
  <si>
    <t>961</t>
  </si>
  <si>
    <t>Jey- Ann D. Boraquit</t>
  </si>
  <si>
    <t>Jey- ann Dressing Chicken &amp; Meat Store</t>
  </si>
  <si>
    <t>962</t>
  </si>
  <si>
    <t>Rosarvina G. Ramos</t>
  </si>
  <si>
    <t>Rose Mar Shew Sari-Sari Store</t>
  </si>
  <si>
    <t>Prk 2 Sampaguita Kapatagan Digos City</t>
  </si>
  <si>
    <t>963</t>
  </si>
  <si>
    <t>Samuel Caduada</t>
  </si>
  <si>
    <t>Palengke Kapatagan</t>
  </si>
  <si>
    <t>964</t>
  </si>
  <si>
    <t>Gina P. Mangyao</t>
  </si>
  <si>
    <t>Sari-sari store</t>
  </si>
  <si>
    <t>965</t>
  </si>
  <si>
    <t>Ivan Laidan</t>
  </si>
  <si>
    <t>Cadla Application</t>
  </si>
  <si>
    <t>Maharlika Kapatagan Digos City</t>
  </si>
  <si>
    <t>966</t>
  </si>
  <si>
    <t>Enrique Gentapa Jr</t>
  </si>
  <si>
    <t>Prk1 Digos City</t>
  </si>
  <si>
    <t>967</t>
  </si>
  <si>
    <t>Evelyn N. Lapena</t>
  </si>
  <si>
    <t>Prk 1 Dalisay Kapatagan Digos City</t>
  </si>
  <si>
    <t>968</t>
  </si>
  <si>
    <t>Evelyn V. Lawian</t>
  </si>
  <si>
    <t>Prk Sandawa Bacoco, Kapatagan Digos City</t>
  </si>
  <si>
    <t>969</t>
  </si>
  <si>
    <t>Rutche Lumando Pandia</t>
  </si>
  <si>
    <t>Bans Fruitstand</t>
  </si>
  <si>
    <t>970</t>
  </si>
  <si>
    <t>Flora May Maravillas</t>
  </si>
  <si>
    <t>Foods Products</t>
  </si>
  <si>
    <t>Mt, Apo 2 Kapatagan</t>
  </si>
  <si>
    <t>971</t>
  </si>
  <si>
    <t>Tessie L. Pading</t>
  </si>
  <si>
    <t>Tessie Kapihan</t>
  </si>
  <si>
    <t>972</t>
  </si>
  <si>
    <t>Mary Ann C. Tanduyan</t>
  </si>
  <si>
    <t>Sari-sari store Tanduay</t>
  </si>
  <si>
    <t>Kapatagan Digos City</t>
  </si>
  <si>
    <t>973</t>
  </si>
  <si>
    <t>Rosalie B. Broa</t>
  </si>
  <si>
    <t>Xavier Store</t>
  </si>
  <si>
    <t>974</t>
  </si>
  <si>
    <t>Zenaida M. Pino</t>
  </si>
  <si>
    <t>Pinos Photo Shop</t>
  </si>
  <si>
    <t>975</t>
  </si>
  <si>
    <t>Josephine S. Obeda</t>
  </si>
  <si>
    <t>976</t>
  </si>
  <si>
    <t>Mary Ann Mones</t>
  </si>
  <si>
    <t>977</t>
  </si>
  <si>
    <t>Elsie Ampoloquio</t>
  </si>
  <si>
    <t>Liana Valon</t>
  </si>
  <si>
    <t>978</t>
  </si>
  <si>
    <t>Lelyn P. Suario</t>
  </si>
  <si>
    <t>One story bldg</t>
  </si>
  <si>
    <t>979</t>
  </si>
  <si>
    <t>Mary Ann P. Mones</t>
  </si>
  <si>
    <t>Quadro sari-sari store</t>
  </si>
  <si>
    <t>West Maharlika</t>
  </si>
  <si>
    <t>980</t>
  </si>
  <si>
    <t>Irish Ebosio</t>
  </si>
  <si>
    <t>981</t>
  </si>
  <si>
    <t>Lorena O. Mission</t>
  </si>
  <si>
    <t>Lorena apparel shop</t>
  </si>
  <si>
    <t>982</t>
  </si>
  <si>
    <t>Joan Amad Carmelotes</t>
  </si>
  <si>
    <t>Joan’s foods paluwagan</t>
  </si>
  <si>
    <t>Bayanihan Kapatagan</t>
  </si>
  <si>
    <t>983</t>
  </si>
  <si>
    <t>Arnel P. Burlaza</t>
  </si>
  <si>
    <t>Electricity Residential</t>
  </si>
  <si>
    <t>Prk bugac, Kapatagan</t>
  </si>
  <si>
    <t>984</t>
  </si>
  <si>
    <t>Alfredo Dumdum</t>
  </si>
  <si>
    <t>Cooperative Livelihood</t>
  </si>
  <si>
    <t>985</t>
  </si>
  <si>
    <t>Sonny Bringuer</t>
  </si>
  <si>
    <t>Agricultural supply</t>
  </si>
  <si>
    <t>Prk 2 Kapatagan Digos City</t>
  </si>
  <si>
    <t>986</t>
  </si>
  <si>
    <t>Lorelanie B. Dugeno</t>
  </si>
  <si>
    <t>Meat shop &amp; Car Wash</t>
  </si>
  <si>
    <t>Prk 1 Kapatagan Dogos City</t>
  </si>
  <si>
    <t>987</t>
  </si>
  <si>
    <t>Randy P. Banzuelo</t>
  </si>
  <si>
    <t>Bingbing Party needs &amp; ukay2</t>
  </si>
  <si>
    <t>988</t>
  </si>
  <si>
    <t>Jocy John S.Lahoylahoy</t>
  </si>
  <si>
    <t>Eatery</t>
  </si>
  <si>
    <t>989</t>
  </si>
  <si>
    <t>Arnold Reyes Jr</t>
  </si>
  <si>
    <t>Motor shop Acc</t>
  </si>
  <si>
    <t>Cadina de amor kapatagan digos City</t>
  </si>
  <si>
    <t>990</t>
  </si>
  <si>
    <t>Jioch Eng Liong</t>
  </si>
  <si>
    <t>991</t>
  </si>
  <si>
    <t>Evangeline M. Batomalaque</t>
  </si>
  <si>
    <t>992</t>
  </si>
  <si>
    <t>Mary Joy Gabonales</t>
  </si>
  <si>
    <t>Coffe Shoppe</t>
  </si>
  <si>
    <t>993</t>
  </si>
  <si>
    <t>Kimboy Berico</t>
  </si>
  <si>
    <t>Thaipart and racing specs</t>
  </si>
  <si>
    <t>Prk shop kapatagan</t>
  </si>
  <si>
    <t>994</t>
  </si>
  <si>
    <t>Analiza A. Catalonia</t>
  </si>
  <si>
    <t>995</t>
  </si>
  <si>
    <t>Aiza S. Villanueva</t>
  </si>
  <si>
    <t>Laundry House</t>
  </si>
  <si>
    <t>996</t>
  </si>
  <si>
    <t>Juvelyn A. Relox</t>
  </si>
  <si>
    <t>Prk, Mauswagon Kapatagan</t>
  </si>
  <si>
    <t>997</t>
  </si>
  <si>
    <t>Jovita C. Aqullo</t>
  </si>
  <si>
    <t>998</t>
  </si>
  <si>
    <t>Genelyn R.Rafa</t>
  </si>
  <si>
    <t>Bags and Shoes shop</t>
  </si>
  <si>
    <t>999</t>
  </si>
  <si>
    <t>Joan S. Mogato</t>
  </si>
  <si>
    <t>1000</t>
  </si>
  <si>
    <t>Glima R. Giger</t>
  </si>
  <si>
    <t>HAB HAB BBQ</t>
  </si>
  <si>
    <t>1001</t>
  </si>
  <si>
    <t>Carmina Berico</t>
  </si>
  <si>
    <t>1002</t>
  </si>
  <si>
    <t>Kenneth C. Ibarra</t>
  </si>
  <si>
    <t>MKI Enterprise</t>
  </si>
  <si>
    <t>1003</t>
  </si>
  <si>
    <t>Cheryl E. Chavez</t>
  </si>
  <si>
    <t>Reyche Gulayan</t>
  </si>
  <si>
    <t>1004</t>
  </si>
  <si>
    <t>Redcel Redondiez</t>
  </si>
  <si>
    <t>Redcel Motorparts</t>
  </si>
  <si>
    <t>Mt. Apo Purok 3, Kapatagan</t>
  </si>
  <si>
    <t>1005</t>
  </si>
  <si>
    <t>Maryvel Esperanza</t>
  </si>
  <si>
    <t>Purok 1 Bayanihan, Kapatagan</t>
  </si>
  <si>
    <t>1006</t>
  </si>
  <si>
    <t>Shela Liwantang</t>
  </si>
  <si>
    <t>Kaulo Village Purok 1 Marawer, Kapatagan</t>
  </si>
  <si>
    <t>1007</t>
  </si>
  <si>
    <t>Gazel Cutay</t>
  </si>
  <si>
    <t>Purok 1 Kidaran, Kapatagan</t>
  </si>
  <si>
    <t>1008</t>
  </si>
  <si>
    <t>Jennylyn Baylon</t>
  </si>
  <si>
    <t>Miekay Store</t>
  </si>
  <si>
    <t>Purok Mt. Apo – I, Kapatagan</t>
  </si>
  <si>
    <t>1009</t>
  </si>
  <si>
    <t>Ramel Manadero</t>
  </si>
  <si>
    <t>Hollow Blocks Factory</t>
  </si>
  <si>
    <t>Purok Mauswagon, Kapatagan</t>
  </si>
  <si>
    <t>1010</t>
  </si>
  <si>
    <t>Prema Green</t>
  </si>
  <si>
    <t>Boarding House Residential</t>
  </si>
  <si>
    <t>Purok 1 Sampaguita, Kapatagan</t>
  </si>
  <si>
    <t>1011</t>
  </si>
  <si>
    <t>Mitche Ibarra</t>
  </si>
  <si>
    <t>Zenche Corporation</t>
  </si>
  <si>
    <t>Purok 3, Mt. Apo, Kapatagan</t>
  </si>
  <si>
    <t>1012</t>
  </si>
  <si>
    <t>Marianne Sanchez</t>
  </si>
  <si>
    <t>Teastingi Cafe</t>
  </si>
  <si>
    <t>Mt. Apo I, Kapatagan</t>
  </si>
  <si>
    <t>1013</t>
  </si>
  <si>
    <t>Conevic Castro</t>
  </si>
  <si>
    <t>Purok Paradise, Kapatagan</t>
  </si>
  <si>
    <t>1014</t>
  </si>
  <si>
    <t>Electrification Residential</t>
  </si>
  <si>
    <t>1015</t>
  </si>
  <si>
    <t>Maravillas Flora May</t>
  </si>
  <si>
    <t>Mt. Apo and Purok 2 Campo, Kapatagan</t>
  </si>
  <si>
    <t>1016</t>
  </si>
  <si>
    <t>Elisea Dumdum</t>
  </si>
  <si>
    <t>Purok Dalisay, Kapatagan</t>
  </si>
  <si>
    <t>1017</t>
  </si>
  <si>
    <t>Emily Daug Daug</t>
  </si>
  <si>
    <t>Purok Mt. Apo 2, Kapatagan</t>
  </si>
  <si>
    <t>1018</t>
  </si>
  <si>
    <t>Nora Crespo</t>
  </si>
  <si>
    <t>N.N Boarding House</t>
  </si>
  <si>
    <t>Purok 2 Mt. Apo, Kapatagan</t>
  </si>
  <si>
    <t>1019</t>
  </si>
  <si>
    <t>Lovely Monda</t>
  </si>
  <si>
    <t>Paracuelle DIY Goods Store</t>
  </si>
  <si>
    <t>Mt. Apo 3, Kapatagan</t>
  </si>
  <si>
    <t>1020</t>
  </si>
  <si>
    <t>Chembriz Nacorda</t>
  </si>
  <si>
    <t>Chemthea Gen. Merchandise</t>
  </si>
  <si>
    <t>Public Market, Kapatagan</t>
  </si>
  <si>
    <t>1021</t>
  </si>
  <si>
    <t>Melanie Monsanto</t>
  </si>
  <si>
    <t>Purok 4 Mt. Apo, Kapatagan</t>
  </si>
  <si>
    <t>1022</t>
  </si>
  <si>
    <t>Myline Caminade</t>
  </si>
  <si>
    <t>Caminade Store</t>
  </si>
  <si>
    <t>Terill, Kapatagan</t>
  </si>
  <si>
    <t>1023</t>
  </si>
  <si>
    <t>Victoria Taran</t>
  </si>
  <si>
    <t>Purok 1 Kahayag, Marawer, Kapatagan</t>
  </si>
  <si>
    <t>1024</t>
  </si>
  <si>
    <t>Zenaida Sagabaen</t>
  </si>
  <si>
    <t>Sagabaen Grocery and Frozen</t>
  </si>
  <si>
    <t>Bayanihan 1, Kapatagan</t>
  </si>
  <si>
    <t>1025</t>
  </si>
  <si>
    <t>Judith Lawian</t>
  </si>
  <si>
    <t>Sitio Purok Paradise, Kapatagan</t>
  </si>
  <si>
    <t>1026</t>
  </si>
  <si>
    <t>Nida Amoroso</t>
  </si>
  <si>
    <t>Kadoy Vegetable Trading</t>
  </si>
  <si>
    <t>1027</t>
  </si>
  <si>
    <t>Gay Marie Prato</t>
  </si>
  <si>
    <t>Purok Palo 20, Kapatagan</t>
  </si>
  <si>
    <t>1028</t>
  </si>
  <si>
    <t>Corazon Caintic</t>
  </si>
  <si>
    <t>Bebeng Sari Sari Store</t>
  </si>
  <si>
    <t>Purok 4 Campo, Kapatagan</t>
  </si>
  <si>
    <t>1029</t>
  </si>
  <si>
    <t>Barangay Tribal Council of Sibulan</t>
  </si>
  <si>
    <t>Proposed Tourism Site Development</t>
  </si>
  <si>
    <t>Palaka Hot Spring Sitio Sibulan, Sta. Cruz, Davao del Sur</t>
  </si>
  <si>
    <t>1030</t>
  </si>
  <si>
    <t>CDRRMC</t>
  </si>
  <si>
    <t>Installation of CDRRMC office</t>
  </si>
  <si>
    <t>Brgy. Goma, Digos City</t>
  </si>
  <si>
    <t>Validated, report for submission to RO</t>
  </si>
  <si>
    <t>1031</t>
  </si>
  <si>
    <t>Alex G. Rasay</t>
  </si>
  <si>
    <t>Installation/Residential</t>
  </si>
  <si>
    <t>Purok 2 Kinambolan, Kapatagan, Digos City</t>
  </si>
  <si>
    <t>1032</t>
  </si>
  <si>
    <t>Ian Deo Yborde and Felicidad Yborde</t>
  </si>
  <si>
    <t>Forehouse Lease and establishment of coastal paradise eco-beach resort</t>
  </si>
  <si>
    <t>Brgy. Bliss, San Agustin, Sta. Maria, Davao Occidental</t>
  </si>
  <si>
    <t>Withdrawn Application (but no report submitted with respect to the reason of withdrawal)</t>
  </si>
  <si>
    <t>1033</t>
  </si>
  <si>
    <t>Smart and PLDT</t>
  </si>
  <si>
    <t>Existing Cellular Tower, Access Road and Transmission Lines</t>
  </si>
  <si>
    <t>Brgy. Basiawan, Sta. Maria, Davao Occidental</t>
  </si>
  <si>
    <t>To Contact, revisit application</t>
  </si>
  <si>
    <t>1034</t>
  </si>
  <si>
    <t>MLGU of Don Marcelino</t>
  </si>
  <si>
    <t>Sanitary Land Project</t>
  </si>
  <si>
    <t>Don Marcelino, Davao Occidental</t>
  </si>
  <si>
    <t>NCIP Occidental PO issued a temporary certificate; report submitted to Regional Office</t>
  </si>
  <si>
    <t>1035</t>
  </si>
  <si>
    <t>Floyd Johnson</t>
  </si>
  <si>
    <t>Quarrying of Sand and Gravel Permit</t>
  </si>
  <si>
    <t>Brgy. South Lamidan, Don Marcelino, Davao Occidental</t>
  </si>
  <si>
    <t>Report forwarded to Regional Office; RO to issue work order</t>
  </si>
  <si>
    <t>1036</t>
  </si>
  <si>
    <t>Pastor Delos Santos</t>
  </si>
  <si>
    <t>Brgy. Lawa River Bank and Brgy. Kinanga, Don Marcelino, Davao Occidental</t>
  </si>
  <si>
    <t>1037</t>
  </si>
  <si>
    <t>Roberto Cadabona</t>
  </si>
  <si>
    <t>Brgy. Kinanga, Don Marcelino, Davao Occidental</t>
  </si>
  <si>
    <t>1038</t>
  </si>
  <si>
    <t>Joan Masandang</t>
  </si>
  <si>
    <t>Brgy. North Lamidan, Don Marcelino, Davao Occidental</t>
  </si>
  <si>
    <t>For deposit of FPIC Fee by the proponent</t>
  </si>
  <si>
    <t>1039</t>
  </si>
  <si>
    <t>Elezer Tabat</t>
  </si>
  <si>
    <t>Vanna Mei Shrimp Pond</t>
  </si>
  <si>
    <t>Lacaron, Malita, Davao Occidental</t>
  </si>
  <si>
    <t>1040</t>
  </si>
  <si>
    <t>SULO Highland Coffee Growers and Procedures Agriventures Inc.</t>
  </si>
  <si>
    <t>Davao Occidental Coffee Corporate Farming Program: A joint Venture Approach to Establish High Quality Coffee in the Highland of Davao Occidental</t>
  </si>
  <si>
    <t>Six (6) Barangays Little Baguio, Manuel Peralta, Demoloc, Pinapalan, Kilalag and Datu Danwata all of Malita, Davao Occidental</t>
  </si>
  <si>
    <t>1041</t>
  </si>
  <si>
    <t>PENRO</t>
  </si>
  <si>
    <t>Various Infrastructure Projects</t>
  </si>
  <si>
    <t>1042</t>
  </si>
  <si>
    <t>LGU</t>
  </si>
  <si>
    <t>Installation of Water System</t>
  </si>
  <si>
    <t>Calian Don Marcelino, Davao Occidental</t>
  </si>
  <si>
    <t>Validation Schedule: January 30, 2025</t>
  </si>
  <si>
    <t>1043</t>
  </si>
  <si>
    <t>DepEd</t>
  </si>
  <si>
    <t>Construction of a 3-classroom building with separate comfort rooms (Male &amp; Female</t>
  </si>
  <si>
    <t>Gaspar Danwata National High School, Datu Danwata, Malita, Davao Occidental</t>
  </si>
  <si>
    <t>Validation Schedule: January 28, 2025</t>
  </si>
  <si>
    <t>1044</t>
  </si>
  <si>
    <t>Mr. Maneleo C. Boholst</t>
  </si>
  <si>
    <t>Development of holiday leisure area for family use</t>
  </si>
  <si>
    <t>Brgy. Baganihan, Marilog Dist., Davao City</t>
  </si>
  <si>
    <t>1045</t>
  </si>
  <si>
    <t>Jyllean Marye S. Tupaz</t>
  </si>
  <si>
    <t>Brgy. Tawan-Tawan , Baguio Dist., Davao City</t>
  </si>
  <si>
    <t>1046</t>
  </si>
  <si>
    <t>Anne Shangrila Y. Fuentes</t>
  </si>
  <si>
    <t>Research "Mapping everyday risk in Mindanao: Exploring how farmers in a conflict-vulnerable area navigate precarity" covering up Mindanao's land</t>
  </si>
  <si>
    <t>1047</t>
  </si>
  <si>
    <t>Department of Agriculture RFO-XI</t>
  </si>
  <si>
    <t>Establish and upgrading of Regional Plant and Animal Quarantine checkpoint with common service facilities</t>
  </si>
  <si>
    <t>Brgy. Buda, Marilog Dist., Davao City</t>
  </si>
  <si>
    <t>1048</t>
  </si>
  <si>
    <t>Ruth Membrado</t>
  </si>
  <si>
    <t>Agro-Foresstry plantation project</t>
  </si>
  <si>
    <t>Sitio Tribal Village, Brgy. Datu Salumay, Marilog Dist., Davao City</t>
  </si>
  <si>
    <t>1049</t>
  </si>
  <si>
    <t>Kennemer Foods Inc.</t>
  </si>
  <si>
    <t>Incentivizing small grower Cacao farmers through technical trainings, Rainforest Alliance certification, Market support and carbon project</t>
  </si>
  <si>
    <t>Paquibato Dist., Davao City</t>
  </si>
  <si>
    <t>1050</t>
  </si>
  <si>
    <t>GJ Group of Companies, Inc.</t>
  </si>
  <si>
    <t>Water Extraction Project</t>
  </si>
  <si>
    <t>1051</t>
  </si>
  <si>
    <t>AR.AYA NICOLE L. FABIAN</t>
  </si>
  <si>
    <t>2-storey residential house with basement</t>
  </si>
  <si>
    <t>Brgy. Catigan, Toril Dist., Davao City</t>
  </si>
  <si>
    <t>1052</t>
  </si>
  <si>
    <t>Ms. Jennifer B. Duarte</t>
  </si>
  <si>
    <t>Jardin De Señorita establisment</t>
  </si>
  <si>
    <t>1053</t>
  </si>
  <si>
    <t>Mr. Roger Batiancila Jr.</t>
  </si>
  <si>
    <t>R&amp;R Banana Trading</t>
  </si>
  <si>
    <t>Purok 5, Tapak Paquibato Dist., Davao City</t>
  </si>
  <si>
    <t>1054</t>
  </si>
  <si>
    <t>Mr. Jimmy Bangunan</t>
  </si>
  <si>
    <t>Purok 6, Brgy. Buda, Marilog Dist., Davao City</t>
  </si>
  <si>
    <t>1055</t>
  </si>
  <si>
    <t>Mr. Edgardo Laidan</t>
  </si>
  <si>
    <t>Purok 7, Brgy. Buda, Marilog Dist., Davao City</t>
  </si>
  <si>
    <t>1056</t>
  </si>
  <si>
    <t>Mr. Ricky Hao</t>
  </si>
  <si>
    <t>Staycation Bungalow House</t>
  </si>
  <si>
    <t>Purok 1, Brgy. Datu Salumay, Marilog Dist., Davao City</t>
  </si>
  <si>
    <t>1057</t>
  </si>
  <si>
    <t>Mr. Ellies D. Suarez</t>
  </si>
  <si>
    <t>1058</t>
  </si>
  <si>
    <t>Marilou Inso Candia</t>
  </si>
  <si>
    <t>Jed Sand and Gravel Trading</t>
  </si>
  <si>
    <t>Brgy. Mabuhay, Paquibato Dist., Davao City</t>
  </si>
  <si>
    <t>1059</t>
  </si>
  <si>
    <t>Shely Mae Ogabong</t>
  </si>
  <si>
    <t>Establishmet of Sari-Sari Store</t>
  </si>
  <si>
    <t>Sitio Panaga, Brgy. Colasas, Paquibato Dist., Davao City</t>
  </si>
  <si>
    <t>1060</t>
  </si>
  <si>
    <t>Analie Ambit</t>
  </si>
  <si>
    <t>Lixdanxialyn Cold Spring Inland Resort</t>
  </si>
  <si>
    <t>1061</t>
  </si>
  <si>
    <t>Dorevic S. Gañolon</t>
  </si>
  <si>
    <t>hallow block making business operation</t>
  </si>
  <si>
    <t>Purok 32, KTC, Brgy. Malabog, Davao City</t>
  </si>
  <si>
    <t>1062</t>
  </si>
  <si>
    <t>Reymart Benaning Manginlaud</t>
  </si>
  <si>
    <t>Marilog Hardware and construction supply</t>
  </si>
  <si>
    <t>Purok 8 Marilog, Marilog Dist., Davao City</t>
  </si>
  <si>
    <t>CP endorsed to Central Office for concurrence of Ethnographic Commissioner</t>
  </si>
  <si>
    <t>1063</t>
  </si>
  <si>
    <t>Francisco Bansag</t>
  </si>
  <si>
    <t>Purok 4, Bargy. Panaga, Paquibato Dist., Davao city</t>
  </si>
  <si>
    <t>1064</t>
  </si>
  <si>
    <t>Mr. Expedito T. Daculan</t>
  </si>
  <si>
    <t>Bakery/Bakeshop and hardware business</t>
  </si>
  <si>
    <t>Purok Marahan, Brgy. Marilog Proper, Marilog Dist., Davao City</t>
  </si>
  <si>
    <t>1065</t>
  </si>
  <si>
    <t>Ms. Lyneth D. Dela Calzada</t>
  </si>
  <si>
    <t>Joy's Pamanihusan Tu Budhungan Private Resort</t>
  </si>
  <si>
    <t>Brgy. Malabog, Paquibato Dist., Davao City</t>
  </si>
  <si>
    <t>1066</t>
  </si>
  <si>
    <t>Ms. Vilma O. Quibod</t>
  </si>
  <si>
    <t>Purok 3, Sitio Katandungan, Brgy. Baganihan, Marilog Dist., Davao City</t>
  </si>
  <si>
    <t>1067</t>
  </si>
  <si>
    <t>Danica Jeane Monsale et.al</t>
  </si>
  <si>
    <t>Research on ''understanding the dynamics of land coflicts: A case study''</t>
  </si>
  <si>
    <t>1068</t>
  </si>
  <si>
    <t>Mr. Edgar A. Panggias</t>
  </si>
  <si>
    <t>Sitio Labo, Brgy. Tapak, Paquibato Dist., Davao City</t>
  </si>
  <si>
    <t>1069</t>
  </si>
  <si>
    <t>Mr. Jeffry Tero</t>
  </si>
  <si>
    <t>Pamanihusan No Lanlanguwan (In Land Resort)</t>
  </si>
  <si>
    <t>Sitio KTC, Brgy. Malabog, Paquibato Dist., Davao City</t>
  </si>
  <si>
    <t>1070</t>
  </si>
  <si>
    <t>Marco A. Dagaang Sr.</t>
  </si>
  <si>
    <t>Purok 2, Sitio Surayan, Brgy. Colasas, Paquibato Dist., Davao City</t>
  </si>
  <si>
    <t>1071</t>
  </si>
  <si>
    <t>Junjun Sampiano</t>
  </si>
  <si>
    <t>Establishment of Sampiano Sari-Sari Store</t>
  </si>
  <si>
    <t>Purok 3, Brgy. Tapak, Paquibato Dist., Davao City</t>
  </si>
  <si>
    <t>1072</t>
  </si>
  <si>
    <t>Cristita Epal</t>
  </si>
  <si>
    <t>Establishment of Vendo Piso Wifi</t>
  </si>
  <si>
    <t>Crossing Malabog, Brgy. Malabog, Paquibato Dist., Davao City</t>
  </si>
  <si>
    <t>1073</t>
  </si>
  <si>
    <t xml:space="preserve">Sarah May Guipetacio </t>
  </si>
  <si>
    <t>1. Sarah May Guipetacio – 53G Supplies Hardware Trading</t>
  </si>
  <si>
    <t>Barangay Buda, Marilog Dist., Davao City</t>
  </si>
  <si>
    <t>1074</t>
  </si>
  <si>
    <t>Corazon M. Ornopia</t>
  </si>
  <si>
    <t>2. Corazon M. Ornopia – Ornopia Eatery and Store</t>
  </si>
  <si>
    <t>1075</t>
  </si>
  <si>
    <t>Jocelyn M. Mercado</t>
  </si>
  <si>
    <t>3. Jocelyn M. Mercado – Jhuren’s Eatery</t>
  </si>
  <si>
    <t>1076</t>
  </si>
  <si>
    <t xml:space="preserve">Angel J. Betoya </t>
  </si>
  <si>
    <t>4. Angel J. Betoya – Ninno’s Angel Food Haus</t>
  </si>
  <si>
    <t>1077</t>
  </si>
  <si>
    <t>Rowella B. Besana</t>
  </si>
  <si>
    <t>5. Rowella B. Besana – Rowella’s Eatery</t>
  </si>
  <si>
    <t>1078</t>
  </si>
  <si>
    <t>Don Basco International Congretion</t>
  </si>
  <si>
    <t>6. Don Basco International Congretion – Don Basco Organic Agri Traiding Center</t>
  </si>
  <si>
    <t>1079</t>
  </si>
  <si>
    <t>Father Frank Uras</t>
  </si>
  <si>
    <t>7. Father Frank Uras – Mostly for Lumad Youth</t>
  </si>
  <si>
    <t>1080</t>
  </si>
  <si>
    <t xml:space="preserve">Kristian Lloren Villa </t>
  </si>
  <si>
    <t>8. Kristian Lloren Villa – BSD Sticker</t>
  </si>
  <si>
    <t>1081</t>
  </si>
  <si>
    <t>Marilyn M. Losioso</t>
  </si>
  <si>
    <t>9. Marilyn M. Losioso – Tata Eatery</t>
  </si>
  <si>
    <t>1082</t>
  </si>
  <si>
    <t>Eddie J. Betoya</t>
  </si>
  <si>
    <t>10. Eddie J. Betoya – Kleo’s Snack Haus Bulakan</t>
  </si>
  <si>
    <t>1083</t>
  </si>
  <si>
    <t>Cerilo M. Delfin Jr. (Analyn Delfin)</t>
  </si>
  <si>
    <t>11. Cerilo M. Delfin Jr. (Analyn Delfin) – Bulaklakan Delfin’s Store</t>
  </si>
  <si>
    <t>1084</t>
  </si>
  <si>
    <t>Jempros D. Jakosalem</t>
  </si>
  <si>
    <t>12. Jempros D. Jakosalem – Jemros Ice Cream</t>
  </si>
  <si>
    <t>1085</t>
  </si>
  <si>
    <t>Mary Ann D. Cubresis</t>
  </si>
  <si>
    <t>13. Mary Ann D. Cubresis – Ann’s Store</t>
  </si>
  <si>
    <t>1086</t>
  </si>
  <si>
    <t>Myleen T. Mercado</t>
  </si>
  <si>
    <t>14. Myleen T. Mercado – Bus Stop Jumble</t>
  </si>
  <si>
    <t>1087</t>
  </si>
  <si>
    <t>Salcedo R. Tanda-an Jr.</t>
  </si>
  <si>
    <t>15. Salcedo R. Tanda-an Jr. – CJ Electronics and Autoshop</t>
  </si>
  <si>
    <t>1088</t>
  </si>
  <si>
    <t>Raul L. Segales</t>
  </si>
  <si>
    <t>16. Raul L. Segales – Segales Store</t>
  </si>
  <si>
    <t>1089</t>
  </si>
  <si>
    <t>Margie R. Vallar</t>
  </si>
  <si>
    <t>17. Margie R. Vallar – Marjun Store</t>
  </si>
  <si>
    <t>1090</t>
  </si>
  <si>
    <t>Japet T. Vallar</t>
  </si>
  <si>
    <t>18. Japet T. Vallar – Cell Saver</t>
  </si>
  <si>
    <t>1091</t>
  </si>
  <si>
    <t>Danah B. Sato</t>
  </si>
  <si>
    <t>19. Danah B. Sato – Danah Bridals and More</t>
  </si>
  <si>
    <t>1092</t>
  </si>
  <si>
    <t>Delilah Betoya</t>
  </si>
  <si>
    <t>20. Delilah Betoya – Betoya Store</t>
  </si>
  <si>
    <t>1093</t>
  </si>
  <si>
    <t>Vincent F. Mahinay</t>
  </si>
  <si>
    <t>21. Vincent F. Mahinay – Vincent Barber Shop</t>
  </si>
  <si>
    <t>1094</t>
  </si>
  <si>
    <t>Jhaiza Angela T. Taban</t>
  </si>
  <si>
    <t>22. Jhaiza Angela T. Taban – Sari-Sari Store</t>
  </si>
  <si>
    <t>1095</t>
  </si>
  <si>
    <t xml:space="preserve">Jennie L. Elid </t>
  </si>
  <si>
    <t>23. Jennie L. Elid – GRJ Store</t>
  </si>
  <si>
    <t>1096</t>
  </si>
  <si>
    <t>Joriemae B. Doquitan</t>
  </si>
  <si>
    <t>24. Joriemae B. Doquitan – Small Business Establishment (Fruit Stand, Photocopy Center)</t>
  </si>
  <si>
    <t>1097</t>
  </si>
  <si>
    <t>Wilfredo A. Javier</t>
  </si>
  <si>
    <t>25. Wilfredo A. Javier – Javier Store</t>
  </si>
  <si>
    <t>1098</t>
  </si>
  <si>
    <t>Apolonio P. Roble</t>
  </si>
  <si>
    <t>26. Apolonio P. Roble – Mini Sari-Sari Store</t>
  </si>
  <si>
    <t>1099</t>
  </si>
  <si>
    <t>Maribel M. Alejandro</t>
  </si>
  <si>
    <t>27. Maribel M. Alejandro – Joy and Kin Store</t>
  </si>
  <si>
    <t>1100</t>
  </si>
  <si>
    <t>Concepcion Q. Buñag</t>
  </si>
  <si>
    <t>28. Concepcion Q. Buñag – CJ Eatery</t>
  </si>
  <si>
    <t>1101</t>
  </si>
  <si>
    <t>Felomina Taban</t>
  </si>
  <si>
    <t>29. Felomina Taban – Taban Store</t>
  </si>
  <si>
    <t>1102</t>
  </si>
  <si>
    <t>Ruth B. Barbarona</t>
  </si>
  <si>
    <t>30. Ruth B. Barbarona – Mini Sari-Sari Store</t>
  </si>
  <si>
    <t>1103</t>
  </si>
  <si>
    <t>Emmalyn V. Roble</t>
  </si>
  <si>
    <t>31. Emmalyn V. Roble – Emmalyn Hardware and Sand and Gravel</t>
  </si>
  <si>
    <t>1104</t>
  </si>
  <si>
    <t>Albert A. Gabotero</t>
  </si>
  <si>
    <t>32. Albert A. Gabotero – Albert Beauty Salon</t>
  </si>
  <si>
    <t>1105</t>
  </si>
  <si>
    <t>Bernard P. Laquitan Jr.</t>
  </si>
  <si>
    <t>33. Bernard P. Laquitan Jr. – Nicole Bakeshop</t>
  </si>
  <si>
    <t>1106</t>
  </si>
  <si>
    <t>Aileo Keen E. Lunasin</t>
  </si>
  <si>
    <t>34. Aileo Keen E. Lunasin – Aikee and Shaye Agrivet Supply, Edong’s Lechon Manok</t>
  </si>
  <si>
    <t>1107</t>
  </si>
  <si>
    <t>Corazon H. Paulo</t>
  </si>
  <si>
    <t>35. Corazon H. Paulo – Hizo Store</t>
  </si>
  <si>
    <t>1108</t>
  </si>
  <si>
    <t>Maria Fe L. Cabanilla</t>
  </si>
  <si>
    <t>36. Maria Fe L. Cabanilla – Cabanilla Sari-Sari Store</t>
  </si>
  <si>
    <t>1109</t>
  </si>
  <si>
    <t>Melody Albaracin</t>
  </si>
  <si>
    <t>37. Melody Albaracin – Sari-Sari Store</t>
  </si>
  <si>
    <t>1110</t>
  </si>
  <si>
    <t>Alma Abeto</t>
  </si>
  <si>
    <t>38. Alma Abeto – Food/Carenderia Establishment</t>
  </si>
  <si>
    <t>1111</t>
  </si>
  <si>
    <t>Ramel M. Bandilla</t>
  </si>
  <si>
    <t>39. Ramel M. Bandilla – RCJ Agri-vet supply and Litson Manok</t>
  </si>
  <si>
    <t>1112</t>
  </si>
  <si>
    <t>Rign A. Razonado</t>
  </si>
  <si>
    <t>40. Rign A. Razonado – SnD Cakes and Food Hugs</t>
  </si>
  <si>
    <t>1113</t>
  </si>
  <si>
    <t>Ronel C. Salamanes</t>
  </si>
  <si>
    <t>41. Ronel C. Salamanes</t>
  </si>
  <si>
    <t>1114</t>
  </si>
  <si>
    <t>Jimmy L. Bangunan</t>
  </si>
  <si>
    <t>42. Jimmy L. Bangunan – Jimmy Sari-Sari Store</t>
  </si>
  <si>
    <t>1115</t>
  </si>
  <si>
    <t>Yvette Navarro Speed</t>
  </si>
  <si>
    <t>43. Yvette Navarro Speed – Livestock/Hog Growing</t>
  </si>
  <si>
    <t>1116</t>
  </si>
  <si>
    <t>Sammy D. Hizo Jr.</t>
  </si>
  <si>
    <t>44. Sammy D. Hizo Jr. – Hallow Block and Sand and Gravel</t>
  </si>
  <si>
    <t>1117</t>
  </si>
  <si>
    <t>Weran M. Paguit</t>
  </si>
  <si>
    <t>45. Weran M. Paguit – Weran’s Store</t>
  </si>
  <si>
    <t>1118</t>
  </si>
  <si>
    <t>Matea S. Pangandayon</t>
  </si>
  <si>
    <t>46. Matea S. Pangandayon – Matea Store</t>
  </si>
  <si>
    <t>1119</t>
  </si>
  <si>
    <t>Annalou Tutantes</t>
  </si>
  <si>
    <t>47. Annalou Tutantes – Studio 22</t>
  </si>
  <si>
    <t>1120</t>
  </si>
  <si>
    <t>Bernadette G. Tan</t>
  </si>
  <si>
    <t>48. Bernadette G. Tan – Mini Sari-Sari Store</t>
  </si>
  <si>
    <t>1121</t>
  </si>
  <si>
    <t>Renajane O. Baldon</t>
  </si>
  <si>
    <t>49. Renajane O. Baldon – Rena’s Store</t>
  </si>
  <si>
    <t>1122</t>
  </si>
  <si>
    <t>Ceferino P. Huyong</t>
  </si>
  <si>
    <t>50. Ceferino P. Huyong – Huyong Store</t>
  </si>
  <si>
    <t>1123</t>
  </si>
  <si>
    <t>Niña Mae R. Dela Torre</t>
  </si>
  <si>
    <t>51. Niña Mae R. Dela Torre – MJ Motor Parts</t>
  </si>
  <si>
    <t>1124</t>
  </si>
  <si>
    <t>Elmer and Vivian Cordero</t>
  </si>
  <si>
    <t>52. Elmer and Vivian Cordero – ViEl Place (Camp Park)</t>
  </si>
  <si>
    <t>1125</t>
  </si>
  <si>
    <t>Kiwi Water Refilling Station</t>
  </si>
  <si>
    <t>53. Kiwi Water Refilling Station – Kiwi Water Refilling</t>
  </si>
  <si>
    <t>1126</t>
  </si>
  <si>
    <t>Dela Torre</t>
  </si>
  <si>
    <t>54. Dela Torre – Repair Shop and Accessories</t>
  </si>
  <si>
    <t>1127</t>
  </si>
  <si>
    <t>Jiovelyn C. Mangubat</t>
  </si>
  <si>
    <t>55. Jiovelyn C. Mangubat – Sari-Sari Store</t>
  </si>
  <si>
    <t>1128</t>
  </si>
  <si>
    <t>Jude Marion t. Cabaraban</t>
  </si>
  <si>
    <t>56. Jude Marion t. Cabaraban – Cabaraban Store</t>
  </si>
  <si>
    <t>1129</t>
  </si>
  <si>
    <t>Jerson M. Tumulak</t>
  </si>
  <si>
    <t>57. Jerson M. Tumulak – Jerson Sari-Sari Store</t>
  </si>
  <si>
    <t>1130</t>
  </si>
  <si>
    <t>Evelyn R. Hicalde</t>
  </si>
  <si>
    <t>58. Evelyn R. Hicalde – Jhonerick Store</t>
  </si>
  <si>
    <t>1131</t>
  </si>
  <si>
    <t>Ariel Tagalog</t>
  </si>
  <si>
    <t>59. Ariel Tagalog – Jasper Motorparts</t>
  </si>
  <si>
    <t>1132</t>
  </si>
  <si>
    <t>Bonifacio M. Hicalde Jr.</t>
  </si>
  <si>
    <t>60. Bonifacio M. Hicalde Jr. – Hicalde Dry Goods Trading</t>
  </si>
  <si>
    <t>1133</t>
  </si>
  <si>
    <t>Jessie Doquitan</t>
  </si>
  <si>
    <t>61. Jessie Doquitan – Carenderia/Gcash Services</t>
  </si>
  <si>
    <t>1134</t>
  </si>
  <si>
    <t>Policios</t>
  </si>
  <si>
    <t>62. Policios – Apartment</t>
  </si>
  <si>
    <t>1135</t>
  </si>
  <si>
    <t>William Padillo</t>
  </si>
  <si>
    <t>63. William Padillo – Sari-Sari Store</t>
  </si>
  <si>
    <t>1136</t>
  </si>
  <si>
    <t>Breaden</t>
  </si>
  <si>
    <t>64. Breaden – Breaden</t>
  </si>
  <si>
    <t>1137</t>
  </si>
  <si>
    <t>Red Dragon</t>
  </si>
  <si>
    <t>65. Red Dragon – Red Dragon</t>
  </si>
  <si>
    <t>1138</t>
  </si>
  <si>
    <t>Abonales</t>
  </si>
  <si>
    <t>66. Abonales – Abonales</t>
  </si>
  <si>
    <t>1139</t>
  </si>
  <si>
    <t>Junalry Mangubat</t>
  </si>
  <si>
    <t>67. Junalry Mangubat – Soysoy Bakeshop</t>
  </si>
  <si>
    <t>1140</t>
  </si>
  <si>
    <t xml:space="preserve">Mary Ann M. Babao </t>
  </si>
  <si>
    <t>68. Mary Ann M. Babao – Campano Store</t>
  </si>
  <si>
    <t>1141</t>
  </si>
  <si>
    <t>Ryan Rey B. Indac</t>
  </si>
  <si>
    <t>69. Ryan Rey B. Indac – Ryan Isdaan</t>
  </si>
  <si>
    <t>1142</t>
  </si>
  <si>
    <t>Eleanor P. Begonte</t>
  </si>
  <si>
    <t>70. Eleanor P. Begonte – Mini-Carenderia/Flower Garden</t>
  </si>
  <si>
    <t>1143</t>
  </si>
  <si>
    <t>Precila Salamanes</t>
  </si>
  <si>
    <t>71. Precila Salamanes – Sari-Sari Store</t>
  </si>
  <si>
    <t>1144</t>
  </si>
  <si>
    <t>Jolina Salamanes</t>
  </si>
  <si>
    <t>72. Jolina Salamanes – Sari-Sari Store</t>
  </si>
  <si>
    <t>1145</t>
  </si>
  <si>
    <t>Mario M. Delfin</t>
  </si>
  <si>
    <t>73. Mario M. Delfin – Prince Nhaigel’s Store</t>
  </si>
  <si>
    <t>1146</t>
  </si>
  <si>
    <t>Juname Tumolak</t>
  </si>
  <si>
    <t>74. Juname Tumolak – Mini Sari-Sari Store</t>
  </si>
  <si>
    <t>1147</t>
  </si>
  <si>
    <t>Wencita B. Talandron</t>
  </si>
  <si>
    <t>75. Wencita B. Talandron – Sari Sari Store</t>
  </si>
  <si>
    <t>1148</t>
  </si>
  <si>
    <t>Marifel F. Talandron</t>
  </si>
  <si>
    <t>76. Marifel F. Talandron – Mini Sari-Sari Store</t>
  </si>
  <si>
    <t>1149</t>
  </si>
  <si>
    <t>Merlyn Masayon</t>
  </si>
  <si>
    <t>77. Merlyn Masayon – Sari-Sari Store</t>
  </si>
  <si>
    <t>1150</t>
  </si>
  <si>
    <t>Buda Farmer’s Store</t>
  </si>
  <si>
    <t>78. Buda Farmer’s Store – Buda Farmer’s Market</t>
  </si>
  <si>
    <t>1151</t>
  </si>
  <si>
    <t>Erlinda A. Carugda</t>
  </si>
  <si>
    <t>79. Erlinda A. Carugda – Sari-Sari Store</t>
  </si>
  <si>
    <t>1152</t>
  </si>
  <si>
    <t>Myrna Arellano</t>
  </si>
  <si>
    <t>80. Myrna Arellano – Myrna Store</t>
  </si>
  <si>
    <t>1153</t>
  </si>
  <si>
    <t>Jeniveb Sumagia</t>
  </si>
  <si>
    <t>81. Jeniveb Sumagia – JM (LPG)</t>
  </si>
  <si>
    <t>1154</t>
  </si>
  <si>
    <t>Richard Ubatay</t>
  </si>
  <si>
    <t>82. Richard Ubatay – Motor Parts Spare Part, Accessories Retail and Repair Services</t>
  </si>
  <si>
    <t>1155</t>
  </si>
  <si>
    <t>Carmelita Cadenas</t>
  </si>
  <si>
    <t>83. Carmelita Cadenas – Cadenas Store</t>
  </si>
  <si>
    <t>1156</t>
  </si>
  <si>
    <t>Ann Flores</t>
  </si>
  <si>
    <t>84. Ann Flores – Piso Net, Vendo Wifi</t>
  </si>
  <si>
    <t>1157</t>
  </si>
  <si>
    <t>Cesar B. Respondo</t>
  </si>
  <si>
    <t>85. Cesar B. Respondo – Meat Shop Retail</t>
  </si>
  <si>
    <t>1158</t>
  </si>
  <si>
    <t>Lourdes Valmores</t>
  </si>
  <si>
    <t>86. Lourdes Valmores – Mini Sari-Sari Store</t>
  </si>
  <si>
    <t>1159</t>
  </si>
  <si>
    <t>Christopher Javines</t>
  </si>
  <si>
    <t>87. Christopher Javines – Bakery Shop</t>
  </si>
  <si>
    <t>1160</t>
  </si>
  <si>
    <t xml:space="preserve">Dante Jamero </t>
  </si>
  <si>
    <t>88. Dante Jamero – Jamero Store, Agri Supply and Hog Growing</t>
  </si>
  <si>
    <t>1161</t>
  </si>
  <si>
    <t>Juanicita C. Lucarini</t>
  </si>
  <si>
    <t>89. Juanicita C. Lucarini – La Toscana (Metal Craft and Restaurant)</t>
  </si>
  <si>
    <t>1162</t>
  </si>
  <si>
    <t>Celia Gabotero</t>
  </si>
  <si>
    <t>90. Celia Gabotero – Celia Store</t>
  </si>
  <si>
    <t>1163</t>
  </si>
  <si>
    <t xml:space="preserve">Divina Liza Torrenueva </t>
  </si>
  <si>
    <t>91. Divina Liza Torrenueva – Kristine Mae Sari-Sari Store</t>
  </si>
  <si>
    <t>1164</t>
  </si>
  <si>
    <t>92. Melody Albaracin – Melody Store</t>
  </si>
  <si>
    <t>1165</t>
  </si>
  <si>
    <t>Gerando A. Eco</t>
  </si>
  <si>
    <t>93. Gerando A. Eco – Eco Store</t>
  </si>
  <si>
    <t>1166</t>
  </si>
  <si>
    <t>DPWH - Davao City Sub-District Engineering Office</t>
  </si>
  <si>
    <t>Baracatan-Upper Catigan Toril District Davao City</t>
  </si>
  <si>
    <t>1167</t>
  </si>
  <si>
    <t>Mr. Rex Oliver P. Dante and Artenita P. Dante</t>
  </si>
  <si>
    <t>Family Campsite with amenities</t>
  </si>
  <si>
    <t>Prk. 2, Baganihan Proper, Brgy. Baganihan, Marilog Dist., Davao City</t>
  </si>
  <si>
    <t>1168</t>
  </si>
  <si>
    <t>Improvement of Access Roads Leading to Declared Tourism Destination at JCT. Davao-BKID Road (DATU SALUMAY SECTION) to Sitio Patag Leading Hills View Mountain Resort and Construction of Road Brgy. Suawon to Brgy. Salaysay, Marilog District, Davao City</t>
  </si>
  <si>
    <t>Brgy. Suawon to Brgy. Salaysay, Marilog District, Davao City</t>
  </si>
  <si>
    <t>1169</t>
  </si>
  <si>
    <t>Department of Science and Technology</t>
  </si>
  <si>
    <t>Traiining Workshop on Natural Textile Dyeing</t>
  </si>
  <si>
    <t>Brgy. Binugao, Toril District, Davao City</t>
  </si>
  <si>
    <t>MOA for submission to RO</t>
  </si>
  <si>
    <t>1170</t>
  </si>
  <si>
    <t>AFP</t>
  </si>
  <si>
    <t>Proposed Military Reservation</t>
  </si>
  <si>
    <t>Sitio Pamantawan, Brgy. Malabog, Paquibato Dist., Davao City</t>
  </si>
  <si>
    <t>For MOA Signing</t>
  </si>
  <si>
    <t>1171</t>
  </si>
  <si>
    <t>Ms. Rusty Y. Barcinas</t>
  </si>
  <si>
    <t>Ed Hair Salon</t>
  </si>
  <si>
    <t>Purok 3 Lomundao, Brgy. Marilog Proper, Marilog Dist., Davao City</t>
  </si>
  <si>
    <t>1172</t>
  </si>
  <si>
    <t>Ms. Noemi Grace C. Amante</t>
  </si>
  <si>
    <t>Buda Hardware</t>
  </si>
  <si>
    <t>Purok 4, Buda, Marilog District, Davao City</t>
  </si>
  <si>
    <t>1173</t>
  </si>
  <si>
    <t>Teodulo Ayop, Sr.</t>
  </si>
  <si>
    <t>Establishment commercial Business</t>
  </si>
  <si>
    <t>Purok 39, Upper West Marahan, Brgy. Marilog Proper, Marilog Dist., Davao City</t>
  </si>
  <si>
    <t>1174</t>
  </si>
  <si>
    <t>Atty. Richard Miguel</t>
  </si>
  <si>
    <t>Eco-Tourism &amp; Agro-Forestry Project</t>
  </si>
  <si>
    <t>Sitio Nursery, Brgy. Malabog, Paquibato, Dist., Davao City</t>
  </si>
  <si>
    <t>1175</t>
  </si>
  <si>
    <t>Darwin Lacap</t>
  </si>
  <si>
    <t>Establishment of Prayer House</t>
  </si>
  <si>
    <t>Purok Maligaya, Brgy. Maligaya, Brgy. Marilog Proper, Marilog Dist., Davao City</t>
  </si>
  <si>
    <t>1176</t>
  </si>
  <si>
    <t>Alan Tan Du - Et al</t>
  </si>
  <si>
    <t>Establishment of House and Private Pool</t>
  </si>
  <si>
    <t>1177</t>
  </si>
  <si>
    <t>Alagaan Planeta Inc.</t>
  </si>
  <si>
    <t>Full Feasibility study of the Proposed Mindanao Offset and Conservation Project</t>
  </si>
  <si>
    <t>Paquibato Dist. Davao City</t>
  </si>
  <si>
    <t>Carbon Trading Feasibility Study</t>
  </si>
  <si>
    <t>1178</t>
  </si>
  <si>
    <t>Neolito Frodonzo</t>
  </si>
  <si>
    <t>Remnants Ark Family Resort</t>
  </si>
  <si>
    <t>Purok 16 Mamayas Mandiala Village, Brgy. Baganihan, Marilog Dist., Davao City</t>
  </si>
  <si>
    <t>1179</t>
  </si>
  <si>
    <t>Existing cellular Tower, access road and transmission lines</t>
  </si>
  <si>
    <t>Brgy. Ladian, Marilog Dist., Davao City</t>
  </si>
  <si>
    <t>1180</t>
  </si>
  <si>
    <t>Mr. Roel Tom</t>
  </si>
  <si>
    <t>Davao River, Brgy. Lampiano and Brgy. Pangyan, Calinan District, Davao City</t>
  </si>
  <si>
    <t>1181</t>
  </si>
  <si>
    <t>Mr. Isidro Pineda</t>
  </si>
  <si>
    <t>1182</t>
  </si>
  <si>
    <t>Ms. Anabella B. Suam</t>
  </si>
  <si>
    <t>Kuya Vins Fried Chicken &amp; Unlimited Rice</t>
  </si>
  <si>
    <t>Lower Kibalang, Brgy. Marilog Proper, Marilog District, Davao City</t>
  </si>
  <si>
    <t>1183</t>
  </si>
  <si>
    <t>Ms. Klaze Janeth T. Gozon, et. al.</t>
  </si>
  <si>
    <t>Research Proposal</t>
  </si>
  <si>
    <t>Marilog District, Davao City</t>
  </si>
  <si>
    <t>1184</t>
  </si>
  <si>
    <t>Ms. Elizabeth S. Arenas</t>
  </si>
  <si>
    <t>Tourism and Agro-Forestry Project</t>
  </si>
  <si>
    <t>No deposit of FPIC Fee</t>
  </si>
  <si>
    <t>1185</t>
  </si>
  <si>
    <t>Ms. Shiela Jay Wee Eng</t>
  </si>
  <si>
    <t>1186</t>
  </si>
  <si>
    <t>Ms. Lilibeth P. Crisologo</t>
  </si>
  <si>
    <t>1187</t>
  </si>
  <si>
    <t>Ms. Myra E. Josol</t>
  </si>
  <si>
    <t>1188</t>
  </si>
  <si>
    <t>Ms. Diana S. Borbon</t>
  </si>
  <si>
    <t>1189</t>
  </si>
  <si>
    <t>Mr. Jhonie Dael</t>
  </si>
  <si>
    <t>1190</t>
  </si>
  <si>
    <t>Mr. Ariel Mario Aquino &amp; Ann Christine Aquino</t>
  </si>
  <si>
    <t>Business Establishment (Gabsite)</t>
  </si>
  <si>
    <t>Purok 5, Sitio Ne, Brgy. Baganihan, Marilog Dist., Davao City</t>
  </si>
  <si>
    <t>1191</t>
  </si>
  <si>
    <t>Mr. Jeramie S. Go &amp; Kristine Claire Go</t>
  </si>
  <si>
    <t>Business Establishment (Pilgrim Restaurant)</t>
  </si>
  <si>
    <t>Purok 2, Sitio Sto. Nino, Brgy. Baganihan, Marilog Dist., Davao City</t>
  </si>
  <si>
    <t>1192</t>
  </si>
  <si>
    <t>Ms. Karen Claire Aldover</t>
  </si>
  <si>
    <t>Business Establishment (Sebastian's)</t>
  </si>
  <si>
    <t>1193</t>
  </si>
  <si>
    <t>Ms. Kathlyn Claire Damania</t>
  </si>
  <si>
    <t>Business Establishment (Avant Garden)</t>
  </si>
  <si>
    <t>1194</t>
  </si>
  <si>
    <t>Ms. Ivy Anne Tan</t>
  </si>
  <si>
    <t>Business Establishment (Campfire Pizza Co.)</t>
  </si>
  <si>
    <t>1195</t>
  </si>
  <si>
    <t>Mr. Rodelio Poliquit</t>
  </si>
  <si>
    <t>Sitio Nangalid, Brgy. Datu Salumay, Marilog Dist., Davao City</t>
  </si>
  <si>
    <t>1196</t>
  </si>
  <si>
    <t>Mr. Benjamin Lizada</t>
  </si>
  <si>
    <t>Sitio New Calinan, Brgy. Baganihan, Marilog Dist., Davao City</t>
  </si>
  <si>
    <t>1197</t>
  </si>
  <si>
    <t>Mr. Ruben Rabanes</t>
  </si>
  <si>
    <t>1198</t>
  </si>
  <si>
    <t>Mr. Matino Soboy</t>
  </si>
  <si>
    <t>Establishment of Sobsob Lumbokanan</t>
  </si>
  <si>
    <t>Purok Tuboran, Brgy. Tambobong, Baguio Dist., Davao City</t>
  </si>
  <si>
    <t>1199</t>
  </si>
  <si>
    <t>Albert Gonzaga</t>
  </si>
  <si>
    <t>Bugasan sa Marahan &amp; Emman's Purification water &amp; Services</t>
  </si>
  <si>
    <t>Purok 46 Sitio Matigsalug, Upper Marahan, Brgy. Marilog, Marilog Dist., Davao City</t>
  </si>
  <si>
    <t>1200</t>
  </si>
  <si>
    <t>Erlinda R. Bolongaita</t>
  </si>
  <si>
    <t>Establishment of Balite View Deck</t>
  </si>
  <si>
    <t>Sitio Balite, Brgy. Marilog Dist., Davao City</t>
  </si>
  <si>
    <t>1201</t>
  </si>
  <si>
    <t>Elisa Madrazo</t>
  </si>
  <si>
    <t>Purok 10, Sitio Matigsalug Village, Brgy. Datu Salumay, Marilog Dist., Davao City</t>
  </si>
  <si>
    <t>1202</t>
  </si>
  <si>
    <t>Jonard Comora</t>
  </si>
  <si>
    <t>Purok 2, Brgy. Baganihan, Marilog Dist., Davao City</t>
  </si>
  <si>
    <t>1203</t>
  </si>
  <si>
    <t>Shiela May Purlas</t>
  </si>
  <si>
    <t>Establishment of KIDBU CAFÉ</t>
  </si>
  <si>
    <t>Purok 21, Sitio Balite, Brgy. Marilog Proper, Marilog Dist., Davao City</t>
  </si>
  <si>
    <t>For preparation of FPIC Report</t>
  </si>
  <si>
    <t>1204</t>
  </si>
  <si>
    <t>Sue Anne Samson</t>
  </si>
  <si>
    <t>1205</t>
  </si>
  <si>
    <t>Mary Glyn Salanggoy</t>
  </si>
  <si>
    <t>Establishment of Sari Sari Store</t>
  </si>
  <si>
    <t>Purok 2, Brgy. Paradise Embac, Paquibato Dist., Davao City</t>
  </si>
  <si>
    <t>1206</t>
  </si>
  <si>
    <t>Armand Joy Perez</t>
  </si>
  <si>
    <t>Amaras Farm and Hidden Creek</t>
  </si>
  <si>
    <t>Sitio Nangalid, Barangay Salumay, Marilog Dist., Davao City</t>
  </si>
  <si>
    <t>For schedule of Pre-FPIC Conference</t>
  </si>
  <si>
    <t>1207</t>
  </si>
  <si>
    <t>Darwin Edison Lacap</t>
  </si>
  <si>
    <t>Establishment of Eco-Tourism and Sanctuary Project</t>
  </si>
  <si>
    <t>1208</t>
  </si>
  <si>
    <t>Angel Marie Moldez</t>
  </si>
  <si>
    <t>Study OF Various BS Biology Students From UP-Min</t>
  </si>
  <si>
    <t>1209</t>
  </si>
  <si>
    <t>Reitchvon Christian Lagura</t>
  </si>
  <si>
    <t>1210</t>
  </si>
  <si>
    <t>Reyzel E. Dela Cruz</t>
  </si>
  <si>
    <t>1211</t>
  </si>
  <si>
    <t>Mumiah Shane R. Guimbarda</t>
  </si>
  <si>
    <t>1212</t>
  </si>
  <si>
    <t>Ignacio Tala</t>
  </si>
  <si>
    <t>Earthfill Quarry Project</t>
  </si>
  <si>
    <t>Purok 76, Mangal-Al, Brgy. Malabog, Paquibato Dist., Davao City</t>
  </si>
  <si>
    <t>1213</t>
  </si>
  <si>
    <t>Aida Viceo</t>
  </si>
  <si>
    <t>Purok 8, Sitio Puting Bato, Brgy. Baganihan, Marilog Dist., Davao City</t>
  </si>
  <si>
    <t>FPIC Report and MOA for review and evaluation of RRT</t>
  </si>
  <si>
    <t>1214</t>
  </si>
  <si>
    <t>Cheryl Baer Enoc</t>
  </si>
  <si>
    <t>Establishment of El-Tosoy Lantawan Non-Pork Eatery</t>
  </si>
  <si>
    <t>Purok Balite, Barangay Marilog Proper, Marilog Dist., Davao City</t>
  </si>
  <si>
    <t>1215</t>
  </si>
  <si>
    <t>Bishop Rodolfo Cubos</t>
  </si>
  <si>
    <t>Establishment of Prayer Mountain and Agro-Forestry Project</t>
  </si>
  <si>
    <t>1216</t>
  </si>
  <si>
    <t>Boysen E. Anib, Sr.</t>
  </si>
  <si>
    <t>Application of Commercial Sand and Gravel Permit (CSAG)</t>
  </si>
  <si>
    <t>Barangay Tapak, Paquibato Dist., Davao City</t>
  </si>
  <si>
    <t>1217</t>
  </si>
  <si>
    <t>Rosemarie M. Latawan</t>
  </si>
  <si>
    <t>1218</t>
  </si>
  <si>
    <t>Pannalihan Mario Lausan</t>
  </si>
  <si>
    <t>1219</t>
  </si>
  <si>
    <t>City Government of Davao and NIA XI</t>
  </si>
  <si>
    <t>Installation of Water System for Marapatak Water Source</t>
  </si>
  <si>
    <t>Purok 3, Sitio Marapatak, Brgy. Bantol, Marilog Dist., Davao City</t>
  </si>
  <si>
    <t>1220</t>
  </si>
  <si>
    <t>Henry Sunday Makiling</t>
  </si>
  <si>
    <t>Along Davao River, Brgy. Dalagdag, and Pangyan, Calinan Dist., Davao City</t>
  </si>
  <si>
    <t>For endorsement of FPIC Report to Central OFfice</t>
  </si>
  <si>
    <t>1221</t>
  </si>
  <si>
    <t>Leo Paul Vinluan</t>
  </si>
  <si>
    <t>1222</t>
  </si>
  <si>
    <t>Alfredo Balon, Jr., Lucas Carisma, Eroditha Nuyad and Gina Virtudazo</t>
  </si>
  <si>
    <t>Establishment of Hidden Highland Falls, Inc</t>
  </si>
  <si>
    <t>Sitio Balugo, Brgy. Malabog, Paquibato Dist., Davao City</t>
  </si>
  <si>
    <t>1223</t>
  </si>
  <si>
    <t>Armando L. Lagon</t>
  </si>
  <si>
    <t>Sand and Gravel Permit</t>
  </si>
  <si>
    <t>Purok 3, Brgy. Suawan, Marilog Dist., Davao City</t>
  </si>
  <si>
    <t>1224</t>
  </si>
  <si>
    <t>Analisa O. Salcedo</t>
  </si>
  <si>
    <t>Sitio Bia-ong, Brgy. Suawan, Marilog Dist., Davao City</t>
  </si>
  <si>
    <t>CNO and report endorsed to Central Office for concurrence of EC</t>
  </si>
  <si>
    <t>1225</t>
  </si>
  <si>
    <t>Gabriel M. Laguros</t>
  </si>
  <si>
    <t>1226</t>
  </si>
  <si>
    <t>Ricardo Quilla</t>
  </si>
  <si>
    <t>Brgy. Pañalum, Paquibato Dist., Davao City</t>
  </si>
  <si>
    <t>1227</t>
  </si>
  <si>
    <t>Concreting of Sitio Bulawanon FMR</t>
  </si>
  <si>
    <t>Sitio Bulawanon, Brgy. Magsaysay, Marilog Dist., Davao City</t>
  </si>
  <si>
    <t>1228</t>
  </si>
  <si>
    <t>Concreting of Sitio Panipasan</t>
  </si>
  <si>
    <t>Sitio Panipasan, Brgy. Marilog Proper, Marilog Dist., Davao City</t>
  </si>
  <si>
    <t>1229</t>
  </si>
  <si>
    <t>Brgy. Megkawayan, Calinan Dist., Davao City</t>
  </si>
  <si>
    <t>1230</t>
  </si>
  <si>
    <t>Construction of Standard 3 Storey 6 Classroom</t>
  </si>
  <si>
    <t>Dominga National High School, Brgy. Dominga, Calinan Dist., Davao City</t>
  </si>
  <si>
    <t>1231</t>
  </si>
  <si>
    <t>Construction of 2-Units 1-storey 2-classroom School Building (with toilet) with Provision of Rainwater Collector, School Furniture and Water System</t>
  </si>
  <si>
    <t>Gumitan National High School, Brgy. Gumitan, Marilog Dist., Davao City</t>
  </si>
  <si>
    <t>1232</t>
  </si>
  <si>
    <t>Concreting of Brgy. FMR</t>
  </si>
  <si>
    <t>1233</t>
  </si>
  <si>
    <t>Junnie Bero Lambac</t>
  </si>
  <si>
    <t>Aria's Resto-Rant and Coffee Shop and Willow's Refilling Station</t>
  </si>
  <si>
    <t>Purok 41, Sitio Ladian, Brgy. Marilog Proper, Marilog Dist., Davao City</t>
  </si>
  <si>
    <t>1234</t>
  </si>
  <si>
    <t>Dioscoro D. Sampanga, Jr</t>
  </si>
  <si>
    <t>Sitio Mabuhay, Brgy. Marilog Proper, Marilog Dist., Davao City</t>
  </si>
  <si>
    <t>1235</t>
  </si>
  <si>
    <t>Feliza Asis</t>
  </si>
  <si>
    <t>Establishment of Small Swimming Pool</t>
  </si>
  <si>
    <t>Sito KTC, Brgy. Malabog, Paquibato Dist., Davao City</t>
  </si>
  <si>
    <t>1236</t>
  </si>
  <si>
    <t>Elizabeth Sabuga</t>
  </si>
  <si>
    <t>Establishment of Commercial Business and Resident House</t>
  </si>
  <si>
    <t>1237</t>
  </si>
  <si>
    <t>Lucille R. Saligumba</t>
  </si>
  <si>
    <t>Establishment of Kubo with Small Swimming Pool</t>
  </si>
  <si>
    <t>1238</t>
  </si>
  <si>
    <t>Jonathan Pilapil and Mercy Pilapil</t>
  </si>
  <si>
    <t>Establishment of Serenity Hills/Mountain Resort</t>
  </si>
  <si>
    <t>For preparation of FPIC report</t>
  </si>
  <si>
    <t>1239</t>
  </si>
  <si>
    <t>Glenn Gumanid and Julie Gumanid</t>
  </si>
  <si>
    <t>Inato Forest Camp</t>
  </si>
  <si>
    <t>Sitio Matigsalug, Purok 47, Brgy. Marilog Proper, Marilog Dist., Davao City</t>
  </si>
  <si>
    <t>1240</t>
  </si>
  <si>
    <t>Isidro V. Albano</t>
  </si>
  <si>
    <t>Eco-Tourism Developemt Project with Emphasis on Sustainable Organic Agricultural Farming, Multi-Crop Cultivation, Livestock &amp; Poultry Raising and Land Rehabilitation</t>
  </si>
  <si>
    <t>1241</t>
  </si>
  <si>
    <t>Establisment and upgrading of regional plant ad animal quarantine checkpoints with common service facilities</t>
  </si>
  <si>
    <t>Brgy. Cawayanan, Boston, Davao Oriental</t>
  </si>
  <si>
    <t>1242</t>
  </si>
  <si>
    <t>DPWH - Davao Oriental 1st Dist., Engineering</t>
  </si>
  <si>
    <t>Proposed San Ignacio bypass road</t>
  </si>
  <si>
    <t>Municipality of Manay Davao Oriental</t>
  </si>
  <si>
    <t>1243</t>
  </si>
  <si>
    <t>DSWD FO-XI</t>
  </si>
  <si>
    <t>KALAHI-CIDSS Kapangyarihan at Kaunlaran sa Brgy.</t>
  </si>
  <si>
    <t>Brgy. Simulao, Boston, Davao Oriental</t>
  </si>
  <si>
    <t>1244</t>
  </si>
  <si>
    <t>1245</t>
  </si>
  <si>
    <t>DJMV management consultacy and National Irrigation Administrative</t>
  </si>
  <si>
    <t>Feasibility study on storage/reservoir irrigation projects Liloan River-Taocanga NIP</t>
  </si>
  <si>
    <t>1246</t>
  </si>
  <si>
    <t>Mr. Alejandro Loon</t>
  </si>
  <si>
    <t>Socialized integrated forest management agreement application</t>
  </si>
  <si>
    <t>Lower Waywayan, Brgy. Taguibo, Mati City, Davao Oriental</t>
  </si>
  <si>
    <t>1247</t>
  </si>
  <si>
    <t>KALAHI-CIDSS NCDDP-Additional Financing project
1. Construction of Multi-Purpose Building at Purok Calamansi, Brgy. Baculin
2. Capability building on basic emergency rescue with provision of emergency response equipment at Purok Ipil-Ipil, Brgy. Batiano
3. Construction of drainage line canal at Sitio Nipa, Brgy. Dapnan
4. Improvement of covered court at Purok sampaguita, Brgy. Kinablangan
5. Construction of evacuation Building at Blck. 10, Nasa, Brgy. Kinablangan
6. Construction of Multi-Purpose Building at Purok Duranta, Brgy. Lucod
7. Capability building on basic emergency response with provision of emergency response equipment at Purok East, Brgy. Salingcomot
8. Capability building on basic emergency response with provision of emergency response equipment at Purok Ubyan-a Brgy. San Victor
9. Improvement of covered court at Purok Pag-Asa, Brgy. Saoquigue</t>
  </si>
  <si>
    <t>Municipality of Baganga Davao Oriental</t>
  </si>
  <si>
    <t>1248</t>
  </si>
  <si>
    <t>Mr. Elmer B. Oros</t>
  </si>
  <si>
    <t>Brgy. Taytayan, Muni. Of Cateel Province of Davao Oriental</t>
  </si>
  <si>
    <t>1249</t>
  </si>
  <si>
    <t>Ms. Emelia Avila Santos</t>
  </si>
  <si>
    <t>Industrial Sand and Gravel Application</t>
  </si>
  <si>
    <t>Brgy. Corporation Mun. of Lupon, Prov. Of Davao Oriental</t>
  </si>
  <si>
    <t>1250</t>
  </si>
  <si>
    <t>Ms. Elvi Castillones</t>
  </si>
  <si>
    <t>Brgy. Aragon, Mun. of Cateel</t>
  </si>
  <si>
    <t>1251</t>
  </si>
  <si>
    <t>DPWH - RXI</t>
  </si>
  <si>
    <t>Construction of New Bataan - Baganga Road</t>
  </si>
  <si>
    <t>Brgy. Alegria and San Antonio, Baganga, Davao Oriental</t>
  </si>
  <si>
    <t>1252</t>
  </si>
  <si>
    <t>Mr. Christian Vee B. Ibañez</t>
  </si>
  <si>
    <t>CSAG Permit</t>
  </si>
  <si>
    <t>Brgy. Don Leon, Balante Municipality of Caraga, Province of Davao Oriental</t>
  </si>
  <si>
    <t>1253</t>
  </si>
  <si>
    <t>Mr. Efren M. Rosete</t>
  </si>
  <si>
    <t>Brgy. Corconon, Municipality of Lupon, Province of Davao Oriental</t>
  </si>
  <si>
    <t>1254</t>
  </si>
  <si>
    <t>Ronaldo Matias A. Mangosong</t>
  </si>
  <si>
    <t>Banaybanay Davao Oriental</t>
  </si>
  <si>
    <t>1255</t>
  </si>
  <si>
    <t>LGSF-SBDP</t>
  </si>
  <si>
    <t>Local Government Support Fund Support to Barangay Development Program (LGSF-SBDP) Project</t>
  </si>
  <si>
    <t>Brgy. Pichon, Caraga, Davao Oriental</t>
  </si>
  <si>
    <t>1256</t>
  </si>
  <si>
    <t>LGU Puntalinao</t>
  </si>
  <si>
    <t>Construction of Multi-Purpose Building Brgy. Kitchen</t>
  </si>
  <si>
    <t>Brgy. Puntalinao, Banaybanay Davao Oriental</t>
  </si>
  <si>
    <t>1257</t>
  </si>
  <si>
    <t>Construction of Road Slope Protection Structure</t>
  </si>
  <si>
    <t>Mati-Maragusan Rd- K1499 + 140 - K1499 + 178, Lupon Davao Oriental</t>
  </si>
  <si>
    <t>1258</t>
  </si>
  <si>
    <t>Eleuterio Estimado, Jr.</t>
  </si>
  <si>
    <t>Quarry Permit</t>
  </si>
  <si>
    <t>Brgy. Cebtal, Mati City, Davao Oriental</t>
  </si>
  <si>
    <t>1259</t>
  </si>
  <si>
    <t>Construction of 1-Storey 3-classroom Building</t>
  </si>
  <si>
    <t>Maputi National High School, Brgy. Maputi, BanayBanay, Davao Oriental</t>
  </si>
  <si>
    <t>1260</t>
  </si>
  <si>
    <t>Christopher D. Basas</t>
  </si>
  <si>
    <t>Brgy. Mayo, Mati City, Davao Oriental</t>
  </si>
  <si>
    <t>1261</t>
  </si>
  <si>
    <t>Dominiciano Gambong, Jr.</t>
  </si>
  <si>
    <t>Brgy. San Antonio, Caraga, Davao Oriental</t>
  </si>
  <si>
    <t>1262</t>
  </si>
  <si>
    <t>DSWD-KALAHI CIDSS KKB CDD</t>
  </si>
  <si>
    <t>Construction of Community Activity Center</t>
  </si>
  <si>
    <t>Brgy. Poblacion, Caraga, Davao Oriental</t>
  </si>
  <si>
    <t>1263</t>
  </si>
  <si>
    <t>DPWH RXI</t>
  </si>
  <si>
    <t>Upper Tibanban-Oregon-Magdug Road Davao Oriental</t>
  </si>
  <si>
    <t>1264</t>
  </si>
  <si>
    <t>Mawab-Maragusan - Caraga Road, Davao Oriental</t>
  </si>
  <si>
    <t>1265</t>
  </si>
  <si>
    <t>Construction of Gravel Road</t>
  </si>
  <si>
    <t>Don Mariano Marcos - Malig - Sabat- Calasagan - San Isidro - Tagbao - New Visayas - Macangao Road, Davao Oriental</t>
  </si>
  <si>
    <t>1266</t>
  </si>
  <si>
    <t>Road Widening</t>
  </si>
  <si>
    <t>Along Agusan del Sur Boundary - Davao Oriental Coastal Road - K1559+404 - K1562+000, Davao Oriental</t>
  </si>
  <si>
    <t>1267</t>
  </si>
  <si>
    <t>Bureau of Protection - RXI Davao Oriental</t>
  </si>
  <si>
    <t>Banaybanay Fire Sub-Station Building</t>
  </si>
  <si>
    <t>Brgy. Site, Purok 9, Brgy. Pintagan, Davao Oriental</t>
  </si>
  <si>
    <t>1268</t>
  </si>
  <si>
    <t>Along Surigao Del Sur Boundary - Davao Oriental Coastal Road - k1559+404 -k1562+1000, Davao Oriental</t>
  </si>
  <si>
    <t>1269</t>
  </si>
  <si>
    <t>Welhemino Gutual</t>
  </si>
  <si>
    <t>Renewal of Commercial Sand and Gravel Permit</t>
  </si>
  <si>
    <t>Brgy. Crispen Dela Cruz, Governor Generoso, Davao Occidental</t>
  </si>
  <si>
    <t>1270</t>
  </si>
  <si>
    <t>DARRPORT CAMPSITE</t>
  </si>
  <si>
    <t>Sitio Catmonan, Brgy. Macambol, Mati, Davao Oriental</t>
  </si>
  <si>
    <t>1271</t>
  </si>
  <si>
    <t>AMAZING CATMONAN</t>
  </si>
  <si>
    <t>1272</t>
  </si>
  <si>
    <t>CATMONAN SPRING RESORT</t>
  </si>
  <si>
    <t>1273</t>
  </si>
  <si>
    <t>Joseph O. Mojabe</t>
  </si>
  <si>
    <t>1274</t>
  </si>
  <si>
    <t>Remer Catada</t>
  </si>
  <si>
    <t>Application of Commercial Sand and Gravel Permit</t>
  </si>
  <si>
    <t>Brgy. Sergio Osmeña, Mun. of Governor Generoso, Province of Davao Oriental</t>
  </si>
  <si>
    <t>1275</t>
  </si>
  <si>
    <t>Construction of Brgy. Public Market</t>
  </si>
  <si>
    <t>Brgy. Piso, Banaybanay, Davao Oriental</t>
  </si>
  <si>
    <t>1276</t>
  </si>
  <si>
    <t>Tiblawan National High School, Brgy. Tiblawan, Governor Generoso</t>
  </si>
  <si>
    <t>1277</t>
  </si>
  <si>
    <t>Purok Gemilina to Purok Lawaan Brgy. Tandang Sora in support to Coffee, Corn, and Banana Industries, Governor Generoso, Davao Oriental</t>
  </si>
  <si>
    <t>1278</t>
  </si>
  <si>
    <t>Construction of Road Slope Protection Structure - Mati Maragusan Road K1499 + 140 -k1499 + 178</t>
  </si>
  <si>
    <t>1279</t>
  </si>
  <si>
    <t>1280</t>
  </si>
  <si>
    <t>Surop National High School, Brgy. Surop, Governor Generoso, Davao Oriental</t>
  </si>
  <si>
    <t>1281</t>
  </si>
  <si>
    <t>Construction of Brgy. Kitchen</t>
  </si>
  <si>
    <t>Brgy. Puntalinao, Banaybanay, Davao Oriental</t>
  </si>
  <si>
    <t>1282</t>
  </si>
  <si>
    <t>EDOTCO</t>
  </si>
  <si>
    <t>Construction Tower Power Project</t>
  </si>
  <si>
    <t>Bario Maputi, Banaybany, Davao Oriental</t>
  </si>
  <si>
    <t>1283</t>
  </si>
  <si>
    <t>Maximo C. Gaona</t>
  </si>
  <si>
    <t>Magnesite Quarry Permit Application</t>
  </si>
  <si>
    <t>Brgy. Pinatagan, Banaybanay, Davao Oriental</t>
  </si>
  <si>
    <t>1284</t>
  </si>
  <si>
    <t>Ananias Trinidad</t>
  </si>
  <si>
    <t>Brgy. Osmeña, Municipality of Governor Generoso, Province of Davao Oriental</t>
  </si>
  <si>
    <t>1285</t>
  </si>
  <si>
    <t>Rolly Jay Biong</t>
  </si>
  <si>
    <t>Brgy. Batiano, Municipality of Baganga, Province of Davao Oriental</t>
  </si>
  <si>
    <t>1286</t>
  </si>
  <si>
    <t>DA - PRDP</t>
  </si>
  <si>
    <t>1287</t>
  </si>
  <si>
    <t>Zacarias Madianda</t>
  </si>
  <si>
    <t>Brgy. Manorigao, Mun. of Caraga, Province of Davao Oriental</t>
  </si>
  <si>
    <t>1288</t>
  </si>
  <si>
    <t>STEMED</t>
  </si>
  <si>
    <t>Enabling Immediate Wireless connectivity to Unserved IP communities in Mindanao</t>
  </si>
  <si>
    <t>From Mati City - Macabol National High School</t>
  </si>
  <si>
    <t>CNO endorsed to Central Office</t>
  </si>
  <si>
    <t>1289</t>
  </si>
  <si>
    <t>MR. JOSE MARIA R. LASCO</t>
  </si>
  <si>
    <t>`</t>
  </si>
  <si>
    <t>Magwawa, Sto. Tomas, Davao del Norte</t>
  </si>
  <si>
    <t>For Pre-FBV Conference</t>
  </si>
  <si>
    <t>1290</t>
  </si>
  <si>
    <t>MRS. LOLITA S. PINOON</t>
  </si>
  <si>
    <t>Farm Project</t>
  </si>
  <si>
    <t xml:space="preserve">Sitio Bondok, P-6, San Roque and New Cortez, New Corella, DDN
</t>
  </si>
  <si>
    <t>For Pre-FBI Conference</t>
  </si>
  <si>
    <t>1291</t>
  </si>
  <si>
    <t>Construction of Water System-Phase 2</t>
  </si>
  <si>
    <t>Balagunan, Sto. Tomas, DDN</t>
  </si>
  <si>
    <t>PreCon conducted 10-22-24 and to be validated coming Nov. 13-14, 2024</t>
  </si>
  <si>
    <t>1292</t>
  </si>
  <si>
    <t>Mt. Bakoko, San Jose, DDN</t>
  </si>
  <si>
    <t>1293</t>
  </si>
  <si>
    <t xml:space="preserve">DPWH-Davao del Norte DEO
</t>
  </si>
  <si>
    <t>Tagpopongan, Babak District, Samal City</t>
  </si>
  <si>
    <t>PreCon conducted 10-22-24 and to be validated coming Nov. 11-12, 2024</t>
  </si>
  <si>
    <t>1294</t>
  </si>
  <si>
    <t>Concreting of junction road Butay to Lower and upper Dulayan road</t>
  </si>
  <si>
    <t>Palma Gil and Dagohoy, Talaingod, Davao del Norte</t>
  </si>
  <si>
    <t>PreCon conducted 10-22-24 and to be validated coming Nov. 15, 2024</t>
  </si>
  <si>
    <t>1295</t>
  </si>
  <si>
    <t>Construction of concrete Road</t>
  </si>
  <si>
    <t>Purok Binuhi, Datu Balong via Mamaon to Purok Siaboc, Pinamuno, All in San Isidro, DDN</t>
  </si>
  <si>
    <t>PreCon conducted 10-22-24 and to be validated coming Nov. 18-19, 2024</t>
  </si>
  <si>
    <t>1296</t>
  </si>
  <si>
    <t>15 MW Bunker C-Fired Diesel Power Plant (BCFDPP) (SEDI)</t>
  </si>
  <si>
    <t>Purok 5A, Magdum, Tagum City</t>
  </si>
  <si>
    <t>FBI Conducted and for preparation of report</t>
  </si>
  <si>
    <t>1297</t>
  </si>
  <si>
    <t>Sitio Basak to Sitio Naputbongbong, Sto. Niño, Talaingod, DDN</t>
  </si>
  <si>
    <t xml:space="preserve">PreCon 8-13-24, validated 8-22-2024, FOR PROJECTION AND CONSOLIDATION OF REPORT
</t>
  </si>
  <si>
    <t>1298</t>
  </si>
  <si>
    <t>DSWD FO XI</t>
  </si>
  <si>
    <t>KALAHI-CIDSS KKB-CDD Sub-Project</t>
  </si>
  <si>
    <t>Dakudao, San Isidro, DDN</t>
  </si>
  <si>
    <t>FBV Report already sbmitted to RO XI on January 31, 2025</t>
  </si>
  <si>
    <t>1299</t>
  </si>
  <si>
    <t>Igangon, San Isidro, DDN</t>
  </si>
  <si>
    <t>1300</t>
  </si>
  <si>
    <t>Pinamuno, San Isidro, DDN</t>
  </si>
  <si>
    <t>1301</t>
  </si>
  <si>
    <t>City Government of the Island Garden City of Samal</t>
  </si>
  <si>
    <t>Mangrove Boardwalk and Gallery Project</t>
  </si>
  <si>
    <t>Tambo, Babak District, City of Samal</t>
  </si>
  <si>
    <t>FBV already conducted and for preparation of report</t>
  </si>
  <si>
    <t>1302</t>
  </si>
  <si>
    <t>MLGU of ASUNCION</t>
  </si>
  <si>
    <t>Construction of Asuncion Sanitary Land Fill Site</t>
  </si>
  <si>
    <t>Purok-9, Balition, Sonlon, Asuncion, DDN</t>
  </si>
  <si>
    <t>1303</t>
  </si>
  <si>
    <t>MS. PRECIOUS XYZA A. SMITH</t>
  </si>
  <si>
    <t>Precious Paradise Resort Complex</t>
  </si>
  <si>
    <t>Peñaplata, Island Garden City, Samal, Davao del Norte</t>
  </si>
  <si>
    <t>FBI already conducted; NCIP DDN Provincial Office issued a temporary certificate; for submission of report to RO</t>
  </si>
  <si>
    <t>1304</t>
  </si>
  <si>
    <t>Datu Eutemio C. Cain</t>
  </si>
  <si>
    <t>Casilak Bamboo Falls</t>
  </si>
  <si>
    <t>Casilak, New Cortez, New Corella, Davao del Norte</t>
  </si>
  <si>
    <t>FBV activity already conducted/For submission of Report</t>
  </si>
  <si>
    <t>1305</t>
  </si>
  <si>
    <t>Teresita C. Luzorata</t>
  </si>
  <si>
    <t>Waig Hidden Falls</t>
  </si>
  <si>
    <t>1306</t>
  </si>
  <si>
    <t>Northern Davao Electric Cooperative, Inc.</t>
  </si>
  <si>
    <t>Pantukan-Igacos 69KV Cable</t>
  </si>
  <si>
    <t>Aundanao, Peñaplata, Igacos, Davao del Norte</t>
  </si>
  <si>
    <t xml:space="preserve">Energy </t>
  </si>
  <si>
    <t xml:space="preserve">No coordination from proponent; application is subject for revisit
</t>
  </si>
  <si>
    <t>1307</t>
  </si>
  <si>
    <t>Contruction of Multi-Purpose Building and Construction of Brigde</t>
  </si>
  <si>
    <t>Sitio Mambago, Gupitan, Kapalong, Davao del Norte</t>
  </si>
  <si>
    <t>Report already submitted to RO</t>
  </si>
  <si>
    <t>1308</t>
  </si>
  <si>
    <t>San Jose to Magwawa Package 2, Sto. Tomas, Davao del Norte</t>
  </si>
  <si>
    <t>1309</t>
  </si>
  <si>
    <t>Metroworks ICT</t>
  </si>
  <si>
    <t>Converge intends to lease land or a space for Telecommunication</t>
  </si>
  <si>
    <t>Natulinan Kapalong to Talaingod Road</t>
  </si>
  <si>
    <t>Telecomunication</t>
  </si>
  <si>
    <t>Coordinated for Pre-FBI confernce but did not proceed because they believed FBI entailed no financial obligation</t>
  </si>
  <si>
    <t>1310</t>
  </si>
  <si>
    <t>KALAHI CIDSS NCDDP Phase 2 - Additional financing sub-projects</t>
  </si>
  <si>
    <t>Municipality of Kapalong, Davao del Norte</t>
  </si>
  <si>
    <t>FBV Conducted last April 16-17, 2024, For Consolidation of Report, Lacking Basic Requirements until now no submission</t>
  </si>
  <si>
    <t>1311</t>
  </si>
  <si>
    <t>National Irrigation Administration - Davao del Sur IMO</t>
  </si>
  <si>
    <t>Cogon Bacaca SRIP</t>
  </si>
  <si>
    <t>Cogon Bacaca and Pasig, Kiblawan, Davao del Sur</t>
  </si>
  <si>
    <t>1312</t>
  </si>
  <si>
    <t>Luiz Lambac</t>
  </si>
  <si>
    <t>Timber and Tree Cutting Activity of the Obu-Manuvu ICCs Authorizing Luis Lambac to process application</t>
  </si>
  <si>
    <t>Brgy. Magsaysay, Marilog Dist., Davao City</t>
  </si>
  <si>
    <t>1313</t>
  </si>
  <si>
    <t>Rosana Bangunan</t>
  </si>
  <si>
    <t>Proposed General Merchandise Store Business</t>
  </si>
  <si>
    <t>Purok 2, Brgy. Buda, Marilog Dist., Davao City</t>
  </si>
  <si>
    <t>1314</t>
  </si>
  <si>
    <t>Olimpio Geraldez</t>
  </si>
  <si>
    <t>Purok 5, Brgy. Daliaon Plantation, Toril Dist., Davao City</t>
  </si>
  <si>
    <t>1315</t>
  </si>
  <si>
    <t>Leah May Bancel</t>
  </si>
  <si>
    <t>Establishment of Chay Motorcycle Partd and Accessories Shop</t>
  </si>
  <si>
    <t>Purok 3 Lumondao, Brgy. Marilog Proper, Marilog Dist., Davao City</t>
  </si>
  <si>
    <t>1316</t>
  </si>
  <si>
    <t>Sarah Lopez</t>
  </si>
  <si>
    <t>Mangani, Brgy. Tapak</t>
  </si>
  <si>
    <t>1317</t>
  </si>
  <si>
    <t>Sagani Licunan</t>
  </si>
  <si>
    <t>1318</t>
  </si>
  <si>
    <t>Danny Libayao</t>
  </si>
  <si>
    <t>1319</t>
  </si>
  <si>
    <t>Jerry Tiwog</t>
  </si>
  <si>
    <t>1320</t>
  </si>
  <si>
    <t>Cherryl Mae Penales</t>
  </si>
  <si>
    <t>Purok 5, Brilliant Gate, Brgy. Malbog</t>
  </si>
  <si>
    <t>1321</t>
  </si>
  <si>
    <t>Vitos Garde</t>
  </si>
  <si>
    <t>Purok 3, Brgy. Colosas</t>
  </si>
  <si>
    <t>1322</t>
  </si>
  <si>
    <t>Felly Villano-Ac</t>
  </si>
  <si>
    <t>Lubas, Paquibato</t>
  </si>
  <si>
    <t>1323</t>
  </si>
  <si>
    <t>Jethrone Roble</t>
  </si>
  <si>
    <t>Establishment of Commercial Building</t>
  </si>
  <si>
    <t>Purok 4, Brgy. Buda, Marilog Dist., Davao City</t>
  </si>
  <si>
    <t>1324</t>
  </si>
  <si>
    <t>Potential Ecotorism and alternative Livelihood Project on Mt. Apo Park</t>
  </si>
  <si>
    <t>Bagobo Tagabawa CADT No. R11-TOR-0915-185 and Bagobo Klata CADT NO. R11-DAV-0514-168</t>
  </si>
  <si>
    <t>1325</t>
  </si>
  <si>
    <t>Agnes Dinneen</t>
  </si>
  <si>
    <t>General Merchandise Store Business</t>
  </si>
  <si>
    <t>1326</t>
  </si>
  <si>
    <t>Mylen Vicente</t>
  </si>
  <si>
    <t>Brgy. Colosas, Paquibato Dist., Davao City</t>
  </si>
  <si>
    <t>1327</t>
  </si>
  <si>
    <t>Janeth Mabasag</t>
  </si>
  <si>
    <t>1328</t>
  </si>
  <si>
    <t>Janice Daulana</t>
  </si>
  <si>
    <t>1329</t>
  </si>
  <si>
    <t>Mercy Contestable</t>
  </si>
  <si>
    <t>Brgy. Tapak, Paquibato Dist., Davao City</t>
  </si>
  <si>
    <t>1330</t>
  </si>
  <si>
    <t>Julie Man-Aw</t>
  </si>
  <si>
    <t>1331</t>
  </si>
  <si>
    <t>Paulpeña Maray</t>
  </si>
  <si>
    <t>1332</t>
  </si>
  <si>
    <t>NIA - RO XI</t>
  </si>
  <si>
    <t>Kibangay Pump Irrigation Project</t>
  </si>
  <si>
    <t>Brgy. Suawan, Marilog Dist., Davao City</t>
  </si>
  <si>
    <t>government projects</t>
  </si>
  <si>
    <t>1333</t>
  </si>
  <si>
    <t>Sadam Mamboo</t>
  </si>
  <si>
    <t>1334</t>
  </si>
  <si>
    <t>Maricho Sumandang</t>
  </si>
  <si>
    <t>1335</t>
  </si>
  <si>
    <t>Annie Cañete</t>
  </si>
  <si>
    <t>1336</t>
  </si>
  <si>
    <t>Lorena Onsad</t>
  </si>
  <si>
    <t>1337</t>
  </si>
  <si>
    <t>Aila Diyao</t>
  </si>
  <si>
    <t>1338</t>
  </si>
  <si>
    <t>Irene Andilong</t>
  </si>
  <si>
    <t>1339</t>
  </si>
  <si>
    <t>Mary Jane Duyan</t>
  </si>
  <si>
    <t>1340</t>
  </si>
  <si>
    <t>1341</t>
  </si>
  <si>
    <t>1342</t>
  </si>
  <si>
    <t>Vanessa Alba</t>
  </si>
  <si>
    <t>1343</t>
  </si>
  <si>
    <t>Rosalinda Remolleno</t>
  </si>
  <si>
    <t>1344</t>
  </si>
  <si>
    <t>Rico Banayao</t>
  </si>
  <si>
    <t>1345</t>
  </si>
  <si>
    <t>1346</t>
  </si>
  <si>
    <t>Tina Dampay</t>
  </si>
  <si>
    <t>1347</t>
  </si>
  <si>
    <t>Jushel Balumbad</t>
  </si>
  <si>
    <t>1348</t>
  </si>
  <si>
    <t>Delfin Onsad</t>
  </si>
  <si>
    <t>1349</t>
  </si>
  <si>
    <t>Jessa Buyao</t>
  </si>
  <si>
    <t>1350</t>
  </si>
  <si>
    <t>Omiling Aran</t>
  </si>
  <si>
    <t>1351</t>
  </si>
  <si>
    <t>1352</t>
  </si>
  <si>
    <t>Angelito Lando</t>
  </si>
  <si>
    <t>1353</t>
  </si>
  <si>
    <t>Girly Rala</t>
  </si>
  <si>
    <t>1354</t>
  </si>
  <si>
    <t>Brent Angelo Lambino</t>
  </si>
  <si>
    <t>Establishment of Rest House/ Vacation House</t>
  </si>
  <si>
    <t>Purok 2, Sitio Katandungan, Brgy. Baganihan, Marilog District, Davao City</t>
  </si>
  <si>
    <t>1355</t>
  </si>
  <si>
    <t>LGU OF Davao</t>
  </si>
  <si>
    <t>IP Dormitory</t>
  </si>
  <si>
    <t>Sitio Quarry, Brgy. Malabog, Paquibato Dist., Davao City</t>
  </si>
  <si>
    <t>1356</t>
  </si>
  <si>
    <t>DA RFO XI</t>
  </si>
  <si>
    <t>Agri-Water System Project</t>
  </si>
  <si>
    <t>Purok 17, Sitio Kibangay, Brgy. Suawan, Marilog Dist., Davao City</t>
  </si>
  <si>
    <t>1357</t>
  </si>
  <si>
    <t>LGU of Davao and BLGU of Carmen</t>
  </si>
  <si>
    <t>Road Opening and Concreting of Farm to Market Road</t>
  </si>
  <si>
    <t>Sitio Tabak to Karilongan, Brgy. Carmen, Baguio Dist., Davao City</t>
  </si>
  <si>
    <t>1358</t>
  </si>
  <si>
    <t>Maybelle Lusad</t>
  </si>
  <si>
    <t>Purok 3, Sitio Butay, Brgy. Tapak, Paquibato Dist., Davao City</t>
  </si>
  <si>
    <t>1359</t>
  </si>
  <si>
    <t>Rowel Rontalo</t>
  </si>
  <si>
    <t>1360</t>
  </si>
  <si>
    <t>Paulita Ansulay</t>
  </si>
  <si>
    <t>1361</t>
  </si>
  <si>
    <t>Delfin Dalag</t>
  </si>
  <si>
    <t>1362</t>
  </si>
  <si>
    <t>DOST</t>
  </si>
  <si>
    <t>Research ''Conservation and Sustainable Development Initiative for Mt. Apo Natural Park (MANP); Promoting Wildlife Protection, Ecotourism, and Alternative Livelihood Development''</t>
  </si>
  <si>
    <t>Davao del Sur and Davao City</t>
  </si>
  <si>
    <t>1363</t>
  </si>
  <si>
    <t>Daisy Narciso</t>
  </si>
  <si>
    <t>Establish of Vacation Home with Amenities</t>
  </si>
  <si>
    <t>Sitio Patag, Brgy. Marilog Proper, Marilog Dist., Davao City</t>
  </si>
  <si>
    <t>1364</t>
  </si>
  <si>
    <t>Bukidnon Pharmaceutical Multi-Purpose Cooperative</t>
  </si>
  <si>
    <t>Brgy. Buda, Marilog District, Davao City</t>
  </si>
  <si>
    <t>1365</t>
  </si>
  <si>
    <t>Junrey Jadraque</t>
  </si>
  <si>
    <t>Purok 3, Sitio Panaga, Brgy. Colosas, Paquibato District, Davao City</t>
  </si>
  <si>
    <t>1366</t>
  </si>
  <si>
    <t>Noel Sarona</t>
  </si>
  <si>
    <t>1367</t>
  </si>
  <si>
    <t>City Government of Davao and DepEd</t>
  </si>
  <si>
    <t>Construction of 2 Storey 6 Classroom School Building</t>
  </si>
  <si>
    <t>Kanacan Elementary School, Sitio Kanacan, Brgy., Tamugan, Calinan District, Davao City</t>
  </si>
  <si>
    <t>1368</t>
  </si>
  <si>
    <t>Edwin N. Pasaol</t>
  </si>
  <si>
    <t>EJ Eatery</t>
  </si>
  <si>
    <t>Purok 1, Magic Place, Malabog, Paquibato District, Davao City</t>
  </si>
  <si>
    <t>Other</t>
  </si>
  <si>
    <t>1369</t>
  </si>
  <si>
    <t>Maricel Desierto</t>
  </si>
  <si>
    <t>Establishment of Starlet Agrivet and Merchandising Supply Business</t>
  </si>
  <si>
    <t>Purok 8, Marilog Proper, Brgy Marilog Proper, Marilog District, Davao City</t>
  </si>
  <si>
    <t>1370</t>
  </si>
  <si>
    <t>Gina Marie Onsilag</t>
  </si>
  <si>
    <t>Sitio Tipakis, Purok 1, Brgy Tapak, Paquibato District, Davao City</t>
  </si>
  <si>
    <t>1371</t>
  </si>
  <si>
    <t>UNDP and NCIP</t>
  </si>
  <si>
    <t>Indigenous Women and Youth Leadership amd Empowerment in Ancestral Domains Project</t>
  </si>
  <si>
    <t>1372</t>
  </si>
  <si>
    <t>Nery S. Bunda Jr. et. al.</t>
  </si>
  <si>
    <t>Research "Likay Bughat: Traditional Herbal Medicine Practices for Postpartum Care Among Indigenous Communities Bagobo-Klata abd Obu-Manuvu</t>
  </si>
  <si>
    <t>Calinan and Marilog Districts, Davao City</t>
  </si>
  <si>
    <t>1373</t>
  </si>
  <si>
    <t>Brgy. Marilog Proper, Marilog District, Davao City</t>
  </si>
  <si>
    <t>government project</t>
  </si>
  <si>
    <t>1374</t>
  </si>
  <si>
    <t>University of Philippines Mindanao</t>
  </si>
  <si>
    <t>Research "Linking Cacao Farmers to a Sustainable Market for Better Income and Well-being: The Case of Small-Scale Cacao Farmers in the UP Mindanao Land Reservation Area</t>
  </si>
  <si>
    <t>1375</t>
  </si>
  <si>
    <t>Lyn Orbita</t>
  </si>
  <si>
    <t>Purok Narra - A, Brgy. Paquibato District, Davao City</t>
  </si>
  <si>
    <t>1376</t>
  </si>
  <si>
    <t>Johniez Atienza</t>
  </si>
  <si>
    <t>Bakeshop</t>
  </si>
  <si>
    <t>Purok Mother, Paquibato Proper, Davao City</t>
  </si>
  <si>
    <t>1377</t>
  </si>
  <si>
    <t>Rebecca Quino</t>
  </si>
  <si>
    <t>Purok Lubas, Paquibato, Davao City</t>
  </si>
  <si>
    <t>1378</t>
  </si>
  <si>
    <t>El Amor Faciol</t>
  </si>
  <si>
    <t>Purok Orchids, Paquibato Proper, Davao City</t>
  </si>
  <si>
    <t>1379</t>
  </si>
  <si>
    <t>Purok 2, Sitio Labo, Brgy. Tapak, Davao City</t>
  </si>
  <si>
    <t>1380</t>
  </si>
  <si>
    <t>Charlotte Kaye Consolacion</t>
  </si>
  <si>
    <t>Tindahan ni Kobe - Sari-Sari Store</t>
  </si>
  <si>
    <t>Purok Narra, Paquibato Proper, Davao City</t>
  </si>
  <si>
    <t>1381</t>
  </si>
  <si>
    <t>Mercy Andales</t>
  </si>
  <si>
    <t>Bigasan Agri-Vet Store</t>
  </si>
  <si>
    <t>Purok Narra, Brgy. Paquibato, Davao City</t>
  </si>
  <si>
    <t>1382</t>
  </si>
  <si>
    <t>Laila Sorino Rodriguez</t>
  </si>
  <si>
    <t>Purok Lubas, Paquibato Proper, Davao City</t>
  </si>
  <si>
    <t>1383</t>
  </si>
  <si>
    <t>Arcidece Antonio</t>
  </si>
  <si>
    <t>1384</t>
  </si>
  <si>
    <t>Catherine Beron</t>
  </si>
  <si>
    <t>Bigasan Agri Vet Store</t>
  </si>
  <si>
    <t>Purok Lower Mapula, Mapula, Davao City</t>
  </si>
  <si>
    <t>1385</t>
  </si>
  <si>
    <t>Joemarie Embalsado</t>
  </si>
  <si>
    <t>Piso WiFi and Sari-Sari Store</t>
  </si>
  <si>
    <t>Purok 1, Sitio Paraiso, Tapak, Davao City</t>
  </si>
  <si>
    <t>1386</t>
  </si>
  <si>
    <t>Jerson Parreno</t>
  </si>
  <si>
    <t>Purok 3, Katandungan-A, Brgy. Baganihan, Marilog District, Davao City</t>
  </si>
  <si>
    <t>1387</t>
  </si>
  <si>
    <t>South Davao Gasul Trade Corporation</t>
  </si>
  <si>
    <t>Establishment of LPG Distribution Branch</t>
  </si>
  <si>
    <t>1388</t>
  </si>
  <si>
    <t>Atina Andoy ET.AL</t>
  </si>
  <si>
    <t>Research Proposal of The University of Southeastern Philippines Entitled "Cultural Revitalization: integrating Bagobo-Tagabawa Bead Crafts In the Technology And Livelihood Education Curriculum"In Davao City</t>
  </si>
  <si>
    <t>Brgy. Datu Salumay, Marilog District, Davao City</t>
  </si>
  <si>
    <t>1389</t>
  </si>
  <si>
    <t>Dorothy Alaba</t>
  </si>
  <si>
    <t>Establishment of Pahuwayan Villa Rental</t>
  </si>
  <si>
    <t>Purok San Antonio, Brgy. Fatima, Paquibato Dist., Davao City</t>
  </si>
  <si>
    <t>1390</t>
  </si>
  <si>
    <t>Erdinio D. Lictaoa IV</t>
  </si>
  <si>
    <t>Eco Tourism and Agro-Forestry Project</t>
  </si>
  <si>
    <t>1391</t>
  </si>
  <si>
    <t>Concreting of FMR</t>
  </si>
  <si>
    <t>Brgy. Inayangan, Calinan Dist., Davao City</t>
  </si>
  <si>
    <t>road projects</t>
  </si>
  <si>
    <t>1392</t>
  </si>
  <si>
    <t>DepEd &amp; City Government of Davao</t>
  </si>
  <si>
    <t>Construction of New Building</t>
  </si>
  <si>
    <t>Balah Licusan National High School</t>
  </si>
  <si>
    <t>1393</t>
  </si>
  <si>
    <t>Melvin V. Mondragon &amp; Lorena J. Crowhurst</t>
  </si>
  <si>
    <t>Purok 9 Brgy. Buda, Marilog Dist., Davao City</t>
  </si>
  <si>
    <t>1394</t>
  </si>
  <si>
    <t>BLGU of Eden</t>
  </si>
  <si>
    <t>Water Extraction of Eden Barangay Council</t>
  </si>
  <si>
    <t>Bato-o Creek, Brgy. Eden, Toril District, Davao City</t>
  </si>
  <si>
    <t>1395</t>
  </si>
  <si>
    <t>BLGU of Manuel Guinga</t>
  </si>
  <si>
    <t>Spring Development Project</t>
  </si>
  <si>
    <t>Lipadas River of Brgy. Manbuel Guinga, Tugbok, Davao City</t>
  </si>
  <si>
    <t>1396</t>
  </si>
  <si>
    <t>Eco Systems Research and Devlopment Bureau Agroforestry Research, Development and Extension Center</t>
  </si>
  <si>
    <t>1397</t>
  </si>
  <si>
    <t>Brgy. Salaysay, Marilog District, Davao City</t>
  </si>
  <si>
    <t>1398</t>
  </si>
  <si>
    <t>Dr. Pearl Ann M. Mancao</t>
  </si>
  <si>
    <t>Exploring Indigenous Children's Play Among Bagobo Tribe in Davao City: Input to Curriculum Integration''</t>
  </si>
  <si>
    <t>Sitio Sumpitan, Brgy. Tawantawan, Sitio Macatabo, Brgy. Carmen and Poblacion, Brgy. Tambobong, all in Baguio Dist., Davao City</t>
  </si>
  <si>
    <t>1399</t>
  </si>
  <si>
    <t>Gracelyn U. Jorolan</t>
  </si>
  <si>
    <t>Fruits and vegetables wholesaling</t>
  </si>
  <si>
    <t>Purok 40, West Marahan, Brgy. Marilog, Marilog Dist., Davao City</t>
  </si>
  <si>
    <t>1400</t>
  </si>
  <si>
    <t>Brgy. Padaitan, Brgy Megkawayan, Brgy Malabog, Brgy Sumimao, Brgy Salapawan, Brgy. Lumiad, Brgy. Mapula, Brgy. Tapak, Brgy. Lamanan, Brgy. Fatima, Paquibato District, and Brgy Callawa, Buhangin District, all in Davao City</t>
  </si>
  <si>
    <t>1401</t>
  </si>
  <si>
    <t>DPWH Regional Office XI - Davao City 3rd District Engineering Office</t>
  </si>
  <si>
    <t>1402</t>
  </si>
  <si>
    <t>City Government of Davao and Barangay Local Government Unit of Marilog</t>
  </si>
  <si>
    <t>1403</t>
  </si>
  <si>
    <t>Aibelle Grace Ypil-Montera</t>
  </si>
  <si>
    <t>Retail and Wholesale of Sand and Gravel Business Permit Application</t>
  </si>
  <si>
    <t>Muslim Village, Brgy. Bantol, Marilog District, Davao City</t>
  </si>
  <si>
    <t>1404</t>
  </si>
  <si>
    <t>Anthony Paredes</t>
  </si>
  <si>
    <t>Desiltation (Quarry)</t>
  </si>
  <si>
    <t>Brgy. Domingay, Calinan District, Davao City</t>
  </si>
  <si>
    <t>1405</t>
  </si>
  <si>
    <t>DSWD-FO 11 and DOLE R11</t>
  </si>
  <si>
    <t>Risk Resiliency Program On Climate Change Adaptation and Mitigation (RRP-CCAM) Project Local Adaptation to Water Access and Breaking Insufficiency Through Nutritious Harvest For Impoverished (LAWA AT BINHI) FY 2025 Projects</t>
  </si>
  <si>
    <t>Sta. Cruz and Magsaysay, Davao Del Sur</t>
  </si>
  <si>
    <t>1406</t>
  </si>
  <si>
    <t>Establish of DA-Bureau of soils and water management - National Soil and water Resources research and development center for upland Pedo Ecological Zone (NSWRRDC-UpPeZ) R4D facility</t>
  </si>
  <si>
    <t>Sitio Elian, Brgy. Marilog Proper, Marilog Dist., Davao City</t>
  </si>
  <si>
    <t>1407</t>
  </si>
  <si>
    <t>CENRO</t>
  </si>
  <si>
    <t>Extract Quarry Materials in Sitio Suminurup Purok 6 for Gravelling</t>
  </si>
  <si>
    <t>Sitio Suminurup Purok 6 for Gravelling, Brgy. Buda, Marilog Dist., Davao City</t>
  </si>
  <si>
    <t>1408</t>
  </si>
  <si>
    <t>Edmund Francis Barril</t>
  </si>
  <si>
    <t>1409</t>
  </si>
  <si>
    <t>Kaycee F. Bile</t>
  </si>
  <si>
    <t>Language classroom anxiety and learning engagement: Determinants of Academic Performance in English of Indigenous People Learners in Davao City</t>
  </si>
  <si>
    <t>Brgy. Sirib, Calinan Dist., and Marilog Dist., Davao City</t>
  </si>
  <si>
    <t>1410</t>
  </si>
  <si>
    <t>DSWD, DOLE and NCIP</t>
  </si>
  <si>
    <t>Lawa at Binhi</t>
  </si>
  <si>
    <t>Brgy. Pañalum</t>
  </si>
  <si>
    <t>For conduct of FBV</t>
  </si>
  <si>
    <t>1411</t>
  </si>
  <si>
    <t>Brgy. Magsaysay</t>
  </si>
  <si>
    <t>1412</t>
  </si>
  <si>
    <t>Brgy. Tamayong</t>
  </si>
  <si>
    <t>1413</t>
  </si>
  <si>
    <t>Brgy. Tungkalan</t>
  </si>
  <si>
    <t>1414</t>
  </si>
  <si>
    <t>Romeo Sandunan</t>
  </si>
  <si>
    <t>Purok 7, Brgy. Paradise Embac, Paquibato Dist., Davao City</t>
  </si>
  <si>
    <t>1415</t>
  </si>
  <si>
    <t>Vanessa Bergavera</t>
  </si>
  <si>
    <t>1416</t>
  </si>
  <si>
    <t>Team Humanity</t>
  </si>
  <si>
    <t>Mindanao Ancestral Domain and Economic Project</t>
  </si>
  <si>
    <t>Sitio Katandungan, Barangay Baganihan and Purok 8, Brgy. Marilog Proper Marilog Dist., Davao City</t>
  </si>
  <si>
    <t>1417</t>
  </si>
  <si>
    <t>Ailyn Lantawan</t>
  </si>
  <si>
    <t>Small Local Enterprise/Business Projects</t>
  </si>
  <si>
    <t>1418</t>
  </si>
  <si>
    <t>1419</t>
  </si>
  <si>
    <t>Tanya Bonggot</t>
  </si>
  <si>
    <t>1420</t>
  </si>
  <si>
    <t>1421</t>
  </si>
  <si>
    <t>Mary Joy Londia</t>
  </si>
  <si>
    <t>1422</t>
  </si>
  <si>
    <t>Florencio Relos</t>
  </si>
  <si>
    <t>1423</t>
  </si>
  <si>
    <t>Edness Salag</t>
  </si>
  <si>
    <t>1424</t>
  </si>
  <si>
    <t>Adelino Gocotano</t>
  </si>
  <si>
    <t>1425</t>
  </si>
  <si>
    <t>Reymond Amban</t>
  </si>
  <si>
    <t>1426</t>
  </si>
  <si>
    <t>Rosemarie Blanco</t>
  </si>
  <si>
    <t>1427</t>
  </si>
  <si>
    <t>1428</t>
  </si>
  <si>
    <t>Jay-Ar Paraiso</t>
  </si>
  <si>
    <t>1429</t>
  </si>
  <si>
    <t>1430</t>
  </si>
  <si>
    <t>Jenafe Tenio</t>
  </si>
  <si>
    <t>1431</t>
  </si>
  <si>
    <t>Edgar Panggias</t>
  </si>
  <si>
    <t>1432</t>
  </si>
  <si>
    <t>Lendon Jardin</t>
  </si>
  <si>
    <t>1433</t>
  </si>
  <si>
    <t>1434</t>
  </si>
  <si>
    <t>1435</t>
  </si>
  <si>
    <t>Gloria Aralao</t>
  </si>
  <si>
    <t>1436</t>
  </si>
  <si>
    <t>Manuel III I. Cerbo</t>
  </si>
  <si>
    <t>For Pre-FPIC Conference</t>
  </si>
  <si>
    <t>1437</t>
  </si>
  <si>
    <t>Mernalyn O. Chavez</t>
  </si>
  <si>
    <t>Brgy. Baganihan, Marilog, Davao City</t>
  </si>
  <si>
    <t>1438</t>
  </si>
  <si>
    <t>Joylem Jhon Esquilla</t>
  </si>
  <si>
    <t>1439</t>
  </si>
  <si>
    <t>Girl Rala</t>
  </si>
  <si>
    <t>1440</t>
  </si>
  <si>
    <t>Donna May Lusad</t>
  </si>
  <si>
    <t>1441</t>
  </si>
  <si>
    <t>Rudy Peol</t>
  </si>
  <si>
    <t>1442</t>
  </si>
  <si>
    <t>Wilson Salanggoy</t>
  </si>
  <si>
    <t>1443</t>
  </si>
  <si>
    <t>Neneng Manambay</t>
  </si>
  <si>
    <t>1444</t>
  </si>
  <si>
    <t>1445</t>
  </si>
  <si>
    <t>1446</t>
  </si>
  <si>
    <t>Jessa Banatao</t>
  </si>
  <si>
    <t>1447</t>
  </si>
  <si>
    <t>Mirasol Lagsu-an</t>
  </si>
  <si>
    <t>1448</t>
  </si>
  <si>
    <t>1449</t>
  </si>
  <si>
    <t>Junrey Jarraque</t>
  </si>
  <si>
    <t>1450</t>
  </si>
  <si>
    <t>Jimboy Idao</t>
  </si>
  <si>
    <t>1451</t>
  </si>
  <si>
    <t>Mariah Anib</t>
  </si>
  <si>
    <t>1452</t>
  </si>
  <si>
    <t>1453</t>
  </si>
  <si>
    <t>1454</t>
  </si>
  <si>
    <t>Emily Salucan</t>
  </si>
  <si>
    <t>1455</t>
  </si>
  <si>
    <t>Marecris Talledo</t>
  </si>
  <si>
    <t>1456</t>
  </si>
  <si>
    <t>Maymie Enriquez</t>
  </si>
  <si>
    <t>1457</t>
  </si>
  <si>
    <t>Catalina Talledo</t>
  </si>
  <si>
    <t>1458</t>
  </si>
  <si>
    <t>Lelit Vicente</t>
  </si>
  <si>
    <t>1459</t>
  </si>
  <si>
    <t>Mary Roase Alfarero</t>
  </si>
  <si>
    <t>1460</t>
  </si>
  <si>
    <t>Nelly Dumait</t>
  </si>
  <si>
    <t>1461</t>
  </si>
  <si>
    <t>Jerome Maray</t>
  </si>
  <si>
    <t>1462</t>
  </si>
  <si>
    <t>Jay Cardente</t>
  </si>
  <si>
    <t>1463</t>
  </si>
  <si>
    <t>Rocil Sungcog</t>
  </si>
  <si>
    <t>1464</t>
  </si>
  <si>
    <t>Victoria Gomito</t>
  </si>
  <si>
    <t>1465</t>
  </si>
  <si>
    <t>Ana Nicolas</t>
  </si>
  <si>
    <t>1466</t>
  </si>
  <si>
    <t>1467</t>
  </si>
  <si>
    <t>Jhonelda Apao</t>
  </si>
  <si>
    <t>1468</t>
  </si>
  <si>
    <t>1469</t>
  </si>
  <si>
    <t>1470</t>
  </si>
  <si>
    <t>1471</t>
  </si>
  <si>
    <t>1472</t>
  </si>
  <si>
    <t>1473</t>
  </si>
  <si>
    <t>1474</t>
  </si>
  <si>
    <t>1475</t>
  </si>
  <si>
    <t>1476</t>
  </si>
  <si>
    <t>Hospicio C. Conanan</t>
  </si>
  <si>
    <t>Twinkle Ville - Christmas Theme Staycation</t>
  </si>
  <si>
    <t>1477</t>
  </si>
  <si>
    <t>BLGU of Marilog Proper and LGU of Davao City</t>
  </si>
  <si>
    <t>Construction of Conference Hall for Marilog Central Elementary School</t>
  </si>
  <si>
    <t>Barangay Marilog Proper, Marilog Dist., Davao City</t>
  </si>
  <si>
    <t>1478</t>
  </si>
  <si>
    <t>Construction of Multipurpose Building at Marilog Central Elementary School</t>
  </si>
  <si>
    <t>1479</t>
  </si>
  <si>
    <t>Improvement of Multipurpose Hall (Existing Barangay Gym) of Brgy. Marilog Proper, Marilog Dist., Davao City</t>
  </si>
  <si>
    <t>1480</t>
  </si>
  <si>
    <t>Improvement of Multipurpose Hall (Existing Barangay Hall) of Brgy. Marilog Proper, Marilog Dist., Davao City</t>
  </si>
  <si>
    <t>1481</t>
  </si>
  <si>
    <t>Sarah Maussavi</t>
  </si>
  <si>
    <t>Developing a Model of Indigenous Knowledge System for Forest landscape Management ''Case Studies of Forest Landscape management of Indigenous Peoples of the Philippines''</t>
  </si>
  <si>
    <t>Obu-Manuvu Community of Davao City</t>
  </si>
  <si>
    <t>1482</t>
  </si>
  <si>
    <t>Arnel Gallardo</t>
  </si>
  <si>
    <t>Atong Farm Camp</t>
  </si>
  <si>
    <t>1483</t>
  </si>
  <si>
    <t>Eulaida A. Salado</t>
  </si>
  <si>
    <t>Residential/Electrical Installation</t>
  </si>
  <si>
    <t>Purok Palo - 10 Kapatagan, Davao del Sur</t>
  </si>
  <si>
    <t>1484</t>
  </si>
  <si>
    <t>Davao del Sur State College</t>
  </si>
  <si>
    <t>Research project Titled ' Declaration of ALTUT-TUNA as a Local Conservation Area</t>
  </si>
  <si>
    <t>Brgy. Colonsabac, Matanao, Davao del Sur</t>
  </si>
  <si>
    <t>1485</t>
  </si>
  <si>
    <t>Alejandro Mainit</t>
  </si>
  <si>
    <t>Brgy. Marber, Bansalan, Davao del Sur</t>
  </si>
  <si>
    <t>1486</t>
  </si>
  <si>
    <t>Vivencia Mamites</t>
  </si>
  <si>
    <t>Mavelos Native Product</t>
  </si>
  <si>
    <t>Purok 6 Bitaug, Davao del Sur</t>
  </si>
  <si>
    <t>1487</t>
  </si>
  <si>
    <t>Katsusiha Ota</t>
  </si>
  <si>
    <t>Coscora Coffee Processing</t>
  </si>
  <si>
    <t>Pluto, Brgy. Managa, Bansalan, Davao del Sur</t>
  </si>
  <si>
    <t>1488</t>
  </si>
  <si>
    <t>Marfe Mendoza</t>
  </si>
  <si>
    <t>ASA Philippines Foundation Inc.</t>
  </si>
  <si>
    <t>Purok 11, Dalisay Rizal, Kapatagan, Digos City, Davao del Sur</t>
  </si>
  <si>
    <t>1489</t>
  </si>
  <si>
    <t>Lilibeth Cabarse</t>
  </si>
  <si>
    <t>Eletrification</t>
  </si>
  <si>
    <t>Purok 3, Mt. Apo, Kapatagan, Digos City, Davao del Sur</t>
  </si>
  <si>
    <t>1490</t>
  </si>
  <si>
    <t>Rhoda Baret</t>
  </si>
  <si>
    <t>JRB Sari Sari Store</t>
  </si>
  <si>
    <t>Purok 2, Campo, Kapatagan, Digos City, Davao del Sur</t>
  </si>
  <si>
    <t>1491</t>
  </si>
  <si>
    <t>Roy Carillo</t>
  </si>
  <si>
    <t>Building Renovation/Expansion</t>
  </si>
  <si>
    <t>Purok 3, Sitio Campo, Kapatagan, Digos City, Davao del Sur</t>
  </si>
  <si>
    <t>1492</t>
  </si>
  <si>
    <t>Frank Racillo</t>
  </si>
  <si>
    <t>Orange FGR Basic Commodities Corp</t>
  </si>
  <si>
    <t>1493</t>
  </si>
  <si>
    <t>Renante Salazar</t>
  </si>
  <si>
    <t>for Settlements in the AD</t>
  </si>
  <si>
    <t>1494</t>
  </si>
  <si>
    <t>1495</t>
  </si>
  <si>
    <t>1496</t>
  </si>
  <si>
    <t>Jonard Sara Sara</t>
  </si>
  <si>
    <t>1497</t>
  </si>
  <si>
    <t>1498</t>
  </si>
  <si>
    <t>Joanaue Escartin</t>
  </si>
  <si>
    <t>1499</t>
  </si>
  <si>
    <t>Aimee Suares</t>
  </si>
  <si>
    <t>1500</t>
  </si>
  <si>
    <t>Josephine Rafaela</t>
  </si>
  <si>
    <t>1501</t>
  </si>
  <si>
    <t>Neil Gerald Aying</t>
  </si>
  <si>
    <t>1502</t>
  </si>
  <si>
    <t>John Ryan Bangcat</t>
  </si>
  <si>
    <t>1503</t>
  </si>
  <si>
    <t>Efcee Alcantara</t>
  </si>
  <si>
    <t>1504</t>
  </si>
  <si>
    <t>Gina Salter</t>
  </si>
  <si>
    <t>1505</t>
  </si>
  <si>
    <t>Novie Gabisan</t>
  </si>
  <si>
    <t>Mercury, Brgy. Bansalan, Davao del Sur</t>
  </si>
  <si>
    <t>1506</t>
  </si>
  <si>
    <t>Johnard Sara Sara</t>
  </si>
  <si>
    <t>Coffee Farm and Agro Forestry Production and Establishment of Farm House</t>
  </si>
  <si>
    <t>Brgy. Binaton, Digos City, Davao del Sur</t>
  </si>
  <si>
    <t>1507</t>
  </si>
  <si>
    <t>Alberto Lupaz</t>
  </si>
  <si>
    <t>Building</t>
  </si>
  <si>
    <t>Purok 2, Mainit Kapatagan, Digos City</t>
  </si>
  <si>
    <t>1508</t>
  </si>
  <si>
    <t>Cascara Coffee Processing</t>
  </si>
  <si>
    <t>1509</t>
  </si>
  <si>
    <t>Brgy. Bitaug</t>
  </si>
  <si>
    <t>1510</t>
  </si>
  <si>
    <t>Alex Lanzaderas</t>
  </si>
  <si>
    <t>Levy Store / Sari Sari Store and Electrification</t>
  </si>
  <si>
    <t>Camia St., Brgy. Sibayan</t>
  </si>
  <si>
    <t>1511</t>
  </si>
  <si>
    <t>NIA - Davao del Sur</t>
  </si>
  <si>
    <t>Admol SprING - Asinan Small Irrigation project</t>
  </si>
  <si>
    <t>Brgy. Asinan, Matanao Davao del Sur</t>
  </si>
  <si>
    <t>1512</t>
  </si>
  <si>
    <t>UCCP Building Renovation/Expansion</t>
  </si>
  <si>
    <t>1513</t>
  </si>
  <si>
    <t>MLGU - Sta. Cruz</t>
  </si>
  <si>
    <t>Community-bases Sustainable Tourism</t>
  </si>
  <si>
    <t>Mt. Dinor</t>
  </si>
  <si>
    <t>1514</t>
  </si>
  <si>
    <t>Bamboo PEAK</t>
  </si>
  <si>
    <t>1515</t>
  </si>
  <si>
    <t>Mt. Loay</t>
  </si>
  <si>
    <t>1516</t>
  </si>
  <si>
    <t>Mt. Fortune View</t>
  </si>
  <si>
    <t>1517</t>
  </si>
  <si>
    <t>Saliducon Cave</t>
  </si>
  <si>
    <t>1518</t>
  </si>
  <si>
    <t>Tomari Waterfalls</t>
  </si>
  <si>
    <t>1519</t>
  </si>
  <si>
    <t>Construction of Water Refilling Station</t>
  </si>
  <si>
    <t>Brgy. Sibulan, Sta. Cruz, Davao del Sur</t>
  </si>
  <si>
    <t>1520</t>
  </si>
  <si>
    <t>Renante Gemina</t>
  </si>
  <si>
    <t>Gemina Store</t>
  </si>
  <si>
    <t>Brgy. Kapatagan, Davao del Sur</t>
  </si>
  <si>
    <t>1521</t>
  </si>
  <si>
    <t>1522</t>
  </si>
  <si>
    <t>1523</t>
  </si>
  <si>
    <t>Rolando Dicierto</t>
  </si>
  <si>
    <t>Roland Motorparts</t>
  </si>
  <si>
    <t>1524</t>
  </si>
  <si>
    <t>Mrissa Jumawan</t>
  </si>
  <si>
    <t>Jumawan Sari Sari store</t>
  </si>
  <si>
    <t>1525</t>
  </si>
  <si>
    <t>Caren Mae Macaraeg</t>
  </si>
  <si>
    <t>Coculumber Trading</t>
  </si>
  <si>
    <t>1526</t>
  </si>
  <si>
    <t>Jeynard Boraquit</t>
  </si>
  <si>
    <t>Boraquit Meatshop</t>
  </si>
  <si>
    <t>1527</t>
  </si>
  <si>
    <t>Sikay Beauty Salom</t>
  </si>
  <si>
    <t>1528</t>
  </si>
  <si>
    <t>Neil Gragasin</t>
  </si>
  <si>
    <t>3F Laundry Shop</t>
  </si>
  <si>
    <t>1529</t>
  </si>
  <si>
    <t>3F Meatshop</t>
  </si>
  <si>
    <t>1530</t>
  </si>
  <si>
    <t>Genalyn Prieto</t>
  </si>
  <si>
    <t>JBEH Beverages Trading</t>
  </si>
  <si>
    <t>1531</t>
  </si>
  <si>
    <t>Armelita Bechada</t>
  </si>
  <si>
    <t>Rizal Central Elementary School Teachers Multi-Pupose Cooperative</t>
  </si>
  <si>
    <t>1532</t>
  </si>
  <si>
    <t>Vincent Ordanez</t>
  </si>
  <si>
    <t>PH Global Jet Express INC.</t>
  </si>
  <si>
    <t>1533</t>
  </si>
  <si>
    <t>Marilyn Jamco</t>
  </si>
  <si>
    <t>Jamco Sari Sari Store</t>
  </si>
  <si>
    <t>1534</t>
  </si>
  <si>
    <t>Randy Max Uy</t>
  </si>
  <si>
    <t>Pag Asa Philippine Finance Corporation</t>
  </si>
  <si>
    <t>1535</t>
  </si>
  <si>
    <t>Mary Joy Dagohoy</t>
  </si>
  <si>
    <t>Mero Agricultural Supplies Trading</t>
  </si>
  <si>
    <t>1536</t>
  </si>
  <si>
    <t>Francisca Tanio</t>
  </si>
  <si>
    <t>Francisca Boarding House</t>
  </si>
  <si>
    <t>1537</t>
  </si>
  <si>
    <t>Vivian Oda</t>
  </si>
  <si>
    <t>Frianne Water Refilling Station</t>
  </si>
  <si>
    <t>1538</t>
  </si>
  <si>
    <t>Edison Dela Cerna Jr.</t>
  </si>
  <si>
    <t>Myra's Bakeshop</t>
  </si>
  <si>
    <t>1539</t>
  </si>
  <si>
    <t>Marilyn Laranjo</t>
  </si>
  <si>
    <t>Marilyn Store</t>
  </si>
  <si>
    <t>1540</t>
  </si>
  <si>
    <t>1541</t>
  </si>
  <si>
    <t>1542</t>
  </si>
  <si>
    <t>Maylen Moncayo</t>
  </si>
  <si>
    <t>Moncayo Agricultural Products Trading</t>
  </si>
  <si>
    <t>1543</t>
  </si>
  <si>
    <t>Francsca Boarding House</t>
  </si>
  <si>
    <t>1544</t>
  </si>
  <si>
    <t>Marlyn Jamco</t>
  </si>
  <si>
    <t>1545</t>
  </si>
  <si>
    <t>Rhoda Barut</t>
  </si>
  <si>
    <t>JRB</t>
  </si>
  <si>
    <t>1546</t>
  </si>
  <si>
    <t>Menviluz Movida</t>
  </si>
  <si>
    <t>Movida Sari Sari</t>
  </si>
  <si>
    <t>1547</t>
  </si>
  <si>
    <t>Rhiezle Cusi Caintic</t>
  </si>
  <si>
    <t>Electric Purpose</t>
  </si>
  <si>
    <t>1548</t>
  </si>
  <si>
    <t>Joy Mae Caintic</t>
  </si>
  <si>
    <t>Yana Cent Store</t>
  </si>
  <si>
    <t>1549</t>
  </si>
  <si>
    <t>Rosita Palomar</t>
  </si>
  <si>
    <t>Palomar Sari Sari Store</t>
  </si>
  <si>
    <t>1550</t>
  </si>
  <si>
    <t>Josephine Castillo</t>
  </si>
  <si>
    <t>Gc Sari Sari Store</t>
  </si>
  <si>
    <t>1551</t>
  </si>
  <si>
    <t>Julie Gituaban</t>
  </si>
  <si>
    <t>MQ Dry Goods Trading</t>
  </si>
  <si>
    <t>1552</t>
  </si>
  <si>
    <t>Joveleyn Gulang</t>
  </si>
  <si>
    <t>Jenny Sari Sari Store</t>
  </si>
  <si>
    <t>1553</t>
  </si>
  <si>
    <t>Violeta Gevera</t>
  </si>
  <si>
    <t>Sari Sari Store Violys</t>
  </si>
  <si>
    <t>1554</t>
  </si>
  <si>
    <t>Aida Nerosa</t>
  </si>
  <si>
    <t>Nerosa Sari Sari Store</t>
  </si>
  <si>
    <t>1555</t>
  </si>
  <si>
    <t>Oscarlito Bechaida</t>
  </si>
  <si>
    <t>Electrical Instillation/Farm Lot</t>
  </si>
  <si>
    <t>1556</t>
  </si>
  <si>
    <t>Merie Cuevas</t>
  </si>
  <si>
    <t>Cuevas Sari Sari Store</t>
  </si>
  <si>
    <t>1557</t>
  </si>
  <si>
    <t>Daryl Amper Corage</t>
  </si>
  <si>
    <t>Honey Sari-Sari Store</t>
  </si>
  <si>
    <t>1558</t>
  </si>
  <si>
    <t>Phebe Engas</t>
  </si>
  <si>
    <t>BeBe Eatery</t>
  </si>
  <si>
    <t>1559</t>
  </si>
  <si>
    <t>Nick Bringuer</t>
  </si>
  <si>
    <t>Tripple "N" Agricultural Trading</t>
  </si>
  <si>
    <t>1560</t>
  </si>
  <si>
    <t>P2N Sari Sari Store</t>
  </si>
  <si>
    <t>1561</t>
  </si>
  <si>
    <t>Lynillin Camarin</t>
  </si>
  <si>
    <t>J'Bert Minimart</t>
  </si>
  <si>
    <t>1562</t>
  </si>
  <si>
    <t>Marie Hyde Peralta</t>
  </si>
  <si>
    <t>Marie Hydie Sari Sari</t>
  </si>
  <si>
    <t>1563</t>
  </si>
  <si>
    <t>Farm 8,740 sqmtrs</t>
  </si>
  <si>
    <t>1564</t>
  </si>
  <si>
    <t>Naomi Jao</t>
  </si>
  <si>
    <t>Jao Sari Sari</t>
  </si>
  <si>
    <t>1565</t>
  </si>
  <si>
    <t>Dexter Carpin</t>
  </si>
  <si>
    <t>May Sari Sari Store</t>
  </si>
  <si>
    <t>1566</t>
  </si>
  <si>
    <t>Jericho Ambrobueno</t>
  </si>
  <si>
    <t>EMJE'S Fish Retail</t>
  </si>
  <si>
    <t>1567</t>
  </si>
  <si>
    <t>Maribel Pantil</t>
  </si>
  <si>
    <t>AJ and CJ Sari Sari Store</t>
  </si>
  <si>
    <t>1568</t>
  </si>
  <si>
    <t>Jovelyn Guiang</t>
  </si>
  <si>
    <t>4J Vegetables Trading</t>
  </si>
  <si>
    <t>1569</t>
  </si>
  <si>
    <t>Merly Castillo</t>
  </si>
  <si>
    <t>Merly Sari Sari Store</t>
  </si>
  <si>
    <t>1570</t>
  </si>
  <si>
    <t>JimFey Sari Sari Srtore</t>
  </si>
  <si>
    <t>1571</t>
  </si>
  <si>
    <t>Jiock Eng Leong</t>
  </si>
  <si>
    <t>RF Sari Sari Store</t>
  </si>
  <si>
    <t>1572</t>
  </si>
  <si>
    <t>Emylene Ambrobueno</t>
  </si>
  <si>
    <t>EMJES Sari Sari Store</t>
  </si>
  <si>
    <t>1573</t>
  </si>
  <si>
    <t>Samuel Obina</t>
  </si>
  <si>
    <t>Obina Sari Sari Store</t>
  </si>
  <si>
    <t>1574</t>
  </si>
  <si>
    <t>Amelyn Lomigo</t>
  </si>
  <si>
    <t>Lomigo Meatshop</t>
  </si>
  <si>
    <t>1575</t>
  </si>
  <si>
    <t>Mercylita Ebalo</t>
  </si>
  <si>
    <t>Mercy Sari Sari Store</t>
  </si>
  <si>
    <t>1576</t>
  </si>
  <si>
    <t>Municipal Tourism Office Of Matanao</t>
  </si>
  <si>
    <t>Water Tubing Activity</t>
  </si>
  <si>
    <t>Dongan Pekong,Matanao Davao Del Sur</t>
  </si>
  <si>
    <t>1577</t>
  </si>
  <si>
    <t>Resolution of the Barangay Tribal Council of Anonang</t>
  </si>
  <si>
    <t>Road Improvement and Widening Project</t>
  </si>
  <si>
    <t>Sitio Malupo, Barangay Anonang, Bansalan, Davao Del sur</t>
  </si>
  <si>
    <t>1578</t>
  </si>
  <si>
    <t>Theomestocles Manreal</t>
  </si>
  <si>
    <t>Sand and Gravel Permit Application</t>
  </si>
  <si>
    <t>Sitio Tongkaling, Barangay Sibulan, Sta. Cruz, Davao Del Sur</t>
  </si>
  <si>
    <t>1579</t>
  </si>
  <si>
    <t>Eco Friendly Vacation Home</t>
  </si>
  <si>
    <t>1580</t>
  </si>
  <si>
    <t>Establishment of High School Building</t>
  </si>
  <si>
    <t>Pedro A. Arches National High School</t>
  </si>
  <si>
    <t>Tinongtongan Campus</t>
  </si>
  <si>
    <t>1581</t>
  </si>
  <si>
    <t>DPWH - Davao del Sur DEO</t>
  </si>
  <si>
    <t>Pandong Bato Trail, Kiblawan, Davao Del Sur</t>
  </si>
  <si>
    <t>1582</t>
  </si>
  <si>
    <t>Construction Of Road</t>
  </si>
  <si>
    <t>Matanao, Davao Del Sur</t>
  </si>
  <si>
    <t>1583</t>
  </si>
  <si>
    <t>Construction of Multi-Purpose Building (Provincial Agri-Eco Tourism Park)</t>
  </si>
  <si>
    <t>1584</t>
  </si>
  <si>
    <t>Construction (Completion) of Multi Puporse Building (Day Care Center)</t>
  </si>
  <si>
    <t>Barangay Tibolo, Sta. Cruz, Davao Del sur</t>
  </si>
  <si>
    <t>1585</t>
  </si>
  <si>
    <t>University Of The Philippines Los Baños Funded by Department of Science and Technology (DOST)</t>
  </si>
  <si>
    <t>"Conservation and Sustainable Development Initiative For Mt. Apo Natural Park (MANP): Promoting Wildlife Protection, Ecotourism, and Alternative Livelihood Development"</t>
  </si>
  <si>
    <t>Mt. Apo Unified Bagobo-tagabawa CADT</t>
  </si>
  <si>
    <t>1586</t>
  </si>
  <si>
    <t>Ph Global Jet Express Inc.</t>
  </si>
  <si>
    <t>Parcel Delivery</t>
  </si>
  <si>
    <t>1587</t>
  </si>
  <si>
    <t>Frivie Pilapil</t>
  </si>
  <si>
    <t>Commercial Building Space Rental</t>
  </si>
  <si>
    <t>1588</t>
  </si>
  <si>
    <t>Jerome Bagaut</t>
  </si>
  <si>
    <t>Electronics Trading</t>
  </si>
  <si>
    <t>1589</t>
  </si>
  <si>
    <t>Jose Morales</t>
  </si>
  <si>
    <t>Morales Inn</t>
  </si>
  <si>
    <t>1590</t>
  </si>
  <si>
    <t>Avelina Villamor</t>
  </si>
  <si>
    <t>Villamor Sar-Sari Store</t>
  </si>
  <si>
    <t>1591</t>
  </si>
  <si>
    <t>Josephine Calising</t>
  </si>
  <si>
    <t>Calising Sari-Sari Store</t>
  </si>
  <si>
    <t>1592</t>
  </si>
  <si>
    <t>Lorena Pabricante</t>
  </si>
  <si>
    <t>Lorena Sari-Sari Store and Fresh Flowers</t>
  </si>
  <si>
    <t>1593</t>
  </si>
  <si>
    <t>Jean Unot</t>
  </si>
  <si>
    <t>Dhendhen Dry Good Store</t>
  </si>
  <si>
    <t>1594</t>
  </si>
  <si>
    <t>Julius Cagalitan</t>
  </si>
  <si>
    <t>Julius Sari-Sari Store</t>
  </si>
  <si>
    <t>1595</t>
  </si>
  <si>
    <t>Ehlgin A. Brobo</t>
  </si>
  <si>
    <t>Brobo Sari-Sari Store</t>
  </si>
  <si>
    <t>1596</t>
  </si>
  <si>
    <t>Zinah Jeame Jalipa</t>
  </si>
  <si>
    <t>Gastone's Billard Hall</t>
  </si>
  <si>
    <t>1597</t>
  </si>
  <si>
    <t>Janice Elcana</t>
  </si>
  <si>
    <t>General Merchandise</t>
  </si>
  <si>
    <t>1598</t>
  </si>
  <si>
    <t>Annabel Burlaza</t>
  </si>
  <si>
    <t>Burlaza Sari-Sari Store</t>
  </si>
  <si>
    <t>1599</t>
  </si>
  <si>
    <t>Virginia Samo</t>
  </si>
  <si>
    <t>Virginia Store</t>
  </si>
  <si>
    <t>1600</t>
  </si>
  <si>
    <t>Michael Carmelotes</t>
  </si>
  <si>
    <t>KuyzTech Printing Services</t>
  </si>
  <si>
    <t>1601</t>
  </si>
  <si>
    <t>Alona Manimog</t>
  </si>
  <si>
    <t>Manimog Sari-Sari Store</t>
  </si>
  <si>
    <t>1602</t>
  </si>
  <si>
    <t>Minda E. Calija</t>
  </si>
  <si>
    <t>Residential/Electric Installation</t>
  </si>
  <si>
    <t>1603</t>
  </si>
  <si>
    <t>Haide Jane F. Obra</t>
  </si>
  <si>
    <t>Jaja and Sasa's Sari-Sari Store</t>
  </si>
  <si>
    <t>1604</t>
  </si>
  <si>
    <t>Jess Loyd Manlabe</t>
  </si>
  <si>
    <t>EZ Consumer Goods Trading</t>
  </si>
  <si>
    <t>1605</t>
  </si>
  <si>
    <t>Aileen Marie Capuyan</t>
  </si>
  <si>
    <t>Capuyan Sari-Sari Store</t>
  </si>
  <si>
    <t>1606</t>
  </si>
  <si>
    <t>Segundita E. Carpin</t>
  </si>
  <si>
    <t>Carpin Sari-Sari Store</t>
  </si>
  <si>
    <t>1607</t>
  </si>
  <si>
    <t>Janida Rios Doctor</t>
  </si>
  <si>
    <t>2-3ting Sari-Sari Store</t>
  </si>
  <si>
    <t>1608</t>
  </si>
  <si>
    <t>Princes R. Doctor</t>
  </si>
  <si>
    <t>Sayden Food House and Print_cess Printing Services</t>
  </si>
  <si>
    <t>1609</t>
  </si>
  <si>
    <t>Melba Grace Lozada</t>
  </si>
  <si>
    <t>Bt. Apo 3, Brgy Kapatagan, Davao del Sur</t>
  </si>
  <si>
    <t>1610</t>
  </si>
  <si>
    <t>Nathanielle Noellle Nuelan</t>
  </si>
  <si>
    <t>Research Proposal Entitled; "Lived Experiences and Perspectives of The Bagobo-Tagabawa of Mt. Apo In Barangay Binaton, Digos City on Free, Prior and Informed Consent: A qualititative Study Of its Emotional, Cocial and Cultural Significance</t>
  </si>
  <si>
    <t>1611</t>
  </si>
  <si>
    <t>Dionesio Tesorio Jr. ET. AL</t>
  </si>
  <si>
    <t>Various Establishment</t>
  </si>
  <si>
    <t>1612</t>
  </si>
  <si>
    <t>Davao del Sur District Engineering Office</t>
  </si>
  <si>
    <t>Various Infrastucture Projects Of Department of Works and highways</t>
  </si>
  <si>
    <t>Davao Del Sur</t>
  </si>
  <si>
    <t>1613</t>
  </si>
  <si>
    <t>Analita Jacob Senerez</t>
  </si>
  <si>
    <t>Caraga, Davao Oriental</t>
  </si>
  <si>
    <t>1614</t>
  </si>
  <si>
    <t>Frosty Mountain Resort</t>
  </si>
  <si>
    <t>1615</t>
  </si>
  <si>
    <t>Bansalan Multipurpose Cooperative</t>
  </si>
  <si>
    <t>For The Bansalan Multipurpose Cooperative</t>
  </si>
  <si>
    <t>Bansalan, Davao del Sur</t>
  </si>
  <si>
    <t>1616</t>
  </si>
  <si>
    <t>Amalia Fernandez Hongo</t>
  </si>
  <si>
    <t>Cimaron Store</t>
  </si>
  <si>
    <t>Centro, Brgy. Kapatagan</t>
  </si>
  <si>
    <t>1617</t>
  </si>
  <si>
    <t>Adelyn D. Oquias</t>
  </si>
  <si>
    <t>AJ Chicken Dung Trading</t>
  </si>
  <si>
    <t>Purok Mauswagon, Brgy. Kapatagan</t>
  </si>
  <si>
    <t>1618</t>
  </si>
  <si>
    <t>Aldrin G. Dumdum</t>
  </si>
  <si>
    <t>AE Beautique O’lineshop Beauty Product retailing</t>
  </si>
  <si>
    <t>Mt. Apo 3, Brgy. Kapatagan</t>
  </si>
  <si>
    <t>1619</t>
  </si>
  <si>
    <t>Fatima Kristy Bacamante</t>
  </si>
  <si>
    <t>RL’S Sari Sari Store</t>
  </si>
  <si>
    <t>Mt. Apo 3, Brgy Kapatagan, Digos City</t>
  </si>
  <si>
    <t>1620</t>
  </si>
  <si>
    <t>Teresa J. Gagabe</t>
  </si>
  <si>
    <t>Purok Neptune, Managa, Bansalan</t>
  </si>
  <si>
    <t>1621</t>
  </si>
  <si>
    <t>Noel Manlabe</t>
  </si>
  <si>
    <t>Manlabe Sari Sari Store</t>
  </si>
  <si>
    <t>Purok Mauswagon Kapatagan Digos Davao del Sur</t>
  </si>
  <si>
    <t>1622</t>
  </si>
  <si>
    <t>CELES-EL APPRTELLE</t>
  </si>
  <si>
    <t>1623</t>
  </si>
  <si>
    <t>Marie Kerstein A. Miranda</t>
  </si>
  <si>
    <t>Kapatagan Diagnostic Laboratory</t>
  </si>
  <si>
    <t>PRR 1 Mt. Apo Kapatagan, Digos City, Davao del Sur</t>
  </si>
  <si>
    <t>1624</t>
  </si>
  <si>
    <t>Renante Palomar</t>
  </si>
  <si>
    <t>Renz Auto Parts Shop</t>
  </si>
  <si>
    <t>Purok 1, Bayanihan, Kapatagan Digos City Davao del Sur</t>
  </si>
  <si>
    <t>1625</t>
  </si>
  <si>
    <t>Susan M. Taguiam</t>
  </si>
  <si>
    <t>ZOE’s Space Rental</t>
  </si>
  <si>
    <t>Purok Mauswagon, Lake Cometa KpATAGAN, Digos City</t>
  </si>
  <si>
    <t>1626</t>
  </si>
  <si>
    <t>Germain Raboy</t>
  </si>
  <si>
    <t>Raboy Sari Sari Store</t>
  </si>
  <si>
    <t>Dalisay Kapatagan Digos City</t>
  </si>
  <si>
    <t>1627</t>
  </si>
  <si>
    <t>Jaymar Manlabe</t>
  </si>
  <si>
    <t>JJ Consumer Goods Trading</t>
  </si>
  <si>
    <t>Mauswagon Kapatagan Digos City</t>
  </si>
  <si>
    <t>1628</t>
  </si>
  <si>
    <t>Gracelyn Digamo</t>
  </si>
  <si>
    <t>Ukay-ukay</t>
  </si>
  <si>
    <t>Purok 3 – Mt. Apo, Kapatagan Digos City</t>
  </si>
  <si>
    <t>1629</t>
  </si>
  <si>
    <t>Rolando Parami</t>
  </si>
  <si>
    <t>RMP’s Agricultural Products Trading</t>
  </si>
  <si>
    <t>Purok 11, Sitio Mainit, Kapatagan Digos Davao del Sur</t>
  </si>
  <si>
    <t>1630</t>
  </si>
  <si>
    <t>Milda Parami</t>
  </si>
  <si>
    <t>RM Parami Minimart</t>
  </si>
  <si>
    <t>Purok 11, Sitio Mainit, Kapatagan Digos, Davao del Sur</t>
  </si>
  <si>
    <t>1631</t>
  </si>
  <si>
    <t>Crisanto Raboy</t>
  </si>
  <si>
    <t>Karik Baboy Frozen Products Store</t>
  </si>
  <si>
    <t>Poruk 1 Campo Kapatagan Digos City</t>
  </si>
  <si>
    <t>1632</t>
  </si>
  <si>
    <t>Jason Tarrosa</t>
  </si>
  <si>
    <t>Abigail Farm Supply Inc.</t>
  </si>
  <si>
    <t>Sampaguita, Kapatagan, Digos City</t>
  </si>
  <si>
    <t>1633</t>
  </si>
  <si>
    <t>Allique Pen Mina</t>
  </si>
  <si>
    <t>Electrical Installation/Residential/Farm lot</t>
  </si>
  <si>
    <t>Prk. 1, Dausay Kapatagan Davao del Sur</t>
  </si>
  <si>
    <t>1634</t>
  </si>
  <si>
    <t>Montefrio Garden Resort</t>
  </si>
  <si>
    <t>Purok-2, Mainit, Kapatagan Digos City</t>
  </si>
  <si>
    <t>1635</t>
  </si>
  <si>
    <t>Djogani Abolario</t>
  </si>
  <si>
    <t>Big D Marketing</t>
  </si>
  <si>
    <t>Public Market, Kapatagan, Digos City</t>
  </si>
  <si>
    <t>1636</t>
  </si>
  <si>
    <t>Archelie Tajon</t>
  </si>
  <si>
    <t>AGUACATE MARKETING CORP.</t>
  </si>
  <si>
    <t>Purok Mt. Apo 1, Kapatagan Digos City</t>
  </si>
  <si>
    <t>1637</t>
  </si>
  <si>
    <t>Susan P. Carpin</t>
  </si>
  <si>
    <t>J.B Sari Sari Store</t>
  </si>
  <si>
    <t>Prk. 1 East Maharlika Kapatagan Digos City</t>
  </si>
  <si>
    <t>1638</t>
  </si>
  <si>
    <t>Roselle S. Muchuelas</t>
  </si>
  <si>
    <t>Prk. Mainit Kapatagan Digos City</t>
  </si>
  <si>
    <t>1639</t>
  </si>
  <si>
    <t>Angelita B. Celleros</t>
  </si>
  <si>
    <t>A/S Traveler’s Inn</t>
  </si>
  <si>
    <t>Cadena de Amor Kapatagan Digos City</t>
  </si>
  <si>
    <t>1640</t>
  </si>
  <si>
    <t>Commercial Building</t>
  </si>
  <si>
    <t>Prk. 3 Calamohoy Kapatagan Digos City</t>
  </si>
  <si>
    <t>1641</t>
  </si>
  <si>
    <t>Santiago O. Morales Jr.</t>
  </si>
  <si>
    <t>Prk 1 Mainit Kapatagan Digos City</t>
  </si>
  <si>
    <t>1642</t>
  </si>
  <si>
    <t>Abapo Azenith</t>
  </si>
  <si>
    <t>Abapo Commercial Building</t>
  </si>
  <si>
    <t>Prk Mt. Apo 3 Kapatagan Digos City, Davao del Sur</t>
  </si>
  <si>
    <t>1643</t>
  </si>
  <si>
    <t>Angelita Bangay</t>
  </si>
  <si>
    <t>Lola Ine Store</t>
  </si>
  <si>
    <t>Purok 4-B Mahogany Campo Kapatagan Digos City</t>
  </si>
  <si>
    <t>1644</t>
  </si>
  <si>
    <t>Saturina Lapena</t>
  </si>
  <si>
    <t>Lapena Store</t>
  </si>
  <si>
    <t>Purok 4-B Campo Kapatagan Digos City</t>
  </si>
  <si>
    <t>1645</t>
  </si>
  <si>
    <t>James A. Mangaron</t>
  </si>
  <si>
    <t>MMIL Corporation</t>
  </si>
  <si>
    <t>Purok 1 Campo, Kapatagan, Digos City</t>
  </si>
  <si>
    <t>1646</t>
  </si>
  <si>
    <t>Zenisa Macagba</t>
  </si>
  <si>
    <t>Kapatagan SIT N CHAT DINER</t>
  </si>
  <si>
    <t>1647</t>
  </si>
  <si>
    <t>Santiago Morales Jr.</t>
  </si>
  <si>
    <t>Prk. 2 Bayanihan Kapatagan Digos City</t>
  </si>
  <si>
    <t>1648</t>
  </si>
  <si>
    <t>Raymundo M. Manlabe Sr.</t>
  </si>
  <si>
    <t>RM Trucking Services</t>
  </si>
  <si>
    <t>1649</t>
  </si>
  <si>
    <t>Mercy B. Sapin</t>
  </si>
  <si>
    <t>Prk 1 Bayanihan Kapatagan Digos City Davao del Sur</t>
  </si>
  <si>
    <t>1650</t>
  </si>
  <si>
    <t>Rosemarie B. Dahon</t>
  </si>
  <si>
    <t>Mt. Apo 3 Kapatagan Digos City</t>
  </si>
  <si>
    <t>1651</t>
  </si>
  <si>
    <t>Bernadith B. Cabang</t>
  </si>
  <si>
    <t>RB Vegetable Store</t>
  </si>
  <si>
    <t>1652</t>
  </si>
  <si>
    <t>Nick J. Bringuer</t>
  </si>
  <si>
    <t>Church/Jesus Christ Forever Alive Church</t>
  </si>
  <si>
    <t>Purok 1 Tagumpay Marawer Kapatagan</t>
  </si>
  <si>
    <t>1653</t>
  </si>
  <si>
    <t>Dizon Employees Credit Cooperative</t>
  </si>
  <si>
    <t>1654</t>
  </si>
  <si>
    <t>Daryl Grace Caminade Pecson</t>
  </si>
  <si>
    <t>RDZ Consumer Goods Trading</t>
  </si>
  <si>
    <t>Purok 2 Sitio Minit Kapatagan Digos City 8000 Davao del Sur</t>
  </si>
  <si>
    <t>1655</t>
  </si>
  <si>
    <t>Ruperto E. Albopera</t>
  </si>
  <si>
    <t>WYG Water Refilling Station</t>
  </si>
  <si>
    <t>Prk. 1 Bayanihan Digos City Davao del Sur</t>
  </si>
  <si>
    <t>1656</t>
  </si>
  <si>
    <t>Christian Batomalaque</t>
  </si>
  <si>
    <t>RL Rice and Feeds Store</t>
  </si>
  <si>
    <t>Mt. Apo 3 Brgy. Kapatagan Digos City, Davao del Sur</t>
  </si>
  <si>
    <t>1657</t>
  </si>
  <si>
    <t>Marites Lopez</t>
  </si>
  <si>
    <t>M SQUARED CONSUMER GOODS RETAILING</t>
  </si>
  <si>
    <t>Teril Kapatagan Digos City Davao del Sur</t>
  </si>
  <si>
    <t>1658</t>
  </si>
  <si>
    <t>Pepe Momo</t>
  </si>
  <si>
    <t>JPM General Merchandise</t>
  </si>
  <si>
    <t>Purok 2 Bayanihan Kapatagan Digos City Davao del Sur</t>
  </si>
  <si>
    <t>1659</t>
  </si>
  <si>
    <t>Jho-Ann Mangaron</t>
  </si>
  <si>
    <t>Purok 4 Mahugani, Kapatagan Digos City Davao del Sur</t>
  </si>
  <si>
    <t>1660</t>
  </si>
  <si>
    <t>Amy B. Aballe</t>
  </si>
  <si>
    <t>Rural Bank of Digos-Kapatagan Branch</t>
  </si>
  <si>
    <t>Purok 3 Mt. Apo Kapatagan Davao del Sur</t>
  </si>
  <si>
    <t>1661</t>
  </si>
  <si>
    <t>Galileo P Parenas</t>
  </si>
  <si>
    <t>GJ Parenas Bulding</t>
  </si>
  <si>
    <t>Purok 2 Sampaguita, Brgy. Kapatagan, Digos City, Davao del Sur</t>
  </si>
  <si>
    <t>1662</t>
  </si>
  <si>
    <t>Virginia K. Tandug</t>
  </si>
  <si>
    <t>AHVT Building</t>
  </si>
  <si>
    <t>Pag-asa 2, Sittio Shop, Kapatagan, Digos Citt, Davao del Sur</t>
  </si>
  <si>
    <t>1663</t>
  </si>
  <si>
    <t>Joseph C. Panes</t>
  </si>
  <si>
    <t>Chapter Bayanihan Sitio Shop Kapatagan Digos City Davao del Sur</t>
  </si>
  <si>
    <t>1664</t>
  </si>
  <si>
    <t>Lilibeth Enonaria</t>
  </si>
  <si>
    <t>Jay Laurence Vegetable Dealer</t>
  </si>
  <si>
    <t>Purok Everlasting Kapatagan Digos City</t>
  </si>
  <si>
    <t>1665</t>
  </si>
  <si>
    <t>Brian Alalong/Maria Percylina A. Junsay</t>
  </si>
  <si>
    <t>Sustainable Farming and Farm House</t>
  </si>
  <si>
    <t>Banas Kapatagan Digos City Davao del Sur</t>
  </si>
  <si>
    <t>1666</t>
  </si>
  <si>
    <t>Levy A. Mero</t>
  </si>
  <si>
    <t>Dione and Maxine Store</t>
  </si>
  <si>
    <t>Camia Sibayan Bansalan Davao del Sur</t>
  </si>
  <si>
    <t>1667</t>
  </si>
  <si>
    <t>Alberto P. Lupaz/John Vincent Comia</t>
  </si>
  <si>
    <t>Big Brother Commercial Building</t>
  </si>
  <si>
    <t>Mainit Kapatagan Digos City Davao del Sur</t>
  </si>
  <si>
    <t>1668</t>
  </si>
  <si>
    <t>Gerry Embodo</t>
  </si>
  <si>
    <t>Gasoline Station</t>
  </si>
  <si>
    <t>Purok Earth Balutakay, Managa, Bansalan, Davao del Sur</t>
  </si>
  <si>
    <t>1669</t>
  </si>
  <si>
    <t>Marvin Aniñon</t>
  </si>
  <si>
    <t>Mt. Apo Trail Race</t>
  </si>
  <si>
    <t>Brgy. Tibolo and Sibulan</t>
  </si>
  <si>
    <t>1670</t>
  </si>
  <si>
    <t>Purok Sampaguita, Coronon</t>
  </si>
  <si>
    <t>1671</t>
  </si>
  <si>
    <t>DSWD-FO 11 and DOLE R12</t>
  </si>
  <si>
    <t>Purok Tambis (Promise Land) Brgy. Zone II</t>
  </si>
  <si>
    <t>1672</t>
  </si>
  <si>
    <t>DSWD-FO 11 and DOLE R13</t>
  </si>
  <si>
    <t>Melilia, Sta. Cruz</t>
  </si>
  <si>
    <t>1673</t>
  </si>
  <si>
    <t>DSWD-FO 11 and DOLE R14</t>
  </si>
  <si>
    <t>Purok 5 Maibo, Magsaysay</t>
  </si>
  <si>
    <t>1674</t>
  </si>
  <si>
    <t>1. Construct of Water System</t>
  </si>
  <si>
    <t>Brgy. San Isidro, Magsaysay, Davao del Sur</t>
  </si>
  <si>
    <t>1675</t>
  </si>
  <si>
    <t>2. Construct of Water System</t>
  </si>
  <si>
    <t>Brgy. San Miguel, Magsaysay, Davao del Sur</t>
  </si>
  <si>
    <t>1676</t>
  </si>
  <si>
    <t>3. Construction of Road</t>
  </si>
  <si>
    <t>Brgy. Tacul – Brgy. Upper Bala, Magsaysay Davao del Sur</t>
  </si>
  <si>
    <t>1677</t>
  </si>
  <si>
    <t>4. in Support of Meat Processing</t>
  </si>
  <si>
    <t>Brgy. Poblacion – Brgy. Dalawinon connecting to Brgy. Kasuga, Magsaysay, Davao del Sur</t>
  </si>
  <si>
    <t>1678</t>
  </si>
  <si>
    <t>5. Bacungan – Malawanit Road in Support of Cacao Industry</t>
  </si>
  <si>
    <t>Magsaysay, Davao del Sur</t>
  </si>
  <si>
    <t>1679</t>
  </si>
  <si>
    <t>6. San Miguel Road in support of Cacao Industry</t>
  </si>
  <si>
    <t>1680</t>
  </si>
  <si>
    <t>7. Construction of Concrete Road</t>
  </si>
  <si>
    <t>Brgy. Poblacion – Malano – Bob-Brgy. Barayong-Bala, Magsaysay, Davao del Sur</t>
  </si>
  <si>
    <t>1681</t>
  </si>
  <si>
    <t>8. Construction of Bridge at Manuan Creek</t>
  </si>
  <si>
    <t>Purok 5, Brgy. Mabini, Magsaysay, Davao del Sur</t>
  </si>
  <si>
    <t>1682</t>
  </si>
  <si>
    <t>9. BIP Buildings</t>
  </si>
  <si>
    <t>1683</t>
  </si>
  <si>
    <t>10. Construction of Flood Mitigation Structure – Revetment along Balutakan River</t>
  </si>
  <si>
    <t>Magsaysay Bridge Upstream and Downstream Section, Phase 1, Magsaysay Davao del Sur</t>
  </si>
  <si>
    <t>1684</t>
  </si>
  <si>
    <t>11. Concreting of Malano Poblicion to Lower Bala FMR</t>
  </si>
  <si>
    <t>Magsaysay Davao del Sur</t>
  </si>
  <si>
    <t>road project</t>
  </si>
  <si>
    <t>1685</t>
  </si>
  <si>
    <t>12. Concreting of Barayong – Mabini FMR</t>
  </si>
  <si>
    <t>1686</t>
  </si>
  <si>
    <t>13. Concreting of Valdez to Purok 3 New Ilocos FMR</t>
  </si>
  <si>
    <t>New Ilocos Magsaysay, Davao del Sur</t>
  </si>
  <si>
    <t>1687</t>
  </si>
  <si>
    <t>14. Concreting of Bob Barayong to Macapagal Steel Bridge FMR</t>
  </si>
  <si>
    <t>Barayong, Magsaysay, Davao del Sur</t>
  </si>
  <si>
    <t>1688</t>
  </si>
  <si>
    <t>15. Concreting of Centro Maibo to Sitio Limonso Maibo, FMR</t>
  </si>
  <si>
    <t>Maibo, Davao del Sur</t>
  </si>
  <si>
    <t>1689</t>
  </si>
  <si>
    <t>16. Concreting of Purok 2, Brgy. Kasuga to Brgy. Blocon FMR</t>
  </si>
  <si>
    <t>Brgy. Kasuga and Brgy. Blocon, Magsaysay, Davao del Sur</t>
  </si>
  <si>
    <t>1690</t>
  </si>
  <si>
    <t>17. Davao – Cotabato Rd. (Jct. Digos – Cotabato Sect) – K1572 + 000 – k1573 + 032, K1588 + 000 – K1588 + 763</t>
  </si>
  <si>
    <t>1691</t>
  </si>
  <si>
    <t>18. Davao – Cotabato Rd (Jct Digosc – Cotabato Sect) -K 1587 + 422 – K1588 + 120</t>
  </si>
  <si>
    <t>1692</t>
  </si>
  <si>
    <t>19. Sinawilan Br. (B00146MN) along Davao-Cotabato Rd (Jct. Digo – Cotabato Sect)</t>
  </si>
  <si>
    <t>1693</t>
  </si>
  <si>
    <t>20. Construction of Protection Dike, Mai River Irrigation System, Left and Right Bank, Upstream and Downstream</t>
  </si>
  <si>
    <t>Matanao, Davao del Sur</t>
  </si>
  <si>
    <t>1694</t>
  </si>
  <si>
    <t>21. Construction of Road</t>
  </si>
  <si>
    <t>Sitio Talambato, Brgy Asbang to Brgy. Asinan, Matanao, Davao del Sur</t>
  </si>
  <si>
    <t>1695</t>
  </si>
  <si>
    <t>22. Construction of Road</t>
  </si>
  <si>
    <t>Centro Kibao to Purok 3, Brgy. Kibao, Matanao Davao del SUr</t>
  </si>
  <si>
    <t>1696</t>
  </si>
  <si>
    <t>23. Construction of Road</t>
  </si>
  <si>
    <t>Sitio Tagaytay, Brgy. Savoy, Matanao, Davao del Sur</t>
  </si>
  <si>
    <t>1697</t>
  </si>
  <si>
    <t>24. Construction of Road</t>
  </si>
  <si>
    <t>1698</t>
  </si>
  <si>
    <t>25. Construction of Road</t>
  </si>
  <si>
    <t>Brgy. Tibongbong, Matanao Davao del Sur</t>
  </si>
  <si>
    <t>1699</t>
  </si>
  <si>
    <t>26. Construction of Multi-Purpose Building</t>
  </si>
  <si>
    <t>Brgy. Kauswagan, Matanao, Davao del Sur</t>
  </si>
  <si>
    <t>1700</t>
  </si>
  <si>
    <t>27. Construction of Multi-Purpose Building, 39th IB</t>
  </si>
  <si>
    <t>Brgy. Asbang, Matanao, Davao del Sur</t>
  </si>
  <si>
    <t>1701</t>
  </si>
  <si>
    <t>28. Construction of Multi-Purpose Building (Covered Court)</t>
  </si>
  <si>
    <t>Bangkal National High School, Matanao, Davao del Sur</t>
  </si>
  <si>
    <t>1702</t>
  </si>
  <si>
    <t>29. Construction of Multi-Purpose Building</t>
  </si>
  <si>
    <t>Brgy. San Jose, Matanao, Davao del Sur</t>
  </si>
  <si>
    <t>1703</t>
  </si>
  <si>
    <t>30. Construction (Completion) of Multi-Purpose Building, Solar Dryer</t>
  </si>
  <si>
    <t>1704</t>
  </si>
  <si>
    <t>31. Construction of Multi-Purpose Building</t>
  </si>
  <si>
    <t>Brgy. Asinan, Matanao, Davao del Sur</t>
  </si>
  <si>
    <t>1705</t>
  </si>
  <si>
    <t>32. Rehabilitation of Multi-Purpose Building</t>
  </si>
  <si>
    <t>Sinawilan National High School, Brgy. Sinawilan, Matanao Davao del Sur</t>
  </si>
  <si>
    <t>1706</t>
  </si>
  <si>
    <t>33. Construction of Multi-Purpose Building</t>
  </si>
  <si>
    <t>Brgy. Cabasagan, Matanao, Davao del Sur</t>
  </si>
  <si>
    <t>1707</t>
  </si>
  <si>
    <t>34. Rehabilitation of Multi-Purpose Building</t>
  </si>
  <si>
    <t>Brgy. Buri, Matanao, Davao del Sur</t>
  </si>
  <si>
    <t>1708</t>
  </si>
  <si>
    <t>35. Construction of Multi-Purpose Building</t>
  </si>
  <si>
    <t>1709</t>
  </si>
  <si>
    <t>36. Construction of Multi-Purpose Building</t>
  </si>
  <si>
    <t>Brgy. Manga, Matanao, Davao del Sur</t>
  </si>
  <si>
    <t>1710</t>
  </si>
  <si>
    <t>37. Construction of Evacuation Center</t>
  </si>
  <si>
    <t>Brgy. San Vicente, Matanao, Davao del Sur</t>
  </si>
  <si>
    <t>1711</t>
  </si>
  <si>
    <t>38. Davao – Sarangani Coastal Rd (Malalag-Malita-JAS-G) – K1595 + 445 – K1596 + 042</t>
  </si>
  <si>
    <t>1712</t>
  </si>
  <si>
    <t>39. Aspalt Overlay – Davao Sarangani Coastal Rd (Malalag-Malit-JAS-G), K1584 + (-214) – K1586 + 123, K1591 + 156 – K1591 + 400</t>
  </si>
  <si>
    <t>1713</t>
  </si>
  <si>
    <t>40. Davao-Sarangani Coastal Rd. (Malalag-Malita-Jas-G) – k1584+ (-214) – K1586+000, K1591+156-K1591+501</t>
  </si>
  <si>
    <t>1714</t>
  </si>
  <si>
    <t>41. Davao-Sarangani Coastal Rd. (Malalag-Malita-Jas-G) – K1591 + 501 – K1592 + 160, K1592 + 160, K1592+583+484</t>
  </si>
  <si>
    <t>1715</t>
  </si>
  <si>
    <t>42. Davao-Sarangani Coastal Rd. (Malalag-Malita-Jas-G) – K1591 + 156 – K1592 + 583</t>
  </si>
  <si>
    <t>1716</t>
  </si>
  <si>
    <t>43. Construction of Flood Mitigating Structure along Malalag River (Ibo – Pito Section)</t>
  </si>
  <si>
    <t>Brgy. Ibo, Malalag, Davao del Sur</t>
  </si>
  <si>
    <t>1717</t>
  </si>
  <si>
    <t>44. Construction of LAMARISAN Road</t>
  </si>
  <si>
    <t>Malalag, Davao del Sur</t>
  </si>
  <si>
    <t>1718</t>
  </si>
  <si>
    <t>45. Construction of Road</t>
  </si>
  <si>
    <t>Brgy. Tagansule to Brgy. Mabini, Malalag, Davao del Sur</t>
  </si>
  <si>
    <t>1719</t>
  </si>
  <si>
    <t>46. Construction of Multi-Purpose Building DSSF</t>
  </si>
  <si>
    <t>1720</t>
  </si>
  <si>
    <t>47. Construction (Completion) of Multi-Purpose Building</t>
  </si>
  <si>
    <t>Brgy. Bolton, Malalag, Davao del Sur</t>
  </si>
  <si>
    <t>1721</t>
  </si>
  <si>
    <t>48. Construction of Flood Mitigation Structure (Concrete Revetment/Dike) Along Malalag River (Steel Bridge, Purok 2 &amp; Purok 3 Section)</t>
  </si>
  <si>
    <t>1722</t>
  </si>
  <si>
    <t>49. Padada-Piape-Palili Circumferential Road leading to Scuba Diving, Beach Resort, Mangrove Plantations</t>
  </si>
  <si>
    <t>Brgy. Piape, Padada, Davao del Sur</t>
  </si>
  <si>
    <t>1723</t>
  </si>
  <si>
    <t>50. Construction (Completion) of Multi-Purpose Building</t>
  </si>
  <si>
    <t>Department of Education, Brgy. Nothern Paligue, Padada, Davao del Sur</t>
  </si>
  <si>
    <t>1724</t>
  </si>
  <si>
    <t>51. Rehabilitation (Completion) of Multi-Purpose Building</t>
  </si>
  <si>
    <t>Brgy. Don Sergio Osmeña, Padada, Davao del Sur</t>
  </si>
  <si>
    <t>1725</t>
  </si>
  <si>
    <t>52. Construction of Multi-Purpose Building</t>
  </si>
  <si>
    <t>Brgy. Harada Butai, Padada, Davao del Sur</t>
  </si>
  <si>
    <t>1726</t>
  </si>
  <si>
    <t>53. Construction of Flood Control Structure-Concrete Revetment</t>
  </si>
  <si>
    <t>Matanao River along Matanao NH left Side Downstream Section Phase 1, Matanao, Davao del Sur</t>
  </si>
  <si>
    <t>1727</t>
  </si>
  <si>
    <t>54. Construction of Water Supply System – Level II</t>
  </si>
  <si>
    <t>Brgy. Sinawilan, Matanao, Davao del Sur</t>
  </si>
  <si>
    <t>1728</t>
  </si>
  <si>
    <t>55. Construction of Water Supply System – Level II</t>
  </si>
  <si>
    <t>Brgy. New Opon, Magsaysay, Davao del Sur</t>
  </si>
  <si>
    <t>1729</t>
  </si>
  <si>
    <t>56. Concreting of Brgy. Camanchilles FMR</t>
  </si>
  <si>
    <t>Brgy. Camanchiles, Matanao, Davao del Sur</t>
  </si>
  <si>
    <t>1730</t>
  </si>
  <si>
    <t>57. Concreting of Brgy. Langaan to Brgy. Kauswagan FMR</t>
  </si>
  <si>
    <t>Brgy. Langaan and Brgy. Kauswagan, Matanao, Davao del Sur</t>
  </si>
  <si>
    <t>1731</t>
  </si>
  <si>
    <t>58. Construction of Water Supply System</t>
  </si>
  <si>
    <t>Brgy. Zone 1, Sta. Cruz, Davao del Sur</t>
  </si>
  <si>
    <t>water System</t>
  </si>
  <si>
    <t>1732</t>
  </si>
  <si>
    <t>59. Construction of Road</t>
  </si>
  <si>
    <t>Sta. Cruz, Davao del Sur (Phase II)</t>
  </si>
  <si>
    <t>1733</t>
  </si>
  <si>
    <t>60. Construction of Multi-Purpose Building (Office of Muslim Affairs)</t>
  </si>
  <si>
    <t>Brgy. Zone III (Poblacion), Sta. Cruz, Davao del Sur</t>
  </si>
  <si>
    <t>1734</t>
  </si>
  <si>
    <t>61. Construction of Multi-Purpose Building</t>
  </si>
  <si>
    <t>Sta. Cruz, Davao del Sur</t>
  </si>
  <si>
    <t>1735</t>
  </si>
  <si>
    <t>62. Construction (Completion) of Multi-Purpose Building (Day Care)</t>
  </si>
  <si>
    <t>Brgy. Tibolo, Sta. Cruz, Davao del Sur</t>
  </si>
  <si>
    <t>1736</t>
  </si>
  <si>
    <t>63. Construction (Completion) of Multi-Purpose Building</t>
  </si>
  <si>
    <t>Brgy. Bato, Sta. Cruz, Davao del Sur</t>
  </si>
  <si>
    <t>1737</t>
  </si>
  <si>
    <t>64. Construction of Multi-Purpose Building (Gym) Manuel Francisco Ramos National High School</t>
  </si>
  <si>
    <t>Brgy. Tuban, Sta. Cruz, Davao del Sur</t>
  </si>
  <si>
    <t>1738</t>
  </si>
  <si>
    <t>65. Construction (Completion) of Multi-Purpose Building (SK Building)</t>
  </si>
  <si>
    <t>Brgy. Zone III, Sta. Cruz, Davao del Sur</t>
  </si>
  <si>
    <t>1739</t>
  </si>
  <si>
    <t>66. Construction (Completion) of Multi-Purpose Building</t>
  </si>
  <si>
    <t>Brgy. Zone 4, Sta. Cruz, Davao del Sur</t>
  </si>
  <si>
    <t>1740</t>
  </si>
  <si>
    <t>67. Construction of Multi-Purpose Building (Brgy. Hall)</t>
  </si>
  <si>
    <t>1741</t>
  </si>
  <si>
    <t>68.  Construction of Multi-Purpose Building</t>
  </si>
  <si>
    <t>Passig Islet Aqua Eco-Park Resort, Brgy. Bato, Sta. Cruz, Davao del Sur</t>
  </si>
  <si>
    <t>1742</t>
  </si>
  <si>
    <t>69. Construction of Classroom Building for ICT and Home Economics Laboratory</t>
  </si>
  <si>
    <t>Tagabuli Elementary School, Sta. Cruz, Davao del Sur</t>
  </si>
  <si>
    <t>1743</t>
  </si>
  <si>
    <t>70. Construction of Brgy. Gym</t>
  </si>
  <si>
    <t>Bato, Sta. Cruz, Davao del Sur</t>
  </si>
  <si>
    <t>1744</t>
  </si>
  <si>
    <t>71. Construction of Day Care Center</t>
  </si>
  <si>
    <t>1745</t>
  </si>
  <si>
    <t>72. Rehabilitation of Seawall/Dike</t>
  </si>
  <si>
    <t>Zone 4, Sta. Cruz, Davao del Sur</t>
  </si>
  <si>
    <t>1746</t>
  </si>
  <si>
    <t>73. Construction of Protection Dike</t>
  </si>
  <si>
    <t>Tagabuli, Sta. Cruz, Davao del Sur</t>
  </si>
  <si>
    <t>1747</t>
  </si>
  <si>
    <t>74. Construction of Flood Mitigating Structure (Concrete Revetment) Along Cebulan River (Upstream and Downstream)</t>
  </si>
  <si>
    <t>1748</t>
  </si>
  <si>
    <t>75. Construction of Sea Wall at Pasig Islet Aqua Eco-Park Resort</t>
  </si>
  <si>
    <t>1749</t>
  </si>
  <si>
    <t>76. Construction of Water Supply System – Level II</t>
  </si>
  <si>
    <t>Brgy. Zone II, Sta. Cruz, Davao del Sur</t>
  </si>
  <si>
    <t>1750</t>
  </si>
  <si>
    <t>77. Davao-Cotabato Rd (Jct. Digos-Cotabato Sect) – K1584 + 087 – K1584 + 965, K1586 + 700 – K1586 + 922</t>
  </si>
  <si>
    <t>1751</t>
  </si>
  <si>
    <t>78. Davao-Cotabato Rd (Jct. Digos-Cotabato Sect) -K1575 + 565 -K1576 +140, K1582 + 714 -K1582 + 844, K1585 + 241 -K1585 + 700</t>
  </si>
  <si>
    <t>1752</t>
  </si>
  <si>
    <t>79. Davao-Cotabato Rd (Jct. Digos-Cotabato Section -K1591+450-K1593+057</t>
  </si>
  <si>
    <t>1753</t>
  </si>
  <si>
    <t>80. Davao-CotabatO Rd (Jct. Digos-Cotabato Sect) – K1588+500-K1590+050</t>
  </si>
  <si>
    <t>1754</t>
  </si>
  <si>
    <t>81. Bansalan-Mt. Apo National Park Rd K1587 + 000 – K1588 + 000</t>
  </si>
  <si>
    <t>1755</t>
  </si>
  <si>
    <t>82. Bansalan-Mt. Apo National Park Rd – K1589 + 970 – K1589 + 1030, K1603 + 177 -K1603 + 500</t>
  </si>
  <si>
    <t>1756</t>
  </si>
  <si>
    <t>83. Davao-Cotabato Rd (Jct. Digos-Cotabato Sect) – K1585 + 530 – K1587 + 422</t>
  </si>
  <si>
    <t>1757</t>
  </si>
  <si>
    <t>84. Davao-Cotabato Rd (Jct. Digos-Cotabato Sect) – K1590 + 000 – K1590 + 704</t>
  </si>
  <si>
    <t>1758</t>
  </si>
  <si>
    <t>85. Construction of Revetment, Miral Section</t>
  </si>
  <si>
    <t>1759</t>
  </si>
  <si>
    <t>86. Tubid-Libertad-Bitaug Road Connecting Tribal Weavers Women Association Cooperative (TWWA) and Davao-Cotabato Road (Cotabato Section) in Support of Wearables Industry</t>
  </si>
  <si>
    <t>1760</t>
  </si>
  <si>
    <t>87. Brgy. Kinuskussan Road connecting Sitio Alo Farmers Agricultural Cooperative (SAFACO) and Davao – Cotabato Road (Cotabato Section) in support of Processed Meat Industry</t>
  </si>
  <si>
    <t>Brgy. Daraouay, Bansalan, Davao del Sur</t>
  </si>
  <si>
    <t>1761</t>
  </si>
  <si>
    <t>88. Construction of Water Supply System</t>
  </si>
  <si>
    <t>Brgy. Poblacion Uni, Bansalan, Davao del Sur</t>
  </si>
  <si>
    <t>1762</t>
  </si>
  <si>
    <t>89. Construction of Road</t>
  </si>
  <si>
    <t>Brgy. Goma, Digos City – Sitio Bagong Silang (Phase II), Brgy. Managa, Bansalan, Davao del Sur</t>
  </si>
  <si>
    <t>1763</t>
  </si>
  <si>
    <t>90. Construction of Road</t>
  </si>
  <si>
    <t>Brgy. Goma, Digos City – Sitio Bagong Silang, Brgy. Managa, Bansalan, Davao del Sur</t>
  </si>
  <si>
    <t>1764</t>
  </si>
  <si>
    <t>91. Construction of Road</t>
  </si>
  <si>
    <t>Brgy. Sibayan, Municipality of Bansalan, Davao del Sur</t>
  </si>
  <si>
    <t>1765</t>
  </si>
  <si>
    <t>92. Construction of Drainage Structure</t>
  </si>
  <si>
    <t>Outfall to Digos-Makar Road, Sulop, Davao del Sur</t>
  </si>
  <si>
    <t>1766</t>
  </si>
  <si>
    <t>93. Access Road</t>
  </si>
  <si>
    <t>Leading to Sulop Divine Mercy, Sulop, Davao del Sur</t>
  </si>
  <si>
    <t>1767</t>
  </si>
  <si>
    <t>94. Construction of Concrete Road</t>
  </si>
  <si>
    <t>Brgy. New Cebu to Brgy. Roxas to Brgy. Buguis, Sulop, Davao del Sur</t>
  </si>
  <si>
    <t>1768</t>
  </si>
  <si>
    <t>95. Construction of Poblacion – Palili Road</t>
  </si>
  <si>
    <t>Sulop, Davao del Sur</t>
  </si>
  <si>
    <t>1769</t>
  </si>
  <si>
    <t>96. Construction of Concrete Road</t>
  </si>
  <si>
    <t>Brgy. Tagulilong-Brgy. Bugis-Brgy. Roxas, Brgy. New Cebu, Sulop, Davao del Sur</t>
  </si>
  <si>
    <t>1770</t>
  </si>
  <si>
    <t>97. Construction of Road</t>
  </si>
  <si>
    <t>Poblacion – Balasinon, Sulop, Davao del Sur</t>
  </si>
  <si>
    <t>1771</t>
  </si>
  <si>
    <t>98. Construction (Completion) of Multi-Purpose Building</t>
  </si>
  <si>
    <t>New Cebu Elementary School, Sulop, Davao del Sur</t>
  </si>
  <si>
    <t>1772</t>
  </si>
  <si>
    <t>99. Concreting of Batang, Brgy. Palili FMR</t>
  </si>
  <si>
    <t>Brgy. Palili, Sulop, Davao del Sur</t>
  </si>
  <si>
    <t>1773</t>
  </si>
  <si>
    <t>100. Concreting of National Highway to Brgy. Palili FMR</t>
  </si>
  <si>
    <t>1774</t>
  </si>
  <si>
    <t>101. Concreting of Batang, Brgy. Palili FMR</t>
  </si>
  <si>
    <t>1775</t>
  </si>
  <si>
    <t>102. Davao-Cotabato Rd (Jct. Digos-Cotabato Sect) -K1564 + 265 – K1565 + 042, K1568 + 030 – K1568 + 660</t>
  </si>
  <si>
    <t>1776</t>
  </si>
  <si>
    <t>103. Davao-Cotabato Rd (Jct. Digos-Cotabato Sect) -K1568 + 660 – K1569 + 000, K1569 + 338 – K1569 + 728, K1578 + 929 – K1579 + 093</t>
  </si>
  <si>
    <t>1777</t>
  </si>
  <si>
    <t>104. Davao-Cotabato Rd (Jct. Digos-Cotabato Sect) – K1564 + (-338) -K1564 + 162</t>
  </si>
  <si>
    <t>1778</t>
  </si>
  <si>
    <t>105. Construction of Revetment, Digos River</t>
  </si>
  <si>
    <t>Brgy. Ruparan-Brgy. Aplaya, Digos City, Davao del Sur</t>
  </si>
  <si>
    <t>1779</t>
  </si>
  <si>
    <t>106. Marawer – Baruring Road leading to Tudaya Falls</t>
  </si>
  <si>
    <t>Digos City</t>
  </si>
  <si>
    <t>1780</t>
  </si>
  <si>
    <t>107. NRJ leading to Soong Ecopark</t>
  </si>
  <si>
    <t>1781</t>
  </si>
  <si>
    <t>108. Construction of Road</t>
  </si>
  <si>
    <t>Sitio Balatikan, Brgy. Kapatagan, Digos City</t>
  </si>
  <si>
    <t>1782</t>
  </si>
  <si>
    <t>109. Construction of Road</t>
  </si>
  <si>
    <t>From Purok 2, Brgy. San Agustin to Purok 4, Brgy. Ruparan, Digos City</t>
  </si>
  <si>
    <t>1783</t>
  </si>
  <si>
    <t>110. Construction of Road</t>
  </si>
  <si>
    <t>1784</t>
  </si>
  <si>
    <t>111. Construction of Road</t>
  </si>
  <si>
    <t>Brgy. Sinawilan, Digos City</t>
  </si>
  <si>
    <t>1785</t>
  </si>
  <si>
    <t>112. Construction of Multi-Purpose Building (City Engineers Office)</t>
  </si>
  <si>
    <t>1786</t>
  </si>
  <si>
    <t>113. Construction of Road</t>
  </si>
  <si>
    <t>1787</t>
  </si>
  <si>
    <t>114. Construction of Road</t>
  </si>
  <si>
    <t>Brgy. Dolo, Bansalan, Davao del Sur</t>
  </si>
  <si>
    <t>1788</t>
  </si>
  <si>
    <t>115. Construction of Multi-Purpose</t>
  </si>
  <si>
    <t>Purok 4-A, Domingo Road, Brgy. Dolo, Bansalan, Davao del Sur</t>
  </si>
  <si>
    <t>1789</t>
  </si>
  <si>
    <t>116. Construction of Multi-Purpose</t>
  </si>
  <si>
    <t>1790</t>
  </si>
  <si>
    <t>117. Construction of Multi-Purpose, SAFAMCO</t>
  </si>
  <si>
    <t>Brgy. Darapuay, Bansalan, Davao del Sur</t>
  </si>
  <si>
    <t>1791</t>
  </si>
  <si>
    <t>118. Construction of Concrete Revetment/Dike</t>
  </si>
  <si>
    <t>1792</t>
  </si>
  <si>
    <t>119. Construction of Flood Mitigating Structure Concrete-Revetment along Matanao River (Protecting Matanao Bridge – Downstream Section)</t>
  </si>
  <si>
    <t>Brgy. Rizal, Bansalan, Davao del Sur</t>
  </si>
  <si>
    <t>1793</t>
  </si>
  <si>
    <t>120. Construction of Water Supply Sytem – Level II</t>
  </si>
  <si>
    <t>1794</t>
  </si>
  <si>
    <t>121. Construction of Water Supply Sytem – Level II</t>
  </si>
  <si>
    <t>1795</t>
  </si>
  <si>
    <t>122. Construction of Water Supply Sytem – Level II</t>
  </si>
  <si>
    <t>Brgy. Mabunga, Bansalan, Davao del Sur</t>
  </si>
  <si>
    <t>1796</t>
  </si>
  <si>
    <t>123. Concreting of Brgy. Linawan FMR</t>
  </si>
  <si>
    <t>Brgy. Tubod, Bansalan, Davao del Sur</t>
  </si>
  <si>
    <t>1797</t>
  </si>
  <si>
    <t>124. Construction (Completion) of Multi-Purpose Building</t>
  </si>
  <si>
    <t>Brgy. Linawan, Bansalan, Davao del Sur</t>
  </si>
  <si>
    <t>1798</t>
  </si>
  <si>
    <t>125. Construction of Multi-Purpose Building, Department of Trade and Industry</t>
  </si>
  <si>
    <t>Brgy. San Roque, Digo City</t>
  </si>
  <si>
    <t>1799</t>
  </si>
  <si>
    <t>126. Rehabilitation Multi-Purpose Building</t>
  </si>
  <si>
    <t>1800</t>
  </si>
  <si>
    <t>127. Construction of Multi-Purpose Building (Provincial Engineer’s Office Building)</t>
  </si>
  <si>
    <t>1801</t>
  </si>
  <si>
    <t>128. Construction (Completion) (TVE/TLE Laboratory Building)</t>
  </si>
  <si>
    <t>San Agustin, City of Digos, Davao del Sur</t>
  </si>
  <si>
    <t>1802</t>
  </si>
  <si>
    <t>129. Construction of Technical and Vocational Training Center</t>
  </si>
  <si>
    <t>Digos City National High School, Digos City</t>
  </si>
  <si>
    <t>1803</t>
  </si>
  <si>
    <t>130. Construction of Multi-Purpose Building (Development of Government Center)</t>
  </si>
  <si>
    <t>Brgy. Zone 3, Digos City</t>
  </si>
  <si>
    <t>1804</t>
  </si>
  <si>
    <t>131. Construction of Flood Mitigating Structure Digos River (Digos to Ruparan Section)</t>
  </si>
  <si>
    <t>1805</t>
  </si>
  <si>
    <t>132. Construction of Flood Mitigating Structure Digos River (Balabag and Ruparan Section)</t>
  </si>
  <si>
    <t>1806</t>
  </si>
  <si>
    <t>133. Construction of Flood Control Structure</t>
  </si>
  <si>
    <t>1807</t>
  </si>
  <si>
    <t>134. Construction of Water Supply System – Level II</t>
  </si>
  <si>
    <t>Matti and Balutakay River, Digos City</t>
  </si>
  <si>
    <t>1808</t>
  </si>
  <si>
    <t>135. Construction of Water Supply System – Level II</t>
  </si>
  <si>
    <t>Brgy. Mahayahay, Digos City</t>
  </si>
  <si>
    <t>1809</t>
  </si>
  <si>
    <t>136. Construction of Road</t>
  </si>
  <si>
    <t>1810</t>
  </si>
  <si>
    <t>137. Concreting of Sitio Balandig, Brgy. Kapatagan FMR</t>
  </si>
  <si>
    <t>From Brgy. Binaton, Digos City</t>
  </si>
  <si>
    <t>1811</t>
  </si>
  <si>
    <t>138. Construction of Multi-Purpose Building (Provincial Agri-Eco Tourism Park)</t>
  </si>
  <si>
    <t>Brgy. Kapatagan, Digos City</t>
  </si>
  <si>
    <t>1812</t>
  </si>
  <si>
    <t>139. Construction of Multi-Purpose Building, Philippine Drug Enforcement Agency (PDEA) Building</t>
  </si>
  <si>
    <t>1813</t>
  </si>
  <si>
    <t>140. Construction of Multi-Purpose Building, Philippine Coconut Authority (PCA) Building</t>
  </si>
  <si>
    <t>1814</t>
  </si>
  <si>
    <t>141. Construction of Multi-Purpose Building</t>
  </si>
  <si>
    <t>1815</t>
  </si>
  <si>
    <t>142. Construction of Multi-Purpose Building</t>
  </si>
  <si>
    <t>Brgy. Zone 2, Digos City</t>
  </si>
  <si>
    <t>1816</t>
  </si>
  <si>
    <t>143. Construction of Multi-Purpose Building (PNRC Building)</t>
  </si>
  <si>
    <t>Brgy. Tiguman, Digos City</t>
  </si>
  <si>
    <t>1817</t>
  </si>
  <si>
    <t>144. Construction of Multi-Purpose Building</t>
  </si>
  <si>
    <t>1818</t>
  </si>
  <si>
    <t>145. Construction (Completion) of Multi-Purpose Building (Madrasah/School Building)</t>
  </si>
  <si>
    <t>Brgy. Cogon, Digos City</t>
  </si>
  <si>
    <t>1819</t>
  </si>
  <si>
    <t>146. Construction of Multi-Purpose Building, PCU of Digos</t>
  </si>
  <si>
    <t>1820</t>
  </si>
  <si>
    <t>147. Construction of Multi-Purpose Building</t>
  </si>
  <si>
    <t>Brgy. Aplaya, Digos City</t>
  </si>
  <si>
    <t>1821</t>
  </si>
  <si>
    <t>148. Construction of Multi-Purpose Building</t>
  </si>
  <si>
    <t>1822</t>
  </si>
  <si>
    <t>149. Construction (Completion) of Multi-Purpose Building, Madrasah/School Building</t>
  </si>
  <si>
    <t>1823</t>
  </si>
  <si>
    <t>150. Construction of Multi-Purpose Building</t>
  </si>
  <si>
    <t>Brgy. Bahay Pag-Asa</t>
  </si>
  <si>
    <t>1824</t>
  </si>
  <si>
    <t>151. Construction of Multi-Purpose Building</t>
  </si>
  <si>
    <t>1825</t>
  </si>
  <si>
    <t>152. Construction of Multi-Purpose Building, Digos Children Park</t>
  </si>
  <si>
    <t>Zone 3, Digos City</t>
  </si>
  <si>
    <t>1826</t>
  </si>
  <si>
    <t>153. Construction (Completion) of Multi-Purpose Building, Digos National High School (DCNHS)</t>
  </si>
  <si>
    <t>1827</t>
  </si>
  <si>
    <t>154. Construction of Multi-Purpose Building (SK Federation)</t>
  </si>
  <si>
    <t>Brgy. Dawis, Digos City</t>
  </si>
  <si>
    <t>1828</t>
  </si>
  <si>
    <t>155. Construction of Multi-Purpose Building, Davao del Sur State College (DSSC)</t>
  </si>
  <si>
    <t>1829</t>
  </si>
  <si>
    <t>156. Construction of Multi-Purpose Building, Department of Science and Technology</t>
  </si>
  <si>
    <t>1830</t>
  </si>
  <si>
    <t>157. Construction (Completion) of Multi-Purpose Building (Department of Information and Technology)</t>
  </si>
  <si>
    <t>Provincial Capitol, Matti, Digos City</t>
  </si>
  <si>
    <t>1831</t>
  </si>
  <si>
    <t>158. Construction of Multi-Purpose Building, NIA Digos City</t>
  </si>
  <si>
    <t>1832</t>
  </si>
  <si>
    <t>159. Construction of Multi-Purpose Building</t>
  </si>
  <si>
    <t>1833</t>
  </si>
  <si>
    <t>160. Construction of Mitigating Structure along Balutakay River Left and Right Side Downstream Section of Balutakay-Hagonoy Bridge (B00165MN)</t>
  </si>
  <si>
    <t>Brgy. Zone 1, Digos City</t>
  </si>
  <si>
    <t>1834</t>
  </si>
  <si>
    <t>161. Construction of Flood Control Structure-Concrete Revetment along Padada-Mainit River (Lapulabao-Masalam Bridge Downstream Section)</t>
  </si>
  <si>
    <t>1835</t>
  </si>
  <si>
    <t>162. Construction of Water System – Level II</t>
  </si>
  <si>
    <t>Hagonoy, Davao del Sur</t>
  </si>
  <si>
    <t>1836</t>
  </si>
  <si>
    <t>163. Construction of Road</t>
  </si>
  <si>
    <t>Balutakay, Hagonoy, Davao del Sur</t>
  </si>
  <si>
    <t>1837</t>
  </si>
  <si>
    <t>164. Construction of Road</t>
  </si>
  <si>
    <t>1838</t>
  </si>
  <si>
    <t>165. Concreting of Brgy. Mahayahay FMR</t>
  </si>
  <si>
    <t>Hagonoy Water Dist., Davao del Sur</t>
  </si>
  <si>
    <t>1839</t>
  </si>
  <si>
    <t>166. Concreting of Purok 4 to Purok 6, Balutakay FMR</t>
  </si>
  <si>
    <t>From Brgy. Lapu-Laba to Brgy. Malabang, Hagonoy, Davao del Sur</t>
  </si>
  <si>
    <t>1840</t>
  </si>
  <si>
    <t>167. Concreting of Purok 2 to Purok 3, Brgy. Balutakay FMR</t>
  </si>
  <si>
    <t>From Brgy. Sinarangan, Matanao to Brgy. Kibuaya, Hagonoy, Davao del Sur</t>
  </si>
  <si>
    <t>1841</t>
  </si>
  <si>
    <t>168. Concreting of Purok 5 to Purok 6 Brgy. FMR, San Isidro</t>
  </si>
  <si>
    <t>Brgy. Mahayahay, Hagonoy, Davao del Sur</t>
  </si>
  <si>
    <t>1842</t>
  </si>
  <si>
    <t>169. Construction of Flood Mitigation Structure</t>
  </si>
  <si>
    <t>1843</t>
  </si>
  <si>
    <t>170. Construction of Flood Mitigation Structure</t>
  </si>
  <si>
    <t>1844</t>
  </si>
  <si>
    <t>171. Construction of Flood Mitigation Structure</t>
  </si>
  <si>
    <t>1845</t>
  </si>
  <si>
    <t>172. Construction of Padada River Bank Protection Dike at Main Dam</t>
  </si>
  <si>
    <t>Along Balutakay River, Balutakay Bridge to Purok 2 Upstream Section, Brgy. Balutakay, Hagonoy, Davao del Sur</t>
  </si>
  <si>
    <t>1846</t>
  </si>
  <si>
    <t>173. Construction of Flood Mitigation Structure with Steel Sheet Pile along Padada-Mainit River</t>
  </si>
  <si>
    <t>Along Balutakay River, Balutakay Bridge to Purok 3 Upstream Section, Brgy. Balutakay, Hagonoy, Davao del Sur</t>
  </si>
  <si>
    <t>1847</t>
  </si>
  <si>
    <t>( MASALAM Bridge – Lapulabao Section)</t>
  </si>
  <si>
    <t>Along Padada-Mainit River, (Bridge to Lapanday Foods Plantation Left Side Downstream Section), Brgy. Guihing, Hagonoy, Davao del Sur</t>
  </si>
  <si>
    <t>1848</t>
  </si>
  <si>
    <t>174. Guihing-Aplaya Road connectiong Nagkahiusa Mananahi sa Camucaan Association (NMCA) and Digos-Makar Road in Support of Wearables and Homestyle Industry</t>
  </si>
  <si>
    <t>1849</t>
  </si>
  <si>
    <t>175. Construction of Road</t>
  </si>
  <si>
    <t>1850</t>
  </si>
  <si>
    <t>176. Rehabilitation of Road</t>
  </si>
  <si>
    <t>Brgy. Aplaya, Hagonoy, Davao del Sur</t>
  </si>
  <si>
    <t>1851</t>
  </si>
  <si>
    <t>177. Construction of the Municipal Public Market Perimeter Road</t>
  </si>
  <si>
    <t>Brgy. Liling, Hagonoy, Davao del Sur</t>
  </si>
  <si>
    <t>1852</t>
  </si>
  <si>
    <t>178. Construction of Road</t>
  </si>
  <si>
    <t>Gilda Subdivision, Guihing, Davao del Sur</t>
  </si>
  <si>
    <t>1853</t>
  </si>
  <si>
    <t>179. Construction of Road</t>
  </si>
  <si>
    <t>Brgy. Lapulabo, Hagonoy, Davao del Sur</t>
  </si>
  <si>
    <t>1854</t>
  </si>
  <si>
    <t>180. Construction (Completion) of Multi-Purpose Building, (Day Care Center)</t>
  </si>
  <si>
    <t>1855</t>
  </si>
  <si>
    <t>181. Construction (Completion) of Multi-Purpose Building, (Day Care Center)</t>
  </si>
  <si>
    <t>1856</t>
  </si>
  <si>
    <t>182. Construction (Completion) of Multi-Purpose Building, Madrasah/School Building</t>
  </si>
  <si>
    <t>Brgy. San Isidro, Hagonoy, Davao del Sur</t>
  </si>
  <si>
    <t>1857</t>
  </si>
  <si>
    <t>183. Construction (Completion) of Multi-Purpose Building, Madrasah/School Building</t>
  </si>
  <si>
    <t>Brgy. San Guillermo, Hagonoy, Davao del Sur</t>
  </si>
  <si>
    <t>1858</t>
  </si>
  <si>
    <t>184. Construction (Completion) of Multi-Purpose Building, (School Mini Gym)</t>
  </si>
  <si>
    <t>Brgy. Clib, Hagonoy, Davao del Sur</t>
  </si>
  <si>
    <t>1859</t>
  </si>
  <si>
    <t>185. Construction (Completion) of Multi-Purpose Building, (Social Hall)</t>
  </si>
  <si>
    <t>1860</t>
  </si>
  <si>
    <t>186. Construction of Multi-Purpose Building</t>
  </si>
  <si>
    <t>1861</t>
  </si>
  <si>
    <t>187. Construction of Multi-Purpose Building</t>
  </si>
  <si>
    <t>1862</t>
  </si>
  <si>
    <t>188. Construction of Multi-Purpose Building</t>
  </si>
  <si>
    <t>Brgy. Malabang, Hagonoy, Davao del Sur</t>
  </si>
  <si>
    <t>1863</t>
  </si>
  <si>
    <t>189. Construction of Water System – Level II</t>
  </si>
  <si>
    <t>Brgy. Ihan, Kiblawan, Davao del Sur</t>
  </si>
  <si>
    <t>1864</t>
  </si>
  <si>
    <t>190. Access Road</t>
  </si>
  <si>
    <t>1865</t>
  </si>
  <si>
    <t>191. Construction of Concrete Road</t>
  </si>
  <si>
    <t>1866</t>
  </si>
  <si>
    <t>192. Construction of Multi-Purpose Building</t>
  </si>
  <si>
    <t>Brgy. Abnate, Kiblawan, Davao del Sur</t>
  </si>
  <si>
    <t>1867</t>
  </si>
  <si>
    <t>193. Construction of Multi-Purpose Building</t>
  </si>
  <si>
    <t>1868</t>
  </si>
  <si>
    <t>194. Construction of Multi-Purpose Building</t>
  </si>
  <si>
    <t>From Waterfall Road Leading to Pandong Bato Trail, Kiblawan, Davao del Sur</t>
  </si>
  <si>
    <t>1869</t>
  </si>
  <si>
    <t>195. Construction of Multi-Purpose Building</t>
  </si>
  <si>
    <t>From Brgy. Clib to Brgy. Lito, Mun. of Sulop to Brgy. Cogon-Bacaca, Mun. of Kiblawan, Davao del Sur</t>
  </si>
  <si>
    <t>1870</t>
  </si>
  <si>
    <t>197. Construction of Multi-Purpose Building</t>
  </si>
  <si>
    <t>Brgy. San Isidro, Kiblawan, Davao del Sur</t>
  </si>
  <si>
    <t>1871</t>
  </si>
  <si>
    <t>198. Construction of Multi-Purpose Building</t>
  </si>
  <si>
    <t>Brgy. Kibongbong, Kiblawan, Davao del Sur</t>
  </si>
  <si>
    <t>1872</t>
  </si>
  <si>
    <t>199. Construction of Multi-Purpose Building</t>
  </si>
  <si>
    <t>Brgy. Pocaleel, Kiblawan, Davao del Sur</t>
  </si>
  <si>
    <t>1873</t>
  </si>
  <si>
    <t>200. Construction of Multi-Purpose Building</t>
  </si>
  <si>
    <t>Brgy. Molopolo, Kiblawan, Davao del Sur</t>
  </si>
  <si>
    <t>1874</t>
  </si>
  <si>
    <t>Ricky Aguillera</t>
  </si>
  <si>
    <t>Agricultural Project</t>
  </si>
  <si>
    <t>Purok Mars, Brgy. Managa and Purok 9, Brgy. Alegre, Bansalan, Davao del Sur</t>
  </si>
  <si>
    <t>1875</t>
  </si>
  <si>
    <t>The Tree House Resort Inc.</t>
  </si>
  <si>
    <t>1876</t>
  </si>
  <si>
    <t>Gerly G. Gripo</t>
  </si>
  <si>
    <t>Pop-Up Refreshment</t>
  </si>
  <si>
    <t>1877</t>
  </si>
  <si>
    <t>Yolando M. Antonio</t>
  </si>
  <si>
    <t>1878</t>
  </si>
  <si>
    <t>Joje Lim</t>
  </si>
  <si>
    <t>Farming</t>
  </si>
  <si>
    <t>1879</t>
  </si>
  <si>
    <t>Eulaida Salado</t>
  </si>
  <si>
    <t>For Fencing</t>
  </si>
  <si>
    <t>1880</t>
  </si>
  <si>
    <t>Beverly Canto</t>
  </si>
  <si>
    <t>1881</t>
  </si>
  <si>
    <t>Carlos Alcoba</t>
  </si>
  <si>
    <t>ACJD Mountain Resort</t>
  </si>
  <si>
    <t>Sitio Matti, Brgy. Binaton, Davao del Sur</t>
  </si>
  <si>
    <t>1882</t>
  </si>
  <si>
    <t>Dannielle Fate Jara</t>
  </si>
  <si>
    <t>JMDL Autoparts and Accessories Trading</t>
  </si>
  <si>
    <t>Mt. Apo, Brgy. Kapatagan, Digos City</t>
  </si>
  <si>
    <t>1883</t>
  </si>
  <si>
    <t>Jonard Edong</t>
  </si>
  <si>
    <t>Lower Tibolo, Sta. Cruz, Davao del Sur</t>
  </si>
  <si>
    <t>1884</t>
  </si>
  <si>
    <t>Elizabeth Joy Serrano-Quijano</t>
  </si>
  <si>
    <t>USEP ''Women Leadership Among the Blaan of Davao Region''</t>
  </si>
  <si>
    <t>Brgys. Asbang, Colonsabac, Saub, Savoy, Dongan Pekong, Matano, Davao del Sur and Brgys. Bulol-Salo, Tacul and Waterfall, Kiblawan, Davao del Sur</t>
  </si>
  <si>
    <t>1885</t>
  </si>
  <si>
    <t>Mt. Buribid</t>
  </si>
  <si>
    <t>Eco -Tourism Site of Mt. Buribid</t>
  </si>
  <si>
    <t>1886</t>
  </si>
  <si>
    <t>Allyn Thon B. Rabi</t>
  </si>
  <si>
    <t>Science in the Language of the Land: Exploring Indigenous Modes of Communicating Scientific Ideas in Agriculture and Environment"</t>
  </si>
  <si>
    <t>Hagonoy Davao, del Sur</t>
  </si>
  <si>
    <t>1887</t>
  </si>
  <si>
    <t>Hikamas Gas Mini Station</t>
  </si>
  <si>
    <t>Brgy. Maibo Magsaysay, Davao del Sur</t>
  </si>
  <si>
    <t>1888</t>
  </si>
  <si>
    <t>Riza Dejos</t>
  </si>
  <si>
    <t>Earth Fill Quarry Permit</t>
  </si>
  <si>
    <t>Purok 6, Brgy. Malamodao, Maco, Davao de Oro</t>
  </si>
  <si>
    <t>1889</t>
  </si>
  <si>
    <t>Arceli Ocaña</t>
  </si>
  <si>
    <t>1890</t>
  </si>
  <si>
    <t>Nabunturan Integrated Miners Development Cooperative</t>
  </si>
  <si>
    <t>Renewal of the Small Scale Mining Application</t>
  </si>
  <si>
    <t>Nabunturan, Davao de Oro</t>
  </si>
  <si>
    <t>1891</t>
  </si>
  <si>
    <t>Lani Quilang</t>
  </si>
  <si>
    <t>Limestone Quarry Permit</t>
  </si>
  <si>
    <t>Purok 4, Sitio Lansones, Brgy. Gubatan, Maco, Davao de Oro</t>
  </si>
  <si>
    <t>1892</t>
  </si>
  <si>
    <t>Nuelda Builders Construction and Supply Inc.</t>
  </si>
  <si>
    <t>Construction of Concrete Batching Plant</t>
  </si>
  <si>
    <t>Purok 8, Nagka St., Brgy. Magnaga, Pantukan, Davao De Oro</t>
  </si>
  <si>
    <t>1893</t>
  </si>
  <si>
    <t>Wennie E. Tapia</t>
  </si>
  <si>
    <t>Establishment of an Inland Resort</t>
  </si>
  <si>
    <t>Purok 1, Bitoon, Brgy. Tagdangua, Pantukan, Davao de Oro</t>
  </si>
  <si>
    <t>1894</t>
  </si>
  <si>
    <t>SRIP</t>
  </si>
  <si>
    <t>Awao Small Reservior Irrigation Project</t>
  </si>
  <si>
    <t>Municipalities of Monkayo, Davao de Oro</t>
  </si>
  <si>
    <t>1895</t>
  </si>
  <si>
    <t>New St. Claire Enterprises</t>
  </si>
  <si>
    <t>Implementation of an Agricultural Development Project (Gian Bamboo Project, Palm Oil Project and Agarwood Project and Eco-Tourism Development</t>
  </si>
  <si>
    <t>Sitio Durian, Gupitan, Kapalong, Davao del Norte</t>
  </si>
  <si>
    <t>Livelihood</t>
  </si>
  <si>
    <t>1896</t>
  </si>
  <si>
    <t>Teopoldo T. Jadia Jr.</t>
  </si>
  <si>
    <t>Forest Land Use Agreement (FLagT) for Inland Resort</t>
  </si>
  <si>
    <t>Purok 28 Bitoon, Brgy. Ngan, Compostela, Davao de Oro</t>
  </si>
  <si>
    <t>1897</t>
  </si>
  <si>
    <t>1898</t>
  </si>
  <si>
    <t>Ms. Precious Xyza A. Smith</t>
  </si>
  <si>
    <t>Peñaplata, Island Garden City of Samal, Davao del Norte</t>
  </si>
  <si>
    <t>1899</t>
  </si>
  <si>
    <t>LOLITA S. PINOON</t>
  </si>
  <si>
    <t>Establishment of Farm Project</t>
  </si>
  <si>
    <t>Sitio Bondok, Purok 6, Brgy. San Roque and Brgy. New Cortez, New Corella Davao del Norte</t>
  </si>
  <si>
    <t>1900</t>
  </si>
  <si>
    <t>Noel Cartalaba</t>
  </si>
  <si>
    <t>Poultry Farming Project</t>
  </si>
  <si>
    <t>Purok 5, Little Baguio, Brgy. Sonion, Davao del norte</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</si>
  <si>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</si>
  <si>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</si>
  <si>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</si>
  <si>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</si>
  <si>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</si>
  <si>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</si>
  <si>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</si>
  <si>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</si>
  <si>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</si>
  <si>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</si>
  <si>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</si>
  <si>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</si>
  <si>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</si>
  <si>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</si>
  <si>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</si>
  <si>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</si>
  <si>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</si>
  <si>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</si>
  <si>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</si>
  <si>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</si>
  <si>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</si>
  <si>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</si>
  <si>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</si>
  <si>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</si>
  <si>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</si>
  <si>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</si>
  <si>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Asia Alliance Mining Corp.</t>
  </si>
  <si>
    <t>Exploration and Utilization/Development for Assessment of Feasibility for Production of AFTA No. 000014-XI</t>
  </si>
  <si>
    <t>Maco, Mabini, Maragusan, Mawab, and Nabunturan, Davao de Oro</t>
  </si>
  <si>
    <t>Brgy. Kisante Rural Water System Sanitation and Ass. (BAKIRWASSA)</t>
  </si>
  <si>
    <t>Sitio Locatong, Biangan, Makilala, Cotabato</t>
  </si>
  <si>
    <t>No compliance of Legal Opinion 31-03-04-22</t>
  </si>
  <si>
    <t>DATU TONY MAYAS</t>
  </si>
  <si>
    <t>Petition for Exercise of Priority Rights to Natural Resources within CADC 033</t>
  </si>
  <si>
    <t>Tempok, Brgy. Saripang, Bagumbayan, Sultan Kudarat</t>
  </si>
  <si>
    <t>For endorsement to the CEB
 (for ARCHIVED as per letter of NCIP-R12)</t>
  </si>
  <si>
    <t>Salnaong Bong Banwu Tribal Council</t>
  </si>
  <si>
    <t>Cutting Permit Application for Rattan and Gmelina</t>
  </si>
  <si>
    <t>CADC 074</t>
  </si>
  <si>
    <t xml:space="preserve"> Tree Cutting Project</t>
  </si>
  <si>
    <t>Kafugan Mining Corporation</t>
  </si>
  <si>
    <t>EXPA No. 126-XII-2013</t>
  </si>
  <si>
    <t>Barangays Nalus, Badtasan, Tamadang, all in the Municipality of Kiamba, Sarangani province</t>
  </si>
  <si>
    <t>Awaiting compliance to LAOs Advisory No.31-03-04-22 released on May 4,2022</t>
  </si>
  <si>
    <t>Save the Children Philippines, Inc</t>
  </si>
  <si>
    <t>Early Childhood Care &amp; Developmet, Basic Education, School Health &amp; Nutrition, Adolescent Development &amp; Livelihood Programs</t>
  </si>
  <si>
    <t>Municipalities of T'boli &amp; Lake Sebu, South Cotabato</t>
  </si>
  <si>
    <t>Issued with Legal Opinion 48-05-10-15; No compliance submitted</t>
  </si>
  <si>
    <t>Riverhead Resources Mining Corporation</t>
  </si>
  <si>
    <t>EXPA 131-XII-2018</t>
  </si>
  <si>
    <t>Barangays Malugong Basag and Mungokayo, Tboli, Sotuh Cotabato</t>
  </si>
  <si>
    <t>No compliance to LO 54-08-23-19</t>
  </si>
  <si>
    <t xml:space="preserve">LGU of Tulunan </t>
  </si>
  <si>
    <t>Construction of 100 units IP Housing Project</t>
  </si>
  <si>
    <t>Ongoing compliance, we already communicated the concerned LGU.</t>
  </si>
  <si>
    <t xml:space="preserve">PLGU of Sarangani </t>
  </si>
  <si>
    <t>Concreting of NHW JCT Calabanit - E. Alegado Farm to Market Road Phase I</t>
  </si>
  <si>
    <t>Municipality of Glan, Sarangani</t>
  </si>
  <si>
    <t>Based on the information of Ms. Analiza Tatad, Validation Leader, the PLGU will not sign the Usufruct Agreement, but both Tribal Council and LGU agreed to use the MOA instead</t>
  </si>
  <si>
    <t xml:space="preserve">Rodolfo Layson </t>
  </si>
  <si>
    <t>Sand and Gravel Quarry Project</t>
  </si>
  <si>
    <t>Alegria, Alabel, Sarangani.</t>
  </si>
  <si>
    <t>The FBI team already informed the proponent to sign the prepared Affidavit of Undertaking for signature of proponent</t>
  </si>
  <si>
    <t>Bae Delia Patricio Lawian</t>
  </si>
  <si>
    <t>Development Of Bong Gumne De Muhon</t>
  </si>
  <si>
    <t>Sitio Datal Fitak, Barangay Assumption, City of Koronadal</t>
  </si>
  <si>
    <t xml:space="preserve">Remanded back to Provincial Office for  compliance with the findings of the RRT as stipulated in their Review and Evaluation dated August 3, 2023 </t>
  </si>
  <si>
    <t>MACROASIA</t>
  </si>
  <si>
    <t>Mining Exploration</t>
  </si>
  <si>
    <t>Esperanza, Sultan Kudarat</t>
  </si>
  <si>
    <t>Issued with Memo Order RMD-ADO-7-2023-1 dated January 5, 2023, a follow up memo for the compliance of the legal advisory no. 33-03-10-22;</t>
  </si>
  <si>
    <t>Peregrino Mineral Resources, Inc.</t>
  </si>
  <si>
    <t>Exploration Permit Application (EXPA NO. 0000007-XII)</t>
  </si>
  <si>
    <t>Columbio, Sultan Kudarat</t>
  </si>
  <si>
    <t>METALLICA MINERAL RESOURCES, INC.</t>
  </si>
  <si>
    <t>Lambuling, Kematu, Desawo, Afus, Mongokayo and T’bolok all of T’boli, South Cotabato</t>
  </si>
  <si>
    <t>Waiting for compliance of RO to ADO's evaluation and Legal Opinion No.56-9-11</t>
  </si>
  <si>
    <t>ALPHAVILLE MINERAL RESOURCES CORP.</t>
  </si>
  <si>
    <t>Exploration Permit Application (EXPA-000070-XII)</t>
  </si>
  <si>
    <t>Brgys. Sucob, Maligaya, Sinapulan, Telafas, Polomolok &amp; Mayo, Columbio, Sultan Kudarat</t>
  </si>
  <si>
    <t>DAGUMA Agro-Minerals, Inc.</t>
  </si>
  <si>
    <t>Coal Energy Development, Extraction &amp; Production (COC-126)</t>
  </si>
  <si>
    <t>Brgy. Ned, Lake Sebu, South Cotabato</t>
  </si>
  <si>
    <t>Bagobo-Tagabawa ICCs/IPs</t>
  </si>
  <si>
    <t>Construction of Building for the School of Indigenous Knowledge</t>
  </si>
  <si>
    <t xml:space="preserve"> Makilala, Cotabato</t>
  </si>
  <si>
    <t xml:space="preserve">PLGU Cotabato </t>
  </si>
  <si>
    <t xml:space="preserve">Infrastructure Projects </t>
  </si>
  <si>
    <t>Barangay Matalam and Mateo, Kidapawan City, Province of Cotabato</t>
  </si>
  <si>
    <t xml:space="preserve">PLGU of Cotabato 
</t>
  </si>
  <si>
    <t>LGSF-SBDP Projects</t>
  </si>
  <si>
    <t>Magpet, Del Carmen, La Esperanza, and President Roxas, Cotabato</t>
  </si>
  <si>
    <t>Ongoing Compliance, We already communicated the PLGU of Cotabato.</t>
  </si>
  <si>
    <t xml:space="preserve">Local Government Unit of Antipas, Cotabato </t>
  </si>
  <si>
    <t>IP Housing Assistance Project</t>
  </si>
  <si>
    <t xml:space="preserve"> Sitio Malasin, Malatab, Antipas, Cotabato</t>
  </si>
  <si>
    <t xml:space="preserve"> Philippine Long-Distance Telephone, Inc.</t>
  </si>
  <si>
    <t>Installation of Poles and Laying of Cable (216F) Feeders</t>
  </si>
  <si>
    <t>Barangay Ilomavis, Kidapawan City, Cotabato</t>
  </si>
  <si>
    <t xml:space="preserve">ongoing compliance, coomunicated concerned LGU regarding cpmpliance </t>
  </si>
  <si>
    <t xml:space="preserve"> PLGU of Kiyaab </t>
  </si>
  <si>
    <t>Concreting of Farm to Market Road</t>
  </si>
  <si>
    <t>Barangay Kiyaab, Antipas, Cotabato</t>
  </si>
  <si>
    <t>on going compliance , already communicated concerned LGU for compliance</t>
  </si>
  <si>
    <t xml:space="preserve">LGU of Antipas </t>
  </si>
  <si>
    <t xml:space="preserve">Concreting of Farm to Market Road </t>
  </si>
  <si>
    <t>Barangay Datu Agod, Antipas, Cotabato</t>
  </si>
  <si>
    <t xml:space="preserve">LGU of Kidapawan City </t>
  </si>
  <si>
    <t>Concreting of Sibawan Farm-to-Market Road</t>
  </si>
  <si>
    <t>Barangay Sibawan, Kidapawan City</t>
  </si>
  <si>
    <t>Compliance Submitted to ADO- July 31, 2023</t>
  </si>
  <si>
    <t>Barangays Gayola, Katipunan, Malinan, San Isidro, San Roque, and Sto. Niño, all in Kidapawan City, Cotabato</t>
  </si>
  <si>
    <t xml:space="preserve">LGU of Mlang </t>
  </si>
  <si>
    <t>Concreting of One (1) Kilometer 2 Lanes Farm to Market Road located</t>
  </si>
  <si>
    <t>Barangay New Consolacion, Mlang, Cotabato</t>
  </si>
  <si>
    <t>LGU of Esperanza</t>
  </si>
  <si>
    <t xml:space="preserve">Road Concreting </t>
  </si>
  <si>
    <t>Barangays Magsaysay, Villamor and Sagasa all in the Municipality of Esperanza, Sultan Kudarat</t>
  </si>
  <si>
    <t>compliance is ongoing and the report has been submitted to the provincial office. We are waiting for it to be sent to the regional office.</t>
  </si>
  <si>
    <t xml:space="preserve">DepEd RXII </t>
  </si>
  <si>
    <t>establishment of Sabanal National High School</t>
  </si>
  <si>
    <t>Kalamansig Annex in Barangay Sabanal, Kalamansig, Sultan Kudarat</t>
  </si>
  <si>
    <t>Compliance is ongoing and the report has been submitted to the provincial office. We are waiting for it to be sent to the regional office.</t>
  </si>
  <si>
    <t xml:space="preserve">DSWD </t>
  </si>
  <si>
    <t xml:space="preserve">KALAHI-CIDDS NCDDP Projects </t>
  </si>
  <si>
    <t>Lutayan, Sultan Kudarat</t>
  </si>
  <si>
    <t>On going compliance to the evaluation of ADO.</t>
  </si>
  <si>
    <t xml:space="preserve">Sarangani Energy Corporation </t>
  </si>
  <si>
    <t>Sitio Siguil, Tinoto, Maasim, Sarangani</t>
  </si>
  <si>
    <t>As per information from Maitum CSC, the FBi report  is still in the possesion of Mr. Richard Trecero, FBI team leader, and has not been forwarded to the regional office since they did not come up with a win-win agreement with the land owner.</t>
  </si>
  <si>
    <t>CLGU of Koronadal</t>
  </si>
  <si>
    <t>Construction of Level II Potable Water System Projects</t>
  </si>
  <si>
    <t>Purok Lower Supon &amp; Upper Cadidang, Barangay San Jose, Koronadal City, South Cotabato</t>
  </si>
  <si>
    <t xml:space="preserve">LGU of T’Boli </t>
  </si>
  <si>
    <t>Construction of New Public Terminal</t>
  </si>
  <si>
    <t>Purok Pag-asa, Edwards, Tboli, South Cotabato</t>
  </si>
  <si>
    <t xml:space="preserve">Sarangai Energy Corporation (SEC) and South Cotabato Electric Cooperative Inc. II </t>
  </si>
  <si>
    <t>69KV Line and 138KV Transmission Line</t>
  </si>
  <si>
    <t>Barangays Kamanga and Tinoto, all in the Municipality of Maasim, Sarangani and Barangays Bawing, Tambler and San Jose, all in General Santos City</t>
  </si>
  <si>
    <t xml:space="preserve">DSWD Region 12 </t>
  </si>
  <si>
    <t xml:space="preserve">KALAHI CIDDSS Project </t>
  </si>
  <si>
    <t>Barangays Eday, Lomoyon, Elbebe and Makat, all in the Municipality of Columbio, Sultan Kudarat</t>
  </si>
  <si>
    <t>SAG- Violeta Nicer</t>
  </si>
  <si>
    <t xml:space="preserve">Sand and Gravel Quarry Project </t>
  </si>
  <si>
    <t>Barangay Tinagacan, General Santos City</t>
  </si>
  <si>
    <t xml:space="preserve">Remanded back to Provincial Office for  compliance with the findings of the ADO as stipulated in their Review and Evaluation dated July 13, 2023 </t>
  </si>
  <si>
    <t>Build -Rocks Aggregates, Inc.</t>
  </si>
  <si>
    <t xml:space="preserve"> EARTH FILL QUARRY </t>
  </si>
  <si>
    <t>BARANGAY DOMOLOK, MUNICIPALITY OF ALABEL, PROVINCE OF SARANGANI</t>
  </si>
  <si>
    <t>Jun Camsa</t>
  </si>
  <si>
    <t>Small Scale Mining Contract</t>
  </si>
  <si>
    <t>Barangay Daguma, Bagumbayan, Sultan Kudarat</t>
  </si>
  <si>
    <t xml:space="preserve">On going review of documents by LAO. </t>
  </si>
  <si>
    <t>MLGU of Polomolok</t>
  </si>
  <si>
    <t>Road Concreting of Prk. Kalyong-Bukal Eel-Guaza-Buluan-Bato-Paradise, Barangay Landan, Municipality of Polomolok, Province of South Cotabato.</t>
  </si>
  <si>
    <t>Barangay Landan, Municipality of Polomolok, Province of South Cotabato</t>
  </si>
  <si>
    <t xml:space="preserve">Waiting for the evaluation of ADO and LAO. </t>
  </si>
  <si>
    <t>Deped XII-Division of Sarangani</t>
  </si>
  <si>
    <t>Construction of School Building</t>
  </si>
  <si>
    <t>Barangay Kablacan, Maasim, Sarangani</t>
  </si>
  <si>
    <t xml:space="preserve">Compliance on the finsings of ADO has been submitted to central office for review. </t>
  </si>
  <si>
    <t>StemEd Philippines</t>
  </si>
  <si>
    <t>"Enabling Immediate Wireless Connectivity to Unserved/Underserved Communities in Mindanao</t>
  </si>
  <si>
    <t>Barangay San Jose, General Santos City</t>
  </si>
  <si>
    <t xml:space="preserve">For review of ADO. </t>
  </si>
  <si>
    <t>Marjorie Inoc</t>
  </si>
  <si>
    <t>Earthfill Quarry</t>
  </si>
  <si>
    <t xml:space="preserve">FBI report submitted to ADO for review. </t>
  </si>
  <si>
    <t>Alliance Select Foods International</t>
  </si>
  <si>
    <t>SAPA-MOA to use the Foreshore Lease</t>
  </si>
  <si>
    <t>Barangay Tambler, General Santos City</t>
  </si>
  <si>
    <t>For submission of rectified CNO to ADO.</t>
  </si>
  <si>
    <t>MLGU of Banga</t>
  </si>
  <si>
    <t>Concreting of Rang-ay – Lamba Farm to Market Road</t>
  </si>
  <si>
    <t>Barangay Rang-ay and Lamba, Banga, South Cotabato</t>
  </si>
  <si>
    <t>City LGU of Koronadal</t>
  </si>
  <si>
    <t>Eco Tourism Park</t>
  </si>
  <si>
    <t>Barangay Paraiso, Koronadal City, South Cotabato</t>
  </si>
  <si>
    <t>Eco Tourism</t>
  </si>
  <si>
    <t xml:space="preserve">For submission of FBI report to ADO for review. </t>
  </si>
  <si>
    <t>Indigi PTE TD &amp; Clearwind PTE TD</t>
  </si>
  <si>
    <t>Carbon Trading Project</t>
  </si>
  <si>
    <t>ADS</t>
  </si>
  <si>
    <t>Manobo</t>
  </si>
  <si>
    <t>FPIC Process is currently put on hold since the proponent has not complied with the Governor's Clearance Certificate yet.</t>
  </si>
  <si>
    <t>FPIC On hold</t>
  </si>
  <si>
    <t>CADT 092,134,237,118,135,252</t>
  </si>
  <si>
    <t>Manobo, Mamanwa, and Higaonon</t>
  </si>
  <si>
    <t>Complied. FBI/Validation report was submitted to RO</t>
  </si>
  <si>
    <t>Project Caraga Group, Inc.,</t>
  </si>
  <si>
    <t xml:space="preserve">Carbon Trading Project
</t>
  </si>
  <si>
    <t>CADT 048, 254</t>
  </si>
  <si>
    <t>Mamanwa</t>
  </si>
  <si>
    <t>Hold for abeyance since the proponent recommended to prioritized ADSDPP enhancement</t>
  </si>
  <si>
    <t xml:space="preserve"> Project Caraga Group, Inc.,</t>
  </si>
  <si>
    <t>CADT 092,134,237,118,253,252,256</t>
  </si>
  <si>
    <t>KC PAMANA IP CDD Batch 3 Cycle 3</t>
  </si>
  <si>
    <t>CADT 115, 237</t>
  </si>
  <si>
    <t>Government projects</t>
  </si>
  <si>
    <t>Mamanwa and Manobo</t>
  </si>
  <si>
    <t>CADT 116, 114</t>
  </si>
  <si>
    <t>San miguel, Surigao del Sur was already validated; Pangi was already validated waiting for Affidavit of Undertaking of BLGU</t>
  </si>
  <si>
    <t>CADT 077,079,250</t>
  </si>
  <si>
    <t>Manobo, Banwaon, and Talaandig</t>
  </si>
  <si>
    <t>validation was already conducted, currently compiling the reports atachment for submission</t>
  </si>
  <si>
    <t>CADT 246, 255</t>
  </si>
  <si>
    <t>Manobo, Higaonon, and Banwaon</t>
  </si>
  <si>
    <t>The IP community from CADT 255 failed to submit their resolutions despite being followed up a couple of times already.</t>
  </si>
  <si>
    <t>DA</t>
  </si>
  <si>
    <t>DA-SAAD CY 2023 Program</t>
  </si>
  <si>
    <t>CADT 256`</t>
  </si>
  <si>
    <t>On going revision of the USUFRUCT between the implementer and ICCs/IPs of CADT 256.</t>
  </si>
  <si>
    <t>MLGU</t>
  </si>
  <si>
    <t>2nd Phase Development of water system level III</t>
  </si>
  <si>
    <t>CADT 153</t>
  </si>
  <si>
    <t>Conducted already with report however needs affidavit of undertaking from MLGU-Cagwait</t>
  </si>
  <si>
    <t>EMCO Plywood Corporation/Donald Elorde</t>
  </si>
  <si>
    <t>IFMA No. 10-95-002</t>
  </si>
  <si>
    <t>CADT 252</t>
  </si>
  <si>
    <t>Higaonon</t>
  </si>
  <si>
    <t>Pre-Conference conducted April 17, 2023.. The conduct of actual FBI was scheduled twice but the proponent requested for postponement</t>
  </si>
  <si>
    <t>Cabanban Estrella Farmers Association</t>
  </si>
  <si>
    <t>PACBRMA</t>
  </si>
  <si>
    <t>CADT 254</t>
  </si>
  <si>
    <t>We are still waiting the signed Affidavit of Undertakings from the proponent</t>
  </si>
  <si>
    <t>DILG</t>
  </si>
  <si>
    <t>Provision of Renewable Energy Based electrification</t>
  </si>
  <si>
    <t>CADT 002</t>
  </si>
  <si>
    <t>We are still waiting Affidavit of Undertaking BLGU</t>
  </si>
  <si>
    <t>Construction of Access road leading to Nasipit, ADN (NANIE-SEZ)</t>
  </si>
  <si>
    <t>Still on the process of coordination by the proponent since their was already an FPIC process conducted prior to the reconstitution of FPIC team. There is a need of levelling off to be scheduled this coming May 2024.</t>
  </si>
  <si>
    <t>Ampac Asia Incorporated</t>
  </si>
  <si>
    <t>MPSA No. 259 AMRI Mining</t>
  </si>
  <si>
    <t>CADT 048</t>
  </si>
  <si>
    <t>Pre-FBI Conference was conducted in NCIP Provincial Office and the WFP was given to the proponent for their approval however until now no response from the proponent.</t>
  </si>
  <si>
    <t>1. Upgrading/Improvement of NRJ Amontay-Calonia Provincial Road (Phase 1) 2. Construction/Improvement of Minbahandi-Sio-an road, Sitio Minbahandi-Sitio Sio-an, Camagong, Nasipit (Phase 1 &amp; 2)</t>
  </si>
  <si>
    <t>Validation conducted last August 7, 2023. Lacking signed MOA from the proponent</t>
  </si>
  <si>
    <t>MLGU Nasipit</t>
  </si>
  <si>
    <t>Installation of street lights along National Highway, Brgy. Ata-atahon to Brgy. Cubi-cubi</t>
  </si>
  <si>
    <t>The proponent was invited for a Validation Activity last June 6, 2023, but the proponent failed to attend the said activity.</t>
  </si>
  <si>
    <t>MLGU Bunawan</t>
  </si>
  <si>
    <t>Construction of water system Level II project</t>
  </si>
  <si>
    <t>CADT 136</t>
  </si>
  <si>
    <t>For scheduling</t>
  </si>
  <si>
    <t>Maharlika Mining and Development Corporation</t>
  </si>
  <si>
    <t xml:space="preserve">CADT 238 </t>
  </si>
  <si>
    <t xml:space="preserve">Manobo and Mamanwa </t>
  </si>
  <si>
    <t>For submission of Report</t>
  </si>
  <si>
    <t>Project Caraga Group Inc.</t>
  </si>
  <si>
    <t xml:space="preserve">CADT 153 </t>
  </si>
  <si>
    <t>Conducted consensus building, unfortunately, it ceased due to certain issues which need to address by the proponent.</t>
  </si>
  <si>
    <t xml:space="preserve">CADT 070 </t>
  </si>
  <si>
    <t>Manobo and Mandaya</t>
  </si>
  <si>
    <t xml:space="preserve">CADT 254 </t>
  </si>
  <si>
    <t xml:space="preserve">CADT 118 </t>
  </si>
  <si>
    <t>Complied. FPIC report was submitted to RO</t>
  </si>
  <si>
    <t xml:space="preserve">CADT 252 </t>
  </si>
  <si>
    <t xml:space="preserve">CADT 134 </t>
  </si>
  <si>
    <t xml:space="preserve">CADT 253 </t>
  </si>
  <si>
    <t xml:space="preserve">CADT 237 </t>
  </si>
  <si>
    <t xml:space="preserve">CADT 092 </t>
  </si>
  <si>
    <t>BLGU</t>
  </si>
  <si>
    <t>Construction of Sta. Irene-San Miguel Road, Surigao del sur</t>
  </si>
  <si>
    <t>Waiting for MOA signing of DPWH and ICCs/Ips and Affidavit of Undertaking of MLGU. No update until now.</t>
  </si>
  <si>
    <t>MLGU Marbon</t>
  </si>
  <si>
    <t>Installation of Solar Street Lights Project</t>
  </si>
  <si>
    <t>CADT 077</t>
  </si>
  <si>
    <t>for follow up with BLGU for the schedule of validation</t>
  </si>
  <si>
    <t>An act providng for the establishment of a level II General Hospital</t>
  </si>
  <si>
    <t>Basilisa, Dinagat Islands</t>
  </si>
  <si>
    <t>The validating team communicated the MLGU to comply pertinent documents however until to date no response from their end</t>
  </si>
  <si>
    <t>Johnson Farmers Consumers Cooperative (JOFACCO)</t>
  </si>
  <si>
    <t>CBFM</t>
  </si>
  <si>
    <t>CADT 090</t>
  </si>
  <si>
    <t>NCIP-SO Loreto, ADS informed the applicant w/ regards to Work Order for FPIC process but nothing happened due to financial constraints accordingly. 
 Needs FPIC Team reconstitution.</t>
  </si>
  <si>
    <t>Construction of RCEU-13 Perimeter Fence, Bunker and Tower</t>
  </si>
  <si>
    <t>CADT 135</t>
  </si>
  <si>
    <t>Initial coordination and pre-conference was already conducted. The area falls within the Military reservation of the AFP, the proponent still needs to coordinate with the AFP prior to the conduct of the Validation activity</t>
  </si>
  <si>
    <t>Solenn Development Corporation (SDC)</t>
  </si>
  <si>
    <t>Engagement of SDC to the Tribe Manobo</t>
  </si>
  <si>
    <t>CADT 238</t>
  </si>
  <si>
    <t>Manobo and Mamanwa</t>
  </si>
  <si>
    <t>The proponent application was cancelled by the affected IP communities.</t>
  </si>
  <si>
    <t>Concreting of Farm to Market road</t>
  </si>
  <si>
    <t>The validating team already conducted validation and still waiting for the resolution authorizing the Municipal Mayor to sign Affidavit of Undertaking</t>
  </si>
  <si>
    <t>Opening with concreting of road</t>
  </si>
  <si>
    <t>Construction of St. Cruz-Sibaroy-Bucto-Tumanan Farm to Market road</t>
  </si>
  <si>
    <t>MLGU La Paz</t>
  </si>
  <si>
    <t>Construction of Level III Potable water Supply system
 Construction of Level II Potable water supply system</t>
  </si>
  <si>
    <t>CADT 117</t>
  </si>
  <si>
    <t>Validation conducted but needs to revalidate one barangay due to the absence of LGU during the scheduled activity.
Finalization of the FBI validation report</t>
  </si>
  <si>
    <t>Concreting of Farm to Market road
 Construction of School Building
 Construction of Level III Potable Water supply system</t>
  </si>
  <si>
    <t xml:space="preserve">CADT 250 </t>
  </si>
  <si>
    <t>Banwaon</t>
  </si>
  <si>
    <t>Validation was already conducted. We are currently compiling the reports attachments for submission</t>
  </si>
  <si>
    <t>Concreting of Brgy. Anislagan to Sitio New Cebu Farm to Market Road</t>
  </si>
  <si>
    <t>Mangrove Swamp Forest Reserve (Barcelona-Bongan-Lawigan-Valencia-Protected Landscape and Seascape-BARBOLAVA PLAS)</t>
  </si>
  <si>
    <t>CADT 239</t>
  </si>
  <si>
    <t>For conduct of FBI activity, PAMB of BARBOLAVA PLAS allocated fund for WFP on March 12, 2024 during their meeting</t>
  </si>
  <si>
    <t>Construction of Solar water system of Brgy. Del Monte, Veruela, Agusan del sur CY 2023</t>
  </si>
  <si>
    <t xml:space="preserve">CADT 089 </t>
  </si>
  <si>
    <t>For return to Regional Office since the proponent canceled the said project</t>
  </si>
  <si>
    <t>Fernando N. Romero</t>
  </si>
  <si>
    <t>Small Scale Coal Mining Project</t>
  </si>
  <si>
    <t>CADT 070</t>
  </si>
  <si>
    <t>Conducted Pre-FPIC meeting on September 1, 2023 but the proponent decided to postpone the conduct of FPIC process because of financial difficulty</t>
  </si>
  <si>
    <t>Construction of Solar water system</t>
  </si>
  <si>
    <t xml:space="preserve">CADT 093 </t>
  </si>
  <si>
    <t>Construction of San Roque, Bislig to Bunawan By-pass road, Bunawan, Agusan del Sur</t>
  </si>
  <si>
    <t>Finalization of validation report, lacking documents were still not submitted by the proponent.</t>
  </si>
  <si>
    <t>Construction of Multi-purpose Building (Covered Court with Bleachers)</t>
  </si>
  <si>
    <t>Validation Report already prepared, waiting for the submission of the signed Deed of Grant of Usufructuary Rights from DPWH Butuan City District Engineering Office.</t>
  </si>
  <si>
    <t>DA/Philippine Rural Development Project</t>
  </si>
  <si>
    <t>Construction of Lucac Potable Water System Level II</t>
  </si>
  <si>
    <t>CADT 260</t>
  </si>
  <si>
    <t>CADT 115</t>
  </si>
  <si>
    <t>DILG road Concreting, Conducted FBI on November 23, 2023 , for submission of FBI report</t>
  </si>
  <si>
    <t>Construction of One-Storey Building
 Rehabilitation/Improvement of Level III Water System
 Construction of Health Station</t>
  </si>
  <si>
    <t xml:space="preserve">CADT 114 </t>
  </si>
  <si>
    <t xml:space="preserve">CADT 223 </t>
  </si>
  <si>
    <t>for scheduling</t>
  </si>
  <si>
    <t>CADT 255</t>
  </si>
  <si>
    <t>Higaonon and Banwaon</t>
  </si>
  <si>
    <t>gathering of coordinates for scheduling</t>
  </si>
  <si>
    <t>MLGU Veruela</t>
  </si>
  <si>
    <t>Concreting of farm to market road
 Upgrading of farm to market road et.,al</t>
  </si>
  <si>
    <t>The MEO still has not submitted the lacking documents to date</t>
  </si>
  <si>
    <t>Ongoing Evaluation of the CP application</t>
  </si>
  <si>
    <t>Pag-asa Malambuon Upland Farmers Association</t>
  </si>
  <si>
    <t>Abaca Trading with one unit Stripping Machine</t>
  </si>
  <si>
    <t>Validated with Resolution of no objection, however, waiting for Affidavit of Undertaking of BLGU Libas Sud.</t>
  </si>
  <si>
    <t>Upgrading of farm to market road et., al</t>
  </si>
  <si>
    <t>Validation activities of the (2) work orders jointly undertaken last January 30-31, 2024, February 1-2, 2024 &amp; February 15-16, 2024 and the validation report still on the process (waiting the submission of additional &amp; necessary requirements from the LGU)</t>
  </si>
  <si>
    <t>MLGU Butuan</t>
  </si>
  <si>
    <t>Proposed House Bill No. 2267 "An act Declaring the Mt. Mayapay in the City of Butuan and the Municipality of Buenavista, ADN as protected area under the category of protected landscape, Providing for its Management and for other Purposes</t>
  </si>
  <si>
    <t>Pre-Conference was already conducted last December 19, 2022. Waiting for the confirmation of the Validation Activity schedule from the concerned proponent</t>
  </si>
  <si>
    <t>Magkalape Elementary School</t>
  </si>
  <si>
    <t>Implementation of Magkalape Elemantary School</t>
  </si>
  <si>
    <t>CADT 093</t>
  </si>
  <si>
    <t>CENRO Bislig</t>
  </si>
  <si>
    <t>Small Water Impounding Project</t>
  </si>
  <si>
    <t>Conducted Validation on December 1, 2023 , for report submission</t>
  </si>
  <si>
    <t>Proposed LGU Satellite Monitoring Post Establishment</t>
  </si>
  <si>
    <t>Macaupe Elementary School of living tradition</t>
  </si>
  <si>
    <t>Establishment of Sitio Macaupe Elementary School of Living Tradition</t>
  </si>
  <si>
    <t>For Validation scheduled April 22 2024</t>
  </si>
  <si>
    <t>Padiay National High School</t>
  </si>
  <si>
    <t>IUmplemantation of Padiay National High School/USUFRUCT Agreement</t>
  </si>
  <si>
    <t>National Grid Corporation (NGCP)</t>
  </si>
  <si>
    <t>Proposed San Francisco-Tago (Tandag) 138 KV Transmission Line Project</t>
  </si>
  <si>
    <t>Brgys. Campbagang and Bahi, SDS</t>
  </si>
  <si>
    <t>EnergyProject</t>
  </si>
  <si>
    <t>Conducted preliminary, formulated WFP, 'til this time no update from the proponent.</t>
  </si>
  <si>
    <t>BC Domino Development Corp. (BC Domino)</t>
  </si>
  <si>
    <t>Development of a nickel mining project</t>
  </si>
  <si>
    <t>Cebu Technological University-Argao Campus (CTU-Argao)</t>
  </si>
  <si>
    <t>Medical and Healing Practices of the Mamanwas in Surigao del Sur</t>
  </si>
  <si>
    <t>research</t>
  </si>
  <si>
    <t>Mahayahay Elementary School</t>
  </si>
  <si>
    <t>Request for a new school building</t>
  </si>
  <si>
    <t>MLGU San Luis</t>
  </si>
  <si>
    <t>Opening with concreting road
 concreting farm to market road
 Construction of One-storey School building
 Construction of Level II Potable water supply system</t>
  </si>
  <si>
    <t>BLGU Trinidad</t>
  </si>
  <si>
    <t>Farm to Market road</t>
  </si>
  <si>
    <t>We are still waiting the signed Affidavit of Undertakings from BLGU of Trinidad</t>
  </si>
  <si>
    <t>Sta. Irene National High School</t>
  </si>
  <si>
    <t>La Purisima IP National High School</t>
  </si>
  <si>
    <t>CADT 246</t>
  </si>
  <si>
    <t>Conducted. Lacking technical description of the ancestral domain since it hasn't been surveyed yet.</t>
  </si>
  <si>
    <t>MENRO-Madrid</t>
  </si>
  <si>
    <t>Proposed 3M Tree Planting Project</t>
  </si>
  <si>
    <t>CENRO Cantilan</t>
  </si>
  <si>
    <t>Small Water Impounding Project (SWIP)</t>
  </si>
  <si>
    <t>East-west lateral road connecting Agusan del Sur/Agusan del Norte to Bukidnon, Sampaguita-Makilos (Agusan del Sur/Bukidnon Boundary), Package 11-D, Agusan del Sur project</t>
  </si>
  <si>
    <t>No schedule yet due to overlaping of activities as a team its beyond our control</t>
  </si>
  <si>
    <t>MLGU Rosario</t>
  </si>
  <si>
    <t>Installation of Cellular Site Project</t>
  </si>
  <si>
    <t>CADT 142</t>
  </si>
  <si>
    <t>Referred back to LGU Rosario regarding the project</t>
  </si>
  <si>
    <t>DG ECHO &amp; DG INTPA</t>
  </si>
  <si>
    <t>Complex Emergencies in Accessing Quality and Timely Humanitarian and Disaster Preparedness Services (ACCESS) Project</t>
  </si>
  <si>
    <t>For presentation of the draft MOA with the Municipal Tribal Council for Approval &amp; signing</t>
  </si>
  <si>
    <t>BLGU San Mateo</t>
  </si>
  <si>
    <t>Construction of Covered Court project</t>
  </si>
  <si>
    <t>Validation is scheduled on May 2024</t>
  </si>
  <si>
    <t>Decmber 20, 2023</t>
  </si>
  <si>
    <t>MLGU San Miguel</t>
  </si>
  <si>
    <t>Design and Build Project for the Improvement of San Miguel Water System Phase 1</t>
  </si>
  <si>
    <t>Validated with Resolution of no objection, however, waiting for Affidavit of Undertaking and MOA between the LGU and SAMMICC of CADT 116.</t>
  </si>
  <si>
    <t>Bureau of Corrections</t>
  </si>
  <si>
    <t>Contract of Usucfructuary with the MANOBO-HIBABAWNON Tribe</t>
  </si>
  <si>
    <t>BuCor fail to attend the Pre-FBI meeting on December 6, 2024 at Loreto, ADS</t>
  </si>
  <si>
    <t>Gemma J. Castillo
 Magalano
 Josephine B. Jabagaton
 Bebina B. YU</t>
  </si>
  <si>
    <t>Castillo's Ballons and Party
 Sari-sari Store
 JV Space Rental
 ZL Food Products</t>
  </si>
  <si>
    <t>Scheduled Validation on May 2024</t>
  </si>
  <si>
    <t>MLGU Sibagat</t>
  </si>
  <si>
    <t>Construction of Road Leading to Toghongon Water fallas
 Construction of road leading to Managing water falls</t>
  </si>
  <si>
    <t>Already conducted the FBI. Finalizing FBI report for submission.</t>
  </si>
  <si>
    <t>PLGU Butuan</t>
  </si>
  <si>
    <t>Construction of the Canalization of Main Canal and Lateral B with Upgrading of Solar Powered submersible pump, Las Nieves, ADN</t>
  </si>
  <si>
    <t>On going coordination with the Project Implementer for the conduct of Validation Activity.</t>
  </si>
  <si>
    <t>Leslie J. Batallones (ADDU)</t>
  </si>
  <si>
    <t>Experience of Resiliency on Climate Change among the Manobo in Agusan Marsh</t>
  </si>
  <si>
    <t>Already conducted the validation last April 10-12, 2024</t>
  </si>
  <si>
    <t>BLGU New Tubigon</t>
  </si>
  <si>
    <t>Site Development and Management Plan of Pinandagtan Water falls</t>
  </si>
  <si>
    <t>No schedule for MOA Negotiation yet. On-going conflict resolution between the ICCs/IPs of CADT 093 and a non-IP migrant.</t>
  </si>
  <si>
    <t>Bernard D. Bebero</t>
  </si>
  <si>
    <t>Small-Scale Coal Mining Permit (SSCMP)</t>
  </si>
  <si>
    <t>Report submitted to the Regional Office</t>
  </si>
  <si>
    <t>MLGU Esperanza</t>
  </si>
  <si>
    <t>NTF-ELCAC CY 2022 &amp; CY 2023, Construction of Level III potable water supply system et.,al</t>
  </si>
  <si>
    <t>BLGU Castillo, San Roque and Libas</t>
  </si>
  <si>
    <t>ImprovementRehabilitation of Level II Potable Water supply system</t>
  </si>
  <si>
    <t>Conducted March 8, 2024. waiting for Affidavit of Undertaking then reporting</t>
  </si>
  <si>
    <t>DENR-CENRO</t>
  </si>
  <si>
    <t>Construction of Small water impounding system (SWIS)</t>
  </si>
  <si>
    <t>Cherub D. Daraman &amp; Mark Niño C. Napallacan</t>
  </si>
  <si>
    <t>Exploring and Assessing Policies and Legal Instruments for Indigenous Cultural Communities/Indigenous Peoples (ICCs/IPs) Rights in the Philippines</t>
  </si>
  <si>
    <t>SDS</t>
  </si>
  <si>
    <t>for Formulation of Vaidation report</t>
  </si>
  <si>
    <t>Improvement of NRJ Bagao, El Rio-Sta. Maria, SADS et.,al</t>
  </si>
  <si>
    <t>Reconstituted. Current TL: Leogene De Venancio</t>
  </si>
  <si>
    <t>Geneva Call</t>
  </si>
  <si>
    <t>Protecting Indigenous Peoples Communities in Northern and Northesathern Mindanao</t>
  </si>
  <si>
    <t xml:space="preserve">CADT 079 </t>
  </si>
  <si>
    <t>Banwaon, Manobo, and Talaandig</t>
  </si>
  <si>
    <t>Already conducted the validation. On going preparation of Validation Report.</t>
  </si>
  <si>
    <t>Lovelyn G. Fernandez</t>
  </si>
  <si>
    <t>Special Land use permit application</t>
  </si>
  <si>
    <t>Maricar A. Camino</t>
  </si>
  <si>
    <t>Rico Rey T. Langit</t>
  </si>
  <si>
    <t>For submission of Validation Report (c/o LEONER SANCHEZ)</t>
  </si>
  <si>
    <t>Construction of a Multi-purpose building project</t>
  </si>
  <si>
    <t>Construction pf Level III Potable Water Supply System
Construction of One-storey School Building
Concreting of FMR
Proposed Mega Health Center of the Municipality of Esperanza</t>
  </si>
  <si>
    <t>MLGU Surigao City</t>
  </si>
  <si>
    <t>Multi-Stakeholders Nurtured and Initiated Forest Park</t>
  </si>
  <si>
    <t>Work Order reiterated to WO 136-25-04 due to the changes in nomenclature and project design</t>
  </si>
  <si>
    <t>Kitcharao Mahayahay San Isidro Association, Inc (KIMASAI)</t>
  </si>
  <si>
    <t>CBFM Application</t>
  </si>
  <si>
    <t>CADT 134</t>
  </si>
  <si>
    <t>For submission of Status Report</t>
  </si>
  <si>
    <t>Zapanta Valley Forest Resource Management Community (ZAFOREMCO)</t>
  </si>
  <si>
    <t>Construction of Flood Mitigation Structure along Agusan River Basin protecting Barangay Poblacion of Las Bieves, Package 2, Agusan de Norte</t>
  </si>
  <si>
    <t xml:space="preserve">Higaonon </t>
  </si>
  <si>
    <t>The project is yet to be conducted.</t>
  </si>
  <si>
    <t>Maraiging Forest Land Management Community Organization (MAFORMACO)</t>
  </si>
  <si>
    <t>CADT 253</t>
  </si>
  <si>
    <t>MLGU-Cagwait</t>
  </si>
  <si>
    <t>Relocation Project</t>
  </si>
  <si>
    <t>CAT 153</t>
  </si>
  <si>
    <t>DTI-Tandag</t>
  </si>
  <si>
    <t xml:space="preserve">Improvement/Concreting of FMR </t>
  </si>
  <si>
    <t>MLGU-Barobo</t>
  </si>
  <si>
    <t>Construction of Municipal Double AA Slaughterhouse 
Concreting of Unidad-Sua FMR
Concreting of Javier FMR</t>
  </si>
  <si>
    <t>BLGU-Calatngan</t>
  </si>
  <si>
    <t>Right of Way of Gingha Road Project</t>
  </si>
  <si>
    <t>CADT 116</t>
  </si>
  <si>
    <t xml:space="preserve">A validation activity was conducted; however, the IP leaders of Calatngan asserted that a Memorandum of Agreement (MOA) between LGU-San Miguel/BLGU and ICCs must first be formulated as a prerequisite for further engagement. Hence, the team is waiting for another schedule for MOA negotiation and signing. </t>
  </si>
  <si>
    <t>San Francisco-Tago (Tandag) 138 KV Transmission Line Project</t>
  </si>
  <si>
    <t>Ongoing FPIC Process. Just conducted the MOA Negotiation last July 3, 2025 and scheduled the next activity on the same month.</t>
  </si>
  <si>
    <t>PO Magsaysay Tribal Community Agro-Farmers Association (MATCAFAI)</t>
  </si>
  <si>
    <t xml:space="preserve">CBFMA </t>
  </si>
  <si>
    <t>PO Banag-banag Tribal Development Association (BBATRIDA)</t>
  </si>
  <si>
    <t>Sta. Maria Magkalape Tree Planters Multi-purpose Cooperative (SMMTPMPC)</t>
  </si>
  <si>
    <t>Tamaco Management Peoples Organization (TAMPO Inc</t>
  </si>
  <si>
    <t>Conducted Preliminary Conference but the proponent has no enough funds to push through the process.</t>
  </si>
  <si>
    <t>Bernabe Dapal, Jr</t>
  </si>
  <si>
    <t>Certificate of Stewardship Contract (CSC)</t>
  </si>
  <si>
    <t>The Pre FBI Conference is already conducted, waiting for the avialbility of the proponent</t>
  </si>
  <si>
    <t>Democrito Barino</t>
  </si>
  <si>
    <t>The number of proponent provided by the CENRO-Nasipit  cannot be contacted. The team coordinated the Focal Person of CENRO</t>
  </si>
  <si>
    <t>National Irrigatiuon Administration</t>
  </si>
  <si>
    <t>The Pandanon Communal Irrigation System</t>
  </si>
  <si>
    <t>CADT 092</t>
  </si>
  <si>
    <t>Irrigation Projects</t>
  </si>
  <si>
    <t>Scheduled for MOA Signing</t>
  </si>
  <si>
    <t>Construction of Medium Model Super Health Center Building</t>
  </si>
  <si>
    <t>DENR-CENRO Bislig</t>
  </si>
  <si>
    <t>Enhanced National Greening Program
Formulatuion of Bislig River Integrated Watershed Management Plan
Creation of Bislig River Watershed Management Council</t>
  </si>
  <si>
    <t>CADT 210 and 239</t>
  </si>
  <si>
    <t>Norweah Metals and Minerals Co., Inc</t>
  </si>
  <si>
    <t>EXPA-000274-XIII</t>
  </si>
  <si>
    <t>The pre-conference has already been conducted, there have been no further updates from the proponent’s representative as of this time.</t>
  </si>
  <si>
    <t>Roderick B. Gumban</t>
  </si>
  <si>
    <t>SSCMP</t>
  </si>
  <si>
    <t>Transmitted to the Ancestral Domain Office (ADO) dated November 7, 2024 for concurrence</t>
  </si>
  <si>
    <t>DTI-ADN PO</t>
  </si>
  <si>
    <t>Ansili Tribal Farmers Ass. (ATFAI)
Mahaba Mamanwa indigenous Peoples Org., Inc (MAMAMPO)
Bayabas Cabadbaran Cultural Community Org., Inc (BCCCOI)
Durian Farmers Association (DUFA)</t>
  </si>
  <si>
    <t>CADT 092 and 118</t>
  </si>
  <si>
    <t>DOST-ADN</t>
  </si>
  <si>
    <t>Innovate: Innovating the Agro-Industry Sector through Technology-based Economy Development</t>
  </si>
  <si>
    <t>The report already submitted at PO ADN</t>
  </si>
  <si>
    <t>Leo G. Osugay</t>
  </si>
  <si>
    <t>Transmitted to the Ancestral Domain Office (ADO) dated November 05, 2024 for concurrence</t>
  </si>
  <si>
    <t>Reymart Joseph T. Alampayan</t>
  </si>
  <si>
    <t>Transmitted to the Ancestral Domain Office (ADO) dated November 07, 2024 for concurrence</t>
  </si>
  <si>
    <t>Reynold R. Payosing</t>
  </si>
  <si>
    <t>Victor O. Carmen, Jr</t>
  </si>
  <si>
    <t>Conrado A. Caberte, Jr</t>
  </si>
  <si>
    <t>Transmitted to the Ancestral Domain Office (ADO) dated November 14, 2024 for concurrence</t>
  </si>
  <si>
    <t>Raymund C. Omega</t>
  </si>
  <si>
    <t>MLGU Prosperidad</t>
  </si>
  <si>
    <t xml:space="preserve">Improvement of Farm to Market Road </t>
  </si>
  <si>
    <t>Cabadbaran-Puting Bato-Lanuza Road, Package A, Coundary Agusan del Norte-Lanuza Road</t>
  </si>
  <si>
    <t>Construction of Level III Potable Water Supply System
Construction of One Storey Building
Construction of FMR</t>
  </si>
  <si>
    <t>MLGU Trento</t>
  </si>
  <si>
    <t>CADT 223</t>
  </si>
  <si>
    <t>Concreting of Purok 3 to Purok 1, Brgy. Sta Ana FMR Phase II
Concreting of Brgy. Karaos to Brgy. Sta Ana FMR
Concreting of Purok 13, Brgy. Poblacion to Brgy Sabang Adgawan FMR, Brgy. Poblacion to Brgy. Sabang Adgawan
Concreting of Brgy. Purok 3A to Tagbuaya, Brgy. Poblacion FMR</t>
  </si>
  <si>
    <t>CADT 260 and 117</t>
  </si>
  <si>
    <t>Construction of Water System</t>
  </si>
  <si>
    <t>Bunaguit Farmers Producers Cooperative (BFPC)</t>
  </si>
  <si>
    <t>Bakingking Farmers Multi-Purpose Cooperative</t>
  </si>
  <si>
    <t>Crisanto C. Torres</t>
  </si>
  <si>
    <t>Edelia G. Moreno</t>
  </si>
  <si>
    <t>Already conducted the FBI. Awaiting for the lacking documents from the proponent</t>
  </si>
  <si>
    <t>Luis S. Sagumbal</t>
  </si>
  <si>
    <t>Mountain Soil Quarry Permit</t>
  </si>
  <si>
    <t>Andanan River, Watershed Forest Reserve (ARWFR)</t>
  </si>
  <si>
    <t>A Pre-FPIC Conference was conducted in January 2025, during which one of the key outputs was the formulation of the Work and Financial Plan (WFP). The WFP has since been finalized and submitted to the Regional Office (RO), and subsequently endorsed to the Central Office (CO) for concurrence. The team is currently awaiting official concurrence to commence the planned activities.</t>
  </si>
  <si>
    <t>City Government of Surigao</t>
  </si>
  <si>
    <t>Gratuitous Special Use Permit</t>
  </si>
  <si>
    <t>For Submission of Validation Report. (c/o LEONER SANCHEZ)</t>
  </si>
  <si>
    <t>Mabuhay Timberland Farmers Multi-Purpose Cooperative (MATILFAMCO)</t>
  </si>
  <si>
    <t>Amed A. Sanico</t>
  </si>
  <si>
    <t>Ivan P. Torres</t>
  </si>
  <si>
    <t>Chabellita R. Javellana</t>
  </si>
  <si>
    <t>Provision of Renewable Energy-Based Electrification
Construction of Level OO Potable Water Supply System
Upgrading of Water System
Opening with Concreting of Road</t>
  </si>
  <si>
    <t>CADT 238 and 115</t>
  </si>
  <si>
    <t>MLGU Tandag</t>
  </si>
  <si>
    <t>Solar Power Street Lighting project</t>
  </si>
  <si>
    <t>CADT 114</t>
  </si>
  <si>
    <t>Improvement of Potable Water System</t>
  </si>
  <si>
    <t>VALIDATION REPORT ALREADY SUBMITTED MAY 5, 2025</t>
  </si>
  <si>
    <t>MLGU-Claver</t>
  </si>
  <si>
    <t>Establishment and Protection of the Municipal Watershed project</t>
  </si>
  <si>
    <t xml:space="preserve">The team coordinated with the Proponent for a meeting. As of now, no feedback yet from the proponent. </t>
  </si>
  <si>
    <t>MLGU-Trento</t>
  </si>
  <si>
    <t>LGU-Trento Agri-Tourism Complex</t>
  </si>
  <si>
    <t>Kirkja S. Fuentes</t>
  </si>
  <si>
    <t>Industrial Sand and Gravel</t>
  </si>
  <si>
    <t>CADT 078</t>
  </si>
  <si>
    <t>For submission of FBI report</t>
  </si>
  <si>
    <t>Jaime L. Bernat</t>
  </si>
  <si>
    <t>Report already submitted</t>
  </si>
  <si>
    <t>Juanito Serafin,Jr
Lolita Sieras
Agustine Agravante
Rollan Rolando
Miguel Alvior
Jimmy Batausa
Teodulo Estubio
Narciso Esperos
Julio Esperos
Benilda Delarosa
Yolanda Magno
Ernesto Cabadongga
Renato Batausa
Alfredo Salazar
Zosimo Cristobal</t>
  </si>
  <si>
    <t>Alona D. Tulang</t>
  </si>
  <si>
    <t>DILG-SGLGIF FY</t>
  </si>
  <si>
    <t>Provision of Renewable Enegry-based Electrification et.,al</t>
  </si>
  <si>
    <t>CADT 114 and 238</t>
  </si>
  <si>
    <t>Apolaki Four Inc</t>
  </si>
  <si>
    <t>TITAN V Solar Power Project</t>
  </si>
  <si>
    <t>National Greening Program</t>
  </si>
  <si>
    <t>The Pre Validation Conference is set on July 22,2025</t>
  </si>
  <si>
    <t>Ongoing validation process</t>
  </si>
  <si>
    <t>Ayrah Ezrah Mae S. Angeles</t>
  </si>
  <si>
    <t>Perigrin R. Balio</t>
  </si>
  <si>
    <t>Maria Teresa Sagusay</t>
  </si>
  <si>
    <t>Julito A. Sotes</t>
  </si>
  <si>
    <t>Frian A. Magada</t>
  </si>
  <si>
    <t>Vevian Joy Sangahan</t>
  </si>
  <si>
    <t>Kipundao Farmers Multi-Purpose Cooperative (KIFAMCO)
Kapunungan sa mga Mag-uuma sa Simbalan (KAMASI) Inc</t>
  </si>
  <si>
    <t>Multi-crop Drying Pavement with Rain Shelter 
Concreting of Sitio Kipundao FMR
Innovate:Innovating the Agro-Industry Sector through Technology-based Economy Development</t>
  </si>
  <si>
    <t>The report is already submitted</t>
  </si>
  <si>
    <t>MLGU-Butuan</t>
  </si>
  <si>
    <t>Construction and Installation of Level II Potable Water System
Construction and Installation of Level II Potable Water System
Construction of Housing Units</t>
  </si>
  <si>
    <t>Ruel C. Talicug</t>
  </si>
  <si>
    <t>PLGU ADN</t>
  </si>
  <si>
    <t>Construction of Perimeter Fence, Kitcharao Municipal Police Station
Construction of Mini Gym, Zapanta Elementary School
Rehabilitation/Improvement of Gymnasium</t>
  </si>
  <si>
    <t xml:space="preserve">
ongoing preparation of report
</t>
  </si>
  <si>
    <t>Construction of 1-Unit 2-Classroom School Building, Simbalan Central Elementary School
Upgrading/Improvement of Buenavista-Otao Provincial Road</t>
  </si>
  <si>
    <t>Butuan-Placer 138 KV Transmission Line Project</t>
  </si>
  <si>
    <t>Already conducted the FBI. Awaiting for the lacking document from the proponent</t>
  </si>
  <si>
    <t>KC PAMANA CDD Batch 3 Cycle 1 Program</t>
  </si>
  <si>
    <t xml:space="preserve">Conducted. Preparation of report. </t>
  </si>
  <si>
    <t>Winston T. Suan</t>
  </si>
  <si>
    <t>King Jumarc L. Austria</t>
  </si>
  <si>
    <t>CADT 210</t>
  </si>
  <si>
    <t xml:space="preserve">Conducted. awaiting for the lacking document from the proponent, and then for preparation of report. </t>
  </si>
  <si>
    <t>KC PAMANA CDD Batch 3 Cycle 2 program
ADSDPP Formulation
Construction of Tribal Center</t>
  </si>
  <si>
    <t>CADT 002 and 114</t>
  </si>
  <si>
    <t>Construction of Local Core Road of Surigao</t>
  </si>
  <si>
    <t>Scheduled for Validation</t>
  </si>
  <si>
    <t>Construction of Brgy. Tabon-tabon to Brgy. Sta Cruz Road</t>
  </si>
  <si>
    <t>DepEd-Division-ADS</t>
  </si>
  <si>
    <t>Sisimon Elementary School</t>
  </si>
  <si>
    <t>CADT 089</t>
  </si>
  <si>
    <t>DICT</t>
  </si>
  <si>
    <t>Ramon P. Arguelles</t>
  </si>
  <si>
    <t>Forest Land Use Agreement (FLAG) Appliation</t>
  </si>
  <si>
    <t>The FBI is set on July 21, 2025</t>
  </si>
  <si>
    <t>Smart Communication, Inc</t>
  </si>
  <si>
    <t>Honorio T. Omega, Jr</t>
  </si>
  <si>
    <t>Reynald T. Gay-od</t>
  </si>
  <si>
    <t>Arthur D. Alampayan</t>
  </si>
  <si>
    <t>MLGU-Lingig</t>
  </si>
  <si>
    <t>Construction of Brgy, Labisma to Brgy. Barcelona Road Section</t>
  </si>
  <si>
    <t>Pump Irrigation Oroject</t>
  </si>
  <si>
    <t>CADT 237</t>
  </si>
  <si>
    <t>ongoing preparation of report</t>
  </si>
  <si>
    <t xml:space="preserve">Proponent contacted thru phone for the schedule of pre-validation activity last October, Proponent responded that they will postpone the application because of lacking data and requirements still needed.. </t>
  </si>
  <si>
    <t>Juanito Serafin, Jr
Lolita Sieras
Adriano Estrada
Alandria Gavino
Samuel Beluan, Jr
Mario Ferolino
Ronnie Calaguan
Agustin Agravante
Rolando Rollan</t>
  </si>
  <si>
    <t>CSC</t>
  </si>
  <si>
    <t>Construction of NRJ (Sibagat) San Vicente-Esperanza Road (San Agustin-Betahon Section) Bayugan City, Agusan del Sur
Construction of Tabon-tabon Brgy. Sta. Cruz Road, Sibagat, Agusan del Sur FMR</t>
  </si>
  <si>
    <t>ACCORD</t>
  </si>
  <si>
    <t xml:space="preserve">Implementation of Bridge: Civil Society, Women , and Youth Promoting Culture of Peace in Mindanao, Philippines project of the assistance and cooperation for Community Resilience and Development Incorporated (ACCORD) funded by the european Union (EU) </t>
  </si>
  <si>
    <t>Ray Jane B. Relampagos</t>
  </si>
  <si>
    <t>Voices of the Forest: The lived experiences of Mamanwa Tribe at Brgy. Maraiging, Jabonga, Agusan del Norte</t>
  </si>
  <si>
    <t>Proponent have cancelled the Appilcation, yet to submit a formal letter thru NCIP RO</t>
  </si>
  <si>
    <t>Free Farmers Association of Sta. Cruz (FFASC)</t>
  </si>
  <si>
    <t>Padi-ay Agro-farmers Associatiom (PAFA)</t>
  </si>
  <si>
    <t>Sta. Irene ISF Beneficiaries Multi-Purpose Cooperative (SIISFBMPC)</t>
  </si>
  <si>
    <t>CBFM PO Gacub Settlers Multi-Purpose Cooperative (GSMPC)</t>
  </si>
  <si>
    <t>Forest Land Use Agreement (FLAg) Water Refilling Station Project</t>
  </si>
  <si>
    <t>Ansili Tribal Farmers and Manhon Agricultural Cooperative through High Value Crops Development Program (HVCDP)</t>
  </si>
  <si>
    <t>Multi-Commodity Drying Facility Nursery Project</t>
  </si>
  <si>
    <t>PLGU-SDS</t>
  </si>
  <si>
    <t>Construction of Barangay Labisma to Barangay Barcelona Road Section Project</t>
  </si>
  <si>
    <t>Margaux Maurel</t>
  </si>
  <si>
    <t>Grassroots Communities Resistance against Mining Projects led by Foreign MNEs in the Philippines</t>
  </si>
  <si>
    <t xml:space="preserve">Done with the Pre-FBI Conference. Next phase of activity will be conducted once the proponent returns to Philippines. </t>
  </si>
  <si>
    <t>Vicente M. Masumpol</t>
  </si>
  <si>
    <t>Enhancing Biodiversity, Maintaining Ecosystem Flows, Enhancing Carbon Stocks through Sustainable Management of Forest Resources and the Restoration of Degraded Forestlands or the Forest Landscape Restoration Project (FLR)</t>
  </si>
  <si>
    <t>CADT 078, 136, and 223</t>
  </si>
  <si>
    <t>Already submitted the report</t>
  </si>
  <si>
    <t>Provident Tree Frams, Inc (PTFI)</t>
  </si>
  <si>
    <t>Renewal of FMA No. 011</t>
  </si>
  <si>
    <t>City Government of Bislig</t>
  </si>
  <si>
    <t>Tinuy-an Falls Development Project</t>
  </si>
  <si>
    <t>Ronald Tabunan</t>
  </si>
  <si>
    <t>CENRO Lianga, SDS</t>
  </si>
  <si>
    <t>Creation of Watershed Management Council for Tago River Watershed</t>
  </si>
  <si>
    <t>CADT 002, 115, 116, and 153</t>
  </si>
  <si>
    <t>The MOA signing was successfully conducted for CADT 115 and CADT 116. However, the tribal leaders of CADT 002 have yet to sign the agreement. During the most recent activity facilitated by the team, they did not participate. As a result, the team decided to re-schedule the MOA signing specifically for CADT 002. Despite this, there has been no indication of intent from the CENRO-Lianga staff to pursue the continuation of the activity to date</t>
  </si>
  <si>
    <t>Establishment of Protected Area Management Office (PAMO)</t>
  </si>
  <si>
    <t>Mam-on Elementary School</t>
  </si>
  <si>
    <t>Survey and Titling of school sites</t>
  </si>
  <si>
    <t xml:space="preserve">For crafting of Usufractuary and conduct of survey for sketch map to determine the specific allocated area for the propose school site. </t>
  </si>
  <si>
    <t>Greenstone Resources Corporation</t>
  </si>
  <si>
    <t>MPSA No. 184-2002-XIII</t>
  </si>
  <si>
    <t>FBI Conducted. However, since  the proponent has 2 application in the office, they asked to conduct FBI and FPIC activity simultaneously.</t>
  </si>
  <si>
    <t>Lumino Biomass Power Inc (LBPI)</t>
  </si>
  <si>
    <t>50 MW Biomass Power Plant Project with contract No. BEOC No. 2021-10-103</t>
  </si>
  <si>
    <t>City of Cabadbaran</t>
  </si>
  <si>
    <t>Development of River Tugnaw</t>
  </si>
  <si>
    <t>The preparation of the Validation Report is currently in progress, pending the issuance of the Barangay Ordinance formalizing the co-management agreement between the Indigenous Peoples Organization (IPO) of Mahaba and the Barangay Government, and its subsequent review and approval by the Sangguniang Panlungsod.</t>
  </si>
  <si>
    <t>Joselito J. Lumanda</t>
  </si>
  <si>
    <t xml:space="preserve">Opening with concreting of road 
Construction of school building </t>
  </si>
  <si>
    <t>Construction of Family and Nature Park</t>
  </si>
  <si>
    <t>Agata Processing, Inc (API)/Agata Mining Ventures, Inc (AMVI)</t>
  </si>
  <si>
    <t xml:space="preserve">MPSA No. 134-99-XIII </t>
  </si>
  <si>
    <t>The Consensus Building and Decision-Making process has already been conducted as part of the preparatory activities for the drafting and validation of the Memorandum of Agreement (MOA).</t>
  </si>
  <si>
    <t>Serafin S. Dotollo</t>
  </si>
  <si>
    <t>Certificate of Stewardship Contract (CSC) CSC No. 100401391</t>
  </si>
  <si>
    <t>Finalization of report</t>
  </si>
  <si>
    <t>Virgilio P. Layao</t>
  </si>
  <si>
    <t>Certificate of Stewardship Contract (CSC) CSC No. 100402185</t>
  </si>
  <si>
    <t>The Pre FBI Conference is set on July 17, 2025</t>
  </si>
  <si>
    <t>Dolores N. Dotollo</t>
  </si>
  <si>
    <t>Certificate of Stewardship Contract (CSC) CSC No. 100401389</t>
  </si>
  <si>
    <t>Cielito H. Lindo</t>
  </si>
  <si>
    <t>Certificate of Stewardship Contract (CSC) CSC No. 084768</t>
  </si>
  <si>
    <t>The FBI is set on July 15, 2025</t>
  </si>
  <si>
    <t>Manhon Agriculture Cooperative (MACO)</t>
  </si>
  <si>
    <t>Livestock Economic Enterprise Development (LEED)-Ready to Lay Chiken</t>
  </si>
  <si>
    <t>Non-consent was declared by the directly affected ICCs/IPs and for preparation of report</t>
  </si>
  <si>
    <t>MLGU-Loreto</t>
  </si>
  <si>
    <t>Construction of Water System - Level III</t>
  </si>
  <si>
    <t>James Earl D. Cubillas</t>
  </si>
  <si>
    <t>PAMANA: Digital Preservation and Virtual Experience of Cultural Dances of CARAGA</t>
  </si>
  <si>
    <t>for submission of report</t>
  </si>
  <si>
    <t>Concreting of Municipal Road Purok 6 to Purok 8, Poblacion Phase II</t>
  </si>
  <si>
    <t>Tago River Irrigation Project</t>
  </si>
  <si>
    <t>Puyo Small River Irrigation project</t>
  </si>
  <si>
    <t>Still preparing the Validation Report while waiting for NIA to submit the signed Deed of Grant of Usufructuary Rights.</t>
  </si>
  <si>
    <t>Maasam River Irrigation project</t>
  </si>
  <si>
    <t>CADT 079</t>
  </si>
  <si>
    <t>Banwaon, Manobo, and Tala-andig</t>
  </si>
  <si>
    <t>Construction of Riverbank Protection of Gibong River
Construction of Multi-purpose Building</t>
  </si>
  <si>
    <t>CENRO-Tubod</t>
  </si>
  <si>
    <t>Establishment of Philippine Eagle Critical Habitat</t>
  </si>
  <si>
    <t xml:space="preserve">The Validating Team already conducted the ICC and IPS Validation for the subject project. CADT 048 IPS has asserted, manifested through an IPS resolution, to only give their consent after a ground survey is conducted which purpose is to locate the actual nesting site of the PH eagle within CADT 048. The said IPS resolution was already endorsed by the Validating Team to CENRO Tubod for their information and compliance. The team is still awaiting for the feedback of the proponent with regards to the condition set by CADT 048 IPS. </t>
  </si>
  <si>
    <t>Ongoing validation</t>
  </si>
  <si>
    <t>Elizabeth S. Catibag</t>
  </si>
  <si>
    <t>Certificate of Stewardship Contract (CSC No. 100404821)</t>
  </si>
  <si>
    <t>CADT 118</t>
  </si>
  <si>
    <t>A formal communication will be transmitted to CENRO to notify their office of our inability to establish contact with the project proponent, Ms. Elizabeth S. Catibag, despite repeated attempts through available means.</t>
  </si>
  <si>
    <t>Imelda Aropo</t>
  </si>
  <si>
    <t>Certificate of Stewardship Contract (CSC No. 565422)</t>
  </si>
  <si>
    <t>CADT 093 and 246</t>
  </si>
  <si>
    <t>PLGU-ADN</t>
  </si>
  <si>
    <t>Construction of Tribal House
Improvement/Upgrading of Rosario Public Cemetery Road
Upgrading/Improvement of Amontay Calonia provincial Road with Bridge Component, Phase 1</t>
  </si>
  <si>
    <t>The validation is already conducted waiting of the SP Resolution authorizing the Prov. Governor to sign the MOA</t>
  </si>
  <si>
    <t>Upgrading/Improvement of Kitcgarao-Anibongan Provincial Road</t>
  </si>
  <si>
    <t>Surigao Watershed Forest Reserve (SWFR)</t>
  </si>
  <si>
    <t xml:space="preserve">Validation Report was already submitted. Work Order for FPIC process was received. Pre-FPIC Conference is initially scheduled on August 6, 2025 </t>
  </si>
  <si>
    <t>Beverly D. Montilla</t>
  </si>
  <si>
    <t>Maricel J. Hulibayan</t>
  </si>
  <si>
    <t>Construction of San Francisco - Lianga Bypass Road, Package 1 under Regular Infrastructure Program of DPWH</t>
  </si>
  <si>
    <t>Already conducted the validation, awaiting for the review of the MOA by the DPWH's Legal Officer</t>
  </si>
  <si>
    <t>Cogonon Elementary School</t>
  </si>
  <si>
    <t>Conversion of Cogonon Elementary School to Cogonon Integrated School</t>
  </si>
  <si>
    <t>Arcadio L. Lugod</t>
  </si>
  <si>
    <t>FBI Report for submission.</t>
  </si>
  <si>
    <t>Genara S. Galarse</t>
  </si>
  <si>
    <t>MLGU RTR</t>
  </si>
  <si>
    <t>Development of Fishpond and Vegetable Farming</t>
  </si>
  <si>
    <t>CADT 256</t>
  </si>
  <si>
    <t>Project not yet implemented; 29th IB advised against site visit due to ongoing armed conflict.</t>
  </si>
  <si>
    <t>Construction of Daang Maharlika (Surigao-Agusan Sect)</t>
  </si>
  <si>
    <t>Contacted Proponents, waitng for Proponents schedule confirmatiopn for Pre-FBI</t>
  </si>
  <si>
    <t>Sports Facilities - Barangay Tennis Court
Rehabilitation of Evacuation Center</t>
  </si>
  <si>
    <t xml:space="preserve">Validation report done but returned by RO for Lacking data needed. </t>
  </si>
  <si>
    <t>The 1304th Maneuver Company of Regional Mobile Force Battalion 13 (RMFB13)</t>
  </si>
  <si>
    <t>Establishment of Camp</t>
  </si>
  <si>
    <t>BLGU Cantapoy</t>
  </si>
  <si>
    <t>Installation of Solar Panel for Streetlights</t>
  </si>
  <si>
    <t xml:space="preserve">Validation Report already drafted but still waiting for other judicious documents needed from MLGU in relation to the project site area.. </t>
  </si>
  <si>
    <t>Greenstone Resources Corporation (GRC)</t>
  </si>
  <si>
    <t>Activity conducted until MOA negotiation and paused the conduct of the remaining phase due to the manifestation of the proponent to merge their 2 MPSA applications. The team still waiting for the MGB endorsement allowing the proponent to merge their MPSA No. 184-2002-XIII and EXPA-00243-XIII application.</t>
  </si>
  <si>
    <t>EXPA-00243-XIII</t>
  </si>
  <si>
    <t>City Agriculture and Veterinary Department</t>
  </si>
  <si>
    <t>Installation of 12 units of Greenhouses to conduct a research study on comparative production performance of vegetables on Greenhouse vs Open-field Farming</t>
  </si>
  <si>
    <t>The validation is already conducted waiting of the coordinates of the project</t>
  </si>
  <si>
    <t>Construction of Redial Road (NRJ BCIR - NRJ Mayor Democrito D. Plaza II Avenue, (Libertad - Bonbon Section)</t>
  </si>
  <si>
    <t>The validation is set on July 29, 2025</t>
  </si>
  <si>
    <t>Construction of Veruela Potable Water System Level III</t>
  </si>
  <si>
    <t>Caraga Carbon Development Inc. (CCDI)</t>
  </si>
  <si>
    <t>Validation of the EPR Declaration and EPR Plan of CADT 256</t>
  </si>
  <si>
    <t>ongoing negotiation of the ICCs/IPs and CCDI</t>
  </si>
  <si>
    <t>Validation of the EPR Declaration and EPR Plan of CADT 239</t>
  </si>
  <si>
    <t>Validation of the EPR Declaration and EPR Plan of CADT 210</t>
  </si>
  <si>
    <t>Validation of the EPR Declaration and EPR Plan of CADT 116</t>
  </si>
  <si>
    <t>Validation on the request of CADT 134 re: Engagement of a partner on the proposed small-scale mining contract application within the approved area within the Exercise of priority Area of Porogoy Manobo sector</t>
  </si>
  <si>
    <t>The proponent is currently in the process of fulfilling the mandatory requirements for the issuance of the Certificate Precondition.</t>
  </si>
  <si>
    <t>Christine M. Estacion</t>
  </si>
  <si>
    <t>BLGU Pili</t>
  </si>
  <si>
    <t>Rehabilitation of Multi-purpose Building</t>
  </si>
  <si>
    <t>MLGU Surigao</t>
  </si>
  <si>
    <t>Construction of Farm to Market Road</t>
  </si>
  <si>
    <t xml:space="preserve">The FBI team coordinated with the LGU for submissions of other judicious requirements and for the schedule of Pre-FBI Conference. As of this time, no feedback from the LGU yet. </t>
  </si>
  <si>
    <t>MLGU Alegria</t>
  </si>
  <si>
    <t>Tourism Development Projects</t>
  </si>
  <si>
    <t>The validation process is at the level of MOA negotiation. The Validating Team already conducted the actual ground survey to determine the exact location of the proposed tourism sites for development. The team is currently awaiting the confirmation from the LGU to resume the MOA negotiation in consideration to the recent change in LGU officials and administration</t>
  </si>
  <si>
    <t>Validation ongoing</t>
  </si>
  <si>
    <t>Kalamboan Tribal Tree Farmers Association (KATTFA)</t>
  </si>
  <si>
    <t>For return to Regional Office since the proponent has no enough funds for the process</t>
  </si>
  <si>
    <t>New Mt. Olive View SDA Elementary School</t>
  </si>
  <si>
    <t>Deed of Usufructuary Rights</t>
  </si>
  <si>
    <t>San Marcos Elementary School</t>
  </si>
  <si>
    <t>Already conducted the validation. Awaiting for the other documents from the proponent</t>
  </si>
  <si>
    <t>Pigbaganihan Agroforestry Development Association (PADEA)</t>
  </si>
  <si>
    <t>San Juan United Tribes Planters Association (SJ-UNITRIPA)</t>
  </si>
  <si>
    <t>Status report submitted to RO.</t>
  </si>
  <si>
    <t xml:space="preserve">MLGU Buenavista </t>
  </si>
  <si>
    <t>Reforestation project</t>
  </si>
  <si>
    <t>The Pre Validation conference is set on July 22, 2025</t>
  </si>
  <si>
    <t>LGU Cantilan</t>
  </si>
  <si>
    <t>LGU Surigao City</t>
  </si>
  <si>
    <t>Construction of NRJ Trinidad Mabini Farm to Market Road including bridges</t>
  </si>
  <si>
    <t>PO San Lorenzo Upland Farmers Association (SLOUFA)</t>
  </si>
  <si>
    <t>MLGU Malimono</t>
  </si>
  <si>
    <t>Provision of Renewable Energy-Based Electrification 9Solar Electrification)</t>
  </si>
  <si>
    <t>Acquisition of Communication Device
Construction of Solar Powered Street Lights
Provision of Rainwater Harvesting
Acquisition of Communication Device
Construction of Concrete Pathway
Acquisition of Communication Device
Construction of Concrete Pathway
Construction of Concrete PAthway
Construction of Tribal Meeting Hall
Construction of tribal Meeting Hall</t>
  </si>
  <si>
    <t>Construction of Tribal Center
IP Cultural Center</t>
  </si>
  <si>
    <t>Temmy P. Vales, Jess H. Jumawan, and Joycelyn C. Jumawan</t>
  </si>
  <si>
    <t>Heavy Metal Contamination Assessment and Pollution Load Estimation in Aquatic Ecosystem Gradients of Agusan Marsh Implications to the Safety and Security of the Agusan Marsh Wildlife Sanctuary
Mapping and Quantification of Habitat Fragmentation in Agusan Marsh Wildlife Sanctuary: A preliminary study in a Protected Wetland of the Philippines (MaHFA)
Surveillance of Snail-Borne Diseases under wetland ecosystem gradients in Agusan Marsh Wildlife Sanctuary, Philippines: Implications to Human Health</t>
  </si>
  <si>
    <t>Rodolfo B. Pertacorta</t>
  </si>
  <si>
    <t>CCDI</t>
  </si>
  <si>
    <t>Validation of the EPR Declaration and EPR Plan of CADT 048</t>
  </si>
  <si>
    <t xml:space="preserve">The Validating Team already conducted the ICC Validation of the EPR Plan. 
For EPR Validation Report writeshop. </t>
  </si>
  <si>
    <t>Edelberto Valledor, Sr
Edelberto Valledor, Jr
Renald Valledor
Rex Valledor</t>
  </si>
  <si>
    <t>Pre-FBI Conducted, Scheduled Validation was cancelled by Proponents, waiting for re schedule confirmation</t>
  </si>
  <si>
    <t>MLGU-Buenavista</t>
  </si>
  <si>
    <t>Construction of Bugta-Balatakan Road (Phase II)</t>
  </si>
  <si>
    <t>Casiklan Central Elementary School</t>
  </si>
  <si>
    <t>Construction of One-storey, Two-classroom Building and One (1) unit School Clinic</t>
  </si>
  <si>
    <t>The validation is already conducted waiting of the Usufruct to be signed by DepEd</t>
  </si>
  <si>
    <t xml:space="preserve">KC NCDDP Additional Financing (AF) Group 3 Phase 2 </t>
  </si>
  <si>
    <t>Contacted Proponent, waiitng for schedule confirmatiopn for Pre-FBI</t>
  </si>
  <si>
    <t>No Status Indicated</t>
  </si>
  <si>
    <t>No</t>
  </si>
  <si>
    <t>STATUS OF CP APPLICATION</t>
  </si>
  <si>
    <t>Ongoing reports preparation/evaluation</t>
  </si>
  <si>
    <t xml:space="preserve">ALL PENDING ROAD PROJECTS </t>
  </si>
  <si>
    <t>Ongoing FPIC/Validation</t>
  </si>
  <si>
    <t xml:space="preserve">FOR FBI </t>
  </si>
  <si>
    <t>ONGOINGFPIC/VALIDATION</t>
  </si>
  <si>
    <t>ONGOING REPORTS PREPARATION/EVALUATION</t>
  </si>
  <si>
    <t>Submission of status</t>
  </si>
  <si>
    <t>REGION 1</t>
  </si>
  <si>
    <t>REGION 2</t>
  </si>
  <si>
    <t>REGION 3</t>
  </si>
  <si>
    <t>REGION 4A</t>
  </si>
  <si>
    <t>REGION IVB</t>
  </si>
  <si>
    <t>Capas-Botolan Road Project</t>
  </si>
  <si>
    <t>REGION V</t>
  </si>
  <si>
    <t>REGION 6/7</t>
  </si>
  <si>
    <t>Concreting of Farm-to-Market Road and Installation of Solar Lights</t>
  </si>
  <si>
    <t>Sitio Lumibao, Buhawen, San Marcelino, Zambales</t>
  </si>
  <si>
    <t>REGION 9</t>
  </si>
  <si>
    <t>Awaiting of compliance of Validation Team to TMSD's findings</t>
  </si>
  <si>
    <t xml:space="preserve"> REGION 10</t>
  </si>
  <si>
    <t>Evaluation of Validation Report</t>
  </si>
  <si>
    <t>REGION 11</t>
  </si>
  <si>
    <t>Construction/Concreting of Access Road from Highway To Tabon Cave</t>
  </si>
  <si>
    <t>Brgy. Alfonso XIII, Quezon, Palawan</t>
  </si>
  <si>
    <t>Memorandum Order No. 2014-07-388 Series of 2014 - FBI Conducted, report submitted to Regional Office for issuance of CP</t>
  </si>
  <si>
    <t>REGION 12</t>
  </si>
  <si>
    <t xml:space="preserve">REGION 13 </t>
  </si>
  <si>
    <t>Concreting of 0.5 Km. Access Road with Four (4) Box Type Culvert</t>
  </si>
  <si>
    <t>Balogo, Calatrava, Romblon</t>
  </si>
  <si>
    <t>1. Concreting of 200 meters Access Road with Slope Protection at So. Tabok, Barangay Agnocnoc; and
  2. Concreting of 210 meters Pathway with 2 Barrel Box Culvert in Barangay Claro M. Recto</t>
  </si>
  <si>
    <t>Barangays Agnocnoc and Claro M. Recto, Ferrol, Romblon</t>
  </si>
  <si>
    <t>DPWH- Romblon District Engineering Office</t>
  </si>
  <si>
    <t>Widening of Banton Circumferential Road Banton, Romblon</t>
  </si>
  <si>
    <t>Poblacion, NAsunugan , YAbawon, Banton</t>
  </si>
  <si>
    <t>Widening/Rehabilitation of Banton Circumferentrial Road, Poblacion-Balogo-Tungonan-Libtong Road</t>
  </si>
  <si>
    <t>Poblacion-Balogo-Tungonan-Libtong, Banton</t>
  </si>
  <si>
    <t>Improvement/Road Opening of Access Road leading to Mt. Iglit-Baco National Park</t>
  </si>
  <si>
    <t>Barangay Poypoy, Calintaan, Occidental Mindoro</t>
  </si>
  <si>
    <t>Memorandum No. 2016-12-564 Series of 2016. For CP Application
 For confirmation with Sir Rey Tupas
 Finished project</t>
  </si>
  <si>
    <t>On going write-shop- started in Feb 24, 2023 up to present 
 for presentation to RRT on May 22, 2023. For FPIC
 Memorandum No. 2018-07-377 Series of 2018</t>
  </si>
  <si>
    <t>LGU-Magdiwang, Romblon</t>
  </si>
  <si>
    <t>Upgrading of Local Access Road in Sitio Pinamang-An in Bgy. Agsao</t>
  </si>
  <si>
    <t>Brgy. Agsao Magdiwang, Romblon</t>
  </si>
  <si>
    <t>Prepared and Submitted by Vslidation Team headed by CDO III/Team Leader Samong last Aug. 27, 2020. Certificate of Non-Overlap</t>
  </si>
  <si>
    <t>Rehabilitation/Improvement of Purok Bagong Bayan Local Access Road in Bgy. Poblacion</t>
  </si>
  <si>
    <t>Brgy. Poblacion, Magdiwang, Romblon</t>
  </si>
  <si>
    <t>LGU- Cajidiocan represented by MPDO Kathlen Rabino</t>
  </si>
  <si>
    <t>Prepared and Submitted by CDO III/ Validation Team Leader Samong last Sep. 15, 2020. Validation of the Project</t>
  </si>
  <si>
    <t>Road Rehabilitation Project</t>
  </si>
  <si>
    <t>Barangay Marayos, Pinamalayan, Oriental Mindoro</t>
  </si>
  <si>
    <t>Work Order No. 2019-91 Series of 2019. For CP Application</t>
  </si>
  <si>
    <t>LGU Gloria</t>
  </si>
  <si>
    <t>Local Access Road Upgrading in Barangay Buong Lupa</t>
  </si>
  <si>
    <t>Sitio Bungkarot, Barangay Buong Lupa, Gloria, Oriental Mindoro</t>
  </si>
  <si>
    <t>Work Order No. 21-2021 Series of 2021.For CP Application</t>
  </si>
  <si>
    <t>Improvement of Local Access Road from Pawikan to Upper Yunot</t>
  </si>
  <si>
    <t>Barangay Nasucob, Bulalacao, Oriental Mindoro</t>
  </si>
  <si>
    <t>Municipality of Gloria</t>
  </si>
  <si>
    <t>Farm to Market Road</t>
  </si>
  <si>
    <t>Sitio Manilye to Sitio Mangkaling, Barangay Buong Lupa in the Municipality of Gloria, Oriental Mindoro</t>
  </si>
  <si>
    <t>Work Order 159-2021 Series of 2021.For CP Application</t>
  </si>
  <si>
    <t>Concreting of Local Access Road of Bating</t>
  </si>
  <si>
    <t>Barangay Milagrosa, Bulalacao Oriental Mindoro</t>
  </si>
  <si>
    <t>Work Order No. 21-2021 Series of 2021. For CP Application</t>
  </si>
  <si>
    <t>LGU Mansalay, Oriental Mindoro</t>
  </si>
  <si>
    <t>Concreting of Barangay Teresita to Barangay Waygan to Barangay Balugo Farm to Market Road</t>
  </si>
  <si>
    <t>Barangay Teresita, Barangay Waygan to Barangay Balugo</t>
  </si>
  <si>
    <t>LGU KUMALARANG, ZAMBO. DEL SUR</t>
  </si>
  <si>
    <t>PROVINCIAL LOCAL GOVERNMENT UNIT (PLGU) OF ZAMBOANGA DEL SUR</t>
  </si>
  <si>
    <t>On-Going FBI</t>
  </si>
  <si>
    <t>CONSTRUCTION OF CDOC-ILIGAN , HINTERLAND ROAD, JCT.CDO CAMP KIBARITAN ROAD-DOMINOROG ROAD, DANSOLIHON-JCT.IBR ROGONGON, ILIGAN CITY</t>
  </si>
  <si>
    <t>CDOC-ILIGAN HINTERLAND ROAD,JCT. CDO CAMP KIBARITAN ROAD-DOMINOROG, DANSOLIHON,ROGONGON ILIGAN CITY AND CAGAYAN DE ORO CITY</t>
  </si>
  <si>
    <t>CONSTRUCTION OF JCT. MARAMAG ROAD-BARANGAY SAN MIGUEL -BARANGAY MARAYMARAY ROAD</t>
  </si>
  <si>
    <t>MARAMAG BUKIDNON</t>
  </si>
  <si>
    <t>DPWH- BUKIDNON</t>
  </si>
  <si>
    <t>DPWH-BUKIDNON</t>
  </si>
  <si>
    <t>CONCRETING OF ROAD LEADING TO MOMMUNAL RANCH IMPASUG-ONG BUKIDNON</t>
  </si>
  <si>
    <t>BARANGAY CAPITANBAYONG, IMPASUG-ONG BUKIDNON</t>
  </si>
  <si>
    <t>LATAPAN AND MALAYBALAY CITY</t>
  </si>
  <si>
    <t>PROVINCIAL GOVERNEMNT OF LANAO DEL NORTE</t>
  </si>
  <si>
    <t>CONCRETING OF BARANGAY INAGUNGAN , BARANGAY DARIMBANG, BARANGAY PANALAWAN AND TAGOLOAN LANAO DEL NORTE</t>
  </si>
  <si>
    <t>BARANGAY TAGOLOAN LANAO DEL NORTE</t>
  </si>
  <si>
    <t>DEPARTMENT OF ENVIRONMENT AND NATURAL RESOURCES</t>
  </si>
  <si>
    <t>CONSTRUCTION OF ACCESS ROAD WITHIN THE BUFFER ZONE, MT. KALATUNGAN RANGE NATURAL PRAK</t>
  </si>
  <si>
    <t>BARANGAY CALAPAT, TAGBAK, TALAKAG BUKIDNON</t>
  </si>
  <si>
    <t>Various Infrastructure Projects (32 Projects)</t>
  </si>
  <si>
    <t>FBV Conducted, clarified if projects are subjects to DPWH DO 43, series of 2020</t>
  </si>
  <si>
    <t>DPWH- Regional Office XI</t>
  </si>
  <si>
    <t>*Davao-Bukidnon Road</t>
  </si>
  <si>
    <t>Brgy. Marilog, Brgy. Salaysay, Brgy. Malamba</t>
  </si>
  <si>
    <t>FOR MOA</t>
  </si>
  <si>
    <t>*Fatima Malabog Road</t>
  </si>
  <si>
    <t>Malabog - Gumitan</t>
  </si>
  <si>
    <t>For FBV</t>
  </si>
  <si>
    <t>DPWH - DEO Davao de Oro</t>
  </si>
  <si>
    <t>Infrastructure Project (2)</t>
  </si>
  <si>
    <t>Golden Valley Creek, Mabini &amp; Panibasan, Maco, DDO</t>
  </si>
  <si>
    <t>FBV conducted. For submission of FBV report.</t>
  </si>
  <si>
    <t>Various Infrastructure Projects - Batch 1-5 (118Projects)</t>
  </si>
  <si>
    <t>Nabunturan, Mawab, Mabini, Maco, Pantukan and Laak</t>
  </si>
  <si>
    <t>PLGU - PEO</t>
  </si>
  <si>
    <t xml:space="preserve"> Improvement of Farm to Market Road</t>
  </si>
  <si>
    <t>Rizal, Malalag, Davao del Sur</t>
  </si>
  <si>
    <t>Change of project site</t>
  </si>
  <si>
    <t>Improvement of Farm to Market Road</t>
  </si>
  <si>
    <t>Melilia, Sta. Cruz, Davao del Sur</t>
  </si>
  <si>
    <t xml:space="preserve"> Improvement of Farm to Market Road conecting to Prov'l Road</t>
  </si>
  <si>
    <t>Tacul, Magsaysay</t>
  </si>
  <si>
    <t>PLGU of Malita</t>
  </si>
  <si>
    <t>Concreting of Brgy. Poblacion Roads</t>
  </si>
  <si>
    <t>Brgy. Fishing Village, Poblacion to Fishing Village Road</t>
  </si>
  <si>
    <t>Concreting/Repair of Kilalag Brgy. Road with Box Culvert</t>
  </si>
  <si>
    <t>Brgy. Kilalag, Kulog</t>
  </si>
  <si>
    <t>Brgy. Poblacion, A. Firman St.,</t>
  </si>
  <si>
    <t xml:space="preserve"> Concreting of Brgy. Poblacion Roads</t>
  </si>
  <si>
    <t>Brgy. Poblacion, B. Flores St.,</t>
  </si>
  <si>
    <t>Brgy. Poblacion, B. Geverola Ext.,</t>
  </si>
  <si>
    <t>Brgy. Poblacion, Geverola St.,</t>
  </si>
  <si>
    <t>Brgy. Poblacion, D. Abbas Ext.,</t>
  </si>
  <si>
    <t>Brgy. Poblacion, D. Abbas St.,</t>
  </si>
  <si>
    <t>Brgy. Poblacion, D. Birondo St.,</t>
  </si>
  <si>
    <t>Brgy. Poblacion, Elpedio Quirino Ext.,</t>
  </si>
  <si>
    <t>Brgy. Poblacion, Elpedio Quirino St.,</t>
  </si>
  <si>
    <t>Brgy. Poblacion, Higway to MARWASA Road</t>
  </si>
  <si>
    <t>Brgy. Poblacion, Ismael Yahya St.,</t>
  </si>
  <si>
    <t>Brgy. Poblacion, Jose Doromal St.,</t>
  </si>
  <si>
    <t>Brgy. Poblacion, Manuel Peralta St.,</t>
  </si>
  <si>
    <t>Brgy. Poblacion, Mariano Peralta St.,</t>
  </si>
  <si>
    <t>Brgy. Poblacion, M. Bautista St.,</t>
  </si>
  <si>
    <t>Brgy. Poblacion, M. Maruya St.,</t>
  </si>
  <si>
    <t>Brgy. Poblacion, M. Quezon St.,</t>
  </si>
  <si>
    <t>Brgy. Poblacion, Pablo de Jesus St.,</t>
  </si>
  <si>
    <t>Brgy. Poblacion to Fishing Villafe Road</t>
  </si>
  <si>
    <t>Brgy. Poblacion, Warehouse to Tambakan Road</t>
  </si>
  <si>
    <t>FY 2023 And FY 2024 regular infrastructure projects</t>
  </si>
  <si>
    <t>Various Infrastructure Project</t>
  </si>
  <si>
    <t>Brgy. Laman to Brgy. Salaysay, Calinan Dist., Davao City</t>
  </si>
  <si>
    <t>Asphalt Overlay Davao-Bukidnoon</t>
  </si>
  <si>
    <t>1. Construction of Road Slope Protection Structure</t>
  </si>
  <si>
    <t>Callawa Proper, Purok 5, 14 and 15, Buhangin Dist., Davao City</t>
  </si>
  <si>
    <t>2. Road Connecting Cassava Processing Area in Support of Cassava Banana and Cacao Industries</t>
  </si>
  <si>
    <t>Brgy. Callawa, Buhangin Dist., Davao City</t>
  </si>
  <si>
    <t>DPWH Davao City Sub-District Engineering Office</t>
  </si>
  <si>
    <t>1. Road Concreting Connecting</t>
  </si>
  <si>
    <t>Purok Malinawon Sitio Quarry FMR, Brgy. Malabog, Paquibato Dist., Davao City</t>
  </si>
  <si>
    <t>2. Road Concreting Connecting</t>
  </si>
  <si>
    <t>Brgy. Sumimao FMR Phase III, Paquibato Dist., Davao City</t>
  </si>
  <si>
    <t>3. Road Concreting Connecting</t>
  </si>
  <si>
    <t>Brgy. Colas PMR Phase III, Brgy. Colosas, Paquibato Dist., Davao City</t>
  </si>
  <si>
    <t>4. Construction of Slope Protection Structure</t>
  </si>
  <si>
    <t>Jct. Fatima-Malabog Road leading toMegkawayan Peak Resort, Paquibato Dist., Davao City</t>
  </si>
  <si>
    <t>dpwh</t>
  </si>
  <si>
    <t>PLGU of Sarangani</t>
  </si>
  <si>
    <t>PLGU of Kiyaab</t>
  </si>
  <si>
    <t>LGU of Antipas</t>
  </si>
  <si>
    <t>LGU of Kidapawan City</t>
  </si>
  <si>
    <t>LGU of Mlang</t>
  </si>
  <si>
    <t>Road Concreting</t>
  </si>
  <si>
    <t>MLGU Loreto</t>
  </si>
  <si>
    <t>AND/ADS North-South Lateral Road Package 1,2 &amp; 3</t>
  </si>
  <si>
    <t>CADT 265</t>
  </si>
  <si>
    <t>Waiting for the evaluation of ADO and LAO.</t>
  </si>
  <si>
    <t>Rehab/Improvement</t>
  </si>
  <si>
    <t>For submission of validation report</t>
  </si>
  <si>
    <t>Concreting of Purok 5 to Purok 1, Brgy. Coalicion Farm to Market Road</t>
  </si>
  <si>
    <t>CADT 250</t>
  </si>
  <si>
    <t>Concreting of Brgy. Nueva Trabajo to Sitio Lilo Farm to Market road</t>
  </si>
  <si>
    <t>validation was already conducted. We are currently compiling the reports attachments for submission</t>
  </si>
  <si>
    <t>Concreting of Purok 2 to Purok 19 Kipundao, Brgy. Sangay FMR, Brgy. Sangay, Buenavista</t>
  </si>
  <si>
    <t>For compliance of  the Memorandum Issued re: Legal Officer comments of the MOA</t>
  </si>
  <si>
    <t>Concreting of Farm to Market road
  Construction of School Building
  Construction of Level III Potable Water supply system</t>
  </si>
  <si>
    <t>Pre Conference is scheduled on May 2024</t>
  </si>
  <si>
    <t>Concreting of farm to market road
  Upgrading of farm to market road et.,al</t>
  </si>
  <si>
    <t>Concreting of Farm to market road leading to Tadugan Falls</t>
  </si>
  <si>
    <t>Finalization of MOA and signing</t>
  </si>
  <si>
    <t>Concreting of farm to market road from sitio Balaatan to Mt. Tungal</t>
  </si>
  <si>
    <t>Concreting of Farm to market road et.,al</t>
  </si>
  <si>
    <t>Opening with concreting road
  concreting farm to market road
  Construction of One-storey School building
  Construction of Level II Potable water supply system</t>
  </si>
  <si>
    <t>Construction of Road Leading to Toghongon Water fallas
  Construction of road leading to Managing water falls</t>
  </si>
  <si>
    <t>Construction of NRJ Road from Poblacion to Villangit leading to Ponhikon Cave (Tourism Destination)
  Construction of Flood Control (Tourism Esplanade) from San Vicente to Poblacion
  Construction of Road from Poblacion, Tag-uyango and Kioya leading to Pinagdagatan Water Falls</t>
  </si>
  <si>
    <t>Finalizing validation report for submission.</t>
  </si>
  <si>
    <t>Reconstituted  validating Team</t>
  </si>
  <si>
    <t>Construction of Sangay New Bohol Bridge 1</t>
  </si>
  <si>
    <t>Construction of 13th Street Access Road</t>
  </si>
  <si>
    <t>Improvement/Concreting of FMR</t>
  </si>
  <si>
    <t>Butuan City-Pianing-Tandag Road, Brgy. Kolambogan-Padiay, Sibagat, Package C, Agusan del Sur</t>
  </si>
  <si>
    <t>for submission of validation report</t>
  </si>
  <si>
    <t>for validation</t>
  </si>
  <si>
    <t>East-West Lateral Road connecting Agusan del Sur/Bukidnon, Agusan-Malaybalay Road, Package 8, Agusan del Sur</t>
  </si>
  <si>
    <t>Concreting of Purok 3 to Purok 1, Brgy. Sta Ana FMR Phase II
 Concreting of Brgy. Karaos to Brgy. Sta Ana FMR
 Concreting of Purok 13, Brgy. Poblacion to Brgy Sabang Adgawan FMR, Brgy. Poblacion to Brgy. Sabang Adgawan
 Concreting of Brgy. Purok 3A to Tagbuaya, Brgy. Poblacion FMR</t>
  </si>
  <si>
    <t>Validation on Feb.11, 2025</t>
  </si>
  <si>
    <t>SRMI</t>
  </si>
  <si>
    <t>Light Vehicle Road Project</t>
  </si>
  <si>
    <t>Construction of NRJ (Sibagat) San Vicente-Esperanza Road (San Agustin-Betahon Section) Bayugan City, Agusan del Sur
 Construction of Tabon-tabon Brgy. Sta. Cruz Road, Sibagat, Agusan del Sur FMR</t>
  </si>
  <si>
    <t>Opening with concreting of road 
 Construction of school building</t>
  </si>
  <si>
    <t>Construction of Road, Salaysayon-Jaguimitan Road (Sta. 1+570 - Sta. 3+410)Package 2</t>
  </si>
  <si>
    <t xml:space="preserve">Finalization of MOA and signing </t>
  </si>
  <si>
    <t>Authority of the Mayor to execute the affidavit of undertaking is lacking</t>
  </si>
  <si>
    <t>Validation on Feb. 11, 2025</t>
  </si>
  <si>
    <t>PLGU SDS</t>
  </si>
  <si>
    <t>Concreting of 7.5 KM Lower-Busog-Catabadan FMR</t>
  </si>
  <si>
    <t>Upgrading/Improvement of Amontay-Calonia Provincial Road with Bridge Component, Phase 1</t>
  </si>
  <si>
    <t>Construction of Lower Busog-Catabadan Road</t>
  </si>
  <si>
    <t>Construction of Daang Maharlika (Alternative Route) (NRJ-Mayor Democrito D. Plaza II Avenue-Las Nieves-Sibagat) Package F</t>
  </si>
  <si>
    <t>Preliminary conference on Feb 05, 2025</t>
  </si>
  <si>
    <t>validation to be schedule</t>
  </si>
  <si>
    <t>2000</t>
  </si>
  <si>
    <t>Geogen Corporation/DMC</t>
  </si>
  <si>
    <t>MPSA/TCP/SLUP</t>
  </si>
  <si>
    <t>Dinapigue, Isabela</t>
  </si>
  <si>
    <t>2001</t>
  </si>
  <si>
    <t>RS Sealand Corporation and Top Wind Supplies Inc.</t>
  </si>
  <si>
    <t>Sitio Colon and Sitio Siapit Brgy. Pancol, Taytay, Palawan</t>
  </si>
  <si>
    <t>Mr. Gaudencio Abordo</t>
  </si>
  <si>
    <t>Brgy. Cabigaan, Municipality of Aborlan, Provinve of Palawan</t>
  </si>
  <si>
    <t>2002</t>
  </si>
  <si>
    <t>Mr. Raymundo H. Barra</t>
  </si>
  <si>
    <t>Smart Communication represented by Julito F. Garcia</t>
  </si>
  <si>
    <t>Cell Site Installation Project</t>
  </si>
  <si>
    <t>Brgy. Babuyan, Puerto Prinsesa, Palawan</t>
  </si>
  <si>
    <t>Jeco Development Corporation represented by Mr. Elgio Mayo</t>
  </si>
  <si>
    <t>2006</t>
  </si>
  <si>
    <t>Ipilan Nickel Corporation</t>
  </si>
  <si>
    <t>Mineral Production Sharing Agreement MPSA-017-93-IV</t>
  </si>
  <si>
    <t>Brgy. Ipilan, Mambalot, Maasin and Calasaguen, Brooke's Point</t>
  </si>
  <si>
    <t>Berong Nickel Corporation represented by Engr. Marc Raymond Zamora/Claudette Abordo</t>
  </si>
  <si>
    <t>Long Point Nickel Project</t>
  </si>
  <si>
    <t>Brgy. Aporawan, Aborlan, Palawan</t>
  </si>
  <si>
    <t>2007</t>
  </si>
  <si>
    <t>2008</t>
  </si>
  <si>
    <t>Berong Nickel Corporation (BNC)</t>
  </si>
  <si>
    <t>Mineral Production Sharing Agreement</t>
  </si>
  <si>
    <t>2009</t>
  </si>
  <si>
    <t>Quadriver Energy Corporation</t>
  </si>
  <si>
    <t>11MW Tinoc2 HEPP</t>
  </si>
  <si>
    <t>Ditaytayan Properties Development Inc.,</t>
  </si>
  <si>
    <t>Ditaytayan Island, Brgy. Bulalacao, Coron, Palawan</t>
  </si>
  <si>
    <t>Calamianes Island Development, Inc.,</t>
  </si>
  <si>
    <t>Dimanglet Island, Brgy. Jala-Jala, Coron, Palawan</t>
  </si>
  <si>
    <t>Jimmy Mandap</t>
  </si>
  <si>
    <t>Micasa Lodge</t>
  </si>
  <si>
    <t>Brgy. Pob. 1, Coron, Palawam</t>
  </si>
  <si>
    <t>Macro Asia Corporation represented by Atty. Marivic T. Moya VP for Legal and Human Resources, Reynaldo O. Munsayac, VP Finance</t>
  </si>
  <si>
    <t>MPA-220-2005-IVB</t>
  </si>
  <si>
    <t>Brgy. Aribungos and Barong-Barong, Brooke's Point, Palawan</t>
  </si>
  <si>
    <t>Woo Ree Land Corporation represented by Ruben C. Notado</t>
  </si>
  <si>
    <t>Palawan Island Golf Resort</t>
  </si>
  <si>
    <t>Sitio Kawayan, Brgy. Bulalacao, Coron, Palawan</t>
  </si>
  <si>
    <t>Luz D. Francisco</t>
  </si>
  <si>
    <t>Barangay Panlaitan, Busuanga, Palawan</t>
  </si>
  <si>
    <t>Exploration Permit Application (EXPA-000002-XI)</t>
  </si>
  <si>
    <t xml:space="preserve"> Cash Bond</t>
  </si>
  <si>
    <t>Mr. Carlito Cruz</t>
  </si>
  <si>
    <t>Iraan River, Brgy. Iraan, Rizal, Palawan</t>
  </si>
  <si>
    <t>Remy Jamimil</t>
  </si>
  <si>
    <t>CPA (PLW) #603</t>
  </si>
  <si>
    <t>Tigaplan River, Barangay Pangobilian, Brooke's Point</t>
  </si>
  <si>
    <t>Mike Marcelo</t>
  </si>
  <si>
    <t>O.M Almaciga Resins Gathering Permit</t>
  </si>
  <si>
    <t>Brgy. Culandanum, Aborlan, Palawan</t>
  </si>
  <si>
    <t>Plan Philippines</t>
  </si>
  <si>
    <t>Projects for IP Communities</t>
  </si>
  <si>
    <t>Mandaya, Manobo, Mangguangan and Dibabawon</t>
  </si>
  <si>
    <t>Sultan Energy Phils. Corporation</t>
  </si>
  <si>
    <t>Coal Development Extraction &amp; Production (COC No. 134)</t>
  </si>
  <si>
    <t>Vivencio P. Ocite (VPO)</t>
  </si>
  <si>
    <t>Reforestation</t>
  </si>
  <si>
    <t>CADT 078 ,Rosario,ADS</t>
  </si>
  <si>
    <t>Corplex Resources Inc.</t>
  </si>
  <si>
    <t>Exploration Permit Application (EXPA 36-XIII)</t>
  </si>
  <si>
    <t>Surigao City, San Francisco and Malimono</t>
  </si>
  <si>
    <t>Orange Mountain Mining and Development Corporation</t>
  </si>
  <si>
    <t>EXPA-000142-XIII</t>
  </si>
  <si>
    <t>Barangays Pantukan, Adlay, Babuyan and Panikian, all in Carascal, Surigao del Sur</t>
  </si>
  <si>
    <t>MRL Gold (in behalf of Minimax Mineral Exploration Corp.)</t>
  </si>
  <si>
    <t>Exploration Permit Application (EXPA-000100)</t>
  </si>
  <si>
    <t>Municipality of Malimono, Mainit, San Francisco, Sison</t>
  </si>
  <si>
    <t>2012</t>
  </si>
  <si>
    <t>Installation of Globe Cell Site</t>
  </si>
  <si>
    <t>Sitio Masodom, Brgy. Taburi, Rizal, Palawan</t>
  </si>
  <si>
    <t>Reynaldo Pulido</t>
  </si>
  <si>
    <t>Brgy. Punta Baja Rizal, Palawan</t>
  </si>
  <si>
    <t>Godofredo Sevegan</t>
  </si>
  <si>
    <t>Brgy. Panitian, Soronio, Española, Palawan</t>
  </si>
  <si>
    <t>BHP Biliton Petroleum (Philippines)</t>
  </si>
  <si>
    <t>2D Seismic Survey Project</t>
  </si>
  <si>
    <t>Offshore West of the Municipality Balabak, Province of Palawan</t>
  </si>
  <si>
    <t>Gemma Caputilla</t>
  </si>
  <si>
    <t>Brgy. Berong, Quezon, Palawan</t>
  </si>
  <si>
    <t>Communication Cell Site</t>
  </si>
  <si>
    <t>Sitio Nagtabon, Brgy. Bacunggan, Puerto Prisensa City, Palawan</t>
  </si>
  <si>
    <t xml:space="preserve">Hinag-oman, Ferrol, Romblon </t>
  </si>
  <si>
    <t>LGU of Calatrava, Romblon</t>
  </si>
  <si>
    <t xml:space="preserve">Calatrava </t>
  </si>
  <si>
    <t>2013</t>
  </si>
  <si>
    <t>230KV Ambuklao-Binga transmission line upgrading project</t>
  </si>
  <si>
    <t>Bokod/ Itogon/ Tuba, Benguet</t>
  </si>
  <si>
    <t>Alternergy Wind One Corp &amp; Alternergy Cavinti Wind Corp</t>
  </si>
  <si>
    <t>Laguna</t>
  </si>
  <si>
    <t>Quezon Power Phils Limites Co.</t>
  </si>
  <si>
    <t>St. Peter Chapels Luzon, Inc. represented by Arnaldo L. Olarte</t>
  </si>
  <si>
    <t>Funeral Chapel and Embalming Facility</t>
  </si>
  <si>
    <t>Barangay Pangoblian, Brooke's Point, Palawan</t>
  </si>
  <si>
    <t>Mr. Conchita G. Lachica</t>
  </si>
  <si>
    <t>Brgy. Pulot Center Española, Palawan</t>
  </si>
  <si>
    <t>Department of Public Works and Highways (DPWH)</t>
  </si>
  <si>
    <t>Construction of Access Road from Barangay Bahile to Oyster Detachment</t>
  </si>
  <si>
    <t>Barangay Bahile, Puerto Princesa City, Palawan</t>
  </si>
  <si>
    <t>Mr. Angelo Lustre</t>
  </si>
  <si>
    <t>Babuyan River, Brgy. Tagabinet, Puerto Prinsesa City, Palawan</t>
  </si>
  <si>
    <t>South Davao Development Corporation, Inc.</t>
  </si>
  <si>
    <t>San Jose and Magsaysay, Provine of Occidental Mindoro</t>
  </si>
  <si>
    <t>Alterenergy Philippine Holdings Corp.</t>
  </si>
  <si>
    <t>Wind Farm Project</t>
  </si>
  <si>
    <t>Abra de Ilog, Occidental Mindoro</t>
  </si>
  <si>
    <t>Team Mission Philippines Inc.</t>
  </si>
  <si>
    <t>Basic Services to the Mangyan ICCs</t>
  </si>
  <si>
    <t>Province of Occidental Mindoro</t>
  </si>
  <si>
    <t>Housing Project</t>
  </si>
  <si>
    <t>Mindoro Biodiversity Conservation Foundation,Inc.</t>
  </si>
  <si>
    <t>Rapid Site Assessment and Profile Updating of Mt. Calavite Wildlife Sanctuary</t>
  </si>
  <si>
    <t>Mt. Calavite, Barangay Harrison, Paluan, Occidental Mindoro</t>
  </si>
  <si>
    <t>Surigao Integrated Resources Corp.</t>
  </si>
  <si>
    <t>Exploration Project (EXPA 000101-XIII)</t>
  </si>
  <si>
    <t>National Irrigation Administration (NIA Caraga )</t>
  </si>
  <si>
    <t>Umayam River Irrigatio Project (URIP)</t>
  </si>
  <si>
    <t>LaPaz &amp; Loreto,ADS</t>
  </si>
  <si>
    <t>CEXCI</t>
  </si>
  <si>
    <t>EXPA 116</t>
  </si>
  <si>
    <t>Bakun/
 Mankayan, Benguet</t>
  </si>
  <si>
    <t>APSA 103</t>
  </si>
  <si>
    <t>Itogon-Suyoc Resources Inc (ISRI)</t>
  </si>
  <si>
    <t>Laguna Lake Dev't Authority-FBI</t>
  </si>
  <si>
    <t>Mr. Tindin Esmael</t>
  </si>
  <si>
    <t>Lebach Mining Corporation</t>
  </si>
  <si>
    <t>Mineral Production</t>
  </si>
  <si>
    <t>Brgys. Of Ipilan, Barong-Barong, Aribungos, Mambalot and Maasim, Brooke's Point, Palawan</t>
  </si>
  <si>
    <t>Tree Harvesting Permit</t>
  </si>
  <si>
    <t>Lugta Pusaka Et Katutubong Pala'wan Ato Panalingaan, Latud, Taburi, Rizal, Palawan Inc. represented by Mr. Angelito Sanchez</t>
  </si>
  <si>
    <t>Brgy. Latud, Rizal, Palawan</t>
  </si>
  <si>
    <t>Teodora G. Palermo</t>
  </si>
  <si>
    <t>Commercial Sand and Gravel Permit CPA (PPC) No. 670</t>
  </si>
  <si>
    <t>Barangay Malatgao, Narra, Palawan</t>
  </si>
  <si>
    <t>Ace D. Diaz</t>
  </si>
  <si>
    <t>Commercial Sand and Gravel Project CPA (PLW) No. 661</t>
  </si>
  <si>
    <t>Barangay Princess Urduja Narra, Palawan</t>
  </si>
  <si>
    <t>City Government of Puerto Primcesa represented by Hon. Lucilo R. Bayron, City Mayor</t>
  </si>
  <si>
    <t>Concreting of Bukang Liawayway to Macandring</t>
  </si>
  <si>
    <t>Globe Telecommunication Inc.</t>
  </si>
  <si>
    <t>Construction of Three-Legged telecommunication Cell Site</t>
  </si>
  <si>
    <t>Sitio Sugod II, Barangay Cabayugan, Puerto Princesa City, Palawan</t>
  </si>
  <si>
    <t>Gabawan, Odiongan, Romblon</t>
  </si>
  <si>
    <t>Sigcop, Odiongan, Romblon</t>
  </si>
  <si>
    <t>Local Government Unit of San Jose</t>
  </si>
  <si>
    <t>Level II Water Supply System</t>
  </si>
  <si>
    <t>Sitio D6, San Agustin, San Jose, Occidental Mindoro</t>
  </si>
  <si>
    <t>Itawes Mining Exploration Limited Company</t>
  </si>
  <si>
    <t>Exploration Permit Application (EPA 1V-B324)</t>
  </si>
  <si>
    <t>Sablayan, Occidental Mindoro</t>
  </si>
  <si>
    <t>Alsons Energy Developemnt Corporation (AEDC)</t>
  </si>
  <si>
    <t>8MW Bago 1 &amp; 2 Hydro Power Project</t>
  </si>
  <si>
    <t>San Carlos City, Municipality of Murcia and Don Salvador Benedicto, all of the Province of Negros Occidental</t>
  </si>
  <si>
    <t>ATLAS Consolidated Mining &amp; Development Corp.</t>
  </si>
  <si>
    <t>Exploration Permit Application  (EXPA 000073-XIII)</t>
  </si>
  <si>
    <t>KEPHA Mining Exploration Limited</t>
  </si>
  <si>
    <t>EXPA 284-2009-XIII</t>
  </si>
  <si>
    <t>Philippine Jinhong Mining, Inc.</t>
  </si>
  <si>
    <t>Small Scale Mining</t>
  </si>
  <si>
    <t>Brgy. Adlay, Carrascal, Surigao del Sur</t>
  </si>
  <si>
    <t>Ernesto C. Lee</t>
  </si>
  <si>
    <t>Melli Resort and Spa</t>
  </si>
  <si>
    <t>Barangay Aramaywan, Narra, Palawan</t>
  </si>
  <si>
    <t>DMCI Power Corporation represented by Nestor D. Dadivas</t>
  </si>
  <si>
    <t>15 MW Circulating Fluidized Bed (CFB) Coal-Fired Power Plant</t>
  </si>
  <si>
    <t>Brgy. Bato-Bato, Narra, Palawan</t>
  </si>
  <si>
    <t>Langonan Power Corporation</t>
  </si>
  <si>
    <t>Hydro Electric Power Plant Project</t>
  </si>
  <si>
    <t>Brgy. Princess Urduja, Narra, Palawan</t>
  </si>
  <si>
    <t>LGU of Municipality of Rizal, Palawan</t>
  </si>
  <si>
    <t>Water Supply System</t>
  </si>
  <si>
    <t>Rizal Palawan</t>
  </si>
  <si>
    <t>Mercedes A. Romena</t>
  </si>
  <si>
    <t>Barangay Teresa, Narra, Palawan</t>
  </si>
  <si>
    <t>Lea Tolentino</t>
  </si>
  <si>
    <t>Batang-batang, Narra, Palawan Province</t>
  </si>
  <si>
    <t>Macario Villarosa</t>
  </si>
  <si>
    <t>Barangay Batang Batang, Narra, Palawan</t>
  </si>
  <si>
    <t>Mr. Carlito H. Cruz, Manalo</t>
  </si>
  <si>
    <t>Michael B. Colegio</t>
  </si>
  <si>
    <t>Commercial Sand and Gravel Permit CPA (PLW) No. 296-1</t>
  </si>
  <si>
    <t>Iraan River, Barangay Iraan Rizal, Palawan</t>
  </si>
  <si>
    <t>Loreto C. Valderama</t>
  </si>
  <si>
    <t>Candawaga River, Barangay Candawagan, Rizal, Palawan</t>
  </si>
  <si>
    <t>Navratil Island Property Corporation</t>
  </si>
  <si>
    <t>Establishment of Resort and SPA</t>
  </si>
  <si>
    <t>Darab Island. Barangay Luac, Municipality Culion, Palawan</t>
  </si>
  <si>
    <t>Patrick P. Tan</t>
  </si>
  <si>
    <t>Commercial Sand and Gravel Project CPA (PPC) No. 333</t>
  </si>
  <si>
    <t>Barangay Motible, Puerto Princesa, Palawan</t>
  </si>
  <si>
    <t>Arsenio Tamayao</t>
  </si>
  <si>
    <t>Commercial Gravel and Sand Project CPA (PPC) No. 338</t>
  </si>
  <si>
    <t>Panagurian River, Barangay Napsan, Puerto Princesa City, Palawan</t>
  </si>
  <si>
    <t>Nenita Regla</t>
  </si>
  <si>
    <t>Barangay Bacungan, Puerto Princesa, Province of Palawan</t>
  </si>
  <si>
    <t>Cecelia M. Marcela</t>
  </si>
  <si>
    <t>San Andres, Odiongan, Romblon</t>
  </si>
  <si>
    <t xml:space="preserve">Triple Peak, San Isidro, Sta Maria </t>
  </si>
  <si>
    <t>Pag-asa Grain Center Inc.</t>
  </si>
  <si>
    <t>Biomass Power Plant Project</t>
  </si>
  <si>
    <t>1899 Barangay Labangan, Poblacion, Municipality of San Jose, Occidental Mindoro</t>
  </si>
  <si>
    <t>Ermito Ramos III</t>
  </si>
  <si>
    <t>Forest Land and Grazing Project</t>
  </si>
  <si>
    <t>Sitio Managbong, Batangan Morong, all in Barangay Manoot, Municipality of Rizal, Occidental Mindoro</t>
  </si>
  <si>
    <t>Lipitan Small River Irrigation Project</t>
  </si>
  <si>
    <t>Upstream of Busuanga River,Municipality of Rizal, Occidental Mindoro</t>
  </si>
  <si>
    <t>Upper Amman Communal Irrigation Project</t>
  </si>
  <si>
    <t>Barangay Manoot, Rizal, Occidental Mindoro</t>
  </si>
  <si>
    <t>Global Sibagat Hydro Power Corp</t>
  </si>
  <si>
    <t>3.4 MW Casauman River HEPP</t>
  </si>
  <si>
    <t>Brgys. Del Pilar, Holy Cross, Old Macopa, Rizal and Zaragosa, Manay, Davao Oriental</t>
  </si>
  <si>
    <t>MR. RAMON DELA CRUZ</t>
  </si>
  <si>
    <t>Cutting of Mahogany &amp; Eucalyptus Trees and Thinning of the Remaining Trees Planted in CADT 057-A</t>
  </si>
  <si>
    <t>Sitio Camatchile, Brgy. Nabuclod, Floridablanca, Pampanga</t>
  </si>
  <si>
    <t>RHOI Realty and Development Corporation</t>
  </si>
  <si>
    <t>Industrial Sand and Gravel Quarry</t>
  </si>
  <si>
    <t>Sitio Maporan, San Juan, Cabangan, Zambales</t>
  </si>
  <si>
    <t>Rolly Sibal</t>
  </si>
  <si>
    <t>Quarry Project</t>
  </si>
  <si>
    <t>Sitio Sapang Cauayan, San Vicente, Bamban, Tarlac</t>
  </si>
  <si>
    <t>Energy World Kanan River, Inc. - FBI Fee</t>
  </si>
  <si>
    <t>Energy Farm Projects</t>
  </si>
  <si>
    <t>Rapid City &amp; Dev't.  Corp.</t>
  </si>
  <si>
    <t>Kalasagin Farmers Producers Cooperation</t>
  </si>
  <si>
    <t>Integrated Forest Management Agreement (IFMA)</t>
  </si>
  <si>
    <t>Brgy. Panalingaan, Taburi, Rizal, Palawan</t>
  </si>
  <si>
    <t>Eireen Sy</t>
  </si>
  <si>
    <t>Batang-batang River, Barangay Batang-batang, Narra, Palawan</t>
  </si>
  <si>
    <t>Brgy Bebeladan, El Nido , Palawan</t>
  </si>
  <si>
    <t>Remedios Lim</t>
  </si>
  <si>
    <t>Barangay Ibajay, El Nido, Palawan</t>
  </si>
  <si>
    <t>Nestor C. Valmoria, Sr.</t>
  </si>
  <si>
    <t>Commercial Sand and Gravel Project CPA (PLW) No. 718</t>
  </si>
  <si>
    <t>Culandanum River, Barangay Culandanum, Aborlan, Palawan</t>
  </si>
  <si>
    <t>Maximo O. Dela Cruz</t>
  </si>
  <si>
    <t>Commercial Sand and Gravel Quarry Permit CPA (PLW) No. 709</t>
  </si>
  <si>
    <t>Glenn M. Bangaoisan</t>
  </si>
  <si>
    <t>Diego U. Sarol</t>
  </si>
  <si>
    <t>Commercial Sand and Gravel (CPA-PPC No. 706) for Mr. Diego U. Sarol</t>
  </si>
  <si>
    <t>Iliwan River, Sitio Bobosawen, Barangay Apurawan, Aborlan, Palawan</t>
  </si>
  <si>
    <t>Nur-An Hamid</t>
  </si>
  <si>
    <t>Commercial Sand and Gravel (CPA-PPC No. 703) for Mrs. Nur-An Hamid</t>
  </si>
  <si>
    <t>Apurawan River, Barangay Apurawan, Aborlan, Palawan</t>
  </si>
  <si>
    <t>Nestor Valmora</t>
  </si>
  <si>
    <t>Commercial Sand and Gravel Project CPA (PLW) No. 715</t>
  </si>
  <si>
    <t>Asian Palladium Mineral Resources, Inc.</t>
  </si>
  <si>
    <t>Financial or Technical Assistance Agreement for the explorationof palladium, platinum, silver and other mineral deposits</t>
  </si>
  <si>
    <t>Brgy. Looc; Brgy. Badajos, Odiongan, Tabias Island, Romblon</t>
  </si>
  <si>
    <t xml:space="preserve">Odiongan, Romblon </t>
  </si>
  <si>
    <t>DSWD IV-B</t>
  </si>
  <si>
    <t>Construction of 1 Unit 2-Classroom Home Economics and Industrial Arts Elementary School Building with 25 Linear Meter Slope Protection</t>
  </si>
  <si>
    <t xml:space="preserve">San Roque, Calatrava, Romblon </t>
  </si>
  <si>
    <t>Lingod Hydro Power Corp</t>
  </si>
  <si>
    <t>3 Megawatt Lingod River Hydropower Project</t>
  </si>
  <si>
    <t>Brgy Malinoa, Gabaldon</t>
  </si>
  <si>
    <t>Upper Casignan Hydro, Inc.</t>
  </si>
  <si>
    <t>7.5 MW Hydropower Project / Cabatangan 1 Project</t>
  </si>
  <si>
    <t>Brgy Villa Aurora and Decoliat, Maria Aurora, Aurora</t>
  </si>
  <si>
    <t>LGU of Brooke's Point Palawan</t>
  </si>
  <si>
    <t>Marine Protected Area</t>
  </si>
  <si>
    <t>Barangay Maasim, Portion of Barangay Calasaguen and Barangay Mambalot, Brooke's Point</t>
  </si>
  <si>
    <t>DepED Brooke's Point Palawan</t>
  </si>
  <si>
    <t>Construction of Kelwi Village Elementary School</t>
  </si>
  <si>
    <t>Barangay Saraza, Brooke's Point</t>
  </si>
  <si>
    <t>Rollie Golez</t>
  </si>
  <si>
    <t>Commercial Sand and Gravel Permit CPA (PLW) No. 722</t>
  </si>
  <si>
    <t>Lilibeth U. Pingkian</t>
  </si>
  <si>
    <t>Commercial Sand and Gravel Permit CPA (PLW) No. 535</t>
  </si>
  <si>
    <t>Cabcungan River, Barangay Ransang, Rizal, Palawan</t>
  </si>
  <si>
    <t>Evangeline S. Magleo</t>
  </si>
  <si>
    <t>Sitio Benecan, Barangay San Nicolas, Coron, Palawan</t>
  </si>
  <si>
    <t>Hikari SSP Corporation</t>
  </si>
  <si>
    <t>Pearl Culture Farm</t>
  </si>
  <si>
    <t>Western Side of Kaniki Island, Brgy. Sagrada, Busuanga, Palawan</t>
  </si>
  <si>
    <t>TopWind Supplier Inc. represented by Ronaldo S. Salonga</t>
  </si>
  <si>
    <t>Jellyfish Buying Station Procesing Plan and Satelite Buying Station</t>
  </si>
  <si>
    <t>Ms. Roselyn A. Palay</t>
  </si>
  <si>
    <t>Ms. Adora Marie Armada</t>
  </si>
  <si>
    <t>Bacungan River, Brgy. Bacungan, Puerto Prinsesa City</t>
  </si>
  <si>
    <t>Welbourne Realty Corporation</t>
  </si>
  <si>
    <t>Industrial Sand and Gravel Quarry Permit</t>
  </si>
  <si>
    <t>Maoyon River, Barangay Maoyon, Puerto Princesa City, Palawan</t>
  </si>
  <si>
    <t>Florabel M. Quiray</t>
  </si>
  <si>
    <t>Commercial Sand and Gravel Project CPA (PPC) No.361</t>
  </si>
  <si>
    <t>Barangay Maoyon River, Barangay Maoyon, Puerto Princesa City, Palawan</t>
  </si>
  <si>
    <t>Mr. Edgar B. Eleazar</t>
  </si>
  <si>
    <t>Rodil Fadri</t>
  </si>
  <si>
    <t>Traditional Knowledge of Bantoanons: inputs to Mother Tongue Based Multilingual Education in Grade 3 Science</t>
  </si>
  <si>
    <t>Banton</t>
  </si>
  <si>
    <t>Volga Power Corporation</t>
  </si>
  <si>
    <t>4.5 MW Caraga A3 Hydroelectric Power Project</t>
  </si>
  <si>
    <t>Sitio Sangab, Barangay Pichon, Caraga, Davao Oriental</t>
  </si>
  <si>
    <t>Rattan Craft Finish Products Association</t>
  </si>
  <si>
    <t>Rattan Craft Project</t>
  </si>
  <si>
    <t>T'boli, South Cotabato</t>
  </si>
  <si>
    <t>Paragon Green Energy Devt.Corp.</t>
  </si>
  <si>
    <t>Proposed Carac-an Hydro Electric Power Project</t>
  </si>
  <si>
    <t>2.4MW Sal-angan HEPP</t>
  </si>
  <si>
    <t>Tublay HEPP</t>
  </si>
  <si>
    <t>DPJ Engineers and Consultants</t>
  </si>
  <si>
    <t>17MW Upper Tabuk Hydropower Project</t>
  </si>
  <si>
    <t>Pan Energy Corporation</t>
  </si>
  <si>
    <t>Windmill Power Project</t>
  </si>
  <si>
    <t>Sitio Martin, Brgy. Cawag, Subic, Zambales</t>
  </si>
  <si>
    <t>Mylene Tolentino</t>
  </si>
  <si>
    <t>Sacobia River Management Quarry Project</t>
  </si>
  <si>
    <t>Brgy Calumpang Mabalacat City, Pampanga</t>
  </si>
  <si>
    <t>Joel Cosme</t>
  </si>
  <si>
    <t>CAZMIN MINERAL RESOURCES CORP.</t>
  </si>
  <si>
    <t xml:space="preserve"> Exploration Permit No. III-39-08</t>
  </si>
  <si>
    <t>Brgys. Burgos, Maguisguis, and Villar, Botolan, Zambales</t>
  </si>
  <si>
    <t>Sison and Lapuz Clan (EPR)</t>
  </si>
  <si>
    <t>Sitio Monicayo, Calumpang,Mabalacat,Pampanga and Gayaman, Anupul, Bamban,Tarlac</t>
  </si>
  <si>
    <t>Road to Heaven Corporation</t>
  </si>
  <si>
    <t>Sustainable Living Through Eco-Friendly Development of its Land and Natural Resources</t>
  </si>
  <si>
    <t>Mawacat, Floridablanca</t>
  </si>
  <si>
    <t>Bert Sumawang</t>
  </si>
  <si>
    <t>Noel Lundang</t>
  </si>
  <si>
    <t>Willy Pangilinan</t>
  </si>
  <si>
    <t>Mr. Helarion Bandiola</t>
  </si>
  <si>
    <t>Industrial Sand and Gravel Permit Denominated as IPA000270 III</t>
  </si>
  <si>
    <t>AC Energy Development, Inc.</t>
  </si>
  <si>
    <t>300 MW Fossil fuel-fired power generating project</t>
  </si>
  <si>
    <t>Goodeel Fishery Corp.</t>
  </si>
  <si>
    <t>Treasure Mountain</t>
  </si>
  <si>
    <t>Eco-Tourism/Agro-Forestry Project</t>
  </si>
  <si>
    <t>JRJ Asialand Development, Inc.</t>
  </si>
  <si>
    <t>Mrs Teresita Santiago</t>
  </si>
  <si>
    <t>Certeza Infosys Corporation</t>
  </si>
  <si>
    <t>IPO Watershed Mapping</t>
  </si>
  <si>
    <t>Bantay Kalikasan Eco-Academy</t>
  </si>
  <si>
    <t>Sitio Sabsaban, Barangays Aribungos and Ipilan, in all Municipality of Brooke's Point, Palawan</t>
  </si>
  <si>
    <t>Jorge Dacocos</t>
  </si>
  <si>
    <t>Commercial Sand and Grsvel</t>
  </si>
  <si>
    <t>Brgy. Batang-Batang, Narra, Palawan</t>
  </si>
  <si>
    <t>Prince Basilio Benedito</t>
  </si>
  <si>
    <t>Commercial Sand and Gravel Project CPA (PLW) No. 547</t>
  </si>
  <si>
    <t>Sitio Proper, Barangay Saraza, Brooke's Point, Palawan</t>
  </si>
  <si>
    <t>Nilda Navarro</t>
  </si>
  <si>
    <t>Commercial Sand and Gravel Permit CPA (PLW) No.727</t>
  </si>
  <si>
    <t>Barangay Batang-Batang, Narra, Palawan</t>
  </si>
  <si>
    <t>Nilda Cabildo</t>
  </si>
  <si>
    <t>Brgy.. Magara, Roxas, Palawan</t>
  </si>
  <si>
    <t>Mr. Ovinal Salvame</t>
  </si>
  <si>
    <t>Sitio Barok, Brgy. Cataban Taytay, Palawan</t>
  </si>
  <si>
    <t>Sitio Pangaraykayan, Brgy. San Fernando El Nido , Palawan</t>
  </si>
  <si>
    <t>ECS- Energy Development Corporation</t>
  </si>
  <si>
    <t>Feasibility Study for Calauit Heritage Development</t>
  </si>
  <si>
    <t>Calauit Island, Busuanga, Palawan</t>
  </si>
  <si>
    <t>Binga Beach Brothers Inc., rep by David L. Smith</t>
  </si>
  <si>
    <t>Binga Beach Resort Small Glamping Tents</t>
  </si>
  <si>
    <t>Brgy. Binga, San Vicente, Palawan</t>
  </si>
  <si>
    <t>Forest Land Use Agreement (FLAgT)</t>
  </si>
  <si>
    <t>Lusong Island, Barangay Bintuan, Coron, Palawan</t>
  </si>
  <si>
    <t>Palawan Estates Corporation represented by Mr. Abraham A. Fronda Jr.</t>
  </si>
  <si>
    <t>Uson Island, Brgy. Lajala, Coron, Palawan</t>
  </si>
  <si>
    <t>Brgy. Tumbod, Taytay, and Brgy. Port Barton, San Vicente, Palawan</t>
  </si>
  <si>
    <t>Amy Carriedo Struve</t>
  </si>
  <si>
    <t>Forest Land Agreement for Tourism (FLAgt)</t>
  </si>
  <si>
    <t>Sitio Long Point, Barangay Apurawan, Aburlan, Palawan</t>
  </si>
  <si>
    <t>Lilibeth N. Aribon</t>
  </si>
  <si>
    <t>Commercial Sand and Gravel Quarry Permit CPA (PPC) No. 223</t>
  </si>
  <si>
    <t>Tugbuan River, Barangay Babuyan, Puerto Princesa City, Palawan</t>
  </si>
  <si>
    <t>Johnrock Macasaet</t>
  </si>
  <si>
    <t>Commercial Sand And Gravel</t>
  </si>
  <si>
    <t>Mr. Fransisco V. Saavedra</t>
  </si>
  <si>
    <t>Edgar Eleazar</t>
  </si>
  <si>
    <t>Commercial Sand and Gravel Quarry Project</t>
  </si>
  <si>
    <t>NIA Provincial Irrigation Administration</t>
  </si>
  <si>
    <t>Ibato-Iraan Small Reservoir Irrigation Project</t>
  </si>
  <si>
    <t>Barangay Sagpangan, Municipality of Aborlan, Palawan</t>
  </si>
  <si>
    <t>Ms. Esther S. Vargas</t>
  </si>
  <si>
    <t>Tanguban River, Brgy. Babuyan, Puerto Prinsesa City, Palawan</t>
  </si>
  <si>
    <t>Tumingad, Tablas, Romblon</t>
  </si>
  <si>
    <t>Romblon State University</t>
  </si>
  <si>
    <t>Assessment and Mapping of Coral Reefs for Potential Ecotourism and Livelihood Opportunities</t>
  </si>
  <si>
    <t>DPWH Romblon District Engineering Office</t>
  </si>
  <si>
    <t>Construction of Banton Shore Protection, Widening/Rehabilitation</t>
  </si>
  <si>
    <t xml:space="preserve">Balogo, Calatrava, Romblon </t>
  </si>
  <si>
    <t>Construction of 1342 LM Potable Water System Level II</t>
  </si>
  <si>
    <t xml:space="preserve">Talisay, Calatrava, Romblon </t>
  </si>
  <si>
    <t>Construction of Three (3) Barrel Box Culvert</t>
  </si>
  <si>
    <t xml:space="preserve">Jun Carlo and Pag-alad, San Andres </t>
  </si>
  <si>
    <t xml:space="preserve">Marigondon Sur, San Andres </t>
  </si>
  <si>
    <t>Construction of Evacuation Center Cum-School Building with 20 LM Slope Protection</t>
  </si>
  <si>
    <t>Linawan, San Andres, Romblon</t>
  </si>
  <si>
    <t>Construction of Seawall with Draining System</t>
  </si>
  <si>
    <t xml:space="preserve">Linao, Calatrava, Romblon </t>
  </si>
  <si>
    <t>1. Construction of 0.360 Access Road in Barangay Colong-Colong;
  2. Construction of Barangay Health Station in Barangay Ilijan;
  3. Construction of Multi-Purpose Building in Barangay San Vicente;
  4. Construction of Access Road in Barangay San Agustin</t>
  </si>
  <si>
    <t>Corcuera</t>
  </si>
  <si>
    <t>Komisyon sa Wikang Filipino represented by Aileen C. Ani</t>
  </si>
  <si>
    <t>Lingguwistikong Etnograpiya ng Filipinas</t>
  </si>
  <si>
    <t>San Jose, Romblon</t>
  </si>
  <si>
    <t>Komisyon sa Wikang Filipino represented by Wenielyn Fajilan</t>
  </si>
  <si>
    <t>Banton, Corcuera, Concepcion, Odiongan, Calatrava</t>
  </si>
  <si>
    <t>Neutron Construction &amp; Marketing Corporation</t>
  </si>
  <si>
    <t>Brgy. Cabanbanan, Balatan, Camarines Sur</t>
  </si>
  <si>
    <t>Bright Green Resources Corp.</t>
  </si>
  <si>
    <t>MPSA NO. 015-93-XIII</t>
  </si>
  <si>
    <t>Apr.06, 2018</t>
  </si>
  <si>
    <t>PHIL ALSTRON Mining Corp.</t>
  </si>
  <si>
    <t>MPSA No. 310-2010-XIII of Asia Alstron Mining Corp. &amp;MPSA No. 311-2010-XIII of Phil Alstron Mining Corp.</t>
  </si>
  <si>
    <t>10MW Nabuangan Run-off-River Hydropower Project</t>
  </si>
  <si>
    <t>Mount Santo Tomas Forest Reserve Conservation and Management Plan</t>
  </si>
  <si>
    <t>COHECO</t>
  </si>
  <si>
    <t>Establishment of Transmission lines</t>
  </si>
  <si>
    <t>Arosip, Bacnotan, La Union</t>
  </si>
  <si>
    <t>ABOITIZ POWER CORP.</t>
  </si>
  <si>
    <t xml:space="preserve">Establishment of Transmission Lines </t>
  </si>
  <si>
    <t>Santol, La Union &amp; Arosip, Bacnotan, La Union</t>
  </si>
  <si>
    <t>Smart Communications</t>
  </si>
  <si>
    <t>Basco, Mahatao and Itbayat</t>
  </si>
  <si>
    <t xml:space="preserve">Pan Pacific Power Philippines </t>
  </si>
  <si>
    <t>Geothermal Power Plant Project</t>
  </si>
  <si>
    <t>Brgy. Cabiroan and Sta. Clara, Gonzaga, Cagayan</t>
  </si>
  <si>
    <t>Upper Casignan Hydro Inc.</t>
  </si>
  <si>
    <t>4.0 MW Hydropower project</t>
  </si>
  <si>
    <t>Decoliat and Villa Aurora, Aurora</t>
  </si>
  <si>
    <t>Oasis Powerhouse Phils. Corp</t>
  </si>
  <si>
    <t>Construction of Tala Community School</t>
  </si>
  <si>
    <t>Real Extreme Adventure Park Inc</t>
  </si>
  <si>
    <t>SAPA for Ecotourism project</t>
  </si>
  <si>
    <t>Rizal Wind Energy Corp - FBI Fee (Research and Data Gathering for Wind Power Sourcein Tanay, Rizal)</t>
  </si>
  <si>
    <t>Rizal Wind Project (WESC No. 2018-09-123) Establishment pf Turbines (Windmill Farm)</t>
  </si>
  <si>
    <t>Tanay, Rizal</t>
  </si>
  <si>
    <t>Rizal Wind Energy Corp Antipolo- FBI</t>
  </si>
  <si>
    <t>Rizal Wind Energy Corporation FPIC Fee on Rizal Wind Power Project in Tanay, Rizal and Antipolo, Rizal</t>
  </si>
  <si>
    <t>National Dairy Authority/ Mr. Gabriel Lagamayo</t>
  </si>
  <si>
    <t>National Dairy Goat Project for 8 years</t>
  </si>
  <si>
    <t>Carlos Miguel G. Carrion FBI fee (SLUP &amp; Forest Land Use Agreement in So. Buguitay, Brgy. Carlagan, Burdeos, Quezon)</t>
  </si>
  <si>
    <t>Buguitay Eco Tourism Project</t>
  </si>
  <si>
    <t>National Grid Corp. of the Phils. (Taguig 500KV Substation Project in the Mun. of Taytay, Angono, Binangonan, Morong &amp; Baras in Rizal Prov., and Taguig City,MM</t>
  </si>
  <si>
    <t>Taguig 500KV Substation Project in the Mun. of Taytay, Angono, Binangonan, Morong &amp; Baras in Rizal Prov., and Taguig City,MM</t>
  </si>
  <si>
    <t>Forest Land Use Agreement for Tourism</t>
  </si>
  <si>
    <t>Mr. Leo S. Valderama</t>
  </si>
  <si>
    <t>Commercial Sand and Gravel (CPA) PLW No. 869</t>
  </si>
  <si>
    <t>Brgy. Candawaga, Rizal, Palawan</t>
  </si>
  <si>
    <t>Jorge N. Dela Torre</t>
  </si>
  <si>
    <t>Last Paradise Resort</t>
  </si>
  <si>
    <t>Poblacion, Narra, Palawan</t>
  </si>
  <si>
    <t>Ida B. Cosca</t>
  </si>
  <si>
    <t>DSWD KALAHI NCDDP</t>
  </si>
  <si>
    <t>17 Various Projects
  xref to sheet KALAHI MIMAROPA</t>
  </si>
  <si>
    <t xml:space="preserve">Banton, Calatrava, Concpcion, Looc </t>
  </si>
  <si>
    <t>1. Construction of Evacuation Center cum Multipurpose Building in Barangay Limon Norte;
  2. Construction of Evacuation Center cum Multipurpose Building in Barangay Agojo;
  3. Construction of Evacuation Center cum Multipurpose Building in Barangay Punta; and
  4. Concreting of 0.17km Access Road in Barangay Limon Sur.</t>
  </si>
  <si>
    <t xml:space="preserve">Barangays Limon Norte, Agojo, Punta and Limon Sur, Looc </t>
  </si>
  <si>
    <t>Edmund M. Silang</t>
  </si>
  <si>
    <t>So. Igsusoso, Barangay Tubili, Paluan, Occidental Mindoro</t>
  </si>
  <si>
    <t>Euzkadi Holdings Corporation</t>
  </si>
  <si>
    <t>Exploration Permit denominated as EXPA-000216-VII</t>
  </si>
  <si>
    <t>Barangays Cabatuanan, Maglinao, Bongalonan and Linantayan, all of the Municipality of Basay, Province of Negros Oriental</t>
  </si>
  <si>
    <t>NIA/MR. FERDINAND V. MAINIT, ACTING MANAGER</t>
  </si>
  <si>
    <t>6.5 MW Caraga A1 and 7.0 MW Caraga A2 Hydroelectric Power Project</t>
  </si>
  <si>
    <t>Teresita delos Santos-Perez</t>
  </si>
  <si>
    <t>MPSA of Heirs of T. delos Santos-Perez (APSA 000194-XI)</t>
  </si>
  <si>
    <t>Barangay Tubaon, Tarragona, Davao Oriental</t>
  </si>
  <si>
    <t>LGS Renewable Energies Corporation</t>
  </si>
  <si>
    <t>17.0 MW Manorigao River (Lamiawan) Hydroelectric Power Project</t>
  </si>
  <si>
    <t>Barangay Lamiawan, Caraga, Davao Oriental</t>
  </si>
  <si>
    <t>17.0 MW Manorigao River (Pichon) Hydroelectric Power Project</t>
  </si>
  <si>
    <t>Barangay Pichon, Caraga, Davao Oriental</t>
  </si>
  <si>
    <t>I-magat Renewable Energy Corporation</t>
  </si>
  <si>
    <t>Pasil B &amp; C HEPPs</t>
  </si>
  <si>
    <t>Pasil, Kalinga</t>
  </si>
  <si>
    <t>Pan Pacific Renewable Power Phils Corporation</t>
  </si>
  <si>
    <t>22.5MW Tinglayan HEPP</t>
  </si>
  <si>
    <t>Tinglayan, Kalinga</t>
  </si>
  <si>
    <t>220MW Calanasan HEPP &amp; 30MW Aoan HEPP</t>
  </si>
  <si>
    <t>Calanasan, Apayao</t>
  </si>
  <si>
    <t>JBD Water Power (JWPI) Inc</t>
  </si>
  <si>
    <t>45MW Saltan E HEPP</t>
  </si>
  <si>
    <t>Pinukpuk and Balbalan, Kalinga</t>
  </si>
  <si>
    <t>49MW Saltan D HEPP</t>
  </si>
  <si>
    <t>Wavenergy Resources Inc</t>
  </si>
  <si>
    <t>Maragayap Hydro Power Project</t>
  </si>
  <si>
    <t>at Arosip, Bacnotan, La Union</t>
  </si>
  <si>
    <t>Establishment of Tranmission Lines</t>
  </si>
  <si>
    <t>Diadi, Nueva Vizcaya</t>
  </si>
  <si>
    <t>Abaca Pogkat Small Scale Miners of Dupax Del Sur Association Inc.</t>
  </si>
  <si>
    <t>Small Scale Mining Operation</t>
  </si>
  <si>
    <t>Project Converge ICT Solutions, Inc.</t>
  </si>
  <si>
    <t>Construction of Underground FOC Facilities located along the NV-Benguet Road</t>
  </si>
  <si>
    <t>Kayapa, Nueva Vizcaya</t>
  </si>
  <si>
    <t>Esterlina A. Aguinaldo</t>
  </si>
  <si>
    <t>Flood Control Project at Sanjera Narnarba, Barangay Cadongdongan and Municipal Park at Poblacion, Sta. Praxedes, Cagayan</t>
  </si>
  <si>
    <t>Sta. Praxedes, Cagayan</t>
  </si>
  <si>
    <t>Marcos DS Pausal- Dumagat/Remontado/ William Astrande</t>
  </si>
  <si>
    <t>Peak campsite Ecotourist</t>
  </si>
  <si>
    <t>Maria Belinda Dela Paz- Haribon Foundation</t>
  </si>
  <si>
    <t>Forest Restoration Partnership</t>
  </si>
  <si>
    <t>Alternergy Tanay Wind Corporation</t>
  </si>
  <si>
    <t>Tanay Wind Farm Project</t>
  </si>
  <si>
    <t>Malvar cousin Corporation</t>
  </si>
  <si>
    <t>Rizal Wind Power Project(WESC No. 2018-09-123) | Establishment of Turbines (Windmill Farm)</t>
  </si>
  <si>
    <t>LGU Real Quezon</t>
  </si>
  <si>
    <t>Concreting of So. Nonoc to Little Baguio Access Road</t>
  </si>
  <si>
    <t>PGO Quezon</t>
  </si>
  <si>
    <t>Opening and Concreting of Minanga Upper Lumutan Barangay Road in Barangay Lumutan; and Opening and Concreting of So. Mabagkoy Barangay Road in Barangay Pagsangahan</t>
  </si>
  <si>
    <t>Alberto Teodoro S. Malvar</t>
  </si>
  <si>
    <t>Mount Purro Nature Reserve</t>
  </si>
  <si>
    <t>LGU (Brooke's Point)</t>
  </si>
  <si>
    <t>Assistance to ADSDPP Formulation</t>
  </si>
  <si>
    <t>Malis, Salogon, Samariñana, Saraza, Oring-Oring, Amas, Tub-Tub, Mainit, Imulnod and Pangobilian, Mun of Brooke's Point, Palawan</t>
  </si>
  <si>
    <t>DSWD Kalahi-CIDSS Ramana rep. by Jobert T. Gabo, KC area Coordinator</t>
  </si>
  <si>
    <t>Expansion of VAWC and Senior Citizen Building of Amenities</t>
  </si>
  <si>
    <t>Brgy. Inagbon Bono-Bono &amp; Malihod, Bataraza, Palawan</t>
  </si>
  <si>
    <t>Analyn N. Atrero</t>
  </si>
  <si>
    <t>Brgy. Calumpang, Quezon, Palawan</t>
  </si>
  <si>
    <t>Palawan State University representedby Ramon M. Docto, Ph.D</t>
  </si>
  <si>
    <t>Intensified Surveillance for the Control of Soil Transmitted Helminthases &amp; Other Neglected Tropical Diseases in the Philippines in Rizal, Palawan</t>
  </si>
  <si>
    <t>Rizal, Palawan</t>
  </si>
  <si>
    <t>Brgy. Apunawan, Aborlan, Palawan</t>
  </si>
  <si>
    <t>DILG Romblon FY 2020 Assistance to Municipalities</t>
  </si>
  <si>
    <t>Constructionof Brgy. Binongaan Local Bridge(Local Bridge)</t>
  </si>
  <si>
    <t xml:space="preserve">Brgy. Binongaan, San Agustin </t>
  </si>
  <si>
    <t>Mindoro Biodiversity Conservation Foundation, Inc. (MBCFI)</t>
  </si>
  <si>
    <t>Dietary Analysis of Tamaraw (Bubalus Mindorensis) in Mindoro Island, Philippines</t>
  </si>
  <si>
    <t>Mt. Iglit-Baco Natural Park (MIBPN), Occidental Mindoro; Mt. Guimparay, Oriental Mindoro</t>
  </si>
  <si>
    <t>Rehabilitation/Improvement of Level III Water Supply System</t>
  </si>
  <si>
    <t>Brgy. Tampayan, Magdiwang, Romblon</t>
  </si>
  <si>
    <t>Rehabilitation/Improvement of Level II Water Supply System</t>
  </si>
  <si>
    <t>Magdiwang,Romblon</t>
  </si>
  <si>
    <t>LGU-San Fernando</t>
  </si>
  <si>
    <t>Expansion of Portable Water Suply System Level III</t>
  </si>
  <si>
    <t>Brgy. Azagra, Brgy. Campalingo, Brgy Panangcalan and Brgy. Pili, San Fernando, Romblon</t>
  </si>
  <si>
    <t>LGU-Magdiwang Romblon</t>
  </si>
  <si>
    <t>(1) Rehabilitation/ improvement of Purok Bagong Bayan Local Access Road (2) Upgrading of Local Access Road in Sitio Pinamang-an (3) Rehabilitation/ Improvement of Magdiwang Level III Water System</t>
  </si>
  <si>
    <t>Brgy. Poblacion, Brgy. Agsao and Brgy. Tampayan All at Magdiwang, Romblon</t>
  </si>
  <si>
    <t>Installation Manhole and Landing Point of the communication Submarine Cable</t>
  </si>
  <si>
    <t>Barangay Zone 1, Pinamalayan Oriental Mindoro</t>
  </si>
  <si>
    <t>DITO Telecommunity Corporation</t>
  </si>
  <si>
    <t>Installation of 1630km Fiber Optic Cables</t>
  </si>
  <si>
    <t>Binanuangdaan, Matnog, Sorsogon to Allen, Samar</t>
  </si>
  <si>
    <t>Royal Manobo Tribe Association of Sitio Layagan</t>
  </si>
  <si>
    <t>Minahang Bayan Application of Royal Manobo Tribe Association of Sitio Layagan</t>
  </si>
  <si>
    <t>Purok 4, Sitio Layagan, Barangay Luzon, Governor Generoso, Davao Oriental</t>
  </si>
  <si>
    <t>LUMINO Energy Plantation, Inc., (LEPI)</t>
  </si>
  <si>
    <t>Plantation project of LUMINO Energy Plantation, Inc., (LEPI)</t>
  </si>
  <si>
    <t>Barangay Mt. Diwata, Upper Ulip, Naboc, Tubotubo, pasian, banlag, Baylo, Rizal, Salvacion, Awao. Casoon, and San Jose, all in Municipality of Monkayo, Province of DDO</t>
  </si>
  <si>
    <t>Mar.09, 2020</t>
  </si>
  <si>
    <t>Marc Ventures Mining Devt. Corp.</t>
  </si>
  <si>
    <t>MPSA 016-93-XIII</t>
  </si>
  <si>
    <t>Abra River Basin Management Project</t>
  </si>
  <si>
    <t>San Quintin, Langiden, Sallapadan, Manabo, Lagangilang, San Juan, Abang Bucay -Abra</t>
  </si>
  <si>
    <t>AQA Green Renewable Energy Inc</t>
  </si>
  <si>
    <t>3MW Tuba HEPP</t>
  </si>
  <si>
    <t>Crescent Mining Development Corporation</t>
  </si>
  <si>
    <t>MPSA 057-96-CAR (5th Renewal)</t>
  </si>
  <si>
    <t>EFB Geostrukt, Inc</t>
  </si>
  <si>
    <t>Construction, installation and operation of Globe Telecommunication Tower</t>
  </si>
  <si>
    <t>Naneng, Tabuk City, Kalinga</t>
  </si>
  <si>
    <t>Philippine Geothermal</t>
  </si>
  <si>
    <t>Daklan Geothermal Power Project</t>
  </si>
  <si>
    <t>Makilala Mining Company Inc</t>
  </si>
  <si>
    <t>Maalinao-Caigutan-Biyog Mining Project</t>
  </si>
  <si>
    <t>Balatoc, Pasil, Kalinga</t>
  </si>
  <si>
    <t>Isabela Power Corporation</t>
  </si>
  <si>
    <t>19MW Ilaguen Run-of-River Hydropower Project</t>
  </si>
  <si>
    <t>LGU Aritao</t>
  </si>
  <si>
    <t>Sanitary Landfill</t>
  </si>
  <si>
    <t>Aritao, Nueva Vizcaya</t>
  </si>
  <si>
    <t>Development of Mount Pulag and Dumli-ing Falls</t>
  </si>
  <si>
    <t>Development of Mount Salingsingan Trail</t>
  </si>
  <si>
    <t>UMFI-PHIL</t>
  </si>
  <si>
    <t>Community Development and Planning Programs</t>
  </si>
  <si>
    <t>Bagabag, Nueva Vizcaya</t>
  </si>
  <si>
    <t>DPWH Region 2</t>
  </si>
  <si>
    <t>Construction of Missing Links/New Roads-Jct. Abbag, Nagtipunan-Nueva Vizcaya Road via Dupax (Mactol-Bucao Section)</t>
  </si>
  <si>
    <t>San Pugo and Matmad, Nagtipunan, Quirino</t>
  </si>
  <si>
    <t>Upper Aliaga Small Irrigation Project</t>
  </si>
  <si>
    <t>Bambang, Nueva Vizcaya</t>
  </si>
  <si>
    <t>DPWH-Unified Proj. Mgt. Office Flood Control mgt. Center - FBI-Feasibility Study on the Proposed Pasig-Marikina River Basin Flood Mgt. Proj (Marikina Dam &amp; Retarding Basin) in Rodriguez, Rizal - UPMO</t>
  </si>
  <si>
    <t>Flood control Project</t>
  </si>
  <si>
    <t>The Peak Campsite/Mr. William Jaime Astrande FBI fee (CP appplication of the Peak Campsite Ecotourist Agrifarm at Brgy. Laiban, Tanay, Rizal</t>
  </si>
  <si>
    <t>Campsite</t>
  </si>
  <si>
    <t>Mr. Danilo Delos Santos-Reyes</t>
  </si>
  <si>
    <t>Mt. Mapalad Eco-Tourism Site</t>
  </si>
  <si>
    <t>Rublou Group of Companies</t>
  </si>
  <si>
    <t>Sustainable Integrated Development Plan (SIDP)</t>
  </si>
  <si>
    <t>Stone Farm Management Inc. - FBI fee (Organic Farming and Agro-forestry Development Project in Sitio Maysawa, Brgy. Laiban, Tanay, Rizal</t>
  </si>
  <si>
    <t>Organic Farming and Agro-forestry Development Project</t>
  </si>
  <si>
    <t>Sherwin dela Cruz and Gracia Bagnes</t>
  </si>
  <si>
    <t>Top Quality Corporation</t>
  </si>
  <si>
    <t>EPA IVA-146</t>
  </si>
  <si>
    <t>RO</t>
  </si>
  <si>
    <t>AC Subic Solar Inc.</t>
  </si>
  <si>
    <t>Rizal Solar Power Project- SESC No. 2019-10-534</t>
  </si>
  <si>
    <t>Olivia SJ. Dio and Geraldine SJ. Mangubat</t>
  </si>
  <si>
    <t>Saog Rock Formation Camp Site (Saog Pondohang Bato)</t>
  </si>
  <si>
    <t>TL Farms</t>
  </si>
  <si>
    <t>Protected Area Management Board (PAMB) Application</t>
  </si>
  <si>
    <t>Solar Philippines</t>
  </si>
  <si>
    <t>Balayan Solar Power Project</t>
  </si>
  <si>
    <t>Batangas</t>
  </si>
  <si>
    <t>John Carlo Alcantara</t>
  </si>
  <si>
    <t>Sweet Escape</t>
  </si>
  <si>
    <t>Rogelio Jungco</t>
  </si>
  <si>
    <t>Gulod Camping Site Rental</t>
  </si>
  <si>
    <t>Junior Chamber International</t>
  </si>
  <si>
    <t>Bahay Ani</t>
  </si>
  <si>
    <t>Ivy Angeline V. Lubi</t>
  </si>
  <si>
    <t>Masungi Georeserve Foundation Inc</t>
  </si>
  <si>
    <t>Masungi Geopark Project</t>
  </si>
  <si>
    <t>TCSC Corp.</t>
  </si>
  <si>
    <t>EPA IVA-161</t>
  </si>
  <si>
    <t>EPA IVA-162</t>
  </si>
  <si>
    <t>EPA-IVA-200</t>
  </si>
  <si>
    <t>Marie-Rose Borrameda</t>
  </si>
  <si>
    <t>Arnel N. Olitoquit</t>
  </si>
  <si>
    <t>Ginto sa Bato (Gold in a Stone Farm)</t>
  </si>
  <si>
    <t>Engr. Ramon L. Lazaro - FBI fee (Eco-Tourism &amp; Agro-forestry Dev't Project "Rainbow 89: Ecopark Camping &amp; Trekking", So. Maysawa, Brgy. Cuyambay, Tanay, Rizal)</t>
  </si>
  <si>
    <t>Rainbow 89: Ecopark Camping &amp; Trekking</t>
  </si>
  <si>
    <t>Michael Wooton</t>
  </si>
  <si>
    <t>DMCI Power Corp. 15MW circulating fluidized bed (CFB) combustion coal power plant</t>
  </si>
  <si>
    <t>Brgy. Bato-bato San Isidro, Narra, Palawan</t>
  </si>
  <si>
    <t>Calmia Nickel Inc. and Macroasia Nickel Corporation</t>
  </si>
  <si>
    <t>Brgy. Aribungos and Brgy. Barong-Barong, -Brooke's Point, Palawan</t>
  </si>
  <si>
    <t>Unichamp Mineral Philippines Incorporation</t>
  </si>
  <si>
    <t>Bataraza. Palawan</t>
  </si>
  <si>
    <t>Karen D. Banda</t>
  </si>
  <si>
    <t>Brgy. Pulot Interior, Sofronio Españaola, Palawan</t>
  </si>
  <si>
    <t>LGU Magsaysay</t>
  </si>
  <si>
    <t>Barangay Pumaga, Magsaysay, Occidental Mindoro</t>
  </si>
  <si>
    <t>LGU San Jose</t>
  </si>
  <si>
    <t>Barangay Batasan, San Jose, Occidental Mindoro</t>
  </si>
  <si>
    <t>Local Government of Rizal</t>
  </si>
  <si>
    <t>Upgrading &amp; Improvement of Lagnas Municipal Road</t>
  </si>
  <si>
    <t>Barangay San Pedro, Rizal, Occidental Mindoro</t>
  </si>
  <si>
    <t>Dietary Analysis of the Tamaraw (Bubalus Mindorensis)</t>
  </si>
  <si>
    <t>Mt., Iglit Baco Natural Park (MIBNP) in Calintaan, Occidental Mindoro</t>
  </si>
  <si>
    <t>Conrado A. Espejo, Jr.</t>
  </si>
  <si>
    <t>FLAGT- Bathing Establishment Agus Tourism Project</t>
  </si>
  <si>
    <t>Improvement of Water System</t>
  </si>
  <si>
    <t>Barangay San Isidro, Bulalacao, Oriental Mindoro</t>
  </si>
  <si>
    <t>Mindoro Harvest Energy Co. Inc. represented by David Reginald G. Tan</t>
  </si>
  <si>
    <t>8MW Biomass Power Plant</t>
  </si>
  <si>
    <t>Barangay Nabuslot, Pinamalayan, Oriental Mindoro</t>
  </si>
  <si>
    <t>LGU Mansalay</t>
  </si>
  <si>
    <t>Construction of 3 Classroom (7mx9m) School Building with Basic Facilities at Sitio Proper, Barangay Panaytayan, Mansalay</t>
  </si>
  <si>
    <t>Barangay Panaytayan, Mansalay,Oriental Mindoro</t>
  </si>
  <si>
    <t>LGU TIGBAO/ P.I ELEAZAR C. CARCALLAS, RET</t>
  </si>
  <si>
    <t>PENRO-PLGU ZAMBO. DEL SUR REP. BY Enp. Richard S. Ligan, JD</t>
  </si>
  <si>
    <t>NIA/MR. WILSON CABRALES, ACTING MANAGER</t>
  </si>
  <si>
    <t>LGU GUTALAC/ MUN. MAYOR ONESIMO COMA JR.</t>
  </si>
  <si>
    <t>DPWH 1ST DISTRICT ENGINEERINGNOFOFFICE/ENGR. BENSALI A. KASIM, DISTRICT ENGINEER</t>
  </si>
  <si>
    <t>DPWH REGIONAL DIRECTOR CAYAMOMBAO D. DIA, CESO III</t>
  </si>
  <si>
    <t>LGU BALIGUIAN/MUN.MAYOR ALBINA A. ESMALI</t>
  </si>
  <si>
    <t>LGU R.T. LIM/MUN. MAYOR DANILO J. PIODENA</t>
  </si>
  <si>
    <t>LGU PAYAO/MUN. MAYOR JOEPER H. MENDOZA</t>
  </si>
  <si>
    <t>BENGUET CORPORATION</t>
  </si>
  <si>
    <t>MINERAL PRODUCTION SHARING AGREEMENT OF BENGUET CORPORATION DENOMINATED AS APSA NO. 000015-IX</t>
  </si>
  <si>
    <t>R.T. LIM, ZSP</t>
  </si>
  <si>
    <t>LGU KUMALARANG, ZAMBO. DEL SUR REP. BY HON. RUEL G. MOLINA, MUNICIPALITY MAYOR</t>
  </si>
  <si>
    <t>LGU PIÑAN, ZDN REP BY MUNICIPAL MAYOR CECILIA J. CARREON</t>
  </si>
  <si>
    <t>LGU DIMATALING, ZDS REP. BY MUNICIPAL MAYOR AVELINO J YRAUDA</t>
  </si>
  <si>
    <t>HON. JOHNRIEL D. MELO MINICIPALITY MAYOR</t>
  </si>
  <si>
    <t>ENP. RICHARD S. LIGAN JD, PENRO-PLGU, ZDS</t>
  </si>
  <si>
    <t>HON. CYRIL REO A. GLEPA, M.D. MUNICIPAL MAYOR</t>
  </si>
  <si>
    <t>HON. AVELINO J. YRAUDA MINICIPAL MAYOR</t>
  </si>
  <si>
    <t>Dir. Cayamombao D. Dia, CESO III REGIONAL DIRECTOR DPWH RIX</t>
  </si>
  <si>
    <t>WILSON N. CABRALES ACTING MANAGER, ZDNRSO</t>
  </si>
  <si>
    <t>RAMON A. ARRIOLA PROJECT DIRECTOR, UPMO-FCMC</t>
  </si>
  <si>
    <t>PLGU ZAMBOANGA SIBUGAY/ ATTY. WILTER YAP PALMA, GOVERNOR</t>
  </si>
  <si>
    <t>DPWH ZAMBOANGA DEL SUR 1ST DISTRICT ENGINEERING OFFICE REPRESENTED BY ENGR. BENSALI A. KASIM, district engineer</t>
  </si>
  <si>
    <t>Hexat Mining Corporation</t>
  </si>
  <si>
    <t>Mining Operation of Hexat Mining Corporation</t>
  </si>
  <si>
    <t>Brgys. Napnapan, Kingking, Magnaga, Tagdanua, Bongabong Tibagon of Pantukan, Davao De Oro</t>
  </si>
  <si>
    <t>DPWH - XI</t>
  </si>
  <si>
    <t>Construction of Malita Diversion Road</t>
  </si>
  <si>
    <t>Malita, Davao Occidental</t>
  </si>
  <si>
    <t>Ms. Maria Luisa R. Castillo</t>
  </si>
  <si>
    <t>Mining Tunnel Operation</t>
  </si>
  <si>
    <t>Sitio Karopawan, Barangay, Panoraon, Maco, DDO</t>
  </si>
  <si>
    <t>Amacan Geothermal Project of Energy Development Corporation (EDC)</t>
  </si>
  <si>
    <t>Municipalities of Maco, Mabini, and Nabunturan, DDO.</t>
  </si>
  <si>
    <t>Enhanced National Greening Program (eNGP)</t>
  </si>
  <si>
    <t>Brgys: San Juan &amp; Buca, Sta. Maria;</t>
  </si>
  <si>
    <t>Brgys: Pinalpalan, Datu Danwata, Little Baguio, Demoloc, Kilalag &amp; Manuel Peralta, Malita</t>
  </si>
  <si>
    <t>Brgys: Dalupan &amp; Kiobog, Don Marcelino</t>
  </si>
  <si>
    <t>Brgys: Caburan Big, Malalan &amp; Calibay, Jose Abad Santos</t>
  </si>
  <si>
    <t>Completion of Missing Link in the Demoloc-Little Baguio-Alabel Road</t>
  </si>
  <si>
    <t>Brgys: Demoloc &amp; Little Baguio, Malita</t>
  </si>
  <si>
    <t>Construction/Upgrading (Gravel to Concrete of Talaguton-Baluntaya-Ticulon-Little Baguio Diversion Road</t>
  </si>
  <si>
    <t>Brgys: Talaguton &amp; Baluntaya, Don Marcelino
  Brgys: Ticulon &amp; Little Baguio, Malita</t>
  </si>
  <si>
    <t>Construction/Opening of Balut Island Circumferential Road</t>
  </si>
  <si>
    <t>Balut Island, Sarangani</t>
  </si>
  <si>
    <t>Rhodelio Poliquit</t>
  </si>
  <si>
    <t>Agro-Forestry &amp; Eco-Tourism</t>
  </si>
  <si>
    <t>Purok 9, Brgy. Datu Salumay, Marilog District</t>
  </si>
  <si>
    <t>Sheila Marie Go</t>
  </si>
  <si>
    <t>Brgy. Datu Salumay, Marilog District</t>
  </si>
  <si>
    <t>Alfredo Go</t>
  </si>
  <si>
    <t>Wilson Entrata</t>
  </si>
  <si>
    <t>Purok 2, Sto. Niño, Baganihan, Marilog District, Davao City</t>
  </si>
  <si>
    <t xml:space="preserve">NEBAWASCO </t>
  </si>
  <si>
    <t>Waterworks System</t>
  </si>
  <si>
    <t>New Bataan, Davao de Oro</t>
  </si>
  <si>
    <t>MLGU Arakan, Cotabato</t>
  </si>
  <si>
    <t>Construction of Level II Water System</t>
  </si>
  <si>
    <t xml:space="preserve"> Kabalantian, Arakan, Cotabato</t>
  </si>
  <si>
    <t>NHA</t>
  </si>
  <si>
    <t xml:space="preserve">Palacat Village Housing Project </t>
  </si>
  <si>
    <t>Barangay Palacat, Aleosan, Cotabato</t>
  </si>
  <si>
    <t xml:space="preserve">Noemi Galindo </t>
  </si>
  <si>
    <t xml:space="preserve">Mountain Mix Quarryapplication </t>
  </si>
  <si>
    <t>Sitio Barrio Dos, Allab, Arakan, Cotabato</t>
  </si>
  <si>
    <t>Chelina Orpreza</t>
  </si>
  <si>
    <t>Limestone/Mountain Mix Quarry Project</t>
  </si>
  <si>
    <t>Sitio Fine Tree, Barangay Libertad, Arakan, Cotabato</t>
  </si>
  <si>
    <t>Jannieh Mitch Buenaflor</t>
  </si>
  <si>
    <t xml:space="preserve">Sand and Gravel Quarry application </t>
  </si>
  <si>
    <t>Barangay Polayagan, Alamada, Cotabato</t>
  </si>
  <si>
    <t>RENNILO ORDINARIO</t>
  </si>
  <si>
    <t>Barangay Marbel, Matalam, Cotabato</t>
  </si>
  <si>
    <t xml:space="preserve">Efren Magaso </t>
  </si>
  <si>
    <t>Barangay Kapayawi, Libungan, Cotabato</t>
  </si>
  <si>
    <t xml:space="preserve">LAWRENCE S. POGOÑA </t>
  </si>
  <si>
    <t>Sand and Gravel Quarry application</t>
  </si>
  <si>
    <t>Barangay Lampagang, Tulunan, Cotabato</t>
  </si>
  <si>
    <t>SANTIAGO CANTOMAYOR</t>
  </si>
  <si>
    <t>Lawili, Aleosan, Cotabato</t>
  </si>
  <si>
    <t>Fatima Moreno</t>
  </si>
  <si>
    <t>Barangay Kamarahan, President Roxas, Cotabato</t>
  </si>
  <si>
    <t xml:space="preserve">	Bagobo-Tagabawa ICCs/IPs</t>
  </si>
  <si>
    <t xml:space="preserve">	LGU OF LAMBAYONG</t>
  </si>
  <si>
    <t>DA-PRDP funded projects</t>
  </si>
  <si>
    <t>Lambayong, Sultan Kudarat</t>
  </si>
  <si>
    <t>RUBY M. PARASAN</t>
  </si>
  <si>
    <t xml:space="preserve">Earthfill Quarry Project </t>
  </si>
  <si>
    <t>Barangay Sinapulan, Columbio, Sultan Kudarat</t>
  </si>
  <si>
    <t xml:space="preserve">LGU of Kalamansig </t>
  </si>
  <si>
    <t>Infrastructure Project</t>
  </si>
  <si>
    <t>Barangays Sabanal and Datu Wasay, all in the Municipality of Kalamansig, Sultan Kudarat</t>
  </si>
  <si>
    <t xml:space="preserve">Faroon Lumatao </t>
  </si>
  <si>
    <t>Sand and Gravel Quarry Projec</t>
  </si>
  <si>
    <t>Barangay Kanalo, Maasim, Sarangani</t>
  </si>
  <si>
    <t xml:space="preserve">LGU of Maasim </t>
  </si>
  <si>
    <t xml:space="preserve">Construction of View Deck </t>
  </si>
  <si>
    <t xml:space="preserve">Sitio Tampat, Barangay Tinoto, Maasim, Sarangani </t>
  </si>
  <si>
    <t>General Santos – Davao City (Maharlika National Highway) Road Project</t>
  </si>
  <si>
    <t>Municipality of Malungon, Saranggani</t>
  </si>
  <si>
    <t>2022</t>
  </si>
  <si>
    <t>Green Indigenous Environment Development Corporation (GIEDCO)</t>
  </si>
  <si>
    <t>2MW Cattubo I and 7.11MW Cattubo II MHPPs</t>
  </si>
  <si>
    <t>Cattubo, Atok, Benguet</t>
  </si>
  <si>
    <t>JWPI JBD Water Power Inc</t>
  </si>
  <si>
    <t>40MW Buaya HEPP (former: 40MW Mabaca HEPP)</t>
  </si>
  <si>
    <t>SN Aboitiz Power Benguet, Inc</t>
  </si>
  <si>
    <t>Construction of Relay Station</t>
  </si>
  <si>
    <t>Buguias, Benguet</t>
  </si>
  <si>
    <t>Polaris Power Development Corporation (PPDC)</t>
  </si>
  <si>
    <t>1.2MW Payeo Hydroelectric Power Project</t>
  </si>
  <si>
    <t>Bedbed, Mankayan</t>
  </si>
  <si>
    <t>ungon, Sison, Pangasinan</t>
  </si>
  <si>
    <t>Woogle Corp.</t>
  </si>
  <si>
    <t>Arjay A. Talla</t>
  </si>
  <si>
    <t>DPWH-Cagayan 1st DEO</t>
  </si>
  <si>
    <t>Construction of Gravel Road-Construction of Road Network with Drainage</t>
  </si>
  <si>
    <t>Mt. Lesson, Sta. Ana, Cagayan</t>
  </si>
  <si>
    <t>LGU Sta. Praxedes, Cagayan</t>
  </si>
  <si>
    <t>Constuction of 40 units Low Cost Housing Unit Project</t>
  </si>
  <si>
    <t>Antonio Mariano</t>
  </si>
  <si>
    <t>Camiguin Island, Calayan,</t>
  </si>
  <si>
    <t>NGC Mineral Resources</t>
  </si>
  <si>
    <t>Phil. Bethel Church Inc.</t>
  </si>
  <si>
    <t>Construction of Church</t>
  </si>
  <si>
    <t>Masug, Disimungal, Nagtipunan</t>
  </si>
  <si>
    <t>Emerito P. Intervalo</t>
  </si>
  <si>
    <t>Limestone Quarry Operations</t>
  </si>
  <si>
    <t>Godwilson N. Bata</t>
  </si>
  <si>
    <t>Wind Monitoring Project</t>
  </si>
  <si>
    <t>Solar PV Project</t>
  </si>
  <si>
    <t>Fidencio de Guzman</t>
  </si>
  <si>
    <t>Clarence Gonzales</t>
  </si>
  <si>
    <t>Luisa Gonzales</t>
  </si>
  <si>
    <t>Freddie R. Valencia</t>
  </si>
  <si>
    <t>San Guillermo, Isabela</t>
  </si>
  <si>
    <t>Infenium 4 energy inc.</t>
  </si>
  <si>
    <t>Mapanuepe lake floating solar power project</t>
  </si>
  <si>
    <t>San Marcelino Zambales</t>
  </si>
  <si>
    <t>Exploration Permit EXPA000231 III, EXPA000232 III, EXPA000233 III, EXPA000240 III, EXPA000241 III</t>
  </si>
  <si>
    <t>Emmanuel Mining Corporation</t>
  </si>
  <si>
    <t>Exploration Project</t>
  </si>
  <si>
    <t>Rapid City</t>
  </si>
  <si>
    <t>EPA-IVA-153</t>
  </si>
  <si>
    <t>Construction of Access Road Leading to Sitio Manggahan &amp; Brgy. Daraitan (Marcos Highway-Sitio Manggahan-Brgy. Daraitan) Tanay, Rizal</t>
  </si>
  <si>
    <t>Roces Jose Dionas</t>
  </si>
  <si>
    <t>Galleria Maximus Retreat and Camping Site\</t>
  </si>
  <si>
    <t>PETVALUE</t>
  </si>
  <si>
    <t>PET Bottle Recycling Plant Project</t>
  </si>
  <si>
    <t>Cavite</t>
  </si>
  <si>
    <t>Roberto M. Mendoza</t>
  </si>
  <si>
    <t>Industrial Sand and Gravel (AISAG-IVA-204)</t>
  </si>
  <si>
    <t>Samuel Briones (and Pablito San Juan)</t>
  </si>
  <si>
    <t>Nagpatong Rock</t>
  </si>
  <si>
    <t>Core Fire Mining Corporation</t>
  </si>
  <si>
    <t>EPA-IVA-135</t>
  </si>
  <si>
    <t>DonMart Gerones</t>
  </si>
  <si>
    <t>Application for CP (Kainan with Tulugan and Hardin)</t>
  </si>
  <si>
    <t>San Miguel Electric Corp</t>
  </si>
  <si>
    <t>875.4 MW Navotas Combined Cycle Gas Turbine Plant using Hybrid Fuel with Complementary Battery Energy Storage System</t>
  </si>
  <si>
    <t>Navotas</t>
  </si>
  <si>
    <t>Ms. Peregrina A. Alayson</t>
  </si>
  <si>
    <t>Pang- Agrikulturang Gawain at Pang-Ekolohiyang Pasyalan ng mga turista</t>
  </si>
  <si>
    <t>LGU-Guinyangan Quezon</t>
  </si>
  <si>
    <t>Concreting of Villa Hiwasayan Farm-to-Market Road (LGSF-FALGU)</t>
  </si>
  <si>
    <t>Neil Allyson Lontok</t>
  </si>
  <si>
    <t>ISAG (AISAG-IVA-206)</t>
  </si>
  <si>
    <t>Giga Ace 6</t>
  </si>
  <si>
    <t>Isla Wind Power Project WESC NO. 2021-02-149</t>
  </si>
  <si>
    <t>Giga Ace 5</t>
  </si>
  <si>
    <t>Real Ace Wind Power Project WESC NO. 2021-02-121</t>
  </si>
  <si>
    <t>Quezon Wind Energy Corp.</t>
  </si>
  <si>
    <t>WESC No. 2021-12-194</t>
  </si>
  <si>
    <t>JPM Resources Development Corp</t>
  </si>
  <si>
    <t>EPA-IVA-157</t>
  </si>
  <si>
    <t>Rio Joy Caliguiran</t>
  </si>
  <si>
    <t>SAPA (Agroforestry and Eco-tourism Management and Development Project) RJAC Mountain Resort</t>
  </si>
  <si>
    <t>Mahinta Farmers Association Inc</t>
  </si>
  <si>
    <t>Community Based Forest Management</t>
  </si>
  <si>
    <t>Ms. Grace Pulido</t>
  </si>
  <si>
    <t>Special Land Use Permit (SLUP) for the Establisment of Micro Fuel Station</t>
  </si>
  <si>
    <t>Brgy. Punta Baja, Rizal, Palawan</t>
  </si>
  <si>
    <t>Mr. Reynald Pulido</t>
  </si>
  <si>
    <t>Special Land Use Permit (SLUP) for the Establisment of Micro Fuel Station (Gasoline and Fuel)</t>
  </si>
  <si>
    <t>Mr. Noel B. Plizardo</t>
  </si>
  <si>
    <t>Brgy. Bunog, Rizal, Palawan</t>
  </si>
  <si>
    <t>Ms. Maria Celia S. Chang</t>
  </si>
  <si>
    <t>Sitio Malapanoeg, Brgy. Punta Baja, Rizal, Palawan</t>
  </si>
  <si>
    <t>Conservation Intrnational Philippines Foundation, Inc.</t>
  </si>
  <si>
    <t>Community, Conservation and Natural Climate Solutions (CCNCS)</t>
  </si>
  <si>
    <t>Municipalities of Quezon, Rizal, Sofronio Española, Brooke's Point and Bataraza, Palawan</t>
  </si>
  <si>
    <t>Samahan ng Tagbanua sa Caruray (STC) represented by: Chieftain Maribel</t>
  </si>
  <si>
    <t>Rattan Cutting Contract (RCC)</t>
  </si>
  <si>
    <t>Brgy. Caruray, San Vicente, Palawan</t>
  </si>
  <si>
    <t>Samahan ng Tagbanua sa Caruray (STC) represented by Ms. Maribel Lagarejo</t>
  </si>
  <si>
    <t>Samahan ng Tagbanua sa Caruray (STC)</t>
  </si>
  <si>
    <t>Barangay San Isidro
 (with CNO) , San Jose and Magsasaysay ( for MOA drafting) , Occidental Mindoro</t>
  </si>
  <si>
    <t>WORL WIDE FUND-PHILS (WWF)</t>
  </si>
  <si>
    <t>Sustainable Actions Vital for the Ecology of Ticao-Burias Pass Protected Seascape (SAVE-TBPPS)</t>
  </si>
  <si>
    <t>Provinces of Masbate, Sorsogon, Albay &amp; portion of Camarines Sur</t>
  </si>
  <si>
    <t>DESCO, Inc.</t>
  </si>
  <si>
    <t>Geothermal Exploration/Drilling of Additional Exploration Wells</t>
  </si>
  <si>
    <t>Brgys. Igbac, Divino Rostro, Monte Calvario, San Rafael and Ipil, Buhi, Camarines Sur</t>
  </si>
  <si>
    <t>Marcelino Blademir De la Rosa</t>
  </si>
  <si>
    <t>SLUP-SMDP Resort Hotel</t>
  </si>
  <si>
    <t>Brgy. Consocep, Tigaon, Camarines Sur</t>
  </si>
  <si>
    <t>JV Property Management Universal Corporation</t>
  </si>
  <si>
    <t>Enterprise Center “Ati Mixed-used Development Project”</t>
  </si>
  <si>
    <t>Brgy. Manoc-Manoc, Boracay Island, Malay, Aklan</t>
  </si>
  <si>
    <t>EnP. RICHARD S. LIGAN, JD</t>
  </si>
  <si>
    <t>APPLICATION OF THE PROVINCIAL LOCAL GOVERNMENT UNIT (PLGU) OF ZAMBOANGA DEL SUR FOR THE PROPOSED REHABILITATION/IMPROVEMENT OF GAWIL-BOLISONG-TIGUHA ROAD</t>
  </si>
  <si>
    <t>BENEDICTO ISAGANI O. PULIS JR.</t>
  </si>
  <si>
    <t>APPLICATION OF THE NATIONAL IRRIGATION MANAGEMENT OFFICE (DZSIMO) FOR THE PROPOSEPROJECT CARPOC-LUBUSAN AND CANAL STRUCTURES</t>
  </si>
  <si>
    <t>Hon. Eduardo D. Relacion</t>
  </si>
  <si>
    <t>APPLICATION OF THE LGU OF LABANGAN FOR THE PROPOSED HOUSING PROJECT FUNDED BY THE NATIONAL HOUSING AUTHORITY (NHA)</t>
  </si>
  <si>
    <t>APPLICATION FOR EXPLOARATION PERMIT DENOMINATED AS EXPA NO. 00154-IX</t>
  </si>
  <si>
    <t>PENG CHENG METALLIC RESOURCES CORPORATION (PCMC)</t>
  </si>
  <si>
    <t>MPSA NO. 312-2010-IX</t>
  </si>
  <si>
    <t>MUNICIPALTY BAYOG, ZDS</t>
  </si>
  <si>
    <t>Univesal Power Solutions, Inc.</t>
  </si>
  <si>
    <t>Integrated Renewable Power Facility Hub</t>
  </si>
  <si>
    <t>Brgy. Culaman, Malita, Davao Occidental</t>
  </si>
  <si>
    <t>JROG Marketing</t>
  </si>
  <si>
    <t>Proposed Banana Plantation</t>
  </si>
  <si>
    <t>Cuyas, Kulob-kulob &amp; Bunsalag, Brgy. Sto. Nino, Talaingod</t>
  </si>
  <si>
    <t>Purok 5-A, Brgy. Magdum, Tagum City, DDN</t>
  </si>
  <si>
    <t>KC-NCDDP AF (17 Projects)</t>
  </si>
  <si>
    <t>KC Balik Probinsya 2P (19 Projects)</t>
  </si>
  <si>
    <t>KC KKB-BP2P (3 Projects)</t>
  </si>
  <si>
    <t>Asuncion, DDN</t>
  </si>
  <si>
    <t>KC PAMANA IP-CDD (4 Projects)</t>
  </si>
  <si>
    <t>San Isidro and Asuncion, Dvo. Del Norte</t>
  </si>
  <si>
    <t>IP Field School</t>
  </si>
  <si>
    <t>Brgy. Kapoc, Matanao, DDS</t>
  </si>
  <si>
    <t>Cohleen Belle H. Valiente</t>
  </si>
  <si>
    <t>Inabal Weaving: A Case Study of Living Tradition</t>
  </si>
  <si>
    <t>Bagobo-Tagabawa</t>
  </si>
  <si>
    <t>DPWH-XI (5 Projects)</t>
  </si>
  <si>
    <t>Province of Davao del Sur</t>
  </si>
  <si>
    <t>Pasig Agrarian Reform Upland Multi-Purpose Coop.</t>
  </si>
  <si>
    <t>Mango Processing and Marketing Project</t>
  </si>
  <si>
    <t>Brgy. Pasig, Kiblawan, Davao del Sur</t>
  </si>
  <si>
    <t>DOST - Davao del Sur</t>
  </si>
  <si>
    <t>GRIND Projects (5 Projects)</t>
  </si>
  <si>
    <t>Matanao, Magsaysay, Bansalan, Digos City &amp; Kiblawan</t>
  </si>
  <si>
    <t>PGO - Davao del Sur and Inyam Pintuan Asbang Multi-Purpose Cooperative</t>
  </si>
  <si>
    <t>Banana Cardava Processing and Marketing Enterprise</t>
  </si>
  <si>
    <t>Barangay Asbang, Matanao, Davao del Sur</t>
  </si>
  <si>
    <t>Bantay Bayan Foundating Inc.</t>
  </si>
  <si>
    <t>Use of Various Types of Trees</t>
  </si>
  <si>
    <t>Electric Transmission Line Structure Replacement Infrastructure Works component of MRP-TDD</t>
  </si>
  <si>
    <t>Digos City, Sta. Cruz, Davao City, Tagum</t>
  </si>
  <si>
    <t>BFAR-XI</t>
  </si>
  <si>
    <t>Proposed establishment of Aqua Park Project</t>
  </si>
  <si>
    <t>Sitio Paraiso, Brgy. Tapak, Paquibato District, Davao City</t>
  </si>
  <si>
    <t>Datu Alfredo Olantao</t>
  </si>
  <si>
    <t>Farm and Fishpond Project</t>
  </si>
  <si>
    <t>Purok 6, Buda, Marilog District, D.C.</t>
  </si>
  <si>
    <t>Sitio Tribal village, Brgy. Marilog, Marilog Dist., Davao City</t>
  </si>
  <si>
    <t>LGU-Davao City</t>
  </si>
  <si>
    <t>Proposed Day Care Center</t>
  </si>
  <si>
    <t>Brgy. Salapawan, Paquibato Dist., Davao City</t>
  </si>
  <si>
    <t>Proposed Water System Project</t>
  </si>
  <si>
    <t>DA-XI/Lawaan Farmers association</t>
  </si>
  <si>
    <t>Proposed Agri-Water System Project</t>
  </si>
  <si>
    <t>Sitio Lower Cabagbahangan, Brgy. Suawan, Marilog Dist., D.C.</t>
  </si>
  <si>
    <t>Various Proposed Projects</t>
  </si>
  <si>
    <t>Brgy. Mapula, Paquibato District, Davao City</t>
  </si>
  <si>
    <t>Paul Borromeo</t>
  </si>
  <si>
    <t>Road and Farm Development</t>
  </si>
  <si>
    <t>Purok 4, Nangalid, Salumay, Marilog Dist., Davao City</t>
  </si>
  <si>
    <t>Allan Russel Caracena</t>
  </si>
  <si>
    <t>DepEd-XI</t>
  </si>
  <si>
    <t>Construction of Elementary and High School Rooms</t>
  </si>
  <si>
    <t>Sitio Allon, Brgy. Malabog, Paquibato District, Dvo. City</t>
  </si>
  <si>
    <t>DOST - XI</t>
  </si>
  <si>
    <t>Brgy. Lumiad, Paquibato Dist., Davao City</t>
  </si>
  <si>
    <t>Datu Datas Elementary School</t>
  </si>
  <si>
    <t>Sitio Datas, Brgy. Datu Salumay, Marilog Dist., Dvo. City</t>
  </si>
  <si>
    <t>Various Infrastructure Projects - Batch 1-5 (56 Projects)</t>
  </si>
  <si>
    <t>Monkayo, New Bataan, Compostela, Montevista &amp; Maragusan</t>
  </si>
  <si>
    <t xml:space="preserve">John Megans F. Suan </t>
  </si>
  <si>
    <t>Construction of Small-Sized Gasoline Station</t>
  </si>
  <si>
    <t>Barangay Katipunan, Arakan, Cotabato</t>
  </si>
  <si>
    <t>Adil M. Ontok</t>
  </si>
  <si>
    <t xml:space="preserve">Commercial Sand and Gravel Quarry application </t>
  </si>
  <si>
    <t>Barangay Natutngan, Matalam, Cotabato</t>
  </si>
  <si>
    <t xml:space="preserve"> DPWH Region 12 </t>
  </si>
  <si>
    <t>Road Construction Project</t>
  </si>
  <si>
    <t>Barangays Apopong and San Jose, General Santos City</t>
  </si>
  <si>
    <t xml:space="preserve">Edward Ivan Z. Leyson </t>
  </si>
  <si>
    <t>Barangay Mabuhay, General Santos City</t>
  </si>
  <si>
    <t xml:space="preserve">South Cotabato Electric Cooperative Incorporated II (SOCOTECO II) </t>
  </si>
  <si>
    <t>1.4 MW Rural Network Solar Project</t>
  </si>
  <si>
    <t>Barangay Apopong, General Santos City</t>
  </si>
  <si>
    <t>PLGU of Sultan Kudarat</t>
  </si>
  <si>
    <t xml:space="preserve">LGSF-SBDP of NTF-ELCAC </t>
  </si>
  <si>
    <t>Datal Blao, Columbio, Sultan Kudarat</t>
  </si>
  <si>
    <t>CLAVER Mineral Development Corp.</t>
  </si>
  <si>
    <t>MPSA NO. 103-98-XIII-SMR</t>
  </si>
  <si>
    <t>2023</t>
  </si>
  <si>
    <t>Energy Development Corporation (EDC)</t>
  </si>
  <si>
    <t>Mainit-Sadanga Geothermal Power Project Pre Feasibility Geoscientific Study</t>
  </si>
  <si>
    <t>Sadanga, Mountain Province</t>
  </si>
  <si>
    <t>CONVERGE ICT Solutions Inc</t>
  </si>
  <si>
    <t>Pure Fiber Optic Facilities</t>
  </si>
  <si>
    <t>Atok, Buguias, Mankayan, Kabayan, Bokod, Kapangan, Kibungan and Bakun - Benguet</t>
  </si>
  <si>
    <t>Alma Sandra L. Uyam</t>
  </si>
  <si>
    <t>Malalao, Tabuk City, Kalinga</t>
  </si>
  <si>
    <t>Northern Luzon 230kV Loop project</t>
  </si>
  <si>
    <t>Flora, Pudtol, Santa Marcela - Apayao</t>
  </si>
  <si>
    <t>Globe Telecom / Communication &amp; Renewable Energy Infrastructure (CREI) Phils</t>
  </si>
  <si>
    <t>Tower Construction</t>
  </si>
  <si>
    <t>Tungngod Proper, Lagawe - Ifugao</t>
  </si>
  <si>
    <t>Widening of Permanent Bridges-Pingkian Bridge (B01862LZ) along Nueva Vizcaya-Benguet Road</t>
  </si>
  <si>
    <t>Mt. Malusong Eco Tourism Devt. Project</t>
  </si>
  <si>
    <t>Banganan, Aritao</t>
  </si>
  <si>
    <t>Widening/Offcarriageway Improvement Along Nueva Vizcaya-Benguet Road</t>
  </si>
  <si>
    <t>Aritao and Kayapa</t>
  </si>
  <si>
    <t>DSWD FO II</t>
  </si>
  <si>
    <t>KALAHI-CIDDS</t>
  </si>
  <si>
    <t>Ambaguio, Nueva Vizcaya</t>
  </si>
  <si>
    <t>NIA-QIMO</t>
  </si>
  <si>
    <t>Giayan 1 and 2 Solar Pump Irrigation Project</t>
  </si>
  <si>
    <t>Giayan, Nagtipunan</t>
  </si>
  <si>
    <t>DSWD 2</t>
  </si>
  <si>
    <t>KALAHI-CIDSS</t>
  </si>
  <si>
    <t>ISU San Mariano</t>
  </si>
  <si>
    <t>Project Agta: Negosyong Pangkabuhayan TUngo Sa Kaunlaran (NEPANG)</t>
  </si>
  <si>
    <t>Project LAN</t>
  </si>
  <si>
    <t>Benjamin Banatao</t>
  </si>
  <si>
    <t>Iguig, Cagayan</t>
  </si>
  <si>
    <t>Teodoro Gato</t>
  </si>
  <si>
    <t>Proposed DILG Provincial Building</t>
  </si>
  <si>
    <t>LGU Uyugan</t>
  </si>
  <si>
    <t>gigasol1 inc</t>
  </si>
  <si>
    <t>solar power</t>
  </si>
  <si>
    <t>botolan zambales</t>
  </si>
  <si>
    <t>solarAce 2</t>
  </si>
  <si>
    <t>Upgrade Energy power corp</t>
  </si>
  <si>
    <t>Cabangan solar power</t>
  </si>
  <si>
    <t>Cabangan Zambales</t>
  </si>
  <si>
    <t>Brgy. San Jose, General Luna, Quezon LGU</t>
  </si>
  <si>
    <t>LGU-Infanta Quezon</t>
  </si>
  <si>
    <t>Sierra View Leisure</t>
  </si>
  <si>
    <t>CP Application</t>
  </si>
  <si>
    <t>LGU Teresa, Rizal</t>
  </si>
  <si>
    <t>Application for CNO- Concrete Canal along Brgy. San Gabriel Going to Pamanaan Creek</t>
  </si>
  <si>
    <t>LGU City of Biñan</t>
  </si>
  <si>
    <t>Malaban Evacuation Center</t>
  </si>
  <si>
    <t>Manila Water Company Inc.</t>
  </si>
  <si>
    <t>Re: Application for cert of Precondition Kaysakat Water Treatment Plant</t>
  </si>
  <si>
    <t>Kapit-Bisig Farmers Association</t>
  </si>
  <si>
    <t>Punong Barangay Cuevang Bato, Famy Laguna</t>
  </si>
  <si>
    <t>Road segment in the Barangay Cuevang Bato, Famy Laguna</t>
  </si>
  <si>
    <t>LGU Sta. Rosa, Laguna</t>
  </si>
  <si>
    <t>City of Santa Rosa Request letter for CNO- Establishment of School Building. Brgy. Ibaba, Santa Rosa City Laguna</t>
  </si>
  <si>
    <t>Municipal Engineer-Panukulan Quezon</t>
  </si>
  <si>
    <t>Calasumanga Farm to Market Road-Lipata</t>
  </si>
  <si>
    <t>LGU Kalayaan - Laguna</t>
  </si>
  <si>
    <t>Farm to Market Road Brgy. San Antonio</t>
  </si>
  <si>
    <t>Level II - Potable Water System Brgy. San Antonio, Kalayaan Laguna</t>
  </si>
  <si>
    <t>construction of access road from sitio san isidro to sitio cabuhayan, Brgy. San Juan, Kalayaan, Laguna</t>
  </si>
  <si>
    <t>Land Wind Energy Corp.</t>
  </si>
  <si>
    <t>Kalayaan 2 Wind Power project</t>
  </si>
  <si>
    <t>Argosy Consulting Partners</t>
  </si>
  <si>
    <t>Tayabas Solar Power Project (Silangan, Kanluran, Ibabang Palale, Tayabas, Quezon)</t>
  </si>
  <si>
    <t>LGU Buenavista Quezon</t>
  </si>
  <si>
    <t>Request for CNO of Lilukin -Villa Magsaysay Farm-to-Market Road</t>
  </si>
  <si>
    <t>EPA-IVA-203</t>
  </si>
  <si>
    <t>Focus Mining Corporation</t>
  </si>
  <si>
    <t>EPA-IVA-204</t>
  </si>
  <si>
    <t>First Gen Visayas Energy</t>
  </si>
  <si>
    <t>Nasugbu Wind Power Project WESC No. 2023-01-248</t>
  </si>
  <si>
    <t>Laguna-Quezon Wind Power Project WESC No: 2022-12-247</t>
  </si>
  <si>
    <t>Balayan Bay Wind Power Project WESC No. 2022-12-243</t>
  </si>
  <si>
    <t>Philippine SCIP2 Cabl ePproject Segment 2.10</t>
  </si>
  <si>
    <t>Binanuangdaan, Matnog, Sorsogon to Brgy. Marintoc, Mobo, Masbate</t>
  </si>
  <si>
    <t>Dr. Maria Ira A. Bisuna</t>
  </si>
  <si>
    <t>Balay Atulayan Beach Resort</t>
  </si>
  <si>
    <t>Brgy. Atulayan, Sagnay, Camarines Sur</t>
  </si>
  <si>
    <t>NIA 5</t>
  </si>
  <si>
    <t>Rehabilitation and Protection of Water Resources Supporting Irrigation System (R &amp; P WRSIS) of Barit RIS (Barit-Buhi Watershed)</t>
  </si>
  <si>
    <t>Brgys. San Ramon, Sta. Justina, Lourdes, Sagrada Familia, De la Fe, Salvacion, San Jose Baybayon and Sta. Clara, Buhi, Camarines Sur</t>
  </si>
  <si>
    <t>Local Government Unit of Hinoba-an, Negros Occidental</t>
  </si>
  <si>
    <t>Construction of Level II Potable Water Supply System</t>
  </si>
  <si>
    <t>Sitio Bugtong Lubi, Barangay Damutan, Municipality of Hinoba-an, Province of Negros Occidental</t>
  </si>
  <si>
    <t>Local Government Unit of Calinog, Iloilo</t>
  </si>
  <si>
    <t>Barangays Aglonok, Binolusan Grande, Binolusan Pequeño, Caratagan, Garangan, Guinbonyugan, Marandig, Masaroy, Supanga and Ipil, all of the Municipality of Calinog, Province of Iloilo</t>
  </si>
  <si>
    <t>Alsons Energy Development Corporation</t>
  </si>
  <si>
    <t>Bago 3 Hydroelectric Power Project</t>
  </si>
  <si>
    <t>Brgy. Minoyan, Murcia, Negros Occidental</t>
  </si>
  <si>
    <t>Annabelle Joy Moral</t>
  </si>
  <si>
    <t>Construction of One(1) Unit + BTD Building of Bureau of Fire Station</t>
  </si>
  <si>
    <t>Lower West Marahan, Barangay Marilog Proper, Marilog District, Davao City</t>
  </si>
  <si>
    <t>Department of Education And Local Government of Davao City</t>
  </si>
  <si>
    <t>Establishment of Schools</t>
  </si>
  <si>
    <t>Marilog District And Paquibato District, Davao city</t>
  </si>
  <si>
    <t>Davao City Police Office</t>
  </si>
  <si>
    <t>Existing Patrol Base Of Davao City Mobile Force Company</t>
  </si>
  <si>
    <t>Sitio Epol, Brgy. Baganihan, Marilog District, Davao City</t>
  </si>
  <si>
    <t>Multi-Year Project in Obu-Manuvu AD</t>
  </si>
  <si>
    <t>BLGU Gumitan, Marilog Dist.</t>
  </si>
  <si>
    <t>Mahayahay, Dumalogdog, Tibugawan, Senasa, Kapatagan and Natagpusan, Gumitan, Marilog Dist., Davao City</t>
  </si>
  <si>
    <t>Rene Cabaña</t>
  </si>
  <si>
    <t>BLGU Sibulan</t>
  </si>
  <si>
    <t>Road Construction and Road Opening Projects</t>
  </si>
  <si>
    <t>Brgy. Sibulan, Toril Dist., Davao City</t>
  </si>
  <si>
    <t>Declaration of Mt. Makaayat as Protected Area</t>
  </si>
  <si>
    <t>City Government of Davao &amp; Bantol LGU</t>
  </si>
  <si>
    <t>Construction of HE Building at Malakeba ES</t>
  </si>
  <si>
    <t>Brgy. Bantol, Marilog Dist., DC</t>
  </si>
  <si>
    <t>Construction of HE Building at Kibangay ES</t>
  </si>
  <si>
    <t>Sitio Sambunotan, Brgy. Malamba, Marilog Dist.</t>
  </si>
  <si>
    <t>Construction of 2-Storey 4 Classroom Building at Luyan ES</t>
  </si>
  <si>
    <t>Purok Luyan, Tambobong, Baguio Dist., Davao City</t>
  </si>
  <si>
    <t>Construction of Concrete Road-Maragusan</t>
  </si>
  <si>
    <t>Pantukan (Pantukan Section) Davao De Oro</t>
  </si>
  <si>
    <t>Construction of Concrete Road-Nabunturan</t>
  </si>
  <si>
    <t>Construction of Road- Sangab to Calabcab</t>
  </si>
  <si>
    <t>Maco, Davao de Oro</t>
  </si>
  <si>
    <t>Construction of Road-Tibagon-Diat Road,</t>
  </si>
  <si>
    <t>Pantukan, Davao De Oro</t>
  </si>
  <si>
    <t>Road Widening-Mawab</t>
  </si>
  <si>
    <t>Maco Bypass Road, Davao de Oro</t>
  </si>
  <si>
    <t>Construction of Concrete Road-Monkayo</t>
  </si>
  <si>
    <t>Montevista Road (Banlag-San Isidro-Banglasan-Canidkid), Davao de Oro</t>
  </si>
  <si>
    <t>Davao – Bukidnon Road</t>
  </si>
  <si>
    <t>Brgy. Marilog, Brgy. Salaysay and Brgy. Malamba, Marilog, Davao City
 Lot 1 Approximate Length : 22.2km
 Lot 2 Approximate Length : 4.89 km</t>
  </si>
  <si>
    <t>Fatima – Malabog Road (Malabog – Gumitan)</t>
  </si>
  <si>
    <t>Brgy. Marilog, Marilog Dist., Davao City</t>
  </si>
  <si>
    <t>DPWH - Davao Occidental DEO</t>
  </si>
  <si>
    <t>Construction/Improvement of Access Road leading to Lanulan Falls</t>
  </si>
  <si>
    <t>Sitio Lalon, Brgy. Little Baguio, Davao Occidental-3.00 Kilometer</t>
  </si>
  <si>
    <t>Construction/Improvement of Access Road leading to Bolo-Bolo Falls</t>
  </si>
  <si>
    <t>Sitio Bolo-Bolo, Brgy. Little Baguio, Davao Occidental</t>
  </si>
  <si>
    <t>Construction/Improvement of Access Road leading to Fagligdon Lake</t>
  </si>
  <si>
    <t>Brgy. Sitio Fagligdong,  Little Baguio, Davao Occidental</t>
  </si>
  <si>
    <t>Construction/Improvement of Access Road leading to Kabulaw Cave</t>
  </si>
  <si>
    <t>Brgy. Little Baguio, Davao Occidental</t>
  </si>
  <si>
    <t>Construction/Improvement of Access Road leading to Konalom Falls</t>
  </si>
  <si>
    <t>Brgy. Dalupan, Don Marcelino, Davao Occidental</t>
  </si>
  <si>
    <t>Construction/Improvement of Access Road leading to Bangawang Cave</t>
  </si>
  <si>
    <t>Sitio Manegga, Brgy. Datu Danwata, Davao Occidental</t>
  </si>
  <si>
    <t>Construction/Improvement of Access Road leading to Miyago Falls</t>
  </si>
  <si>
    <t>Construction/Improvement of Access Road leading to Kipiya Falls</t>
  </si>
  <si>
    <t>Brgy. Nueva Villa, Don Marcelino, Davao Occidental</t>
  </si>
  <si>
    <t>Construction/Improvement of Access Road leading to Lapuan Cold Spring</t>
  </si>
  <si>
    <t>, Brgy. Lapuan, Don Marcelino, Davao Occidental</t>
  </si>
  <si>
    <t>Construction/Improvement of Access Road leading to Kalamagan Fallas</t>
  </si>
  <si>
    <t>Brgy. Datu Danwata Davao Occidental</t>
  </si>
  <si>
    <t>Sitio Lalon, Brgy Little Baguio</t>
  </si>
  <si>
    <t>Construction/Improvement of Access Road leading to Palasan Cave</t>
  </si>
  <si>
    <t>Brgy. Tical, Davao Occidental</t>
  </si>
  <si>
    <t>Construction/Improvement of Access Road leading to Kiyamot Falls</t>
  </si>
  <si>
    <t>Brgy. Macol Davao Occidental</t>
  </si>
  <si>
    <t>DepEd-Schools Division of Davao del Norte</t>
  </si>
  <si>
    <t>Proposed Establishment of Taguango Elementary School</t>
  </si>
  <si>
    <t>Barangay Sua-on, Kapalong Davao del Norte</t>
  </si>
  <si>
    <t>Provincial Agriculturist Office</t>
  </si>
  <si>
    <t>Water Source and Piping Project</t>
  </si>
  <si>
    <t>Sitio Balete to Sitio Salawao,Sto. Nino, Talaingod, Davao del Norte</t>
  </si>
  <si>
    <t>Bangkawan Livestock Agri-Farmers Association</t>
  </si>
  <si>
    <t>Proposed Enhanced National Greening Program</t>
  </si>
  <si>
    <t>Municipality of Asuncion, Davao del Norte</t>
  </si>
  <si>
    <t>Patel Tagasan Farmers Association</t>
  </si>
  <si>
    <t>Municipality of Kapalong</t>
  </si>
  <si>
    <t>Banoog Kilomayon Farmers Association</t>
  </si>
  <si>
    <t>Municipality of Talaingod</t>
  </si>
  <si>
    <t>Ancestral Domain Tribal Association</t>
  </si>
  <si>
    <t>Brgy. New Visayas,Sto. Tomas, Davao del Norte</t>
  </si>
  <si>
    <t>DepEd- Schools Division of Davao</t>
  </si>
  <si>
    <t>Proposed Division of Davao Occidental ALS IPED Institutionalization</t>
  </si>
  <si>
    <t>Davao Occidental</t>
  </si>
  <si>
    <t>DILG XI</t>
  </si>
  <si>
    <t>SBDP Projects For CY 2023</t>
  </si>
  <si>
    <t>Municipalities of Don Marcelino and Malita, Davao Occidental</t>
  </si>
  <si>
    <t>Davao Occidental Farmers, Fisheries, and Business Association Humanitarian Environment and Spiritual Body Association</t>
  </si>
  <si>
    <t>Livelihood Assistance Project</t>
  </si>
  <si>
    <t>Barangay New Argao, Malita, Davao Occidental</t>
  </si>
  <si>
    <t>General Appropriation Act of FY 2023</t>
  </si>
  <si>
    <t>Davao Occidental District Engineering Office</t>
  </si>
  <si>
    <t>KC-NCDDP Additional Financing-Disaster Response Operations Modality</t>
  </si>
  <si>
    <t>Municipality of Sarangani, Davao Occidental</t>
  </si>
  <si>
    <t>Bureau of Fire and Protection</t>
  </si>
  <si>
    <t>Proposed Construction of Fire Sub-Station of the BFP</t>
  </si>
  <si>
    <t>Barangay Little Baguio, Malita, Davao Occidental</t>
  </si>
  <si>
    <t>PGO Davao Occidental and FAME</t>
  </si>
  <si>
    <t>Multi-Species Hatchery Project</t>
  </si>
  <si>
    <t>Sitio Bagsak, Barangay Lacaron, Malita, Davao Occidental</t>
  </si>
  <si>
    <t>Proposed Establishment of School and other Programs and Projects</t>
  </si>
  <si>
    <t>Davao Occidental Indigenous Peoples Education</t>
  </si>
  <si>
    <t>Implementation of Alternative Learning System Programs of ALS-IPED</t>
  </si>
  <si>
    <t>Matti Alliance Church of the Christian and Missionary Alliance Churches of the Philippines</t>
  </si>
  <si>
    <t>Barangay Binaton, Digos City, Davao Del Sur</t>
  </si>
  <si>
    <t>Municipal Tribal Council of Kiblawan</t>
  </si>
  <si>
    <t>Conduct of Field Based Validation of Resolution No.11 Series of 2023 and Resolution No. 13, 2023</t>
  </si>
  <si>
    <t>Kiblawan, Davo Del Sur</t>
  </si>
  <si>
    <t>MLGU of Bansalan</t>
  </si>
  <si>
    <t>Construction of Gamaba Salinta B. Monon Cultural Museum</t>
  </si>
  <si>
    <t>Barangay Bitaug, Bansalan, Davo Del Sur</t>
  </si>
  <si>
    <t>STAMFA and SABAP</t>
  </si>
  <si>
    <t>Water System Level-11 Project</t>
  </si>
  <si>
    <t>Barangay Sinoron, Sta. Cruz, Davao Del Sur</t>
  </si>
  <si>
    <t>Provincial Government of Davao Del Sur under PRDP of DOA</t>
  </si>
  <si>
    <t>Rehabilitation of Linawan-Alegre,Bansalan Farm to Market Road</t>
  </si>
  <si>
    <t>Barangay Alegre and Linawan,Bansalan, Davao Del Sur</t>
  </si>
  <si>
    <t>PGO</t>
  </si>
  <si>
    <t>Rehabilitation of Dulangan, Purok 4 to 7, Digos City,Farm to Market Road</t>
  </si>
  <si>
    <t>Barangay Dulangan, Digos City Davao Del Sur</t>
  </si>
  <si>
    <t>PHILDHRRA</t>
  </si>
  <si>
    <t>BRESCo</t>
  </si>
  <si>
    <t>DPWH-Davao del Sur District Engineering Office</t>
  </si>
  <si>
    <t>Concreting of Road</t>
  </si>
  <si>
    <t>Brgy. Balnate,Magsaysay,Davao del Sur</t>
  </si>
  <si>
    <t>Brgy. Tinongtongan, Bnasalan,Davao del Sur</t>
  </si>
  <si>
    <t>Dekada Coffee</t>
  </si>
  <si>
    <t>Purok Moon, Brgy. Managa Bansalan, Davao del Sur</t>
  </si>
  <si>
    <t>KC-NCDDP-Additional Financing Project</t>
  </si>
  <si>
    <t>Municipality of Maco, Davao de Oro</t>
  </si>
  <si>
    <t>DENR-CENRO Malalag 4B</t>
  </si>
  <si>
    <t>Fruit Tree Based Agro-Forestry Project</t>
  </si>
  <si>
    <t>Barangays Bunot and Pasig,Municipality of Kiblawan, Davao del Sur</t>
  </si>
  <si>
    <t>Vermi Cast Production under Community Based Forest Mananagement Program.</t>
  </si>
  <si>
    <t>Accomodation Home</t>
  </si>
  <si>
    <t>Provincial Government of Davao del Sur</t>
  </si>
  <si>
    <t>Potable Water Supply System of the Provincial Government of Davao del Sur.</t>
  </si>
  <si>
    <t>Gigamines Inc.</t>
  </si>
  <si>
    <t>Application for Exploration Permit Application Denominated as Expa No. 000290-XI</t>
  </si>
  <si>
    <t>Governor Generoso, Davao Oriental</t>
  </si>
  <si>
    <t>Mr. Laurentino T. Gawala</t>
  </si>
  <si>
    <t>Application for Small Scale Coal Mining Permit Application</t>
  </si>
  <si>
    <t>Barangay Taytayan, Cateel, Davao Oriental</t>
  </si>
  <si>
    <t>Purok 7, Sergio Osmena, Governor Generoso,Davao Oriental</t>
  </si>
  <si>
    <t>Construction and Establishment of Magtuod Elementary School</t>
  </si>
  <si>
    <t>Barangay Mikit,Baganga, Davao Oriental</t>
  </si>
  <si>
    <t>Mr. Joselito U. Tan</t>
  </si>
  <si>
    <t>Barangays Surop,And Tagabebe,Governor Generoso, Davao Oriental</t>
  </si>
  <si>
    <t>Small Scale Coal Mining Permit</t>
  </si>
  <si>
    <t>Brgy. Taytayan, Cateel, Davao Oriental</t>
  </si>
  <si>
    <t>Flint Stone Small Scale Mining Cooperative</t>
  </si>
  <si>
    <t>Minahang Bayang</t>
  </si>
  <si>
    <t>Barangays Calapagan and Marayag, Lupon, Dvo. Oriental</t>
  </si>
  <si>
    <t>Calapagan Small Scale Mining Cooperative</t>
  </si>
  <si>
    <t>Barangays Calapagan and Marayag,Lupon, Dvo. Or.</t>
  </si>
  <si>
    <t>Bright Metal Small Scale Mining Cooperative</t>
  </si>
  <si>
    <t>Barangay Calapagan,Mun. of Lupon, Davao Oriental</t>
  </si>
  <si>
    <t>Mrs. Alicia Tumbali</t>
  </si>
  <si>
    <t>Mining Exploration Project Denominated as EP No. 000001-2022-XI and EP NO. 000001-2023-XI</t>
  </si>
  <si>
    <t>Brgy. Camanlangan and Tandawan, New Bataan and Barngay Panansalan, Compostela, Davao de Oro</t>
  </si>
  <si>
    <t>Linoan Small Reservoir Irrigation Project</t>
  </si>
  <si>
    <t>Brgy. Linoan, Montevista,Davao de Oro</t>
  </si>
  <si>
    <t>Pasabangan Communal Irrigation Project</t>
  </si>
  <si>
    <t>Brgy. Pagsabangan, New Bataan, Davao de Oro</t>
  </si>
  <si>
    <t>DepEd-Division of Davao de Oro</t>
  </si>
  <si>
    <t>Datu Ampunan Elementary School</t>
  </si>
  <si>
    <t>Brgy. Datu Ampunan,Laak, Davao de Oro</t>
  </si>
  <si>
    <t>Tugas Elementary School</t>
  </si>
  <si>
    <t>Purok 5, Brgy. Sta. Emilia,Laak, Davao de Oro</t>
  </si>
  <si>
    <t>KALAHI-CIDSS PAMAN IP CDD DROP Projects</t>
  </si>
  <si>
    <t>Municipalities of Montevista and Monkayo, Davao de Oro</t>
  </si>
  <si>
    <t>Rehabilitation of New Visayas</t>
  </si>
  <si>
    <t>Banagbanag,Montevista to New Alegria,Compostela Road (7.8km)</t>
  </si>
  <si>
    <t>Rehabilitation of FMR</t>
  </si>
  <si>
    <t>Kilagding Recenia-Binaguio Road, Laak with Bridge Component (6km)</t>
  </si>
  <si>
    <t>Apex Mining Corp., INC.</t>
  </si>
  <si>
    <t>Application for Special Forest Land Use Agreement for Tailings Dam Project</t>
  </si>
  <si>
    <t>Barangay New Leyte,Maco,Davao de Oro</t>
  </si>
  <si>
    <t xml:space="preserve"> Tulunan Small Reservoir Irrigation Project (SRIP).</t>
  </si>
  <si>
    <t>Barangays of Maybula,
Bual, Kanibong, Minapan and New Bunawan.</t>
  </si>
  <si>
    <t>Maarch 23, 2023</t>
  </si>
  <si>
    <t>Jose Sanchez</t>
  </si>
  <si>
    <t>CNO application of Sanchez Peak</t>
  </si>
  <si>
    <t>Siitio Balakayo, Barangay Olympog, General Santos City</t>
  </si>
  <si>
    <t>Summary</t>
  </si>
  <si>
    <t>Incomplete Data</t>
  </si>
  <si>
    <t>Municipal Govt. of Coron rep. by Mayor Mario T. Reyes, Jr.</t>
  </si>
  <si>
    <t>Proposed Construction of Government Buildings in Pob. 6 and SALINTUBIG Water Source Project</t>
  </si>
  <si>
    <t>Balisungan, Brgy. Tagumpay, all in Coron, Palawan</t>
  </si>
  <si>
    <t>Municipal Government of Coron represented by Mayor Mario T. Reyes Jr.</t>
  </si>
  <si>
    <t>Brgy. 6 and Balisungan, Tagumpay, Coron, Palawan</t>
  </si>
  <si>
    <t>Treasure Point Vacation Club Inc.represented by MS. Gemmalyn Crosby</t>
  </si>
  <si>
    <t>Beach Resort Project</t>
  </si>
  <si>
    <t>Brgy. Sibaltan, El Nido, Palawan</t>
  </si>
  <si>
    <t>PAFID (LGU of El Nido)</t>
  </si>
  <si>
    <t>Water Supply System, Swerage and Sewage Treatment Plant Project</t>
  </si>
  <si>
    <t>El Nido, Palawan</t>
  </si>
  <si>
    <t>Renewal of Mining Project denominated as MPSA No.114-98-IV-Amended-I</t>
  </si>
  <si>
    <t>Mt.Bulanjao,Riotuba,Bataraza,Palawan</t>
  </si>
  <si>
    <t>3. Improvement of Farm to Market Road</t>
  </si>
  <si>
    <t>4. Improvement of Farm to Market Road</t>
  </si>
  <si>
    <t>5. Improvement of Farm to Market Road conecting to Prov'l Road</t>
  </si>
  <si>
    <t>48. Concreting of Brgy. Poblacion Roads</t>
  </si>
  <si>
    <t>49. Concreting of Brgy. Poblacion Roads</t>
  </si>
  <si>
    <t>50. Concreting of Brgy. Poblacion Roads</t>
  </si>
  <si>
    <t>51. Concreting of Brgy. Poblacion Roads</t>
  </si>
  <si>
    <t>52. Concreting of Brgy. Poblacion Roads</t>
  </si>
  <si>
    <t>53. Concreting of Brgy. Poblacion Roads</t>
  </si>
  <si>
    <t>54. Concreting of Brgy. Poblacion Roads</t>
  </si>
  <si>
    <t>55. Concreting of Brgy. Poblacion Roads</t>
  </si>
  <si>
    <t>56. Concreting of Brgy. Poblacion Roads</t>
  </si>
  <si>
    <t>57. Concreting of Brgy. Poblacion Roads</t>
  </si>
  <si>
    <t>58. Concreting of Brgy. Poblacion Roads</t>
  </si>
  <si>
    <t>59. Concreting of Brgy. Poblacion Roads</t>
  </si>
  <si>
    <t>60. Concreting of Brgy. Poblacion Roads</t>
  </si>
  <si>
    <t>61. Concreting of Brgy. Poblacion Roads</t>
  </si>
  <si>
    <t>62. Concreting of Brgy. Poblacion Roads</t>
  </si>
  <si>
    <t>63. Concreting of Brgy. Poblacion Roads</t>
  </si>
  <si>
    <t>64. Concreting of Brgy. Poblacion Roads</t>
  </si>
  <si>
    <t>65. Concreting of Brgy. Poblacion Roads</t>
  </si>
  <si>
    <t>66. Concreting of Brgy. Poblacion Roads</t>
  </si>
  <si>
    <t>68. Concreting of Brgy. Poblacion Roads</t>
  </si>
  <si>
    <t>Construction of NRJ Mayor Democrito D. Plaza II Avenue Road-Delta Discovery Park Leading to Mt. Mayapay tp Jct. Eastwest Lateral Road Connecting Agusan del Sur/Agusan del Norte to Bukidnon, Dulag-Simbalan 9Delta-Nong-nong-Emelda Mar section Package 4, Butuan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</si>
</sst>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0;\(#,##0.00\)"/>
    <numFmt numFmtId="165" formatCode="mmmm\ d\,\ yyyy"/>
    <numFmt numFmtId="166" formatCode="mmmm\ yyyy"/>
    <numFmt numFmtId="167" formatCode="mmm\.\ d\,\ yyyy"/>
    <numFmt numFmtId="168" formatCode="mm/dd/yyyy"/>
    <numFmt numFmtId="169" formatCode="yyyy\-mm\-dd"/>
    <numFmt numFmtId="170" formatCode="mmmm\ d\ yyyy"/>
    <numFmt numFmtId="171" formatCode="mmmm\ dd\,\ yyyy"/>
    <numFmt numFmtId="172" formatCode="mmm\ d\,\ yyyy"/>
    <numFmt numFmtId="173" formatCode="mmm\ d\,yyyy"/>
    <numFmt numFmtId="174" formatCode="m/d/yy"/>
    <numFmt numFmtId="175" formatCode="mm\-dd\-yyyy"/>
    <numFmt numFmtId="176" formatCode="mm\-dd\-yy"/>
    <numFmt numFmtId="177" formatCode="m\-d\-yy"/>
    <numFmt numFmtId="178" formatCode="m\-d\-yyyy"/>
    <numFmt numFmtId="179" formatCode="mmmm\ d\ \,yyyy"/>
    <numFmt numFmtId="180" formatCode="mmm\.\ dd\,\ yyyy"/>
  </numFmts>
  <fonts count="77">
    <font>
      <sz val="10"/>
      <color rgb="FF000000"/>
      <name val="Arial"/>
      <scheme val="minor"/>
    </font>
    <font>
      <b/>
      <sz val="12"/>
      <color rgb="FFFF0000"/>
      <name val="Lexend Deca"/>
    </font>
    <font>
      <sz val="10"/>
      <name val="Arial"/>
    </font>
    <font>
      <b/>
      <sz val="10"/>
      <color theme="1"/>
      <name val="Arial"/>
    </font>
    <font>
      <b/>
      <sz val="10"/>
      <color rgb="FF000000"/>
      <name val="Arial"/>
    </font>
    <font>
      <sz val="10"/>
      <color theme="1"/>
      <name val="Arial"/>
    </font>
    <font>
      <sz val="10"/>
      <color rgb="FF000000"/>
      <name val="Arial"/>
    </font>
    <font>
      <sz val="11"/>
      <color rgb="FFB7B7B7"/>
      <name val="Arial"/>
    </font>
    <font>
      <b/>
      <sz val="11"/>
      <color theme="1"/>
      <name val="Arial"/>
    </font>
    <font>
      <sz val="11"/>
      <color rgb="FFD9D9D9"/>
      <name val="Arial"/>
    </font>
    <font>
      <b/>
      <sz val="10"/>
      <color rgb="FFFF0000"/>
      <name val="Arial"/>
    </font>
    <font>
      <b/>
      <sz val="12"/>
      <color theme="1"/>
      <name val="Asap Condensed"/>
    </font>
    <font>
      <b/>
      <sz val="9"/>
      <color theme="1"/>
      <name val="Asap Condensed"/>
    </font>
    <font>
      <b/>
      <sz val="11"/>
      <color theme="1"/>
      <name val="Asap Condensed"/>
    </font>
    <font>
      <sz val="11"/>
      <color theme="1"/>
      <name val="Asap Condensed"/>
    </font>
    <font>
      <b/>
      <sz val="11"/>
      <color rgb="FFFF0000"/>
      <name val="Asap Condensed"/>
    </font>
    <font>
      <sz val="10"/>
      <color rgb="FFFF0000"/>
      <name val="Arial"/>
    </font>
    <font>
      <b/>
      <sz val="11"/>
      <color rgb="FF000000"/>
      <name val="Asap Condensed"/>
    </font>
    <font>
      <sz val="11"/>
      <color rgb="FF000000"/>
      <name val="Asap Condensed"/>
    </font>
    <font>
      <b/>
      <sz val="11"/>
      <color rgb="FF000000"/>
      <name val="&quot;Asap Condensed&quot;"/>
    </font>
    <font>
      <sz val="11"/>
      <color rgb="FF000000"/>
      <name val="&quot;Asap Condensed&quot;"/>
    </font>
    <font>
      <b/>
      <sz val="11"/>
      <color rgb="FFFF0000"/>
      <name val="&quot;Asap Condensed&quot;"/>
    </font>
    <font>
      <b/>
      <sz val="11"/>
      <color rgb="FFFF0000"/>
      <name val="Arial"/>
    </font>
    <font>
      <sz val="11"/>
      <color theme="1"/>
      <name val="Arial"/>
    </font>
    <font>
      <b/>
      <sz val="14"/>
      <color rgb="FFFFFFFF"/>
      <name val="Arial"/>
    </font>
    <font>
      <b/>
      <sz val="14"/>
      <color rgb="FFC00000"/>
      <name val="Arial"/>
    </font>
    <font>
      <b/>
      <sz val="14"/>
      <color rgb="FF000000"/>
      <name val="Arial"/>
    </font>
    <font>
      <b/>
      <sz val="14"/>
      <color rgb="FF0070C0"/>
      <name val="Arial"/>
    </font>
    <font>
      <sz val="14"/>
      <color rgb="FF000000"/>
      <name val="Arial"/>
    </font>
    <font>
      <b/>
      <sz val="12"/>
      <color theme="1"/>
      <name val="Arial"/>
    </font>
    <font>
      <b/>
      <sz val="12"/>
      <color rgb="FF000000"/>
      <name val="Arial"/>
    </font>
    <font>
      <sz val="11"/>
      <color rgb="FF000000"/>
      <name val="Arial"/>
    </font>
    <font>
      <sz val="10"/>
      <color rgb="FF171616"/>
      <name val="Arial"/>
    </font>
    <font>
      <b/>
      <sz val="11"/>
      <color rgb="FF000000"/>
      <name val="Arial"/>
    </font>
    <font>
      <sz val="11"/>
      <color rgb="FF171616"/>
      <name val="Arial"/>
    </font>
    <font>
      <sz val="8"/>
      <color rgb="FF171616"/>
      <name val="Arial"/>
    </font>
    <font>
      <sz val="8"/>
      <color rgb="FF000000"/>
      <name val="Arial"/>
    </font>
    <font>
      <sz val="10"/>
      <color theme="1"/>
      <name val="Calibri"/>
    </font>
    <font>
      <sz val="12"/>
      <color rgb="FF000000"/>
      <name val="Arial"/>
    </font>
    <font>
      <sz val="11"/>
      <color theme="1"/>
      <name val="Calibri"/>
    </font>
    <font>
      <sz val="10"/>
      <color rgb="FF1D1B11"/>
      <name val="Arial"/>
    </font>
    <font>
      <sz val="12"/>
      <color rgb="FF000000"/>
      <name val="Bahnschrift"/>
    </font>
    <font>
      <sz val="11"/>
      <color rgb="FF1D1B11"/>
      <name val="Arial"/>
    </font>
    <font>
      <sz val="10"/>
      <color theme="1"/>
      <name val="Verdana"/>
    </font>
    <font>
      <sz val="12"/>
      <color theme="1"/>
      <name val="Arial"/>
    </font>
    <font>
      <sz val="11"/>
      <color rgb="FF000000"/>
      <name val="Calibri"/>
    </font>
    <font>
      <sz val="9"/>
      <color rgb="FF000000"/>
      <name val="Arial"/>
    </font>
    <font>
      <b/>
      <sz val="11"/>
      <color theme="1"/>
      <name val="Arial Narrow"/>
    </font>
    <font>
      <b/>
      <sz val="11"/>
      <color rgb="FF000000"/>
      <name val="Arial Narrow"/>
    </font>
    <font>
      <sz val="11"/>
      <color theme="1"/>
      <name val="Arial Narrow"/>
    </font>
    <font>
      <sz val="11"/>
      <color rgb="FF000000"/>
      <name val="Arial Narrow"/>
    </font>
    <font>
      <b/>
      <sz val="12"/>
      <color theme="1"/>
      <name val="Calibri"/>
    </font>
    <font>
      <b/>
      <sz val="8"/>
      <color theme="1"/>
      <name val="Calibri"/>
    </font>
    <font>
      <sz val="10"/>
      <color rgb="FF000000"/>
      <name val="Arial Narrow"/>
    </font>
    <font>
      <sz val="10"/>
      <color theme="1"/>
      <name val="Arial Narrow"/>
    </font>
    <font>
      <sz val="9"/>
      <color theme="1"/>
      <name val="Arial"/>
    </font>
    <font>
      <sz val="8"/>
      <color theme="1"/>
      <name val="Arial"/>
    </font>
    <font>
      <u/>
      <sz val="10"/>
      <color rgb="FF0000FF"/>
      <name val="Arial"/>
    </font>
    <font>
      <sz val="10"/>
      <color theme="1"/>
      <name val="Arial"/>
      <scheme val="minor"/>
    </font>
    <font>
      <b/>
      <sz val="8"/>
      <color rgb="FF000000"/>
      <name val="Arial"/>
    </font>
    <font>
      <b/>
      <sz val="8"/>
      <color theme="1"/>
      <name val="Arial"/>
    </font>
    <font>
      <b/>
      <sz val="8"/>
      <color rgb="FFFF0000"/>
      <name val="Arial"/>
    </font>
    <font>
      <b/>
      <sz val="10"/>
      <color theme="1"/>
      <name val="Arial Narrow"/>
    </font>
    <font>
      <b/>
      <sz val="10"/>
      <color rgb="FF000000"/>
      <name val="Arial Narrow"/>
    </font>
    <font>
      <sz val="12"/>
      <color theme="1"/>
      <name val="Arial Narrow"/>
    </font>
    <font>
      <b/>
      <sz val="9"/>
      <color theme="1"/>
      <name val="Arial"/>
    </font>
    <font>
      <sz val="9"/>
      <color rgb="FF000000"/>
      <name val="Arial Narrow"/>
    </font>
    <font>
      <sz val="10"/>
      <color rgb="FF000000"/>
      <name val="&quot;Ȫrial Narrow\&quot;&quot;"/>
    </font>
    <font>
      <b/>
      <sz val="11"/>
      <color theme="1"/>
      <name val="Aptos"/>
    </font>
    <font>
      <sz val="11"/>
      <color theme="1"/>
      <name val="Aptos"/>
    </font>
    <font>
      <sz val="11"/>
      <color rgb="FF000000"/>
      <name val="Aptos"/>
    </font>
    <font>
      <sz val="11"/>
      <color rgb="FFFF0000"/>
      <name val="Aptos"/>
    </font>
    <font>
      <sz val="11"/>
      <color rgb="FF434343"/>
      <name val="Arial Narrow"/>
    </font>
    <font>
      <sz val="10"/>
      <color rgb="FF1F1F1F"/>
      <name val="Arial Narrow"/>
    </font>
    <font>
      <sz val="9"/>
      <color theme="1"/>
      <name val="Arial Narrow"/>
    </font>
    <font>
      <b/>
      <sz val="10"/>
      <color theme="1"/>
      <name val="Asap Condensed"/>
    </font>
    <font>
      <sz val="10"/>
      <color rgb="FF0000FF"/>
      <name val="Arial"/>
    </font>
  </fonts>
  <fills count="35">
    <fill>
      <patternFill patternType="none"/>
    </fill>
    <fill>
      <patternFill patternType="gray125"/>
    </fill>
    <fill>
      <patternFill patternType="solid">
        <fgColor rgb="FFD2F1DA"/>
        <bgColor rgb="FFD2F1DA"/>
      </patternFill>
    </fill>
    <fill>
      <patternFill patternType="solid">
        <fgColor rgb="FFFFFFFF"/>
        <bgColor rgb="FFFFFFFF"/>
      </patternFill>
    </fill>
    <fill>
      <patternFill patternType="solid">
        <fgColor theme="0"/>
        <bgColor theme="0"/>
      </patternFill>
    </fill>
    <fill>
      <patternFill patternType="solid">
        <fgColor rgb="FF9CC2E5"/>
        <bgColor rgb="FF9CC2E5"/>
      </patternFill>
    </fill>
    <fill>
      <patternFill patternType="solid">
        <fgColor rgb="FFFFFF00"/>
        <bgColor rgb="FFFFFF00"/>
      </patternFill>
    </fill>
    <fill>
      <patternFill patternType="solid">
        <fgColor rgb="FF8EA9DB"/>
        <bgColor rgb="FF8EA9DB"/>
      </patternFill>
    </fill>
    <fill>
      <patternFill patternType="solid">
        <fgColor rgb="FFC9DAF8"/>
        <bgColor rgb="FFC9DAF8"/>
      </patternFill>
    </fill>
    <fill>
      <patternFill patternType="solid">
        <fgColor rgb="FFBF8F00"/>
        <bgColor rgb="FFBF8F00"/>
      </patternFill>
    </fill>
    <fill>
      <patternFill patternType="solid">
        <fgColor rgb="FFFFF2CC"/>
        <bgColor rgb="FFFFF2CC"/>
      </patternFill>
    </fill>
    <fill>
      <patternFill patternType="solid">
        <fgColor rgb="FF70AD47"/>
        <bgColor rgb="FF70AD47"/>
      </patternFill>
    </fill>
    <fill>
      <patternFill patternType="solid">
        <fgColor rgb="FFD9EAD3"/>
        <bgColor rgb="FFD9EAD3"/>
      </patternFill>
    </fill>
    <fill>
      <patternFill patternType="solid">
        <fgColor rgb="FFF9F9F9"/>
        <bgColor rgb="FFF9F9F9"/>
      </patternFill>
    </fill>
    <fill>
      <patternFill patternType="solid">
        <fgColor rgb="FFC65911"/>
        <bgColor rgb="FFC65911"/>
      </patternFill>
    </fill>
    <fill>
      <patternFill patternType="solid">
        <fgColor rgb="FFFCE5CD"/>
        <bgColor rgb="FFFCE5CD"/>
      </patternFill>
    </fill>
    <fill>
      <patternFill patternType="solid">
        <fgColor rgb="FFC00000"/>
        <bgColor rgb="FFC00000"/>
      </patternFill>
    </fill>
    <fill>
      <patternFill patternType="solid">
        <fgColor rgb="FFF4CCCC"/>
        <bgColor rgb="FFF4CCCC"/>
      </patternFill>
    </fill>
    <fill>
      <patternFill patternType="solid">
        <fgColor rgb="FFA5A5A5"/>
        <bgColor rgb="FFA5A5A5"/>
      </patternFill>
    </fill>
    <fill>
      <patternFill patternType="solid">
        <fgColor rgb="FFCCCCCC"/>
        <bgColor rgb="FFCCCCCC"/>
      </patternFill>
    </fill>
    <fill>
      <patternFill patternType="solid">
        <fgColor rgb="FFF3F3F3"/>
        <bgColor rgb="FFF3F3F3"/>
      </patternFill>
    </fill>
    <fill>
      <patternFill patternType="solid">
        <fgColor rgb="FF93C47D"/>
        <bgColor rgb="FF93C47D"/>
      </patternFill>
    </fill>
    <fill>
      <patternFill patternType="solid">
        <fgColor rgb="FF00FFFF"/>
        <bgColor rgb="FF00FFFF"/>
      </patternFill>
    </fill>
    <fill>
      <patternFill patternType="solid">
        <fgColor rgb="FFFEF1CC"/>
        <bgColor rgb="FFFEF1CC"/>
      </patternFill>
    </fill>
    <fill>
      <patternFill patternType="solid">
        <fgColor rgb="FFF0EFEC"/>
        <bgColor rgb="FFF0EFEC"/>
      </patternFill>
    </fill>
    <fill>
      <patternFill patternType="solid">
        <fgColor theme="6"/>
        <bgColor theme="6"/>
      </patternFill>
    </fill>
    <fill>
      <patternFill patternType="solid">
        <fgColor rgb="FFFEE1CC"/>
        <bgColor rgb="FFFEE1CC"/>
      </patternFill>
    </fill>
    <fill>
      <patternFill patternType="solid">
        <fgColor rgb="FFFF9900"/>
        <bgColor rgb="FFFF9900"/>
      </patternFill>
    </fill>
    <fill>
      <patternFill patternType="solid">
        <fgColor rgb="FF6AA84F"/>
        <bgColor rgb="FF6AA84F"/>
      </patternFill>
    </fill>
    <fill>
      <patternFill patternType="solid">
        <fgColor rgb="FFD9E6FC"/>
        <bgColor rgb="FFD9E6FC"/>
      </patternFill>
    </fill>
    <fill>
      <patternFill patternType="solid">
        <fgColor rgb="FFEFEFEF"/>
        <bgColor rgb="FFEFEFEF"/>
      </patternFill>
    </fill>
    <fill>
      <patternFill patternType="solid">
        <fgColor rgb="FF9FC5E8"/>
        <bgColor rgb="FF9FC5E8"/>
      </patternFill>
    </fill>
    <fill>
      <patternFill patternType="solid">
        <fgColor rgb="FFA4C2F4"/>
        <bgColor rgb="FFA4C2F4"/>
      </patternFill>
    </fill>
    <fill>
      <patternFill patternType="solid">
        <fgColor rgb="FFD5A6BD"/>
        <bgColor rgb="FFD5A6BD"/>
      </patternFill>
    </fill>
    <fill>
      <patternFill patternType="solid">
        <fgColor rgb="FFFFE599"/>
        <bgColor rgb="FFFFE599"/>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top/>
      <bottom/>
      <diagonal/>
    </border>
    <border>
      <left/>
      <right style="thick">
        <color rgb="FFFFFFFF"/>
      </right>
      <top/>
      <bottom/>
      <diagonal/>
    </border>
    <border>
      <left/>
      <right style="thick">
        <color rgb="FFFFFFFF"/>
      </right>
      <top/>
      <bottom style="thick">
        <color rgb="FFFFFFFF"/>
      </bottom>
      <diagonal/>
    </border>
  </borders>
  <cellStyleXfs count="1">
    <xf numFmtId="0" fontId="0" fillId="0" borderId="0"/>
  </cellStyleXfs>
  <cellXfs count="954">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xf>
    <xf numFmtId="0" fontId="7"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xf numFmtId="0" fontId="4" fillId="0" borderId="1" xfId="0" applyFont="1" applyBorder="1" applyAlignment="1">
      <alignment horizontal="center"/>
    </xf>
    <xf numFmtId="0" fontId="8" fillId="0" borderId="1" xfId="0" applyFont="1" applyBorder="1" applyAlignment="1">
      <alignment horizontal="center" vertical="center"/>
    </xf>
    <xf numFmtId="0" fontId="4" fillId="0" borderId="1" xfId="0" applyFont="1" applyBorder="1" applyAlignment="1">
      <alignment horizontal="center" vertical="center"/>
    </xf>
    <xf numFmtId="0" fontId="9" fillId="0" borderId="1" xfId="0" applyFont="1" applyBorder="1" applyAlignment="1">
      <alignment horizontal="center" vertical="center"/>
    </xf>
    <xf numFmtId="0" fontId="6" fillId="0" borderId="1" xfId="0" applyFont="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applyAlignment="1">
      <alignment horizontal="center"/>
    </xf>
    <xf numFmtId="0" fontId="12" fillId="5" borderId="1" xfId="0" applyFont="1" applyFill="1" applyBorder="1" applyAlignment="1">
      <alignment horizontal="center" vertical="center" wrapText="1"/>
    </xf>
    <xf numFmtId="0" fontId="5" fillId="0" borderId="0" xfId="0" applyFont="1" applyAlignment="1">
      <alignment horizontal="center" vertical="center"/>
    </xf>
    <xf numFmtId="0" fontId="13" fillId="3" borderId="1" xfId="0" applyFont="1" applyFill="1" applyBorder="1" applyAlignment="1">
      <alignment horizontal="center" wrapText="1"/>
    </xf>
    <xf numFmtId="0" fontId="14" fillId="3" borderId="1" xfId="0" applyFont="1" applyFill="1" applyBorder="1" applyAlignment="1">
      <alignment horizontal="center" wrapText="1"/>
    </xf>
    <xf numFmtId="0" fontId="14" fillId="3" borderId="1" xfId="0" applyFont="1" applyFill="1" applyBorder="1" applyAlignment="1">
      <alignment horizontal="center"/>
    </xf>
    <xf numFmtId="0" fontId="15" fillId="3" borderId="1" xfId="0" applyFont="1" applyFill="1" applyBorder="1" applyAlignment="1">
      <alignment horizontal="center" wrapText="1"/>
    </xf>
    <xf numFmtId="0" fontId="16" fillId="0" borderId="0" xfId="0" applyFont="1" applyAlignment="1">
      <alignment wrapText="1"/>
    </xf>
    <xf numFmtId="0" fontId="17" fillId="3" borderId="1" xfId="0" applyFont="1" applyFill="1" applyBorder="1" applyAlignment="1">
      <alignment horizontal="center" wrapText="1"/>
    </xf>
    <xf numFmtId="0" fontId="18" fillId="3" borderId="1" xfId="0" applyFont="1" applyFill="1" applyBorder="1" applyAlignment="1">
      <alignment horizontal="center" wrapText="1"/>
    </xf>
    <xf numFmtId="0" fontId="18" fillId="3" borderId="1" xfId="0" applyFont="1" applyFill="1" applyBorder="1" applyAlignment="1">
      <alignment horizontal="center"/>
    </xf>
    <xf numFmtId="0" fontId="6" fillId="0" borderId="0" xfId="0" applyFont="1" applyAlignment="1">
      <alignment horizontal="center"/>
    </xf>
    <xf numFmtId="0" fontId="17" fillId="3" borderId="1" xfId="0" applyFont="1" applyFill="1" applyBorder="1" applyAlignment="1">
      <alignment horizontal="center"/>
    </xf>
    <xf numFmtId="16" fontId="13" fillId="4" borderId="1" xfId="0" applyNumberFormat="1" applyFont="1" applyFill="1" applyBorder="1" applyAlignment="1">
      <alignment horizontal="center" wrapText="1"/>
    </xf>
    <xf numFmtId="0" fontId="14" fillId="4" borderId="1" xfId="0" applyFont="1" applyFill="1" applyBorder="1" applyAlignment="1">
      <alignment horizontal="center" wrapText="1"/>
    </xf>
    <xf numFmtId="0" fontId="14" fillId="4" borderId="1" xfId="0" applyFont="1" applyFill="1" applyBorder="1" applyAlignment="1">
      <alignment horizontal="center"/>
    </xf>
    <xf numFmtId="0" fontId="15" fillId="4" borderId="1" xfId="0" applyFont="1" applyFill="1" applyBorder="1" applyAlignment="1">
      <alignment horizontal="center" wrapText="1"/>
    </xf>
    <xf numFmtId="0" fontId="16" fillId="4" borderId="0" xfId="0" applyFont="1" applyFill="1" applyAlignment="1">
      <alignment wrapText="1"/>
    </xf>
    <xf numFmtId="0" fontId="5" fillId="4" borderId="0" xfId="0" applyFont="1" applyFill="1" applyAlignment="1">
      <alignment horizontal="center"/>
    </xf>
    <xf numFmtId="0" fontId="13" fillId="4" borderId="1" xfId="0" applyFont="1" applyFill="1" applyBorder="1" applyAlignment="1">
      <alignment horizontal="center" wrapText="1"/>
    </xf>
    <xf numFmtId="0" fontId="19" fillId="3" borderId="1" xfId="0" applyFont="1" applyFill="1" applyBorder="1" applyAlignment="1">
      <alignment horizontal="center"/>
    </xf>
    <xf numFmtId="0" fontId="20" fillId="3" borderId="1" xfId="0" applyFont="1" applyFill="1" applyBorder="1" applyAlignment="1">
      <alignment horizontal="center"/>
    </xf>
    <xf numFmtId="0" fontId="21" fillId="3" borderId="1" xfId="0" applyFont="1" applyFill="1" applyBorder="1" applyAlignment="1">
      <alignment horizontal="center"/>
    </xf>
    <xf numFmtId="0" fontId="22" fillId="3" borderId="0" xfId="0" applyFont="1" applyFill="1" applyAlignment="1">
      <alignment horizontal="right"/>
    </xf>
    <xf numFmtId="0" fontId="8" fillId="2" borderId="1" xfId="0" applyFont="1" applyFill="1" applyBorder="1" applyAlignment="1">
      <alignment horizontal="center" vertical="center"/>
    </xf>
    <xf numFmtId="0" fontId="24" fillId="7" borderId="1" xfId="0" applyFont="1" applyFill="1" applyBorder="1" applyAlignment="1">
      <alignment horizontal="left" vertical="top"/>
    </xf>
    <xf numFmtId="49" fontId="5" fillId="0" borderId="1" xfId="0" applyNumberFormat="1" applyFont="1" applyBorder="1" applyAlignment="1">
      <alignment horizontal="center" vertical="top"/>
    </xf>
    <xf numFmtId="0" fontId="6" fillId="0" borderId="1" xfId="0" applyFont="1" applyBorder="1" applyAlignment="1">
      <alignment horizontal="center" vertical="top"/>
    </xf>
    <xf numFmtId="49" fontId="5" fillId="4" borderId="1" xfId="0" applyNumberFormat="1" applyFont="1" applyFill="1" applyBorder="1" applyAlignment="1">
      <alignment horizontal="left" vertical="top"/>
    </xf>
    <xf numFmtId="0" fontId="5" fillId="4" borderId="1" xfId="0" applyFont="1" applyFill="1" applyBorder="1" applyAlignment="1">
      <alignment horizontal="left" vertical="top" wrapText="1"/>
    </xf>
    <xf numFmtId="0" fontId="5" fillId="4" borderId="1" xfId="0" applyFont="1" applyFill="1" applyBorder="1" applyAlignment="1">
      <alignment vertical="top" wrapText="1"/>
    </xf>
    <xf numFmtId="0" fontId="5" fillId="4" borderId="2" xfId="0" applyFont="1" applyFill="1" applyBorder="1" applyAlignment="1">
      <alignment vertical="top" wrapText="1"/>
    </xf>
    <xf numFmtId="0" fontId="5" fillId="4" borderId="1" xfId="0" applyFont="1" applyFill="1" applyBorder="1" applyAlignment="1">
      <alignment vertical="top"/>
    </xf>
    <xf numFmtId="0" fontId="6" fillId="4" borderId="3"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8" borderId="5" xfId="0" applyFont="1" applyFill="1" applyBorder="1" applyAlignment="1">
      <alignment horizontal="lef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5" fillId="4" borderId="1" xfId="0" applyFont="1" applyFill="1" applyBorder="1" applyAlignment="1">
      <alignment horizontal="center" vertical="top"/>
    </xf>
    <xf numFmtId="0" fontId="5" fillId="8" borderId="1" xfId="0" applyFont="1" applyFill="1" applyBorder="1" applyAlignment="1">
      <alignment vertical="top" wrapText="1"/>
    </xf>
    <xf numFmtId="0" fontId="5" fillId="4" borderId="4" xfId="0" applyFont="1" applyFill="1" applyBorder="1" applyAlignment="1">
      <alignment vertical="top"/>
    </xf>
    <xf numFmtId="0" fontId="5" fillId="4" borderId="4" xfId="0" applyFont="1" applyFill="1" applyBorder="1" applyAlignment="1">
      <alignment horizontal="center" vertical="top"/>
    </xf>
    <xf numFmtId="49" fontId="5" fillId="4" borderId="4" xfId="0" applyNumberFormat="1" applyFont="1" applyFill="1" applyBorder="1" applyAlignment="1">
      <alignment horizontal="left" vertical="top"/>
    </xf>
    <xf numFmtId="0" fontId="5" fillId="4" borderId="4" xfId="0" applyFont="1" applyFill="1" applyBorder="1" applyAlignment="1">
      <alignment horizontal="left" vertical="top" wrapText="1"/>
    </xf>
    <xf numFmtId="0" fontId="5" fillId="4" borderId="4" xfId="0" applyFont="1" applyFill="1" applyBorder="1" applyAlignment="1">
      <alignment vertical="top" wrapText="1"/>
    </xf>
    <xf numFmtId="0" fontId="5" fillId="8" borderId="4" xfId="0" applyFont="1" applyFill="1" applyBorder="1" applyAlignment="1">
      <alignment vertical="top" wrapText="1"/>
    </xf>
    <xf numFmtId="0" fontId="5" fillId="4" borderId="6" xfId="0" applyFont="1" applyFill="1" applyBorder="1" applyAlignment="1">
      <alignment vertical="top" wrapText="1"/>
    </xf>
    <xf numFmtId="49" fontId="24" fillId="9" borderId="1" xfId="0" applyNumberFormat="1" applyFont="1" applyFill="1" applyBorder="1" applyAlignment="1">
      <alignment horizontal="center" vertical="top"/>
    </xf>
    <xf numFmtId="0" fontId="24" fillId="9" borderId="4" xfId="0" applyFont="1" applyFill="1" applyBorder="1" applyAlignment="1">
      <alignment horizontal="center" vertical="top"/>
    </xf>
    <xf numFmtId="49" fontId="24" fillId="9" borderId="4" xfId="0" applyNumberFormat="1" applyFont="1" applyFill="1" applyBorder="1" applyAlignment="1">
      <alignment horizontal="left" vertical="top"/>
    </xf>
    <xf numFmtId="0" fontId="24" fillId="9" borderId="4" xfId="0" applyFont="1" applyFill="1" applyBorder="1" applyAlignment="1">
      <alignment horizontal="left" vertical="top"/>
    </xf>
    <xf numFmtId="0" fontId="24" fillId="9" borderId="6" xfId="0" applyFont="1" applyFill="1" applyBorder="1" applyAlignment="1">
      <alignment horizontal="right" vertical="top"/>
    </xf>
    <xf numFmtId="0" fontId="24" fillId="9" borderId="1" xfId="0" applyFont="1" applyFill="1" applyBorder="1" applyAlignment="1">
      <alignment horizontal="left" vertical="top"/>
    </xf>
    <xf numFmtId="0" fontId="6" fillId="4" borderId="5" xfId="0" applyFont="1" applyFill="1" applyBorder="1" applyAlignment="1">
      <alignment horizontal="left" vertical="top" wrapText="1"/>
    </xf>
    <xf numFmtId="0" fontId="6" fillId="10" borderId="5" xfId="0" applyFont="1" applyFill="1" applyBorder="1" applyAlignment="1">
      <alignment horizontal="left" vertical="top" wrapText="1"/>
    </xf>
    <xf numFmtId="49" fontId="5" fillId="4" borderId="1" xfId="0" applyNumberFormat="1" applyFont="1" applyFill="1" applyBorder="1" applyAlignment="1">
      <alignment horizontal="center" vertical="top"/>
    </xf>
    <xf numFmtId="0" fontId="5" fillId="10" borderId="1" xfId="0" applyFont="1" applyFill="1" applyBorder="1" applyAlignment="1">
      <alignment horizontal="left" vertical="top" wrapText="1"/>
    </xf>
    <xf numFmtId="0" fontId="5" fillId="10" borderId="1" xfId="0" applyFont="1" applyFill="1" applyBorder="1" applyAlignment="1">
      <alignment vertical="top" wrapText="1"/>
    </xf>
    <xf numFmtId="49" fontId="24" fillId="11" borderId="1" xfId="0" applyNumberFormat="1" applyFont="1" applyFill="1" applyBorder="1" applyAlignment="1">
      <alignment horizontal="center" vertical="top"/>
    </xf>
    <xf numFmtId="0" fontId="24" fillId="11" borderId="4" xfId="0" applyFont="1" applyFill="1" applyBorder="1" applyAlignment="1">
      <alignment horizontal="center" vertical="top"/>
    </xf>
    <xf numFmtId="49" fontId="24" fillId="11" borderId="4" xfId="0" applyNumberFormat="1" applyFont="1" applyFill="1" applyBorder="1" applyAlignment="1">
      <alignment horizontal="left" vertical="top"/>
    </xf>
    <xf numFmtId="0" fontId="24" fillId="11" borderId="4" xfId="0" applyFont="1" applyFill="1" applyBorder="1" applyAlignment="1">
      <alignment horizontal="left" vertical="top"/>
    </xf>
    <xf numFmtId="0" fontId="24" fillId="11" borderId="6" xfId="0" applyFont="1" applyFill="1" applyBorder="1" applyAlignment="1">
      <alignment horizontal="right" vertical="top"/>
    </xf>
    <xf numFmtId="0" fontId="24" fillId="11" borderId="1" xfId="0" applyFont="1" applyFill="1" applyBorder="1" applyAlignment="1">
      <alignment horizontal="left" vertical="top"/>
    </xf>
    <xf numFmtId="0" fontId="24" fillId="11" borderId="4" xfId="0" applyFont="1" applyFill="1" applyBorder="1" applyAlignment="1">
      <alignment vertical="top"/>
    </xf>
    <xf numFmtId="0" fontId="6" fillId="12" borderId="5" xfId="0" applyFont="1" applyFill="1" applyBorder="1" applyAlignment="1">
      <alignment horizontal="left" vertical="top" wrapText="1"/>
    </xf>
    <xf numFmtId="0" fontId="6" fillId="4" borderId="1" xfId="0" applyFont="1" applyFill="1" applyBorder="1" applyAlignment="1">
      <alignment vertical="top" wrapText="1"/>
    </xf>
    <xf numFmtId="0" fontId="6" fillId="12" borderId="1" xfId="0" applyFont="1" applyFill="1" applyBorder="1" applyAlignment="1">
      <alignment horizontal="left" vertical="top" wrapText="1"/>
    </xf>
    <xf numFmtId="0" fontId="6" fillId="12" borderId="1" xfId="0" applyFont="1" applyFill="1" applyBorder="1" applyAlignment="1">
      <alignment vertical="top" wrapText="1"/>
    </xf>
    <xf numFmtId="0" fontId="6" fillId="0" borderId="1" xfId="0" applyFont="1" applyBorder="1" applyAlignment="1">
      <alignment vertical="top"/>
    </xf>
    <xf numFmtId="0" fontId="5" fillId="0" borderId="1" xfId="0" applyFont="1" applyBorder="1" applyAlignment="1">
      <alignment vertical="top"/>
    </xf>
    <xf numFmtId="0" fontId="6" fillId="13" borderId="2" xfId="0" applyFont="1" applyFill="1" applyBorder="1" applyAlignment="1">
      <alignment vertical="top" wrapText="1"/>
    </xf>
    <xf numFmtId="0" fontId="5" fillId="0" borderId="0" xfId="0" applyFont="1" applyAlignment="1">
      <alignment vertical="top"/>
    </xf>
    <xf numFmtId="49" fontId="16" fillId="0" borderId="1" xfId="0" applyNumberFormat="1" applyFont="1" applyBorder="1" applyAlignment="1">
      <alignment horizontal="center" vertical="top"/>
    </xf>
    <xf numFmtId="0" fontId="16" fillId="0" borderId="1" xfId="0" applyFont="1" applyBorder="1" applyAlignment="1">
      <alignment horizontal="center" vertical="top"/>
    </xf>
    <xf numFmtId="49" fontId="16" fillId="4" borderId="1" xfId="0" applyNumberFormat="1" applyFont="1" applyFill="1" applyBorder="1" applyAlignment="1">
      <alignment horizontal="left" vertical="top"/>
    </xf>
    <xf numFmtId="0" fontId="16" fillId="0" borderId="1" xfId="0" applyFont="1" applyBorder="1" applyAlignment="1">
      <alignment vertical="top" wrapText="1"/>
    </xf>
    <xf numFmtId="0" fontId="16" fillId="0" borderId="0" xfId="0" applyFont="1" applyAlignment="1">
      <alignment vertical="top" wrapText="1"/>
    </xf>
    <xf numFmtId="0" fontId="16" fillId="0" borderId="0" xfId="0" applyFont="1"/>
    <xf numFmtId="0" fontId="6" fillId="4"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2" borderId="1" xfId="0" applyFont="1" applyFill="1" applyBorder="1" applyAlignment="1">
      <alignment vertical="top" wrapText="1"/>
    </xf>
    <xf numFmtId="0" fontId="6" fillId="4" borderId="2" xfId="0" applyFont="1" applyFill="1" applyBorder="1" applyAlignment="1">
      <alignment vertical="top" wrapText="1"/>
    </xf>
    <xf numFmtId="0" fontId="5" fillId="12" borderId="4" xfId="0" applyFont="1" applyFill="1" applyBorder="1" applyAlignment="1">
      <alignment horizontal="left" vertical="top" wrapText="1"/>
    </xf>
    <xf numFmtId="0" fontId="5" fillId="12" borderId="4" xfId="0" applyFont="1" applyFill="1" applyBorder="1" applyAlignment="1">
      <alignment vertical="top" wrapText="1"/>
    </xf>
    <xf numFmtId="49" fontId="24" fillId="14" borderId="1" xfId="0" applyNumberFormat="1" applyFont="1" applyFill="1" applyBorder="1" applyAlignment="1">
      <alignment horizontal="center" vertical="top"/>
    </xf>
    <xf numFmtId="0" fontId="24" fillId="14" borderId="4" xfId="0" applyFont="1" applyFill="1" applyBorder="1" applyAlignment="1">
      <alignment horizontal="center" vertical="top"/>
    </xf>
    <xf numFmtId="49" fontId="24" fillId="14" borderId="4" xfId="0" applyNumberFormat="1" applyFont="1" applyFill="1" applyBorder="1" applyAlignment="1">
      <alignment horizontal="left" vertical="top"/>
    </xf>
    <xf numFmtId="0" fontId="24" fillId="14" borderId="4" xfId="0" applyFont="1" applyFill="1" applyBorder="1" applyAlignment="1">
      <alignment horizontal="left" vertical="top"/>
    </xf>
    <xf numFmtId="0" fontId="24" fillId="14" borderId="6" xfId="0" applyFont="1" applyFill="1" applyBorder="1" applyAlignment="1">
      <alignment horizontal="right" vertical="top"/>
    </xf>
    <xf numFmtId="0" fontId="24" fillId="14" borderId="1" xfId="0" applyFont="1" applyFill="1" applyBorder="1" applyAlignment="1">
      <alignment horizontal="left" vertical="top"/>
    </xf>
    <xf numFmtId="0" fontId="24" fillId="14" borderId="4" xfId="0" applyFont="1" applyFill="1" applyBorder="1" applyAlignment="1">
      <alignment vertical="top"/>
    </xf>
    <xf numFmtId="164" fontId="6" fillId="15" borderId="5" xfId="0" applyNumberFormat="1" applyFont="1" applyFill="1" applyBorder="1" applyAlignment="1">
      <alignment horizontal="left" vertical="top" wrapText="1"/>
    </xf>
    <xf numFmtId="0" fontId="6" fillId="15" borderId="5" xfId="0" applyFont="1" applyFill="1" applyBorder="1" applyAlignment="1">
      <alignment horizontal="left" vertical="top" wrapText="1"/>
    </xf>
    <xf numFmtId="0" fontId="5" fillId="15" borderId="1" xfId="0" applyFont="1" applyFill="1" applyBorder="1" applyAlignment="1">
      <alignment horizontal="left" vertical="top" wrapText="1"/>
    </xf>
    <xf numFmtId="0" fontId="5" fillId="15" borderId="1" xfId="0" applyFont="1" applyFill="1" applyBorder="1" applyAlignment="1">
      <alignment vertical="top" wrapText="1"/>
    </xf>
    <xf numFmtId="49" fontId="26" fillId="16" borderId="1" xfId="0" applyNumberFormat="1" applyFont="1" applyFill="1" applyBorder="1" applyAlignment="1">
      <alignment horizontal="center" vertical="top"/>
    </xf>
    <xf numFmtId="0" fontId="24" fillId="16" borderId="4" xfId="0" applyFont="1" applyFill="1" applyBorder="1" applyAlignment="1">
      <alignment horizontal="center" vertical="top"/>
    </xf>
    <xf numFmtId="49" fontId="24" fillId="16" borderId="4" xfId="0" applyNumberFormat="1" applyFont="1" applyFill="1" applyBorder="1" applyAlignment="1">
      <alignment horizontal="left" vertical="top"/>
    </xf>
    <xf numFmtId="0" fontId="26" fillId="16" borderId="4" xfId="0" applyFont="1" applyFill="1" applyBorder="1" applyAlignment="1">
      <alignment horizontal="center" vertical="top"/>
    </xf>
    <xf numFmtId="0" fontId="26" fillId="16" borderId="4" xfId="0" applyFont="1" applyFill="1" applyBorder="1" applyAlignment="1">
      <alignment horizontal="left" vertical="top"/>
    </xf>
    <xf numFmtId="0" fontId="27" fillId="16" borderId="4" xfId="0" applyFont="1" applyFill="1" applyBorder="1" applyAlignment="1">
      <alignment horizontal="right" vertical="top"/>
    </xf>
    <xf numFmtId="0" fontId="26" fillId="16" borderId="6" xfId="0" applyFont="1" applyFill="1" applyBorder="1" applyAlignment="1">
      <alignment horizontal="right" vertical="top"/>
    </xf>
    <xf numFmtId="0" fontId="24" fillId="16" borderId="1" xfId="0" applyFont="1" applyFill="1" applyBorder="1" applyAlignment="1">
      <alignment horizontal="left" vertical="top"/>
    </xf>
    <xf numFmtId="0" fontId="26" fillId="16" borderId="4" xfId="0" applyFont="1" applyFill="1" applyBorder="1" applyAlignment="1">
      <alignment vertical="top"/>
    </xf>
    <xf numFmtId="0" fontId="6" fillId="17" borderId="5" xfId="0" applyFont="1" applyFill="1" applyBorder="1" applyAlignment="1">
      <alignment horizontal="left" vertical="top" wrapText="1"/>
    </xf>
    <xf numFmtId="0" fontId="6" fillId="17" borderId="1" xfId="0" applyFont="1" applyFill="1" applyBorder="1" applyAlignment="1">
      <alignment horizontal="left" vertical="top" wrapText="1"/>
    </xf>
    <xf numFmtId="0" fontId="6" fillId="17" borderId="1" xfId="0" applyFont="1" applyFill="1" applyBorder="1" applyAlignment="1">
      <alignment vertical="top" wrapText="1"/>
    </xf>
    <xf numFmtId="0" fontId="5" fillId="17" borderId="1" xfId="0" applyFont="1" applyFill="1" applyBorder="1" applyAlignment="1">
      <alignment horizontal="left" vertical="top" wrapText="1"/>
    </xf>
    <xf numFmtId="0" fontId="5" fillId="17" borderId="1" xfId="0" applyFont="1" applyFill="1" applyBorder="1" applyAlignment="1">
      <alignment vertical="top" wrapText="1"/>
    </xf>
    <xf numFmtId="49" fontId="26" fillId="18" borderId="1" xfId="0" applyNumberFormat="1" applyFont="1" applyFill="1" applyBorder="1" applyAlignment="1">
      <alignment horizontal="center" vertical="top"/>
    </xf>
    <xf numFmtId="0" fontId="28" fillId="18" borderId="4" xfId="0" applyFont="1" applyFill="1" applyBorder="1" applyAlignment="1">
      <alignment horizontal="center" vertical="top"/>
    </xf>
    <xf numFmtId="0" fontId="24" fillId="18" borderId="4" xfId="0" applyFont="1" applyFill="1" applyBorder="1" applyAlignment="1">
      <alignment horizontal="center" vertical="top"/>
    </xf>
    <xf numFmtId="0" fontId="26" fillId="18" borderId="4" xfId="0" applyFont="1" applyFill="1" applyBorder="1" applyAlignment="1">
      <alignment horizontal="center" vertical="top"/>
    </xf>
    <xf numFmtId="0" fontId="24" fillId="18" borderId="4" xfId="0" applyFont="1" applyFill="1" applyBorder="1" applyAlignment="1">
      <alignment horizontal="left" vertical="top"/>
    </xf>
    <xf numFmtId="0" fontId="27" fillId="18" borderId="4" xfId="0" applyFont="1" applyFill="1" applyBorder="1" applyAlignment="1">
      <alignment horizontal="right" vertical="top"/>
    </xf>
    <xf numFmtId="0" fontId="24" fillId="18" borderId="6" xfId="0" applyFont="1" applyFill="1" applyBorder="1" applyAlignment="1">
      <alignment horizontal="center" vertical="top"/>
    </xf>
    <xf numFmtId="0" fontId="24" fillId="18" borderId="1" xfId="0" applyFont="1" applyFill="1" applyBorder="1" applyAlignment="1">
      <alignment horizontal="right" vertical="top"/>
    </xf>
    <xf numFmtId="0" fontId="26" fillId="18" borderId="4" xfId="0" applyFont="1" applyFill="1" applyBorder="1" applyAlignment="1">
      <alignment vertical="top"/>
    </xf>
    <xf numFmtId="0" fontId="6" fillId="19" borderId="5" xfId="0" applyFont="1" applyFill="1" applyBorder="1" applyAlignment="1">
      <alignment horizontal="left" vertical="top" wrapText="1"/>
    </xf>
    <xf numFmtId="0" fontId="6" fillId="0" borderId="1" xfId="0" applyFont="1" applyBorder="1" applyAlignment="1">
      <alignment horizontal="left" vertical="top" wrapText="1"/>
    </xf>
    <xf numFmtId="0" fontId="6" fillId="20" borderId="1" xfId="0" applyFont="1" applyFill="1" applyBorder="1" applyAlignment="1">
      <alignment vertical="top" wrapText="1"/>
    </xf>
    <xf numFmtId="0" fontId="5" fillId="19" borderId="1" xfId="0" applyFont="1" applyFill="1" applyBorder="1" applyAlignment="1">
      <alignment vertical="top" wrapText="1"/>
    </xf>
    <xf numFmtId="0" fontId="6" fillId="4" borderId="2" xfId="0" applyFont="1" applyFill="1" applyBorder="1" applyAlignment="1">
      <alignment horizontal="left" vertical="top" wrapText="1"/>
    </xf>
    <xf numFmtId="0" fontId="5" fillId="0" borderId="0" xfId="0" applyFont="1" applyAlignment="1">
      <alignment horizontal="left" vertical="top"/>
    </xf>
    <xf numFmtId="0" fontId="29" fillId="2" borderId="1" xfId="0" applyFont="1" applyFill="1" applyBorder="1" applyAlignment="1">
      <alignment horizontal="center" vertical="center" wrapText="1"/>
    </xf>
    <xf numFmtId="0" fontId="29" fillId="0" borderId="0" xfId="0" applyFont="1" applyAlignment="1">
      <alignment vertical="center" wrapText="1"/>
    </xf>
    <xf numFmtId="0" fontId="30" fillId="0" borderId="0" xfId="0" applyFont="1"/>
    <xf numFmtId="0" fontId="29" fillId="0" borderId="7" xfId="0" applyFont="1" applyBorder="1"/>
    <xf numFmtId="0" fontId="23"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xf>
    <xf numFmtId="0" fontId="31" fillId="0" borderId="1" xfId="0" applyFont="1" applyBorder="1" applyAlignment="1">
      <alignment vertical="center" wrapText="1"/>
    </xf>
    <xf numFmtId="0" fontId="23" fillId="0" borderId="1" xfId="0" applyFont="1" applyBorder="1" applyAlignment="1">
      <alignment vertical="center" wrapText="1"/>
    </xf>
    <xf numFmtId="0" fontId="23" fillId="0" borderId="0" xfId="0" applyFont="1" applyAlignment="1">
      <alignment vertical="center" wrapText="1"/>
    </xf>
    <xf numFmtId="0" fontId="31" fillId="4" borderId="1" xfId="0" applyFont="1" applyFill="1" applyBorder="1" applyAlignment="1">
      <alignment vertical="center" wrapText="1"/>
    </xf>
    <xf numFmtId="0" fontId="23" fillId="0" borderId="1" xfId="0" applyFont="1" applyBorder="1"/>
    <xf numFmtId="0" fontId="23" fillId="22" borderId="1" xfId="0" applyFont="1" applyFill="1" applyBorder="1" applyAlignment="1">
      <alignment horizontal="center" vertical="center" wrapText="1"/>
    </xf>
    <xf numFmtId="0" fontId="31" fillId="22" borderId="1" xfId="0" applyFont="1" applyFill="1" applyBorder="1" applyAlignment="1">
      <alignment horizontal="center" vertical="center" wrapText="1"/>
    </xf>
    <xf numFmtId="0" fontId="31" fillId="2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23" fillId="4" borderId="1" xfId="0" applyFont="1" applyFill="1" applyBorder="1" applyAlignment="1">
      <alignment vertical="center" wrapText="1"/>
    </xf>
    <xf numFmtId="0" fontId="33" fillId="0" borderId="1" xfId="0" applyFont="1" applyBorder="1" applyAlignment="1">
      <alignment horizontal="center" vertical="center" wrapText="1"/>
    </xf>
    <xf numFmtId="0" fontId="34" fillId="0" borderId="0" xfId="0" applyFont="1" applyAlignment="1">
      <alignment horizontal="center" wrapText="1"/>
    </xf>
    <xf numFmtId="49" fontId="23" fillId="0" borderId="1" xfId="0" applyNumberFormat="1" applyFont="1" applyBorder="1" applyAlignment="1">
      <alignment horizontal="center" vertical="center" wrapText="1"/>
    </xf>
    <xf numFmtId="4" fontId="36" fillId="0" borderId="0" xfId="0" applyNumberFormat="1" applyFont="1" applyAlignment="1">
      <alignment horizontal="center" wrapText="1"/>
    </xf>
    <xf numFmtId="0" fontId="31" fillId="0" borderId="0" xfId="0" applyFont="1" applyAlignment="1">
      <alignment vertical="center" wrapText="1"/>
    </xf>
    <xf numFmtId="4" fontId="23" fillId="0" borderId="0" xfId="0" applyNumberFormat="1" applyFont="1" applyAlignment="1">
      <alignment vertical="center" wrapText="1"/>
    </xf>
    <xf numFmtId="0" fontId="31" fillId="0" borderId="0" xfId="0" applyFont="1" applyAlignment="1">
      <alignment horizontal="center" wrapText="1"/>
    </xf>
    <xf numFmtId="0" fontId="33" fillId="22" borderId="1" xfId="0" applyFont="1" applyFill="1" applyBorder="1" applyAlignment="1">
      <alignment horizontal="center" vertical="center" wrapText="1"/>
    </xf>
    <xf numFmtId="0" fontId="31" fillId="0" borderId="0" xfId="0" applyFont="1" applyAlignment="1">
      <alignment horizontal="left" vertical="center"/>
    </xf>
    <xf numFmtId="0" fontId="31" fillId="4" borderId="1" xfId="0" applyFont="1" applyFill="1" applyBorder="1" applyAlignment="1">
      <alignment horizontal="center" vertical="center" wrapText="1"/>
    </xf>
    <xf numFmtId="0" fontId="31" fillId="4" borderId="2" xfId="0" applyFont="1" applyFill="1" applyBorder="1" applyAlignment="1">
      <alignment vertical="center" wrapText="1"/>
    </xf>
    <xf numFmtId="0" fontId="33" fillId="4" borderId="1" xfId="0" applyFont="1" applyFill="1" applyBorder="1" applyAlignment="1">
      <alignment horizontal="center" vertical="center" wrapText="1"/>
    </xf>
    <xf numFmtId="0" fontId="6" fillId="0" borderId="0" xfId="0" applyFont="1"/>
    <xf numFmtId="0" fontId="37" fillId="0" borderId="0" xfId="0" applyFont="1" applyAlignment="1">
      <alignment vertical="center" wrapText="1"/>
    </xf>
    <xf numFmtId="49" fontId="5"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165" fontId="6" fillId="3" borderId="1" xfId="0" applyNumberFormat="1"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5" fillId="0" borderId="1" xfId="0" applyFont="1" applyBorder="1" applyAlignment="1">
      <alignment vertical="center" wrapText="1"/>
    </xf>
    <xf numFmtId="165" fontId="6" fillId="20" borderId="1" xfId="0" applyNumberFormat="1" applyFont="1" applyFill="1" applyBorder="1" applyAlignment="1">
      <alignment horizontal="left" vertical="center" wrapText="1"/>
    </xf>
    <xf numFmtId="0" fontId="6" fillId="20" borderId="1" xfId="0" applyFont="1" applyFill="1" applyBorder="1" applyAlignment="1">
      <alignment horizontal="left" vertical="center" wrapText="1"/>
    </xf>
    <xf numFmtId="0" fontId="6" fillId="20" borderId="1" xfId="0" applyFont="1" applyFill="1" applyBorder="1" applyAlignment="1">
      <alignment vertical="center" wrapText="1"/>
    </xf>
    <xf numFmtId="165" fontId="6" fillId="0" borderId="1" xfId="0" applyNumberFormat="1" applyFont="1" applyBorder="1" applyAlignment="1">
      <alignment horizontal="left" vertical="center" wrapText="1"/>
    </xf>
    <xf numFmtId="0" fontId="5" fillId="0" borderId="1" xfId="0" applyFont="1" applyBorder="1" applyAlignment="1">
      <alignment horizontal="center" vertical="center" wrapText="1"/>
    </xf>
    <xf numFmtId="0" fontId="37" fillId="0" borderId="0" xfId="0" applyFont="1" applyAlignment="1">
      <alignment horizontal="center" vertical="center" wrapText="1"/>
    </xf>
    <xf numFmtId="0" fontId="5" fillId="0" borderId="7" xfId="0" applyFont="1" applyBorder="1"/>
    <xf numFmtId="0" fontId="5" fillId="0" borderId="7" xfId="0" applyFont="1" applyBorder="1" applyAlignment="1">
      <alignment horizontal="left"/>
    </xf>
    <xf numFmtId="49"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38" fillId="0" borderId="1" xfId="0" applyFont="1" applyBorder="1" applyAlignment="1">
      <alignment horizontal="left" vertical="center" wrapText="1" readingOrder="1"/>
    </xf>
    <xf numFmtId="0" fontId="39" fillId="0" borderId="1" xfId="0" applyFont="1" applyBorder="1" applyAlignment="1">
      <alignment horizontal="left" vertical="center" wrapText="1"/>
    </xf>
    <xf numFmtId="0" fontId="6" fillId="0" borderId="1" xfId="0" applyFont="1" applyBorder="1" applyAlignment="1">
      <alignment horizontal="left" vertical="center" wrapText="1" readingOrder="1"/>
    </xf>
    <xf numFmtId="0" fontId="40" fillId="0" borderId="1" xfId="0" applyFont="1" applyBorder="1" applyAlignment="1">
      <alignment horizontal="left" vertical="center" wrapText="1"/>
    </xf>
    <xf numFmtId="0" fontId="41" fillId="0" borderId="1" xfId="0" applyFont="1" applyBorder="1" applyAlignment="1">
      <alignment horizontal="left" vertical="center" wrapText="1" readingOrder="1"/>
    </xf>
    <xf numFmtId="0" fontId="42" fillId="0" borderId="1" xfId="0" applyFont="1" applyBorder="1" applyAlignment="1">
      <alignment horizontal="left" vertical="center" wrapText="1"/>
    </xf>
    <xf numFmtId="166" fontId="6" fillId="4" borderId="1" xfId="0" applyNumberFormat="1" applyFont="1" applyFill="1" applyBorder="1" applyAlignment="1">
      <alignment horizontal="center" vertical="center" wrapText="1"/>
    </xf>
    <xf numFmtId="166" fontId="5" fillId="3" borderId="1" xfId="0" applyNumberFormat="1" applyFont="1" applyFill="1" applyBorder="1" applyAlignment="1">
      <alignment horizontal="center" vertical="center" wrapText="1"/>
    </xf>
    <xf numFmtId="0" fontId="5" fillId="3" borderId="1" xfId="0" applyFont="1" applyFill="1" applyBorder="1" applyAlignment="1">
      <alignment horizontal="left" vertical="center" wrapText="1"/>
    </xf>
    <xf numFmtId="0" fontId="23" fillId="0" borderId="1" xfId="0" applyFont="1" applyBorder="1" applyAlignment="1">
      <alignment horizontal="left" vertical="center" wrapText="1"/>
    </xf>
    <xf numFmtId="0" fontId="43" fillId="0" borderId="0" xfId="0" applyFont="1"/>
    <xf numFmtId="0" fontId="44" fillId="0" borderId="0" xfId="0" applyFont="1"/>
    <xf numFmtId="0" fontId="43" fillId="0" borderId="1" xfId="0" applyFont="1" applyBorder="1" applyAlignment="1">
      <alignment horizontal="left" vertical="center" wrapText="1"/>
    </xf>
    <xf numFmtId="0" fontId="45" fillId="0" borderId="1" xfId="0" applyFont="1" applyBorder="1"/>
    <xf numFmtId="0" fontId="45" fillId="0" borderId="0" xfId="0" applyFont="1"/>
    <xf numFmtId="0" fontId="45" fillId="0" borderId="1" xfId="0" applyFont="1" applyBorder="1" applyAlignment="1">
      <alignment horizontal="left" wrapText="1"/>
    </xf>
    <xf numFmtId="0" fontId="45" fillId="0" borderId="1" xfId="0" applyFont="1" applyBorder="1" applyAlignment="1">
      <alignment wrapText="1"/>
    </xf>
    <xf numFmtId="0" fontId="46" fillId="0" borderId="1" xfId="0" applyFont="1" applyBorder="1"/>
    <xf numFmtId="0" fontId="45" fillId="0" borderId="0" xfId="0" applyFont="1" applyAlignment="1">
      <alignment horizontal="left"/>
    </xf>
    <xf numFmtId="0" fontId="45" fillId="0" borderId="0" xfId="0" applyFont="1" applyAlignment="1">
      <alignment wrapText="1"/>
    </xf>
    <xf numFmtId="0" fontId="45" fillId="0" borderId="1" xfId="0" applyFont="1" applyBorder="1" applyAlignment="1">
      <alignment horizontal="center"/>
    </xf>
    <xf numFmtId="4" fontId="6" fillId="4" borderId="1" xfId="0" applyNumberFormat="1" applyFont="1" applyFill="1" applyBorder="1" applyAlignment="1">
      <alignment horizontal="left" vertical="center" wrapText="1"/>
    </xf>
    <xf numFmtId="0" fontId="6" fillId="0" borderId="0" xfId="0" applyFont="1" applyAlignment="1">
      <alignment horizontal="left"/>
    </xf>
    <xf numFmtId="49" fontId="31" fillId="0" borderId="1" xfId="0" applyNumberFormat="1" applyFont="1" applyBorder="1" applyAlignment="1">
      <alignment horizontal="center" vertical="center" wrapText="1"/>
    </xf>
    <xf numFmtId="0" fontId="31" fillId="0" borderId="1" xfId="0" applyFont="1" applyBorder="1" applyAlignment="1">
      <alignment horizontal="center" vertical="center"/>
    </xf>
    <xf numFmtId="0" fontId="31" fillId="0" borderId="1" xfId="0" applyFont="1" applyBorder="1" applyAlignment="1">
      <alignment horizontal="left" vertical="center"/>
    </xf>
    <xf numFmtId="0" fontId="31" fillId="0" borderId="1" xfId="0" applyFont="1" applyBorder="1" applyAlignment="1">
      <alignment vertical="center"/>
    </xf>
    <xf numFmtId="4" fontId="31" fillId="0" borderId="1" xfId="0" applyNumberFormat="1" applyFont="1" applyBorder="1" applyAlignment="1">
      <alignment vertical="center"/>
    </xf>
    <xf numFmtId="0" fontId="23" fillId="0" borderId="1" xfId="0" applyFont="1" applyBorder="1" applyAlignment="1">
      <alignment horizontal="left" vertical="center"/>
    </xf>
    <xf numFmtId="0" fontId="23" fillId="0" borderId="1" xfId="0" applyFont="1" applyBorder="1" applyAlignment="1">
      <alignment vertical="center"/>
    </xf>
    <xf numFmtId="0" fontId="23" fillId="0" borderId="1" xfId="0" applyFont="1" applyBorder="1" applyAlignment="1">
      <alignment horizontal="center" vertical="center"/>
    </xf>
    <xf numFmtId="4" fontId="23" fillId="0" borderId="1" xfId="0" applyNumberFormat="1" applyFont="1" applyBorder="1" applyAlignment="1">
      <alignment vertical="center"/>
    </xf>
    <xf numFmtId="0" fontId="31" fillId="13" borderId="1" xfId="0" applyFont="1" applyFill="1" applyBorder="1" applyAlignment="1">
      <alignment horizontal="center" vertical="center" wrapText="1"/>
    </xf>
    <xf numFmtId="0" fontId="23" fillId="13" borderId="1" xfId="0" applyFont="1" applyFill="1" applyBorder="1" applyAlignment="1">
      <alignment horizontal="left" vertical="center"/>
    </xf>
    <xf numFmtId="0" fontId="23" fillId="13" borderId="1" xfId="0" applyFont="1" applyFill="1" applyBorder="1" applyAlignment="1">
      <alignment vertical="center" wrapText="1"/>
    </xf>
    <xf numFmtId="0" fontId="23" fillId="13" borderId="1" xfId="0" applyFont="1" applyFill="1" applyBorder="1" applyAlignment="1">
      <alignment horizontal="center" vertical="center"/>
    </xf>
    <xf numFmtId="0" fontId="31" fillId="13" borderId="1" xfId="0" applyFont="1" applyFill="1" applyBorder="1" applyAlignment="1">
      <alignment vertical="center"/>
    </xf>
    <xf numFmtId="0" fontId="31" fillId="13" borderId="1" xfId="0" applyFont="1" applyFill="1" applyBorder="1" applyAlignment="1">
      <alignment horizontal="center" vertical="center"/>
    </xf>
    <xf numFmtId="0" fontId="31" fillId="13" borderId="1" xfId="0" applyFont="1" applyFill="1" applyBorder="1" applyAlignment="1">
      <alignment horizontal="left" vertical="center"/>
    </xf>
    <xf numFmtId="0" fontId="31" fillId="13" borderId="1" xfId="0" applyFont="1" applyFill="1" applyBorder="1" applyAlignment="1">
      <alignment vertical="center" wrapText="1"/>
    </xf>
    <xf numFmtId="165" fontId="23" fillId="0" borderId="1" xfId="0" applyNumberFormat="1" applyFont="1" applyBorder="1" applyAlignment="1">
      <alignment horizontal="left" vertical="center"/>
    </xf>
    <xf numFmtId="167" fontId="23" fillId="0" borderId="1" xfId="0" applyNumberFormat="1" applyFont="1" applyBorder="1" applyAlignment="1">
      <alignment horizontal="left" vertical="center"/>
    </xf>
    <xf numFmtId="165" fontId="31" fillId="0" borderId="1" xfId="0" applyNumberFormat="1" applyFont="1" applyBorder="1" applyAlignment="1">
      <alignment horizontal="left" vertical="center"/>
    </xf>
    <xf numFmtId="0" fontId="31" fillId="4" borderId="1" xfId="0" applyFont="1" applyFill="1" applyBorder="1" applyAlignment="1">
      <alignment horizontal="left" vertical="center"/>
    </xf>
    <xf numFmtId="0" fontId="23" fillId="4" borderId="1" xfId="0" applyFont="1" applyFill="1" applyBorder="1" applyAlignment="1">
      <alignment horizontal="left" vertical="center" wrapText="1"/>
    </xf>
    <xf numFmtId="0" fontId="31" fillId="4" borderId="1" xfId="0" applyFont="1" applyFill="1" applyBorder="1" applyAlignment="1">
      <alignment vertical="center"/>
    </xf>
    <xf numFmtId="0" fontId="23" fillId="4" borderId="1" xfId="0" applyFont="1" applyFill="1" applyBorder="1" applyAlignment="1">
      <alignment horizontal="center" vertical="center"/>
    </xf>
    <xf numFmtId="4" fontId="23" fillId="4" borderId="1" xfId="0" applyNumberFormat="1" applyFont="1" applyFill="1" applyBorder="1" applyAlignment="1">
      <alignment vertical="center"/>
    </xf>
    <xf numFmtId="165" fontId="23" fillId="4" borderId="1" xfId="0" applyNumberFormat="1" applyFont="1" applyFill="1" applyBorder="1" applyAlignment="1">
      <alignment horizontal="left" vertical="center" wrapText="1"/>
    </xf>
    <xf numFmtId="4" fontId="23" fillId="0" borderId="1" xfId="0" applyNumberFormat="1" applyFont="1" applyBorder="1" applyAlignment="1">
      <alignment vertical="center" wrapText="1"/>
    </xf>
    <xf numFmtId="49" fontId="49" fillId="4" borderId="1" xfId="0" applyNumberFormat="1" applyFont="1" applyFill="1" applyBorder="1" applyAlignment="1">
      <alignment horizontal="center" vertical="top" wrapText="1"/>
    </xf>
    <xf numFmtId="0" fontId="50" fillId="4" borderId="1" xfId="0" applyFont="1" applyFill="1" applyBorder="1" applyAlignment="1">
      <alignment horizontal="center" vertical="top"/>
    </xf>
    <xf numFmtId="14" fontId="50" fillId="4" borderId="1" xfId="0" applyNumberFormat="1" applyFont="1" applyFill="1" applyBorder="1" applyAlignment="1">
      <alignment horizontal="center" vertical="top"/>
    </xf>
    <xf numFmtId="0" fontId="50" fillId="4" borderId="1" xfId="0" applyFont="1" applyFill="1" applyBorder="1" applyAlignment="1">
      <alignment horizontal="left" vertical="center" wrapText="1"/>
    </xf>
    <xf numFmtId="0" fontId="50" fillId="4" borderId="1" xfId="0" applyFont="1" applyFill="1" applyBorder="1" applyAlignment="1">
      <alignment horizontal="left" vertical="top"/>
    </xf>
    <xf numFmtId="0" fontId="50" fillId="23" borderId="1" xfId="0" applyFont="1" applyFill="1" applyBorder="1" applyAlignment="1">
      <alignment horizontal="left" vertical="top"/>
    </xf>
    <xf numFmtId="0" fontId="50" fillId="4" borderId="9" xfId="0" applyFont="1" applyFill="1" applyBorder="1" applyAlignment="1">
      <alignment horizontal="left" vertical="center" wrapText="1"/>
    </xf>
    <xf numFmtId="165" fontId="50" fillId="4" borderId="1" xfId="0" applyNumberFormat="1" applyFont="1" applyFill="1" applyBorder="1" applyAlignment="1">
      <alignment horizontal="center" vertical="top"/>
    </xf>
    <xf numFmtId="168" fontId="50" fillId="4" borderId="1" xfId="0" applyNumberFormat="1" applyFont="1" applyFill="1" applyBorder="1" applyAlignment="1">
      <alignment horizontal="center" vertical="top"/>
    </xf>
    <xf numFmtId="0" fontId="50" fillId="4" borderId="1" xfId="0" applyFont="1" applyFill="1" applyBorder="1" applyAlignment="1">
      <alignment horizontal="left" vertical="top" wrapText="1"/>
    </xf>
    <xf numFmtId="0" fontId="50" fillId="23" borderId="1" xfId="0" applyFont="1" applyFill="1" applyBorder="1" applyAlignment="1">
      <alignment horizontal="left" vertical="center" wrapText="1"/>
    </xf>
    <xf numFmtId="0" fontId="50" fillId="23" borderId="1" xfId="0" applyFont="1" applyFill="1" applyBorder="1" applyAlignment="1">
      <alignment horizontal="left" vertical="top" wrapText="1"/>
    </xf>
    <xf numFmtId="0" fontId="50" fillId="4" borderId="1" xfId="0" applyFont="1" applyFill="1" applyBorder="1" applyAlignment="1">
      <alignment horizontal="left"/>
    </xf>
    <xf numFmtId="0" fontId="50" fillId="4" borderId="1" xfId="0" applyFont="1" applyFill="1" applyBorder="1" applyAlignment="1">
      <alignment vertical="center" wrapText="1"/>
    </xf>
    <xf numFmtId="0" fontId="50" fillId="4" borderId="1" xfId="0" applyFont="1" applyFill="1" applyBorder="1"/>
    <xf numFmtId="0" fontId="50" fillId="4" borderId="5" xfId="0" applyFont="1" applyFill="1" applyBorder="1" applyAlignment="1">
      <alignment horizontal="left"/>
    </xf>
    <xf numFmtId="0" fontId="50" fillId="4" borderId="5" xfId="0" applyFont="1" applyFill="1" applyBorder="1"/>
    <xf numFmtId="0" fontId="48" fillId="4" borderId="1" xfId="0" applyFont="1" applyFill="1" applyBorder="1" applyAlignment="1">
      <alignment horizontal="center" vertical="top"/>
    </xf>
    <xf numFmtId="0" fontId="50" fillId="4" borderId="1" xfId="0" applyFont="1" applyFill="1" applyBorder="1" applyAlignment="1">
      <alignment vertical="top"/>
    </xf>
    <xf numFmtId="15" fontId="50" fillId="4" borderId="1" xfId="0" applyNumberFormat="1" applyFont="1" applyFill="1" applyBorder="1" applyAlignment="1">
      <alignment horizontal="center" vertical="top"/>
    </xf>
    <xf numFmtId="168" fontId="50" fillId="4" borderId="1" xfId="0" applyNumberFormat="1" applyFont="1" applyFill="1" applyBorder="1" applyAlignment="1">
      <alignment horizontal="left" vertical="top"/>
    </xf>
    <xf numFmtId="14" fontId="50" fillId="4" borderId="1" xfId="0" applyNumberFormat="1" applyFont="1" applyFill="1" applyBorder="1" applyAlignment="1">
      <alignment horizontal="left" vertical="top"/>
    </xf>
    <xf numFmtId="0" fontId="50" fillId="4" borderId="2" xfId="0" applyFont="1" applyFill="1" applyBorder="1" applyAlignment="1">
      <alignment horizontal="left" vertical="center" wrapText="1"/>
    </xf>
    <xf numFmtId="0" fontId="50" fillId="4" borderId="10" xfId="0" applyFont="1" applyFill="1" applyBorder="1" applyAlignment="1">
      <alignment horizontal="left" vertical="center" wrapText="1"/>
    </xf>
    <xf numFmtId="0" fontId="50" fillId="4" borderId="10" xfId="0" applyFont="1" applyFill="1" applyBorder="1" applyAlignment="1">
      <alignment horizontal="left" vertical="top"/>
    </xf>
    <xf numFmtId="0" fontId="50" fillId="23" borderId="10" xfId="0" applyFont="1" applyFill="1" applyBorder="1" applyAlignment="1">
      <alignment horizontal="left" vertical="center" wrapText="1"/>
    </xf>
    <xf numFmtId="14" fontId="50" fillId="4" borderId="9" xfId="0" applyNumberFormat="1" applyFont="1" applyFill="1" applyBorder="1" applyAlignment="1">
      <alignment vertical="top"/>
    </xf>
    <xf numFmtId="0" fontId="50" fillId="4" borderId="9" xfId="0" applyFont="1" applyFill="1" applyBorder="1" applyAlignment="1">
      <alignment vertical="top"/>
    </xf>
    <xf numFmtId="0" fontId="50" fillId="23" borderId="9" xfId="0" applyFont="1" applyFill="1" applyBorder="1" applyAlignment="1">
      <alignment horizontal="left" vertical="center" wrapText="1"/>
    </xf>
    <xf numFmtId="14" fontId="50" fillId="4" borderId="1" xfId="0" applyNumberFormat="1" applyFont="1" applyFill="1" applyBorder="1" applyAlignment="1">
      <alignment vertical="top"/>
    </xf>
    <xf numFmtId="168" fontId="50" fillId="4" borderId="1" xfId="0" applyNumberFormat="1" applyFont="1" applyFill="1" applyBorder="1" applyAlignment="1">
      <alignment vertical="top"/>
    </xf>
    <xf numFmtId="4" fontId="50" fillId="4" borderId="1" xfId="0" applyNumberFormat="1" applyFont="1" applyFill="1" applyBorder="1" applyAlignment="1">
      <alignment horizontal="right" vertical="top"/>
    </xf>
    <xf numFmtId="165" fontId="50" fillId="4" borderId="1" xfId="0" applyNumberFormat="1" applyFont="1" applyFill="1" applyBorder="1" applyAlignment="1">
      <alignment vertical="top"/>
    </xf>
    <xf numFmtId="0" fontId="48" fillId="4" borderId="4" xfId="0" applyFont="1" applyFill="1" applyBorder="1" applyAlignment="1">
      <alignment horizontal="center" vertical="center" wrapText="1"/>
    </xf>
    <xf numFmtId="0" fontId="50" fillId="4" borderId="5" xfId="0" applyFont="1" applyFill="1" applyBorder="1" applyAlignment="1">
      <alignment horizontal="center"/>
    </xf>
    <xf numFmtId="0" fontId="50" fillId="4" borderId="5" xfId="0" applyFont="1" applyFill="1" applyBorder="1" applyAlignment="1">
      <alignment vertical="top"/>
    </xf>
    <xf numFmtId="49" fontId="5" fillId="3" borderId="1" xfId="0" applyNumberFormat="1" applyFont="1" applyFill="1" applyBorder="1" applyAlignment="1">
      <alignment horizontal="center" vertical="center"/>
    </xf>
    <xf numFmtId="165" fontId="53" fillId="3" borderId="1" xfId="0" applyNumberFormat="1" applyFont="1" applyFill="1" applyBorder="1" applyAlignment="1">
      <alignment horizontal="center" vertical="center"/>
    </xf>
    <xf numFmtId="0" fontId="53" fillId="3" borderId="1" xfId="0" applyFont="1" applyFill="1" applyBorder="1" applyAlignment="1">
      <alignment horizontal="center" vertical="center" wrapText="1"/>
    </xf>
    <xf numFmtId="0" fontId="53" fillId="3" borderId="1" xfId="0" applyFont="1" applyFill="1" applyBorder="1" applyAlignment="1">
      <alignment vertical="center" wrapText="1"/>
    </xf>
    <xf numFmtId="0" fontId="54" fillId="0" borderId="1" xfId="0" applyFont="1" applyBorder="1" applyAlignment="1">
      <alignment horizontal="center" vertical="center" wrapText="1"/>
    </xf>
    <xf numFmtId="0" fontId="53" fillId="4" borderId="5" xfId="0" applyFont="1" applyFill="1" applyBorder="1" applyAlignment="1">
      <alignment vertical="center" wrapText="1"/>
    </xf>
    <xf numFmtId="4" fontId="37" fillId="0" borderId="7" xfId="0" applyNumberFormat="1" applyFont="1" applyBorder="1" applyAlignment="1">
      <alignment horizontal="left" vertical="center"/>
    </xf>
    <xf numFmtId="165" fontId="53" fillId="0" borderId="1" xfId="0" applyNumberFormat="1" applyFont="1" applyBorder="1" applyAlignment="1">
      <alignment horizontal="center" vertical="center"/>
    </xf>
    <xf numFmtId="0" fontId="53" fillId="0" borderId="1" xfId="0" applyFont="1" applyBorder="1" applyAlignment="1">
      <alignment horizontal="left" vertical="center" wrapText="1"/>
    </xf>
    <xf numFmtId="0" fontId="54" fillId="13" borderId="1" xfId="0" applyFont="1" applyFill="1" applyBorder="1" applyAlignment="1">
      <alignment vertical="top" wrapText="1"/>
    </xf>
    <xf numFmtId="0" fontId="54" fillId="0" borderId="1" xfId="0" applyFont="1" applyBorder="1" applyAlignment="1">
      <alignment horizontal="center" vertical="top" wrapText="1"/>
    </xf>
    <xf numFmtId="0" fontId="53" fillId="3" borderId="5" xfId="0" applyFont="1" applyFill="1" applyBorder="1" applyAlignment="1">
      <alignment vertical="center" wrapText="1"/>
    </xf>
    <xf numFmtId="0" fontId="53" fillId="0" borderId="1" xfId="0" applyFont="1" applyBorder="1" applyAlignment="1">
      <alignment vertical="center" wrapText="1"/>
    </xf>
    <xf numFmtId="0" fontId="54" fillId="13" borderId="1" xfId="0" applyFont="1" applyFill="1" applyBorder="1" applyAlignment="1">
      <alignment horizontal="center" vertical="center" wrapText="1"/>
    </xf>
    <xf numFmtId="165" fontId="54" fillId="0" borderId="1" xfId="0" applyNumberFormat="1" applyFont="1" applyBorder="1" applyAlignment="1">
      <alignment horizontal="center" vertical="center"/>
    </xf>
    <xf numFmtId="0" fontId="55" fillId="0" borderId="8" xfId="0" applyFont="1" applyBorder="1" applyAlignment="1">
      <alignment horizontal="center" vertical="center" wrapText="1"/>
    </xf>
    <xf numFmtId="0" fontId="54" fillId="0" borderId="1" xfId="0" applyFont="1" applyBorder="1" applyAlignment="1">
      <alignment vertical="center" wrapText="1"/>
    </xf>
    <xf numFmtId="0" fontId="53" fillId="3" borderId="10" xfId="0" applyFont="1" applyFill="1" applyBorder="1" applyAlignment="1">
      <alignment vertical="center" wrapText="1"/>
    </xf>
    <xf numFmtId="0" fontId="54" fillId="0" borderId="1" xfId="0" applyFont="1" applyBorder="1" applyAlignment="1">
      <alignment vertical="top" wrapText="1"/>
    </xf>
    <xf numFmtId="165" fontId="53" fillId="3" borderId="4" xfId="0" applyNumberFormat="1" applyFont="1" applyFill="1" applyBorder="1" applyAlignment="1">
      <alignment horizontal="center" vertical="center"/>
    </xf>
    <xf numFmtId="0" fontId="53" fillId="0" borderId="1" xfId="0" applyFont="1" applyBorder="1" applyAlignment="1">
      <alignment vertical="center"/>
    </xf>
    <xf numFmtId="0" fontId="53" fillId="3" borderId="5" xfId="0" applyFont="1" applyFill="1" applyBorder="1" applyAlignment="1">
      <alignment vertical="center"/>
    </xf>
    <xf numFmtId="165" fontId="53" fillId="4" borderId="5" xfId="0" applyNumberFormat="1" applyFont="1" applyFill="1" applyBorder="1" applyAlignment="1">
      <alignment horizontal="center" vertical="center"/>
    </xf>
    <xf numFmtId="0" fontId="53" fillId="4" borderId="5" xfId="0" applyFont="1" applyFill="1" applyBorder="1" applyAlignment="1">
      <alignment horizontal="center" vertical="center"/>
    </xf>
    <xf numFmtId="0" fontId="53" fillId="4" borderId="5" xfId="0" applyFont="1" applyFill="1" applyBorder="1" applyAlignment="1">
      <alignment vertical="center"/>
    </xf>
    <xf numFmtId="0" fontId="53" fillId="4" borderId="1" xfId="0" applyFont="1" applyFill="1" applyBorder="1" applyAlignment="1">
      <alignment vertical="top" wrapText="1"/>
    </xf>
    <xf numFmtId="0" fontId="53" fillId="4" borderId="5" xfId="0" applyFont="1" applyFill="1" applyBorder="1" applyAlignment="1">
      <alignment horizontal="center" vertical="center" wrapText="1"/>
    </xf>
    <xf numFmtId="165" fontId="53" fillId="0" borderId="0" xfId="0" applyNumberFormat="1" applyFont="1" applyAlignment="1">
      <alignment vertical="center"/>
    </xf>
    <xf numFmtId="0" fontId="53" fillId="0" borderId="0" xfId="0" applyFont="1" applyAlignment="1">
      <alignment vertical="top" wrapText="1"/>
    </xf>
    <xf numFmtId="0" fontId="54" fillId="0" borderId="0" xfId="0" applyFont="1" applyAlignment="1">
      <alignment vertical="top" wrapText="1"/>
    </xf>
    <xf numFmtId="0" fontId="6" fillId="0" borderId="0" xfId="0" applyFont="1" applyAlignment="1">
      <alignment horizontal="left" vertical="center"/>
    </xf>
    <xf numFmtId="49" fontId="6" fillId="4" borderId="1" xfId="0" applyNumberFormat="1" applyFont="1" applyFill="1" applyBorder="1" applyAlignment="1">
      <alignment horizontal="center" vertical="center" wrapText="1"/>
    </xf>
    <xf numFmtId="0" fontId="36" fillId="4" borderId="1" xfId="0" applyFont="1" applyFill="1" applyBorder="1" applyAlignment="1">
      <alignment horizontal="center" vertical="center" wrapText="1"/>
    </xf>
    <xf numFmtId="0" fontId="57" fillId="3" borderId="1" xfId="0" applyFont="1" applyFill="1" applyBorder="1" applyAlignment="1">
      <alignment horizontal="left" vertical="center" wrapText="1"/>
    </xf>
    <xf numFmtId="0" fontId="58" fillId="0" borderId="0" xfId="0" applyFont="1"/>
    <xf numFmtId="0" fontId="46" fillId="0" borderId="1" xfId="0" applyFont="1" applyBorder="1" applyAlignment="1">
      <alignment horizontal="center" vertical="center" wrapText="1"/>
    </xf>
    <xf numFmtId="165" fontId="46" fillId="0" borderId="1" xfId="0" applyNumberFormat="1" applyFont="1" applyBorder="1" applyAlignment="1">
      <alignment horizontal="center" vertical="center" wrapText="1"/>
    </xf>
    <xf numFmtId="165" fontId="6" fillId="4" borderId="1" xfId="0" applyNumberFormat="1" applyFont="1" applyFill="1" applyBorder="1" applyAlignment="1">
      <alignment horizontal="center" vertical="center" wrapText="1"/>
    </xf>
    <xf numFmtId="0" fontId="6" fillId="4" borderId="1" xfId="0" applyFont="1" applyFill="1" applyBorder="1" applyAlignment="1">
      <alignment vertical="center" wrapText="1"/>
    </xf>
    <xf numFmtId="3" fontId="6" fillId="4" borderId="1" xfId="0" applyNumberFormat="1" applyFont="1" applyFill="1" applyBorder="1" applyAlignment="1">
      <alignment horizontal="left" vertical="center" wrapText="1"/>
    </xf>
    <xf numFmtId="4" fontId="5" fillId="4" borderId="1" xfId="0" applyNumberFormat="1" applyFont="1" applyFill="1" applyBorder="1" applyAlignment="1">
      <alignment horizontal="left" vertical="center" wrapText="1"/>
    </xf>
    <xf numFmtId="166" fontId="5" fillId="0" borderId="1" xfId="0" applyNumberFormat="1" applyFont="1" applyBorder="1" applyAlignment="1">
      <alignment horizontal="center" vertical="center" wrapText="1"/>
    </xf>
    <xf numFmtId="0" fontId="5" fillId="0" borderId="1" xfId="0" quotePrefix="1" applyFont="1" applyBorder="1" applyAlignment="1">
      <alignment horizontal="center" vertical="center" wrapText="1"/>
    </xf>
    <xf numFmtId="4" fontId="5" fillId="0" borderId="1" xfId="0" applyNumberFormat="1" applyFont="1" applyBorder="1" applyAlignment="1">
      <alignment horizontal="left" vertical="center" wrapText="1"/>
    </xf>
    <xf numFmtId="3" fontId="5" fillId="0" borderId="1" xfId="0" applyNumberFormat="1" applyFont="1" applyBorder="1" applyAlignment="1">
      <alignment horizontal="left" vertical="center" wrapText="1"/>
    </xf>
    <xf numFmtId="165" fontId="5" fillId="0" borderId="1" xfId="0" applyNumberFormat="1"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lignment horizontal="left" wrapText="1"/>
    </xf>
    <xf numFmtId="0" fontId="6" fillId="0" borderId="0" xfId="0" applyFont="1" applyAlignment="1">
      <alignment wrapText="1"/>
    </xf>
    <xf numFmtId="0" fontId="59" fillId="12" borderId="1" xfId="0" applyFont="1" applyFill="1" applyBorder="1" applyAlignment="1">
      <alignment horizontal="center" vertical="center" wrapText="1"/>
    </xf>
    <xf numFmtId="0" fontId="59" fillId="12" borderId="1" xfId="0" applyFont="1" applyFill="1" applyBorder="1" applyAlignment="1">
      <alignment vertical="center" wrapText="1"/>
    </xf>
    <xf numFmtId="0" fontId="60" fillId="12" borderId="1" xfId="0" applyFont="1" applyFill="1" applyBorder="1" applyAlignment="1">
      <alignment vertical="center" wrapText="1"/>
    </xf>
    <xf numFmtId="0" fontId="61" fillId="0" borderId="0" xfId="0" applyFont="1" applyAlignment="1">
      <alignment horizontal="center" vertical="center" wrapText="1"/>
    </xf>
    <xf numFmtId="0" fontId="59" fillId="0" borderId="0" xfId="0" applyFont="1" applyAlignment="1">
      <alignment horizontal="left" vertical="center" wrapText="1"/>
    </xf>
    <xf numFmtId="0" fontId="59" fillId="0" borderId="0" xfId="0" applyFont="1" applyAlignment="1">
      <alignment horizontal="center" vertical="center" wrapText="1"/>
    </xf>
    <xf numFmtId="0" fontId="6" fillId="4" borderId="1" xfId="0" applyFont="1" applyFill="1" applyBorder="1" applyAlignment="1">
      <alignment wrapText="1"/>
    </xf>
    <xf numFmtId="0" fontId="5" fillId="4" borderId="1" xfId="0" applyFont="1" applyFill="1" applyBorder="1" applyAlignment="1">
      <alignment wrapText="1"/>
    </xf>
    <xf numFmtId="0" fontId="4" fillId="2" borderId="1" xfId="0" applyFont="1" applyFill="1" applyBorder="1" applyAlignment="1">
      <alignment horizontal="center" wrapText="1"/>
    </xf>
    <xf numFmtId="0" fontId="3" fillId="2" borderId="1" xfId="0" applyFont="1" applyFill="1" applyBorder="1" applyAlignment="1">
      <alignment horizontal="center" wrapText="1"/>
    </xf>
    <xf numFmtId="0" fontId="16"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wrapText="1"/>
    </xf>
    <xf numFmtId="0" fontId="62" fillId="21" borderId="1" xfId="0" applyFont="1" applyFill="1" applyBorder="1" applyAlignment="1">
      <alignment horizontal="center" vertical="center" wrapText="1"/>
    </xf>
    <xf numFmtId="0" fontId="6" fillId="0" borderId="0" xfId="0" applyFont="1" applyAlignment="1">
      <alignment horizontal="center" vertical="center"/>
    </xf>
    <xf numFmtId="0" fontId="5" fillId="0" borderId="7" xfId="0" applyFont="1" applyBorder="1" applyAlignment="1">
      <alignment horizontal="center" vertical="center"/>
    </xf>
    <xf numFmtId="49" fontId="53" fillId="4" borderId="1" xfId="0" applyNumberFormat="1" applyFont="1" applyFill="1" applyBorder="1" applyAlignment="1">
      <alignment horizontal="left" vertical="center" wrapText="1"/>
    </xf>
    <xf numFmtId="0" fontId="53" fillId="4" borderId="1" xfId="0" applyFont="1" applyFill="1" applyBorder="1" applyAlignment="1">
      <alignment horizontal="left" vertical="center" wrapText="1"/>
    </xf>
    <xf numFmtId="169" fontId="53" fillId="4" borderId="1" xfId="0" applyNumberFormat="1" applyFont="1" applyFill="1" applyBorder="1" applyAlignment="1">
      <alignment horizontal="left" vertical="top" wrapText="1"/>
    </xf>
    <xf numFmtId="0" fontId="53" fillId="4" borderId="1" xfId="0" applyFont="1" applyFill="1" applyBorder="1" applyAlignment="1">
      <alignment horizontal="left" vertical="top" wrapText="1"/>
    </xf>
    <xf numFmtId="0" fontId="53" fillId="4" borderId="1" xfId="0" applyFont="1" applyFill="1" applyBorder="1" applyAlignment="1">
      <alignment horizontal="center" vertical="center" wrapText="1"/>
    </xf>
    <xf numFmtId="0" fontId="63" fillId="4" borderId="1" xfId="0" applyFont="1" applyFill="1" applyBorder="1" applyAlignment="1">
      <alignment horizontal="left" vertical="top" wrapText="1"/>
    </xf>
    <xf numFmtId="0" fontId="53" fillId="4" borderId="2" xfId="0" applyFont="1" applyFill="1" applyBorder="1" applyAlignment="1">
      <alignment horizontal="left" vertical="top" wrapText="1"/>
    </xf>
    <xf numFmtId="0" fontId="54" fillId="4" borderId="1" xfId="0" applyFont="1" applyFill="1" applyBorder="1" applyAlignment="1">
      <alignment horizontal="left" vertical="top" wrapText="1"/>
    </xf>
    <xf numFmtId="165" fontId="53" fillId="4" borderId="1" xfId="0" applyNumberFormat="1" applyFont="1" applyFill="1" applyBorder="1" applyAlignment="1">
      <alignment horizontal="left" vertical="top" wrapText="1"/>
    </xf>
    <xf numFmtId="170" fontId="53" fillId="4" borderId="1" xfId="0" applyNumberFormat="1" applyFont="1" applyFill="1" applyBorder="1" applyAlignment="1">
      <alignment horizontal="left" vertical="top" wrapText="1"/>
    </xf>
    <xf numFmtId="171" fontId="53" fillId="4" borderId="1" xfId="0" applyNumberFormat="1" applyFont="1" applyFill="1" applyBorder="1" applyAlignment="1">
      <alignment horizontal="left" vertical="top" wrapText="1"/>
    </xf>
    <xf numFmtId="172" fontId="53" fillId="4" borderId="1" xfId="0" applyNumberFormat="1" applyFont="1" applyFill="1" applyBorder="1" applyAlignment="1">
      <alignment horizontal="left" vertical="top" wrapText="1"/>
    </xf>
    <xf numFmtId="14" fontId="53" fillId="4" borderId="1" xfId="0" applyNumberFormat="1" applyFont="1" applyFill="1" applyBorder="1" applyAlignment="1">
      <alignment horizontal="left" vertical="top" wrapText="1"/>
    </xf>
    <xf numFmtId="0" fontId="62" fillId="4" borderId="1" xfId="0" applyFont="1" applyFill="1" applyBorder="1" applyAlignment="1">
      <alignment horizontal="left" vertical="top" wrapText="1"/>
    </xf>
    <xf numFmtId="167" fontId="53" fillId="4" borderId="1" xfId="0" applyNumberFormat="1" applyFont="1" applyFill="1" applyBorder="1" applyAlignment="1">
      <alignment horizontal="left" vertical="top" wrapText="1"/>
    </xf>
    <xf numFmtId="173" fontId="53" fillId="4" borderId="1" xfId="0" applyNumberFormat="1" applyFont="1" applyFill="1" applyBorder="1" applyAlignment="1">
      <alignment horizontal="left" vertical="top" wrapText="1"/>
    </xf>
    <xf numFmtId="14" fontId="54" fillId="4" borderId="1" xfId="0" applyNumberFormat="1" applyFont="1" applyFill="1" applyBorder="1" applyAlignment="1">
      <alignment horizontal="left" vertical="top" wrapText="1"/>
    </xf>
    <xf numFmtId="0" fontId="54" fillId="4" borderId="2" xfId="0" applyFont="1" applyFill="1" applyBorder="1" applyAlignment="1">
      <alignment horizontal="left" vertical="top" wrapText="1"/>
    </xf>
    <xf numFmtId="165" fontId="49" fillId="4" borderId="1" xfId="0" applyNumberFormat="1" applyFont="1" applyFill="1" applyBorder="1" applyAlignment="1">
      <alignment horizontal="left" wrapText="1"/>
    </xf>
    <xf numFmtId="0" fontId="49" fillId="4" borderId="1" xfId="0" applyFont="1" applyFill="1" applyBorder="1" applyAlignment="1">
      <alignment horizontal="left" wrapText="1"/>
    </xf>
    <xf numFmtId="0" fontId="64" fillId="4" borderId="1" xfId="0" applyFont="1" applyFill="1" applyBorder="1" applyAlignment="1">
      <alignment horizontal="left" vertical="top" wrapText="1"/>
    </xf>
    <xf numFmtId="0" fontId="64" fillId="4" borderId="2" xfId="0" applyFont="1" applyFill="1" applyBorder="1" applyAlignment="1">
      <alignment horizontal="left" vertical="top" wrapText="1"/>
    </xf>
    <xf numFmtId="165" fontId="54" fillId="4" borderId="1" xfId="0" applyNumberFormat="1" applyFont="1" applyFill="1" applyBorder="1" applyAlignment="1">
      <alignment horizontal="left" vertical="top" wrapText="1"/>
    </xf>
    <xf numFmtId="165" fontId="50" fillId="0" borderId="1" xfId="0" applyNumberFormat="1" applyFont="1" applyBorder="1" applyAlignment="1">
      <alignment horizontal="left" wrapText="1"/>
    </xf>
    <xf numFmtId="0" fontId="50" fillId="0" borderId="1" xfId="0" applyFont="1" applyBorder="1" applyAlignment="1">
      <alignment horizontal="left" wrapText="1"/>
    </xf>
    <xf numFmtId="0" fontId="50" fillId="0" borderId="0" xfId="0" applyFont="1" applyAlignment="1">
      <alignment horizontal="left"/>
    </xf>
    <xf numFmtId="165" fontId="49" fillId="4" borderId="1" xfId="0" applyNumberFormat="1" applyFont="1" applyFill="1" applyBorder="1" applyAlignment="1">
      <alignment horizontal="left" vertical="top" wrapText="1"/>
    </xf>
    <xf numFmtId="165" fontId="50" fillId="0" borderId="0" xfId="0" applyNumberFormat="1" applyFont="1" applyAlignment="1">
      <alignment horizontal="left"/>
    </xf>
    <xf numFmtId="0" fontId="54" fillId="0" borderId="0" xfId="0" applyFont="1" applyAlignment="1">
      <alignment horizontal="left"/>
    </xf>
    <xf numFmtId="0" fontId="53" fillId="4" borderId="1" xfId="0" applyFont="1" applyFill="1" applyBorder="1" applyAlignment="1">
      <alignment horizontal="left" vertical="center"/>
    </xf>
    <xf numFmtId="165" fontId="53" fillId="4" borderId="1" xfId="0" applyNumberFormat="1" applyFont="1" applyFill="1" applyBorder="1" applyAlignment="1">
      <alignment horizontal="left" vertical="top"/>
    </xf>
    <xf numFmtId="0" fontId="53" fillId="4" borderId="1" xfId="0" applyFont="1" applyFill="1" applyBorder="1" applyAlignment="1">
      <alignment horizontal="left" vertical="top"/>
    </xf>
    <xf numFmtId="0" fontId="50" fillId="0" borderId="1" xfId="0" applyFont="1" applyBorder="1" applyAlignment="1">
      <alignment horizontal="left"/>
    </xf>
    <xf numFmtId="0" fontId="53" fillId="4" borderId="2" xfId="0" applyFont="1" applyFill="1" applyBorder="1" applyAlignment="1">
      <alignment horizontal="left" vertical="top"/>
    </xf>
    <xf numFmtId="171" fontId="53" fillId="4" borderId="1" xfId="0" applyNumberFormat="1" applyFont="1" applyFill="1" applyBorder="1" applyAlignment="1">
      <alignment horizontal="left" vertical="top"/>
    </xf>
    <xf numFmtId="0" fontId="55" fillId="0" borderId="7" xfId="0" applyFont="1" applyBorder="1"/>
    <xf numFmtId="0" fontId="55" fillId="0" borderId="1" xfId="0" applyFont="1" applyBorder="1" applyAlignment="1">
      <alignment vertical="center" wrapText="1"/>
    </xf>
    <xf numFmtId="0" fontId="5" fillId="0" borderId="1" xfId="0" applyFont="1" applyBorder="1" applyAlignment="1">
      <alignment wrapText="1"/>
    </xf>
    <xf numFmtId="0" fontId="6" fillId="0" borderId="1" xfId="0" applyFont="1" applyBorder="1" applyAlignment="1">
      <alignment horizontal="center" vertical="center"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6" fillId="0" borderId="1" xfId="0" applyFont="1" applyBorder="1" applyAlignment="1">
      <alignment vertical="center" wrapText="1"/>
    </xf>
    <xf numFmtId="0" fontId="46" fillId="3" borderId="1" xfId="0" applyFont="1" applyFill="1" applyBorder="1" applyAlignment="1">
      <alignment horizontal="left" wrapText="1"/>
    </xf>
    <xf numFmtId="0" fontId="6" fillId="0" borderId="1" xfId="0" applyFont="1" applyBorder="1" applyAlignment="1">
      <alignment wrapText="1"/>
    </xf>
    <xf numFmtId="0" fontId="46" fillId="3" borderId="1" xfId="0" applyFont="1" applyFill="1" applyBorder="1" applyAlignment="1">
      <alignment wrapText="1"/>
    </xf>
    <xf numFmtId="0" fontId="46" fillId="0" borderId="1" xfId="0" applyFont="1" applyBorder="1" applyAlignment="1">
      <alignment vertical="center" wrapText="1"/>
    </xf>
    <xf numFmtId="0" fontId="5" fillId="0" borderId="1" xfId="0" applyFont="1" applyBorder="1"/>
    <xf numFmtId="0" fontId="55" fillId="0" borderId="0" xfId="0" applyFont="1" applyAlignment="1">
      <alignment vertical="center" wrapText="1"/>
    </xf>
    <xf numFmtId="0" fontId="5" fillId="0" borderId="0" xfId="0" applyFont="1"/>
    <xf numFmtId="0" fontId="55" fillId="0" borderId="0" xfId="0" applyFont="1"/>
    <xf numFmtId="0" fontId="46" fillId="0" borderId="0" xfId="0" applyFont="1"/>
    <xf numFmtId="0" fontId="47" fillId="21" borderId="1" xfId="0" applyFont="1" applyFill="1" applyBorder="1" applyAlignment="1">
      <alignment horizontal="center" vertical="center" wrapText="1"/>
    </xf>
    <xf numFmtId="0" fontId="47" fillId="4" borderId="2" xfId="0" applyFont="1" applyFill="1" applyBorder="1" applyAlignment="1">
      <alignment horizontal="center" vertical="center" wrapText="1"/>
    </xf>
    <xf numFmtId="0" fontId="5" fillId="4" borderId="2" xfId="0" applyFont="1" applyFill="1" applyBorder="1"/>
    <xf numFmtId="49" fontId="50" fillId="3" borderId="1" xfId="0" applyNumberFormat="1" applyFont="1" applyFill="1" applyBorder="1" applyAlignment="1">
      <alignment horizontal="center" vertical="center" wrapText="1"/>
    </xf>
    <xf numFmtId="0" fontId="49" fillId="4" borderId="1" xfId="0" applyFont="1" applyFill="1" applyBorder="1" applyAlignment="1">
      <alignment horizontal="center" vertical="center" wrapText="1"/>
    </xf>
    <xf numFmtId="0" fontId="49" fillId="0" borderId="1" xfId="0" applyFont="1" applyBorder="1" applyAlignment="1">
      <alignment horizontal="center" vertical="center" wrapText="1"/>
    </xf>
    <xf numFmtId="0" fontId="49" fillId="3" borderId="1" xfId="0" applyFont="1" applyFill="1" applyBorder="1" applyAlignment="1">
      <alignment vertical="center" wrapText="1"/>
    </xf>
    <xf numFmtId="0" fontId="49" fillId="3" borderId="1" xfId="0" applyFont="1" applyFill="1" applyBorder="1" applyAlignment="1">
      <alignment horizontal="left" vertical="center" wrapText="1"/>
    </xf>
    <xf numFmtId="0" fontId="50" fillId="0" borderId="1" xfId="0" applyFont="1" applyBorder="1" applyAlignment="1">
      <alignment horizontal="center" vertical="center" wrapText="1"/>
    </xf>
    <xf numFmtId="0" fontId="49" fillId="0" borderId="1" xfId="0" applyFont="1" applyBorder="1" applyAlignment="1">
      <alignment vertical="center" wrapText="1"/>
    </xf>
    <xf numFmtId="0" fontId="49" fillId="3" borderId="6" xfId="0" applyFont="1" applyFill="1" applyBorder="1" applyAlignment="1">
      <alignment horizontal="left" vertical="center" wrapText="1"/>
    </xf>
    <xf numFmtId="0" fontId="49" fillId="4" borderId="2" xfId="0" applyFont="1" applyFill="1" applyBorder="1" applyAlignment="1">
      <alignment vertical="center" wrapText="1"/>
    </xf>
    <xf numFmtId="0" fontId="53" fillId="0" borderId="0" xfId="0" applyFont="1" applyAlignment="1">
      <alignment horizontal="left" wrapText="1"/>
    </xf>
    <xf numFmtId="0" fontId="50" fillId="3" borderId="1" xfId="0" applyFont="1" applyFill="1" applyBorder="1" applyAlignment="1">
      <alignment horizontal="center" vertical="center" wrapText="1"/>
    </xf>
    <xf numFmtId="0" fontId="50" fillId="3" borderId="1" xfId="0" applyFont="1" applyFill="1" applyBorder="1" applyAlignment="1">
      <alignment vertical="center" wrapText="1"/>
    </xf>
    <xf numFmtId="0" fontId="54" fillId="0" borderId="1" xfId="0" applyFont="1" applyBorder="1" applyAlignment="1">
      <alignment vertical="top"/>
    </xf>
    <xf numFmtId="0" fontId="53" fillId="0" borderId="1" xfId="0" applyFont="1" applyBorder="1" applyAlignment="1">
      <alignment horizontal="left" vertical="top"/>
    </xf>
    <xf numFmtId="0" fontId="5" fillId="0" borderId="1" xfId="0" applyFont="1" applyBorder="1" applyAlignment="1">
      <alignment horizontal="left" vertical="center"/>
    </xf>
    <xf numFmtId="0" fontId="54" fillId="0" borderId="1" xfId="0" applyFont="1" applyBorder="1" applyAlignment="1">
      <alignment horizontal="left" vertical="center" wrapText="1"/>
    </xf>
    <xf numFmtId="0" fontId="53" fillId="0" borderId="1" xfId="0" applyFont="1" applyBorder="1" applyAlignment="1">
      <alignment horizontal="center" vertical="center" wrapText="1"/>
    </xf>
    <xf numFmtId="0" fontId="53" fillId="0" borderId="1" xfId="0" applyFont="1" applyBorder="1" applyAlignment="1">
      <alignment horizontal="left" vertical="center"/>
    </xf>
    <xf numFmtId="0" fontId="50" fillId="0" borderId="1" xfId="0" applyFont="1" applyBorder="1" applyAlignment="1">
      <alignment vertical="center" wrapText="1"/>
    </xf>
    <xf numFmtId="0" fontId="50" fillId="0" borderId="1" xfId="0" applyFont="1" applyBorder="1" applyAlignment="1">
      <alignment horizontal="left" vertical="center" wrapText="1"/>
    </xf>
    <xf numFmtId="0" fontId="49" fillId="3" borderId="1" xfId="0" applyFont="1" applyFill="1" applyBorder="1" applyAlignment="1">
      <alignment horizontal="center" vertical="center" wrapText="1"/>
    </xf>
    <xf numFmtId="0" fontId="53" fillId="0" borderId="1" xfId="0" applyFont="1" applyBorder="1" applyAlignment="1">
      <alignment horizontal="left" vertical="top" wrapText="1"/>
    </xf>
    <xf numFmtId="0" fontId="49" fillId="26" borderId="2" xfId="0" applyFont="1" applyFill="1" applyBorder="1" applyAlignment="1">
      <alignment vertical="center" wrapText="1"/>
    </xf>
    <xf numFmtId="0" fontId="50" fillId="13" borderId="1" xfId="0" applyFont="1" applyFill="1" applyBorder="1" applyAlignment="1">
      <alignment horizontal="left" vertical="center" wrapText="1"/>
    </xf>
    <xf numFmtId="0" fontId="49" fillId="3" borderId="6" xfId="0" applyFont="1" applyFill="1" applyBorder="1" applyAlignment="1">
      <alignment vertical="center" wrapText="1"/>
    </xf>
    <xf numFmtId="0" fontId="49" fillId="3" borderId="3" xfId="0" applyFont="1" applyFill="1" applyBorder="1" applyAlignment="1">
      <alignment vertical="center" wrapText="1"/>
    </xf>
    <xf numFmtId="0" fontId="49" fillId="0" borderId="1" xfId="0" applyFont="1" applyBorder="1" applyAlignment="1">
      <alignment horizontal="center" vertical="center"/>
    </xf>
    <xf numFmtId="0" fontId="54" fillId="0" borderId="1" xfId="0" applyFont="1" applyBorder="1"/>
    <xf numFmtId="0" fontId="49" fillId="0" borderId="1" xfId="0" applyFont="1" applyBorder="1" applyAlignment="1">
      <alignment vertical="center"/>
    </xf>
    <xf numFmtId="0" fontId="50" fillId="27" borderId="1" xfId="0" applyFont="1" applyFill="1" applyBorder="1" applyAlignment="1">
      <alignment horizontal="center" vertical="center" wrapText="1"/>
    </xf>
    <xf numFmtId="0" fontId="49" fillId="0" borderId="1" xfId="0" applyFont="1" applyBorder="1" applyAlignment="1">
      <alignment horizontal="left" vertical="center" wrapText="1"/>
    </xf>
    <xf numFmtId="0" fontId="49" fillId="6" borderId="1" xfId="0" applyFont="1" applyFill="1" applyBorder="1" applyAlignment="1">
      <alignment horizontal="center" vertical="center" wrapText="1"/>
    </xf>
    <xf numFmtId="0" fontId="53" fillId="0" borderId="1" xfId="0" applyFont="1" applyBorder="1"/>
    <xf numFmtId="0" fontId="53" fillId="0" borderId="1" xfId="0" applyFont="1" applyBorder="1" applyAlignment="1">
      <alignment wrapText="1"/>
    </xf>
    <xf numFmtId="0" fontId="53" fillId="13" borderId="1" xfId="0" applyFont="1" applyFill="1" applyBorder="1"/>
    <xf numFmtId="0" fontId="53" fillId="13" borderId="1" xfId="0" applyFont="1" applyFill="1" applyBorder="1" applyAlignment="1">
      <alignment wrapText="1"/>
    </xf>
    <xf numFmtId="0" fontId="66" fillId="13" borderId="1" xfId="0" applyFont="1" applyFill="1" applyBorder="1"/>
    <xf numFmtId="0" fontId="66" fillId="13" borderId="1" xfId="0" applyFont="1" applyFill="1" applyBorder="1" applyAlignment="1">
      <alignment wrapText="1"/>
    </xf>
    <xf numFmtId="0" fontId="53" fillId="4" borderId="1" xfId="0" applyFont="1" applyFill="1" applyBorder="1"/>
    <xf numFmtId="0" fontId="53" fillId="4" borderId="1" xfId="0" applyFont="1" applyFill="1" applyBorder="1" applyAlignment="1">
      <alignment wrapText="1"/>
    </xf>
    <xf numFmtId="0" fontId="6" fillId="4" borderId="6" xfId="0" applyFont="1" applyFill="1" applyBorder="1" applyAlignment="1">
      <alignment wrapText="1"/>
    </xf>
    <xf numFmtId="0" fontId="53" fillId="13" borderId="1" xfId="0" applyFont="1" applyFill="1" applyBorder="1" applyAlignment="1">
      <alignment vertical="center" wrapText="1"/>
    </xf>
    <xf numFmtId="0" fontId="6" fillId="4" borderId="6" xfId="0" applyFont="1" applyFill="1" applyBorder="1" applyAlignment="1">
      <alignment horizontal="left" vertical="center" wrapText="1"/>
    </xf>
    <xf numFmtId="0" fontId="53" fillId="4" borderId="1" xfId="0" applyFont="1" applyFill="1" applyBorder="1" applyAlignment="1">
      <alignment vertical="center"/>
    </xf>
    <xf numFmtId="0" fontId="67" fillId="13" borderId="1" xfId="0" applyFont="1" applyFill="1" applyBorder="1" applyAlignment="1">
      <alignment wrapText="1"/>
    </xf>
    <xf numFmtId="0" fontId="67" fillId="13" borderId="1" xfId="0" applyFont="1" applyFill="1" applyBorder="1" applyAlignment="1">
      <alignment horizontal="left" wrapText="1"/>
    </xf>
    <xf numFmtId="0" fontId="53" fillId="4" borderId="1" xfId="0" applyFont="1" applyFill="1" applyBorder="1" applyAlignment="1">
      <alignment horizontal="left"/>
    </xf>
    <xf numFmtId="0" fontId="53" fillId="4" borderId="1" xfId="0" applyFont="1" applyFill="1" applyBorder="1" applyAlignment="1">
      <alignment horizontal="left" wrapText="1"/>
    </xf>
    <xf numFmtId="0" fontId="49" fillId="0" borderId="11" xfId="0" applyFont="1" applyBorder="1" applyAlignment="1">
      <alignment vertical="center" wrapText="1"/>
    </xf>
    <xf numFmtId="0" fontId="53" fillId="13" borderId="1" xfId="0" applyFont="1" applyFill="1" applyBorder="1" applyAlignment="1">
      <alignment horizontal="left"/>
    </xf>
    <xf numFmtId="0" fontId="53" fillId="13" borderId="1" xfId="0" applyFont="1" applyFill="1" applyBorder="1" applyAlignment="1">
      <alignment horizontal="left" wrapText="1"/>
    </xf>
    <xf numFmtId="0" fontId="53" fillId="13" borderId="1" xfId="0" applyFont="1" applyFill="1" applyBorder="1" applyAlignment="1">
      <alignment horizontal="left" vertical="top"/>
    </xf>
    <xf numFmtId="0" fontId="54" fillId="0" borderId="11" xfId="0" applyFont="1" applyBorder="1" applyAlignment="1">
      <alignment vertical="center" wrapText="1"/>
    </xf>
    <xf numFmtId="0" fontId="6" fillId="4" borderId="6" xfId="0" applyFont="1" applyFill="1" applyBorder="1" applyAlignment="1">
      <alignment vertical="top" wrapText="1"/>
    </xf>
    <xf numFmtId="0" fontId="54" fillId="0" borderId="1" xfId="0" applyFont="1" applyBorder="1" applyAlignment="1">
      <alignment wrapText="1"/>
    </xf>
    <xf numFmtId="0" fontId="53" fillId="0" borderId="1" xfId="0" quotePrefix="1" applyFont="1" applyBorder="1" applyAlignment="1">
      <alignment wrapText="1"/>
    </xf>
    <xf numFmtId="0" fontId="49" fillId="4" borderId="6" xfId="0" applyFont="1" applyFill="1" applyBorder="1" applyAlignment="1">
      <alignment vertical="center" wrapText="1"/>
    </xf>
    <xf numFmtId="0" fontId="53" fillId="3" borderId="1" xfId="0" applyFont="1" applyFill="1" applyBorder="1" applyAlignment="1">
      <alignment wrapText="1"/>
    </xf>
    <xf numFmtId="0" fontId="53" fillId="0" borderId="1" xfId="0" applyFont="1" applyBorder="1" applyAlignment="1">
      <alignment vertical="top" wrapText="1"/>
    </xf>
    <xf numFmtId="0" fontId="53" fillId="0" borderId="1" xfId="0" applyFont="1" applyBorder="1" applyAlignment="1">
      <alignment horizontal="left" wrapText="1"/>
    </xf>
    <xf numFmtId="0" fontId="50" fillId="0" borderId="1" xfId="0" applyFont="1" applyBorder="1" applyAlignment="1">
      <alignment wrapText="1"/>
    </xf>
    <xf numFmtId="0" fontId="50" fillId="0" borderId="1" xfId="0" applyFont="1" applyBorder="1" applyAlignment="1">
      <alignment vertical="top" wrapText="1"/>
    </xf>
    <xf numFmtId="0" fontId="50" fillId="3" borderId="1" xfId="0" applyFont="1" applyFill="1" applyBorder="1" applyAlignment="1">
      <alignment wrapText="1"/>
    </xf>
    <xf numFmtId="0" fontId="50" fillId="0" borderId="1" xfId="0" applyFont="1" applyBorder="1" applyAlignment="1">
      <alignment horizontal="left" vertical="top" wrapText="1"/>
    </xf>
    <xf numFmtId="0" fontId="49" fillId="0" borderId="0" xfId="0" applyFont="1" applyAlignment="1">
      <alignment horizontal="center" vertical="center" wrapText="1"/>
    </xf>
    <xf numFmtId="0" fontId="53" fillId="0" borderId="0" xfId="0" applyFont="1" applyAlignment="1">
      <alignment wrapText="1"/>
    </xf>
    <xf numFmtId="0" fontId="54" fillId="0" borderId="0" xfId="0" applyFont="1" applyAlignment="1">
      <alignment wrapText="1"/>
    </xf>
    <xf numFmtId="0" fontId="49" fillId="0" borderId="0" xfId="0" applyFont="1" applyAlignment="1">
      <alignment vertical="center" wrapText="1"/>
    </xf>
    <xf numFmtId="0" fontId="47" fillId="28" borderId="1" xfId="0" applyFont="1" applyFill="1" applyBorder="1" applyAlignment="1">
      <alignment horizontal="center" vertical="center" wrapText="1"/>
    </xf>
    <xf numFmtId="0" fontId="50" fillId="0" borderId="0" xfId="0" applyFont="1" applyAlignment="1">
      <alignment horizontal="center" vertical="center" wrapText="1"/>
    </xf>
    <xf numFmtId="49" fontId="50" fillId="0" borderId="1" xfId="0" applyNumberFormat="1" applyFont="1" applyBorder="1" applyAlignment="1">
      <alignment horizontal="center" vertical="center" wrapText="1"/>
    </xf>
    <xf numFmtId="0" fontId="50" fillId="3" borderId="5" xfId="0" applyFont="1" applyFill="1" applyBorder="1" applyAlignment="1">
      <alignment horizontal="left" vertical="center" wrapText="1"/>
    </xf>
    <xf numFmtId="0" fontId="50" fillId="0" borderId="7" xfId="0" applyFont="1" applyBorder="1" applyAlignment="1">
      <alignment horizontal="left" vertical="center" wrapText="1"/>
    </xf>
    <xf numFmtId="0" fontId="50" fillId="0" borderId="0" xfId="0" applyFont="1" applyAlignment="1">
      <alignment vertical="center" wrapText="1"/>
    </xf>
    <xf numFmtId="165" fontId="50" fillId="0" borderId="1" xfId="0" applyNumberFormat="1" applyFont="1" applyBorder="1" applyAlignment="1">
      <alignment horizontal="left" vertical="center" wrapText="1"/>
    </xf>
    <xf numFmtId="0" fontId="50" fillId="4" borderId="5" xfId="0" applyFont="1" applyFill="1" applyBorder="1" applyAlignment="1">
      <alignment horizontal="left" vertical="center" wrapText="1"/>
    </xf>
    <xf numFmtId="0" fontId="50" fillId="4" borderId="1" xfId="0" applyFont="1" applyFill="1" applyBorder="1" applyAlignment="1">
      <alignment horizontal="center" vertical="center" wrapText="1"/>
    </xf>
    <xf numFmtId="165" fontId="50" fillId="4" borderId="1" xfId="0" applyNumberFormat="1" applyFont="1" applyFill="1" applyBorder="1" applyAlignment="1">
      <alignment horizontal="left" vertical="center" wrapText="1"/>
    </xf>
    <xf numFmtId="0" fontId="50" fillId="4" borderId="4" xfId="0" applyFont="1" applyFill="1" applyBorder="1" applyAlignment="1">
      <alignment vertical="center" wrapText="1"/>
    </xf>
    <xf numFmtId="0" fontId="50" fillId="3" borderId="1" xfId="0" applyFont="1" applyFill="1" applyBorder="1" applyAlignment="1">
      <alignment horizontal="left" vertical="center" wrapText="1"/>
    </xf>
    <xf numFmtId="0" fontId="50" fillId="3" borderId="4" xfId="0" applyFont="1" applyFill="1" applyBorder="1" applyAlignment="1">
      <alignment horizontal="left" vertical="center" wrapText="1"/>
    </xf>
    <xf numFmtId="0" fontId="50" fillId="4" borderId="4" xfId="0" applyFont="1" applyFill="1" applyBorder="1" applyAlignment="1">
      <alignment horizontal="left" vertical="center" wrapText="1"/>
    </xf>
    <xf numFmtId="0" fontId="50" fillId="3" borderId="2" xfId="0" applyFont="1" applyFill="1" applyBorder="1" applyAlignment="1">
      <alignment horizontal="left" vertical="center" wrapText="1"/>
    </xf>
    <xf numFmtId="166" fontId="50" fillId="0" borderId="1" xfId="0" applyNumberFormat="1" applyFont="1" applyBorder="1" applyAlignment="1">
      <alignment horizontal="left" vertical="center" wrapText="1"/>
    </xf>
    <xf numFmtId="165" fontId="49" fillId="0" borderId="1" xfId="0" applyNumberFormat="1" applyFont="1" applyBorder="1" applyAlignment="1">
      <alignment horizontal="left" vertical="center" wrapText="1"/>
    </xf>
    <xf numFmtId="0" fontId="49" fillId="0" borderId="0" xfId="0" applyFont="1" applyAlignment="1">
      <alignment vertical="center"/>
    </xf>
    <xf numFmtId="0" fontId="50" fillId="0" borderId="0" xfId="0" applyFont="1" applyAlignment="1">
      <alignment horizontal="left" vertical="center" wrapText="1"/>
    </xf>
    <xf numFmtId="0" fontId="69" fillId="2" borderId="14" xfId="0" applyFont="1" applyFill="1" applyBorder="1"/>
    <xf numFmtId="49" fontId="69" fillId="3" borderId="1" xfId="0" applyNumberFormat="1" applyFont="1" applyFill="1" applyBorder="1" applyAlignment="1">
      <alignment horizontal="center" vertical="center" wrapText="1"/>
    </xf>
    <xf numFmtId="0" fontId="69" fillId="3" borderId="1" xfId="0" applyFont="1" applyFill="1" applyBorder="1" applyAlignment="1">
      <alignment horizontal="center" vertical="center" wrapText="1"/>
    </xf>
    <xf numFmtId="165" fontId="69" fillId="3" borderId="1" xfId="0" applyNumberFormat="1" applyFont="1" applyFill="1" applyBorder="1" applyAlignment="1">
      <alignment horizontal="left" vertical="center" wrapText="1"/>
    </xf>
    <xf numFmtId="0" fontId="69" fillId="3" borderId="1" xfId="0" applyFont="1" applyFill="1" applyBorder="1" applyAlignment="1">
      <alignment horizontal="left" vertical="center" wrapText="1"/>
    </xf>
    <xf numFmtId="0" fontId="69" fillId="3" borderId="1" xfId="0" applyFont="1" applyFill="1" applyBorder="1" applyAlignment="1">
      <alignment vertical="center" wrapText="1"/>
    </xf>
    <xf numFmtId="0" fontId="69" fillId="3" borderId="2" xfId="0" applyFont="1" applyFill="1" applyBorder="1" applyAlignment="1">
      <alignment horizontal="left" vertical="center" wrapText="1"/>
    </xf>
    <xf numFmtId="0" fontId="69" fillId="23" borderId="1" xfId="0" applyFont="1" applyFill="1" applyBorder="1" applyAlignment="1">
      <alignment vertical="center" wrapText="1"/>
    </xf>
    <xf numFmtId="0" fontId="70" fillId="0" borderId="0" xfId="0" applyFont="1"/>
    <xf numFmtId="0" fontId="70" fillId="3" borderId="1" xfId="0" applyFont="1" applyFill="1" applyBorder="1" applyAlignment="1">
      <alignment horizontal="center" vertical="center" wrapText="1"/>
    </xf>
    <xf numFmtId="165" fontId="70" fillId="3" borderId="1" xfId="0" applyNumberFormat="1" applyFont="1" applyFill="1" applyBorder="1" applyAlignment="1">
      <alignment horizontal="left" vertical="center" wrapText="1"/>
    </xf>
    <xf numFmtId="0" fontId="70" fillId="3" borderId="1" xfId="0" applyFont="1" applyFill="1" applyBorder="1" applyAlignment="1">
      <alignment horizontal="left" vertical="center" wrapText="1"/>
    </xf>
    <xf numFmtId="0" fontId="70" fillId="3" borderId="1" xfId="0" applyFont="1" applyFill="1" applyBorder="1" applyAlignment="1">
      <alignment vertical="center" wrapText="1"/>
    </xf>
    <xf numFmtId="0" fontId="70" fillId="3" borderId="2" xfId="0" applyFont="1" applyFill="1" applyBorder="1" applyAlignment="1">
      <alignment horizontal="left" vertical="center" wrapText="1"/>
    </xf>
    <xf numFmtId="0" fontId="71" fillId="23" borderId="1" xfId="0" applyFont="1" applyFill="1" applyBorder="1" applyAlignment="1">
      <alignment vertical="center" wrapText="1"/>
    </xf>
    <xf numFmtId="0" fontId="69" fillId="29" borderId="1" xfId="0" applyFont="1" applyFill="1" applyBorder="1" applyAlignment="1">
      <alignment vertical="center" wrapText="1"/>
    </xf>
    <xf numFmtId="49" fontId="23" fillId="3" borderId="1" xfId="0" applyNumberFormat="1" applyFont="1" applyFill="1" applyBorder="1" applyAlignment="1">
      <alignment horizontal="center" vertical="center" wrapText="1"/>
    </xf>
    <xf numFmtId="0" fontId="23" fillId="3" borderId="2" xfId="0" applyFont="1" applyFill="1" applyBorder="1" applyAlignment="1">
      <alignment horizontal="left" vertical="center" wrapText="1"/>
    </xf>
    <xf numFmtId="0" fontId="31" fillId="3" borderId="1" xfId="0" applyFont="1" applyFill="1" applyBorder="1" applyAlignment="1">
      <alignment horizontal="left" vertical="center" wrapText="1"/>
    </xf>
    <xf numFmtId="0" fontId="23" fillId="3" borderId="2" xfId="0" applyFont="1" applyFill="1" applyBorder="1" applyAlignment="1">
      <alignment horizontal="left" vertical="top" wrapText="1"/>
    </xf>
    <xf numFmtId="0" fontId="23" fillId="3" borderId="1" xfId="0" applyFont="1" applyFill="1" applyBorder="1" applyAlignment="1">
      <alignment horizontal="left" vertical="center" wrapText="1"/>
    </xf>
    <xf numFmtId="0" fontId="58" fillId="0" borderId="0" xfId="0" applyFont="1" applyAlignment="1">
      <alignment vertical="center" wrapText="1"/>
    </xf>
    <xf numFmtId="0" fontId="48" fillId="21" borderId="1" xfId="0" applyFont="1" applyFill="1" applyBorder="1" applyAlignment="1">
      <alignment horizontal="center" vertical="center"/>
    </xf>
    <xf numFmtId="174" fontId="48" fillId="21" borderId="1" xfId="0" applyNumberFormat="1" applyFont="1" applyFill="1" applyBorder="1" applyAlignment="1">
      <alignment horizontal="center" vertical="center" wrapText="1"/>
    </xf>
    <xf numFmtId="0" fontId="48" fillId="21" borderId="1" xfId="0" applyFont="1" applyFill="1" applyBorder="1" applyAlignment="1">
      <alignment horizontal="center" vertical="center" wrapText="1"/>
    </xf>
    <xf numFmtId="0" fontId="48" fillId="21" borderId="1" xfId="0" applyFont="1" applyFill="1" applyBorder="1" applyAlignment="1">
      <alignment horizontal="left" vertical="center" wrapText="1"/>
    </xf>
    <xf numFmtId="0" fontId="5" fillId="0" borderId="0" xfId="0" applyFont="1" applyAlignment="1">
      <alignment vertical="center"/>
    </xf>
    <xf numFmtId="0" fontId="50" fillId="3" borderId="1" xfId="0" applyFont="1" applyFill="1" applyBorder="1" applyAlignment="1">
      <alignment horizontal="center" vertical="center"/>
    </xf>
    <xf numFmtId="174" fontId="48" fillId="3" borderId="1" xfId="0" applyNumberFormat="1" applyFont="1" applyFill="1" applyBorder="1" applyAlignment="1">
      <alignment horizontal="center" vertical="center"/>
    </xf>
    <xf numFmtId="0" fontId="3" fillId="0" borderId="0" xfId="0" applyFont="1" applyAlignment="1">
      <alignment vertical="center" wrapText="1"/>
    </xf>
    <xf numFmtId="174" fontId="50" fillId="3" borderId="1" xfId="0" applyNumberFormat="1" applyFont="1" applyFill="1" applyBorder="1" applyAlignment="1">
      <alignment horizontal="center" vertical="center"/>
    </xf>
    <xf numFmtId="0" fontId="3" fillId="0" borderId="16" xfId="0" applyFont="1" applyBorder="1" applyAlignment="1">
      <alignment horizontal="center" vertical="center" wrapText="1"/>
    </xf>
    <xf numFmtId="0" fontId="5" fillId="0" borderId="16" xfId="0" applyFont="1" applyBorder="1" applyAlignment="1">
      <alignment horizontal="center" vertical="center" wrapText="1"/>
    </xf>
    <xf numFmtId="0" fontId="16" fillId="0" borderId="0" xfId="0" applyFont="1" applyAlignment="1">
      <alignment horizontal="center" vertical="center"/>
    </xf>
    <xf numFmtId="0" fontId="50" fillId="0" borderId="1" xfId="0" applyFont="1" applyBorder="1" applyAlignment="1">
      <alignment horizontal="center" vertical="center"/>
    </xf>
    <xf numFmtId="174" fontId="50" fillId="0" borderId="1" xfId="0" applyNumberFormat="1" applyFont="1" applyBorder="1" applyAlignment="1">
      <alignment horizontal="center" vertical="center"/>
    </xf>
    <xf numFmtId="0" fontId="3" fillId="25" borderId="17" xfId="0" applyFont="1" applyFill="1" applyBorder="1" applyAlignment="1">
      <alignment horizontal="center" vertical="center" wrapText="1"/>
    </xf>
    <xf numFmtId="0" fontId="3" fillId="0" borderId="0" xfId="0" applyFont="1" applyAlignment="1">
      <alignment horizontal="center" vertical="center" wrapText="1"/>
    </xf>
    <xf numFmtId="174" fontId="72" fillId="3" borderId="1" xfId="0" applyNumberFormat="1" applyFont="1" applyFill="1" applyBorder="1" applyAlignment="1">
      <alignment horizontal="center" vertical="center"/>
    </xf>
    <xf numFmtId="174" fontId="5" fillId="0" borderId="0" xfId="0" applyNumberFormat="1" applyFont="1" applyAlignment="1">
      <alignment vertical="center"/>
    </xf>
    <xf numFmtId="0" fontId="62" fillId="21" borderId="1" xfId="0" applyFont="1" applyFill="1" applyBorder="1" applyAlignment="1">
      <alignment horizontal="left" vertical="center" wrapText="1"/>
    </xf>
    <xf numFmtId="49" fontId="62" fillId="6" borderId="1" xfId="0" applyNumberFormat="1" applyFont="1" applyFill="1" applyBorder="1" applyAlignment="1">
      <alignment horizontal="center" vertical="center"/>
    </xf>
    <xf numFmtId="0" fontId="53" fillId="6" borderId="1" xfId="0" applyFont="1" applyFill="1" applyBorder="1" applyAlignment="1">
      <alignment horizontal="center" vertical="center"/>
    </xf>
    <xf numFmtId="0" fontId="53" fillId="6" borderId="1" xfId="0" applyFont="1" applyFill="1" applyBorder="1" applyAlignment="1">
      <alignment horizontal="left" vertical="center"/>
    </xf>
    <xf numFmtId="0" fontId="53" fillId="6" borderId="1" xfId="0" applyFont="1" applyFill="1" applyBorder="1" applyAlignment="1">
      <alignment horizontal="left" vertical="center" wrapText="1"/>
    </xf>
    <xf numFmtId="0" fontId="53" fillId="6" borderId="1" xfId="0" applyFont="1" applyFill="1" applyBorder="1" applyAlignment="1">
      <alignment horizontal="left" vertical="top" wrapText="1"/>
    </xf>
    <xf numFmtId="49" fontId="54" fillId="3" borderId="1" xfId="0" applyNumberFormat="1" applyFont="1" applyFill="1" applyBorder="1" applyAlignment="1">
      <alignment horizontal="center" vertical="center"/>
    </xf>
    <xf numFmtId="0" fontId="54" fillId="3" borderId="1" xfId="0" applyFont="1" applyFill="1" applyBorder="1" applyAlignment="1">
      <alignment horizontal="center" vertical="center"/>
    </xf>
    <xf numFmtId="165" fontId="53" fillId="3" borderId="1" xfId="0" applyNumberFormat="1" applyFont="1" applyFill="1" applyBorder="1" applyAlignment="1">
      <alignment horizontal="left" vertical="center"/>
    </xf>
    <xf numFmtId="0" fontId="53" fillId="3" borderId="1" xfId="0" applyFont="1" applyFill="1" applyBorder="1" applyAlignment="1">
      <alignment horizontal="left" vertical="center" wrapText="1"/>
    </xf>
    <xf numFmtId="0" fontId="53" fillId="3" borderId="1" xfId="0" applyFont="1" applyFill="1" applyBorder="1" applyAlignment="1">
      <alignment horizontal="left" vertical="top" wrapText="1"/>
    </xf>
    <xf numFmtId="49" fontId="54" fillId="4" borderId="1" xfId="0" applyNumberFormat="1" applyFont="1" applyFill="1" applyBorder="1" applyAlignment="1">
      <alignment horizontal="center" vertical="center" wrapText="1"/>
    </xf>
    <xf numFmtId="0" fontId="54" fillId="4" borderId="1" xfId="0" applyFont="1" applyFill="1" applyBorder="1" applyAlignment="1">
      <alignment horizontal="center" vertical="center" wrapText="1"/>
    </xf>
    <xf numFmtId="14" fontId="53" fillId="4" borderId="1" xfId="0" applyNumberFormat="1" applyFont="1" applyFill="1" applyBorder="1" applyAlignment="1">
      <alignment horizontal="left" vertical="center" wrapText="1"/>
    </xf>
    <xf numFmtId="14" fontId="53" fillId="3" borderId="1" xfId="0" applyNumberFormat="1" applyFont="1" applyFill="1" applyBorder="1" applyAlignment="1">
      <alignment horizontal="left" vertical="center"/>
    </xf>
    <xf numFmtId="0" fontId="53" fillId="3" borderId="1" xfId="0" applyFont="1" applyFill="1" applyBorder="1" applyAlignment="1">
      <alignment horizontal="left" vertical="center"/>
    </xf>
    <xf numFmtId="49" fontId="62" fillId="6" borderId="1" xfId="0" applyNumberFormat="1" applyFont="1" applyFill="1" applyBorder="1" applyAlignment="1">
      <alignment horizontal="center" vertical="center" wrapText="1"/>
    </xf>
    <xf numFmtId="0" fontId="54" fillId="6" borderId="1" xfId="0" applyFont="1" applyFill="1" applyBorder="1" applyAlignment="1">
      <alignment horizontal="center" vertical="center" wrapText="1"/>
    </xf>
    <xf numFmtId="14" fontId="53" fillId="6" borderId="1" xfId="0" applyNumberFormat="1" applyFont="1" applyFill="1" applyBorder="1" applyAlignment="1">
      <alignment horizontal="left" vertical="center"/>
    </xf>
    <xf numFmtId="0" fontId="54" fillId="0" borderId="1" xfId="0" applyFont="1" applyBorder="1" applyAlignment="1">
      <alignment horizontal="center" vertical="center"/>
    </xf>
    <xf numFmtId="0" fontId="54" fillId="0" borderId="1" xfId="0" applyFont="1" applyBorder="1" applyAlignment="1">
      <alignment horizontal="left" vertical="center"/>
    </xf>
    <xf numFmtId="0" fontId="54" fillId="0" borderId="1" xfId="0" applyFont="1" applyBorder="1" applyAlignment="1">
      <alignment horizontal="left" vertical="top" wrapText="1"/>
    </xf>
    <xf numFmtId="0" fontId="62" fillId="6" borderId="1" xfId="0" applyFont="1" applyFill="1" applyBorder="1" applyAlignment="1">
      <alignment horizontal="center" vertical="center"/>
    </xf>
    <xf numFmtId="0" fontId="54" fillId="6" borderId="1" xfId="0" applyFont="1" applyFill="1" applyBorder="1" applyAlignment="1">
      <alignment horizontal="center" vertical="center"/>
    </xf>
    <xf numFmtId="0" fontId="54" fillId="6" borderId="1" xfId="0" applyFont="1" applyFill="1" applyBorder="1" applyAlignment="1">
      <alignment horizontal="left" vertical="center"/>
    </xf>
    <xf numFmtId="0" fontId="54" fillId="6" borderId="1" xfId="0" applyFont="1" applyFill="1" applyBorder="1" applyAlignment="1">
      <alignment horizontal="left" vertical="top" wrapText="1"/>
    </xf>
    <xf numFmtId="49" fontId="53" fillId="4" borderId="1" xfId="0" applyNumberFormat="1" applyFont="1" applyFill="1" applyBorder="1" applyAlignment="1">
      <alignment horizontal="center" vertical="center" wrapText="1"/>
    </xf>
    <xf numFmtId="0" fontId="54" fillId="0" borderId="1" xfId="0" applyFont="1" applyBorder="1" applyAlignment="1">
      <alignment horizontal="left" wrapText="1"/>
    </xf>
    <xf numFmtId="14" fontId="53" fillId="0" borderId="1" xfId="0" applyNumberFormat="1" applyFont="1" applyBorder="1" applyAlignment="1">
      <alignment horizontal="left" vertical="center" wrapText="1"/>
    </xf>
    <xf numFmtId="49" fontId="53" fillId="4" borderId="1" xfId="0" applyNumberFormat="1" applyFont="1" applyFill="1" applyBorder="1" applyAlignment="1">
      <alignment horizontal="center" vertical="center"/>
    </xf>
    <xf numFmtId="0" fontId="53" fillId="4" borderId="1" xfId="0" applyFont="1" applyFill="1" applyBorder="1" applyAlignment="1">
      <alignment horizontal="center" vertical="center"/>
    </xf>
    <xf numFmtId="0" fontId="54" fillId="4" borderId="1" xfId="0" applyFont="1" applyFill="1" applyBorder="1" applyAlignment="1">
      <alignment horizontal="center" vertical="center"/>
    </xf>
    <xf numFmtId="0" fontId="54" fillId="3" borderId="1" xfId="0" applyFont="1" applyFill="1" applyBorder="1" applyAlignment="1">
      <alignment horizontal="left" vertical="center" wrapText="1"/>
    </xf>
    <xf numFmtId="0" fontId="54" fillId="3" borderId="1" xfId="0" applyFont="1" applyFill="1" applyBorder="1" applyAlignment="1">
      <alignment horizontal="left" vertical="top" wrapText="1"/>
    </xf>
    <xf numFmtId="49" fontId="53" fillId="0" borderId="1" xfId="0" applyNumberFormat="1" applyFont="1" applyBorder="1" applyAlignment="1">
      <alignment horizontal="center" vertical="center" wrapText="1"/>
    </xf>
    <xf numFmtId="49" fontId="54" fillId="0" borderId="1" xfId="0" applyNumberFormat="1" applyFont="1" applyBorder="1" applyAlignment="1">
      <alignment horizontal="center" vertical="center"/>
    </xf>
    <xf numFmtId="0" fontId="53" fillId="0" borderId="1" xfId="0" applyFont="1" applyBorder="1" applyAlignment="1">
      <alignment horizontal="center" vertical="center"/>
    </xf>
    <xf numFmtId="168" fontId="53" fillId="6" borderId="1" xfId="0" applyNumberFormat="1" applyFont="1" applyFill="1" applyBorder="1" applyAlignment="1">
      <alignment horizontal="left" vertical="center"/>
    </xf>
    <xf numFmtId="0" fontId="54" fillId="4" borderId="1" xfId="0" applyFont="1" applyFill="1" applyBorder="1" applyAlignment="1">
      <alignment horizontal="left" vertical="center"/>
    </xf>
    <xf numFmtId="0" fontId="54" fillId="4" borderId="1" xfId="0" applyFont="1" applyFill="1" applyBorder="1" applyAlignment="1">
      <alignment horizontal="left" vertical="center" wrapText="1"/>
    </xf>
    <xf numFmtId="49" fontId="54" fillId="31" borderId="1" xfId="0" applyNumberFormat="1" applyFont="1" applyFill="1" applyBorder="1" applyAlignment="1">
      <alignment horizontal="center" vertical="center"/>
    </xf>
    <xf numFmtId="0" fontId="54" fillId="31" borderId="1" xfId="0" applyFont="1" applyFill="1" applyBorder="1" applyAlignment="1">
      <alignment horizontal="center" vertical="center"/>
    </xf>
    <xf numFmtId="0" fontId="53" fillId="31" borderId="1" xfId="0" applyFont="1" applyFill="1" applyBorder="1" applyAlignment="1">
      <alignment horizontal="left" vertical="center"/>
    </xf>
    <xf numFmtId="0" fontId="53" fillId="31" borderId="1" xfId="0" applyFont="1" applyFill="1" applyBorder="1" applyAlignment="1">
      <alignment horizontal="left" vertical="center" wrapText="1"/>
    </xf>
    <xf numFmtId="0" fontId="53" fillId="31" borderId="1" xfId="0" applyFont="1" applyFill="1" applyBorder="1" applyAlignment="1">
      <alignment horizontal="left" vertical="top" wrapText="1"/>
    </xf>
    <xf numFmtId="49" fontId="54" fillId="31" borderId="1" xfId="0" applyNumberFormat="1" applyFont="1" applyFill="1" applyBorder="1" applyAlignment="1">
      <alignment horizontal="center" vertical="center" wrapText="1"/>
    </xf>
    <xf numFmtId="0" fontId="54" fillId="31" borderId="1" xfId="0" applyFont="1" applyFill="1" applyBorder="1" applyAlignment="1">
      <alignment horizontal="center" vertical="center" wrapText="1"/>
    </xf>
    <xf numFmtId="0" fontId="53" fillId="31" borderId="1" xfId="0" applyFont="1" applyFill="1" applyBorder="1" applyAlignment="1">
      <alignment horizontal="left" vertical="top"/>
    </xf>
    <xf numFmtId="49" fontId="53" fillId="31" borderId="1" xfId="0" applyNumberFormat="1" applyFont="1" applyFill="1" applyBorder="1" applyAlignment="1">
      <alignment horizontal="center" vertical="center" wrapText="1"/>
    </xf>
    <xf numFmtId="168" fontId="6" fillId="4" borderId="1" xfId="0" applyNumberFormat="1" applyFont="1" applyFill="1" applyBorder="1" applyAlignment="1">
      <alignment horizontal="left" vertical="top" wrapText="1"/>
    </xf>
    <xf numFmtId="14" fontId="6" fillId="0" borderId="1" xfId="0" applyNumberFormat="1" applyFont="1" applyBorder="1" applyAlignment="1">
      <alignment horizontal="left" vertical="top" wrapText="1"/>
    </xf>
    <xf numFmtId="168" fontId="53" fillId="0" borderId="1" xfId="0" applyNumberFormat="1" applyFont="1" applyBorder="1" applyAlignment="1">
      <alignment horizontal="left" vertical="center"/>
    </xf>
    <xf numFmtId="167" fontId="54" fillId="4" borderId="1" xfId="0" applyNumberFormat="1" applyFont="1" applyFill="1" applyBorder="1" applyAlignment="1">
      <alignment horizontal="left" vertical="top" wrapText="1"/>
    </xf>
    <xf numFmtId="0" fontId="54" fillId="4" borderId="1" xfId="0" applyFont="1" applyFill="1" applyBorder="1" applyAlignment="1">
      <alignment vertical="top" wrapText="1"/>
    </xf>
    <xf numFmtId="0" fontId="53" fillId="4" borderId="1" xfId="0" applyFont="1" applyFill="1" applyBorder="1" applyAlignment="1">
      <alignment horizontal="center" vertical="top" wrapText="1"/>
    </xf>
    <xf numFmtId="0" fontId="53" fillId="3" borderId="1" xfId="0" applyFont="1" applyFill="1" applyBorder="1" applyAlignment="1">
      <alignment vertical="top" wrapText="1"/>
    </xf>
    <xf numFmtId="0" fontId="53" fillId="3" borderId="4" xfId="0" applyFont="1" applyFill="1" applyBorder="1" applyAlignment="1">
      <alignment vertical="top" wrapText="1"/>
    </xf>
    <xf numFmtId="0" fontId="53" fillId="3" borderId="5" xfId="0" applyFont="1" applyFill="1" applyBorder="1" applyAlignment="1">
      <alignment horizontal="left" vertical="top" wrapText="1"/>
    </xf>
    <xf numFmtId="0" fontId="53" fillId="3" borderId="1" xfId="0" applyFont="1" applyFill="1" applyBorder="1" applyAlignment="1">
      <alignment horizontal="left" wrapText="1"/>
    </xf>
    <xf numFmtId="168" fontId="53" fillId="0" borderId="1" xfId="0" applyNumberFormat="1" applyFont="1" applyBorder="1" applyAlignment="1">
      <alignment horizontal="left" vertical="center" wrapText="1"/>
    </xf>
    <xf numFmtId="165" fontId="53" fillId="0" borderId="1" xfId="0" applyNumberFormat="1" applyFont="1" applyBorder="1" applyAlignment="1">
      <alignment horizontal="left" vertical="center" wrapText="1"/>
    </xf>
    <xf numFmtId="49" fontId="54" fillId="32" borderId="1" xfId="0" applyNumberFormat="1" applyFont="1" applyFill="1" applyBorder="1" applyAlignment="1">
      <alignment horizontal="center" vertical="center"/>
    </xf>
    <xf numFmtId="0" fontId="54" fillId="32" borderId="1" xfId="0" applyFont="1" applyFill="1" applyBorder="1" applyAlignment="1">
      <alignment horizontal="center" vertical="center"/>
    </xf>
    <xf numFmtId="0" fontId="53" fillId="32" borderId="1" xfId="0" applyFont="1" applyFill="1" applyBorder="1" applyAlignment="1">
      <alignment horizontal="left" vertical="center"/>
    </xf>
    <xf numFmtId="0" fontId="53" fillId="32" borderId="1" xfId="0" applyFont="1" applyFill="1" applyBorder="1" applyAlignment="1">
      <alignment horizontal="left" vertical="center" wrapText="1"/>
    </xf>
    <xf numFmtId="0" fontId="53" fillId="32" borderId="1" xfId="0" applyFont="1" applyFill="1" applyBorder="1" applyAlignment="1">
      <alignment horizontal="left" vertical="top" wrapText="1"/>
    </xf>
    <xf numFmtId="168" fontId="53" fillId="4" borderId="1" xfId="0" applyNumberFormat="1" applyFont="1" applyFill="1" applyBorder="1" applyAlignment="1">
      <alignment horizontal="left" vertical="center" wrapText="1"/>
    </xf>
    <xf numFmtId="168" fontId="53" fillId="3" borderId="1" xfId="0" applyNumberFormat="1" applyFont="1" applyFill="1" applyBorder="1" applyAlignment="1">
      <alignment horizontal="left" vertical="center"/>
    </xf>
    <xf numFmtId="14" fontId="53" fillId="0" borderId="1" xfId="0" applyNumberFormat="1" applyFont="1" applyBorder="1" applyAlignment="1">
      <alignment horizontal="left" vertical="center"/>
    </xf>
    <xf numFmtId="165" fontId="53" fillId="0" borderId="1" xfId="0" applyNumberFormat="1" applyFont="1" applyBorder="1" applyAlignment="1">
      <alignment horizontal="left" vertical="top" wrapText="1"/>
    </xf>
    <xf numFmtId="166" fontId="54" fillId="4" borderId="1" xfId="0" applyNumberFormat="1" applyFont="1" applyFill="1" applyBorder="1" applyAlignment="1">
      <alignment horizontal="left" vertical="top" wrapText="1"/>
    </xf>
    <xf numFmtId="0" fontId="54" fillId="33" borderId="1" xfId="0" applyFont="1" applyFill="1" applyBorder="1" applyAlignment="1">
      <alignment horizontal="center" vertical="center"/>
    </xf>
    <xf numFmtId="0" fontId="53" fillId="33" borderId="1" xfId="0" applyFont="1" applyFill="1" applyBorder="1" applyAlignment="1">
      <alignment horizontal="left" vertical="center"/>
    </xf>
    <xf numFmtId="0" fontId="53" fillId="33" borderId="1" xfId="0" applyFont="1" applyFill="1" applyBorder="1" applyAlignment="1">
      <alignment horizontal="left" vertical="center" wrapText="1"/>
    </xf>
    <xf numFmtId="0" fontId="53" fillId="33" borderId="1" xfId="0" applyFont="1" applyFill="1" applyBorder="1" applyAlignment="1">
      <alignment horizontal="left" vertical="top" wrapText="1"/>
    </xf>
    <xf numFmtId="165" fontId="53" fillId="4" borderId="1" xfId="0" applyNumberFormat="1" applyFont="1" applyFill="1" applyBorder="1" applyAlignment="1">
      <alignment horizontal="left" vertical="center" wrapText="1"/>
    </xf>
    <xf numFmtId="0" fontId="53" fillId="3" borderId="5" xfId="0" applyFont="1" applyFill="1" applyBorder="1" applyAlignment="1">
      <alignment vertical="top" wrapText="1"/>
    </xf>
    <xf numFmtId="0" fontId="54" fillId="0" borderId="7" xfId="0" applyFont="1" applyBorder="1" applyAlignment="1">
      <alignment horizontal="left" vertical="center"/>
    </xf>
    <xf numFmtId="0" fontId="54" fillId="0" borderId="7" xfId="0" applyFont="1" applyBorder="1" applyAlignment="1">
      <alignment horizontal="left" wrapText="1"/>
    </xf>
    <xf numFmtId="49" fontId="54" fillId="6" borderId="1" xfId="0" applyNumberFormat="1" applyFont="1" applyFill="1" applyBorder="1" applyAlignment="1">
      <alignment horizontal="center" vertical="center"/>
    </xf>
    <xf numFmtId="0" fontId="73" fillId="3" borderId="1" xfId="0" applyFont="1" applyFill="1" applyBorder="1" applyAlignment="1">
      <alignment horizontal="left" vertical="top" wrapText="1"/>
    </xf>
    <xf numFmtId="166" fontId="53" fillId="0" borderId="1" xfId="0" applyNumberFormat="1" applyFont="1" applyBorder="1" applyAlignment="1">
      <alignment horizontal="left" vertical="center"/>
    </xf>
    <xf numFmtId="175" fontId="53" fillId="0" borderId="1" xfId="0" applyNumberFormat="1" applyFont="1" applyBorder="1" applyAlignment="1">
      <alignment horizontal="left" vertical="center"/>
    </xf>
    <xf numFmtId="176" fontId="53" fillId="0" borderId="1" xfId="0" applyNumberFormat="1" applyFont="1" applyBorder="1" applyAlignment="1">
      <alignment horizontal="left" vertical="center"/>
    </xf>
    <xf numFmtId="0" fontId="5" fillId="4" borderId="1" xfId="0" applyFont="1" applyFill="1" applyBorder="1" applyAlignment="1">
      <alignment horizontal="left" vertical="center"/>
    </xf>
    <xf numFmtId="0" fontId="54" fillId="13" borderId="1" xfId="0" applyFont="1" applyFill="1" applyBorder="1" applyAlignment="1">
      <alignment horizontal="left" vertical="center" wrapText="1"/>
    </xf>
    <xf numFmtId="0" fontId="54" fillId="13" borderId="1" xfId="0" applyFont="1" applyFill="1" applyBorder="1" applyAlignment="1">
      <alignment horizontal="left" vertical="top" wrapText="1"/>
    </xf>
    <xf numFmtId="165" fontId="53" fillId="0" borderId="1" xfId="0" applyNumberFormat="1" applyFont="1" applyBorder="1" applyAlignment="1">
      <alignment horizontal="left" vertical="center"/>
    </xf>
    <xf numFmtId="170" fontId="53" fillId="3" borderId="1" xfId="0" applyNumberFormat="1" applyFont="1" applyFill="1" applyBorder="1" applyAlignment="1">
      <alignment horizontal="left" vertical="center" wrapText="1"/>
    </xf>
    <xf numFmtId="176" fontId="53" fillId="6" borderId="1" xfId="0" applyNumberFormat="1" applyFont="1" applyFill="1" applyBorder="1" applyAlignment="1">
      <alignment horizontal="left" vertical="center"/>
    </xf>
    <xf numFmtId="177" fontId="53" fillId="0" borderId="1" xfId="0" applyNumberFormat="1" applyFont="1" applyBorder="1" applyAlignment="1">
      <alignment horizontal="left" vertical="center"/>
    </xf>
    <xf numFmtId="165" fontId="54" fillId="3" borderId="1" xfId="0" applyNumberFormat="1" applyFont="1" applyFill="1" applyBorder="1" applyAlignment="1">
      <alignment horizontal="left" vertical="center"/>
    </xf>
    <xf numFmtId="165" fontId="54" fillId="4" borderId="1" xfId="0" applyNumberFormat="1" applyFont="1" applyFill="1" applyBorder="1" applyAlignment="1">
      <alignment horizontal="left" vertical="center" wrapText="1"/>
    </xf>
    <xf numFmtId="15" fontId="53" fillId="3" borderId="1" xfId="0" applyNumberFormat="1" applyFont="1" applyFill="1" applyBorder="1" applyAlignment="1">
      <alignment horizontal="left" vertical="center"/>
    </xf>
    <xf numFmtId="178" fontId="53" fillId="0" borderId="1" xfId="0" applyNumberFormat="1" applyFont="1" applyBorder="1" applyAlignment="1">
      <alignment horizontal="left" vertical="center"/>
    </xf>
    <xf numFmtId="179" fontId="53" fillId="3" borderId="1" xfId="0" applyNumberFormat="1" applyFont="1" applyFill="1" applyBorder="1" applyAlignment="1">
      <alignment horizontal="left" vertical="center"/>
    </xf>
    <xf numFmtId="15" fontId="53" fillId="3" borderId="1" xfId="0" applyNumberFormat="1" applyFont="1" applyFill="1" applyBorder="1" applyAlignment="1">
      <alignment horizontal="left" vertical="center" wrapText="1"/>
    </xf>
    <xf numFmtId="0" fontId="5" fillId="0" borderId="0" xfId="0" applyFont="1" applyAlignment="1">
      <alignment horizontal="left"/>
    </xf>
    <xf numFmtId="165" fontId="54" fillId="0" borderId="1" xfId="0" applyNumberFormat="1" applyFont="1" applyBorder="1" applyAlignment="1">
      <alignment horizontal="left" vertical="center"/>
    </xf>
    <xf numFmtId="180" fontId="54" fillId="0" borderId="1" xfId="0" applyNumberFormat="1" applyFont="1" applyBorder="1" applyAlignment="1">
      <alignment horizontal="left" vertical="center"/>
    </xf>
    <xf numFmtId="169" fontId="53" fillId="0" borderId="1" xfId="0" applyNumberFormat="1" applyFont="1" applyBorder="1" applyAlignment="1">
      <alignment horizontal="left" vertical="center" wrapText="1"/>
    </xf>
    <xf numFmtId="171" fontId="53" fillId="0" borderId="1" xfId="0" applyNumberFormat="1" applyFont="1" applyBorder="1" applyAlignment="1">
      <alignment horizontal="left" vertical="center" wrapText="1"/>
    </xf>
    <xf numFmtId="172" fontId="53" fillId="0" borderId="1" xfId="0" applyNumberFormat="1" applyFont="1" applyBorder="1" applyAlignment="1">
      <alignment horizontal="left" vertical="center" wrapText="1"/>
    </xf>
    <xf numFmtId="167" fontId="53" fillId="0" borderId="1" xfId="0" applyNumberFormat="1" applyFont="1" applyBorder="1" applyAlignment="1">
      <alignment horizontal="left" vertical="center" wrapText="1"/>
    </xf>
    <xf numFmtId="173" fontId="53" fillId="0" borderId="1" xfId="0" applyNumberFormat="1" applyFont="1" applyBorder="1" applyAlignment="1">
      <alignment horizontal="left" vertical="center" wrapText="1"/>
    </xf>
    <xf numFmtId="14" fontId="6" fillId="4" borderId="1" xfId="0" applyNumberFormat="1" applyFont="1" applyFill="1" applyBorder="1" applyAlignment="1">
      <alignment horizontal="left" vertical="top" wrapText="1"/>
    </xf>
    <xf numFmtId="166" fontId="53" fillId="0" borderId="1" xfId="0" applyNumberFormat="1" applyFont="1" applyBorder="1" applyAlignment="1">
      <alignment horizontal="left" vertical="center" wrapText="1"/>
    </xf>
    <xf numFmtId="0" fontId="74" fillId="0" borderId="1" xfId="0" applyFont="1" applyBorder="1" applyAlignment="1">
      <alignment horizontal="left" vertical="top"/>
    </xf>
    <xf numFmtId="0" fontId="66" fillId="0" borderId="0" xfId="0" applyFont="1" applyAlignment="1">
      <alignment wrapText="1"/>
    </xf>
    <xf numFmtId="0" fontId="66" fillId="0" borderId="0" xfId="0" applyFont="1" applyAlignment="1">
      <alignment horizontal="left" wrapText="1"/>
    </xf>
    <xf numFmtId="0" fontId="66" fillId="0" borderId="1" xfId="0" applyFont="1" applyBorder="1" applyAlignment="1">
      <alignment wrapText="1"/>
    </xf>
    <xf numFmtId="0" fontId="66" fillId="0" borderId="7" xfId="0" applyFont="1" applyBorder="1" applyAlignment="1">
      <alignment wrapText="1"/>
    </xf>
    <xf numFmtId="0" fontId="66" fillId="0" borderId="1" xfId="0" applyFont="1" applyBorder="1"/>
    <xf numFmtId="166" fontId="54" fillId="4" borderId="1" xfId="0" applyNumberFormat="1" applyFont="1" applyFill="1" applyBorder="1" applyAlignment="1">
      <alignment horizontal="left" vertical="center" wrapText="1"/>
    </xf>
    <xf numFmtId="14" fontId="54" fillId="0" borderId="1" xfId="0" applyNumberFormat="1" applyFont="1" applyBorder="1" applyAlignment="1">
      <alignment horizontal="left" vertical="center"/>
    </xf>
    <xf numFmtId="167" fontId="53" fillId="3" borderId="1" xfId="0" applyNumberFormat="1" applyFont="1" applyFill="1" applyBorder="1" applyAlignment="1">
      <alignment horizontal="left" vertical="center"/>
    </xf>
    <xf numFmtId="167" fontId="54" fillId="0" borderId="1" xfId="0" applyNumberFormat="1" applyFont="1" applyBorder="1" applyAlignment="1">
      <alignment horizontal="left" vertical="center"/>
    </xf>
    <xf numFmtId="168" fontId="53" fillId="3" borderId="1" xfId="0" applyNumberFormat="1" applyFont="1" applyFill="1" applyBorder="1" applyAlignment="1">
      <alignment horizontal="left" vertical="center" wrapText="1"/>
    </xf>
    <xf numFmtId="0" fontId="49" fillId="4" borderId="1" xfId="0" applyFont="1" applyFill="1" applyBorder="1" applyAlignment="1">
      <alignment horizontal="left" vertical="center" wrapText="1"/>
    </xf>
    <xf numFmtId="49" fontId="62" fillId="4" borderId="1" xfId="0" applyNumberFormat="1" applyFont="1" applyFill="1" applyBorder="1" applyAlignment="1">
      <alignment horizontal="center" vertical="center"/>
    </xf>
    <xf numFmtId="168" fontId="53" fillId="4" borderId="1" xfId="0" applyNumberFormat="1" applyFont="1" applyFill="1" applyBorder="1" applyAlignment="1">
      <alignment horizontal="left" vertical="center"/>
    </xf>
    <xf numFmtId="0" fontId="53" fillId="13" borderId="1" xfId="0" applyFont="1" applyFill="1" applyBorder="1" applyAlignment="1">
      <alignment horizontal="left" vertical="top" wrapText="1"/>
    </xf>
    <xf numFmtId="0" fontId="5" fillId="34" borderId="1" xfId="0" applyFont="1" applyFill="1" applyBorder="1" applyAlignment="1">
      <alignment horizontal="center" vertical="center" wrapText="1"/>
    </xf>
    <xf numFmtId="0" fontId="6" fillId="34" borderId="1" xfId="0" applyFont="1" applyFill="1" applyBorder="1" applyAlignment="1">
      <alignment horizontal="left" vertical="top" wrapText="1"/>
    </xf>
    <xf numFmtId="0" fontId="45" fillId="10" borderId="1" xfId="0" applyFont="1" applyFill="1" applyBorder="1" applyAlignment="1">
      <alignment horizontal="left" vertical="top"/>
    </xf>
    <xf numFmtId="0" fontId="45" fillId="10" borderId="1" xfId="0" applyFont="1" applyFill="1" applyBorder="1" applyAlignment="1">
      <alignment horizontal="center"/>
    </xf>
    <xf numFmtId="0" fontId="45" fillId="10" borderId="1" xfId="0" applyFont="1" applyFill="1" applyBorder="1" applyAlignment="1">
      <alignment horizontal="center" vertical="top"/>
    </xf>
    <xf numFmtId="0" fontId="45" fillId="34" borderId="1" xfId="0" applyFont="1" applyFill="1" applyBorder="1" applyAlignment="1">
      <alignment horizontal="left" vertical="top"/>
    </xf>
    <xf numFmtId="0" fontId="45" fillId="34" borderId="1" xfId="0" applyFont="1" applyFill="1" applyBorder="1" applyAlignment="1">
      <alignment horizontal="center" vertical="top"/>
    </xf>
    <xf numFmtId="0" fontId="45" fillId="34" borderId="1" xfId="0" applyFont="1" applyFill="1" applyBorder="1" applyAlignment="1">
      <alignment horizontal="center" vertical="top" wrapText="1"/>
    </xf>
    <xf numFmtId="0" fontId="63" fillId="6" borderId="1" xfId="0" applyFont="1" applyFill="1" applyBorder="1" applyAlignment="1">
      <alignment horizontal="left" vertical="top" wrapText="1"/>
    </xf>
    <xf numFmtId="0" fontId="50" fillId="6" borderId="1" xfId="0" applyFont="1" applyFill="1" applyBorder="1" applyAlignment="1">
      <alignment vertical="top" wrapText="1"/>
    </xf>
    <xf numFmtId="0" fontId="50" fillId="6" borderId="1" xfId="0" applyFont="1" applyFill="1" applyBorder="1" applyAlignment="1">
      <alignment horizontal="left" vertical="top"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top" wrapText="1"/>
    </xf>
    <xf numFmtId="0" fontId="6" fillId="10" borderId="1" xfId="0" applyFont="1" applyFill="1" applyBorder="1" applyAlignment="1">
      <alignment vertical="top" wrapText="1"/>
    </xf>
    <xf numFmtId="0" fontId="3" fillId="1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1" borderId="8" xfId="0" applyFont="1" applyFill="1" applyBorder="1" applyAlignment="1">
      <alignment horizontal="center" vertical="center" wrapText="1"/>
    </xf>
    <xf numFmtId="0" fontId="16" fillId="6" borderId="15" xfId="0" applyFont="1" applyFill="1" applyBorder="1" applyAlignment="1">
      <alignment wrapText="1"/>
    </xf>
    <xf numFmtId="0" fontId="16" fillId="4" borderId="15" xfId="0" applyFont="1" applyFill="1" applyBorder="1" applyAlignment="1">
      <alignment wrapText="1"/>
    </xf>
    <xf numFmtId="0" fontId="6" fillId="3" borderId="0" xfId="0" applyFont="1" applyFill="1" applyAlignment="1">
      <alignment horizontal="center"/>
    </xf>
    <xf numFmtId="0" fontId="8" fillId="2" borderId="8" xfId="0" applyFont="1" applyFill="1" applyBorder="1" applyAlignment="1">
      <alignment horizontal="center" vertical="center" wrapText="1"/>
    </xf>
    <xf numFmtId="49" fontId="8" fillId="2" borderId="8" xfId="0" applyNumberFormat="1" applyFont="1" applyFill="1" applyBorder="1" applyAlignment="1">
      <alignment horizontal="center" vertical="center" wrapText="1"/>
    </xf>
    <xf numFmtId="0" fontId="8" fillId="2" borderId="12" xfId="0" applyFont="1" applyFill="1" applyBorder="1" applyAlignment="1">
      <alignment horizontal="center" vertical="center" wrapText="1"/>
    </xf>
    <xf numFmtId="0" fontId="5" fillId="4" borderId="15" xfId="0" applyFont="1" applyFill="1" applyBorder="1" applyAlignment="1">
      <alignment horizontal="center" vertical="center"/>
    </xf>
    <xf numFmtId="0" fontId="5" fillId="2" borderId="7" xfId="0" applyFont="1" applyFill="1" applyBorder="1"/>
    <xf numFmtId="0" fontId="5" fillId="2" borderId="13" xfId="0" applyFont="1" applyFill="1" applyBorder="1"/>
    <xf numFmtId="0" fontId="23" fillId="4" borderId="15" xfId="0" applyFont="1" applyFill="1" applyBorder="1" applyAlignment="1">
      <alignment horizontal="center" vertical="top"/>
    </xf>
    <xf numFmtId="49" fontId="24" fillId="7" borderId="15" xfId="0" applyNumberFormat="1" applyFont="1" applyFill="1" applyBorder="1" applyAlignment="1">
      <alignment horizontal="center" vertical="top"/>
    </xf>
    <xf numFmtId="0" fontId="24" fillId="7" borderId="15" xfId="0" applyFont="1" applyFill="1" applyBorder="1" applyAlignment="1">
      <alignment horizontal="center" vertical="top"/>
    </xf>
    <xf numFmtId="49" fontId="24" fillId="7" borderId="15" xfId="0" applyNumberFormat="1" applyFont="1" applyFill="1" applyBorder="1" applyAlignment="1">
      <alignment horizontal="left" vertical="top"/>
    </xf>
    <xf numFmtId="0" fontId="24" fillId="7" borderId="15" xfId="0" applyFont="1" applyFill="1" applyBorder="1" applyAlignment="1">
      <alignment horizontal="left" vertical="top"/>
    </xf>
    <xf numFmtId="0" fontId="24" fillId="7" borderId="15" xfId="0" applyFont="1" applyFill="1" applyBorder="1" applyAlignment="1">
      <alignment horizontal="right" vertical="top"/>
    </xf>
    <xf numFmtId="0" fontId="24" fillId="4" borderId="15" xfId="0" applyFont="1" applyFill="1" applyBorder="1" applyAlignment="1">
      <alignment horizontal="left" vertical="top"/>
    </xf>
    <xf numFmtId="0" fontId="5" fillId="8" borderId="8" xfId="0" applyFont="1" applyFill="1" applyBorder="1" applyAlignment="1">
      <alignment horizontal="left" vertical="top" wrapText="1"/>
    </xf>
    <xf numFmtId="0" fontId="5" fillId="8" borderId="8" xfId="0" applyFont="1" applyFill="1" applyBorder="1" applyAlignment="1">
      <alignment vertical="top" wrapText="1"/>
    </xf>
    <xf numFmtId="0" fontId="5" fillId="4" borderId="15" xfId="0" applyFont="1" applyFill="1" applyBorder="1" applyAlignment="1">
      <alignment vertical="top"/>
    </xf>
    <xf numFmtId="0" fontId="5" fillId="4" borderId="11" xfId="0" applyFont="1" applyFill="1" applyBorder="1" applyAlignment="1">
      <alignment vertical="top"/>
    </xf>
    <xf numFmtId="49" fontId="6" fillId="0" borderId="5" xfId="0" applyNumberFormat="1" applyFont="1" applyBorder="1" applyAlignment="1">
      <alignment horizontal="left" vertical="top"/>
    </xf>
    <xf numFmtId="0" fontId="6" fillId="0" borderId="5" xfId="0" applyFont="1" applyBorder="1" applyAlignment="1">
      <alignment horizontal="left" vertical="top" wrapText="1"/>
    </xf>
    <xf numFmtId="0" fontId="6" fillId="0" borderId="3" xfId="0" applyFont="1" applyBorder="1" applyAlignment="1">
      <alignment horizontal="left" vertical="top"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6" fillId="4" borderId="7" xfId="0" applyFont="1" applyFill="1" applyBorder="1" applyAlignment="1">
      <alignment vertical="top" wrapText="1"/>
    </xf>
    <xf numFmtId="0" fontId="6" fillId="8" borderId="7" xfId="0" applyFont="1" applyFill="1" applyBorder="1" applyAlignment="1">
      <alignment vertical="top" wrapText="1"/>
    </xf>
    <xf numFmtId="0" fontId="6" fillId="4" borderId="13" xfId="0" applyFont="1" applyFill="1" applyBorder="1" applyAlignment="1">
      <alignment vertical="top" wrapText="1"/>
    </xf>
    <xf numFmtId="0" fontId="5" fillId="4" borderId="15" xfId="0" applyFont="1" applyFill="1" applyBorder="1" applyAlignment="1">
      <alignment vertical="top" wrapText="1"/>
    </xf>
    <xf numFmtId="0" fontId="5" fillId="0" borderId="4" xfId="0" applyFont="1" applyBorder="1" applyAlignment="1">
      <alignment vertical="top" wrapText="1"/>
    </xf>
    <xf numFmtId="0" fontId="24" fillId="9" borderId="15" xfId="0" applyFont="1" applyFill="1" applyBorder="1" applyAlignment="1">
      <alignment horizontal="center" vertical="top"/>
    </xf>
    <xf numFmtId="0" fontId="24" fillId="9" borderId="15" xfId="0" applyFont="1" applyFill="1" applyBorder="1" applyAlignment="1">
      <alignment horizontal="left" vertical="top"/>
    </xf>
    <xf numFmtId="0" fontId="6" fillId="10" borderId="7" xfId="0" applyFont="1" applyFill="1" applyBorder="1" applyAlignment="1">
      <alignment horizontal="left" vertical="top" wrapText="1"/>
    </xf>
    <xf numFmtId="0" fontId="6" fillId="10" borderId="7" xfId="0" applyFont="1" applyFill="1" applyBorder="1" applyAlignment="1">
      <alignment vertical="top" wrapText="1"/>
    </xf>
    <xf numFmtId="0" fontId="25" fillId="11" borderId="15" xfId="0" applyFont="1" applyFill="1" applyBorder="1" applyAlignment="1">
      <alignment vertical="top"/>
    </xf>
    <xf numFmtId="0" fontId="24" fillId="11" borderId="15" xfId="0" applyFont="1" applyFill="1" applyBorder="1" applyAlignment="1">
      <alignment vertical="top"/>
    </xf>
    <xf numFmtId="0" fontId="5" fillId="0" borderId="4" xfId="0" applyFont="1" applyBorder="1" applyAlignment="1">
      <alignment vertical="top"/>
    </xf>
    <xf numFmtId="0" fontId="6" fillId="0" borderId="2" xfId="0" applyFont="1" applyBorder="1" applyAlignment="1">
      <alignment vertical="top" wrapText="1"/>
    </xf>
    <xf numFmtId="0" fontId="6" fillId="12" borderId="7" xfId="0" applyFont="1" applyFill="1" applyBorder="1" applyAlignment="1">
      <alignment horizontal="left" vertical="top" wrapText="1"/>
    </xf>
    <xf numFmtId="0" fontId="6" fillId="12" borderId="7" xfId="0" applyFont="1" applyFill="1" applyBorder="1" applyAlignment="1">
      <alignment vertical="top" wrapText="1"/>
    </xf>
    <xf numFmtId="0" fontId="16" fillId="4" borderId="7" xfId="0" applyFont="1" applyFill="1" applyBorder="1" applyAlignment="1">
      <alignment vertical="top" wrapText="1"/>
    </xf>
    <xf numFmtId="0" fontId="16" fillId="12" borderId="7" xfId="0" applyFont="1" applyFill="1" applyBorder="1" applyAlignment="1">
      <alignment horizontal="left" vertical="top" wrapText="1"/>
    </xf>
    <xf numFmtId="0" fontId="16" fillId="12" borderId="7" xfId="0" applyFont="1" applyFill="1" applyBorder="1" applyAlignment="1">
      <alignment vertical="top" wrapText="1"/>
    </xf>
    <xf numFmtId="0" fontId="16" fillId="4" borderId="13" xfId="0" applyFont="1" applyFill="1" applyBorder="1" applyAlignment="1">
      <alignment vertical="top" wrapText="1"/>
    </xf>
    <xf numFmtId="0" fontId="16" fillId="4" borderId="15" xfId="0" applyFont="1" applyFill="1" applyBorder="1" applyAlignment="1">
      <alignment vertical="top" wrapText="1"/>
    </xf>
    <xf numFmtId="0" fontId="16" fillId="0" borderId="4" xfId="0" applyFont="1" applyBorder="1" applyAlignment="1">
      <alignment vertical="top" wrapText="1"/>
    </xf>
    <xf numFmtId="0" fontId="6" fillId="4" borderId="7" xfId="0" applyFont="1" applyFill="1" applyBorder="1" applyAlignment="1">
      <alignment horizontal="left" vertical="top" wrapText="1"/>
    </xf>
    <xf numFmtId="0" fontId="5" fillId="12" borderId="7" xfId="0" applyFont="1" applyFill="1" applyBorder="1" applyAlignment="1">
      <alignment horizontal="left" vertical="top" wrapText="1"/>
    </xf>
    <xf numFmtId="0" fontId="6" fillId="4" borderId="13" xfId="0" applyFont="1" applyFill="1" applyBorder="1" applyAlignment="1">
      <alignment horizontal="left" vertical="top" wrapText="1"/>
    </xf>
    <xf numFmtId="0" fontId="24" fillId="14" borderId="15" xfId="0" applyFont="1" applyFill="1" applyBorder="1" applyAlignment="1">
      <alignment vertical="top"/>
    </xf>
    <xf numFmtId="0" fontId="6" fillId="15" borderId="7" xfId="0" applyFont="1" applyFill="1" applyBorder="1" applyAlignment="1">
      <alignment horizontal="left" vertical="top" wrapText="1"/>
    </xf>
    <xf numFmtId="0" fontId="6" fillId="15" borderId="7" xfId="0" applyFont="1" applyFill="1" applyBorder="1" applyAlignment="1">
      <alignment vertical="top" wrapText="1"/>
    </xf>
    <xf numFmtId="0" fontId="5" fillId="15" borderId="7" xfId="0" applyFont="1" applyFill="1" applyBorder="1" applyAlignment="1">
      <alignment horizontal="left" vertical="top" wrapText="1"/>
    </xf>
    <xf numFmtId="0" fontId="25" fillId="16" borderId="15" xfId="0" applyFont="1" applyFill="1" applyBorder="1" applyAlignment="1">
      <alignment vertical="top"/>
    </xf>
    <xf numFmtId="0" fontId="24" fillId="16" borderId="15" xfId="0" applyFont="1" applyFill="1" applyBorder="1" applyAlignment="1">
      <alignment vertical="top"/>
    </xf>
    <xf numFmtId="0" fontId="26" fillId="16" borderId="15" xfId="0" applyFont="1" applyFill="1" applyBorder="1" applyAlignment="1">
      <alignment vertical="top"/>
    </xf>
    <xf numFmtId="0" fontId="6" fillId="17" borderId="7" xfId="0" applyFont="1" applyFill="1" applyBorder="1" applyAlignment="1">
      <alignment horizontal="left" vertical="top" wrapText="1"/>
    </xf>
    <xf numFmtId="0" fontId="6" fillId="17" borderId="7" xfId="0" applyFont="1" applyFill="1" applyBorder="1" applyAlignment="1">
      <alignment vertical="top" wrapText="1"/>
    </xf>
    <xf numFmtId="0" fontId="24" fillId="4" borderId="15" xfId="0" applyFont="1" applyFill="1" applyBorder="1" applyAlignment="1">
      <alignment horizontal="right" vertical="top"/>
    </xf>
    <xf numFmtId="0" fontId="25" fillId="18" borderId="15" xfId="0" applyFont="1" applyFill="1" applyBorder="1" applyAlignment="1">
      <alignment vertical="top"/>
    </xf>
    <xf numFmtId="0" fontId="26" fillId="18" borderId="15" xfId="0" applyFont="1" applyFill="1" applyBorder="1" applyAlignment="1">
      <alignment vertical="top"/>
    </xf>
    <xf numFmtId="0" fontId="6" fillId="19" borderId="7" xfId="0" applyFont="1" applyFill="1" applyBorder="1" applyAlignment="1">
      <alignment horizontal="left" vertical="top" wrapText="1"/>
    </xf>
    <xf numFmtId="0" fontId="6" fillId="19" borderId="7" xfId="0" applyFont="1" applyFill="1" applyBorder="1" applyAlignment="1">
      <alignment vertical="top" wrapText="1"/>
    </xf>
    <xf numFmtId="0" fontId="5" fillId="4" borderId="15" xfId="0" applyFont="1" applyFill="1" applyBorder="1" applyAlignment="1">
      <alignment horizontal="center" vertical="top"/>
    </xf>
    <xf numFmtId="49" fontId="5" fillId="4" borderId="15" xfId="0" applyNumberFormat="1" applyFont="1" applyFill="1" applyBorder="1" applyAlignment="1">
      <alignment horizontal="left" vertical="top"/>
    </xf>
    <xf numFmtId="0" fontId="5" fillId="4" borderId="15" xfId="0" applyFont="1" applyFill="1" applyBorder="1" applyAlignment="1">
      <alignment horizontal="left" vertical="top" wrapText="1"/>
    </xf>
    <xf numFmtId="49" fontId="5" fillId="4" borderId="15" xfId="0" applyNumberFormat="1" applyFont="1" applyFill="1" applyBorder="1" applyAlignment="1">
      <alignment vertical="top"/>
    </xf>
    <xf numFmtId="0" fontId="29" fillId="2" borderId="15"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29" fillId="21" borderId="8" xfId="0" applyFont="1" applyFill="1" applyBorder="1" applyAlignment="1">
      <alignment horizontal="center" vertical="center" wrapText="1"/>
    </xf>
    <xf numFmtId="0" fontId="29" fillId="21" borderId="12" xfId="0" applyFont="1" applyFill="1" applyBorder="1" applyAlignment="1">
      <alignment horizontal="center" vertical="center" wrapText="1"/>
    </xf>
    <xf numFmtId="0" fontId="30" fillId="2" borderId="15" xfId="0" applyFont="1" applyFill="1" applyBorder="1"/>
    <xf numFmtId="0" fontId="29" fillId="2" borderId="7" xfId="0" applyFont="1" applyFill="1" applyBorder="1"/>
    <xf numFmtId="0" fontId="29" fillId="0" borderId="13" xfId="0" applyFont="1" applyBorder="1"/>
    <xf numFmtId="0" fontId="31" fillId="0" borderId="2" xfId="0" applyFont="1" applyBorder="1" applyAlignment="1">
      <alignment horizontal="left" vertical="center" wrapText="1"/>
    </xf>
    <xf numFmtId="0" fontId="31" fillId="3" borderId="15" xfId="0" applyFont="1" applyFill="1" applyBorder="1" applyAlignment="1">
      <alignment horizontal="left" vertical="center" wrapText="1"/>
    </xf>
    <xf numFmtId="0" fontId="31" fillId="0" borderId="2" xfId="0" applyFont="1" applyBorder="1" applyAlignment="1">
      <alignment vertical="center" wrapText="1"/>
    </xf>
    <xf numFmtId="0" fontId="31" fillId="4" borderId="15" xfId="0" applyFont="1" applyFill="1" applyBorder="1" applyAlignment="1">
      <alignment vertical="center" wrapText="1"/>
    </xf>
    <xf numFmtId="0" fontId="23" fillId="0" borderId="3" xfId="0" applyFont="1" applyBorder="1"/>
    <xf numFmtId="0" fontId="23" fillId="4" borderId="15" xfId="0" applyFont="1" applyFill="1" applyBorder="1" applyAlignment="1">
      <alignment vertical="center" wrapText="1"/>
    </xf>
    <xf numFmtId="0" fontId="32" fillId="0" borderId="3" xfId="0" applyFont="1" applyBorder="1" applyAlignment="1">
      <alignment horizontal="left" wrapText="1"/>
    </xf>
    <xf numFmtId="0" fontId="34" fillId="0" borderId="3" xfId="0" applyFont="1" applyBorder="1" applyAlignment="1">
      <alignment horizontal="left" wrapText="1"/>
    </xf>
    <xf numFmtId="4" fontId="34" fillId="0" borderId="3" xfId="0" applyNumberFormat="1" applyFont="1" applyBorder="1" applyAlignment="1">
      <alignment horizontal="center" wrapText="1"/>
    </xf>
    <xf numFmtId="0" fontId="35" fillId="0" borderId="3" xfId="0" applyFont="1" applyBorder="1" applyAlignment="1">
      <alignment horizontal="left" wrapText="1"/>
    </xf>
    <xf numFmtId="0" fontId="35" fillId="0" borderId="2" xfId="0" applyFont="1" applyBorder="1" applyAlignment="1">
      <alignment horizontal="center" wrapText="1"/>
    </xf>
    <xf numFmtId="4" fontId="31" fillId="0" borderId="2" xfId="0" applyNumberFormat="1" applyFont="1" applyBorder="1" applyAlignment="1">
      <alignment horizontal="left" vertical="center" wrapText="1"/>
    </xf>
    <xf numFmtId="4" fontId="34" fillId="0" borderId="3" xfId="0" applyNumberFormat="1" applyFont="1" applyBorder="1" applyAlignment="1">
      <alignment horizontal="left" wrapText="1"/>
    </xf>
    <xf numFmtId="4" fontId="36" fillId="0" borderId="3" xfId="0" applyNumberFormat="1" applyFont="1" applyBorder="1" applyAlignment="1">
      <alignment horizontal="center" wrapText="1"/>
    </xf>
    <xf numFmtId="0" fontId="31" fillId="4" borderId="15"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5" xfId="0" applyFont="1" applyFill="1" applyBorder="1" applyAlignment="1">
      <alignment vertical="center" wrapText="1"/>
    </xf>
    <xf numFmtId="0" fontId="3" fillId="21" borderId="8" xfId="0" applyFont="1" applyFill="1" applyBorder="1" applyAlignment="1">
      <alignment horizontal="left" vertical="center" wrapText="1"/>
    </xf>
    <xf numFmtId="0" fontId="33" fillId="4" borderId="15" xfId="0" applyFont="1" applyFill="1" applyBorder="1" applyAlignment="1">
      <alignment horizontal="center" vertical="center" wrapText="1"/>
    </xf>
    <xf numFmtId="0" fontId="31" fillId="13" borderId="15" xfId="0" applyFont="1" applyFill="1" applyBorder="1" applyAlignment="1">
      <alignment horizontal="center" vertical="center" wrapText="1"/>
    </xf>
    <xf numFmtId="0" fontId="6" fillId="4" borderId="15" xfId="0" applyFont="1" applyFill="1" applyBorder="1" applyAlignment="1">
      <alignment horizontal="left" vertical="center" wrapText="1"/>
    </xf>
    <xf numFmtId="0" fontId="23" fillId="4" borderId="15" xfId="0" applyFont="1" applyFill="1" applyBorder="1" applyAlignment="1">
      <alignment vertical="top" wrapText="1"/>
    </xf>
    <xf numFmtId="0" fontId="23" fillId="13" borderId="15" xfId="0" applyFont="1" applyFill="1" applyBorder="1" applyAlignment="1">
      <alignment vertical="top" wrapText="1"/>
    </xf>
    <xf numFmtId="0" fontId="23" fillId="4" borderId="15" xfId="0" applyFont="1" applyFill="1" applyBorder="1" applyAlignment="1">
      <alignment horizontal="left" vertical="top" wrapText="1"/>
    </xf>
    <xf numFmtId="4" fontId="23" fillId="4" borderId="15" xfId="0" applyNumberFormat="1" applyFont="1" applyFill="1" applyBorder="1"/>
    <xf numFmtId="0" fontId="31" fillId="4" borderId="15" xfId="0" applyFont="1" applyFill="1" applyBorder="1"/>
    <xf numFmtId="0" fontId="31" fillId="4" borderId="15" xfId="0" applyFont="1" applyFill="1" applyBorder="1" applyAlignment="1">
      <alignment horizontal="left"/>
    </xf>
    <xf numFmtId="0" fontId="31" fillId="4" borderId="15" xfId="0" applyFont="1" applyFill="1" applyBorder="1" applyAlignment="1">
      <alignment wrapText="1"/>
    </xf>
    <xf numFmtId="49" fontId="47" fillId="2" borderId="8" xfId="0" applyNumberFormat="1" applyFont="1" applyFill="1" applyBorder="1" applyAlignment="1">
      <alignment horizontal="center" vertical="center" wrapText="1"/>
    </xf>
    <xf numFmtId="49" fontId="48" fillId="2" borderId="8" xfId="0" applyNumberFormat="1" applyFont="1" applyFill="1" applyBorder="1" applyAlignment="1">
      <alignment horizontal="center" vertical="center" wrapText="1"/>
    </xf>
    <xf numFmtId="49" fontId="48" fillId="2" borderId="8" xfId="0" applyNumberFormat="1" applyFont="1" applyFill="1" applyBorder="1" applyAlignment="1">
      <alignment horizontal="center" vertical="center"/>
    </xf>
    <xf numFmtId="49" fontId="47" fillId="2" borderId="8" xfId="0" applyNumberFormat="1" applyFont="1" applyFill="1" applyBorder="1" applyAlignment="1">
      <alignment horizontal="left" vertical="center" wrapText="1"/>
    </xf>
    <xf numFmtId="0" fontId="49" fillId="4" borderId="15" xfId="0" applyFont="1" applyFill="1" applyBorder="1" applyAlignment="1">
      <alignment vertical="top" wrapText="1"/>
    </xf>
    <xf numFmtId="0" fontId="50" fillId="4" borderId="15" xfId="0" applyFont="1" applyFill="1" applyBorder="1"/>
    <xf numFmtId="0" fontId="49" fillId="2" borderId="7" xfId="0" applyFont="1" applyFill="1" applyBorder="1" applyAlignment="1">
      <alignment vertical="center"/>
    </xf>
    <xf numFmtId="0" fontId="49" fillId="2" borderId="7" xfId="0" applyFont="1" applyFill="1" applyBorder="1" applyAlignment="1">
      <alignment vertical="center" wrapText="1"/>
    </xf>
    <xf numFmtId="49" fontId="47" fillId="2" borderId="7" xfId="0" applyNumberFormat="1" applyFont="1" applyFill="1" applyBorder="1" applyAlignment="1">
      <alignment horizontal="center" vertical="center" wrapText="1"/>
    </xf>
    <xf numFmtId="0" fontId="49" fillId="2" borderId="7" xfId="0" applyFont="1" applyFill="1" applyBorder="1" applyAlignment="1">
      <alignment horizontal="left" vertical="center"/>
    </xf>
    <xf numFmtId="0" fontId="50" fillId="4" borderId="15" xfId="0" applyFont="1" applyFill="1" applyBorder="1" applyAlignment="1">
      <alignment vertical="top" wrapText="1"/>
    </xf>
    <xf numFmtId="0" fontId="50" fillId="4" borderId="15" xfId="0" applyFont="1" applyFill="1" applyBorder="1" applyAlignment="1">
      <alignment vertical="top"/>
    </xf>
    <xf numFmtId="0" fontId="50" fillId="23" borderId="8" xfId="0" applyFont="1" applyFill="1" applyBorder="1" applyAlignment="1">
      <alignment horizontal="left" vertical="center" wrapText="1"/>
    </xf>
    <xf numFmtId="0" fontId="50" fillId="4" borderId="15" xfId="0" applyFont="1" applyFill="1" applyBorder="1" applyAlignment="1">
      <alignment horizontal="left" vertical="top" wrapText="1"/>
    </xf>
    <xf numFmtId="0" fontId="49" fillId="4" borderId="15" xfId="0" applyFont="1" applyFill="1" applyBorder="1" applyAlignment="1">
      <alignment horizontal="left" vertical="top" wrapText="1"/>
    </xf>
    <xf numFmtId="0" fontId="50" fillId="4" borderId="7" xfId="0" applyFont="1" applyFill="1" applyBorder="1" applyAlignment="1">
      <alignment horizontal="left" vertical="top" wrapText="1"/>
    </xf>
    <xf numFmtId="0" fontId="50" fillId="4" borderId="7" xfId="0" applyFont="1" applyFill="1" applyBorder="1" applyAlignment="1">
      <alignment horizontal="left" vertical="top"/>
    </xf>
    <xf numFmtId="0" fontId="48" fillId="4" borderId="7" xfId="0" applyFont="1" applyFill="1" applyBorder="1" applyAlignment="1">
      <alignment horizontal="left" vertical="top"/>
    </xf>
    <xf numFmtId="0" fontId="50" fillId="4" borderId="15" xfId="0" applyFont="1" applyFill="1" applyBorder="1" applyAlignment="1">
      <alignment horizontal="center" vertical="top" wrapText="1"/>
    </xf>
    <xf numFmtId="0" fontId="50" fillId="4" borderId="15" xfId="0" applyFont="1" applyFill="1" applyBorder="1" applyAlignment="1">
      <alignment horizontal="left"/>
    </xf>
    <xf numFmtId="0" fontId="5" fillId="3" borderId="15" xfId="0" applyFont="1" applyFill="1" applyBorder="1" applyAlignment="1">
      <alignment vertical="center"/>
    </xf>
    <xf numFmtId="0" fontId="5" fillId="3" borderId="15" xfId="0" applyFont="1" applyFill="1" applyBorder="1"/>
    <xf numFmtId="0" fontId="5" fillId="24" borderId="15" xfId="0" applyFont="1" applyFill="1" applyBorder="1"/>
    <xf numFmtId="0" fontId="55" fillId="3" borderId="8" xfId="0" applyFont="1" applyFill="1" applyBorder="1" applyAlignment="1">
      <alignment horizontal="left" vertical="center"/>
    </xf>
    <xf numFmtId="0" fontId="53" fillId="0" borderId="4" xfId="0" applyFont="1" applyBorder="1" applyAlignment="1">
      <alignment horizontal="center" vertical="center"/>
    </xf>
    <xf numFmtId="0" fontId="53" fillId="0" borderId="4" xfId="0" applyFont="1" applyBorder="1" applyAlignment="1">
      <alignment vertical="center" wrapText="1"/>
    </xf>
    <xf numFmtId="0" fontId="53" fillId="0" borderId="4" xfId="0" applyFont="1" applyBorder="1" applyAlignment="1">
      <alignment horizontal="center" vertical="center" wrapText="1"/>
    </xf>
    <xf numFmtId="165" fontId="53" fillId="0" borderId="5" xfId="0" applyNumberFormat="1" applyFont="1" applyBorder="1" applyAlignment="1">
      <alignment horizontal="center" vertical="center"/>
    </xf>
    <xf numFmtId="0" fontId="53" fillId="0" borderId="5" xfId="0" applyFont="1" applyBorder="1" applyAlignment="1">
      <alignment horizontal="center" vertical="center"/>
    </xf>
    <xf numFmtId="0" fontId="53" fillId="0" borderId="5" xfId="0" applyFont="1" applyBorder="1" applyAlignment="1">
      <alignment vertical="center"/>
    </xf>
    <xf numFmtId="0" fontId="53" fillId="0" borderId="5" xfId="0" applyFont="1" applyBorder="1" applyAlignment="1">
      <alignment horizontal="center" vertical="center" wrapText="1"/>
    </xf>
    <xf numFmtId="0" fontId="6" fillId="0" borderId="5" xfId="0" applyFont="1" applyBorder="1" applyAlignment="1">
      <alignment vertical="center" wrapText="1"/>
    </xf>
    <xf numFmtId="49" fontId="5" fillId="3" borderId="15" xfId="0" applyNumberFormat="1" applyFont="1" applyFill="1" applyBorder="1" applyAlignment="1">
      <alignment horizontal="center" vertical="center"/>
    </xf>
    <xf numFmtId="0" fontId="3" fillId="3" borderId="15" xfId="0" applyFont="1" applyFill="1" applyBorder="1" applyAlignment="1">
      <alignment horizontal="center" vertical="top"/>
    </xf>
    <xf numFmtId="0" fontId="3" fillId="21" borderId="7" xfId="0" applyFont="1" applyFill="1" applyBorder="1" applyAlignment="1">
      <alignment horizontal="center" vertical="center" wrapText="1"/>
    </xf>
    <xf numFmtId="0" fontId="56" fillId="21" borderId="7" xfId="0" applyFont="1" applyFill="1" applyBorder="1" applyAlignment="1">
      <alignment horizontal="left" vertical="center"/>
    </xf>
    <xf numFmtId="0" fontId="57" fillId="0" borderId="1" xfId="0" applyFont="1" applyBorder="1" applyAlignment="1">
      <alignment horizontal="left" vertical="center" wrapText="1"/>
    </xf>
    <xf numFmtId="0" fontId="57" fillId="4" borderId="1" xfId="0" applyFont="1" applyFill="1" applyBorder="1" applyAlignment="1">
      <alignment vertical="center" wrapText="1"/>
    </xf>
    <xf numFmtId="0" fontId="57" fillId="0" borderId="1" xfId="0" applyFont="1" applyBorder="1" applyAlignment="1">
      <alignment vertical="center" wrapText="1"/>
    </xf>
    <xf numFmtId="0" fontId="5" fillId="25" borderId="15" xfId="0" applyFont="1" applyFill="1" applyBorder="1" applyAlignment="1">
      <alignment horizontal="center" vertical="center" wrapText="1"/>
    </xf>
    <xf numFmtId="0" fontId="5" fillId="25" borderId="15" xfId="0" applyFont="1" applyFill="1" applyBorder="1" applyAlignment="1">
      <alignment vertical="center" wrapText="1"/>
    </xf>
    <xf numFmtId="0" fontId="5" fillId="25" borderId="15" xfId="0" applyFont="1" applyFill="1" applyBorder="1" applyAlignment="1">
      <alignment horizontal="left" vertical="center" wrapText="1"/>
    </xf>
    <xf numFmtId="4" fontId="5" fillId="4" borderId="15" xfId="0" applyNumberFormat="1" applyFont="1" applyFill="1" applyBorder="1" applyAlignment="1">
      <alignment horizontal="left" vertical="center" wrapText="1"/>
    </xf>
    <xf numFmtId="0" fontId="6" fillId="4" borderId="15" xfId="0" applyFont="1" applyFill="1" applyBorder="1" applyAlignment="1">
      <alignment horizontal="left" wrapText="1"/>
    </xf>
    <xf numFmtId="0" fontId="6" fillId="4" borderId="15" xfId="0" applyFont="1" applyFill="1" applyBorder="1" applyAlignment="1">
      <alignment wrapText="1"/>
    </xf>
    <xf numFmtId="0" fontId="62" fillId="21" borderId="8" xfId="0" applyFont="1" applyFill="1" applyBorder="1" applyAlignment="1">
      <alignment horizontal="center" vertical="center" wrapText="1"/>
    </xf>
    <xf numFmtId="0" fontId="62" fillId="21" borderId="12" xfId="0" applyFont="1" applyFill="1" applyBorder="1" applyAlignment="1">
      <alignment horizontal="center" vertical="center" wrapText="1"/>
    </xf>
    <xf numFmtId="0" fontId="5" fillId="0" borderId="13" xfId="0" applyFont="1" applyBorder="1" applyAlignment="1">
      <alignment horizontal="center" vertical="center"/>
    </xf>
    <xf numFmtId="169" fontId="53" fillId="4" borderId="8" xfId="0" applyNumberFormat="1" applyFont="1" applyFill="1" applyBorder="1" applyAlignment="1">
      <alignment horizontal="left" vertical="top" wrapText="1"/>
    </xf>
    <xf numFmtId="0" fontId="53" fillId="4" borderId="8" xfId="0" applyFont="1" applyFill="1" applyBorder="1" applyAlignment="1">
      <alignment horizontal="left" vertical="top" wrapText="1"/>
    </xf>
    <xf numFmtId="0" fontId="53" fillId="4" borderId="12" xfId="0" applyFont="1" applyFill="1" applyBorder="1" applyAlignment="1">
      <alignment horizontal="left" vertical="top" wrapText="1"/>
    </xf>
    <xf numFmtId="0" fontId="5" fillId="0" borderId="13" xfId="0" applyFont="1" applyBorder="1"/>
    <xf numFmtId="165" fontId="53" fillId="4" borderId="8" xfId="0" applyNumberFormat="1" applyFont="1" applyFill="1" applyBorder="1" applyAlignment="1">
      <alignment horizontal="left" vertical="top" wrapText="1"/>
    </xf>
    <xf numFmtId="0" fontId="53" fillId="4" borderId="8" xfId="0" applyFont="1" applyFill="1" applyBorder="1" applyAlignment="1">
      <alignment horizontal="left" vertical="center" wrapText="1"/>
    </xf>
    <xf numFmtId="14" fontId="53" fillId="4" borderId="8" xfId="0" applyNumberFormat="1" applyFont="1" applyFill="1" applyBorder="1" applyAlignment="1">
      <alignment horizontal="left" vertical="top" wrapText="1"/>
    </xf>
    <xf numFmtId="165" fontId="49" fillId="4" borderId="7" xfId="0" applyNumberFormat="1" applyFont="1" applyFill="1" applyBorder="1" applyAlignment="1">
      <alignment horizontal="left" wrapText="1"/>
    </xf>
    <xf numFmtId="0" fontId="49" fillId="4" borderId="7" xfId="0" applyFont="1" applyFill="1" applyBorder="1" applyAlignment="1">
      <alignment horizontal="left" wrapText="1"/>
    </xf>
    <xf numFmtId="0" fontId="49" fillId="4" borderId="7" xfId="0" applyFont="1" applyFill="1" applyBorder="1" applyAlignment="1">
      <alignment horizontal="left"/>
    </xf>
    <xf numFmtId="0" fontId="50" fillId="0" borderId="3" xfId="0" applyFont="1" applyBorder="1" applyAlignment="1">
      <alignment horizontal="left"/>
    </xf>
    <xf numFmtId="0" fontId="53" fillId="4" borderId="15" xfId="0" applyFont="1" applyFill="1" applyBorder="1" applyAlignment="1">
      <alignment horizontal="left" vertical="center"/>
    </xf>
    <xf numFmtId="0" fontId="53" fillId="4" borderId="15" xfId="0" applyFont="1" applyFill="1" applyBorder="1" applyAlignment="1">
      <alignment horizontal="left" vertical="top"/>
    </xf>
    <xf numFmtId="0" fontId="53" fillId="4" borderId="15" xfId="0" applyFont="1" applyFill="1" applyBorder="1" applyAlignment="1">
      <alignment horizontal="center" vertical="center"/>
    </xf>
    <xf numFmtId="0" fontId="65" fillId="21" borderId="8" xfId="0" applyFont="1" applyFill="1" applyBorder="1" applyAlignment="1">
      <alignment horizontal="center" vertical="center" wrapText="1"/>
    </xf>
    <xf numFmtId="0" fontId="3" fillId="21" borderId="12" xfId="0" applyFont="1" applyFill="1" applyBorder="1" applyAlignment="1">
      <alignment horizontal="center" vertical="center" wrapText="1"/>
    </xf>
    <xf numFmtId="0" fontId="5" fillId="3" borderId="15" xfId="0" applyFont="1" applyFill="1" applyBorder="1" applyAlignment="1">
      <alignment vertical="center" wrapText="1"/>
    </xf>
    <xf numFmtId="0" fontId="6" fillId="3" borderId="15" xfId="0" applyFont="1" applyFill="1" applyBorder="1" applyAlignment="1">
      <alignment vertical="center" wrapText="1"/>
    </xf>
    <xf numFmtId="0" fontId="5" fillId="4" borderId="15" xfId="0" applyFont="1" applyFill="1" applyBorder="1" applyAlignment="1">
      <alignment horizontal="center" vertical="center" wrapText="1"/>
    </xf>
    <xf numFmtId="0" fontId="47" fillId="21" borderId="11" xfId="0" applyFont="1" applyFill="1" applyBorder="1" applyAlignment="1">
      <alignment horizontal="center" vertical="center" wrapText="1"/>
    </xf>
    <xf numFmtId="0" fontId="5" fillId="0" borderId="3" xfId="0" applyFont="1" applyBorder="1"/>
    <xf numFmtId="0" fontId="53" fillId="0" borderId="6" xfId="0" applyFont="1" applyBorder="1" applyAlignment="1">
      <alignment horizontal="left" wrapText="1"/>
    </xf>
    <xf numFmtId="0" fontId="53" fillId="0" borderId="6" xfId="0" applyFont="1" applyBorder="1" applyAlignment="1">
      <alignment horizontal="left" vertical="center" wrapText="1"/>
    </xf>
    <xf numFmtId="0" fontId="50" fillId="0" borderId="6" xfId="0" applyFont="1" applyBorder="1" applyAlignment="1">
      <alignment horizontal="left" vertical="center" wrapText="1"/>
    </xf>
    <xf numFmtId="0" fontId="50" fillId="0" borderId="6" xfId="0" applyFont="1" applyBorder="1" applyAlignment="1">
      <alignment vertical="center" wrapText="1"/>
    </xf>
    <xf numFmtId="0" fontId="49" fillId="0" borderId="6" xfId="0" applyFont="1" applyBorder="1" applyAlignment="1">
      <alignment vertical="center" wrapText="1"/>
    </xf>
    <xf numFmtId="0" fontId="50" fillId="0" borderId="6" xfId="0" applyFont="1" applyBorder="1" applyAlignment="1">
      <alignment horizontal="center" vertical="center" wrapText="1"/>
    </xf>
    <xf numFmtId="0" fontId="49" fillId="0" borderId="6" xfId="0" applyFont="1" applyBorder="1" applyAlignment="1">
      <alignment horizontal="center" vertical="center" wrapText="1"/>
    </xf>
    <xf numFmtId="0" fontId="50" fillId="4" borderId="11" xfId="0" applyFont="1" applyFill="1" applyBorder="1" applyAlignment="1">
      <alignment wrapText="1"/>
    </xf>
    <xf numFmtId="0" fontId="54" fillId="0" borderId="6" xfId="0" applyFont="1" applyBorder="1" applyAlignment="1">
      <alignment vertical="center" wrapText="1"/>
    </xf>
    <xf numFmtId="0" fontId="49" fillId="0" borderId="2" xfId="0" applyFont="1" applyBorder="1" applyAlignment="1">
      <alignment horizontal="center" vertical="center" wrapText="1"/>
    </xf>
    <xf numFmtId="0" fontId="6" fillId="4" borderId="15" xfId="0" applyFont="1" applyFill="1" applyBorder="1"/>
    <xf numFmtId="0" fontId="50" fillId="3" borderId="7" xfId="0" applyFont="1" applyFill="1" applyBorder="1" applyAlignment="1">
      <alignment horizontal="left" vertical="center" wrapText="1"/>
    </xf>
    <xf numFmtId="0" fontId="50" fillId="3" borderId="13" xfId="0" applyFont="1" applyFill="1" applyBorder="1" applyAlignment="1">
      <alignment horizontal="left" vertical="center" wrapText="1"/>
    </xf>
    <xf numFmtId="0" fontId="50" fillId="0" borderId="13" xfId="0" applyFont="1" applyBorder="1" applyAlignment="1">
      <alignment horizontal="left" vertical="center" wrapText="1"/>
    </xf>
    <xf numFmtId="0" fontId="50" fillId="4" borderId="7" xfId="0" applyFont="1" applyFill="1" applyBorder="1" applyAlignment="1">
      <alignment horizontal="left" vertical="center" wrapText="1"/>
    </xf>
    <xf numFmtId="0" fontId="50" fillId="0" borderId="2" xfId="0" applyFont="1" applyBorder="1" applyAlignment="1">
      <alignment horizontal="left" vertical="center" wrapText="1"/>
    </xf>
    <xf numFmtId="0" fontId="48" fillId="0" borderId="2" xfId="0" applyFont="1" applyBorder="1" applyAlignment="1">
      <alignment horizontal="left" vertical="center" wrapText="1"/>
    </xf>
    <xf numFmtId="0" fontId="68" fillId="2" borderId="8" xfId="0" applyFont="1" applyFill="1" applyBorder="1" applyAlignment="1">
      <alignment horizontal="center" vertical="center" wrapText="1"/>
    </xf>
    <xf numFmtId="0" fontId="68" fillId="2" borderId="8" xfId="0" applyFont="1" applyFill="1" applyBorder="1" applyAlignment="1">
      <alignment horizontal="left" vertical="center" wrapText="1"/>
    </xf>
    <xf numFmtId="0" fontId="69" fillId="4" borderId="15" xfId="0" applyFont="1" applyFill="1" applyBorder="1" applyAlignment="1">
      <alignment vertical="center" wrapText="1"/>
    </xf>
    <xf numFmtId="0" fontId="70" fillId="4" borderId="15" xfId="0" applyFont="1" applyFill="1" applyBorder="1"/>
    <xf numFmtId="0" fontId="69" fillId="2" borderId="7" xfId="0" applyFont="1" applyFill="1" applyBorder="1"/>
    <xf numFmtId="0" fontId="69" fillId="2" borderId="7" xfId="0" applyFont="1" applyFill="1" applyBorder="1" applyAlignment="1">
      <alignment horizontal="center"/>
    </xf>
    <xf numFmtId="0" fontId="69" fillId="3" borderId="15" xfId="0" applyFont="1" applyFill="1" applyBorder="1" applyAlignment="1">
      <alignment vertical="center" wrapText="1"/>
    </xf>
    <xf numFmtId="0" fontId="71" fillId="3" borderId="15" xfId="0" applyFont="1" applyFill="1" applyBorder="1" applyAlignment="1">
      <alignment vertical="center" wrapText="1"/>
    </xf>
    <xf numFmtId="0" fontId="69" fillId="3" borderId="15" xfId="0" applyFont="1" applyFill="1" applyBorder="1" applyAlignment="1">
      <alignment horizontal="center" vertical="center" wrapText="1"/>
    </xf>
    <xf numFmtId="0" fontId="69" fillId="3" borderId="15" xfId="0" applyFont="1" applyFill="1" applyBorder="1" applyAlignment="1">
      <alignment horizontal="left" vertical="center" wrapText="1"/>
    </xf>
    <xf numFmtId="0" fontId="68" fillId="3" borderId="15" xfId="0" applyFont="1" applyFill="1" applyBorder="1" applyAlignment="1">
      <alignment vertical="center" wrapText="1"/>
    </xf>
    <xf numFmtId="0" fontId="3" fillId="25" borderId="16"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20" borderId="16" xfId="0" applyFont="1" applyFill="1" applyBorder="1" applyAlignment="1">
      <alignment horizontal="center" vertical="center" wrapText="1"/>
    </xf>
    <xf numFmtId="0" fontId="5" fillId="20" borderId="16" xfId="0" applyFont="1" applyFill="1" applyBorder="1" applyAlignment="1">
      <alignment horizontal="center" vertical="center" wrapText="1"/>
    </xf>
    <xf numFmtId="0" fontId="5" fillId="20" borderId="15" xfId="0" applyFont="1" applyFill="1" applyBorder="1" applyAlignment="1">
      <alignment horizontal="center" vertical="center" wrapText="1"/>
    </xf>
    <xf numFmtId="0" fontId="3" fillId="30" borderId="16" xfId="0" applyFont="1" applyFill="1" applyBorder="1" applyAlignment="1">
      <alignment horizontal="center" vertical="center" wrapText="1"/>
    </xf>
    <xf numFmtId="0" fontId="5" fillId="30" borderId="16" xfId="0" applyFont="1" applyFill="1" applyBorder="1" applyAlignment="1">
      <alignment horizontal="center" vertical="center" wrapText="1"/>
    </xf>
    <xf numFmtId="0" fontId="5" fillId="30" borderId="15" xfId="0" applyFont="1" applyFill="1" applyBorder="1" applyAlignment="1">
      <alignment horizontal="center" vertical="center" wrapText="1"/>
    </xf>
    <xf numFmtId="0" fontId="3" fillId="25" borderId="15" xfId="0" applyFont="1" applyFill="1" applyBorder="1" applyAlignment="1">
      <alignment horizontal="center" vertical="center" wrapText="1"/>
    </xf>
    <xf numFmtId="0" fontId="53" fillId="3" borderId="7" xfId="0" applyFont="1" applyFill="1" applyBorder="1" applyAlignment="1">
      <alignment horizontal="left" vertical="top" wrapText="1"/>
    </xf>
    <xf numFmtId="175" fontId="6" fillId="0" borderId="4" xfId="0" applyNumberFormat="1" applyFont="1" applyBorder="1" applyAlignment="1">
      <alignment horizontal="left" vertical="center"/>
    </xf>
    <xf numFmtId="175" fontId="6" fillId="0" borderId="5" xfId="0" applyNumberFormat="1" applyFont="1" applyBorder="1" applyAlignment="1">
      <alignment horizontal="left" vertical="center"/>
    </xf>
    <xf numFmtId="0" fontId="54" fillId="0" borderId="5" xfId="0" applyFont="1" applyBorder="1" applyAlignment="1">
      <alignment horizontal="left" wrapText="1"/>
    </xf>
    <xf numFmtId="0" fontId="6" fillId="0" borderId="5" xfId="0" applyFont="1" applyBorder="1" applyAlignment="1">
      <alignment horizontal="left" vertical="center"/>
    </xf>
    <xf numFmtId="0" fontId="66" fillId="0" borderId="4" xfId="0" applyFont="1" applyBorder="1" applyAlignment="1">
      <alignment horizontal="left" wrapText="1"/>
    </xf>
    <xf numFmtId="0" fontId="66" fillId="0" borderId="5" xfId="0" applyFont="1" applyBorder="1" applyAlignment="1">
      <alignment horizontal="left" wrapText="1"/>
    </xf>
    <xf numFmtId="0" fontId="66" fillId="0" borderId="4" xfId="0" applyFont="1" applyBorder="1" applyAlignment="1">
      <alignment horizontal="left"/>
    </xf>
    <xf numFmtId="0" fontId="54" fillId="4" borderId="15" xfId="0" applyFont="1" applyFill="1" applyBorder="1" applyAlignment="1">
      <alignment horizontal="center" vertical="center"/>
    </xf>
    <xf numFmtId="0" fontId="54" fillId="4" borderId="15" xfId="0" applyFont="1" applyFill="1" applyBorder="1" applyAlignment="1">
      <alignment horizontal="left" vertical="center"/>
    </xf>
    <xf numFmtId="0" fontId="54" fillId="4" borderId="15" xfId="0" applyFont="1" applyFill="1" applyBorder="1" applyAlignment="1">
      <alignment horizontal="left" vertical="center" wrapText="1"/>
    </xf>
    <xf numFmtId="0" fontId="54" fillId="4" borderId="15" xfId="0" applyFont="1" applyFill="1" applyBorder="1" applyAlignment="1">
      <alignment horizontal="left" vertical="top" wrapText="1"/>
    </xf>
    <xf numFmtId="4" fontId="23" fillId="13" borderId="1" xfId="0" applyNumberFormat="1" applyFont="1" applyFill="1" applyBorder="1" applyAlignment="1">
      <alignment vertical="center" wrapText="1"/>
    </xf>
    <xf numFmtId="0" fontId="1" fillId="0" borderId="3" xfId="0" applyFont="1" applyBorder="1" applyAlignment="1">
      <alignment horizontal="center" vertical="center"/>
    </xf>
    <xf numFmtId="0" fontId="10" fillId="0" borderId="0" xfId="0" applyFont="1" applyAlignment="1">
      <alignment vertical="center"/>
    </xf>
    <xf numFmtId="0" fontId="11" fillId="5" borderId="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8" fillId="21" borderId="8" xfId="0" applyFont="1" applyFill="1" applyBorder="1" applyAlignment="1">
      <alignment horizontal="center" vertical="center" wrapText="1"/>
    </xf>
    <xf numFmtId="4" fontId="8" fillId="21" borderId="8" xfId="0" applyNumberFormat="1" applyFont="1" applyFill="1" applyBorder="1" applyAlignment="1">
      <alignment horizontal="center" vertical="center"/>
    </xf>
    <xf numFmtId="0" fontId="8" fillId="21" borderId="8" xfId="0" applyFont="1" applyFill="1" applyBorder="1" applyAlignment="1">
      <alignment horizontal="left" vertical="center" wrapText="1"/>
    </xf>
    <xf numFmtId="0" fontId="51" fillId="21" borderId="8" xfId="0" applyFont="1" applyFill="1" applyBorder="1" applyAlignment="1">
      <alignment horizontal="center" vertical="center" wrapText="1"/>
    </xf>
    <xf numFmtId="0" fontId="3" fillId="21" borderId="8" xfId="0" applyFont="1" applyFill="1" applyBorder="1" applyAlignment="1">
      <alignment horizontal="center" vertical="center" wrapText="1"/>
    </xf>
    <xf numFmtId="0" fontId="52" fillId="21" borderId="8" xfId="0" applyFont="1" applyFill="1" applyBorder="1" applyAlignment="1">
      <alignment horizontal="center" vertical="center" wrapText="1"/>
    </xf>
    <xf numFmtId="0" fontId="57" fillId="0" borderId="8" xfId="0" applyFont="1" applyBorder="1" applyAlignment="1">
      <alignment vertical="center" wrapText="1"/>
    </xf>
    <xf numFmtId="0" fontId="5" fillId="0" borderId="8" xfId="0" applyFont="1" applyBorder="1" applyAlignment="1">
      <alignment horizontal="left" vertical="center" wrapText="1"/>
    </xf>
    <xf numFmtId="3" fontId="5" fillId="0" borderId="8" xfId="0" applyNumberFormat="1" applyFont="1" applyBorder="1" applyAlignment="1">
      <alignment horizontal="left" vertical="center" wrapText="1"/>
    </xf>
    <xf numFmtId="0" fontId="5" fillId="0" borderId="8" xfId="0" applyFont="1" applyBorder="1" applyAlignment="1">
      <alignment horizontal="center" vertical="center" wrapText="1"/>
    </xf>
    <xf numFmtId="49" fontId="6" fillId="4" borderId="8" xfId="0" applyNumberFormat="1" applyFont="1" applyFill="1" applyBorder="1" applyAlignment="1">
      <alignment horizontal="center" vertical="center" wrapText="1"/>
    </xf>
    <xf numFmtId="0" fontId="5" fillId="0" borderId="8" xfId="0" quotePrefix="1" applyFont="1" applyBorder="1" applyAlignment="1">
      <alignment horizontal="center" vertical="center" wrapText="1"/>
    </xf>
    <xf numFmtId="165" fontId="5" fillId="0" borderId="8" xfId="0" applyNumberFormat="1" applyFont="1" applyBorder="1" applyAlignment="1">
      <alignment horizontal="center" vertical="center" wrapText="1"/>
    </xf>
    <xf numFmtId="4" fontId="5" fillId="4" borderId="8" xfId="0" applyNumberFormat="1" applyFont="1" applyFill="1" applyBorder="1" applyAlignment="1">
      <alignment horizontal="center" vertical="center" wrapText="1"/>
    </xf>
    <xf numFmtId="0" fontId="6" fillId="4" borderId="8" xfId="0" applyFont="1" applyFill="1" applyBorder="1" applyAlignment="1">
      <alignment horizontal="center" vertical="center" wrapText="1"/>
    </xf>
    <xf numFmtId="165" fontId="6" fillId="4" borderId="8" xfId="0" applyNumberFormat="1" applyFont="1" applyFill="1" applyBorder="1" applyAlignment="1">
      <alignment horizontal="center" vertical="center" wrapText="1"/>
    </xf>
    <xf numFmtId="0" fontId="57" fillId="4" borderId="8" xfId="0" applyFont="1" applyFill="1" applyBorder="1" applyAlignment="1">
      <alignment vertical="center" wrapText="1"/>
    </xf>
    <xf numFmtId="0" fontId="6" fillId="4" borderId="8" xfId="0" applyFont="1" applyFill="1" applyBorder="1" applyAlignment="1">
      <alignment horizontal="left" vertical="center" wrapText="1"/>
    </xf>
    <xf numFmtId="4" fontId="6" fillId="4" borderId="8" xfId="0" applyNumberFormat="1" applyFont="1" applyFill="1" applyBorder="1" applyAlignment="1">
      <alignment horizontal="left" vertical="center" wrapText="1"/>
    </xf>
    <xf numFmtId="0" fontId="3" fillId="21" borderId="8" xfId="0" applyFont="1" applyFill="1" applyBorder="1" applyAlignment="1">
      <alignment horizontal="center" wrapText="1"/>
    </xf>
    <xf numFmtId="0" fontId="38" fillId="0" borderId="3" xfId="0" applyFont="1" applyBorder="1" applyAlignment="1">
      <alignment horizontal="center" vertical="center" wrapText="1"/>
    </xf>
    <xf numFmtId="0" fontId="47" fillId="28" borderId="8" xfId="0" applyFont="1" applyFill="1" applyBorder="1" applyAlignment="1">
      <alignment horizontal="center" vertical="center" wrapText="1"/>
    </xf>
    <xf numFmtId="0" fontId="47" fillId="28" borderId="12" xfId="0" applyFont="1" applyFill="1" applyBorder="1" applyAlignment="1">
      <alignment horizontal="center" vertical="center" wrapText="1"/>
    </xf>
    <xf numFmtId="0" fontId="47" fillId="21" borderId="8" xfId="0" applyFont="1" applyFill="1" applyBorder="1" applyAlignment="1">
      <alignment horizontal="center" vertical="center" wrapText="1"/>
    </xf>
    <xf numFmtId="0" fontId="3" fillId="25" borderId="16"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50" fillId="3" borderId="8" xfId="0" applyFont="1" applyFill="1" applyBorder="1" applyAlignment="1">
      <alignment horizontal="left" vertical="center" wrapText="1"/>
    </xf>
    <xf numFmtId="49" fontId="54" fillId="0" borderId="8" xfId="0" applyNumberFormat="1" applyFont="1" applyBorder="1" applyAlignment="1">
      <alignment horizontal="center" vertical="center"/>
    </xf>
    <xf numFmtId="0" fontId="54" fillId="0" borderId="8" xfId="0" applyFont="1" applyBorder="1" applyAlignment="1">
      <alignment horizontal="center" vertical="center"/>
    </xf>
    <xf numFmtId="0" fontId="54" fillId="0" borderId="8" xfId="0" applyFont="1" applyBorder="1" applyAlignment="1">
      <alignment horizontal="left" vertical="center"/>
    </xf>
    <xf numFmtId="0" fontId="53" fillId="0" borderId="8" xfId="0" applyFont="1" applyBorder="1" applyAlignment="1">
      <alignment horizontal="left" vertical="center"/>
    </xf>
    <xf numFmtId="165" fontId="53" fillId="0" borderId="8" xfId="0" applyNumberFormat="1" applyFont="1" applyBorder="1" applyAlignment="1">
      <alignment horizontal="left" vertical="center" wrapText="1"/>
    </xf>
    <xf numFmtId="14" fontId="53" fillId="0" borderId="8" xfId="0" applyNumberFormat="1" applyFont="1" applyBorder="1" applyAlignment="1">
      <alignment horizontal="left" vertical="center" wrapText="1"/>
    </xf>
    <xf numFmtId="0" fontId="53" fillId="0" borderId="8" xfId="0" applyFont="1" applyBorder="1" applyAlignment="1">
      <alignment horizontal="left" vertical="center" wrapText="1"/>
    </xf>
    <xf numFmtId="0" fontId="53" fillId="0" borderId="8" xfId="0" applyFont="1" applyBorder="1" applyAlignment="1">
      <alignment horizontal="center" vertical="center" wrapText="1"/>
    </xf>
    <xf numFmtId="0" fontId="53" fillId="0" borderId="8" xfId="0" applyFont="1" applyBorder="1" applyAlignment="1">
      <alignment horizontal="left" vertical="top" wrapText="1"/>
    </xf>
    <xf numFmtId="169" fontId="53" fillId="0" borderId="8" xfId="0" applyNumberFormat="1" applyFont="1" applyBorder="1" applyAlignment="1">
      <alignment horizontal="left" vertical="center" wrapText="1"/>
    </xf>
    <xf numFmtId="0" fontId="53" fillId="0" borderId="8" xfId="0" applyFont="1" applyBorder="1" applyAlignment="1">
      <alignment horizontal="center" vertical="center"/>
    </xf>
    <xf numFmtId="0" fontId="54" fillId="0" borderId="8" xfId="0" applyFont="1" applyBorder="1" applyAlignment="1">
      <alignment horizontal="left" vertical="top" wrapText="1"/>
    </xf>
    <xf numFmtId="0" fontId="3" fillId="10" borderId="8"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2" fillId="0" borderId="3" xfId="0" applyFont="1" applyBorder="1" applyAlignment="1"/>
    <xf numFmtId="0" fontId="0" fillId="0" borderId="0" xfId="0" applyAlignment="1"/>
    <xf numFmtId="0" fontId="2" fillId="0" borderId="6" xfId="0" applyFont="1" applyBorder="1" applyAlignment="1"/>
    <xf numFmtId="0" fontId="2" fillId="0" borderId="4" xfId="0" applyFont="1" applyBorder="1" applyAlignment="1"/>
    <xf numFmtId="0" fontId="2" fillId="0" borderId="7" xfId="0" applyFont="1" applyBorder="1" applyAlignment="1"/>
    <xf numFmtId="0" fontId="2" fillId="0" borderId="14" xfId="0" applyFont="1" applyBorder="1" applyAlignment="1"/>
    <xf numFmtId="0" fontId="2" fillId="0" borderId="13" xfId="0" applyFont="1" applyBorder="1" applyAlignment="1"/>
    <xf numFmtId="0" fontId="2" fillId="0" borderId="15" xfId="0" applyFont="1" applyBorder="1" applyAlignment="1"/>
    <xf numFmtId="0" fontId="2" fillId="0" borderId="1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8" Type="http://schemas.openxmlformats.org/officeDocument/2006/relationships/hyperlink" Target="https://ncipictd-my.sharepoint.com/:f:/g/personal/region67_tmsd_ncip_gov_ph/EhiMTnieroBDpB-dqoyuIfMBDl_EtKffEUTUBSKGkg_KGw?e=BvGnV7" TargetMode="External"/><Relationship Id="rId13" Type="http://schemas.openxmlformats.org/officeDocument/2006/relationships/hyperlink" Target="https://ncipictd-my.sharepoint.com/:f:/g/personal/region67_tmsd_ncip_gov_ph/EvUIezQzJGBHvEu3WT_R-1YBgJ0bmqOvlVpbChySJh93Gw?e=7iBfIM" TargetMode="External"/><Relationship Id="rId3" Type="http://schemas.openxmlformats.org/officeDocument/2006/relationships/hyperlink" Target="https://ncipictd-my.sharepoint.com/:f:/g/personal/region67_tmsd_ncip_gov_ph/Elk2zC1kJUNDrr3ULtgppcwBHRlRlfKcxDEe0vjJCSfgyQ?e=8ClbWH" TargetMode="External"/><Relationship Id="rId7" Type="http://schemas.openxmlformats.org/officeDocument/2006/relationships/hyperlink" Target="https://ncipictd-my.sharepoint.com/:f:/g/personal/region67_tmsd_ncip_gov_ph/EhiMTnieroBDpB-dqoyuIfMBDl_EtKffEUTUBSKGkg_KGw?e=BvGnV7" TargetMode="External"/><Relationship Id="rId12" Type="http://schemas.openxmlformats.org/officeDocument/2006/relationships/hyperlink" Target="https://ncipictd-my.sharepoint.com/:f:/g/personal/region67_tmsd_ncip_gov_ph/Et-OEo9VVa1OrToY107zkWUBGDdLuTunIvCtvav2NWTbpQ?e=vISyaj" TargetMode="External"/><Relationship Id="rId2" Type="http://schemas.openxmlformats.org/officeDocument/2006/relationships/hyperlink" Target="https://ncipictd-my.sharepoint.com/:f:/g/personal/region67_tmsd_ncip_gov_ph/EnXWRJodOuhIk4fm5qrRmPYBLDc7MbMM0IrXOAoDNf9YSA?e=JCeFrM" TargetMode="External"/><Relationship Id="rId16" Type="http://schemas.openxmlformats.org/officeDocument/2006/relationships/hyperlink" Target="https://ncipictd-my.sharepoint.com/:f:/g/personal/region67_tmsd_ncip_gov_ph/EhqmV9IlxY5GhU1ZyvIOFC0B5UjgiONP3YwNUp0gBm1uqA?e=Jo9aru" TargetMode="External"/><Relationship Id="rId1" Type="http://schemas.openxmlformats.org/officeDocument/2006/relationships/hyperlink" Target="https://ncipictd-my.sharepoint.com/:f:/g/personal/region67_tmsd_ncip_gov_ph/EipczhSJj_JJvp2nvt4VeTgBOm3_W6KzMEYSrnBEYXJIFQ?e=y7joWQ" TargetMode="External"/><Relationship Id="rId6" Type="http://schemas.openxmlformats.org/officeDocument/2006/relationships/hyperlink" Target="https://ncipictd-my.sharepoint.com/:f:/g/personal/region67_tmsd_ncip_gov_ph/EoXUnWw0RPFJqDtnnBU77zYBGOP8XDazm9XZEaBQkBO1mA?e=GIv7Sd" TargetMode="External"/><Relationship Id="rId11" Type="http://schemas.openxmlformats.org/officeDocument/2006/relationships/hyperlink" Target="https://ncipictd-my.sharepoint.com/:f:/g/personal/region67_tmsd_ncip_gov_ph/EjnGTE_buCtLoYZ_hNsF5xUBlabhUc3ULYB1--1fbAdadA?e=deJGiw" TargetMode="External"/><Relationship Id="rId5" Type="http://schemas.openxmlformats.org/officeDocument/2006/relationships/hyperlink" Target="https://ncipictd-my.sharepoint.com/:f:/g/personal/region67_tmsd_ncip_gov_ph/EmS6AJe8v7RKiOYCCcqm_NYBnPhQOSNmTIr3N_jjGql4zw?e=y2Jb13" TargetMode="External"/><Relationship Id="rId15" Type="http://schemas.openxmlformats.org/officeDocument/2006/relationships/hyperlink" Target="https://ncipictd-my.sharepoint.com/:f:/g/personal/region67_tmsd_ncip_gov_ph/EuGn3GYHkJVJl-B8jBlHM50Bvj8HtgalePgLyoYHldFHPg?e=OUE3bD" TargetMode="External"/><Relationship Id="rId10" Type="http://schemas.openxmlformats.org/officeDocument/2006/relationships/hyperlink" Target="https://ncipictd-my.sharepoint.com/:f:/g/personal/region67_tmsd_ncip_gov_ph/Eh0dNU5wA6FLkijMYJxL2dIB7kIL9vIx0PdDrXNInGrDhA?e=BpeVwV" TargetMode="External"/><Relationship Id="rId4" Type="http://schemas.openxmlformats.org/officeDocument/2006/relationships/hyperlink" Target="https://ncipictd-my.sharepoint.com/:f:/g/personal/region67_tmsd_ncip_gov_ph/EpdiQFndpJdPhHKEuw3AJ60BHuxb8Yox0aUjDQ6bXUVHLg?e=2fxhcQ" TargetMode="External"/><Relationship Id="rId9" Type="http://schemas.openxmlformats.org/officeDocument/2006/relationships/hyperlink" Target="https://ncipictd-my.sharepoint.com/:f:/g/personal/region67_tmsd_ncip_gov_ph/Et-OEo9VVa1OrToY107zkWUBGDdLuTunIvCtvav2NWTbpQ?e=vISyaj" TargetMode="External"/><Relationship Id="rId14" Type="http://schemas.openxmlformats.org/officeDocument/2006/relationships/hyperlink" Target="https://ncipictd-my.sharepoint.com/:f:/g/personal/region67_tmsd_ncip_gov_ph/EkWsqWEqBgdLvdgSK0m7siwBbht4fPkTzpZ2wtS0kMMo8Q?e=Qpeav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1002"/>
  <sheetViews>
    <sheetView workbookViewId="0">
      <pane ySplit="2" topLeftCell="B19" activePane="bottomLeft" state="frozen"/>
      <selection pane="bottomLeft" activeCell="B35" sqref="B35"/>
    </sheetView>
  </sheetViews>
  <sheetFormatPr defaultColWidth="12.5703125" defaultRowHeight="15" customHeight="1"/>
  <sheetData>
    <row r="1" spans="1:15" ht="15.75">
      <c r="A1" s="899" t="s">
        <v>0</v>
      </c>
      <c r="B1" s="945"/>
      <c r="C1" s="945"/>
      <c r="D1" s="945"/>
      <c r="E1" s="945"/>
      <c r="F1" s="945"/>
      <c r="G1" s="945"/>
      <c r="H1" s="945"/>
      <c r="I1" s="945"/>
      <c r="J1" s="945"/>
      <c r="K1" s="945"/>
      <c r="L1" s="945"/>
      <c r="M1" s="945"/>
      <c r="N1" s="945"/>
      <c r="O1" s="945"/>
    </row>
    <row r="2" spans="1:15" ht="22.5" customHeight="1">
      <c r="A2" s="1" t="s">
        <v>1</v>
      </c>
      <c r="B2" s="2" t="s">
        <v>2</v>
      </c>
      <c r="C2" s="2" t="s">
        <v>3</v>
      </c>
      <c r="D2" s="2" t="s">
        <v>4</v>
      </c>
      <c r="E2" s="2" t="s">
        <v>5</v>
      </c>
      <c r="F2" s="2" t="s">
        <v>6</v>
      </c>
      <c r="G2" s="2" t="s">
        <v>7</v>
      </c>
      <c r="H2" s="2" t="s">
        <v>8</v>
      </c>
      <c r="I2" s="2" t="s">
        <v>9</v>
      </c>
      <c r="J2" s="2" t="s">
        <v>10</v>
      </c>
      <c r="K2" s="2" t="s">
        <v>11</v>
      </c>
      <c r="L2" s="3" t="s">
        <v>12</v>
      </c>
      <c r="M2" s="2" t="s">
        <v>13</v>
      </c>
      <c r="N2" s="2" t="s">
        <v>14</v>
      </c>
      <c r="O2" s="2" t="s">
        <v>15</v>
      </c>
    </row>
    <row r="3" spans="1:15" ht="22.5" customHeight="1">
      <c r="A3" s="4">
        <v>1990</v>
      </c>
      <c r="B3" s="5"/>
      <c r="C3" s="5"/>
      <c r="D3" s="5"/>
      <c r="E3" s="5"/>
      <c r="F3" s="6"/>
      <c r="G3" s="7"/>
      <c r="H3" s="5"/>
      <c r="I3" s="8">
        <f>COUNTIF('REGION 67'!$C$1:$C$35,1990)</f>
        <v>0</v>
      </c>
      <c r="J3" s="6"/>
      <c r="K3" s="5"/>
      <c r="L3" s="9"/>
      <c r="M3" s="5"/>
      <c r="N3" s="5"/>
      <c r="O3" s="2">
        <f t="shared" ref="O3:O29" si="0">SUM(B3:N3)</f>
        <v>0</v>
      </c>
    </row>
    <row r="4" spans="1:15" ht="22.5" customHeight="1">
      <c r="A4" s="4">
        <v>2000</v>
      </c>
      <c r="B4" s="5"/>
      <c r="C4" s="5"/>
      <c r="D4" s="5"/>
      <c r="E4" s="5"/>
      <c r="F4" s="6"/>
      <c r="G4" s="10"/>
      <c r="H4" s="5"/>
      <c r="I4" s="8">
        <f>COUNTIF('REGION 67'!$C$1:$C$35,200)</f>
        <v>0</v>
      </c>
      <c r="J4" s="6"/>
      <c r="K4" s="5"/>
      <c r="L4" s="9"/>
      <c r="M4" s="5"/>
      <c r="N4" s="5"/>
      <c r="O4" s="2">
        <f t="shared" si="0"/>
        <v>0</v>
      </c>
    </row>
    <row r="5" spans="1:15" ht="22.5" customHeight="1">
      <c r="A5" s="4">
        <v>2001</v>
      </c>
      <c r="B5" s="5"/>
      <c r="C5" s="5"/>
      <c r="D5" s="5"/>
      <c r="E5" s="5"/>
      <c r="F5" s="6"/>
      <c r="G5" s="11"/>
      <c r="H5" s="5"/>
      <c r="I5" s="8">
        <f>COUNTIF('REGION 67'!$C$1:$C$35,2001)</f>
        <v>0</v>
      </c>
      <c r="J5" s="6"/>
      <c r="K5" s="5"/>
      <c r="L5" s="9"/>
      <c r="M5" s="5"/>
      <c r="N5" s="5"/>
      <c r="O5" s="2">
        <f t="shared" si="0"/>
        <v>0</v>
      </c>
    </row>
    <row r="6" spans="1:15" ht="22.5" customHeight="1">
      <c r="A6" s="4">
        <v>2002</v>
      </c>
      <c r="B6" s="5"/>
      <c r="C6" s="5"/>
      <c r="D6" s="5"/>
      <c r="E6" s="5"/>
      <c r="F6" s="6"/>
      <c r="G6" s="11"/>
      <c r="H6" s="5"/>
      <c r="I6" s="8">
        <f>COUNTIF('REGION 67'!$C$1:$C$35,2002)</f>
        <v>0</v>
      </c>
      <c r="J6" s="6"/>
      <c r="K6" s="5"/>
      <c r="L6" s="9"/>
      <c r="M6" s="5"/>
      <c r="N6" s="5"/>
      <c r="O6" s="2">
        <f t="shared" si="0"/>
        <v>0</v>
      </c>
    </row>
    <row r="7" spans="1:15" ht="22.5" customHeight="1">
      <c r="A7" s="4">
        <v>2003</v>
      </c>
      <c r="B7" s="5"/>
      <c r="C7" s="5"/>
      <c r="D7" s="5"/>
      <c r="E7" s="5"/>
      <c r="F7" s="6"/>
      <c r="G7" s="11">
        <v>1</v>
      </c>
      <c r="H7" s="5"/>
      <c r="I7" s="8">
        <f>COUNTIF('REGION 67'!$C$1:$C$35,2003)</f>
        <v>0</v>
      </c>
      <c r="J7" s="6"/>
      <c r="K7" s="5"/>
      <c r="L7" s="9"/>
      <c r="M7" s="5"/>
      <c r="N7" s="5"/>
      <c r="O7" s="2">
        <f t="shared" si="0"/>
        <v>1</v>
      </c>
    </row>
    <row r="8" spans="1:15" ht="22.5" customHeight="1">
      <c r="A8" s="4">
        <v>2004</v>
      </c>
      <c r="B8" s="5"/>
      <c r="C8" s="5"/>
      <c r="D8" s="5"/>
      <c r="E8" s="5"/>
      <c r="F8" s="6"/>
      <c r="G8" s="10"/>
      <c r="H8" s="5"/>
      <c r="I8" s="8">
        <f>COUNTIF('REGION 67'!$C$1:$C$35,2004)</f>
        <v>0</v>
      </c>
      <c r="J8" s="6"/>
      <c r="K8" s="5"/>
      <c r="L8" s="9"/>
      <c r="M8" s="5"/>
      <c r="N8" s="5"/>
      <c r="O8" s="2">
        <f t="shared" si="0"/>
        <v>0</v>
      </c>
    </row>
    <row r="9" spans="1:15" ht="22.5" customHeight="1">
      <c r="A9" s="4">
        <v>2005</v>
      </c>
      <c r="B9" s="5"/>
      <c r="C9" s="5"/>
      <c r="D9" s="5"/>
      <c r="E9" s="5"/>
      <c r="F9" s="6"/>
      <c r="G9" s="10"/>
      <c r="H9" s="5"/>
      <c r="I9" s="8">
        <f>COUNTIF('REGION 67'!$C$1:$C$35,2005)</f>
        <v>0</v>
      </c>
      <c r="J9" s="4"/>
      <c r="K9" s="5"/>
      <c r="L9" s="9"/>
      <c r="M9" s="5"/>
      <c r="N9" s="5"/>
      <c r="O9" s="2">
        <f t="shared" si="0"/>
        <v>0</v>
      </c>
    </row>
    <row r="10" spans="1:15" ht="22.5" customHeight="1">
      <c r="A10" s="4">
        <v>2006</v>
      </c>
      <c r="B10" s="5"/>
      <c r="C10" s="5"/>
      <c r="D10" s="5"/>
      <c r="E10" s="5"/>
      <c r="F10" s="6"/>
      <c r="G10" s="11"/>
      <c r="H10" s="5"/>
      <c r="I10" s="8">
        <f>COUNTIF('REGION 67'!$C$1:$C$35,2006)</f>
        <v>0</v>
      </c>
      <c r="J10" s="6"/>
      <c r="K10" s="5"/>
      <c r="L10" s="9"/>
      <c r="M10" s="5"/>
      <c r="N10" s="5"/>
      <c r="O10" s="2">
        <f t="shared" si="0"/>
        <v>0</v>
      </c>
    </row>
    <row r="11" spans="1:15" ht="22.5" customHeight="1">
      <c r="A11" s="4">
        <v>2007</v>
      </c>
      <c r="B11" s="5"/>
      <c r="C11" s="5"/>
      <c r="D11" s="5"/>
      <c r="E11" s="5"/>
      <c r="F11" s="6"/>
      <c r="G11" s="10"/>
      <c r="H11" s="5"/>
      <c r="I11" s="12">
        <f>COUNTIF('REGION 67'!$C$1:$C$35,2007)</f>
        <v>1</v>
      </c>
      <c r="J11" s="6"/>
      <c r="K11" s="4">
        <v>1</v>
      </c>
      <c r="L11" s="13">
        <v>1</v>
      </c>
      <c r="M11" s="5"/>
      <c r="N11" s="5"/>
      <c r="O11" s="2">
        <f t="shared" si="0"/>
        <v>3</v>
      </c>
    </row>
    <row r="12" spans="1:15" ht="22.5" customHeight="1">
      <c r="A12" s="4">
        <v>2008</v>
      </c>
      <c r="B12" s="5"/>
      <c r="C12" s="5"/>
      <c r="D12" s="5"/>
      <c r="E12" s="5"/>
      <c r="F12" s="6"/>
      <c r="G12" s="7"/>
      <c r="H12" s="5"/>
      <c r="I12" s="8">
        <f>COUNTIF('REGION 67'!$C$1:$C$35,1990)</f>
        <v>0</v>
      </c>
      <c r="J12" s="6"/>
      <c r="K12" s="5"/>
      <c r="L12" s="9"/>
      <c r="M12" s="4">
        <v>2</v>
      </c>
      <c r="N12" s="5"/>
      <c r="O12" s="2">
        <f t="shared" si="0"/>
        <v>2</v>
      </c>
    </row>
    <row r="13" spans="1:15" ht="22.5" customHeight="1">
      <c r="A13" s="4">
        <v>2009</v>
      </c>
      <c r="B13" s="4"/>
      <c r="C13" s="5"/>
      <c r="D13" s="5"/>
      <c r="E13" s="5"/>
      <c r="F13" s="6"/>
      <c r="G13" s="11"/>
      <c r="H13" s="5"/>
      <c r="I13" s="12">
        <f>COUNTIF('REGION 67'!$C$1:$C$35,2009)</f>
        <v>1</v>
      </c>
      <c r="J13" s="6"/>
      <c r="K13" s="5"/>
      <c r="L13" s="9"/>
      <c r="M13" s="5"/>
      <c r="N13" s="5"/>
      <c r="O13" s="2">
        <f t="shared" si="0"/>
        <v>1</v>
      </c>
    </row>
    <row r="14" spans="1:15" ht="22.5" customHeight="1">
      <c r="A14" s="4">
        <v>2010</v>
      </c>
      <c r="B14" s="4">
        <v>2</v>
      </c>
      <c r="C14" s="4">
        <v>3</v>
      </c>
      <c r="D14" s="5"/>
      <c r="E14" s="5"/>
      <c r="F14" s="6"/>
      <c r="G14" s="11"/>
      <c r="H14" s="5"/>
      <c r="I14" s="14">
        <f>COUNTIF('REGION 67'!$C$1:$C$35,2010)</f>
        <v>0</v>
      </c>
      <c r="J14" s="6"/>
      <c r="K14" s="4">
        <v>4</v>
      </c>
      <c r="L14" s="13">
        <v>1</v>
      </c>
      <c r="M14" s="4">
        <v>1</v>
      </c>
      <c r="N14" s="5"/>
      <c r="O14" s="2">
        <f t="shared" si="0"/>
        <v>11</v>
      </c>
    </row>
    <row r="15" spans="1:15" ht="22.5" customHeight="1">
      <c r="A15" s="4">
        <v>2011</v>
      </c>
      <c r="B15" s="5"/>
      <c r="C15" s="4">
        <v>7</v>
      </c>
      <c r="D15" s="5"/>
      <c r="E15" s="5"/>
      <c r="F15" s="4"/>
      <c r="G15" s="11">
        <v>3</v>
      </c>
      <c r="H15" s="5"/>
      <c r="I15" s="12">
        <f>COUNTIF('REGION 67'!$C$1:$C$35,2011)</f>
        <v>2</v>
      </c>
      <c r="J15" s="4">
        <v>2</v>
      </c>
      <c r="K15" s="4">
        <v>3</v>
      </c>
      <c r="L15" s="13">
        <v>1</v>
      </c>
      <c r="M15" s="4"/>
      <c r="N15" s="4"/>
      <c r="O15" s="2">
        <f t="shared" si="0"/>
        <v>18</v>
      </c>
    </row>
    <row r="16" spans="1:15" ht="22.5" customHeight="1">
      <c r="A16" s="4">
        <v>2012</v>
      </c>
      <c r="B16" s="5"/>
      <c r="C16" s="4">
        <v>2</v>
      </c>
      <c r="D16" s="5"/>
      <c r="E16" s="5"/>
      <c r="F16" s="6"/>
      <c r="G16" s="11">
        <v>5</v>
      </c>
      <c r="H16" s="5"/>
      <c r="I16" s="12">
        <f>COUNTIF('REGION 67'!$C$1:$C$35,2012)</f>
        <v>1</v>
      </c>
      <c r="J16" s="6"/>
      <c r="K16" s="6"/>
      <c r="L16" s="15">
        <v>1</v>
      </c>
      <c r="M16" s="5"/>
      <c r="N16" s="5"/>
      <c r="O16" s="2">
        <f t="shared" si="0"/>
        <v>9</v>
      </c>
    </row>
    <row r="17" spans="1:15" ht="22.5" customHeight="1">
      <c r="A17" s="4">
        <v>2013</v>
      </c>
      <c r="B17" s="4"/>
      <c r="C17" s="4">
        <v>1</v>
      </c>
      <c r="D17" s="5"/>
      <c r="E17" s="5"/>
      <c r="F17" s="4"/>
      <c r="G17" s="11">
        <v>5</v>
      </c>
      <c r="H17" s="5"/>
      <c r="I17" s="14">
        <f>COUNTIF('REGION 67'!$C$1:$C$35,2013)</f>
        <v>0</v>
      </c>
      <c r="J17" s="4">
        <v>1</v>
      </c>
      <c r="K17" s="5"/>
      <c r="L17" s="9"/>
      <c r="M17" s="4">
        <v>2</v>
      </c>
      <c r="N17" s="4"/>
      <c r="O17" s="2">
        <f t="shared" si="0"/>
        <v>9</v>
      </c>
    </row>
    <row r="18" spans="1:15" ht="22.5" customHeight="1">
      <c r="A18" s="4">
        <v>2014</v>
      </c>
      <c r="B18" s="4">
        <v>1</v>
      </c>
      <c r="C18" s="4">
        <v>3</v>
      </c>
      <c r="D18" s="5"/>
      <c r="E18" s="5"/>
      <c r="F18" s="4"/>
      <c r="G18" s="11">
        <v>7</v>
      </c>
      <c r="H18" s="5"/>
      <c r="I18" s="14">
        <f>COUNTIF('REGION 67'!$C$1:$C$35,2014)</f>
        <v>0</v>
      </c>
      <c r="J18" s="6"/>
      <c r="K18" s="5"/>
      <c r="L18" s="15">
        <v>2</v>
      </c>
      <c r="M18" s="5"/>
      <c r="N18" s="4"/>
      <c r="O18" s="2">
        <f t="shared" si="0"/>
        <v>13</v>
      </c>
    </row>
    <row r="19" spans="1:15" ht="22.5" customHeight="1">
      <c r="A19" s="4">
        <v>2015</v>
      </c>
      <c r="B19" s="4">
        <v>1</v>
      </c>
      <c r="C19" s="4">
        <v>9</v>
      </c>
      <c r="D19" s="5"/>
      <c r="E19" s="5"/>
      <c r="F19" s="6"/>
      <c r="G19" s="11">
        <v>15</v>
      </c>
      <c r="H19" s="5"/>
      <c r="I19" s="14">
        <f>COUNTIF('REGION 67'!$C$1:$C$35,2015)</f>
        <v>0</v>
      </c>
      <c r="J19" s="6"/>
      <c r="K19" s="4">
        <v>6</v>
      </c>
      <c r="L19" s="13">
        <v>1</v>
      </c>
      <c r="M19" s="5"/>
      <c r="N19" s="5"/>
      <c r="O19" s="2">
        <f t="shared" si="0"/>
        <v>32</v>
      </c>
    </row>
    <row r="20" spans="1:15" ht="22.5" customHeight="1">
      <c r="A20" s="4">
        <v>2016</v>
      </c>
      <c r="B20" s="4">
        <v>2</v>
      </c>
      <c r="C20" s="4">
        <v>7</v>
      </c>
      <c r="D20" s="5"/>
      <c r="E20" s="4">
        <v>2</v>
      </c>
      <c r="F20" s="4"/>
      <c r="G20" s="11">
        <v>4</v>
      </c>
      <c r="H20" s="5"/>
      <c r="I20" s="14">
        <f>COUNTIF('REGION 67'!$C$1:$C$35,2016)</f>
        <v>0</v>
      </c>
      <c r="J20" s="4">
        <v>1</v>
      </c>
      <c r="K20" s="4">
        <v>11</v>
      </c>
      <c r="L20" s="9"/>
      <c r="M20" s="5"/>
      <c r="N20" s="5"/>
      <c r="O20" s="2">
        <f t="shared" si="0"/>
        <v>27</v>
      </c>
    </row>
    <row r="21" spans="1:15" ht="22.5" customHeight="1">
      <c r="A21" s="4">
        <v>2017</v>
      </c>
      <c r="B21" s="4">
        <v>1</v>
      </c>
      <c r="C21" s="4">
        <v>6</v>
      </c>
      <c r="D21" s="5"/>
      <c r="E21" s="4"/>
      <c r="F21" s="6"/>
      <c r="G21" s="11">
        <v>13</v>
      </c>
      <c r="H21" s="5"/>
      <c r="I21" s="14">
        <f>COUNTIF('REGION 67'!$C$1:$C$35,2017)</f>
        <v>0</v>
      </c>
      <c r="J21" s="4">
        <v>5</v>
      </c>
      <c r="K21" s="4">
        <v>7</v>
      </c>
      <c r="L21" s="13"/>
      <c r="M21" s="4"/>
      <c r="N21" s="4"/>
      <c r="O21" s="2">
        <f t="shared" si="0"/>
        <v>32</v>
      </c>
    </row>
    <row r="22" spans="1:15" ht="22.5" customHeight="1">
      <c r="A22" s="4">
        <v>2018</v>
      </c>
      <c r="B22" s="4">
        <v>7</v>
      </c>
      <c r="C22" s="4">
        <v>8</v>
      </c>
      <c r="D22" s="4"/>
      <c r="E22" s="4">
        <v>21</v>
      </c>
      <c r="F22" s="4">
        <v>1</v>
      </c>
      <c r="G22" s="11">
        <v>20</v>
      </c>
      <c r="H22" s="4"/>
      <c r="I22" s="14">
        <f>COUNTIF('REGION 67'!$C$1:$C$35,2018)</f>
        <v>0</v>
      </c>
      <c r="J22" s="4">
        <v>2</v>
      </c>
      <c r="K22" s="4">
        <v>9</v>
      </c>
      <c r="L22" s="13">
        <v>2</v>
      </c>
      <c r="M22" s="4">
        <v>1</v>
      </c>
      <c r="N22" s="4"/>
      <c r="O22" s="2">
        <f t="shared" si="0"/>
        <v>71</v>
      </c>
    </row>
    <row r="23" spans="1:15" ht="22.5" customHeight="1">
      <c r="A23" s="4">
        <v>2019</v>
      </c>
      <c r="B23" s="4">
        <v>3</v>
      </c>
      <c r="C23" s="4">
        <v>8</v>
      </c>
      <c r="D23" s="4">
        <v>3</v>
      </c>
      <c r="E23" s="4"/>
      <c r="F23" s="4"/>
      <c r="G23" s="11">
        <v>52</v>
      </c>
      <c r="H23" s="5"/>
      <c r="I23" s="12">
        <f>COUNTIF('REGION 67'!$C$1:$C$35,2019)</f>
        <v>1</v>
      </c>
      <c r="J23" s="4">
        <v>9</v>
      </c>
      <c r="K23" s="4">
        <v>1</v>
      </c>
      <c r="L23" s="13">
        <v>1</v>
      </c>
      <c r="M23" s="6"/>
      <c r="N23" s="4"/>
      <c r="O23" s="2">
        <f t="shared" si="0"/>
        <v>78</v>
      </c>
    </row>
    <row r="24" spans="1:15" ht="21.75" customHeight="1">
      <c r="A24" s="4">
        <v>2020</v>
      </c>
      <c r="B24" s="4">
        <v>2</v>
      </c>
      <c r="C24" s="4">
        <v>7</v>
      </c>
      <c r="D24" s="4">
        <v>4</v>
      </c>
      <c r="E24" s="4">
        <v>1</v>
      </c>
      <c r="F24" s="4">
        <v>2</v>
      </c>
      <c r="G24" s="11">
        <v>37</v>
      </c>
      <c r="H24" s="4"/>
      <c r="I24" s="14">
        <f>COUNTIF('REGION 67'!$C$1:$C$35,2020)</f>
        <v>0</v>
      </c>
      <c r="J24" s="4">
        <v>5</v>
      </c>
      <c r="K24" s="4"/>
      <c r="L24" s="13"/>
      <c r="M24" s="4">
        <f>1+2+1</f>
        <v>4</v>
      </c>
      <c r="N24" s="4"/>
      <c r="O24" s="2">
        <f t="shared" si="0"/>
        <v>62</v>
      </c>
    </row>
    <row r="25" spans="1:15" ht="22.5" customHeight="1">
      <c r="A25" s="4">
        <v>2021</v>
      </c>
      <c r="B25" s="4">
        <v>5</v>
      </c>
      <c r="C25" s="4">
        <v>1</v>
      </c>
      <c r="D25" s="4">
        <v>2</v>
      </c>
      <c r="E25" s="4">
        <v>13</v>
      </c>
      <c r="F25" s="4">
        <v>7</v>
      </c>
      <c r="G25" s="11">
        <v>37</v>
      </c>
      <c r="H25" s="5"/>
      <c r="I25" s="14">
        <f>COUNTIF('REGION 67'!$C$1:$C$35,2021)</f>
        <v>0</v>
      </c>
      <c r="J25" s="4">
        <v>68</v>
      </c>
      <c r="K25" s="4"/>
      <c r="L25" s="13">
        <v>82</v>
      </c>
      <c r="M25" s="4">
        <v>7</v>
      </c>
      <c r="N25" s="4"/>
      <c r="O25" s="2">
        <f t="shared" si="0"/>
        <v>222</v>
      </c>
    </row>
    <row r="26" spans="1:15" ht="22.5" customHeight="1">
      <c r="A26" s="4">
        <v>2022</v>
      </c>
      <c r="B26" s="4">
        <v>6</v>
      </c>
      <c r="C26" s="4">
        <v>8</v>
      </c>
      <c r="D26" s="4">
        <v>3</v>
      </c>
      <c r="E26" s="4">
        <v>6</v>
      </c>
      <c r="F26" s="4">
        <v>3</v>
      </c>
      <c r="G26" s="11">
        <v>23</v>
      </c>
      <c r="H26" s="4"/>
      <c r="I26" s="12">
        <f>COUNTIF('REGION 67'!$C$1:$C$35,2022)</f>
        <v>3</v>
      </c>
      <c r="J26" s="4">
        <v>27</v>
      </c>
      <c r="K26" s="4"/>
      <c r="L26" s="13">
        <v>92</v>
      </c>
      <c r="M26" s="4">
        <v>15</v>
      </c>
      <c r="N26" s="4"/>
      <c r="O26" s="2">
        <f t="shared" si="0"/>
        <v>186</v>
      </c>
    </row>
    <row r="27" spans="1:15" ht="22.5" customHeight="1">
      <c r="A27" s="4">
        <v>2023</v>
      </c>
      <c r="B27" s="4">
        <v>4</v>
      </c>
      <c r="C27" s="4">
        <v>10</v>
      </c>
      <c r="D27" s="4">
        <v>5</v>
      </c>
      <c r="E27" s="4">
        <v>3</v>
      </c>
      <c r="F27" s="4">
        <v>3</v>
      </c>
      <c r="G27" s="11"/>
      <c r="H27" s="4">
        <v>3</v>
      </c>
      <c r="I27" s="12">
        <f>COUNTIF('REGION 67'!$C$1:$C$35,2023)</f>
        <v>3</v>
      </c>
      <c r="J27" s="4">
        <v>37</v>
      </c>
      <c r="K27" s="4"/>
      <c r="L27" s="13">
        <v>322</v>
      </c>
      <c r="M27" s="4">
        <v>5</v>
      </c>
      <c r="N27" s="4"/>
      <c r="O27" s="2">
        <f t="shared" si="0"/>
        <v>395</v>
      </c>
    </row>
    <row r="28" spans="1:15" ht="22.5" customHeight="1">
      <c r="A28" s="16">
        <v>2024</v>
      </c>
      <c r="B28" s="16">
        <v>20</v>
      </c>
      <c r="C28" s="16">
        <v>1</v>
      </c>
      <c r="D28" s="16">
        <v>22</v>
      </c>
      <c r="E28" s="16">
        <v>17</v>
      </c>
      <c r="F28" s="16">
        <v>3</v>
      </c>
      <c r="G28" s="17"/>
      <c r="H28" s="18">
        <v>4</v>
      </c>
      <c r="I28" s="12">
        <f>COUNTIF('REGION 67'!$C$1:$C$35,2024)</f>
        <v>4</v>
      </c>
      <c r="J28" s="16">
        <v>28</v>
      </c>
      <c r="K28" s="16">
        <v>15</v>
      </c>
      <c r="L28" s="19">
        <f>797+8</f>
        <v>805</v>
      </c>
      <c r="M28" s="16">
        <v>6</v>
      </c>
      <c r="N28" s="16">
        <v>151</v>
      </c>
      <c r="O28" s="2">
        <f t="shared" si="0"/>
        <v>1076</v>
      </c>
    </row>
    <row r="29" spans="1:15" ht="22.5" customHeight="1">
      <c r="A29" s="20">
        <v>2025</v>
      </c>
      <c r="B29" s="20">
        <v>10</v>
      </c>
      <c r="C29" s="20">
        <v>0</v>
      </c>
      <c r="D29" s="20">
        <v>2</v>
      </c>
      <c r="E29" s="20">
        <v>30</v>
      </c>
      <c r="F29" s="20"/>
      <c r="G29" s="17">
        <v>2</v>
      </c>
      <c r="H29" s="20">
        <v>1</v>
      </c>
      <c r="I29" s="12">
        <f>COUNTIF('REGION 67'!$C$1:$C$35,2025)</f>
        <v>6</v>
      </c>
      <c r="J29" s="20">
        <v>1</v>
      </c>
      <c r="K29" s="20">
        <v>15</v>
      </c>
      <c r="L29" s="21">
        <v>615</v>
      </c>
      <c r="M29" s="20"/>
      <c r="N29" s="20">
        <v>24</v>
      </c>
      <c r="O29" s="2">
        <f t="shared" si="0"/>
        <v>706</v>
      </c>
    </row>
    <row r="30" spans="1:15" ht="22.5" customHeight="1">
      <c r="A30" s="2" t="s">
        <v>15</v>
      </c>
      <c r="B30" s="2">
        <f t="shared" ref="B30:N30" si="1">SUM(B4:B29)</f>
        <v>64</v>
      </c>
      <c r="C30" s="2">
        <f t="shared" si="1"/>
        <v>81</v>
      </c>
      <c r="D30" s="2">
        <f t="shared" si="1"/>
        <v>41</v>
      </c>
      <c r="E30" s="2">
        <f t="shared" si="1"/>
        <v>93</v>
      </c>
      <c r="F30" s="2">
        <f t="shared" si="1"/>
        <v>19</v>
      </c>
      <c r="G30" s="2">
        <f t="shared" si="1"/>
        <v>224</v>
      </c>
      <c r="H30" s="2">
        <f t="shared" si="1"/>
        <v>8</v>
      </c>
      <c r="I30" s="2">
        <f t="shared" si="1"/>
        <v>22</v>
      </c>
      <c r="J30" s="2">
        <f t="shared" si="1"/>
        <v>186</v>
      </c>
      <c r="K30" s="2">
        <f t="shared" si="1"/>
        <v>72</v>
      </c>
      <c r="L30" s="2">
        <f t="shared" si="1"/>
        <v>1926</v>
      </c>
      <c r="M30" s="2">
        <f t="shared" si="1"/>
        <v>43</v>
      </c>
      <c r="N30" s="2">
        <f t="shared" si="1"/>
        <v>175</v>
      </c>
      <c r="O30" s="2">
        <f>SUM(O2:O29)</f>
        <v>2954</v>
      </c>
    </row>
    <row r="31" spans="1:15" ht="12.75">
      <c r="F31" s="22"/>
      <c r="J31" s="22"/>
    </row>
    <row r="32" spans="1:15" ht="12.75">
      <c r="F32" s="22"/>
      <c r="J32" s="22"/>
    </row>
    <row r="33" spans="6:10" ht="12.75">
      <c r="F33" s="22"/>
      <c r="G33" s="900"/>
      <c r="H33" s="946"/>
      <c r="I33" s="946"/>
      <c r="J33" s="946"/>
    </row>
    <row r="34" spans="6:10" ht="12.75">
      <c r="F34" s="22"/>
      <c r="J34" s="22"/>
    </row>
    <row r="35" spans="6:10" ht="12.75">
      <c r="F35" s="22"/>
      <c r="J35" s="22"/>
    </row>
    <row r="36" spans="6:10" ht="12.75">
      <c r="F36" s="22"/>
      <c r="J36" s="22"/>
    </row>
    <row r="37" spans="6:10" ht="12.75">
      <c r="F37" s="22"/>
      <c r="J37" s="22"/>
    </row>
    <row r="38" spans="6:10" ht="12.75">
      <c r="F38" s="22"/>
      <c r="J38" s="22"/>
    </row>
    <row r="39" spans="6:10" ht="12.75">
      <c r="F39" s="22"/>
      <c r="J39" s="22"/>
    </row>
    <row r="40" spans="6:10" ht="12.75">
      <c r="F40" s="22"/>
      <c r="J40" s="22"/>
    </row>
    <row r="41" spans="6:10" ht="12.75">
      <c r="F41" s="22"/>
      <c r="J41" s="22"/>
    </row>
    <row r="42" spans="6:10" ht="12.75">
      <c r="F42" s="22"/>
      <c r="J42" s="22"/>
    </row>
    <row r="43" spans="6:10" ht="12.75">
      <c r="F43" s="22"/>
      <c r="J43" s="22"/>
    </row>
    <row r="44" spans="6:10" ht="12.75">
      <c r="F44" s="22"/>
      <c r="J44" s="22"/>
    </row>
    <row r="45" spans="6:10" ht="12.75">
      <c r="F45" s="22"/>
      <c r="J45" s="22"/>
    </row>
    <row r="46" spans="6:10" ht="12.75">
      <c r="F46" s="22"/>
      <c r="J46" s="22"/>
    </row>
    <row r="47" spans="6:10" ht="12.75">
      <c r="F47" s="22"/>
      <c r="J47" s="22"/>
    </row>
    <row r="48" spans="6:10" ht="12.75">
      <c r="F48" s="22"/>
      <c r="J48" s="22"/>
    </row>
    <row r="49" spans="6:10" ht="12.75">
      <c r="F49" s="22"/>
      <c r="J49" s="22"/>
    </row>
    <row r="50" spans="6:10" ht="12.75">
      <c r="F50" s="22"/>
      <c r="J50" s="22"/>
    </row>
    <row r="51" spans="6:10" ht="12.75">
      <c r="F51" s="22"/>
      <c r="J51" s="22"/>
    </row>
    <row r="52" spans="6:10" ht="12.75">
      <c r="F52" s="22"/>
      <c r="J52" s="22"/>
    </row>
    <row r="53" spans="6:10" ht="12.75">
      <c r="F53" s="22"/>
      <c r="J53" s="22"/>
    </row>
    <row r="54" spans="6:10" ht="12.75">
      <c r="F54" s="22"/>
      <c r="J54" s="22"/>
    </row>
    <row r="55" spans="6:10" ht="12.75">
      <c r="F55" s="22"/>
      <c r="J55" s="22"/>
    </row>
    <row r="56" spans="6:10" ht="12.75">
      <c r="F56" s="22"/>
      <c r="J56" s="22"/>
    </row>
    <row r="57" spans="6:10" ht="12.75">
      <c r="F57" s="22"/>
      <c r="J57" s="22"/>
    </row>
    <row r="58" spans="6:10" ht="12.75">
      <c r="F58" s="22"/>
      <c r="J58" s="22"/>
    </row>
    <row r="59" spans="6:10" ht="12.75">
      <c r="F59" s="22"/>
      <c r="J59" s="22"/>
    </row>
    <row r="60" spans="6:10" ht="12.75">
      <c r="F60" s="22"/>
      <c r="J60" s="22"/>
    </row>
    <row r="61" spans="6:10" ht="12.75">
      <c r="F61" s="22"/>
      <c r="J61" s="22"/>
    </row>
    <row r="62" spans="6:10" ht="12.75">
      <c r="F62" s="22"/>
      <c r="J62" s="22"/>
    </row>
    <row r="63" spans="6:10" ht="12.75">
      <c r="F63" s="22"/>
      <c r="J63" s="22"/>
    </row>
    <row r="64" spans="6:10" ht="12.75">
      <c r="F64" s="22"/>
      <c r="J64" s="22"/>
    </row>
    <row r="65" spans="6:10" ht="12.75">
      <c r="F65" s="22"/>
      <c r="J65" s="22"/>
    </row>
    <row r="66" spans="6:10" ht="12.75">
      <c r="F66" s="22"/>
      <c r="J66" s="22"/>
    </row>
    <row r="67" spans="6:10" ht="12.75">
      <c r="F67" s="22"/>
      <c r="J67" s="22"/>
    </row>
    <row r="68" spans="6:10" ht="12.75">
      <c r="F68" s="22"/>
      <c r="J68" s="22"/>
    </row>
    <row r="69" spans="6:10" ht="12.75">
      <c r="F69" s="22"/>
      <c r="J69" s="22"/>
    </row>
    <row r="70" spans="6:10" ht="12.75">
      <c r="F70" s="22"/>
      <c r="J70" s="22"/>
    </row>
    <row r="71" spans="6:10" ht="12.75">
      <c r="F71" s="22"/>
      <c r="J71" s="22"/>
    </row>
    <row r="72" spans="6:10" ht="12.75">
      <c r="F72" s="22"/>
      <c r="J72" s="22"/>
    </row>
    <row r="73" spans="6:10" ht="12.75">
      <c r="F73" s="22"/>
      <c r="J73" s="22"/>
    </row>
    <row r="74" spans="6:10" ht="12.75">
      <c r="F74" s="22"/>
      <c r="J74" s="22"/>
    </row>
    <row r="75" spans="6:10" ht="12.75">
      <c r="F75" s="22"/>
      <c r="J75" s="22"/>
    </row>
    <row r="76" spans="6:10" ht="12.75">
      <c r="F76" s="22"/>
      <c r="J76" s="22"/>
    </row>
    <row r="77" spans="6:10" ht="12.75">
      <c r="F77" s="22"/>
      <c r="J77" s="22"/>
    </row>
    <row r="78" spans="6:10" ht="12.75">
      <c r="F78" s="22"/>
      <c r="J78" s="22"/>
    </row>
    <row r="79" spans="6:10" ht="12.75">
      <c r="F79" s="22"/>
      <c r="J79" s="22"/>
    </row>
    <row r="80" spans="6:10" ht="12.75">
      <c r="F80" s="22"/>
      <c r="J80" s="22"/>
    </row>
    <row r="81" spans="6:10" ht="12.75">
      <c r="F81" s="22"/>
      <c r="J81" s="22"/>
    </row>
    <row r="82" spans="6:10" ht="12.75">
      <c r="F82" s="22"/>
      <c r="J82" s="22"/>
    </row>
    <row r="83" spans="6:10" ht="12.75">
      <c r="F83" s="22"/>
      <c r="J83" s="22"/>
    </row>
    <row r="84" spans="6:10" ht="12.75">
      <c r="F84" s="22"/>
      <c r="J84" s="22"/>
    </row>
    <row r="85" spans="6:10" ht="12.75">
      <c r="F85" s="22"/>
      <c r="J85" s="22"/>
    </row>
    <row r="86" spans="6:10" ht="12.75">
      <c r="F86" s="22"/>
      <c r="J86" s="22"/>
    </row>
    <row r="87" spans="6:10" ht="12.75">
      <c r="F87" s="22"/>
      <c r="J87" s="22"/>
    </row>
    <row r="88" spans="6:10" ht="12.75">
      <c r="F88" s="22"/>
      <c r="J88" s="22"/>
    </row>
    <row r="89" spans="6:10" ht="12.75">
      <c r="F89" s="22"/>
      <c r="J89" s="22"/>
    </row>
    <row r="90" spans="6:10" ht="12.75">
      <c r="F90" s="22"/>
      <c r="J90" s="22"/>
    </row>
    <row r="91" spans="6:10" ht="12.75">
      <c r="F91" s="22"/>
      <c r="J91" s="22"/>
    </row>
    <row r="92" spans="6:10" ht="12.75">
      <c r="F92" s="22"/>
      <c r="J92" s="22"/>
    </row>
    <row r="93" spans="6:10" ht="12.75">
      <c r="F93" s="22"/>
      <c r="J93" s="22"/>
    </row>
    <row r="94" spans="6:10" ht="12.75">
      <c r="F94" s="22"/>
      <c r="J94" s="22"/>
    </row>
    <row r="95" spans="6:10" ht="12.75">
      <c r="F95" s="22"/>
      <c r="J95" s="22"/>
    </row>
    <row r="96" spans="6:10" ht="12.75">
      <c r="F96" s="22"/>
      <c r="J96" s="22"/>
    </row>
    <row r="97" spans="6:10" ht="12.75">
      <c r="F97" s="22"/>
      <c r="J97" s="22"/>
    </row>
    <row r="98" spans="6:10" ht="12.75">
      <c r="F98" s="22"/>
      <c r="J98" s="22"/>
    </row>
    <row r="99" spans="6:10" ht="12.75">
      <c r="F99" s="22"/>
      <c r="J99" s="22"/>
    </row>
    <row r="100" spans="6:10" ht="12.75">
      <c r="F100" s="22"/>
      <c r="J100" s="22"/>
    </row>
    <row r="101" spans="6:10" ht="12.75">
      <c r="F101" s="22"/>
      <c r="J101" s="22"/>
    </row>
    <row r="102" spans="6:10" ht="12.75">
      <c r="F102" s="22"/>
      <c r="J102" s="22"/>
    </row>
    <row r="103" spans="6:10" ht="12.75">
      <c r="F103" s="22"/>
      <c r="J103" s="22"/>
    </row>
    <row r="104" spans="6:10" ht="12.75">
      <c r="F104" s="22"/>
      <c r="J104" s="22"/>
    </row>
    <row r="105" spans="6:10" ht="12.75">
      <c r="F105" s="22"/>
      <c r="J105" s="22"/>
    </row>
    <row r="106" spans="6:10" ht="12.75">
      <c r="F106" s="22"/>
      <c r="J106" s="22"/>
    </row>
    <row r="107" spans="6:10" ht="12.75">
      <c r="F107" s="22"/>
      <c r="J107" s="22"/>
    </row>
    <row r="108" spans="6:10" ht="12.75">
      <c r="F108" s="22"/>
      <c r="J108" s="22"/>
    </row>
    <row r="109" spans="6:10" ht="12.75">
      <c r="F109" s="22"/>
      <c r="J109" s="22"/>
    </row>
    <row r="110" spans="6:10" ht="12.75">
      <c r="F110" s="22"/>
      <c r="J110" s="22"/>
    </row>
    <row r="111" spans="6:10" ht="12.75">
      <c r="F111" s="22"/>
      <c r="J111" s="22"/>
    </row>
    <row r="112" spans="6:10" ht="12.75">
      <c r="F112" s="22"/>
      <c r="J112" s="22"/>
    </row>
    <row r="113" spans="6:10" ht="12.75">
      <c r="F113" s="22"/>
      <c r="J113" s="22"/>
    </row>
    <row r="114" spans="6:10" ht="12.75">
      <c r="F114" s="22"/>
      <c r="J114" s="22"/>
    </row>
    <row r="115" spans="6:10" ht="12.75">
      <c r="F115" s="22"/>
      <c r="J115" s="22"/>
    </row>
    <row r="116" spans="6:10" ht="12.75">
      <c r="F116" s="22"/>
      <c r="J116" s="22"/>
    </row>
    <row r="117" spans="6:10" ht="12.75">
      <c r="F117" s="22"/>
      <c r="J117" s="22"/>
    </row>
    <row r="118" spans="6:10" ht="12.75">
      <c r="F118" s="22"/>
      <c r="J118" s="22"/>
    </row>
    <row r="119" spans="6:10" ht="12.75">
      <c r="F119" s="22"/>
      <c r="J119" s="22"/>
    </row>
    <row r="120" spans="6:10" ht="12.75">
      <c r="F120" s="22"/>
      <c r="J120" s="22"/>
    </row>
    <row r="121" spans="6:10" ht="12.75">
      <c r="F121" s="22"/>
      <c r="J121" s="22"/>
    </row>
    <row r="122" spans="6:10" ht="12.75">
      <c r="F122" s="22"/>
      <c r="J122" s="22"/>
    </row>
    <row r="123" spans="6:10" ht="12.75">
      <c r="F123" s="22"/>
      <c r="J123" s="22"/>
    </row>
    <row r="124" spans="6:10" ht="12.75">
      <c r="F124" s="22"/>
      <c r="J124" s="22"/>
    </row>
    <row r="125" spans="6:10" ht="12.75">
      <c r="F125" s="22"/>
      <c r="J125" s="22"/>
    </row>
    <row r="126" spans="6:10" ht="12.75">
      <c r="F126" s="22"/>
      <c r="J126" s="22"/>
    </row>
    <row r="127" spans="6:10" ht="12.75">
      <c r="F127" s="22"/>
      <c r="J127" s="22"/>
    </row>
    <row r="128" spans="6:10" ht="12.75">
      <c r="F128" s="22"/>
      <c r="J128" s="22"/>
    </row>
    <row r="129" spans="6:10" ht="12.75">
      <c r="F129" s="22"/>
      <c r="J129" s="22"/>
    </row>
    <row r="130" spans="6:10" ht="12.75">
      <c r="F130" s="22"/>
      <c r="J130" s="22"/>
    </row>
    <row r="131" spans="6:10" ht="12.75">
      <c r="F131" s="22"/>
      <c r="J131" s="22"/>
    </row>
    <row r="132" spans="6:10" ht="12.75">
      <c r="F132" s="22"/>
      <c r="J132" s="22"/>
    </row>
    <row r="133" spans="6:10" ht="12.75">
      <c r="F133" s="22"/>
      <c r="J133" s="22"/>
    </row>
    <row r="134" spans="6:10" ht="12.75">
      <c r="F134" s="22"/>
      <c r="J134" s="22"/>
    </row>
    <row r="135" spans="6:10" ht="12.75">
      <c r="F135" s="22"/>
      <c r="J135" s="22"/>
    </row>
    <row r="136" spans="6:10" ht="12.75">
      <c r="F136" s="22"/>
      <c r="J136" s="22"/>
    </row>
    <row r="137" spans="6:10" ht="12.75">
      <c r="F137" s="22"/>
      <c r="J137" s="22"/>
    </row>
    <row r="138" spans="6:10" ht="12.75">
      <c r="F138" s="22"/>
      <c r="J138" s="22"/>
    </row>
    <row r="139" spans="6:10" ht="12.75">
      <c r="F139" s="22"/>
      <c r="J139" s="22"/>
    </row>
    <row r="140" spans="6:10" ht="12.75">
      <c r="F140" s="22"/>
      <c r="J140" s="22"/>
    </row>
    <row r="141" spans="6:10" ht="12.75">
      <c r="F141" s="22"/>
      <c r="J141" s="22"/>
    </row>
    <row r="142" spans="6:10" ht="12.75">
      <c r="F142" s="22"/>
      <c r="J142" s="22"/>
    </row>
    <row r="143" spans="6:10" ht="12.75">
      <c r="F143" s="22"/>
      <c r="J143" s="22"/>
    </row>
    <row r="144" spans="6:10" ht="12.75">
      <c r="F144" s="22"/>
      <c r="J144" s="22"/>
    </row>
    <row r="145" spans="6:10" ht="12.75">
      <c r="F145" s="22"/>
      <c r="J145" s="22"/>
    </row>
    <row r="146" spans="6:10" ht="12.75">
      <c r="F146" s="22"/>
      <c r="J146" s="22"/>
    </row>
    <row r="147" spans="6:10" ht="12.75">
      <c r="F147" s="22"/>
      <c r="J147" s="22"/>
    </row>
    <row r="148" spans="6:10" ht="12.75">
      <c r="F148" s="22"/>
      <c r="J148" s="22"/>
    </row>
    <row r="149" spans="6:10" ht="12.75">
      <c r="F149" s="22"/>
      <c r="J149" s="22"/>
    </row>
    <row r="150" spans="6:10" ht="12.75">
      <c r="F150" s="22"/>
      <c r="J150" s="22"/>
    </row>
    <row r="151" spans="6:10" ht="12.75">
      <c r="F151" s="22"/>
      <c r="J151" s="22"/>
    </row>
    <row r="152" spans="6:10" ht="12.75">
      <c r="F152" s="22"/>
      <c r="J152" s="22"/>
    </row>
    <row r="153" spans="6:10" ht="12.75">
      <c r="F153" s="22"/>
      <c r="J153" s="22"/>
    </row>
    <row r="154" spans="6:10" ht="12.75">
      <c r="F154" s="22"/>
      <c r="J154" s="22"/>
    </row>
    <row r="155" spans="6:10" ht="12.75">
      <c r="F155" s="22"/>
      <c r="J155" s="22"/>
    </row>
    <row r="156" spans="6:10" ht="12.75">
      <c r="F156" s="22"/>
      <c r="J156" s="22"/>
    </row>
    <row r="157" spans="6:10" ht="12.75">
      <c r="F157" s="22"/>
      <c r="J157" s="22"/>
    </row>
    <row r="158" spans="6:10" ht="12.75">
      <c r="F158" s="22"/>
      <c r="J158" s="22"/>
    </row>
    <row r="159" spans="6:10" ht="12.75">
      <c r="F159" s="22"/>
      <c r="J159" s="22"/>
    </row>
    <row r="160" spans="6:10" ht="12.75">
      <c r="F160" s="22"/>
      <c r="J160" s="22"/>
    </row>
    <row r="161" spans="6:10" ht="12.75">
      <c r="F161" s="22"/>
      <c r="J161" s="22"/>
    </row>
    <row r="162" spans="6:10" ht="12.75">
      <c r="F162" s="22"/>
      <c r="J162" s="22"/>
    </row>
    <row r="163" spans="6:10" ht="12.75">
      <c r="F163" s="22"/>
      <c r="J163" s="22"/>
    </row>
    <row r="164" spans="6:10" ht="12.75">
      <c r="F164" s="22"/>
      <c r="J164" s="22"/>
    </row>
    <row r="165" spans="6:10" ht="12.75">
      <c r="F165" s="22"/>
      <c r="J165" s="22"/>
    </row>
    <row r="166" spans="6:10" ht="12.75">
      <c r="F166" s="22"/>
      <c r="J166" s="22"/>
    </row>
    <row r="167" spans="6:10" ht="12.75">
      <c r="F167" s="22"/>
      <c r="J167" s="22"/>
    </row>
    <row r="168" spans="6:10" ht="12.75">
      <c r="F168" s="22"/>
      <c r="J168" s="22"/>
    </row>
    <row r="169" spans="6:10" ht="12.75">
      <c r="F169" s="22"/>
      <c r="J169" s="22"/>
    </row>
    <row r="170" spans="6:10" ht="12.75">
      <c r="F170" s="22"/>
      <c r="J170" s="22"/>
    </row>
    <row r="171" spans="6:10" ht="12.75">
      <c r="F171" s="22"/>
      <c r="J171" s="22"/>
    </row>
    <row r="172" spans="6:10" ht="12.75">
      <c r="F172" s="22"/>
      <c r="J172" s="22"/>
    </row>
    <row r="173" spans="6:10" ht="12.75">
      <c r="F173" s="22"/>
      <c r="J173" s="22"/>
    </row>
    <row r="174" spans="6:10" ht="12.75">
      <c r="F174" s="22"/>
      <c r="J174" s="22"/>
    </row>
    <row r="175" spans="6:10" ht="12.75">
      <c r="F175" s="22"/>
      <c r="J175" s="22"/>
    </row>
    <row r="176" spans="6:10" ht="12.75">
      <c r="F176" s="22"/>
      <c r="J176" s="22"/>
    </row>
    <row r="177" spans="6:10" ht="12.75">
      <c r="F177" s="22"/>
      <c r="J177" s="22"/>
    </row>
    <row r="178" spans="6:10" ht="12.75">
      <c r="F178" s="22"/>
      <c r="J178" s="22"/>
    </row>
    <row r="179" spans="6:10" ht="12.75">
      <c r="F179" s="22"/>
      <c r="J179" s="22"/>
    </row>
    <row r="180" spans="6:10" ht="12.75">
      <c r="F180" s="22"/>
      <c r="J180" s="22"/>
    </row>
    <row r="181" spans="6:10" ht="12.75">
      <c r="F181" s="22"/>
      <c r="J181" s="22"/>
    </row>
    <row r="182" spans="6:10" ht="12.75">
      <c r="F182" s="22"/>
      <c r="J182" s="22"/>
    </row>
    <row r="183" spans="6:10" ht="12.75">
      <c r="F183" s="22"/>
      <c r="J183" s="22"/>
    </row>
    <row r="184" spans="6:10" ht="12.75">
      <c r="F184" s="22"/>
      <c r="J184" s="22"/>
    </row>
    <row r="185" spans="6:10" ht="12.75">
      <c r="F185" s="22"/>
      <c r="J185" s="22"/>
    </row>
    <row r="186" spans="6:10" ht="12.75">
      <c r="F186" s="22"/>
      <c r="J186" s="22"/>
    </row>
    <row r="187" spans="6:10" ht="12.75">
      <c r="F187" s="22"/>
      <c r="J187" s="22"/>
    </row>
    <row r="188" spans="6:10" ht="12.75">
      <c r="F188" s="22"/>
      <c r="J188" s="22"/>
    </row>
    <row r="189" spans="6:10" ht="12.75">
      <c r="F189" s="22"/>
      <c r="J189" s="22"/>
    </row>
    <row r="190" spans="6:10" ht="12.75">
      <c r="F190" s="22"/>
      <c r="J190" s="22"/>
    </row>
    <row r="191" spans="6:10" ht="12.75">
      <c r="F191" s="22"/>
      <c r="J191" s="22"/>
    </row>
    <row r="192" spans="6:10" ht="12.75">
      <c r="F192" s="22"/>
      <c r="J192" s="22"/>
    </row>
    <row r="193" spans="6:10" ht="12.75">
      <c r="F193" s="22"/>
      <c r="J193" s="22"/>
    </row>
    <row r="194" spans="6:10" ht="12.75">
      <c r="F194" s="22"/>
      <c r="J194" s="22"/>
    </row>
    <row r="195" spans="6:10" ht="12.75">
      <c r="F195" s="22"/>
      <c r="J195" s="22"/>
    </row>
    <row r="196" spans="6:10" ht="12.75">
      <c r="F196" s="22"/>
      <c r="J196" s="22"/>
    </row>
    <row r="197" spans="6:10" ht="12.75">
      <c r="F197" s="22"/>
      <c r="J197" s="22"/>
    </row>
    <row r="198" spans="6:10" ht="12.75">
      <c r="F198" s="22"/>
      <c r="J198" s="22"/>
    </row>
    <row r="199" spans="6:10" ht="12.75">
      <c r="F199" s="22"/>
      <c r="J199" s="22"/>
    </row>
    <row r="200" spans="6:10" ht="12.75">
      <c r="F200" s="22"/>
      <c r="J200" s="22"/>
    </row>
    <row r="201" spans="6:10" ht="12.75">
      <c r="F201" s="22"/>
      <c r="J201" s="22"/>
    </row>
    <row r="202" spans="6:10" ht="12.75">
      <c r="F202" s="22"/>
      <c r="J202" s="22"/>
    </row>
    <row r="203" spans="6:10" ht="12.75">
      <c r="F203" s="22"/>
      <c r="J203" s="22"/>
    </row>
    <row r="204" spans="6:10" ht="12.75">
      <c r="F204" s="22"/>
      <c r="J204" s="22"/>
    </row>
    <row r="205" spans="6:10" ht="12.75">
      <c r="F205" s="22"/>
      <c r="J205" s="22"/>
    </row>
    <row r="206" spans="6:10" ht="12.75">
      <c r="F206" s="22"/>
      <c r="J206" s="22"/>
    </row>
    <row r="207" spans="6:10" ht="12.75">
      <c r="F207" s="22"/>
      <c r="J207" s="22"/>
    </row>
    <row r="208" spans="6:10" ht="12.75">
      <c r="F208" s="22"/>
      <c r="J208" s="22"/>
    </row>
    <row r="209" spans="6:10" ht="12.75">
      <c r="F209" s="22"/>
      <c r="J209" s="22"/>
    </row>
    <row r="210" spans="6:10" ht="12.75">
      <c r="F210" s="22"/>
      <c r="J210" s="22"/>
    </row>
    <row r="211" spans="6:10" ht="12.75">
      <c r="F211" s="22"/>
      <c r="J211" s="22"/>
    </row>
    <row r="212" spans="6:10" ht="12.75">
      <c r="F212" s="22"/>
      <c r="J212" s="22"/>
    </row>
    <row r="213" spans="6:10" ht="12.75">
      <c r="F213" s="22"/>
      <c r="J213" s="22"/>
    </row>
    <row r="214" spans="6:10" ht="12.75">
      <c r="F214" s="22"/>
      <c r="J214" s="22"/>
    </row>
    <row r="215" spans="6:10" ht="12.75">
      <c r="F215" s="22"/>
      <c r="J215" s="22"/>
    </row>
    <row r="216" spans="6:10" ht="12.75">
      <c r="F216" s="22"/>
      <c r="J216" s="22"/>
    </row>
    <row r="217" spans="6:10" ht="12.75">
      <c r="F217" s="22"/>
      <c r="J217" s="22"/>
    </row>
    <row r="218" spans="6:10" ht="12.75">
      <c r="F218" s="22"/>
      <c r="J218" s="22"/>
    </row>
    <row r="219" spans="6:10" ht="12.75">
      <c r="F219" s="22"/>
      <c r="J219" s="22"/>
    </row>
    <row r="220" spans="6:10" ht="12.75">
      <c r="F220" s="22"/>
      <c r="J220" s="22"/>
    </row>
    <row r="221" spans="6:10" ht="12.75">
      <c r="F221" s="22"/>
      <c r="J221" s="22"/>
    </row>
    <row r="222" spans="6:10" ht="12.75">
      <c r="F222" s="22"/>
      <c r="J222" s="22"/>
    </row>
    <row r="223" spans="6:10" ht="12.75">
      <c r="F223" s="22"/>
      <c r="J223" s="22"/>
    </row>
    <row r="224" spans="6:10" ht="12.75">
      <c r="F224" s="22"/>
      <c r="J224" s="22"/>
    </row>
    <row r="225" spans="6:10" ht="12.75">
      <c r="F225" s="22"/>
      <c r="J225" s="22"/>
    </row>
    <row r="226" spans="6:10" ht="12.75">
      <c r="F226" s="22"/>
      <c r="J226" s="22"/>
    </row>
    <row r="227" spans="6:10" ht="12.75">
      <c r="F227" s="22"/>
      <c r="J227" s="22"/>
    </row>
    <row r="228" spans="6:10" ht="12.75">
      <c r="F228" s="22"/>
      <c r="J228" s="22"/>
    </row>
    <row r="229" spans="6:10" ht="12.75">
      <c r="F229" s="22"/>
      <c r="J229" s="22"/>
    </row>
    <row r="230" spans="6:10" ht="12.75">
      <c r="F230" s="22"/>
      <c r="J230" s="22"/>
    </row>
    <row r="231" spans="6:10" ht="12.75">
      <c r="F231" s="22"/>
      <c r="J231" s="22"/>
    </row>
    <row r="232" spans="6:10" ht="12.75">
      <c r="F232" s="22"/>
      <c r="J232" s="22"/>
    </row>
    <row r="233" spans="6:10" ht="12.75">
      <c r="F233" s="22"/>
      <c r="J233" s="22"/>
    </row>
    <row r="234" spans="6:10" ht="12.75">
      <c r="F234" s="22"/>
      <c r="J234" s="22"/>
    </row>
    <row r="235" spans="6:10" ht="12.75">
      <c r="F235" s="22"/>
      <c r="J235" s="22"/>
    </row>
    <row r="236" spans="6:10" ht="12.75">
      <c r="F236" s="22"/>
      <c r="J236" s="22"/>
    </row>
    <row r="237" spans="6:10" ht="12.75">
      <c r="F237" s="22"/>
      <c r="J237" s="22"/>
    </row>
    <row r="238" spans="6:10" ht="12.75">
      <c r="F238" s="22"/>
      <c r="J238" s="22"/>
    </row>
    <row r="239" spans="6:10" ht="12.75">
      <c r="F239" s="22"/>
      <c r="J239" s="22"/>
    </row>
    <row r="240" spans="6:10" ht="12.75">
      <c r="F240" s="22"/>
      <c r="J240" s="22"/>
    </row>
    <row r="241" spans="6:10" ht="12.75">
      <c r="F241" s="22"/>
      <c r="J241" s="22"/>
    </row>
    <row r="242" spans="6:10" ht="12.75">
      <c r="F242" s="22"/>
      <c r="J242" s="22"/>
    </row>
    <row r="243" spans="6:10" ht="12.75">
      <c r="F243" s="22"/>
      <c r="J243" s="22"/>
    </row>
    <row r="244" spans="6:10" ht="12.75">
      <c r="F244" s="22"/>
      <c r="J244" s="22"/>
    </row>
    <row r="245" spans="6:10" ht="12.75">
      <c r="F245" s="22"/>
      <c r="J245" s="22"/>
    </row>
    <row r="246" spans="6:10" ht="12.75">
      <c r="F246" s="22"/>
      <c r="J246" s="22"/>
    </row>
    <row r="247" spans="6:10" ht="12.75">
      <c r="F247" s="22"/>
      <c r="J247" s="22"/>
    </row>
    <row r="248" spans="6:10" ht="12.75">
      <c r="F248" s="22"/>
      <c r="J248" s="22"/>
    </row>
    <row r="249" spans="6:10" ht="12.75">
      <c r="F249" s="22"/>
      <c r="J249" s="22"/>
    </row>
    <row r="250" spans="6:10" ht="12.75">
      <c r="F250" s="22"/>
      <c r="J250" s="22"/>
    </row>
    <row r="251" spans="6:10" ht="12.75">
      <c r="F251" s="22"/>
      <c r="J251" s="22"/>
    </row>
    <row r="252" spans="6:10" ht="12.75">
      <c r="F252" s="22"/>
      <c r="J252" s="22"/>
    </row>
    <row r="253" spans="6:10" ht="12.75">
      <c r="F253" s="22"/>
      <c r="J253" s="22"/>
    </row>
    <row r="254" spans="6:10" ht="12.75">
      <c r="F254" s="22"/>
      <c r="J254" s="22"/>
    </row>
    <row r="255" spans="6:10" ht="12.75">
      <c r="F255" s="22"/>
      <c r="J255" s="22"/>
    </row>
    <row r="256" spans="6:10" ht="12.75">
      <c r="F256" s="22"/>
      <c r="J256" s="22"/>
    </row>
    <row r="257" spans="6:10" ht="12.75">
      <c r="F257" s="22"/>
      <c r="J257" s="22"/>
    </row>
    <row r="258" spans="6:10" ht="12.75">
      <c r="F258" s="22"/>
      <c r="J258" s="22"/>
    </row>
    <row r="259" spans="6:10" ht="12.75">
      <c r="F259" s="22"/>
      <c r="J259" s="22"/>
    </row>
    <row r="260" spans="6:10" ht="12.75">
      <c r="F260" s="22"/>
      <c r="J260" s="22"/>
    </row>
    <row r="261" spans="6:10" ht="12.75">
      <c r="F261" s="22"/>
      <c r="J261" s="22"/>
    </row>
    <row r="262" spans="6:10" ht="12.75">
      <c r="F262" s="22"/>
      <c r="J262" s="22"/>
    </row>
    <row r="263" spans="6:10" ht="12.75">
      <c r="F263" s="22"/>
      <c r="J263" s="22"/>
    </row>
    <row r="264" spans="6:10" ht="12.75">
      <c r="F264" s="22"/>
      <c r="J264" s="22"/>
    </row>
    <row r="265" spans="6:10" ht="12.75">
      <c r="F265" s="22"/>
      <c r="J265" s="22"/>
    </row>
    <row r="266" spans="6:10" ht="12.75">
      <c r="F266" s="22"/>
      <c r="J266" s="22"/>
    </row>
    <row r="267" spans="6:10" ht="12.75">
      <c r="F267" s="22"/>
      <c r="J267" s="22"/>
    </row>
    <row r="268" spans="6:10" ht="12.75">
      <c r="F268" s="22"/>
      <c r="J268" s="22"/>
    </row>
    <row r="269" spans="6:10" ht="12.75">
      <c r="F269" s="22"/>
      <c r="J269" s="22"/>
    </row>
    <row r="270" spans="6:10" ht="12.75">
      <c r="F270" s="22"/>
      <c r="J270" s="22"/>
    </row>
    <row r="271" spans="6:10" ht="12.75">
      <c r="F271" s="22"/>
      <c r="J271" s="22"/>
    </row>
    <row r="272" spans="6:10" ht="12.75">
      <c r="F272" s="22"/>
      <c r="J272" s="22"/>
    </row>
    <row r="273" spans="6:10" ht="12.75">
      <c r="F273" s="22"/>
      <c r="J273" s="22"/>
    </row>
    <row r="274" spans="6:10" ht="12.75">
      <c r="F274" s="22"/>
      <c r="J274" s="22"/>
    </row>
    <row r="275" spans="6:10" ht="12.75">
      <c r="F275" s="22"/>
      <c r="J275" s="22"/>
    </row>
    <row r="276" spans="6:10" ht="12.75">
      <c r="F276" s="22"/>
      <c r="J276" s="22"/>
    </row>
    <row r="277" spans="6:10" ht="12.75">
      <c r="F277" s="22"/>
      <c r="J277" s="22"/>
    </row>
    <row r="278" spans="6:10" ht="12.75">
      <c r="F278" s="22"/>
      <c r="J278" s="22"/>
    </row>
    <row r="279" spans="6:10" ht="12.75">
      <c r="F279" s="22"/>
      <c r="J279" s="22"/>
    </row>
    <row r="280" spans="6:10" ht="12.75">
      <c r="F280" s="22"/>
      <c r="J280" s="22"/>
    </row>
    <row r="281" spans="6:10" ht="12.75">
      <c r="F281" s="22"/>
      <c r="J281" s="22"/>
    </row>
    <row r="282" spans="6:10" ht="12.75">
      <c r="F282" s="22"/>
      <c r="J282" s="22"/>
    </row>
    <row r="283" spans="6:10" ht="12.75">
      <c r="F283" s="22"/>
      <c r="J283" s="22"/>
    </row>
    <row r="284" spans="6:10" ht="12.75">
      <c r="F284" s="22"/>
      <c r="J284" s="22"/>
    </row>
    <row r="285" spans="6:10" ht="12.75">
      <c r="F285" s="22"/>
      <c r="J285" s="22"/>
    </row>
    <row r="286" spans="6:10" ht="12.75">
      <c r="F286" s="22"/>
      <c r="J286" s="22"/>
    </row>
    <row r="287" spans="6:10" ht="12.75">
      <c r="F287" s="22"/>
      <c r="J287" s="22"/>
    </row>
    <row r="288" spans="6:10" ht="12.75">
      <c r="F288" s="22"/>
      <c r="J288" s="22"/>
    </row>
    <row r="289" spans="6:10" ht="12.75">
      <c r="F289" s="22"/>
      <c r="J289" s="22"/>
    </row>
    <row r="290" spans="6:10" ht="12.75">
      <c r="F290" s="22"/>
      <c r="J290" s="22"/>
    </row>
    <row r="291" spans="6:10" ht="12.75">
      <c r="F291" s="22"/>
      <c r="J291" s="22"/>
    </row>
    <row r="292" spans="6:10" ht="12.75">
      <c r="F292" s="22"/>
      <c r="J292" s="22"/>
    </row>
    <row r="293" spans="6:10" ht="12.75">
      <c r="F293" s="22"/>
      <c r="J293" s="22"/>
    </row>
    <row r="294" spans="6:10" ht="12.75">
      <c r="F294" s="22"/>
      <c r="J294" s="22"/>
    </row>
    <row r="295" spans="6:10" ht="12.75">
      <c r="F295" s="22"/>
      <c r="J295" s="22"/>
    </row>
    <row r="296" spans="6:10" ht="12.75">
      <c r="F296" s="22"/>
      <c r="J296" s="22"/>
    </row>
    <row r="297" spans="6:10" ht="12.75">
      <c r="F297" s="22"/>
      <c r="J297" s="22"/>
    </row>
    <row r="298" spans="6:10" ht="12.75">
      <c r="F298" s="22"/>
      <c r="J298" s="22"/>
    </row>
    <row r="299" spans="6:10" ht="12.75">
      <c r="F299" s="22"/>
      <c r="J299" s="22"/>
    </row>
    <row r="300" spans="6:10" ht="12.75">
      <c r="F300" s="22"/>
      <c r="J300" s="22"/>
    </row>
    <row r="301" spans="6:10" ht="12.75">
      <c r="F301" s="22"/>
      <c r="J301" s="22"/>
    </row>
    <row r="302" spans="6:10" ht="12.75">
      <c r="F302" s="22"/>
      <c r="J302" s="22"/>
    </row>
    <row r="303" spans="6:10" ht="12.75">
      <c r="F303" s="22"/>
      <c r="J303" s="22"/>
    </row>
    <row r="304" spans="6:10" ht="12.75">
      <c r="F304" s="22"/>
      <c r="J304" s="22"/>
    </row>
    <row r="305" spans="6:10" ht="12.75">
      <c r="F305" s="22"/>
      <c r="J305" s="22"/>
    </row>
    <row r="306" spans="6:10" ht="12.75">
      <c r="F306" s="22"/>
      <c r="J306" s="22"/>
    </row>
    <row r="307" spans="6:10" ht="12.75">
      <c r="F307" s="22"/>
      <c r="J307" s="22"/>
    </row>
    <row r="308" spans="6:10" ht="12.75">
      <c r="F308" s="22"/>
      <c r="J308" s="22"/>
    </row>
    <row r="309" spans="6:10" ht="12.75">
      <c r="F309" s="22"/>
      <c r="J309" s="22"/>
    </row>
    <row r="310" spans="6:10" ht="12.75">
      <c r="F310" s="22"/>
      <c r="J310" s="22"/>
    </row>
    <row r="311" spans="6:10" ht="12.75">
      <c r="F311" s="22"/>
      <c r="J311" s="22"/>
    </row>
    <row r="312" spans="6:10" ht="12.75">
      <c r="F312" s="22"/>
      <c r="J312" s="22"/>
    </row>
    <row r="313" spans="6:10" ht="12.75">
      <c r="F313" s="22"/>
      <c r="J313" s="22"/>
    </row>
    <row r="314" spans="6:10" ht="12.75">
      <c r="F314" s="22"/>
      <c r="J314" s="22"/>
    </row>
    <row r="315" spans="6:10" ht="12.75">
      <c r="F315" s="22"/>
      <c r="J315" s="22"/>
    </row>
    <row r="316" spans="6:10" ht="12.75">
      <c r="F316" s="22"/>
      <c r="J316" s="22"/>
    </row>
    <row r="317" spans="6:10" ht="12.75">
      <c r="F317" s="22"/>
      <c r="J317" s="22"/>
    </row>
    <row r="318" spans="6:10" ht="12.75">
      <c r="F318" s="22"/>
      <c r="J318" s="22"/>
    </row>
    <row r="319" spans="6:10" ht="12.75">
      <c r="F319" s="22"/>
      <c r="J319" s="22"/>
    </row>
    <row r="320" spans="6:10" ht="12.75">
      <c r="F320" s="22"/>
      <c r="J320" s="22"/>
    </row>
    <row r="321" spans="6:10" ht="12.75">
      <c r="F321" s="22"/>
      <c r="J321" s="22"/>
    </row>
    <row r="322" spans="6:10" ht="12.75">
      <c r="F322" s="22"/>
      <c r="J322" s="22"/>
    </row>
    <row r="323" spans="6:10" ht="12.75">
      <c r="F323" s="22"/>
      <c r="J323" s="22"/>
    </row>
    <row r="324" spans="6:10" ht="12.75">
      <c r="F324" s="22"/>
      <c r="J324" s="22"/>
    </row>
    <row r="325" spans="6:10" ht="12.75">
      <c r="F325" s="22"/>
      <c r="J325" s="22"/>
    </row>
    <row r="326" spans="6:10" ht="12.75">
      <c r="F326" s="22"/>
      <c r="J326" s="22"/>
    </row>
    <row r="327" spans="6:10" ht="12.75">
      <c r="F327" s="22"/>
      <c r="J327" s="22"/>
    </row>
    <row r="328" spans="6:10" ht="12.75">
      <c r="F328" s="22"/>
      <c r="J328" s="22"/>
    </row>
    <row r="329" spans="6:10" ht="12.75">
      <c r="F329" s="22"/>
      <c r="J329" s="22"/>
    </row>
    <row r="330" spans="6:10" ht="12.75">
      <c r="F330" s="22"/>
      <c r="J330" s="22"/>
    </row>
    <row r="331" spans="6:10" ht="12.75">
      <c r="F331" s="22"/>
      <c r="J331" s="22"/>
    </row>
    <row r="332" spans="6:10" ht="12.75">
      <c r="F332" s="22"/>
      <c r="J332" s="22"/>
    </row>
    <row r="333" spans="6:10" ht="12.75">
      <c r="F333" s="22"/>
      <c r="J333" s="22"/>
    </row>
    <row r="334" spans="6:10" ht="12.75">
      <c r="F334" s="22"/>
      <c r="J334" s="22"/>
    </row>
    <row r="335" spans="6:10" ht="12.75">
      <c r="F335" s="22"/>
      <c r="J335" s="22"/>
    </row>
    <row r="336" spans="6:10" ht="12.75">
      <c r="F336" s="22"/>
      <c r="J336" s="22"/>
    </row>
    <row r="337" spans="6:10" ht="12.75">
      <c r="F337" s="22"/>
      <c r="J337" s="22"/>
    </row>
    <row r="338" spans="6:10" ht="12.75">
      <c r="F338" s="22"/>
      <c r="J338" s="22"/>
    </row>
    <row r="339" spans="6:10" ht="12.75">
      <c r="F339" s="22"/>
      <c r="J339" s="22"/>
    </row>
    <row r="340" spans="6:10" ht="12.75">
      <c r="F340" s="22"/>
      <c r="J340" s="22"/>
    </row>
    <row r="341" spans="6:10" ht="12.75">
      <c r="F341" s="22"/>
      <c r="J341" s="22"/>
    </row>
    <row r="342" spans="6:10" ht="12.75">
      <c r="F342" s="22"/>
      <c r="J342" s="22"/>
    </row>
    <row r="343" spans="6:10" ht="12.75">
      <c r="F343" s="22"/>
      <c r="J343" s="22"/>
    </row>
    <row r="344" spans="6:10" ht="12.75">
      <c r="F344" s="22"/>
      <c r="J344" s="22"/>
    </row>
    <row r="345" spans="6:10" ht="12.75">
      <c r="F345" s="22"/>
      <c r="J345" s="22"/>
    </row>
    <row r="346" spans="6:10" ht="12.75">
      <c r="F346" s="22"/>
      <c r="J346" s="22"/>
    </row>
    <row r="347" spans="6:10" ht="12.75">
      <c r="F347" s="22"/>
      <c r="J347" s="22"/>
    </row>
    <row r="348" spans="6:10" ht="12.75">
      <c r="F348" s="22"/>
      <c r="J348" s="22"/>
    </row>
    <row r="349" spans="6:10" ht="12.75">
      <c r="F349" s="22"/>
      <c r="J349" s="22"/>
    </row>
    <row r="350" spans="6:10" ht="12.75">
      <c r="F350" s="22"/>
      <c r="J350" s="22"/>
    </row>
    <row r="351" spans="6:10" ht="12.75">
      <c r="F351" s="22"/>
      <c r="J351" s="22"/>
    </row>
    <row r="352" spans="6:10" ht="12.75">
      <c r="F352" s="22"/>
      <c r="J352" s="22"/>
    </row>
    <row r="353" spans="6:10" ht="12.75">
      <c r="F353" s="22"/>
      <c r="J353" s="22"/>
    </row>
    <row r="354" spans="6:10" ht="12.75">
      <c r="F354" s="22"/>
      <c r="J354" s="22"/>
    </row>
    <row r="355" spans="6:10" ht="12.75">
      <c r="F355" s="22"/>
      <c r="J355" s="22"/>
    </row>
    <row r="356" spans="6:10" ht="12.75">
      <c r="F356" s="22"/>
      <c r="J356" s="22"/>
    </row>
    <row r="357" spans="6:10" ht="12.75">
      <c r="F357" s="22"/>
      <c r="J357" s="22"/>
    </row>
    <row r="358" spans="6:10" ht="12.75">
      <c r="F358" s="22"/>
      <c r="J358" s="22"/>
    </row>
    <row r="359" spans="6:10" ht="12.75">
      <c r="F359" s="22"/>
      <c r="J359" s="22"/>
    </row>
    <row r="360" spans="6:10" ht="12.75">
      <c r="F360" s="22"/>
      <c r="J360" s="22"/>
    </row>
    <row r="361" spans="6:10" ht="12.75">
      <c r="F361" s="22"/>
      <c r="J361" s="22"/>
    </row>
    <row r="362" spans="6:10" ht="12.75">
      <c r="F362" s="22"/>
      <c r="J362" s="22"/>
    </row>
    <row r="363" spans="6:10" ht="12.75">
      <c r="F363" s="22"/>
      <c r="J363" s="22"/>
    </row>
    <row r="364" spans="6:10" ht="12.75">
      <c r="F364" s="22"/>
      <c r="J364" s="22"/>
    </row>
    <row r="365" spans="6:10" ht="12.75">
      <c r="F365" s="22"/>
      <c r="J365" s="22"/>
    </row>
    <row r="366" spans="6:10" ht="12.75">
      <c r="F366" s="22"/>
      <c r="J366" s="22"/>
    </row>
    <row r="367" spans="6:10" ht="12.75">
      <c r="F367" s="22"/>
      <c r="J367" s="22"/>
    </row>
    <row r="368" spans="6:10" ht="12.75">
      <c r="F368" s="22"/>
      <c r="J368" s="22"/>
    </row>
    <row r="369" spans="6:10" ht="12.75">
      <c r="F369" s="22"/>
      <c r="J369" s="22"/>
    </row>
    <row r="370" spans="6:10" ht="12.75">
      <c r="F370" s="22"/>
      <c r="J370" s="22"/>
    </row>
    <row r="371" spans="6:10" ht="12.75">
      <c r="F371" s="22"/>
      <c r="J371" s="22"/>
    </row>
    <row r="372" spans="6:10" ht="12.75">
      <c r="F372" s="22"/>
      <c r="J372" s="22"/>
    </row>
    <row r="373" spans="6:10" ht="12.75">
      <c r="F373" s="22"/>
      <c r="J373" s="22"/>
    </row>
    <row r="374" spans="6:10" ht="12.75">
      <c r="F374" s="22"/>
      <c r="J374" s="22"/>
    </row>
    <row r="375" spans="6:10" ht="12.75">
      <c r="F375" s="22"/>
      <c r="J375" s="22"/>
    </row>
    <row r="376" spans="6:10" ht="12.75">
      <c r="F376" s="22"/>
      <c r="J376" s="22"/>
    </row>
    <row r="377" spans="6:10" ht="12.75">
      <c r="F377" s="22"/>
      <c r="J377" s="22"/>
    </row>
    <row r="378" spans="6:10" ht="12.75">
      <c r="F378" s="22"/>
      <c r="J378" s="22"/>
    </row>
    <row r="379" spans="6:10" ht="12.75">
      <c r="F379" s="22"/>
      <c r="J379" s="22"/>
    </row>
    <row r="380" spans="6:10" ht="12.75">
      <c r="F380" s="22"/>
      <c r="J380" s="22"/>
    </row>
    <row r="381" spans="6:10" ht="12.75">
      <c r="F381" s="22"/>
      <c r="J381" s="22"/>
    </row>
    <row r="382" spans="6:10" ht="12.75">
      <c r="F382" s="22"/>
      <c r="J382" s="22"/>
    </row>
    <row r="383" spans="6:10" ht="12.75">
      <c r="F383" s="22"/>
      <c r="J383" s="22"/>
    </row>
    <row r="384" spans="6:10" ht="12.75">
      <c r="F384" s="22"/>
      <c r="J384" s="22"/>
    </row>
    <row r="385" spans="6:10" ht="12.75">
      <c r="F385" s="22"/>
      <c r="J385" s="22"/>
    </row>
    <row r="386" spans="6:10" ht="12.75">
      <c r="F386" s="22"/>
      <c r="J386" s="22"/>
    </row>
    <row r="387" spans="6:10" ht="12.75">
      <c r="F387" s="22"/>
      <c r="J387" s="22"/>
    </row>
    <row r="388" spans="6:10" ht="12.75">
      <c r="F388" s="22"/>
      <c r="J388" s="22"/>
    </row>
    <row r="389" spans="6:10" ht="12.75">
      <c r="F389" s="22"/>
      <c r="J389" s="22"/>
    </row>
    <row r="390" spans="6:10" ht="12.75">
      <c r="F390" s="22"/>
      <c r="J390" s="22"/>
    </row>
    <row r="391" spans="6:10" ht="12.75">
      <c r="F391" s="22"/>
      <c r="J391" s="22"/>
    </row>
    <row r="392" spans="6:10" ht="12.75">
      <c r="F392" s="22"/>
      <c r="J392" s="22"/>
    </row>
    <row r="393" spans="6:10" ht="12.75">
      <c r="F393" s="22"/>
      <c r="J393" s="22"/>
    </row>
    <row r="394" spans="6:10" ht="12.75">
      <c r="F394" s="22"/>
      <c r="J394" s="22"/>
    </row>
    <row r="395" spans="6:10" ht="12.75">
      <c r="F395" s="22"/>
      <c r="J395" s="22"/>
    </row>
    <row r="396" spans="6:10" ht="12.75">
      <c r="F396" s="22"/>
      <c r="J396" s="22"/>
    </row>
    <row r="397" spans="6:10" ht="12.75">
      <c r="F397" s="22"/>
      <c r="J397" s="22"/>
    </row>
    <row r="398" spans="6:10" ht="12.75">
      <c r="F398" s="22"/>
      <c r="J398" s="22"/>
    </row>
    <row r="399" spans="6:10" ht="12.75">
      <c r="F399" s="22"/>
      <c r="J399" s="22"/>
    </row>
    <row r="400" spans="6:10" ht="12.75">
      <c r="F400" s="22"/>
      <c r="J400" s="22"/>
    </row>
    <row r="401" spans="6:10" ht="12.75">
      <c r="F401" s="22"/>
      <c r="J401" s="22"/>
    </row>
    <row r="402" spans="6:10" ht="12.75">
      <c r="F402" s="22"/>
      <c r="J402" s="22"/>
    </row>
    <row r="403" spans="6:10" ht="12.75">
      <c r="F403" s="22"/>
      <c r="J403" s="22"/>
    </row>
    <row r="404" spans="6:10" ht="12.75">
      <c r="F404" s="22"/>
      <c r="J404" s="22"/>
    </row>
    <row r="405" spans="6:10" ht="12.75">
      <c r="F405" s="22"/>
      <c r="J405" s="22"/>
    </row>
    <row r="406" spans="6:10" ht="12.75">
      <c r="F406" s="22"/>
      <c r="J406" s="22"/>
    </row>
    <row r="407" spans="6:10" ht="12.75">
      <c r="F407" s="22"/>
      <c r="J407" s="22"/>
    </row>
    <row r="408" spans="6:10" ht="12.75">
      <c r="F408" s="22"/>
      <c r="J408" s="22"/>
    </row>
    <row r="409" spans="6:10" ht="12.75">
      <c r="F409" s="22"/>
      <c r="J409" s="22"/>
    </row>
    <row r="410" spans="6:10" ht="12.75">
      <c r="F410" s="22"/>
      <c r="J410" s="22"/>
    </row>
    <row r="411" spans="6:10" ht="12.75">
      <c r="F411" s="22"/>
      <c r="J411" s="22"/>
    </row>
    <row r="412" spans="6:10" ht="12.75">
      <c r="F412" s="22"/>
      <c r="J412" s="22"/>
    </row>
    <row r="413" spans="6:10" ht="12.75">
      <c r="F413" s="22"/>
      <c r="J413" s="22"/>
    </row>
    <row r="414" spans="6:10" ht="12.75">
      <c r="F414" s="22"/>
      <c r="J414" s="22"/>
    </row>
    <row r="415" spans="6:10" ht="12.75">
      <c r="F415" s="22"/>
      <c r="J415" s="22"/>
    </row>
    <row r="416" spans="6:10" ht="12.75">
      <c r="F416" s="22"/>
      <c r="J416" s="22"/>
    </row>
    <row r="417" spans="6:10" ht="12.75">
      <c r="F417" s="22"/>
      <c r="J417" s="22"/>
    </row>
    <row r="418" spans="6:10" ht="12.75">
      <c r="F418" s="22"/>
      <c r="J418" s="22"/>
    </row>
    <row r="419" spans="6:10" ht="12.75">
      <c r="F419" s="22"/>
      <c r="J419" s="22"/>
    </row>
    <row r="420" spans="6:10" ht="12.75">
      <c r="F420" s="22"/>
      <c r="J420" s="22"/>
    </row>
    <row r="421" spans="6:10" ht="12.75">
      <c r="F421" s="22"/>
      <c r="J421" s="22"/>
    </row>
    <row r="422" spans="6:10" ht="12.75">
      <c r="F422" s="22"/>
      <c r="J422" s="22"/>
    </row>
    <row r="423" spans="6:10" ht="12.75">
      <c r="F423" s="22"/>
      <c r="J423" s="22"/>
    </row>
    <row r="424" spans="6:10" ht="12.75">
      <c r="F424" s="22"/>
      <c r="J424" s="22"/>
    </row>
    <row r="425" spans="6:10" ht="12.75">
      <c r="F425" s="22"/>
      <c r="J425" s="22"/>
    </row>
    <row r="426" spans="6:10" ht="12.75">
      <c r="F426" s="22"/>
      <c r="J426" s="22"/>
    </row>
    <row r="427" spans="6:10" ht="12.75">
      <c r="F427" s="22"/>
      <c r="J427" s="22"/>
    </row>
    <row r="428" spans="6:10" ht="12.75">
      <c r="F428" s="22"/>
      <c r="J428" s="22"/>
    </row>
    <row r="429" spans="6:10" ht="12.75">
      <c r="F429" s="22"/>
      <c r="J429" s="22"/>
    </row>
    <row r="430" spans="6:10" ht="12.75">
      <c r="F430" s="22"/>
      <c r="J430" s="22"/>
    </row>
    <row r="431" spans="6:10" ht="12.75">
      <c r="F431" s="22"/>
      <c r="J431" s="22"/>
    </row>
    <row r="432" spans="6:10" ht="12.75">
      <c r="F432" s="22"/>
      <c r="J432" s="22"/>
    </row>
    <row r="433" spans="6:10" ht="12.75">
      <c r="F433" s="22"/>
      <c r="J433" s="22"/>
    </row>
    <row r="434" spans="6:10" ht="12.75">
      <c r="F434" s="22"/>
      <c r="J434" s="22"/>
    </row>
    <row r="435" spans="6:10" ht="12.75">
      <c r="F435" s="22"/>
      <c r="J435" s="22"/>
    </row>
    <row r="436" spans="6:10" ht="12.75">
      <c r="F436" s="22"/>
      <c r="J436" s="22"/>
    </row>
    <row r="437" spans="6:10" ht="12.75">
      <c r="F437" s="22"/>
      <c r="J437" s="22"/>
    </row>
    <row r="438" spans="6:10" ht="12.75">
      <c r="F438" s="22"/>
      <c r="J438" s="22"/>
    </row>
    <row r="439" spans="6:10" ht="12.75">
      <c r="F439" s="22"/>
      <c r="J439" s="22"/>
    </row>
    <row r="440" spans="6:10" ht="12.75">
      <c r="F440" s="22"/>
      <c r="J440" s="22"/>
    </row>
    <row r="441" spans="6:10" ht="12.75">
      <c r="F441" s="22"/>
      <c r="J441" s="22"/>
    </row>
    <row r="442" spans="6:10" ht="12.75">
      <c r="F442" s="22"/>
      <c r="J442" s="22"/>
    </row>
    <row r="443" spans="6:10" ht="12.75">
      <c r="F443" s="22"/>
      <c r="J443" s="22"/>
    </row>
    <row r="444" spans="6:10" ht="12.75">
      <c r="F444" s="22"/>
      <c r="J444" s="22"/>
    </row>
    <row r="445" spans="6:10" ht="12.75">
      <c r="F445" s="22"/>
      <c r="J445" s="22"/>
    </row>
    <row r="446" spans="6:10" ht="12.75">
      <c r="F446" s="22"/>
      <c r="J446" s="22"/>
    </row>
    <row r="447" spans="6:10" ht="12.75">
      <c r="F447" s="22"/>
      <c r="J447" s="22"/>
    </row>
    <row r="448" spans="6:10" ht="12.75">
      <c r="F448" s="22"/>
      <c r="J448" s="22"/>
    </row>
    <row r="449" spans="6:10" ht="12.75">
      <c r="F449" s="22"/>
      <c r="J449" s="22"/>
    </row>
    <row r="450" spans="6:10" ht="12.75">
      <c r="F450" s="22"/>
      <c r="J450" s="22"/>
    </row>
    <row r="451" spans="6:10" ht="12.75">
      <c r="F451" s="22"/>
      <c r="J451" s="22"/>
    </row>
    <row r="452" spans="6:10" ht="12.75">
      <c r="F452" s="22"/>
      <c r="J452" s="22"/>
    </row>
    <row r="453" spans="6:10" ht="12.75">
      <c r="F453" s="22"/>
      <c r="J453" s="22"/>
    </row>
    <row r="454" spans="6:10" ht="12.75">
      <c r="F454" s="22"/>
      <c r="J454" s="22"/>
    </row>
    <row r="455" spans="6:10" ht="12.75">
      <c r="F455" s="22"/>
      <c r="J455" s="22"/>
    </row>
    <row r="456" spans="6:10" ht="12.75">
      <c r="F456" s="22"/>
      <c r="J456" s="22"/>
    </row>
    <row r="457" spans="6:10" ht="12.75">
      <c r="F457" s="22"/>
      <c r="J457" s="22"/>
    </row>
    <row r="458" spans="6:10" ht="12.75">
      <c r="F458" s="22"/>
      <c r="J458" s="22"/>
    </row>
    <row r="459" spans="6:10" ht="12.75">
      <c r="F459" s="22"/>
      <c r="J459" s="22"/>
    </row>
    <row r="460" spans="6:10" ht="12.75">
      <c r="F460" s="22"/>
      <c r="J460" s="22"/>
    </row>
    <row r="461" spans="6:10" ht="12.75">
      <c r="F461" s="22"/>
      <c r="J461" s="22"/>
    </row>
    <row r="462" spans="6:10" ht="12.75">
      <c r="F462" s="22"/>
      <c r="J462" s="22"/>
    </row>
    <row r="463" spans="6:10" ht="12.75">
      <c r="F463" s="22"/>
      <c r="J463" s="22"/>
    </row>
    <row r="464" spans="6:10" ht="12.75">
      <c r="F464" s="22"/>
      <c r="J464" s="22"/>
    </row>
    <row r="465" spans="6:10" ht="12.75">
      <c r="F465" s="22"/>
      <c r="J465" s="22"/>
    </row>
    <row r="466" spans="6:10" ht="12.75">
      <c r="F466" s="22"/>
      <c r="J466" s="22"/>
    </row>
    <row r="467" spans="6:10" ht="12.75">
      <c r="F467" s="22"/>
      <c r="J467" s="22"/>
    </row>
    <row r="468" spans="6:10" ht="12.75">
      <c r="F468" s="22"/>
      <c r="J468" s="22"/>
    </row>
    <row r="469" spans="6:10" ht="12.75">
      <c r="F469" s="22"/>
      <c r="J469" s="22"/>
    </row>
    <row r="470" spans="6:10" ht="12.75">
      <c r="F470" s="22"/>
      <c r="J470" s="22"/>
    </row>
    <row r="471" spans="6:10" ht="12.75">
      <c r="F471" s="22"/>
      <c r="J471" s="22"/>
    </row>
    <row r="472" spans="6:10" ht="12.75">
      <c r="F472" s="22"/>
      <c r="J472" s="22"/>
    </row>
    <row r="473" spans="6:10" ht="12.75">
      <c r="F473" s="22"/>
      <c r="J473" s="22"/>
    </row>
    <row r="474" spans="6:10" ht="12.75">
      <c r="F474" s="22"/>
      <c r="J474" s="22"/>
    </row>
    <row r="475" spans="6:10" ht="12.75">
      <c r="F475" s="22"/>
      <c r="J475" s="22"/>
    </row>
    <row r="476" spans="6:10" ht="12.75">
      <c r="F476" s="22"/>
      <c r="J476" s="22"/>
    </row>
    <row r="477" spans="6:10" ht="12.75">
      <c r="F477" s="22"/>
      <c r="J477" s="22"/>
    </row>
    <row r="478" spans="6:10" ht="12.75">
      <c r="F478" s="22"/>
      <c r="J478" s="22"/>
    </row>
    <row r="479" spans="6:10" ht="12.75">
      <c r="F479" s="22"/>
      <c r="J479" s="22"/>
    </row>
    <row r="480" spans="6:10" ht="12.75">
      <c r="F480" s="22"/>
      <c r="J480" s="22"/>
    </row>
    <row r="481" spans="6:10" ht="12.75">
      <c r="F481" s="22"/>
      <c r="J481" s="22"/>
    </row>
    <row r="482" spans="6:10" ht="12.75">
      <c r="F482" s="22"/>
      <c r="J482" s="22"/>
    </row>
    <row r="483" spans="6:10" ht="12.75">
      <c r="F483" s="22"/>
      <c r="J483" s="22"/>
    </row>
    <row r="484" spans="6:10" ht="12.75">
      <c r="F484" s="22"/>
      <c r="J484" s="22"/>
    </row>
    <row r="485" spans="6:10" ht="12.75">
      <c r="F485" s="22"/>
      <c r="J485" s="22"/>
    </row>
    <row r="486" spans="6:10" ht="12.75">
      <c r="F486" s="22"/>
      <c r="J486" s="22"/>
    </row>
    <row r="487" spans="6:10" ht="12.75">
      <c r="F487" s="22"/>
      <c r="J487" s="22"/>
    </row>
    <row r="488" spans="6:10" ht="12.75">
      <c r="F488" s="22"/>
      <c r="J488" s="22"/>
    </row>
    <row r="489" spans="6:10" ht="12.75">
      <c r="F489" s="22"/>
      <c r="J489" s="22"/>
    </row>
    <row r="490" spans="6:10" ht="12.75">
      <c r="F490" s="22"/>
      <c r="J490" s="22"/>
    </row>
    <row r="491" spans="6:10" ht="12.75">
      <c r="F491" s="22"/>
      <c r="J491" s="22"/>
    </row>
    <row r="492" spans="6:10" ht="12.75">
      <c r="F492" s="22"/>
      <c r="J492" s="22"/>
    </row>
    <row r="493" spans="6:10" ht="12.75">
      <c r="F493" s="22"/>
      <c r="J493" s="22"/>
    </row>
    <row r="494" spans="6:10" ht="12.75">
      <c r="F494" s="22"/>
      <c r="J494" s="22"/>
    </row>
    <row r="495" spans="6:10" ht="12.75">
      <c r="F495" s="22"/>
      <c r="J495" s="22"/>
    </row>
    <row r="496" spans="6:10" ht="12.75">
      <c r="F496" s="22"/>
      <c r="J496" s="22"/>
    </row>
    <row r="497" spans="6:10" ht="12.75">
      <c r="F497" s="22"/>
      <c r="J497" s="22"/>
    </row>
    <row r="498" spans="6:10" ht="12.75">
      <c r="F498" s="22"/>
      <c r="J498" s="22"/>
    </row>
    <row r="499" spans="6:10" ht="12.75">
      <c r="F499" s="22"/>
      <c r="J499" s="22"/>
    </row>
    <row r="500" spans="6:10" ht="12.75">
      <c r="F500" s="22"/>
      <c r="J500" s="22"/>
    </row>
    <row r="501" spans="6:10" ht="12.75">
      <c r="F501" s="22"/>
      <c r="J501" s="22"/>
    </row>
    <row r="502" spans="6:10" ht="12.75">
      <c r="F502" s="22"/>
      <c r="J502" s="22"/>
    </row>
    <row r="503" spans="6:10" ht="12.75">
      <c r="F503" s="22"/>
      <c r="J503" s="22"/>
    </row>
    <row r="504" spans="6:10" ht="12.75">
      <c r="F504" s="22"/>
      <c r="J504" s="22"/>
    </row>
    <row r="505" spans="6:10" ht="12.75">
      <c r="F505" s="22"/>
      <c r="J505" s="22"/>
    </row>
    <row r="506" spans="6:10" ht="12.75">
      <c r="F506" s="22"/>
      <c r="J506" s="22"/>
    </row>
    <row r="507" spans="6:10" ht="12.75">
      <c r="F507" s="22"/>
      <c r="J507" s="22"/>
    </row>
    <row r="508" spans="6:10" ht="12.75">
      <c r="F508" s="22"/>
      <c r="J508" s="22"/>
    </row>
    <row r="509" spans="6:10" ht="12.75">
      <c r="F509" s="22"/>
      <c r="J509" s="22"/>
    </row>
    <row r="510" spans="6:10" ht="12.75">
      <c r="F510" s="22"/>
      <c r="J510" s="22"/>
    </row>
    <row r="511" spans="6:10" ht="12.75">
      <c r="F511" s="22"/>
      <c r="J511" s="22"/>
    </row>
    <row r="512" spans="6:10" ht="12.75">
      <c r="F512" s="22"/>
      <c r="J512" s="22"/>
    </row>
    <row r="513" spans="6:10" ht="12.75">
      <c r="F513" s="22"/>
      <c r="J513" s="22"/>
    </row>
    <row r="514" spans="6:10" ht="12.75">
      <c r="F514" s="22"/>
      <c r="J514" s="22"/>
    </row>
    <row r="515" spans="6:10" ht="12.75">
      <c r="F515" s="22"/>
      <c r="J515" s="22"/>
    </row>
    <row r="516" spans="6:10" ht="12.75">
      <c r="F516" s="22"/>
      <c r="J516" s="22"/>
    </row>
    <row r="517" spans="6:10" ht="12.75">
      <c r="F517" s="22"/>
      <c r="J517" s="22"/>
    </row>
    <row r="518" spans="6:10" ht="12.75">
      <c r="F518" s="22"/>
      <c r="J518" s="22"/>
    </row>
    <row r="519" spans="6:10" ht="12.75">
      <c r="F519" s="22"/>
      <c r="J519" s="22"/>
    </row>
    <row r="520" spans="6:10" ht="12.75">
      <c r="F520" s="22"/>
      <c r="J520" s="22"/>
    </row>
    <row r="521" spans="6:10" ht="12.75">
      <c r="F521" s="22"/>
      <c r="J521" s="22"/>
    </row>
    <row r="522" spans="6:10" ht="12.75">
      <c r="F522" s="22"/>
      <c r="J522" s="22"/>
    </row>
    <row r="523" spans="6:10" ht="12.75">
      <c r="F523" s="22"/>
      <c r="J523" s="22"/>
    </row>
    <row r="524" spans="6:10" ht="12.75">
      <c r="F524" s="22"/>
      <c r="J524" s="22"/>
    </row>
    <row r="525" spans="6:10" ht="12.75">
      <c r="F525" s="22"/>
      <c r="J525" s="22"/>
    </row>
    <row r="526" spans="6:10" ht="12.75">
      <c r="F526" s="22"/>
      <c r="J526" s="22"/>
    </row>
    <row r="527" spans="6:10" ht="12.75">
      <c r="F527" s="22"/>
      <c r="J527" s="22"/>
    </row>
    <row r="528" spans="6:10" ht="12.75">
      <c r="F528" s="22"/>
      <c r="J528" s="22"/>
    </row>
    <row r="529" spans="6:10" ht="12.75">
      <c r="F529" s="22"/>
      <c r="J529" s="22"/>
    </row>
    <row r="530" spans="6:10" ht="12.75">
      <c r="F530" s="22"/>
      <c r="J530" s="22"/>
    </row>
    <row r="531" spans="6:10" ht="12.75">
      <c r="F531" s="22"/>
      <c r="J531" s="22"/>
    </row>
    <row r="532" spans="6:10" ht="12.75">
      <c r="F532" s="22"/>
      <c r="J532" s="22"/>
    </row>
    <row r="533" spans="6:10" ht="12.75">
      <c r="F533" s="22"/>
      <c r="J533" s="22"/>
    </row>
    <row r="534" spans="6:10" ht="12.75">
      <c r="F534" s="22"/>
      <c r="J534" s="22"/>
    </row>
    <row r="535" spans="6:10" ht="12.75">
      <c r="F535" s="22"/>
      <c r="J535" s="22"/>
    </row>
    <row r="536" spans="6:10" ht="12.75">
      <c r="F536" s="22"/>
      <c r="J536" s="22"/>
    </row>
    <row r="537" spans="6:10" ht="12.75">
      <c r="F537" s="22"/>
      <c r="J537" s="22"/>
    </row>
    <row r="538" spans="6:10" ht="12.75">
      <c r="F538" s="22"/>
      <c r="J538" s="22"/>
    </row>
    <row r="539" spans="6:10" ht="12.75">
      <c r="F539" s="22"/>
      <c r="J539" s="22"/>
    </row>
    <row r="540" spans="6:10" ht="12.75">
      <c r="F540" s="22"/>
      <c r="J540" s="22"/>
    </row>
    <row r="541" spans="6:10" ht="12.75">
      <c r="F541" s="22"/>
      <c r="J541" s="22"/>
    </row>
    <row r="542" spans="6:10" ht="12.75">
      <c r="F542" s="22"/>
      <c r="J542" s="22"/>
    </row>
    <row r="543" spans="6:10" ht="12.75">
      <c r="F543" s="22"/>
      <c r="J543" s="22"/>
    </row>
    <row r="544" spans="6:10" ht="12.75">
      <c r="F544" s="22"/>
      <c r="J544" s="22"/>
    </row>
    <row r="545" spans="6:10" ht="12.75">
      <c r="F545" s="22"/>
      <c r="J545" s="22"/>
    </row>
    <row r="546" spans="6:10" ht="12.75">
      <c r="F546" s="22"/>
      <c r="J546" s="22"/>
    </row>
    <row r="547" spans="6:10" ht="12.75">
      <c r="F547" s="22"/>
      <c r="J547" s="22"/>
    </row>
    <row r="548" spans="6:10" ht="12.75">
      <c r="F548" s="22"/>
      <c r="J548" s="22"/>
    </row>
    <row r="549" spans="6:10" ht="12.75">
      <c r="F549" s="22"/>
      <c r="J549" s="22"/>
    </row>
    <row r="550" spans="6:10" ht="12.75">
      <c r="F550" s="22"/>
      <c r="J550" s="22"/>
    </row>
    <row r="551" spans="6:10" ht="12.75">
      <c r="F551" s="22"/>
      <c r="J551" s="22"/>
    </row>
    <row r="552" spans="6:10" ht="12.75">
      <c r="F552" s="22"/>
      <c r="J552" s="22"/>
    </row>
    <row r="553" spans="6:10" ht="12.75">
      <c r="F553" s="22"/>
      <c r="J553" s="22"/>
    </row>
    <row r="554" spans="6:10" ht="12.75">
      <c r="F554" s="22"/>
      <c r="J554" s="22"/>
    </row>
    <row r="555" spans="6:10" ht="12.75">
      <c r="F555" s="22"/>
      <c r="J555" s="22"/>
    </row>
    <row r="556" spans="6:10" ht="12.75">
      <c r="F556" s="22"/>
      <c r="J556" s="22"/>
    </row>
    <row r="557" spans="6:10" ht="12.75">
      <c r="F557" s="22"/>
      <c r="J557" s="22"/>
    </row>
    <row r="558" spans="6:10" ht="12.75">
      <c r="F558" s="22"/>
      <c r="J558" s="22"/>
    </row>
    <row r="559" spans="6:10" ht="12.75">
      <c r="F559" s="22"/>
      <c r="J559" s="22"/>
    </row>
    <row r="560" spans="6:10" ht="12.75">
      <c r="F560" s="22"/>
      <c r="J560" s="22"/>
    </row>
    <row r="561" spans="6:10" ht="12.75">
      <c r="F561" s="22"/>
      <c r="J561" s="22"/>
    </row>
    <row r="562" spans="6:10" ht="12.75">
      <c r="F562" s="22"/>
      <c r="J562" s="22"/>
    </row>
    <row r="563" spans="6:10" ht="12.75">
      <c r="F563" s="22"/>
      <c r="J563" s="22"/>
    </row>
    <row r="564" spans="6:10" ht="12.75">
      <c r="F564" s="22"/>
      <c r="J564" s="22"/>
    </row>
    <row r="565" spans="6:10" ht="12.75">
      <c r="F565" s="22"/>
      <c r="J565" s="22"/>
    </row>
    <row r="566" spans="6:10" ht="12.75">
      <c r="F566" s="22"/>
      <c r="J566" s="22"/>
    </row>
    <row r="567" spans="6:10" ht="12.75">
      <c r="F567" s="22"/>
      <c r="J567" s="22"/>
    </row>
    <row r="568" spans="6:10" ht="12.75">
      <c r="F568" s="22"/>
      <c r="J568" s="22"/>
    </row>
    <row r="569" spans="6:10" ht="12.75">
      <c r="F569" s="22"/>
      <c r="J569" s="22"/>
    </row>
    <row r="570" spans="6:10" ht="12.75">
      <c r="F570" s="22"/>
      <c r="J570" s="22"/>
    </row>
    <row r="571" spans="6:10" ht="12.75">
      <c r="F571" s="22"/>
      <c r="J571" s="22"/>
    </row>
    <row r="572" spans="6:10" ht="12.75">
      <c r="F572" s="22"/>
      <c r="J572" s="22"/>
    </row>
    <row r="573" spans="6:10" ht="12.75">
      <c r="F573" s="22"/>
      <c r="J573" s="22"/>
    </row>
    <row r="574" spans="6:10" ht="12.75">
      <c r="F574" s="22"/>
      <c r="J574" s="22"/>
    </row>
    <row r="575" spans="6:10" ht="12.75">
      <c r="F575" s="22"/>
      <c r="J575" s="22"/>
    </row>
    <row r="576" spans="6:10" ht="12.75">
      <c r="F576" s="22"/>
      <c r="J576" s="22"/>
    </row>
    <row r="577" spans="6:10" ht="12.75">
      <c r="F577" s="22"/>
      <c r="J577" s="22"/>
    </row>
    <row r="578" spans="6:10" ht="12.75">
      <c r="F578" s="22"/>
      <c r="J578" s="22"/>
    </row>
    <row r="579" spans="6:10" ht="12.75">
      <c r="F579" s="22"/>
      <c r="J579" s="22"/>
    </row>
    <row r="580" spans="6:10" ht="12.75">
      <c r="F580" s="22"/>
      <c r="J580" s="22"/>
    </row>
    <row r="581" spans="6:10" ht="12.75">
      <c r="F581" s="22"/>
      <c r="J581" s="22"/>
    </row>
    <row r="582" spans="6:10" ht="12.75">
      <c r="F582" s="22"/>
      <c r="J582" s="22"/>
    </row>
    <row r="583" spans="6:10" ht="12.75">
      <c r="F583" s="22"/>
      <c r="J583" s="22"/>
    </row>
    <row r="584" spans="6:10" ht="12.75">
      <c r="F584" s="22"/>
      <c r="J584" s="22"/>
    </row>
    <row r="585" spans="6:10" ht="12.75">
      <c r="F585" s="22"/>
      <c r="J585" s="22"/>
    </row>
    <row r="586" spans="6:10" ht="12.75">
      <c r="F586" s="22"/>
      <c r="J586" s="22"/>
    </row>
    <row r="587" spans="6:10" ht="12.75">
      <c r="F587" s="22"/>
      <c r="J587" s="22"/>
    </row>
    <row r="588" spans="6:10" ht="12.75">
      <c r="F588" s="22"/>
      <c r="J588" s="22"/>
    </row>
    <row r="589" spans="6:10" ht="12.75">
      <c r="F589" s="22"/>
      <c r="J589" s="22"/>
    </row>
    <row r="590" spans="6:10" ht="12.75">
      <c r="F590" s="22"/>
      <c r="J590" s="22"/>
    </row>
    <row r="591" spans="6:10" ht="12.75">
      <c r="F591" s="22"/>
      <c r="J591" s="22"/>
    </row>
    <row r="592" spans="6:10" ht="12.75">
      <c r="F592" s="22"/>
      <c r="J592" s="22"/>
    </row>
    <row r="593" spans="6:10" ht="12.75">
      <c r="F593" s="22"/>
      <c r="J593" s="22"/>
    </row>
    <row r="594" spans="6:10" ht="12.75">
      <c r="F594" s="22"/>
      <c r="J594" s="22"/>
    </row>
    <row r="595" spans="6:10" ht="12.75">
      <c r="F595" s="22"/>
      <c r="J595" s="22"/>
    </row>
    <row r="596" spans="6:10" ht="12.75">
      <c r="F596" s="22"/>
      <c r="J596" s="22"/>
    </row>
    <row r="597" spans="6:10" ht="12.75">
      <c r="F597" s="22"/>
      <c r="J597" s="22"/>
    </row>
    <row r="598" spans="6:10" ht="12.75">
      <c r="F598" s="22"/>
      <c r="J598" s="22"/>
    </row>
    <row r="599" spans="6:10" ht="12.75">
      <c r="F599" s="22"/>
      <c r="J599" s="22"/>
    </row>
    <row r="600" spans="6:10" ht="12.75">
      <c r="F600" s="22"/>
      <c r="J600" s="22"/>
    </row>
    <row r="601" spans="6:10" ht="12.75">
      <c r="F601" s="22"/>
      <c r="J601" s="22"/>
    </row>
    <row r="602" spans="6:10" ht="12.75">
      <c r="F602" s="22"/>
      <c r="J602" s="22"/>
    </row>
    <row r="603" spans="6:10" ht="12.75">
      <c r="F603" s="22"/>
      <c r="J603" s="22"/>
    </row>
    <row r="604" spans="6:10" ht="12.75">
      <c r="F604" s="22"/>
      <c r="J604" s="22"/>
    </row>
    <row r="605" spans="6:10" ht="12.75">
      <c r="F605" s="22"/>
      <c r="J605" s="22"/>
    </row>
    <row r="606" spans="6:10" ht="12.75">
      <c r="F606" s="22"/>
      <c r="J606" s="22"/>
    </row>
    <row r="607" spans="6:10" ht="12.75">
      <c r="F607" s="22"/>
      <c r="J607" s="22"/>
    </row>
    <row r="608" spans="6:10" ht="12.75">
      <c r="F608" s="22"/>
      <c r="J608" s="22"/>
    </row>
    <row r="609" spans="6:10" ht="12.75">
      <c r="F609" s="22"/>
      <c r="J609" s="22"/>
    </row>
    <row r="610" spans="6:10" ht="12.75">
      <c r="F610" s="22"/>
      <c r="J610" s="22"/>
    </row>
    <row r="611" spans="6:10" ht="12.75">
      <c r="F611" s="22"/>
      <c r="J611" s="22"/>
    </row>
    <row r="612" spans="6:10" ht="12.75">
      <c r="F612" s="22"/>
      <c r="J612" s="22"/>
    </row>
    <row r="613" spans="6:10" ht="12.75">
      <c r="F613" s="22"/>
      <c r="J613" s="22"/>
    </row>
    <row r="614" spans="6:10" ht="12.75">
      <c r="F614" s="22"/>
      <c r="J614" s="22"/>
    </row>
    <row r="615" spans="6:10" ht="12.75">
      <c r="F615" s="22"/>
      <c r="J615" s="22"/>
    </row>
    <row r="616" spans="6:10" ht="12.75">
      <c r="F616" s="22"/>
      <c r="J616" s="22"/>
    </row>
    <row r="617" spans="6:10" ht="12.75">
      <c r="F617" s="22"/>
      <c r="J617" s="22"/>
    </row>
    <row r="618" spans="6:10" ht="12.75">
      <c r="F618" s="22"/>
      <c r="J618" s="22"/>
    </row>
    <row r="619" spans="6:10" ht="12.75">
      <c r="F619" s="22"/>
      <c r="J619" s="22"/>
    </row>
    <row r="620" spans="6:10" ht="12.75">
      <c r="F620" s="22"/>
      <c r="J620" s="22"/>
    </row>
    <row r="621" spans="6:10" ht="12.75">
      <c r="F621" s="22"/>
      <c r="J621" s="22"/>
    </row>
    <row r="622" spans="6:10" ht="12.75">
      <c r="F622" s="22"/>
      <c r="J622" s="22"/>
    </row>
    <row r="623" spans="6:10" ht="12.75">
      <c r="F623" s="22"/>
      <c r="J623" s="22"/>
    </row>
    <row r="624" spans="6:10" ht="12.75">
      <c r="F624" s="22"/>
      <c r="J624" s="22"/>
    </row>
    <row r="625" spans="6:10" ht="12.75">
      <c r="F625" s="22"/>
      <c r="J625" s="22"/>
    </row>
    <row r="626" spans="6:10" ht="12.75">
      <c r="F626" s="22"/>
      <c r="J626" s="22"/>
    </row>
    <row r="627" spans="6:10" ht="12.75">
      <c r="F627" s="22"/>
      <c r="J627" s="22"/>
    </row>
    <row r="628" spans="6:10" ht="12.75">
      <c r="F628" s="22"/>
      <c r="J628" s="22"/>
    </row>
    <row r="629" spans="6:10" ht="12.75">
      <c r="F629" s="22"/>
      <c r="J629" s="22"/>
    </row>
    <row r="630" spans="6:10" ht="12.75">
      <c r="F630" s="22"/>
      <c r="J630" s="22"/>
    </row>
    <row r="631" spans="6:10" ht="12.75">
      <c r="F631" s="22"/>
      <c r="J631" s="22"/>
    </row>
    <row r="632" spans="6:10" ht="12.75">
      <c r="F632" s="22"/>
      <c r="J632" s="22"/>
    </row>
    <row r="633" spans="6:10" ht="12.75">
      <c r="F633" s="22"/>
      <c r="J633" s="22"/>
    </row>
    <row r="634" spans="6:10" ht="12.75">
      <c r="F634" s="22"/>
      <c r="J634" s="22"/>
    </row>
    <row r="635" spans="6:10" ht="12.75">
      <c r="F635" s="22"/>
      <c r="J635" s="22"/>
    </row>
    <row r="636" spans="6:10" ht="12.75">
      <c r="F636" s="22"/>
      <c r="J636" s="22"/>
    </row>
    <row r="637" spans="6:10" ht="12.75">
      <c r="F637" s="22"/>
      <c r="J637" s="22"/>
    </row>
    <row r="638" spans="6:10" ht="12.75">
      <c r="F638" s="22"/>
      <c r="J638" s="22"/>
    </row>
    <row r="639" spans="6:10" ht="12.75">
      <c r="F639" s="22"/>
      <c r="J639" s="22"/>
    </row>
    <row r="640" spans="6:10" ht="12.75">
      <c r="F640" s="22"/>
      <c r="J640" s="22"/>
    </row>
    <row r="641" spans="6:10" ht="12.75">
      <c r="F641" s="22"/>
      <c r="J641" s="22"/>
    </row>
    <row r="642" spans="6:10" ht="12.75">
      <c r="F642" s="22"/>
      <c r="J642" s="22"/>
    </row>
    <row r="643" spans="6:10" ht="12.75">
      <c r="F643" s="22"/>
      <c r="J643" s="22"/>
    </row>
    <row r="644" spans="6:10" ht="12.75">
      <c r="F644" s="22"/>
      <c r="J644" s="22"/>
    </row>
    <row r="645" spans="6:10" ht="12.75">
      <c r="F645" s="22"/>
      <c r="J645" s="22"/>
    </row>
    <row r="646" spans="6:10" ht="12.75">
      <c r="F646" s="22"/>
      <c r="J646" s="22"/>
    </row>
    <row r="647" spans="6:10" ht="12.75">
      <c r="F647" s="22"/>
      <c r="J647" s="22"/>
    </row>
    <row r="648" spans="6:10" ht="12.75">
      <c r="F648" s="22"/>
      <c r="J648" s="22"/>
    </row>
    <row r="649" spans="6:10" ht="12.75">
      <c r="F649" s="22"/>
      <c r="J649" s="22"/>
    </row>
    <row r="650" spans="6:10" ht="12.75">
      <c r="F650" s="22"/>
      <c r="J650" s="22"/>
    </row>
    <row r="651" spans="6:10" ht="12.75">
      <c r="F651" s="22"/>
      <c r="J651" s="22"/>
    </row>
    <row r="652" spans="6:10" ht="12.75">
      <c r="F652" s="22"/>
      <c r="J652" s="22"/>
    </row>
    <row r="653" spans="6:10" ht="12.75">
      <c r="F653" s="22"/>
      <c r="J653" s="22"/>
    </row>
    <row r="654" spans="6:10" ht="12.75">
      <c r="F654" s="22"/>
      <c r="J654" s="22"/>
    </row>
    <row r="655" spans="6:10" ht="12.75">
      <c r="F655" s="22"/>
      <c r="J655" s="22"/>
    </row>
    <row r="656" spans="6:10" ht="12.75">
      <c r="F656" s="22"/>
      <c r="J656" s="22"/>
    </row>
    <row r="657" spans="6:10" ht="12.75">
      <c r="F657" s="22"/>
      <c r="J657" s="22"/>
    </row>
    <row r="658" spans="6:10" ht="12.75">
      <c r="F658" s="22"/>
      <c r="J658" s="22"/>
    </row>
    <row r="659" spans="6:10" ht="12.75">
      <c r="F659" s="22"/>
      <c r="J659" s="22"/>
    </row>
    <row r="660" spans="6:10" ht="12.75">
      <c r="F660" s="22"/>
      <c r="J660" s="22"/>
    </row>
    <row r="661" spans="6:10" ht="12.75">
      <c r="F661" s="22"/>
      <c r="J661" s="22"/>
    </row>
    <row r="662" spans="6:10" ht="12.75">
      <c r="F662" s="22"/>
      <c r="J662" s="22"/>
    </row>
    <row r="663" spans="6:10" ht="12.75">
      <c r="F663" s="22"/>
      <c r="J663" s="22"/>
    </row>
    <row r="664" spans="6:10" ht="12.75">
      <c r="F664" s="22"/>
      <c r="J664" s="22"/>
    </row>
    <row r="665" spans="6:10" ht="12.75">
      <c r="F665" s="22"/>
      <c r="J665" s="22"/>
    </row>
    <row r="666" spans="6:10" ht="12.75">
      <c r="F666" s="22"/>
      <c r="J666" s="22"/>
    </row>
    <row r="667" spans="6:10" ht="12.75">
      <c r="F667" s="22"/>
      <c r="J667" s="22"/>
    </row>
    <row r="668" spans="6:10" ht="12.75">
      <c r="F668" s="22"/>
      <c r="J668" s="22"/>
    </row>
    <row r="669" spans="6:10" ht="12.75">
      <c r="F669" s="22"/>
      <c r="J669" s="22"/>
    </row>
    <row r="670" spans="6:10" ht="12.75">
      <c r="F670" s="22"/>
      <c r="J670" s="22"/>
    </row>
    <row r="671" spans="6:10" ht="12.75">
      <c r="F671" s="22"/>
      <c r="J671" s="22"/>
    </row>
    <row r="672" spans="6:10" ht="12.75">
      <c r="F672" s="22"/>
      <c r="J672" s="22"/>
    </row>
    <row r="673" spans="6:10" ht="12.75">
      <c r="F673" s="22"/>
      <c r="J673" s="22"/>
    </row>
    <row r="674" spans="6:10" ht="12.75">
      <c r="F674" s="22"/>
      <c r="J674" s="22"/>
    </row>
    <row r="675" spans="6:10" ht="12.75">
      <c r="F675" s="22"/>
      <c r="J675" s="22"/>
    </row>
    <row r="676" spans="6:10" ht="12.75">
      <c r="F676" s="22"/>
      <c r="J676" s="22"/>
    </row>
    <row r="677" spans="6:10" ht="12.75">
      <c r="F677" s="22"/>
      <c r="J677" s="22"/>
    </row>
    <row r="678" spans="6:10" ht="12.75">
      <c r="F678" s="22"/>
      <c r="J678" s="22"/>
    </row>
    <row r="679" spans="6:10" ht="12.75">
      <c r="F679" s="22"/>
      <c r="J679" s="22"/>
    </row>
    <row r="680" spans="6:10" ht="12.75">
      <c r="F680" s="22"/>
      <c r="J680" s="22"/>
    </row>
    <row r="681" spans="6:10" ht="12.75">
      <c r="F681" s="22"/>
      <c r="J681" s="22"/>
    </row>
    <row r="682" spans="6:10" ht="12.75">
      <c r="F682" s="22"/>
      <c r="J682" s="22"/>
    </row>
    <row r="683" spans="6:10" ht="12.75">
      <c r="F683" s="22"/>
      <c r="J683" s="22"/>
    </row>
    <row r="684" spans="6:10" ht="12.75">
      <c r="F684" s="22"/>
      <c r="J684" s="22"/>
    </row>
    <row r="685" spans="6:10" ht="12.75">
      <c r="F685" s="22"/>
      <c r="J685" s="22"/>
    </row>
    <row r="686" spans="6:10" ht="12.75">
      <c r="F686" s="22"/>
      <c r="J686" s="22"/>
    </row>
    <row r="687" spans="6:10" ht="12.75">
      <c r="F687" s="22"/>
      <c r="J687" s="22"/>
    </row>
    <row r="688" spans="6:10" ht="12.75">
      <c r="F688" s="22"/>
      <c r="J688" s="22"/>
    </row>
    <row r="689" spans="6:10" ht="12.75">
      <c r="F689" s="22"/>
      <c r="J689" s="22"/>
    </row>
    <row r="690" spans="6:10" ht="12.75">
      <c r="F690" s="22"/>
      <c r="J690" s="22"/>
    </row>
    <row r="691" spans="6:10" ht="12.75">
      <c r="F691" s="22"/>
      <c r="J691" s="22"/>
    </row>
    <row r="692" spans="6:10" ht="12.75">
      <c r="F692" s="22"/>
      <c r="J692" s="22"/>
    </row>
    <row r="693" spans="6:10" ht="12.75">
      <c r="F693" s="22"/>
      <c r="J693" s="22"/>
    </row>
    <row r="694" spans="6:10" ht="12.75">
      <c r="F694" s="22"/>
      <c r="J694" s="22"/>
    </row>
    <row r="695" spans="6:10" ht="12.75">
      <c r="F695" s="22"/>
      <c r="J695" s="22"/>
    </row>
    <row r="696" spans="6:10" ht="12.75">
      <c r="F696" s="22"/>
      <c r="J696" s="22"/>
    </row>
    <row r="697" spans="6:10" ht="12.75">
      <c r="F697" s="22"/>
      <c r="J697" s="22"/>
    </row>
    <row r="698" spans="6:10" ht="12.75">
      <c r="F698" s="22"/>
      <c r="J698" s="22"/>
    </row>
    <row r="699" spans="6:10" ht="12.75">
      <c r="F699" s="22"/>
      <c r="J699" s="22"/>
    </row>
    <row r="700" spans="6:10" ht="12.75">
      <c r="F700" s="22"/>
      <c r="J700" s="22"/>
    </row>
    <row r="701" spans="6:10" ht="12.75">
      <c r="F701" s="22"/>
      <c r="J701" s="22"/>
    </row>
    <row r="702" spans="6:10" ht="12.75">
      <c r="F702" s="22"/>
      <c r="J702" s="22"/>
    </row>
    <row r="703" spans="6:10" ht="12.75">
      <c r="F703" s="22"/>
      <c r="J703" s="22"/>
    </row>
    <row r="704" spans="6:10" ht="12.75">
      <c r="F704" s="22"/>
      <c r="J704" s="22"/>
    </row>
    <row r="705" spans="6:10" ht="12.75">
      <c r="F705" s="22"/>
      <c r="J705" s="22"/>
    </row>
    <row r="706" spans="6:10" ht="12.75">
      <c r="F706" s="22"/>
      <c r="J706" s="22"/>
    </row>
    <row r="707" spans="6:10" ht="12.75">
      <c r="F707" s="22"/>
      <c r="J707" s="22"/>
    </row>
    <row r="708" spans="6:10" ht="12.75">
      <c r="F708" s="22"/>
      <c r="J708" s="22"/>
    </row>
    <row r="709" spans="6:10" ht="12.75">
      <c r="F709" s="22"/>
      <c r="J709" s="22"/>
    </row>
    <row r="710" spans="6:10" ht="12.75">
      <c r="F710" s="22"/>
      <c r="J710" s="22"/>
    </row>
    <row r="711" spans="6:10" ht="12.75">
      <c r="F711" s="22"/>
      <c r="J711" s="22"/>
    </row>
    <row r="712" spans="6:10" ht="12.75">
      <c r="F712" s="22"/>
      <c r="J712" s="22"/>
    </row>
    <row r="713" spans="6:10" ht="12.75">
      <c r="F713" s="22"/>
      <c r="J713" s="22"/>
    </row>
    <row r="714" spans="6:10" ht="12.75">
      <c r="F714" s="22"/>
      <c r="J714" s="22"/>
    </row>
    <row r="715" spans="6:10" ht="12.75">
      <c r="F715" s="22"/>
      <c r="J715" s="22"/>
    </row>
    <row r="716" spans="6:10" ht="12.75">
      <c r="F716" s="22"/>
      <c r="J716" s="22"/>
    </row>
    <row r="717" spans="6:10" ht="12.75">
      <c r="F717" s="22"/>
      <c r="J717" s="22"/>
    </row>
    <row r="718" spans="6:10" ht="12.75">
      <c r="F718" s="22"/>
      <c r="J718" s="22"/>
    </row>
    <row r="719" spans="6:10" ht="12.75">
      <c r="F719" s="22"/>
      <c r="J719" s="22"/>
    </row>
    <row r="720" spans="6:10" ht="12.75">
      <c r="F720" s="22"/>
      <c r="J720" s="22"/>
    </row>
    <row r="721" spans="6:10" ht="12.75">
      <c r="F721" s="22"/>
      <c r="J721" s="22"/>
    </row>
    <row r="722" spans="6:10" ht="12.75">
      <c r="F722" s="22"/>
      <c r="J722" s="22"/>
    </row>
    <row r="723" spans="6:10" ht="12.75">
      <c r="F723" s="22"/>
      <c r="J723" s="22"/>
    </row>
    <row r="724" spans="6:10" ht="12.75">
      <c r="F724" s="22"/>
      <c r="J724" s="22"/>
    </row>
    <row r="725" spans="6:10" ht="12.75">
      <c r="F725" s="22"/>
      <c r="J725" s="22"/>
    </row>
    <row r="726" spans="6:10" ht="12.75">
      <c r="F726" s="22"/>
      <c r="J726" s="22"/>
    </row>
    <row r="727" spans="6:10" ht="12.75">
      <c r="F727" s="22"/>
      <c r="J727" s="22"/>
    </row>
    <row r="728" spans="6:10" ht="12.75">
      <c r="F728" s="22"/>
      <c r="J728" s="22"/>
    </row>
    <row r="729" spans="6:10" ht="12.75">
      <c r="F729" s="22"/>
      <c r="J729" s="22"/>
    </row>
    <row r="730" spans="6:10" ht="12.75">
      <c r="F730" s="22"/>
      <c r="J730" s="22"/>
    </row>
    <row r="731" spans="6:10" ht="12.75">
      <c r="F731" s="22"/>
      <c r="J731" s="22"/>
    </row>
    <row r="732" spans="6:10" ht="12.75">
      <c r="F732" s="22"/>
      <c r="J732" s="22"/>
    </row>
    <row r="733" spans="6:10" ht="12.75">
      <c r="F733" s="22"/>
      <c r="J733" s="22"/>
    </row>
    <row r="734" spans="6:10" ht="12.75">
      <c r="F734" s="22"/>
      <c r="J734" s="22"/>
    </row>
    <row r="735" spans="6:10" ht="12.75">
      <c r="F735" s="22"/>
      <c r="J735" s="22"/>
    </row>
    <row r="736" spans="6:10" ht="12.75">
      <c r="F736" s="22"/>
      <c r="J736" s="22"/>
    </row>
    <row r="737" spans="6:10" ht="12.75">
      <c r="F737" s="22"/>
      <c r="J737" s="22"/>
    </row>
    <row r="738" spans="6:10" ht="12.75">
      <c r="F738" s="22"/>
      <c r="J738" s="22"/>
    </row>
    <row r="739" spans="6:10" ht="12.75">
      <c r="F739" s="22"/>
      <c r="J739" s="22"/>
    </row>
    <row r="740" spans="6:10" ht="12.75">
      <c r="F740" s="22"/>
      <c r="J740" s="22"/>
    </row>
    <row r="741" spans="6:10" ht="12.75">
      <c r="F741" s="22"/>
      <c r="J741" s="22"/>
    </row>
    <row r="742" spans="6:10" ht="12.75">
      <c r="F742" s="22"/>
      <c r="J742" s="22"/>
    </row>
    <row r="743" spans="6:10" ht="12.75">
      <c r="F743" s="22"/>
      <c r="J743" s="22"/>
    </row>
    <row r="744" spans="6:10" ht="12.75">
      <c r="F744" s="22"/>
      <c r="J744" s="22"/>
    </row>
    <row r="745" spans="6:10" ht="12.75">
      <c r="F745" s="22"/>
      <c r="J745" s="22"/>
    </row>
    <row r="746" spans="6:10" ht="12.75">
      <c r="F746" s="22"/>
      <c r="J746" s="22"/>
    </row>
    <row r="747" spans="6:10" ht="12.75">
      <c r="F747" s="22"/>
      <c r="J747" s="22"/>
    </row>
    <row r="748" spans="6:10" ht="12.75">
      <c r="F748" s="22"/>
      <c r="J748" s="22"/>
    </row>
    <row r="749" spans="6:10" ht="12.75">
      <c r="F749" s="22"/>
      <c r="J749" s="22"/>
    </row>
    <row r="750" spans="6:10" ht="12.75">
      <c r="F750" s="22"/>
      <c r="J750" s="22"/>
    </row>
    <row r="751" spans="6:10" ht="12.75">
      <c r="F751" s="22"/>
      <c r="J751" s="22"/>
    </row>
    <row r="752" spans="6:10" ht="12.75">
      <c r="F752" s="22"/>
      <c r="J752" s="22"/>
    </row>
    <row r="753" spans="6:10" ht="12.75">
      <c r="F753" s="22"/>
      <c r="J753" s="22"/>
    </row>
    <row r="754" spans="6:10" ht="12.75">
      <c r="F754" s="22"/>
      <c r="J754" s="22"/>
    </row>
    <row r="755" spans="6:10" ht="12.75">
      <c r="F755" s="22"/>
      <c r="J755" s="22"/>
    </row>
    <row r="756" spans="6:10" ht="12.75">
      <c r="F756" s="22"/>
      <c r="J756" s="22"/>
    </row>
    <row r="757" spans="6:10" ht="12.75">
      <c r="F757" s="22"/>
      <c r="J757" s="22"/>
    </row>
    <row r="758" spans="6:10" ht="12.75">
      <c r="F758" s="22"/>
      <c r="J758" s="22"/>
    </row>
    <row r="759" spans="6:10" ht="12.75">
      <c r="F759" s="22"/>
      <c r="J759" s="22"/>
    </row>
    <row r="760" spans="6:10" ht="12.75">
      <c r="F760" s="22"/>
      <c r="J760" s="22"/>
    </row>
    <row r="761" spans="6:10" ht="12.75">
      <c r="F761" s="22"/>
      <c r="J761" s="22"/>
    </row>
    <row r="762" spans="6:10" ht="12.75">
      <c r="F762" s="22"/>
      <c r="J762" s="22"/>
    </row>
    <row r="763" spans="6:10" ht="12.75">
      <c r="F763" s="22"/>
      <c r="J763" s="22"/>
    </row>
    <row r="764" spans="6:10" ht="12.75">
      <c r="F764" s="22"/>
      <c r="J764" s="22"/>
    </row>
    <row r="765" spans="6:10" ht="12.75">
      <c r="F765" s="22"/>
      <c r="J765" s="22"/>
    </row>
    <row r="766" spans="6:10" ht="12.75">
      <c r="F766" s="22"/>
      <c r="J766" s="22"/>
    </row>
    <row r="767" spans="6:10" ht="12.75">
      <c r="F767" s="22"/>
      <c r="J767" s="22"/>
    </row>
    <row r="768" spans="6:10" ht="12.75">
      <c r="F768" s="22"/>
      <c r="J768" s="22"/>
    </row>
    <row r="769" spans="6:10" ht="12.75">
      <c r="F769" s="22"/>
      <c r="J769" s="22"/>
    </row>
    <row r="770" spans="6:10" ht="12.75">
      <c r="F770" s="22"/>
      <c r="J770" s="22"/>
    </row>
    <row r="771" spans="6:10" ht="12.75">
      <c r="F771" s="22"/>
      <c r="J771" s="22"/>
    </row>
    <row r="772" spans="6:10" ht="12.75">
      <c r="F772" s="22"/>
      <c r="J772" s="22"/>
    </row>
    <row r="773" spans="6:10" ht="12.75">
      <c r="F773" s="22"/>
      <c r="J773" s="22"/>
    </row>
    <row r="774" spans="6:10" ht="12.75">
      <c r="F774" s="22"/>
      <c r="J774" s="22"/>
    </row>
    <row r="775" spans="6:10" ht="12.75">
      <c r="F775" s="22"/>
      <c r="J775" s="22"/>
    </row>
    <row r="776" spans="6:10" ht="12.75">
      <c r="F776" s="22"/>
      <c r="J776" s="22"/>
    </row>
    <row r="777" spans="6:10" ht="12.75">
      <c r="F777" s="22"/>
      <c r="J777" s="22"/>
    </row>
    <row r="778" spans="6:10" ht="12.75">
      <c r="F778" s="22"/>
      <c r="J778" s="22"/>
    </row>
    <row r="779" spans="6:10" ht="12.75">
      <c r="F779" s="22"/>
      <c r="J779" s="22"/>
    </row>
    <row r="780" spans="6:10" ht="12.75">
      <c r="F780" s="22"/>
      <c r="J780" s="22"/>
    </row>
    <row r="781" spans="6:10" ht="12.75">
      <c r="F781" s="22"/>
      <c r="J781" s="22"/>
    </row>
    <row r="782" spans="6:10" ht="12.75">
      <c r="F782" s="22"/>
      <c r="J782" s="22"/>
    </row>
    <row r="783" spans="6:10" ht="12.75">
      <c r="F783" s="22"/>
      <c r="J783" s="22"/>
    </row>
    <row r="784" spans="6:10" ht="12.75">
      <c r="F784" s="22"/>
      <c r="J784" s="22"/>
    </row>
    <row r="785" spans="6:10" ht="12.75">
      <c r="F785" s="22"/>
      <c r="J785" s="22"/>
    </row>
    <row r="786" spans="6:10" ht="12.75">
      <c r="F786" s="22"/>
      <c r="J786" s="22"/>
    </row>
    <row r="787" spans="6:10" ht="12.75">
      <c r="F787" s="22"/>
      <c r="J787" s="22"/>
    </row>
    <row r="788" spans="6:10" ht="12.75">
      <c r="F788" s="22"/>
      <c r="J788" s="22"/>
    </row>
    <row r="789" spans="6:10" ht="12.75">
      <c r="F789" s="22"/>
      <c r="J789" s="22"/>
    </row>
    <row r="790" spans="6:10" ht="12.75">
      <c r="F790" s="22"/>
      <c r="J790" s="22"/>
    </row>
    <row r="791" spans="6:10" ht="12.75">
      <c r="F791" s="22"/>
      <c r="J791" s="22"/>
    </row>
    <row r="792" spans="6:10" ht="12.75">
      <c r="F792" s="22"/>
      <c r="J792" s="22"/>
    </row>
    <row r="793" spans="6:10" ht="12.75">
      <c r="F793" s="22"/>
      <c r="J793" s="22"/>
    </row>
    <row r="794" spans="6:10" ht="12.75">
      <c r="F794" s="22"/>
      <c r="J794" s="22"/>
    </row>
    <row r="795" spans="6:10" ht="12.75">
      <c r="F795" s="22"/>
      <c r="J795" s="22"/>
    </row>
    <row r="796" spans="6:10" ht="12.75">
      <c r="F796" s="22"/>
      <c r="J796" s="22"/>
    </row>
    <row r="797" spans="6:10" ht="12.75">
      <c r="F797" s="22"/>
      <c r="J797" s="22"/>
    </row>
    <row r="798" spans="6:10" ht="12.75">
      <c r="F798" s="22"/>
      <c r="J798" s="22"/>
    </row>
    <row r="799" spans="6:10" ht="12.75">
      <c r="F799" s="22"/>
      <c r="J799" s="22"/>
    </row>
    <row r="800" spans="6:10" ht="12.75">
      <c r="F800" s="22"/>
      <c r="J800" s="22"/>
    </row>
    <row r="801" spans="6:10" ht="12.75">
      <c r="F801" s="22"/>
      <c r="J801" s="22"/>
    </row>
    <row r="802" spans="6:10" ht="12.75">
      <c r="F802" s="22"/>
      <c r="J802" s="22"/>
    </row>
    <row r="803" spans="6:10" ht="12.75">
      <c r="F803" s="22"/>
      <c r="J803" s="22"/>
    </row>
    <row r="804" spans="6:10" ht="12.75">
      <c r="F804" s="22"/>
      <c r="J804" s="22"/>
    </row>
    <row r="805" spans="6:10" ht="12.75">
      <c r="F805" s="22"/>
      <c r="J805" s="22"/>
    </row>
    <row r="806" spans="6:10" ht="12.75">
      <c r="F806" s="22"/>
      <c r="J806" s="22"/>
    </row>
    <row r="807" spans="6:10" ht="12.75">
      <c r="F807" s="22"/>
      <c r="J807" s="22"/>
    </row>
    <row r="808" spans="6:10" ht="12.75">
      <c r="F808" s="22"/>
      <c r="J808" s="22"/>
    </row>
    <row r="809" spans="6:10" ht="12.75">
      <c r="F809" s="22"/>
      <c r="J809" s="22"/>
    </row>
    <row r="810" spans="6:10" ht="12.75">
      <c r="F810" s="22"/>
      <c r="J810" s="22"/>
    </row>
    <row r="811" spans="6:10" ht="12.75">
      <c r="F811" s="22"/>
      <c r="J811" s="22"/>
    </row>
    <row r="812" spans="6:10" ht="12.75">
      <c r="F812" s="22"/>
      <c r="J812" s="22"/>
    </row>
    <row r="813" spans="6:10" ht="12.75">
      <c r="F813" s="22"/>
      <c r="J813" s="22"/>
    </row>
    <row r="814" spans="6:10" ht="12.75">
      <c r="F814" s="22"/>
      <c r="J814" s="22"/>
    </row>
    <row r="815" spans="6:10" ht="12.75">
      <c r="F815" s="22"/>
      <c r="J815" s="22"/>
    </row>
    <row r="816" spans="6:10" ht="12.75">
      <c r="F816" s="22"/>
      <c r="J816" s="22"/>
    </row>
    <row r="817" spans="6:10" ht="12.75">
      <c r="F817" s="22"/>
      <c r="J817" s="22"/>
    </row>
    <row r="818" spans="6:10" ht="12.75">
      <c r="F818" s="22"/>
      <c r="J818" s="22"/>
    </row>
    <row r="819" spans="6:10" ht="12.75">
      <c r="F819" s="22"/>
      <c r="J819" s="22"/>
    </row>
    <row r="820" spans="6:10" ht="12.75">
      <c r="F820" s="22"/>
      <c r="J820" s="22"/>
    </row>
    <row r="821" spans="6:10" ht="12.75">
      <c r="F821" s="22"/>
      <c r="J821" s="22"/>
    </row>
    <row r="822" spans="6:10" ht="12.75">
      <c r="F822" s="22"/>
      <c r="J822" s="22"/>
    </row>
    <row r="823" spans="6:10" ht="12.75">
      <c r="F823" s="22"/>
      <c r="J823" s="22"/>
    </row>
    <row r="824" spans="6:10" ht="12.75">
      <c r="F824" s="22"/>
      <c r="J824" s="22"/>
    </row>
    <row r="825" spans="6:10" ht="12.75">
      <c r="F825" s="22"/>
      <c r="J825" s="22"/>
    </row>
    <row r="826" spans="6:10" ht="12.75">
      <c r="F826" s="22"/>
      <c r="J826" s="22"/>
    </row>
    <row r="827" spans="6:10" ht="12.75">
      <c r="F827" s="22"/>
      <c r="J827" s="22"/>
    </row>
    <row r="828" spans="6:10" ht="12.75">
      <c r="F828" s="22"/>
      <c r="J828" s="22"/>
    </row>
    <row r="829" spans="6:10" ht="12.75">
      <c r="F829" s="22"/>
      <c r="J829" s="22"/>
    </row>
    <row r="830" spans="6:10" ht="12.75">
      <c r="F830" s="22"/>
      <c r="J830" s="22"/>
    </row>
    <row r="831" spans="6:10" ht="12.75">
      <c r="F831" s="22"/>
      <c r="J831" s="22"/>
    </row>
    <row r="832" spans="6:10" ht="12.75">
      <c r="F832" s="22"/>
      <c r="J832" s="22"/>
    </row>
    <row r="833" spans="6:10" ht="12.75">
      <c r="F833" s="22"/>
      <c r="J833" s="22"/>
    </row>
    <row r="834" spans="6:10" ht="12.75">
      <c r="F834" s="22"/>
      <c r="J834" s="22"/>
    </row>
    <row r="835" spans="6:10" ht="12.75">
      <c r="F835" s="22"/>
      <c r="J835" s="22"/>
    </row>
    <row r="836" spans="6:10" ht="12.75">
      <c r="F836" s="22"/>
      <c r="J836" s="22"/>
    </row>
    <row r="837" spans="6:10" ht="12.75">
      <c r="F837" s="22"/>
      <c r="J837" s="22"/>
    </row>
    <row r="838" spans="6:10" ht="12.75">
      <c r="F838" s="22"/>
      <c r="J838" s="22"/>
    </row>
    <row r="839" spans="6:10" ht="12.75">
      <c r="F839" s="22"/>
      <c r="J839" s="22"/>
    </row>
    <row r="840" spans="6:10" ht="12.75">
      <c r="F840" s="22"/>
      <c r="J840" s="22"/>
    </row>
    <row r="841" spans="6:10" ht="12.75">
      <c r="F841" s="22"/>
      <c r="J841" s="22"/>
    </row>
    <row r="842" spans="6:10" ht="12.75">
      <c r="F842" s="22"/>
      <c r="J842" s="22"/>
    </row>
    <row r="843" spans="6:10" ht="12.75">
      <c r="F843" s="22"/>
      <c r="J843" s="22"/>
    </row>
    <row r="844" spans="6:10" ht="12.75">
      <c r="F844" s="22"/>
      <c r="J844" s="22"/>
    </row>
    <row r="845" spans="6:10" ht="12.75">
      <c r="F845" s="22"/>
      <c r="J845" s="22"/>
    </row>
    <row r="846" spans="6:10" ht="12.75">
      <c r="F846" s="22"/>
      <c r="J846" s="22"/>
    </row>
    <row r="847" spans="6:10" ht="12.75">
      <c r="F847" s="22"/>
      <c r="J847" s="22"/>
    </row>
    <row r="848" spans="6:10" ht="12.75">
      <c r="F848" s="22"/>
      <c r="J848" s="22"/>
    </row>
    <row r="849" spans="6:10" ht="12.75">
      <c r="F849" s="22"/>
      <c r="J849" s="22"/>
    </row>
    <row r="850" spans="6:10" ht="12.75">
      <c r="F850" s="22"/>
      <c r="J850" s="22"/>
    </row>
    <row r="851" spans="6:10" ht="12.75">
      <c r="F851" s="22"/>
      <c r="J851" s="22"/>
    </row>
    <row r="852" spans="6:10" ht="12.75">
      <c r="F852" s="22"/>
      <c r="J852" s="22"/>
    </row>
    <row r="853" spans="6:10" ht="12.75">
      <c r="F853" s="22"/>
      <c r="J853" s="22"/>
    </row>
    <row r="854" spans="6:10" ht="12.75">
      <c r="F854" s="22"/>
      <c r="J854" s="22"/>
    </row>
    <row r="855" spans="6:10" ht="12.75">
      <c r="F855" s="22"/>
      <c r="J855" s="22"/>
    </row>
    <row r="856" spans="6:10" ht="12.75">
      <c r="F856" s="22"/>
      <c r="J856" s="22"/>
    </row>
    <row r="857" spans="6:10" ht="12.75">
      <c r="F857" s="22"/>
      <c r="J857" s="22"/>
    </row>
    <row r="858" spans="6:10" ht="12.75">
      <c r="F858" s="22"/>
      <c r="J858" s="22"/>
    </row>
    <row r="859" spans="6:10" ht="12.75">
      <c r="F859" s="22"/>
      <c r="J859" s="22"/>
    </row>
    <row r="860" spans="6:10" ht="12.75">
      <c r="F860" s="22"/>
      <c r="J860" s="22"/>
    </row>
    <row r="861" spans="6:10" ht="12.75">
      <c r="F861" s="22"/>
      <c r="J861" s="22"/>
    </row>
    <row r="862" spans="6:10" ht="12.75">
      <c r="F862" s="22"/>
      <c r="J862" s="22"/>
    </row>
    <row r="863" spans="6:10" ht="12.75">
      <c r="F863" s="22"/>
      <c r="J863" s="22"/>
    </row>
    <row r="864" spans="6:10" ht="12.75">
      <c r="F864" s="22"/>
      <c r="J864" s="22"/>
    </row>
    <row r="865" spans="6:10" ht="12.75">
      <c r="F865" s="22"/>
      <c r="J865" s="22"/>
    </row>
    <row r="866" spans="6:10" ht="12.75">
      <c r="F866" s="22"/>
      <c r="J866" s="22"/>
    </row>
    <row r="867" spans="6:10" ht="12.75">
      <c r="F867" s="22"/>
      <c r="J867" s="22"/>
    </row>
    <row r="868" spans="6:10" ht="12.75">
      <c r="F868" s="22"/>
      <c r="J868" s="22"/>
    </row>
    <row r="869" spans="6:10" ht="12.75">
      <c r="F869" s="22"/>
      <c r="J869" s="22"/>
    </row>
    <row r="870" spans="6:10" ht="12.75">
      <c r="F870" s="22"/>
      <c r="J870" s="22"/>
    </row>
    <row r="871" spans="6:10" ht="12.75">
      <c r="F871" s="22"/>
      <c r="J871" s="22"/>
    </row>
    <row r="872" spans="6:10" ht="12.75">
      <c r="F872" s="22"/>
      <c r="J872" s="22"/>
    </row>
    <row r="873" spans="6:10" ht="12.75">
      <c r="F873" s="22"/>
      <c r="J873" s="22"/>
    </row>
    <row r="874" spans="6:10" ht="12.75">
      <c r="F874" s="22"/>
      <c r="J874" s="22"/>
    </row>
    <row r="875" spans="6:10" ht="12.75">
      <c r="F875" s="22"/>
      <c r="J875" s="22"/>
    </row>
    <row r="876" spans="6:10" ht="12.75">
      <c r="F876" s="22"/>
      <c r="J876" s="22"/>
    </row>
    <row r="877" spans="6:10" ht="12.75">
      <c r="F877" s="22"/>
      <c r="J877" s="22"/>
    </row>
    <row r="878" spans="6:10" ht="12.75">
      <c r="F878" s="22"/>
      <c r="J878" s="22"/>
    </row>
    <row r="879" spans="6:10" ht="12.75">
      <c r="F879" s="22"/>
      <c r="J879" s="22"/>
    </row>
    <row r="880" spans="6:10" ht="12.75">
      <c r="F880" s="22"/>
      <c r="J880" s="22"/>
    </row>
    <row r="881" spans="6:10" ht="12.75">
      <c r="F881" s="22"/>
      <c r="J881" s="22"/>
    </row>
    <row r="882" spans="6:10" ht="12.75">
      <c r="F882" s="22"/>
      <c r="J882" s="22"/>
    </row>
    <row r="883" spans="6:10" ht="12.75">
      <c r="F883" s="22"/>
      <c r="J883" s="22"/>
    </row>
    <row r="884" spans="6:10" ht="12.75">
      <c r="F884" s="22"/>
      <c r="J884" s="22"/>
    </row>
    <row r="885" spans="6:10" ht="12.75">
      <c r="F885" s="22"/>
      <c r="J885" s="22"/>
    </row>
    <row r="886" spans="6:10" ht="12.75">
      <c r="F886" s="22"/>
      <c r="J886" s="22"/>
    </row>
    <row r="887" spans="6:10" ht="12.75">
      <c r="F887" s="22"/>
      <c r="J887" s="22"/>
    </row>
    <row r="888" spans="6:10" ht="12.75">
      <c r="F888" s="22"/>
      <c r="J888" s="22"/>
    </row>
    <row r="889" spans="6:10" ht="12.75">
      <c r="F889" s="22"/>
      <c r="J889" s="22"/>
    </row>
    <row r="890" spans="6:10" ht="12.75">
      <c r="F890" s="22"/>
      <c r="J890" s="22"/>
    </row>
    <row r="891" spans="6:10" ht="12.75">
      <c r="F891" s="22"/>
      <c r="J891" s="22"/>
    </row>
    <row r="892" spans="6:10" ht="12.75">
      <c r="F892" s="22"/>
      <c r="J892" s="22"/>
    </row>
    <row r="893" spans="6:10" ht="12.75">
      <c r="F893" s="22"/>
      <c r="J893" s="22"/>
    </row>
    <row r="894" spans="6:10" ht="12.75">
      <c r="F894" s="22"/>
      <c r="J894" s="22"/>
    </row>
    <row r="895" spans="6:10" ht="12.75">
      <c r="F895" s="22"/>
      <c r="J895" s="22"/>
    </row>
    <row r="896" spans="6:10" ht="12.75">
      <c r="F896" s="22"/>
      <c r="J896" s="22"/>
    </row>
    <row r="897" spans="6:10" ht="12.75">
      <c r="F897" s="22"/>
      <c r="J897" s="22"/>
    </row>
    <row r="898" spans="6:10" ht="12.75">
      <c r="F898" s="22"/>
      <c r="J898" s="22"/>
    </row>
    <row r="899" spans="6:10" ht="12.75">
      <c r="F899" s="22"/>
      <c r="J899" s="22"/>
    </row>
    <row r="900" spans="6:10" ht="12.75">
      <c r="F900" s="22"/>
      <c r="J900" s="22"/>
    </row>
    <row r="901" spans="6:10" ht="12.75">
      <c r="F901" s="22"/>
      <c r="J901" s="22"/>
    </row>
    <row r="902" spans="6:10" ht="12.75">
      <c r="F902" s="22"/>
      <c r="J902" s="22"/>
    </row>
    <row r="903" spans="6:10" ht="12.75">
      <c r="F903" s="22"/>
      <c r="J903" s="22"/>
    </row>
    <row r="904" spans="6:10" ht="12.75">
      <c r="F904" s="22"/>
      <c r="J904" s="22"/>
    </row>
    <row r="905" spans="6:10" ht="12.75">
      <c r="F905" s="22"/>
      <c r="J905" s="22"/>
    </row>
    <row r="906" spans="6:10" ht="12.75">
      <c r="F906" s="22"/>
      <c r="J906" s="22"/>
    </row>
    <row r="907" spans="6:10" ht="12.75">
      <c r="F907" s="22"/>
      <c r="J907" s="22"/>
    </row>
    <row r="908" spans="6:10" ht="12.75">
      <c r="F908" s="22"/>
      <c r="J908" s="22"/>
    </row>
    <row r="909" spans="6:10" ht="12.75">
      <c r="F909" s="22"/>
      <c r="J909" s="22"/>
    </row>
    <row r="910" spans="6:10" ht="12.75">
      <c r="F910" s="22"/>
      <c r="J910" s="22"/>
    </row>
    <row r="911" spans="6:10" ht="12.75">
      <c r="F911" s="22"/>
      <c r="J911" s="22"/>
    </row>
    <row r="912" spans="6:10" ht="12.75">
      <c r="F912" s="22"/>
      <c r="J912" s="22"/>
    </row>
    <row r="913" spans="6:10" ht="12.75">
      <c r="F913" s="22"/>
      <c r="J913" s="22"/>
    </row>
    <row r="914" spans="6:10" ht="12.75">
      <c r="F914" s="22"/>
      <c r="J914" s="22"/>
    </row>
    <row r="915" spans="6:10" ht="12.75">
      <c r="F915" s="22"/>
      <c r="J915" s="22"/>
    </row>
    <row r="916" spans="6:10" ht="12.75">
      <c r="F916" s="22"/>
      <c r="J916" s="22"/>
    </row>
    <row r="917" spans="6:10" ht="12.75">
      <c r="F917" s="22"/>
      <c r="J917" s="22"/>
    </row>
    <row r="918" spans="6:10" ht="12.75">
      <c r="F918" s="22"/>
      <c r="J918" s="22"/>
    </row>
    <row r="919" spans="6:10" ht="12.75">
      <c r="F919" s="22"/>
      <c r="J919" s="22"/>
    </row>
    <row r="920" spans="6:10" ht="12.75">
      <c r="F920" s="22"/>
      <c r="J920" s="22"/>
    </row>
    <row r="921" spans="6:10" ht="12.75">
      <c r="F921" s="22"/>
      <c r="J921" s="22"/>
    </row>
    <row r="922" spans="6:10" ht="12.75">
      <c r="F922" s="22"/>
      <c r="J922" s="22"/>
    </row>
    <row r="923" spans="6:10" ht="12.75">
      <c r="F923" s="22"/>
      <c r="J923" s="22"/>
    </row>
    <row r="924" spans="6:10" ht="12.75">
      <c r="F924" s="22"/>
      <c r="J924" s="22"/>
    </row>
    <row r="925" spans="6:10" ht="12.75">
      <c r="F925" s="22"/>
      <c r="J925" s="22"/>
    </row>
    <row r="926" spans="6:10" ht="12.75">
      <c r="F926" s="22"/>
      <c r="J926" s="22"/>
    </row>
    <row r="927" spans="6:10" ht="12.75">
      <c r="F927" s="22"/>
      <c r="J927" s="22"/>
    </row>
    <row r="928" spans="6:10" ht="12.75">
      <c r="F928" s="22"/>
      <c r="J928" s="22"/>
    </row>
    <row r="929" spans="6:10" ht="12.75">
      <c r="F929" s="22"/>
      <c r="J929" s="22"/>
    </row>
    <row r="930" spans="6:10" ht="12.75">
      <c r="F930" s="22"/>
      <c r="J930" s="22"/>
    </row>
    <row r="931" spans="6:10" ht="12.75">
      <c r="F931" s="22"/>
      <c r="J931" s="22"/>
    </row>
    <row r="932" spans="6:10" ht="12.75">
      <c r="F932" s="22"/>
      <c r="J932" s="22"/>
    </row>
    <row r="933" spans="6:10" ht="12.75">
      <c r="F933" s="22"/>
      <c r="J933" s="22"/>
    </row>
    <row r="934" spans="6:10" ht="12.75">
      <c r="F934" s="22"/>
      <c r="J934" s="22"/>
    </row>
    <row r="935" spans="6:10" ht="12.75">
      <c r="F935" s="22"/>
      <c r="J935" s="22"/>
    </row>
    <row r="936" spans="6:10" ht="12.75">
      <c r="F936" s="22"/>
      <c r="J936" s="22"/>
    </row>
    <row r="937" spans="6:10" ht="12.75">
      <c r="F937" s="22"/>
      <c r="J937" s="22"/>
    </row>
    <row r="938" spans="6:10" ht="12.75">
      <c r="F938" s="22"/>
      <c r="J938" s="22"/>
    </row>
    <row r="939" spans="6:10" ht="12.75">
      <c r="F939" s="22"/>
      <c r="J939" s="22"/>
    </row>
    <row r="940" spans="6:10" ht="12.75">
      <c r="F940" s="22"/>
      <c r="J940" s="22"/>
    </row>
    <row r="941" spans="6:10" ht="12.75">
      <c r="F941" s="22"/>
      <c r="J941" s="22"/>
    </row>
    <row r="942" spans="6:10" ht="12.75">
      <c r="F942" s="22"/>
      <c r="J942" s="22"/>
    </row>
    <row r="943" spans="6:10" ht="12.75">
      <c r="F943" s="22"/>
      <c r="J943" s="22"/>
    </row>
    <row r="944" spans="6:10" ht="12.75">
      <c r="F944" s="22"/>
      <c r="J944" s="22"/>
    </row>
    <row r="945" spans="6:10" ht="12.75">
      <c r="F945" s="22"/>
      <c r="J945" s="22"/>
    </row>
    <row r="946" spans="6:10" ht="12.75">
      <c r="F946" s="22"/>
      <c r="J946" s="22"/>
    </row>
    <row r="947" spans="6:10" ht="12.75">
      <c r="F947" s="22"/>
      <c r="J947" s="22"/>
    </row>
    <row r="948" spans="6:10" ht="12.75">
      <c r="F948" s="22"/>
      <c r="J948" s="22"/>
    </row>
    <row r="949" spans="6:10" ht="12.75">
      <c r="F949" s="22"/>
      <c r="J949" s="22"/>
    </row>
    <row r="950" spans="6:10" ht="12.75">
      <c r="F950" s="22"/>
      <c r="J950" s="22"/>
    </row>
    <row r="951" spans="6:10" ht="12.75">
      <c r="F951" s="22"/>
      <c r="J951" s="22"/>
    </row>
    <row r="952" spans="6:10" ht="12.75">
      <c r="F952" s="22"/>
      <c r="J952" s="22"/>
    </row>
    <row r="953" spans="6:10" ht="12.75">
      <c r="F953" s="22"/>
      <c r="J953" s="22"/>
    </row>
    <row r="954" spans="6:10" ht="12.75">
      <c r="F954" s="22"/>
      <c r="J954" s="22"/>
    </row>
    <row r="955" spans="6:10" ht="12.75">
      <c r="F955" s="22"/>
      <c r="J955" s="22"/>
    </row>
    <row r="956" spans="6:10" ht="12.75">
      <c r="F956" s="22"/>
      <c r="J956" s="22"/>
    </row>
    <row r="957" spans="6:10" ht="12.75">
      <c r="F957" s="22"/>
      <c r="J957" s="22"/>
    </row>
    <row r="958" spans="6:10" ht="12.75">
      <c r="F958" s="22"/>
      <c r="J958" s="22"/>
    </row>
    <row r="959" spans="6:10" ht="12.75">
      <c r="F959" s="22"/>
      <c r="J959" s="22"/>
    </row>
    <row r="960" spans="6:10" ht="12.75">
      <c r="F960" s="22"/>
      <c r="J960" s="22"/>
    </row>
    <row r="961" spans="6:10" ht="12.75">
      <c r="F961" s="22"/>
      <c r="J961" s="22"/>
    </row>
    <row r="962" spans="6:10" ht="12.75">
      <c r="F962" s="22"/>
      <c r="J962" s="22"/>
    </row>
    <row r="963" spans="6:10" ht="12.75">
      <c r="F963" s="22"/>
      <c r="J963" s="22"/>
    </row>
    <row r="964" spans="6:10" ht="12.75">
      <c r="F964" s="22"/>
      <c r="J964" s="22"/>
    </row>
    <row r="965" spans="6:10" ht="12.75">
      <c r="F965" s="22"/>
      <c r="J965" s="22"/>
    </row>
    <row r="966" spans="6:10" ht="12.75">
      <c r="F966" s="22"/>
      <c r="J966" s="22"/>
    </row>
    <row r="967" spans="6:10" ht="12.75">
      <c r="F967" s="22"/>
      <c r="J967" s="22"/>
    </row>
    <row r="968" spans="6:10" ht="12.75">
      <c r="F968" s="22"/>
      <c r="J968" s="22"/>
    </row>
    <row r="969" spans="6:10" ht="12.75">
      <c r="F969" s="22"/>
      <c r="J969" s="22"/>
    </row>
    <row r="970" spans="6:10" ht="12.75">
      <c r="F970" s="22"/>
      <c r="J970" s="22"/>
    </row>
    <row r="971" spans="6:10" ht="12.75">
      <c r="F971" s="22"/>
      <c r="J971" s="22"/>
    </row>
    <row r="972" spans="6:10" ht="12.75">
      <c r="F972" s="22"/>
      <c r="J972" s="22"/>
    </row>
    <row r="973" spans="6:10" ht="12.75">
      <c r="F973" s="22"/>
      <c r="J973" s="22"/>
    </row>
    <row r="974" spans="6:10" ht="12.75">
      <c r="F974" s="22"/>
      <c r="J974" s="22"/>
    </row>
    <row r="975" spans="6:10" ht="12.75">
      <c r="F975" s="22"/>
      <c r="J975" s="22"/>
    </row>
    <row r="976" spans="6:10" ht="12.75">
      <c r="F976" s="22"/>
      <c r="J976" s="22"/>
    </row>
    <row r="977" spans="6:10" ht="12.75">
      <c r="F977" s="22"/>
      <c r="J977" s="22"/>
    </row>
    <row r="978" spans="6:10" ht="12.75">
      <c r="F978" s="22"/>
      <c r="J978" s="22"/>
    </row>
    <row r="979" spans="6:10" ht="12.75">
      <c r="F979" s="22"/>
      <c r="J979" s="22"/>
    </row>
    <row r="980" spans="6:10" ht="12.75">
      <c r="F980" s="22"/>
      <c r="J980" s="22"/>
    </row>
    <row r="981" spans="6:10" ht="12.75">
      <c r="F981" s="22"/>
      <c r="J981" s="22"/>
    </row>
    <row r="982" spans="6:10" ht="12.75">
      <c r="F982" s="22"/>
      <c r="J982" s="22"/>
    </row>
    <row r="983" spans="6:10" ht="12.75">
      <c r="F983" s="22"/>
      <c r="J983" s="22"/>
    </row>
    <row r="984" spans="6:10" ht="12.75">
      <c r="F984" s="22"/>
      <c r="J984" s="22"/>
    </row>
    <row r="985" spans="6:10" ht="12.75">
      <c r="F985" s="22"/>
      <c r="J985" s="22"/>
    </row>
    <row r="986" spans="6:10" ht="12.75">
      <c r="F986" s="22"/>
      <c r="J986" s="22"/>
    </row>
    <row r="987" spans="6:10" ht="12.75">
      <c r="F987" s="22"/>
      <c r="J987" s="22"/>
    </row>
    <row r="988" spans="6:10" ht="12.75">
      <c r="F988" s="22"/>
      <c r="J988" s="22"/>
    </row>
    <row r="989" spans="6:10" ht="12.75">
      <c r="F989" s="22"/>
      <c r="J989" s="22"/>
    </row>
    <row r="990" spans="6:10" ht="12.75">
      <c r="F990" s="22"/>
      <c r="J990" s="22"/>
    </row>
    <row r="991" spans="6:10" ht="12.75">
      <c r="F991" s="22"/>
      <c r="J991" s="22"/>
    </row>
    <row r="992" spans="6:10" ht="12.75">
      <c r="F992" s="22"/>
      <c r="J992" s="22"/>
    </row>
    <row r="993" spans="6:10" ht="12.75">
      <c r="F993" s="22"/>
      <c r="J993" s="22"/>
    </row>
    <row r="994" spans="6:10" ht="12.75">
      <c r="F994" s="22"/>
      <c r="J994" s="22"/>
    </row>
    <row r="995" spans="6:10" ht="12.75">
      <c r="F995" s="22"/>
      <c r="J995" s="22"/>
    </row>
    <row r="996" spans="6:10" ht="12.75">
      <c r="F996" s="22"/>
      <c r="J996" s="22"/>
    </row>
    <row r="997" spans="6:10" ht="12.75">
      <c r="F997" s="22"/>
      <c r="J997" s="22"/>
    </row>
    <row r="998" spans="6:10" ht="12.75">
      <c r="F998" s="22"/>
      <c r="J998" s="22"/>
    </row>
    <row r="999" spans="6:10" ht="12.75">
      <c r="F999" s="22"/>
      <c r="J999" s="22"/>
    </row>
    <row r="1000" spans="6:10" ht="12.75">
      <c r="F1000" s="22"/>
      <c r="J1000" s="22"/>
    </row>
    <row r="1001" spans="6:10" ht="12.75">
      <c r="F1001" s="22"/>
      <c r="J1001" s="22"/>
    </row>
    <row r="1002" spans="6:10" ht="12.75">
      <c r="F1002" s="22"/>
      <c r="J1002" s="22"/>
    </row>
  </sheetData>
  <mergeCells count="2">
    <mergeCell ref="A1:O1"/>
    <mergeCell ref="G33:J33"/>
  </mergeCells>
  <printOptions horizontalCentered="1" gridLines="1"/>
  <pageMargins left="0.25" right="0.25"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D1000"/>
  <sheetViews>
    <sheetView workbookViewId="0">
      <selection activeCell="N25" sqref="N25"/>
    </sheetView>
  </sheetViews>
  <sheetFormatPr defaultColWidth="12.5703125" defaultRowHeight="15" customHeight="1"/>
  <cols>
    <col min="1" max="1" width="10" customWidth="1"/>
    <col min="2" max="2" width="11.28515625" customWidth="1"/>
    <col min="3" max="4" width="10" customWidth="1"/>
    <col min="5" max="5" width="11.28515625" customWidth="1"/>
    <col min="6" max="6" width="7.7109375" customWidth="1"/>
    <col min="7" max="7" width="8.42578125" customWidth="1"/>
    <col min="8" max="30" width="10" customWidth="1"/>
  </cols>
  <sheetData>
    <row r="1" spans="1:30" ht="49.5" customHeight="1">
      <c r="A1" s="901" t="s">
        <v>16</v>
      </c>
      <c r="B1" s="947"/>
      <c r="C1" s="947"/>
      <c r="D1" s="947"/>
      <c r="E1" s="947"/>
      <c r="F1" s="947"/>
      <c r="G1" s="947"/>
      <c r="H1" s="947"/>
      <c r="I1" s="947"/>
      <c r="J1" s="947"/>
      <c r="K1" s="947"/>
      <c r="L1" s="947"/>
      <c r="M1" s="947"/>
      <c r="N1" s="947"/>
      <c r="O1" s="947"/>
      <c r="P1" s="947"/>
      <c r="Q1" s="947"/>
      <c r="R1" s="947"/>
      <c r="S1" s="947"/>
      <c r="T1" s="948"/>
      <c r="U1" s="22"/>
      <c r="V1" s="22"/>
      <c r="W1" s="22"/>
      <c r="X1" s="22"/>
      <c r="Y1" s="22"/>
      <c r="Z1" s="22"/>
      <c r="AA1" s="22"/>
      <c r="AB1" s="22"/>
      <c r="AC1" s="22"/>
      <c r="AD1" s="22"/>
    </row>
    <row r="2" spans="1:30" ht="48">
      <c r="A2" s="23" t="s">
        <v>17</v>
      </c>
      <c r="B2" s="23" t="s">
        <v>18</v>
      </c>
      <c r="C2" s="23" t="s">
        <v>19</v>
      </c>
      <c r="D2" s="23" t="s">
        <v>20</v>
      </c>
      <c r="E2" s="23" t="s">
        <v>21</v>
      </c>
      <c r="F2" s="23" t="s">
        <v>22</v>
      </c>
      <c r="G2" s="23" t="s">
        <v>23</v>
      </c>
      <c r="H2" s="23" t="s">
        <v>24</v>
      </c>
      <c r="I2" s="23" t="s">
        <v>25</v>
      </c>
      <c r="J2" s="23" t="s">
        <v>26</v>
      </c>
      <c r="K2" s="23" t="s">
        <v>27</v>
      </c>
      <c r="L2" s="23" t="s">
        <v>28</v>
      </c>
      <c r="M2" s="23" t="s">
        <v>29</v>
      </c>
      <c r="N2" s="23" t="s">
        <v>30</v>
      </c>
      <c r="O2" s="23" t="s">
        <v>31</v>
      </c>
      <c r="P2" s="23" t="s">
        <v>32</v>
      </c>
      <c r="Q2" s="23" t="s">
        <v>33</v>
      </c>
      <c r="R2" s="23" t="s">
        <v>34</v>
      </c>
      <c r="S2" s="23" t="s">
        <v>35</v>
      </c>
      <c r="T2" s="23" t="s">
        <v>15</v>
      </c>
      <c r="U2" s="24"/>
      <c r="V2" s="24"/>
      <c r="W2" s="24"/>
      <c r="X2" s="24"/>
      <c r="Y2" s="24"/>
      <c r="Z2" s="24"/>
      <c r="AA2" s="24"/>
      <c r="AB2" s="24"/>
      <c r="AC2" s="24"/>
      <c r="AD2" s="24"/>
    </row>
    <row r="3" spans="1:30" ht="16.5">
      <c r="A3" s="25" t="s">
        <v>2</v>
      </c>
      <c r="B3" s="26">
        <v>3</v>
      </c>
      <c r="C3" s="26">
        <v>8</v>
      </c>
      <c r="D3" s="26">
        <v>23</v>
      </c>
      <c r="E3" s="26">
        <v>6</v>
      </c>
      <c r="F3" s="27"/>
      <c r="G3" s="27"/>
      <c r="H3" s="27"/>
      <c r="I3" s="26">
        <v>1</v>
      </c>
      <c r="J3" s="26">
        <v>4</v>
      </c>
      <c r="K3" s="27"/>
      <c r="L3" s="26">
        <v>0</v>
      </c>
      <c r="M3" s="26">
        <v>10</v>
      </c>
      <c r="N3" s="27">
        <v>9</v>
      </c>
      <c r="O3" s="27"/>
      <c r="P3" s="27"/>
      <c r="Q3" s="27"/>
      <c r="R3" s="27"/>
      <c r="S3" s="27"/>
      <c r="T3" s="28">
        <f t="shared" ref="T3:T11" si="0">SUM(B3:S3)</f>
        <v>64</v>
      </c>
      <c r="U3" s="29"/>
      <c r="V3" s="22"/>
      <c r="W3" s="22"/>
      <c r="X3" s="22"/>
      <c r="Y3" s="22"/>
      <c r="Z3" s="22"/>
      <c r="AA3" s="22"/>
      <c r="AB3" s="22"/>
      <c r="AC3" s="22"/>
      <c r="AD3" s="22"/>
    </row>
    <row r="4" spans="1:30">
      <c r="A4" s="30">
        <v>1</v>
      </c>
      <c r="B4" s="31"/>
      <c r="C4" s="31">
        <v>16</v>
      </c>
      <c r="D4" s="32">
        <v>21</v>
      </c>
      <c r="E4" s="32">
        <v>1</v>
      </c>
      <c r="F4" s="32"/>
      <c r="G4" s="31">
        <v>6</v>
      </c>
      <c r="H4" s="32">
        <v>2</v>
      </c>
      <c r="I4" s="32">
        <v>17</v>
      </c>
      <c r="J4" s="32">
        <v>11</v>
      </c>
      <c r="K4" s="32"/>
      <c r="L4" s="32"/>
      <c r="M4" s="32"/>
      <c r="N4" s="32">
        <v>1</v>
      </c>
      <c r="O4" s="32"/>
      <c r="P4" s="32">
        <v>1</v>
      </c>
      <c r="Q4" s="32">
        <v>1</v>
      </c>
      <c r="R4" s="32">
        <v>1</v>
      </c>
      <c r="S4" s="32">
        <v>3</v>
      </c>
      <c r="T4" s="28">
        <f t="shared" si="0"/>
        <v>81</v>
      </c>
      <c r="U4" s="676"/>
      <c r="V4" s="33"/>
      <c r="W4" s="33"/>
      <c r="X4" s="33"/>
      <c r="Y4" s="33"/>
      <c r="Z4" s="33"/>
      <c r="AA4" s="33"/>
      <c r="AB4" s="33"/>
      <c r="AC4" s="33"/>
      <c r="AD4" s="33"/>
    </row>
    <row r="5" spans="1:30">
      <c r="A5" s="25">
        <v>2</v>
      </c>
      <c r="B5" s="26">
        <v>7</v>
      </c>
      <c r="C5" s="26"/>
      <c r="D5" s="26">
        <v>10</v>
      </c>
      <c r="E5" s="27">
        <v>6</v>
      </c>
      <c r="F5" s="27"/>
      <c r="G5" s="27">
        <v>1</v>
      </c>
      <c r="H5" s="26">
        <v>3</v>
      </c>
      <c r="I5" s="27"/>
      <c r="J5" s="27">
        <v>2</v>
      </c>
      <c r="K5" s="27"/>
      <c r="L5" s="27">
        <v>5</v>
      </c>
      <c r="M5" s="27"/>
      <c r="N5" s="26">
        <v>3</v>
      </c>
      <c r="O5" s="27"/>
      <c r="P5" s="27"/>
      <c r="Q5" s="27">
        <v>1</v>
      </c>
      <c r="R5" s="27">
        <v>1</v>
      </c>
      <c r="S5" s="26">
        <v>2</v>
      </c>
      <c r="T5" s="28">
        <f t="shared" si="0"/>
        <v>41</v>
      </c>
      <c r="U5" s="29"/>
      <c r="V5" s="22"/>
      <c r="W5" s="22"/>
      <c r="X5" s="22"/>
      <c r="Y5" s="22"/>
      <c r="Z5" s="22"/>
      <c r="AA5" s="22"/>
      <c r="AB5" s="22"/>
      <c r="AC5" s="22"/>
      <c r="AD5" s="22"/>
    </row>
    <row r="6" spans="1:30">
      <c r="A6" s="25">
        <v>3</v>
      </c>
      <c r="B6" s="26">
        <v>4</v>
      </c>
      <c r="C6" s="26">
        <v>15</v>
      </c>
      <c r="D6" s="26">
        <v>22</v>
      </c>
      <c r="E6" s="27">
        <v>18</v>
      </c>
      <c r="F6" s="26">
        <v>1</v>
      </c>
      <c r="G6" s="27">
        <v>1</v>
      </c>
      <c r="H6" s="27">
        <v>10</v>
      </c>
      <c r="I6" s="27">
        <v>29</v>
      </c>
      <c r="J6" s="27"/>
      <c r="K6" s="27"/>
      <c r="L6" s="26"/>
      <c r="M6" s="26"/>
      <c r="N6" s="27"/>
      <c r="O6" s="26"/>
      <c r="P6" s="26">
        <v>2</v>
      </c>
      <c r="Q6" s="26">
        <v>1</v>
      </c>
      <c r="R6" s="26">
        <v>5</v>
      </c>
      <c r="S6" s="27">
        <v>6</v>
      </c>
      <c r="T6" s="28">
        <f t="shared" si="0"/>
        <v>114</v>
      </c>
      <c r="U6" s="29"/>
      <c r="V6" s="22"/>
      <c r="W6" s="22"/>
      <c r="X6" s="22"/>
      <c r="Y6" s="22"/>
      <c r="Z6" s="22"/>
      <c r="AA6" s="22"/>
      <c r="AB6" s="22"/>
      <c r="AC6" s="22"/>
      <c r="AD6" s="22"/>
    </row>
    <row r="7" spans="1:30">
      <c r="A7" s="25" t="s">
        <v>36</v>
      </c>
      <c r="B7" s="26">
        <v>4</v>
      </c>
      <c r="C7" s="26">
        <v>1</v>
      </c>
      <c r="D7" s="26">
        <v>3</v>
      </c>
      <c r="E7" s="27"/>
      <c r="F7" s="27"/>
      <c r="G7" s="27"/>
      <c r="H7" s="26">
        <v>1</v>
      </c>
      <c r="I7" s="27">
        <v>1</v>
      </c>
      <c r="J7" s="27"/>
      <c r="K7" s="27"/>
      <c r="L7" s="27">
        <v>9</v>
      </c>
      <c r="M7" s="27"/>
      <c r="N7" s="27"/>
      <c r="O7" s="27"/>
      <c r="P7" s="27"/>
      <c r="Q7" s="27"/>
      <c r="R7" s="26"/>
      <c r="S7" s="27"/>
      <c r="T7" s="28">
        <f t="shared" si="0"/>
        <v>19</v>
      </c>
      <c r="U7" s="29"/>
      <c r="V7" s="22"/>
      <c r="W7" s="22"/>
      <c r="X7" s="22"/>
      <c r="Y7" s="22"/>
      <c r="Z7" s="22"/>
      <c r="AA7" s="22"/>
      <c r="AB7" s="22"/>
      <c r="AC7" s="22"/>
      <c r="AD7" s="22"/>
    </row>
    <row r="8" spans="1:30">
      <c r="A8" s="34" t="s">
        <v>37</v>
      </c>
      <c r="B8" s="32">
        <v>21</v>
      </c>
      <c r="C8" s="32">
        <v>7</v>
      </c>
      <c r="D8" s="32">
        <v>25</v>
      </c>
      <c r="E8" s="32">
        <v>8</v>
      </c>
      <c r="F8" s="32"/>
      <c r="G8" s="32">
        <v>9</v>
      </c>
      <c r="H8" s="32">
        <v>22</v>
      </c>
      <c r="I8" s="32">
        <v>24</v>
      </c>
      <c r="J8" s="32">
        <v>7</v>
      </c>
      <c r="K8" s="32"/>
      <c r="L8" s="32">
        <v>8</v>
      </c>
      <c r="M8" s="32">
        <v>8</v>
      </c>
      <c r="N8" s="32">
        <v>20</v>
      </c>
      <c r="O8" s="32"/>
      <c r="P8" s="32"/>
      <c r="Q8" s="32">
        <v>3</v>
      </c>
      <c r="R8" s="32">
        <v>9</v>
      </c>
      <c r="S8" s="32">
        <v>53</v>
      </c>
      <c r="T8" s="28">
        <f t="shared" si="0"/>
        <v>224</v>
      </c>
      <c r="U8" s="677"/>
      <c r="V8" s="22"/>
      <c r="W8" s="22"/>
      <c r="X8" s="22"/>
      <c r="Y8" s="22"/>
      <c r="Z8" s="22"/>
      <c r="AA8" s="22"/>
      <c r="AB8" s="22"/>
      <c r="AC8" s="22"/>
      <c r="AD8" s="22"/>
    </row>
    <row r="9" spans="1:30">
      <c r="A9" s="25">
        <v>5</v>
      </c>
      <c r="B9" s="26">
        <v>1</v>
      </c>
      <c r="C9" s="26">
        <v>2</v>
      </c>
      <c r="D9" s="26">
        <v>1</v>
      </c>
      <c r="E9" s="27"/>
      <c r="F9" s="27"/>
      <c r="G9" s="27"/>
      <c r="H9" s="27"/>
      <c r="I9" s="27"/>
      <c r="J9" s="27"/>
      <c r="K9" s="27"/>
      <c r="L9" s="27">
        <v>2</v>
      </c>
      <c r="M9" s="27">
        <v>1</v>
      </c>
      <c r="N9" s="27">
        <v>1</v>
      </c>
      <c r="O9" s="27"/>
      <c r="P9" s="27"/>
      <c r="Q9" s="27"/>
      <c r="R9" s="27"/>
      <c r="S9" s="27"/>
      <c r="T9" s="28">
        <f t="shared" si="0"/>
        <v>8</v>
      </c>
      <c r="U9" s="29"/>
      <c r="V9" s="22"/>
      <c r="W9" s="22"/>
      <c r="X9" s="22"/>
      <c r="Y9" s="22"/>
      <c r="Z9" s="22"/>
      <c r="AA9" s="22"/>
      <c r="AB9" s="22"/>
      <c r="AC9" s="22"/>
      <c r="AD9" s="22"/>
    </row>
    <row r="10" spans="1:30">
      <c r="A10" s="35" t="s">
        <v>38</v>
      </c>
      <c r="B10" s="36">
        <v>4</v>
      </c>
      <c r="C10" s="36">
        <v>8</v>
      </c>
      <c r="D10" s="36">
        <v>4</v>
      </c>
      <c r="E10" s="36">
        <v>3</v>
      </c>
      <c r="F10" s="37"/>
      <c r="G10" s="37"/>
      <c r="H10" s="37"/>
      <c r="I10" s="36">
        <v>2</v>
      </c>
      <c r="J10" s="36">
        <v>1</v>
      </c>
      <c r="K10" s="37"/>
      <c r="L10" s="37"/>
      <c r="M10" s="37"/>
      <c r="N10" s="37"/>
      <c r="O10" s="37"/>
      <c r="P10" s="37"/>
      <c r="Q10" s="37"/>
      <c r="R10" s="37"/>
      <c r="S10" s="37"/>
      <c r="T10" s="38">
        <f t="shared" si="0"/>
        <v>22</v>
      </c>
      <c r="U10" s="39"/>
      <c r="V10" s="40"/>
      <c r="W10" s="40"/>
      <c r="X10" s="40"/>
      <c r="Y10" s="40"/>
      <c r="Z10" s="40"/>
      <c r="AA10" s="40"/>
      <c r="AB10" s="40"/>
      <c r="AC10" s="40"/>
      <c r="AD10" s="40"/>
    </row>
    <row r="11" spans="1:30">
      <c r="A11" s="41">
        <v>9</v>
      </c>
      <c r="B11" s="36">
        <v>21</v>
      </c>
      <c r="C11" s="36">
        <v>50</v>
      </c>
      <c r="D11" s="36">
        <v>12</v>
      </c>
      <c r="E11" s="37">
        <v>11</v>
      </c>
      <c r="F11" s="36">
        <v>2</v>
      </c>
      <c r="G11" s="37"/>
      <c r="H11" s="37">
        <v>31</v>
      </c>
      <c r="I11" s="37">
        <v>38</v>
      </c>
      <c r="J11" s="37">
        <v>5</v>
      </c>
      <c r="K11" s="37"/>
      <c r="L11" s="37"/>
      <c r="M11" s="37"/>
      <c r="N11" s="37"/>
      <c r="O11" s="37"/>
      <c r="P11" s="37"/>
      <c r="Q11" s="37"/>
      <c r="R11" s="36">
        <v>3</v>
      </c>
      <c r="S11" s="37">
        <v>13</v>
      </c>
      <c r="T11" s="38">
        <f t="shared" si="0"/>
        <v>186</v>
      </c>
      <c r="U11" s="677"/>
      <c r="V11" s="40"/>
      <c r="W11" s="40"/>
      <c r="X11" s="40"/>
      <c r="Y11" s="40"/>
      <c r="Z11" s="40"/>
      <c r="AA11" s="40"/>
      <c r="AB11" s="40"/>
      <c r="AC11" s="40"/>
      <c r="AD11" s="40"/>
    </row>
    <row r="12" spans="1:30">
      <c r="A12" s="42">
        <v>10</v>
      </c>
      <c r="B12" s="43">
        <v>6</v>
      </c>
      <c r="C12" s="43">
        <v>8</v>
      </c>
      <c r="D12" s="43">
        <v>9</v>
      </c>
      <c r="E12" s="43">
        <v>5</v>
      </c>
      <c r="F12" s="43"/>
      <c r="G12" s="43"/>
      <c r="H12" s="43">
        <v>13</v>
      </c>
      <c r="I12" s="43">
        <v>5</v>
      </c>
      <c r="J12" s="43">
        <v>2</v>
      </c>
      <c r="K12" s="43"/>
      <c r="L12" s="43">
        <v>3</v>
      </c>
      <c r="M12" s="43">
        <v>1</v>
      </c>
      <c r="N12" s="43">
        <v>1</v>
      </c>
      <c r="O12" s="43"/>
      <c r="P12" s="43"/>
      <c r="Q12" s="43">
        <v>9</v>
      </c>
      <c r="R12" s="43">
        <v>5</v>
      </c>
      <c r="S12" s="43">
        <v>5</v>
      </c>
      <c r="T12" s="44">
        <v>72</v>
      </c>
      <c r="U12" s="45"/>
      <c r="V12" s="678"/>
      <c r="W12" s="678"/>
      <c r="X12" s="678"/>
      <c r="Y12" s="678"/>
      <c r="Z12" s="678"/>
      <c r="AA12" s="678"/>
      <c r="AB12" s="678"/>
      <c r="AC12" s="678"/>
      <c r="AD12" s="678"/>
    </row>
    <row r="13" spans="1:30">
      <c r="A13" s="30">
        <v>11</v>
      </c>
      <c r="B13" s="31">
        <v>285</v>
      </c>
      <c r="C13" s="31">
        <v>11</v>
      </c>
      <c r="D13" s="31">
        <v>9</v>
      </c>
      <c r="E13" s="32">
        <v>28</v>
      </c>
      <c r="F13" s="31">
        <v>1</v>
      </c>
      <c r="G13" s="32">
        <v>22</v>
      </c>
      <c r="H13" s="32">
        <v>219</v>
      </c>
      <c r="I13" s="32">
        <v>71</v>
      </c>
      <c r="J13" s="32">
        <v>3</v>
      </c>
      <c r="K13" s="32">
        <v>2</v>
      </c>
      <c r="L13" s="32">
        <v>91</v>
      </c>
      <c r="M13" s="32"/>
      <c r="N13" s="32">
        <v>15</v>
      </c>
      <c r="O13" s="32">
        <v>2</v>
      </c>
      <c r="P13" s="32">
        <v>3</v>
      </c>
      <c r="Q13" s="32">
        <v>3</v>
      </c>
      <c r="R13" s="32">
        <v>38</v>
      </c>
      <c r="S13" s="32">
        <v>1123</v>
      </c>
      <c r="T13" s="28">
        <f t="shared" ref="T13:T16" si="1">SUM(B13:S13)</f>
        <v>1926</v>
      </c>
      <c r="U13" s="677"/>
      <c r="V13" s="33"/>
      <c r="W13" s="33"/>
      <c r="X13" s="33"/>
      <c r="Y13" s="33"/>
      <c r="Z13" s="33"/>
      <c r="AA13" s="33"/>
      <c r="AB13" s="33"/>
      <c r="AC13" s="33"/>
      <c r="AD13" s="33"/>
    </row>
    <row r="14" spans="1:30">
      <c r="A14" s="25">
        <v>12</v>
      </c>
      <c r="B14" s="26">
        <v>10</v>
      </c>
      <c r="C14" s="26">
        <v>7</v>
      </c>
      <c r="D14" s="26">
        <v>2</v>
      </c>
      <c r="E14" s="27"/>
      <c r="F14" s="27">
        <v>1</v>
      </c>
      <c r="G14" s="27"/>
      <c r="H14" s="27">
        <v>8</v>
      </c>
      <c r="I14" s="27">
        <v>4</v>
      </c>
      <c r="J14" s="27"/>
      <c r="K14" s="26"/>
      <c r="L14" s="27">
        <v>1</v>
      </c>
      <c r="M14" s="27"/>
      <c r="N14" s="27">
        <v>2</v>
      </c>
      <c r="O14" s="26"/>
      <c r="P14" s="26">
        <v>1</v>
      </c>
      <c r="Q14" s="27"/>
      <c r="R14" s="26">
        <v>2</v>
      </c>
      <c r="S14" s="26">
        <v>5</v>
      </c>
      <c r="T14" s="28">
        <f t="shared" si="1"/>
        <v>43</v>
      </c>
      <c r="U14" s="29"/>
      <c r="V14" s="22"/>
      <c r="W14" s="22"/>
      <c r="X14" s="22"/>
      <c r="Y14" s="22"/>
      <c r="Z14" s="22"/>
      <c r="AA14" s="22"/>
      <c r="AB14" s="22"/>
      <c r="AC14" s="22"/>
      <c r="AD14" s="22"/>
    </row>
    <row r="15" spans="1:30">
      <c r="A15" s="25">
        <v>13</v>
      </c>
      <c r="B15" s="26">
        <v>58</v>
      </c>
      <c r="C15" s="26">
        <v>25</v>
      </c>
      <c r="D15" s="26">
        <v>5</v>
      </c>
      <c r="E15" s="26">
        <v>25</v>
      </c>
      <c r="F15" s="26">
        <v>5</v>
      </c>
      <c r="G15" s="27"/>
      <c r="H15" s="27">
        <v>20</v>
      </c>
      <c r="I15" s="26">
        <v>11</v>
      </c>
      <c r="J15" s="26">
        <v>5</v>
      </c>
      <c r="K15" s="27"/>
      <c r="L15" s="27"/>
      <c r="M15" s="27"/>
      <c r="N15" s="27"/>
      <c r="O15" s="27"/>
      <c r="P15" s="27"/>
      <c r="Q15" s="27"/>
      <c r="R15" s="26">
        <v>3</v>
      </c>
      <c r="S15" s="27">
        <v>18</v>
      </c>
      <c r="T15" s="28">
        <f t="shared" si="1"/>
        <v>175</v>
      </c>
      <c r="U15" s="29"/>
      <c r="V15" s="22"/>
      <c r="W15" s="22"/>
      <c r="X15" s="22"/>
      <c r="Y15" s="22"/>
      <c r="Z15" s="22"/>
      <c r="AA15" s="22"/>
      <c r="AB15" s="22"/>
      <c r="AC15" s="22"/>
      <c r="AD15" s="22"/>
    </row>
    <row r="16" spans="1:30">
      <c r="A16" s="28" t="s">
        <v>15</v>
      </c>
      <c r="B16" s="28">
        <f t="shared" ref="B16:S16" si="2">SUM(B3:B15)</f>
        <v>424</v>
      </c>
      <c r="C16" s="28">
        <f t="shared" si="2"/>
        <v>158</v>
      </c>
      <c r="D16" s="28">
        <f t="shared" si="2"/>
        <v>146</v>
      </c>
      <c r="E16" s="28">
        <f t="shared" si="2"/>
        <v>111</v>
      </c>
      <c r="F16" s="28">
        <f t="shared" si="2"/>
        <v>10</v>
      </c>
      <c r="G16" s="28">
        <f t="shared" si="2"/>
        <v>39</v>
      </c>
      <c r="H16" s="28">
        <f t="shared" si="2"/>
        <v>329</v>
      </c>
      <c r="I16" s="28">
        <f t="shared" si="2"/>
        <v>203</v>
      </c>
      <c r="J16" s="28">
        <f t="shared" si="2"/>
        <v>40</v>
      </c>
      <c r="K16" s="28">
        <f t="shared" si="2"/>
        <v>2</v>
      </c>
      <c r="L16" s="28">
        <f t="shared" si="2"/>
        <v>119</v>
      </c>
      <c r="M16" s="28">
        <f t="shared" si="2"/>
        <v>20</v>
      </c>
      <c r="N16" s="28">
        <f t="shared" si="2"/>
        <v>52</v>
      </c>
      <c r="O16" s="28">
        <f t="shared" si="2"/>
        <v>2</v>
      </c>
      <c r="P16" s="28">
        <f t="shared" si="2"/>
        <v>7</v>
      </c>
      <c r="Q16" s="28">
        <f t="shared" si="2"/>
        <v>18</v>
      </c>
      <c r="R16" s="28">
        <f t="shared" si="2"/>
        <v>67</v>
      </c>
      <c r="S16" s="28">
        <f t="shared" si="2"/>
        <v>1228</v>
      </c>
      <c r="T16" s="28">
        <f t="shared" si="1"/>
        <v>2975</v>
      </c>
      <c r="U16" s="22"/>
      <c r="V16" s="22"/>
      <c r="W16" s="22"/>
      <c r="X16" s="22"/>
      <c r="Y16" s="22"/>
      <c r="Z16" s="22"/>
      <c r="AA16" s="22"/>
      <c r="AB16" s="22"/>
      <c r="AC16" s="22"/>
      <c r="AD16" s="22"/>
    </row>
    <row r="17" spans="1:30" ht="12.7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row>
    <row r="18" spans="1:30" ht="12.7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row>
    <row r="19" spans="1:30" ht="12.7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row>
    <row r="20" spans="1:30" ht="12.7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row>
    <row r="21" spans="1:30" ht="12.7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row>
    <row r="22" spans="1:30" ht="12.7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row>
    <row r="23" spans="1:30" ht="12.7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row>
    <row r="24" spans="1:30" ht="12.7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row>
    <row r="25" spans="1:30" ht="12.7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row>
    <row r="26" spans="1:30" ht="12.7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row>
    <row r="27" spans="1:30" ht="12.7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row>
    <row r="28" spans="1:30" ht="12.7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spans="1:30" ht="12.7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spans="1:30" ht="12.7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spans="1:30" ht="12.7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spans="1:30" ht="12.7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spans="1:30" ht="12.7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spans="1:30" ht="12.7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spans="1:30" ht="12.7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spans="1:30" ht="12.7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spans="1:30" ht="12.7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spans="1:30" ht="12.7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spans="1:30" ht="12.7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spans="1:30" ht="12.7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spans="1:30" ht="12.7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spans="1:30" ht="12.7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row r="43" spans="1:30" ht="12.7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spans="1:30" ht="12.7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spans="1:30" ht="12.7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spans="1:30" ht="12.7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spans="1:30" ht="12.7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spans="1:30" ht="12.7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spans="1:30" ht="12.7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spans="1:30" ht="12.7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spans="1:30" ht="12.7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spans="1:30" ht="12.7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spans="1:30" ht="12.7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spans="1:30" ht="12.7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spans="1:30" ht="12.7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spans="1:30" ht="12.7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spans="1:30" ht="12.7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spans="1:30" ht="12.7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spans="1:30" ht="12.7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spans="1:30" ht="12.7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row>
    <row r="61" spans="1:30" ht="12.7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row>
    <row r="62" spans="1:30" ht="12.7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row>
    <row r="63" spans="1:30" ht="12.7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spans="1:30" ht="12.7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spans="1:30" ht="12.7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spans="1:30" ht="12.7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spans="1:30" ht="12.7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spans="1:30" ht="12.7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spans="1:30" ht="12.7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spans="1:30" ht="12.7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spans="1:30" ht="12.7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spans="1:30" ht="12.7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spans="1:30" ht="12.7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spans="1:30" ht="12.7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spans="1:30" ht="12.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spans="1:30" ht="12.7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spans="1:30" ht="12.7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spans="1:30" ht="12.7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spans="1:30" ht="12.7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spans="1:30" ht="12.7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spans="1:30" ht="12.7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spans="1:30" ht="12.7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spans="1:30" ht="12.7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spans="1:30" ht="12.7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spans="1:30" ht="12.7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spans="1:30" ht="12.7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spans="1:30" ht="12.7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spans="1:30" ht="12.7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spans="1:30" ht="12.7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spans="1:30" ht="12.7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spans="1:30" ht="12.7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spans="1:30" ht="12.7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spans="1:30" ht="12.7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spans="1:30" ht="12.7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spans="1:30" ht="12.7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spans="1:30" ht="12.7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spans="1:30" ht="12.7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spans="1:30" ht="12.7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spans="1:30" ht="12.7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spans="1:30" ht="12.7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spans="1:30" ht="12.7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spans="1:30" ht="12.7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spans="1:30" ht="12.7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spans="1:30" ht="12.7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spans="1:30" ht="12.7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spans="1:30" ht="12.7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spans="1:30" ht="12.7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spans="1:30" ht="12.7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spans="1:30" ht="12.7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spans="1:30" ht="12.7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spans="1:30" ht="12.7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spans="1:30" ht="12.7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spans="1:30" ht="12.7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spans="1:30" ht="12.7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spans="1:30" ht="12.7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spans="1:30" ht="12.7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spans="1:30" ht="12.7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spans="1:30" ht="12.7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spans="1:30" ht="12.7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spans="1:30" ht="12.7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spans="1:30" ht="12.7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spans="1:30" ht="12.7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spans="1:30" ht="12.7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spans="1:30" ht="12.7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spans="1:30" ht="12.7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spans="1:30" ht="12.7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spans="1:30" ht="12.7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spans="1:30" ht="12.7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spans="1:30" ht="12.7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spans="1:30" ht="12.7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spans="1:30" ht="12.7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spans="1:30" ht="12.7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spans="1:30" ht="12.7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spans="1:30" ht="12.7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spans="1:30" ht="12.7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spans="1:30" ht="12.7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spans="1:30" ht="12.7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spans="1:30" ht="12.7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spans="1:30" ht="12.7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spans="1:30" ht="12.7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spans="1:30" ht="12.7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spans="1:30" ht="12.7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spans="1:30" ht="12.7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spans="1:30" ht="12.7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spans="1:30" ht="12.7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spans="1:30" ht="12.7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spans="1:30" ht="12.7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spans="1:30" ht="12.7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spans="1:30" ht="12.7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spans="1:30" ht="12.7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spans="1:30" ht="12.7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spans="1:30" ht="12.7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spans="1:30" ht="12.7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spans="1:30" ht="12.7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spans="1:30" ht="12.7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spans="1:30" ht="12.7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spans="1:30" ht="12.7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spans="1:30" ht="12.7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spans="1:30" ht="12.7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spans="1:30" ht="12.7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spans="1:30" ht="12.7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spans="1:30" ht="12.7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spans="1:30" ht="12.7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spans="1:30" ht="12.7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spans="1:30" ht="12.7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spans="1:30" ht="12.7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spans="1:30" ht="12.7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spans="1:30" ht="12.7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spans="1:30" ht="12.7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spans="1:30" ht="12.7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spans="1:30" ht="12.7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spans="1:30" ht="12.7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spans="1:30" ht="12.7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spans="1:30" ht="12.7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spans="1:30" ht="12.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spans="1:30" ht="12.7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spans="1:30" ht="12.7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spans="1:30" ht="12.7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spans="1:30" ht="12.7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spans="1:30" ht="12.7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spans="1:30" ht="12.7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spans="1:30" ht="12.7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spans="1:30" ht="12.7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spans="1:30" ht="12.7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spans="1:30" ht="12.7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spans="1:30" ht="12.7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spans="1:30" ht="12.7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spans="1:30" ht="12.7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spans="1:30" ht="12.7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spans="1:30" ht="12.7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spans="1:30" ht="12.7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spans="1:30" ht="12.7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spans="1:30" ht="12.7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spans="1:30" ht="12.7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spans="1:30" ht="12.7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spans="1:30" ht="12.7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spans="1:30" ht="12.7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spans="1:30" ht="12.7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spans="1:30" ht="12.7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spans="1:30" ht="12.7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spans="1:30" ht="12.7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spans="1:30" ht="12.7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spans="1:30" ht="12.7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spans="1:30" ht="12.7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spans="1:30" ht="12.7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spans="1:30" ht="12.7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spans="1:30" ht="12.7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spans="1:30" ht="12.7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spans="1:30" ht="12.7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spans="1:30" ht="12.7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spans="1:30" ht="12.7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spans="1:30" ht="12.7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spans="1:30" ht="12.7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spans="1:30" ht="12.7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spans="1:30" ht="12.7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spans="1:30" ht="12.7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spans="1:30" ht="12.7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spans="1:30" ht="12.7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spans="1:30" ht="12.7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spans="1:30" ht="12.7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spans="1:30" ht="12.7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spans="1:30" ht="12.7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spans="1:30" ht="12.7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spans="1:30" ht="12.7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spans="1:30" ht="12.7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spans="1:30" ht="12.7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spans="1:30" ht="12.7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spans="1:30" ht="12.7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spans="1:30" ht="12.7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spans="1:30" ht="12.7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spans="1:30" ht="12.7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spans="1:30" ht="12.7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spans="1:30" ht="12.7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spans="1:30" ht="12.7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spans="1:30" ht="12.7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spans="1:30" ht="12.7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spans="1:30" ht="12.7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spans="1:30" ht="12.7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spans="1:30" ht="12.7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spans="1:30" ht="12.7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spans="1:30" ht="12.7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spans="1:30" ht="12.7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spans="1:30" ht="12.7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spans="1:30" ht="12.7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spans="1:30" ht="12.7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spans="1:30" ht="12.7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spans="1:30" ht="12.7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spans="1:30" ht="12.7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spans="1:30" ht="12.7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spans="1:30" ht="12.7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spans="1:30" ht="12.7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spans="1:30" ht="12.7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spans="1:30" ht="12.7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spans="1:30" ht="12.7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spans="1:30" ht="12.7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spans="1:30" ht="12.7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spans="1:30" ht="12.7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spans="1:30" ht="12.7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spans="1:30" ht="12.7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spans="1:30" ht="12.7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spans="1:30" ht="12.7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spans="1:30" ht="12.7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spans="1:30" ht="12.7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spans="1:30" ht="12.7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spans="1:30" ht="12.7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spans="1:30" ht="12.7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spans="1:30" ht="12.7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spans="1:30" ht="12.7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spans="1:30" ht="12.7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spans="1:30" ht="12.7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spans="1:30" ht="12.7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spans="1:30" ht="12.7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spans="1:30" ht="12.7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spans="1:30" ht="12.7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spans="1:30" ht="1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spans="1:30" ht="12.7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spans="1:30" ht="12.7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spans="1:30" ht="12.7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spans="1:30" ht="12.7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spans="1:30" ht="12.7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spans="1:30" ht="12.7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spans="1:30" ht="12.7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spans="1:30" ht="12.7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spans="1:30" ht="12.7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spans="1:30" ht="12.7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spans="1:30" ht="12.7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spans="1:30" ht="12.7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spans="1:30" ht="12.7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spans="1:30" ht="12.7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spans="1:30" ht="12.7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spans="1:30" ht="12.7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spans="1:30" ht="12.7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spans="1:30" ht="12.7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spans="1:30" ht="12.7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spans="1:30" ht="12.7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spans="1:30" ht="12.7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spans="1:30" ht="12.7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spans="1:30" ht="12.7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spans="1:30" ht="12.7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spans="1:30" ht="12.7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spans="1:30" ht="12.7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spans="1:30" ht="12.7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spans="1:30" ht="12.7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spans="1:30" ht="12.7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spans="1:30" ht="12.7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spans="1:30" ht="12.7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spans="1:30" ht="12.7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spans="1:30" ht="12.7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spans="1:30" ht="12.7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spans="1:30" ht="12.7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spans="1:30" ht="12.7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spans="1:30" ht="12.7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spans="1:30" ht="12.7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spans="1:30" ht="12.7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spans="1:30" ht="12.7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spans="1:30" ht="12.7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spans="1:30" ht="12.7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spans="1:30" ht="12.7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spans="1:30" ht="12.7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spans="1:30" ht="12.7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spans="1:30" ht="12.7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spans="1:30" ht="12.7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spans="1:30" ht="12.7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spans="1:30" ht="12.7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spans="1:30" ht="12.7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spans="1:30" ht="12.7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spans="1:30" ht="12.7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spans="1:30" ht="12.7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spans="1:30" ht="12.7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spans="1:30" ht="12.7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spans="1:30" ht="12.7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spans="1:30" ht="12.7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spans="1:30" ht="12.7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spans="1:30" ht="12.7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spans="1:30" ht="12.7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spans="1:30" ht="12.7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spans="1:30" ht="12.7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spans="1:30" ht="12.7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spans="1:30" ht="12.7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spans="1:30" ht="12.7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spans="1:30" ht="12.7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spans="1:30" ht="12.7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spans="1:30" ht="12.7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spans="1:30" ht="12.7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spans="1:30" ht="12.7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spans="1:30" ht="12.7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spans="1:30" ht="12.7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spans="1:30" ht="12.7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spans="1:30" ht="12.7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spans="1:30" ht="12.7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spans="1:30" ht="12.7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spans="1:30" ht="12.7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spans="1:30" ht="12.7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spans="1:30" ht="12.7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spans="1:30" ht="12.7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spans="1:30" ht="12.7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spans="1:30" ht="12.7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spans="1:30" ht="12.7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spans="1:30" ht="12.7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spans="1:30" ht="12.7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spans="1:30" ht="12.7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spans="1:30" ht="12.7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spans="1:30" ht="12.7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spans="1:30" ht="12.7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spans="1:30" ht="12.7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spans="1:30" ht="12.7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spans="1:30" ht="12.7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spans="1:30" ht="12.7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spans="1:30" ht="12.7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spans="1:30" ht="12.7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spans="1:30" ht="12.7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spans="1:30" ht="12.7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spans="1:30" ht="12.7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spans="1:30" ht="12.7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spans="1:30" ht="12.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spans="1:30" ht="12.7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spans="1:30" ht="12.7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spans="1:30" ht="12.7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spans="1:30" ht="12.7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spans="1:30" ht="12.7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spans="1:30" ht="12.7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spans="1:30" ht="12.7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spans="1:30" ht="12.7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spans="1:30" ht="12.7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spans="1:30" ht="12.7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spans="1:30" ht="12.7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spans="1:30" ht="12.7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spans="1:30" ht="12.7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spans="1:30" ht="12.7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spans="1:30" ht="12.7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spans="1:30" ht="12.7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spans="1:30" ht="12.7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spans="1:30" ht="12.7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spans="1:30" ht="12.7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spans="1:30" ht="12.7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spans="1:30" ht="12.7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spans="1:30" ht="12.7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spans="1:30" ht="12.7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spans="1:30" ht="12.7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spans="1:30" ht="12.7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spans="1:30" ht="12.7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spans="1:30" ht="12.7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spans="1:30" ht="12.7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spans="1:30" ht="12.7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spans="1:30" ht="12.7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spans="1:30" ht="12.7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spans="1:30" ht="12.7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spans="1:30" ht="12.7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spans="1:30" ht="12.7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spans="1:30" ht="12.7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spans="1:30" ht="12.7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spans="1:30" ht="12.7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spans="1:30" ht="12.7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spans="1:30" ht="12.7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spans="1:30" ht="12.7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spans="1:30" ht="12.7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spans="1:30" ht="12.7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spans="1:30" ht="12.7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spans="1:30" ht="12.7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spans="1:30" ht="12.7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spans="1:30" ht="12.7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spans="1:30" ht="12.7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spans="1:30" ht="12.7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spans="1:30" ht="12.7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spans="1:30" ht="12.7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spans="1:30" ht="12.7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spans="1:30" ht="12.7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spans="1:30" ht="12.7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spans="1:30" ht="12.7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spans="1:30" ht="12.7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spans="1:30" ht="12.7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spans="1:30" ht="12.7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spans="1:30" ht="12.7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spans="1:30" ht="12.7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spans="1:30" ht="12.7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spans="1:30" ht="12.7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spans="1:30" ht="12.7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spans="1:30" ht="12.7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spans="1:30" ht="12.7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spans="1:30" ht="12.7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spans="1:30" ht="12.7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spans="1:30" ht="12.7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spans="1:30" ht="12.7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spans="1:30" ht="12.7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spans="1:30" ht="12.7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spans="1:30" ht="12.7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spans="1:30" ht="12.7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spans="1:30" ht="12.7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spans="1:30" ht="12.7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spans="1:30" ht="12.7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spans="1:30" ht="12.7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spans="1:30" ht="12.7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spans="1:30" ht="12.7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spans="1:30" ht="12.7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spans="1:30" ht="12.7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spans="1:30" ht="12.7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spans="1:30" ht="12.7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spans="1:30" ht="12.7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spans="1:30" ht="12.7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spans="1:30" ht="12.7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spans="1:30" ht="12.7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spans="1:30" ht="12.7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spans="1:30" ht="12.7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spans="1:30" ht="12.7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spans="1:30" ht="12.7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spans="1:30" ht="12.7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spans="1:30" ht="12.7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spans="1:30" ht="12.7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spans="1:30" ht="12.7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spans="1:30" ht="12.7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spans="1:30" ht="12.7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spans="1:30" ht="12.7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spans="1:30" ht="12.7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spans="1:30" ht="12.7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spans="1:30" ht="12.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spans="1:30" ht="12.7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spans="1:30" ht="12.7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spans="1:30" ht="12.7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spans="1:30" ht="12.7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spans="1:30" ht="12.7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spans="1:30" ht="12.7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spans="1:30" ht="12.7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spans="1:30" ht="12.7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spans="1:30" ht="12.7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spans="1:30" ht="12.7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spans="1:30" ht="12.7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spans="1:30" ht="12.7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spans="1:30" ht="12.7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spans="1:30" ht="12.7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spans="1:30" ht="12.7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spans="1:30" ht="12.7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spans="1:30" ht="12.7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spans="1:30" ht="12.7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spans="1:30" ht="12.7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spans="1:30" ht="12.7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spans="1:30" ht="12.7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spans="1:30" ht="12.7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spans="1:30" ht="12.7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spans="1:30" ht="12.7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spans="1:30" ht="12.7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spans="1:30" ht="12.7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spans="1:30" ht="12.7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spans="1:30" ht="12.7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spans="1:30" ht="12.7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spans="1:30" ht="12.7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spans="1:30" ht="12.7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spans="1:30" ht="12.7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spans="1:30" ht="12.7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spans="1:30" ht="12.7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spans="1:30" ht="12.7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spans="1:30" ht="12.7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spans="1:30" ht="12.7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spans="1:30" ht="12.7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spans="1:30" ht="12.7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spans="1:30" ht="12.7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spans="1:30" ht="12.7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spans="1:30" ht="12.7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spans="1:30" ht="12.7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spans="1:30" ht="12.7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spans="1:30" ht="12.7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spans="1:30" ht="12.7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spans="1:30" ht="12.7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spans="1:30" ht="12.7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spans="1:30" ht="12.7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spans="1:30" ht="12.7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spans="1:30" ht="12.7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spans="1:30" ht="12.7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spans="1:30" ht="12.7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spans="1:30" ht="12.7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spans="1:30" ht="12.7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spans="1:30" ht="12.7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spans="1:30" ht="12.7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spans="1:30" ht="12.7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spans="1:30" ht="12.7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spans="1:30" ht="12.7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spans="1:30" ht="12.7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spans="1:30" ht="12.7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spans="1:30" ht="12.7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spans="1:30" ht="12.7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spans="1:30" ht="12.7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spans="1:30" ht="12.7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spans="1:30" ht="12.7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spans="1:30" ht="12.7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spans="1:30" ht="12.7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spans="1:30" ht="12.7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spans="1:30" ht="12.7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spans="1:30" ht="12.7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spans="1:30" ht="12.7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spans="1:30" ht="12.7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spans="1:30" ht="12.7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spans="1:30" ht="12.7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spans="1:30" ht="12.7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spans="1:30" ht="12.7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spans="1:30" ht="12.7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spans="1:30" ht="12.7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spans="1:30" ht="12.7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spans="1:30" ht="12.7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spans="1:30" ht="12.7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spans="1:30" ht="12.7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spans="1:30" ht="12.7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spans="1:30" ht="12.7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spans="1:30" ht="12.7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spans="1:30" ht="12.7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spans="1:30" ht="12.7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spans="1:30" ht="12.7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spans="1:30" ht="12.7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spans="1:30" ht="12.7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spans="1:30" ht="12.7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spans="1:30" ht="12.7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spans="1:30" ht="12.7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spans="1:30" ht="12.7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spans="1:30" ht="12.7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spans="1:30" ht="12.7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spans="1:30" ht="12.7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spans="1:30" ht="12.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spans="1:30" ht="12.7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spans="1:30" ht="12.7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spans="1:30" ht="12.7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spans="1:30" ht="12.7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spans="1:30" ht="12.7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spans="1:30" ht="12.7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spans="1:30" ht="12.7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spans="1:30" ht="12.7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spans="1:30" ht="12.7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spans="1:30" ht="12.7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spans="1:30" ht="12.7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spans="1:30" ht="12.7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spans="1:30" ht="12.7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spans="1:30" ht="12.7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spans="1:30" ht="12.7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spans="1:30" ht="12.7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spans="1:30" ht="12.7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spans="1:30" ht="12.7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spans="1:30" ht="12.7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spans="1:30" ht="12.7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spans="1:30" ht="12.7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spans="1:30" ht="12.7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spans="1:30" ht="12.7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spans="1:30" ht="12.7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spans="1:30" ht="12.7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spans="1:30" ht="12.7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spans="1:30" ht="12.7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spans="1:30" ht="12.7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spans="1:30" ht="12.7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spans="1:30" ht="12.7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spans="1:30" ht="12.7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spans="1:30" ht="12.7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spans="1:30" ht="12.7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spans="1:30" ht="12.7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spans="1:30" ht="12.7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spans="1:30" ht="12.7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spans="1:30" ht="12.7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spans="1:30" ht="12.7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spans="1:30" ht="12.7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spans="1:30" ht="12.7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spans="1:30" ht="12.7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spans="1:30" ht="12.7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spans="1:30" ht="12.7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spans="1:30" ht="12.7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spans="1:30" ht="12.7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spans="1:30" ht="12.7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spans="1:30" ht="12.7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spans="1:30" ht="12.7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spans="1:30" ht="12.7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spans="1:30" ht="12.7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spans="1:30" ht="12.7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spans="1:30" ht="12.7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spans="1:30" ht="12.7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spans="1:30" ht="12.7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spans="1:30" ht="12.7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spans="1:30" ht="12.7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spans="1:30" ht="12.7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spans="1:30" ht="12.7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spans="1:30" ht="12.7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spans="1:30" ht="12.7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spans="1:30" ht="12.7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spans="1:30" ht="12.7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spans="1:30" ht="12.7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spans="1:30" ht="12.7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spans="1:30" ht="12.7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spans="1:30" ht="12.7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spans="1:30" ht="12.7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spans="1:30" ht="12.7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spans="1:30" ht="12.7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spans="1:30" ht="12.7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spans="1:30" ht="12.7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spans="1:30" ht="12.7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spans="1:30" ht="12.7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spans="1:30" ht="12.7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spans="1:30" ht="12.7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spans="1:30" ht="12.7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spans="1:30" ht="12.7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spans="1:30" ht="12.7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spans="1:30" ht="12.7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spans="1:30" ht="12.7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spans="1:30" ht="12.7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spans="1:30" ht="12.7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spans="1:30" ht="12.7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spans="1:30" ht="12.7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spans="1:30" ht="12.7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spans="1:30" ht="12.7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spans="1:30" ht="12.7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spans="1:30" ht="12.7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spans="1:30" ht="12.7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spans="1:30" ht="12.7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spans="1:30" ht="12.7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spans="1:30" ht="12.7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spans="1:30" ht="12.7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spans="1:30" ht="12.7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spans="1:30" ht="12.7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spans="1:30" ht="12.7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spans="1:30" ht="12.7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spans="1:30" ht="12.7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spans="1:30" ht="12.7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spans="1:30" ht="12.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spans="1:30" ht="12.7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spans="1:30" ht="12.7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spans="1:30" ht="12.7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spans="1:30" ht="12.7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spans="1:30" ht="12.7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spans="1:30" ht="12.7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spans="1:30" ht="12.7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spans="1:30" ht="12.7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spans="1:30" ht="12.7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spans="1:30" ht="12.7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spans="1:30" ht="12.7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spans="1:30" ht="12.7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spans="1:30" ht="12.7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spans="1:30" ht="12.7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spans="1:30" ht="12.7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spans="1:30" ht="12.7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spans="1:30" ht="12.7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spans="1:30" ht="12.7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spans="1:30" ht="12.7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spans="1:30" ht="12.7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spans="1:30" ht="12.7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spans="1:30" ht="12.7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spans="1:30" ht="12.7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spans="1:30" ht="12.7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spans="1:30" ht="12.7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spans="1:30" ht="12.7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spans="1:30" ht="12.7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spans="1:30" ht="12.7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spans="1:30" ht="12.7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spans="1:30" ht="12.7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spans="1:30" ht="12.7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spans="1:30" ht="12.7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spans="1:30" ht="12.7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spans="1:30" ht="12.7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spans="1:30" ht="12.7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spans="1:30" ht="12.7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spans="1:30" ht="12.7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spans="1:30" ht="12.7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spans="1:30" ht="12.7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spans="1:30" ht="12.7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spans="1:30" ht="12.7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spans="1:30" ht="12.7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spans="1:30" ht="12.7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spans="1:30" ht="12.7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spans="1:30" ht="12.7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spans="1:30" ht="12.7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spans="1:30" ht="12.7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spans="1:30" ht="12.7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spans="1:30" ht="12.7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spans="1:30" ht="12.7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spans="1:30" ht="12.7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spans="1:30" ht="12.7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spans="1:30" ht="12.7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spans="1:30" ht="12.7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spans="1:30" ht="12.7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spans="1:30" ht="12.7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spans="1:30" ht="12.7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spans="1:30" ht="12.7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spans="1:30" ht="12.7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spans="1:30" ht="12.7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spans="1:30" ht="12.7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spans="1:30" ht="12.7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spans="1:30" ht="12.7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spans="1:30" ht="12.7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spans="1:30" ht="12.7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spans="1:30" ht="12.7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spans="1:30" ht="12.7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spans="1:30" ht="12.7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spans="1:30" ht="12.7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spans="1:30" ht="12.7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spans="1:30" ht="12.7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spans="1:30" ht="12.7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spans="1:30" ht="12.7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spans="1:30" ht="12.7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spans="1:30" ht="12.7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spans="1:30" ht="12.7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spans="1:30" ht="12.7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spans="1:30" ht="12.7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spans="1:30" ht="12.7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spans="1:30" ht="12.7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spans="1:30" ht="12.7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spans="1:30" ht="12.7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spans="1:30" ht="12.7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spans="1:30" ht="12.7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spans="1:30" ht="12.7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spans="1:30" ht="12.7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spans="1:30" ht="12.7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spans="1:30" ht="12.7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spans="1:30" ht="12.7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spans="1:30" ht="12.7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spans="1:30" ht="12.7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spans="1:30" ht="12.7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spans="1:30" ht="12.7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spans="1:30" ht="12.7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spans="1:30" ht="12.7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spans="1:30" ht="12.7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spans="1:30" ht="12.7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spans="1:30" ht="12.7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spans="1:30" ht="12.7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spans="1:30" ht="12.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spans="1:30" ht="12.7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spans="1:30" ht="12.7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spans="1:30" ht="12.7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spans="1:30" ht="12.7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spans="1:30" ht="12.7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spans="1:30" ht="12.7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spans="1:30" ht="12.7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spans="1:30" ht="12.7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spans="1:30" ht="12.7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spans="1:30" ht="12.7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spans="1:30" ht="12.7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spans="1:30" ht="12.7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spans="1:30" ht="12.7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spans="1:30" ht="12.7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spans="1:30" ht="12.7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spans="1:30" ht="12.7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spans="1:30" ht="12.7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spans="1:30" ht="12.7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spans="1:30" ht="12.7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spans="1:30" ht="12.7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spans="1:30" ht="12.7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spans="1:30" ht="12.7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spans="1:30" ht="12.7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spans="1:30" ht="12.7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spans="1:30" ht="12.7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spans="1:30" ht="12.7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spans="1:30" ht="12.7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spans="1:30" ht="12.7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spans="1:30" ht="12.7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spans="1:30" ht="12.7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spans="1:30" ht="12.7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spans="1:30" ht="12.7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spans="1:30" ht="12.7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spans="1:30" ht="12.7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spans="1:30" ht="12.7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spans="1:30" ht="12.7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spans="1:30" ht="12.7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spans="1:30" ht="12.7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spans="1:30" ht="12.7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spans="1:30" ht="12.7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spans="1:30" ht="12.7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spans="1:30" ht="12.7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spans="1:30" ht="12.7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spans="1:30" ht="12.7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spans="1:30" ht="12.7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spans="1:30" ht="12.7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spans="1:30" ht="12.7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spans="1:30" ht="12.7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spans="1:30" ht="12.7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spans="1:30" ht="12.7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spans="1:30" ht="12.7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spans="1:30" ht="12.7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spans="1:30" ht="12.7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spans="1:30" ht="12.7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spans="1:30" ht="12.7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spans="1:30" ht="12.7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spans="1:30" ht="12.7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spans="1:30" ht="12.7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spans="1:30" ht="12.7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spans="1:30" ht="12.7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spans="1:30" ht="12.7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spans="1:30" ht="12.7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spans="1:30" ht="12.7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spans="1:30" ht="12.7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spans="1:30" ht="12.7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spans="1:30" ht="12.7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spans="1:30" ht="12.7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spans="1:30" ht="12.7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spans="1:30" ht="12.7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spans="1:30" ht="12.7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spans="1:30" ht="12.7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spans="1:30" ht="12.7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spans="1:30" ht="12.7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spans="1:30" ht="12.7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spans="1:30" ht="12.7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spans="1:30" ht="12.7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spans="1:30" ht="12.7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spans="1:30" ht="12.7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spans="1:30" ht="12.7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spans="1:30" ht="12.7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spans="1:30" ht="12.7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spans="1:30" ht="12.7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spans="1:30" ht="12.7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spans="1:30" ht="12.7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spans="1:30" ht="12.7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spans="1:30" ht="12.7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spans="1:30" ht="12.7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spans="1:30" ht="12.7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spans="1:30" ht="12.7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spans="1:30" ht="12.7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spans="1:30" ht="12.7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spans="1:30" ht="12.7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spans="1:30" ht="12.7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spans="1:30" ht="12.7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spans="1:30" ht="12.7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spans="1:30" ht="12.7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spans="1:30" ht="12.7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spans="1:30" ht="12.7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spans="1:30" ht="12.7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spans="1:30" ht="12.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spans="1:30" ht="12.7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spans="1:30" ht="12.7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spans="1:30" ht="12.7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spans="1:30" ht="12.7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spans="1:30" ht="12.7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spans="1:30" ht="12.7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spans="1:30" ht="12.7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spans="1:30" ht="12.7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spans="1:30" ht="12.7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spans="1:30" ht="12.7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spans="1:30" ht="12.7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spans="1:30" ht="12.7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spans="1:30" ht="12.7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spans="1:30" ht="12.7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spans="1:30" ht="12.7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spans="1:30" ht="12.7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spans="1:30" ht="12.7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spans="1:30" ht="12.7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spans="1:30" ht="12.7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spans="1:30" ht="12.7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spans="1:30" ht="12.7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spans="1:30" ht="12.7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spans="1:30" ht="12.7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spans="1:30" ht="12.7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spans="1:30" ht="12.7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spans="1:30" ht="12.7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spans="1:30" ht="12.7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spans="1:30" ht="12.7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spans="1:30" ht="12.7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spans="1:30" ht="12.7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spans="1:30" ht="12.7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spans="1:30" ht="12.7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spans="1:30" ht="12.7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spans="1:30" ht="12.7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spans="1:30" ht="12.7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spans="1:30" ht="12.7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spans="1:30" ht="12.7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spans="1:30" ht="12.7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spans="1:30" ht="12.7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spans="1:30" ht="12.7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spans="1:30" ht="12.7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spans="1:30" ht="12.7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spans="1:30" ht="12.7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spans="1:30" ht="12.7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spans="1:30" ht="12.7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spans="1:30" ht="12.7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spans="1:30" ht="12.7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spans="1:30" ht="12.7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spans="1:30" ht="12.7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spans="1:30" ht="12.7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spans="1:30" ht="12.7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spans="1:30" ht="12.7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spans="1:30" ht="12.7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spans="1:30" ht="12.7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spans="1:30" ht="12.7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spans="1:30" ht="12.7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spans="1:30" ht="12.7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spans="1:30" ht="12.7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spans="1:30" ht="12.7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spans="1:30" ht="12.7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spans="1:30" ht="12.7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spans="1:30" ht="12.7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spans="1:30" ht="12.7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spans="1:30" ht="12.7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spans="1:30" ht="12.7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spans="1:30" ht="12.7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spans="1:30" ht="12.7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spans="1:30" ht="12.7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spans="1:30" ht="12.7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spans="1:30" ht="12.7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spans="1:30" ht="12.7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spans="1:30" ht="12.7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spans="1:30" ht="12.7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spans="1:30" ht="12.7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spans="1:30" ht="12.7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spans="1:30" ht="12.7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spans="1:30" ht="12.7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spans="1:30" ht="12.7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spans="1:30" ht="12.7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spans="1:30" ht="12.7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spans="1:30" ht="12.7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spans="1:30" ht="12.7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spans="1:30" ht="12.7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spans="1:30" ht="12.7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spans="1:30" ht="12.7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spans="1:30" ht="12.7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spans="1:30" ht="12.7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spans="1:30" ht="12.7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spans="1:30" ht="12.7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spans="1:30" ht="12.7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spans="1:30" ht="12.7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spans="1:30" ht="12.7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spans="1:30" ht="12.7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spans="1:30" ht="12.7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spans="1:30" ht="12.7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spans="1:30" ht="12.7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spans="1:30" ht="12.7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spans="1:30" ht="12.7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row r="974" spans="1:30" ht="12.7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row>
    <row r="975" spans="1:30" ht="12.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row>
    <row r="976" spans="1:30" ht="12.7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row>
    <row r="977" spans="1:30" ht="12.7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row>
    <row r="978" spans="1:30" ht="12.7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row>
    <row r="979" spans="1:30" ht="12.7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row>
    <row r="980" spans="1:30" ht="12.7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row>
    <row r="981" spans="1:30" ht="12.7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row>
    <row r="982" spans="1:30" ht="12.7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row>
    <row r="983" spans="1:30" ht="12.7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row>
    <row r="984" spans="1:30" ht="12.7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row>
    <row r="985" spans="1:30" ht="12.7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row>
    <row r="986" spans="1:30" ht="12.7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row>
    <row r="987" spans="1:30" ht="12.7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row>
    <row r="988" spans="1:30" ht="12.7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row>
    <row r="989" spans="1:30" ht="12.7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row>
    <row r="990" spans="1:30" ht="12.7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row>
    <row r="991" spans="1:30" ht="12.7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row>
    <row r="992" spans="1:30" ht="12.7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row>
    <row r="993" spans="1:30" ht="12.7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row>
    <row r="994" spans="1:30" ht="12.7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row>
    <row r="995" spans="1:30" ht="12.7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row>
    <row r="996" spans="1:30" ht="12.7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row>
    <row r="997" spans="1:30" ht="12.7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row>
    <row r="998" spans="1:30" ht="12.7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row>
    <row r="999" spans="1:30" ht="12.7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row>
    <row r="1000" spans="1:30" ht="12.7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row>
  </sheetData>
  <mergeCells count="1">
    <mergeCell ref="A1:T1"/>
  </mergeCells>
  <printOptions horizontalCentered="1" gridLines="1"/>
  <pageMargins left="0.7" right="0.7" top="0.75" bottom="0.75" header="0" footer="0"/>
  <pageSetup paperSize="14"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M828"/>
  <sheetViews>
    <sheetView topLeftCell="A62" workbookViewId="0">
      <selection activeCell="G75" sqref="G75"/>
    </sheetView>
  </sheetViews>
  <sheetFormatPr defaultColWidth="12.5703125" defaultRowHeight="15" customHeight="1"/>
  <cols>
    <col min="1" max="1" width="5.28515625" customWidth="1"/>
    <col min="2" max="2" width="10" customWidth="1"/>
    <col min="3" max="3" width="15" customWidth="1"/>
    <col min="4" max="4" width="33.7109375" customWidth="1"/>
    <col min="5" max="5" width="28.42578125" customWidth="1"/>
    <col min="6" max="6" width="21.7109375" customWidth="1"/>
    <col min="7" max="7" width="30.42578125" customWidth="1"/>
    <col min="8" max="8" width="19.85546875" customWidth="1"/>
    <col min="9" max="9" width="22" customWidth="1"/>
    <col min="10" max="10" width="36.28515625" customWidth="1"/>
    <col min="11" max="11" width="31.5703125" customWidth="1"/>
  </cols>
  <sheetData>
    <row r="1" spans="1:30" ht="24.75" customHeight="1">
      <c r="A1" s="679" t="s">
        <v>39</v>
      </c>
      <c r="B1" s="679" t="s">
        <v>17</v>
      </c>
      <c r="C1" s="680" t="s">
        <v>40</v>
      </c>
      <c r="D1" s="679" t="s">
        <v>41</v>
      </c>
      <c r="E1" s="679" t="s">
        <v>42</v>
      </c>
      <c r="F1" s="679" t="s">
        <v>43</v>
      </c>
      <c r="G1" s="679" t="s">
        <v>44</v>
      </c>
      <c r="H1" s="679" t="s">
        <v>45</v>
      </c>
      <c r="I1" s="679" t="s">
        <v>46</v>
      </c>
      <c r="J1" s="681" t="s">
        <v>47</v>
      </c>
      <c r="K1" s="46" t="s">
        <v>48</v>
      </c>
      <c r="L1" s="682"/>
      <c r="M1" s="682"/>
      <c r="N1" s="682"/>
      <c r="O1" s="682"/>
      <c r="P1" s="682"/>
      <c r="Q1" s="682"/>
      <c r="R1" s="682"/>
      <c r="S1" s="682"/>
      <c r="T1" s="682"/>
      <c r="U1" s="682"/>
      <c r="V1" s="682"/>
      <c r="W1" s="682"/>
      <c r="X1" s="682"/>
      <c r="Y1" s="682"/>
      <c r="Z1" s="682"/>
      <c r="AA1" s="682"/>
      <c r="AB1" s="682"/>
      <c r="AC1" s="682"/>
      <c r="AD1" s="682"/>
    </row>
    <row r="2" spans="1:30" ht="74.25" customHeight="1">
      <c r="A2" s="683"/>
      <c r="B2" s="683"/>
      <c r="C2" s="683"/>
      <c r="D2" s="683"/>
      <c r="E2" s="683"/>
      <c r="F2" s="683"/>
      <c r="G2" s="683"/>
      <c r="H2" s="683"/>
      <c r="I2" s="683"/>
      <c r="J2" s="684"/>
      <c r="K2" s="46"/>
      <c r="L2" s="685"/>
      <c r="M2" s="685"/>
      <c r="N2" s="685"/>
      <c r="O2" s="685"/>
      <c r="P2" s="685"/>
      <c r="Q2" s="685"/>
      <c r="R2" s="685"/>
      <c r="S2" s="685"/>
      <c r="T2" s="685"/>
      <c r="U2" s="685"/>
      <c r="V2" s="685"/>
      <c r="W2" s="685"/>
      <c r="X2" s="685"/>
      <c r="Y2" s="685"/>
      <c r="Z2" s="685"/>
      <c r="AA2" s="685"/>
      <c r="AB2" s="685"/>
      <c r="AC2" s="685"/>
      <c r="AD2" s="685"/>
    </row>
    <row r="3" spans="1:30" ht="18">
      <c r="A3" s="686"/>
      <c r="B3" s="687" t="s">
        <v>49</v>
      </c>
      <c r="C3" s="688"/>
      <c r="D3" s="687"/>
      <c r="E3" s="687" t="s">
        <v>49</v>
      </c>
      <c r="F3" s="689"/>
      <c r="G3" s="689"/>
      <c r="H3" s="687"/>
      <c r="I3" s="687" t="s">
        <v>49</v>
      </c>
      <c r="J3" s="690"/>
      <c r="K3" s="47"/>
      <c r="L3" s="691"/>
      <c r="M3" s="687"/>
      <c r="N3" s="689" t="s">
        <v>49</v>
      </c>
      <c r="O3" s="687"/>
      <c r="P3" s="687"/>
      <c r="Q3" s="687"/>
      <c r="R3" s="687"/>
      <c r="S3" s="687"/>
      <c r="T3" s="687"/>
      <c r="U3" s="687"/>
      <c r="V3" s="687"/>
      <c r="W3" s="687"/>
      <c r="X3" s="687"/>
      <c r="Y3" s="687"/>
      <c r="Z3" s="687"/>
      <c r="AA3" s="687"/>
      <c r="AB3" s="687"/>
      <c r="AC3" s="687"/>
      <c r="AD3" s="687"/>
    </row>
    <row r="4" spans="1:30" ht="25.5">
      <c r="A4" s="48">
        <f>A3+1</f>
        <v>1</v>
      </c>
      <c r="B4" s="49" t="s">
        <v>2</v>
      </c>
      <c r="C4" s="50" t="s">
        <v>50</v>
      </c>
      <c r="D4" s="51" t="s">
        <v>51</v>
      </c>
      <c r="E4" s="52" t="s">
        <v>52</v>
      </c>
      <c r="F4" s="692" t="s">
        <v>53</v>
      </c>
      <c r="G4" s="693" t="s">
        <v>54</v>
      </c>
      <c r="H4" s="52" t="s">
        <v>29</v>
      </c>
      <c r="I4" s="52"/>
      <c r="J4" s="53" t="s">
        <v>55</v>
      </c>
      <c r="K4" s="54" t="s">
        <v>56</v>
      </c>
      <c r="L4" s="694"/>
      <c r="M4" s="694"/>
      <c r="N4" s="694"/>
      <c r="O4" s="694"/>
      <c r="P4" s="694"/>
      <c r="Q4" s="694"/>
      <c r="R4" s="694"/>
      <c r="S4" s="694"/>
      <c r="T4" s="695"/>
      <c r="U4" s="695"/>
      <c r="V4" s="695"/>
      <c r="W4" s="695"/>
      <c r="X4" s="695"/>
      <c r="Y4" s="695"/>
      <c r="Z4" s="695"/>
      <c r="AA4" s="695"/>
      <c r="AB4" s="695"/>
      <c r="AC4" s="695"/>
      <c r="AD4" s="695"/>
    </row>
    <row r="5" spans="1:30" ht="55.5" customHeight="1">
      <c r="A5" s="48" t="s">
        <v>57</v>
      </c>
      <c r="B5" s="49" t="s">
        <v>2</v>
      </c>
      <c r="C5" s="696" t="s">
        <v>58</v>
      </c>
      <c r="D5" s="697" t="s">
        <v>59</v>
      </c>
      <c r="E5" s="55" t="s">
        <v>60</v>
      </c>
      <c r="F5" s="692" t="s">
        <v>53</v>
      </c>
      <c r="G5" s="56" t="s">
        <v>61</v>
      </c>
      <c r="H5" s="697" t="s">
        <v>62</v>
      </c>
      <c r="I5" s="697" t="s">
        <v>63</v>
      </c>
      <c r="J5" s="698" t="s">
        <v>64</v>
      </c>
      <c r="K5" s="54" t="s">
        <v>56</v>
      </c>
      <c r="L5" s="694"/>
      <c r="M5" s="694"/>
      <c r="N5" s="694"/>
      <c r="O5" s="694"/>
      <c r="P5" s="694"/>
      <c r="Q5" s="694"/>
      <c r="R5" s="694"/>
      <c r="S5" s="694"/>
      <c r="T5" s="694"/>
      <c r="U5" s="694"/>
      <c r="V5" s="694"/>
      <c r="W5" s="694"/>
      <c r="X5" s="694"/>
      <c r="Y5" s="694"/>
      <c r="Z5" s="694"/>
      <c r="AA5" s="694"/>
      <c r="AB5" s="694"/>
      <c r="AC5" s="694"/>
      <c r="AD5" s="694"/>
    </row>
    <row r="6" spans="1:30" ht="24">
      <c r="A6" s="48" t="s">
        <v>65</v>
      </c>
      <c r="B6" s="49" t="s">
        <v>2</v>
      </c>
      <c r="C6" s="699" t="s">
        <v>66</v>
      </c>
      <c r="D6" s="700" t="s">
        <v>67</v>
      </c>
      <c r="E6" s="57" t="s">
        <v>68</v>
      </c>
      <c r="F6" s="692" t="s">
        <v>53</v>
      </c>
      <c r="G6" s="58" t="s">
        <v>69</v>
      </c>
      <c r="H6" s="700" t="s">
        <v>29</v>
      </c>
      <c r="I6" s="700" t="s">
        <v>63</v>
      </c>
      <c r="J6" s="701" t="s">
        <v>70</v>
      </c>
      <c r="K6" s="54" t="s">
        <v>71</v>
      </c>
      <c r="L6" s="694"/>
      <c r="M6" s="694"/>
      <c r="N6" s="694"/>
      <c r="O6" s="694"/>
      <c r="P6" s="694"/>
      <c r="Q6" s="694"/>
      <c r="R6" s="694"/>
      <c r="S6" s="694"/>
      <c r="T6" s="694"/>
      <c r="U6" s="694"/>
      <c r="V6" s="694"/>
      <c r="W6" s="694"/>
      <c r="X6" s="694"/>
      <c r="Y6" s="694"/>
      <c r="Z6" s="694"/>
      <c r="AA6" s="694"/>
      <c r="AB6" s="694"/>
      <c r="AC6" s="694"/>
      <c r="AD6" s="694"/>
    </row>
    <row r="7" spans="1:30" ht="38.25">
      <c r="A7" s="48" t="s">
        <v>72</v>
      </c>
      <c r="B7" s="49" t="s">
        <v>2</v>
      </c>
      <c r="C7" s="50" t="s">
        <v>73</v>
      </c>
      <c r="D7" s="702" t="s">
        <v>74</v>
      </c>
      <c r="E7" s="702" t="s">
        <v>75</v>
      </c>
      <c r="F7" s="692" t="s">
        <v>53</v>
      </c>
      <c r="G7" s="703" t="s">
        <v>76</v>
      </c>
      <c r="H7" s="59" t="s">
        <v>77</v>
      </c>
      <c r="I7" s="60"/>
      <c r="J7" s="704" t="s">
        <v>78</v>
      </c>
      <c r="K7" s="60" t="s">
        <v>71</v>
      </c>
      <c r="L7" s="705"/>
      <c r="M7" s="61"/>
      <c r="N7" s="61"/>
      <c r="O7" s="61"/>
      <c r="P7" s="61"/>
      <c r="Q7" s="61"/>
      <c r="R7" s="61"/>
      <c r="S7" s="61"/>
      <c r="T7" s="706"/>
      <c r="U7" s="60"/>
      <c r="V7" s="60"/>
      <c r="W7" s="60"/>
      <c r="X7" s="60"/>
      <c r="Y7" s="60"/>
      <c r="Z7" s="61"/>
      <c r="AA7" s="61"/>
      <c r="AB7" s="61"/>
      <c r="AC7" s="61"/>
      <c r="AD7" s="61"/>
    </row>
    <row r="8" spans="1:30" ht="12.75">
      <c r="A8" s="62">
        <v>5</v>
      </c>
      <c r="B8" s="62" t="s">
        <v>2</v>
      </c>
      <c r="C8" s="50" t="s">
        <v>79</v>
      </c>
      <c r="D8" s="51" t="s">
        <v>80</v>
      </c>
      <c r="E8" s="52" t="s">
        <v>81</v>
      </c>
      <c r="F8" s="692" t="s">
        <v>53</v>
      </c>
      <c r="G8" s="63" t="s">
        <v>82</v>
      </c>
      <c r="H8" s="52" t="s">
        <v>77</v>
      </c>
      <c r="I8" s="52"/>
      <c r="J8" s="53" t="s">
        <v>83</v>
      </c>
      <c r="K8" s="54"/>
      <c r="L8" s="694"/>
      <c r="M8" s="694"/>
      <c r="N8" s="694"/>
      <c r="O8" s="694"/>
      <c r="P8" s="694"/>
      <c r="Q8" s="694"/>
      <c r="R8" s="694"/>
      <c r="S8" s="694"/>
      <c r="T8" s="64"/>
      <c r="U8" s="54"/>
      <c r="V8" s="54"/>
      <c r="W8" s="54"/>
      <c r="X8" s="54"/>
      <c r="Y8" s="54"/>
      <c r="Z8" s="694"/>
      <c r="AA8" s="694"/>
      <c r="AB8" s="694"/>
      <c r="AC8" s="694"/>
      <c r="AD8" s="694"/>
    </row>
    <row r="9" spans="1:30" ht="66.75" customHeight="1">
      <c r="A9" s="62">
        <v>6</v>
      </c>
      <c r="B9" s="62" t="s">
        <v>2</v>
      </c>
      <c r="C9" s="50" t="s">
        <v>84</v>
      </c>
      <c r="D9" s="51" t="s">
        <v>85</v>
      </c>
      <c r="E9" s="52" t="s">
        <v>86</v>
      </c>
      <c r="F9" s="692" t="s">
        <v>53</v>
      </c>
      <c r="G9" s="63" t="s">
        <v>87</v>
      </c>
      <c r="H9" s="52" t="s">
        <v>86</v>
      </c>
      <c r="I9" s="52"/>
      <c r="J9" s="53" t="s">
        <v>88</v>
      </c>
      <c r="K9" s="54" t="s">
        <v>89</v>
      </c>
      <c r="L9" s="694"/>
      <c r="M9" s="694"/>
      <c r="N9" s="694"/>
      <c r="O9" s="694"/>
      <c r="P9" s="694"/>
      <c r="Q9" s="694"/>
      <c r="R9" s="694"/>
      <c r="S9" s="694"/>
      <c r="T9" s="64"/>
      <c r="U9" s="54"/>
      <c r="V9" s="54"/>
      <c r="W9" s="54"/>
      <c r="X9" s="54"/>
      <c r="Y9" s="54"/>
      <c r="Z9" s="694"/>
      <c r="AA9" s="694"/>
      <c r="AB9" s="694"/>
      <c r="AC9" s="694"/>
      <c r="AD9" s="694"/>
    </row>
    <row r="10" spans="1:30" ht="66.75" customHeight="1">
      <c r="A10" s="62">
        <f>A9+1</f>
        <v>7</v>
      </c>
      <c r="B10" s="65" t="s">
        <v>2</v>
      </c>
      <c r="C10" s="66" t="s">
        <v>90</v>
      </c>
      <c r="D10" s="67" t="s">
        <v>91</v>
      </c>
      <c r="E10" s="68" t="s">
        <v>29</v>
      </c>
      <c r="F10" s="692" t="s">
        <v>53</v>
      </c>
      <c r="G10" s="69" t="s">
        <v>92</v>
      </c>
      <c r="H10" s="68" t="s">
        <v>29</v>
      </c>
      <c r="I10" s="68"/>
      <c r="J10" s="70" t="s">
        <v>93</v>
      </c>
      <c r="K10" s="54" t="s">
        <v>93</v>
      </c>
      <c r="L10" s="694"/>
      <c r="M10" s="694"/>
      <c r="N10" s="694"/>
      <c r="O10" s="694"/>
      <c r="P10" s="694"/>
      <c r="Q10" s="694"/>
      <c r="R10" s="694"/>
      <c r="S10" s="694"/>
      <c r="T10" s="64"/>
      <c r="U10" s="64"/>
      <c r="V10" s="64"/>
      <c r="W10" s="64"/>
      <c r="X10" s="64"/>
      <c r="Y10" s="64"/>
      <c r="Z10" s="694"/>
      <c r="AA10" s="694"/>
      <c r="AB10" s="694"/>
      <c r="AC10" s="694"/>
      <c r="AD10" s="694"/>
    </row>
    <row r="11" spans="1:30" ht="18">
      <c r="A11" s="71"/>
      <c r="B11" s="72" t="s">
        <v>94</v>
      </c>
      <c r="C11" s="73"/>
      <c r="D11" s="72"/>
      <c r="E11" s="72" t="s">
        <v>94</v>
      </c>
      <c r="F11" s="74"/>
      <c r="G11" s="74"/>
      <c r="H11" s="72"/>
      <c r="I11" s="72" t="s">
        <v>94</v>
      </c>
      <c r="J11" s="75"/>
      <c r="K11" s="76"/>
      <c r="L11" s="691"/>
      <c r="M11" s="707"/>
      <c r="N11" s="708" t="s">
        <v>94</v>
      </c>
      <c r="O11" s="707"/>
      <c r="P11" s="707"/>
      <c r="Q11" s="707"/>
      <c r="R11" s="707"/>
      <c r="S11" s="707"/>
      <c r="T11" s="72"/>
      <c r="U11" s="72"/>
      <c r="V11" s="72"/>
      <c r="W11" s="72"/>
      <c r="X11" s="72"/>
      <c r="Y11" s="72"/>
      <c r="Z11" s="72"/>
      <c r="AA11" s="72"/>
      <c r="AB11" s="72"/>
      <c r="AC11" s="72"/>
      <c r="AD11" s="72"/>
    </row>
    <row r="12" spans="1:30" ht="96" customHeight="1">
      <c r="A12" s="48">
        <f>A10+1</f>
        <v>8</v>
      </c>
      <c r="B12" s="49" t="s">
        <v>2</v>
      </c>
      <c r="C12" s="696" t="s">
        <v>95</v>
      </c>
      <c r="D12" s="697" t="s">
        <v>59</v>
      </c>
      <c r="E12" s="77" t="s">
        <v>96</v>
      </c>
      <c r="F12" s="78" t="s">
        <v>53</v>
      </c>
      <c r="G12" s="78" t="s">
        <v>97</v>
      </c>
      <c r="H12" s="697" t="s">
        <v>62</v>
      </c>
      <c r="I12" s="697" t="s">
        <v>98</v>
      </c>
      <c r="J12" s="698" t="s">
        <v>99</v>
      </c>
      <c r="K12" s="54" t="s">
        <v>56</v>
      </c>
      <c r="L12" s="694"/>
      <c r="M12" s="694"/>
      <c r="N12" s="694"/>
      <c r="O12" s="694"/>
      <c r="P12" s="694"/>
      <c r="Q12" s="694"/>
      <c r="R12" s="694"/>
      <c r="S12" s="694"/>
      <c r="T12" s="694"/>
      <c r="U12" s="694"/>
      <c r="V12" s="694"/>
      <c r="W12" s="694"/>
      <c r="X12" s="694"/>
      <c r="Y12" s="694"/>
      <c r="Z12" s="694"/>
      <c r="AA12" s="694"/>
      <c r="AB12" s="694"/>
      <c r="AC12" s="694"/>
      <c r="AD12" s="694"/>
    </row>
    <row r="13" spans="1:30" ht="63.75" customHeight="1">
      <c r="A13" s="48">
        <f t="shared" ref="A13:A19" si="0">A12+1</f>
        <v>9</v>
      </c>
      <c r="B13" s="49" t="s">
        <v>2</v>
      </c>
      <c r="C13" s="696" t="s">
        <v>100</v>
      </c>
      <c r="D13" s="697" t="s">
        <v>101</v>
      </c>
      <c r="E13" s="77" t="s">
        <v>102</v>
      </c>
      <c r="F13" s="78" t="s">
        <v>53</v>
      </c>
      <c r="G13" s="78" t="s">
        <v>103</v>
      </c>
      <c r="H13" s="697" t="s">
        <v>104</v>
      </c>
      <c r="I13" s="697" t="s">
        <v>98</v>
      </c>
      <c r="J13" s="698" t="s">
        <v>105</v>
      </c>
      <c r="K13" s="54" t="s">
        <v>56</v>
      </c>
      <c r="L13" s="694"/>
      <c r="M13" s="694"/>
      <c r="N13" s="694"/>
      <c r="O13" s="694"/>
      <c r="P13" s="694"/>
      <c r="Q13" s="694"/>
      <c r="R13" s="694"/>
      <c r="S13" s="694"/>
      <c r="T13" s="694"/>
      <c r="U13" s="694"/>
      <c r="V13" s="694"/>
      <c r="W13" s="694"/>
      <c r="X13" s="694"/>
      <c r="Y13" s="694"/>
      <c r="Z13" s="694"/>
      <c r="AA13" s="694"/>
      <c r="AB13" s="694"/>
      <c r="AC13" s="694"/>
      <c r="AD13" s="694"/>
    </row>
    <row r="14" spans="1:30" ht="72" customHeight="1">
      <c r="A14" s="48">
        <f t="shared" si="0"/>
        <v>10</v>
      </c>
      <c r="B14" s="49" t="s">
        <v>2</v>
      </c>
      <c r="C14" s="696" t="s">
        <v>106</v>
      </c>
      <c r="D14" s="697" t="s">
        <v>107</v>
      </c>
      <c r="E14" s="77" t="s">
        <v>108</v>
      </c>
      <c r="F14" s="78" t="s">
        <v>53</v>
      </c>
      <c r="G14" s="78" t="s">
        <v>109</v>
      </c>
      <c r="H14" s="697" t="s">
        <v>110</v>
      </c>
      <c r="I14" s="697" t="s">
        <v>98</v>
      </c>
      <c r="J14" s="698" t="s">
        <v>111</v>
      </c>
      <c r="K14" s="54" t="s">
        <v>112</v>
      </c>
      <c r="L14" s="694"/>
      <c r="M14" s="694"/>
      <c r="N14" s="694"/>
      <c r="O14" s="694"/>
      <c r="P14" s="694"/>
      <c r="Q14" s="694"/>
      <c r="R14" s="694"/>
      <c r="S14" s="694"/>
      <c r="T14" s="694"/>
      <c r="U14" s="694"/>
      <c r="V14" s="694"/>
      <c r="W14" s="694"/>
      <c r="X14" s="694"/>
      <c r="Y14" s="694"/>
      <c r="Z14" s="694"/>
      <c r="AA14" s="694"/>
      <c r="AB14" s="694"/>
      <c r="AC14" s="694"/>
      <c r="AD14" s="694"/>
    </row>
    <row r="15" spans="1:30" ht="89.25">
      <c r="A15" s="48">
        <f t="shared" si="0"/>
        <v>11</v>
      </c>
      <c r="B15" s="49" t="s">
        <v>2</v>
      </c>
      <c r="C15" s="696" t="s">
        <v>113</v>
      </c>
      <c r="D15" s="697" t="s">
        <v>114</v>
      </c>
      <c r="E15" s="77" t="s">
        <v>115</v>
      </c>
      <c r="F15" s="78" t="s">
        <v>116</v>
      </c>
      <c r="G15" s="78" t="s">
        <v>117</v>
      </c>
      <c r="H15" s="697" t="s">
        <v>118</v>
      </c>
      <c r="I15" s="697" t="s">
        <v>98</v>
      </c>
      <c r="J15" s="698" t="s">
        <v>119</v>
      </c>
      <c r="K15" s="54" t="s">
        <v>120</v>
      </c>
      <c r="L15" s="694"/>
      <c r="M15" s="694"/>
      <c r="N15" s="694"/>
      <c r="O15" s="694"/>
      <c r="P15" s="694"/>
      <c r="Q15" s="694"/>
      <c r="R15" s="694"/>
      <c r="S15" s="694"/>
      <c r="T15" s="694"/>
      <c r="U15" s="694"/>
      <c r="V15" s="694"/>
      <c r="W15" s="694"/>
      <c r="X15" s="694"/>
      <c r="Y15" s="694"/>
      <c r="Z15" s="694"/>
      <c r="AA15" s="694"/>
      <c r="AB15" s="694"/>
      <c r="AC15" s="694"/>
      <c r="AD15" s="694"/>
    </row>
    <row r="16" spans="1:30" ht="38.25">
      <c r="A16" s="48">
        <f t="shared" si="0"/>
        <v>12</v>
      </c>
      <c r="B16" s="49" t="s">
        <v>2</v>
      </c>
      <c r="C16" s="696" t="s">
        <v>121</v>
      </c>
      <c r="D16" s="697" t="s">
        <v>122</v>
      </c>
      <c r="E16" s="77" t="s">
        <v>123</v>
      </c>
      <c r="F16" s="78" t="s">
        <v>53</v>
      </c>
      <c r="G16" s="78" t="s">
        <v>124</v>
      </c>
      <c r="H16" s="697" t="s">
        <v>118</v>
      </c>
      <c r="I16" s="697" t="s">
        <v>125</v>
      </c>
      <c r="J16" s="698" t="s">
        <v>78</v>
      </c>
      <c r="K16" s="54" t="s">
        <v>71</v>
      </c>
      <c r="L16" s="694"/>
      <c r="M16" s="694"/>
      <c r="N16" s="694"/>
      <c r="O16" s="694"/>
      <c r="P16" s="694"/>
      <c r="Q16" s="694"/>
      <c r="R16" s="694"/>
      <c r="S16" s="694"/>
      <c r="T16" s="694"/>
      <c r="U16" s="694"/>
      <c r="V16" s="694"/>
      <c r="W16" s="694"/>
      <c r="X16" s="694"/>
      <c r="Y16" s="694"/>
      <c r="Z16" s="694"/>
      <c r="AA16" s="694"/>
      <c r="AB16" s="694"/>
      <c r="AC16" s="694"/>
      <c r="AD16" s="694"/>
    </row>
    <row r="17" spans="1:30" ht="63.75">
      <c r="A17" s="48">
        <f t="shared" si="0"/>
        <v>13</v>
      </c>
      <c r="B17" s="49" t="s">
        <v>2</v>
      </c>
      <c r="C17" s="696" t="s">
        <v>126</v>
      </c>
      <c r="D17" s="697" t="s">
        <v>127</v>
      </c>
      <c r="E17" s="77" t="s">
        <v>128</v>
      </c>
      <c r="F17" s="78" t="s">
        <v>116</v>
      </c>
      <c r="G17" s="78" t="s">
        <v>129</v>
      </c>
      <c r="H17" s="697" t="s">
        <v>104</v>
      </c>
      <c r="I17" s="697" t="s">
        <v>98</v>
      </c>
      <c r="J17" s="698" t="s">
        <v>130</v>
      </c>
      <c r="K17" s="54" t="s">
        <v>89</v>
      </c>
      <c r="L17" s="694"/>
      <c r="M17" s="694"/>
      <c r="N17" s="694"/>
      <c r="O17" s="694"/>
      <c r="P17" s="694"/>
      <c r="Q17" s="694"/>
      <c r="R17" s="694"/>
      <c r="S17" s="694"/>
      <c r="T17" s="694"/>
      <c r="U17" s="694"/>
      <c r="V17" s="694"/>
      <c r="W17" s="694"/>
      <c r="X17" s="694"/>
      <c r="Y17" s="694"/>
      <c r="Z17" s="694"/>
      <c r="AA17" s="694"/>
      <c r="AB17" s="694"/>
      <c r="AC17" s="694"/>
      <c r="AD17" s="694"/>
    </row>
    <row r="18" spans="1:30" ht="75" customHeight="1">
      <c r="A18" s="48">
        <f t="shared" si="0"/>
        <v>14</v>
      </c>
      <c r="B18" s="49" t="s">
        <v>2</v>
      </c>
      <c r="C18" s="50" t="s">
        <v>73</v>
      </c>
      <c r="D18" s="702" t="s">
        <v>131</v>
      </c>
      <c r="E18" s="702" t="s">
        <v>132</v>
      </c>
      <c r="F18" s="709" t="s">
        <v>116</v>
      </c>
      <c r="G18" s="710"/>
      <c r="H18" s="59" t="s">
        <v>20</v>
      </c>
      <c r="I18" s="60"/>
      <c r="J18" s="704" t="s">
        <v>133</v>
      </c>
      <c r="K18" s="60" t="s">
        <v>134</v>
      </c>
      <c r="L18" s="705"/>
      <c r="M18" s="61"/>
      <c r="N18" s="61"/>
      <c r="O18" s="61"/>
      <c r="P18" s="61"/>
      <c r="Q18" s="61"/>
      <c r="R18" s="61"/>
      <c r="S18" s="61"/>
      <c r="T18" s="706"/>
      <c r="U18" s="60"/>
      <c r="V18" s="60"/>
      <c r="W18" s="60"/>
      <c r="X18" s="60"/>
      <c r="Y18" s="60"/>
      <c r="Z18" s="61"/>
      <c r="AA18" s="61"/>
      <c r="AB18" s="61"/>
      <c r="AC18" s="61"/>
      <c r="AD18" s="61"/>
    </row>
    <row r="19" spans="1:30" ht="38.25" customHeight="1">
      <c r="A19" s="79">
        <f t="shared" si="0"/>
        <v>15</v>
      </c>
      <c r="B19" s="62" t="s">
        <v>2</v>
      </c>
      <c r="C19" s="50" t="s">
        <v>50</v>
      </c>
      <c r="D19" s="51" t="s">
        <v>59</v>
      </c>
      <c r="E19" s="52" t="s">
        <v>135</v>
      </c>
      <c r="F19" s="80" t="s">
        <v>53</v>
      </c>
      <c r="G19" s="81" t="s">
        <v>136</v>
      </c>
      <c r="H19" s="52" t="s">
        <v>137</v>
      </c>
      <c r="I19" s="52"/>
      <c r="J19" s="53" t="s">
        <v>138</v>
      </c>
      <c r="K19" s="54" t="s">
        <v>56</v>
      </c>
      <c r="L19" s="694"/>
      <c r="M19" s="694"/>
      <c r="N19" s="694"/>
      <c r="O19" s="694"/>
      <c r="P19" s="694"/>
      <c r="Q19" s="694"/>
      <c r="R19" s="694"/>
      <c r="S19" s="694"/>
      <c r="T19" s="64"/>
      <c r="U19" s="54"/>
      <c r="V19" s="54"/>
      <c r="W19" s="54"/>
      <c r="X19" s="54"/>
      <c r="Y19" s="54"/>
      <c r="Z19" s="694"/>
      <c r="AA19" s="694"/>
      <c r="AB19" s="694"/>
      <c r="AC19" s="694"/>
      <c r="AD19" s="694"/>
    </row>
    <row r="20" spans="1:30" ht="18">
      <c r="A20" s="82"/>
      <c r="B20" s="83" t="s">
        <v>139</v>
      </c>
      <c r="C20" s="84"/>
      <c r="D20" s="83"/>
      <c r="E20" s="83" t="s">
        <v>139</v>
      </c>
      <c r="F20" s="85"/>
      <c r="G20" s="85"/>
      <c r="H20" s="83"/>
      <c r="I20" s="83" t="s">
        <v>139</v>
      </c>
      <c r="J20" s="86"/>
      <c r="K20" s="87"/>
      <c r="L20" s="691"/>
      <c r="M20" s="711"/>
      <c r="N20" s="712" t="s">
        <v>139</v>
      </c>
      <c r="O20" s="712"/>
      <c r="P20" s="712"/>
      <c r="Q20" s="712"/>
      <c r="R20" s="712"/>
      <c r="S20" s="712"/>
      <c r="T20" s="88"/>
      <c r="U20" s="88"/>
      <c r="V20" s="88"/>
      <c r="W20" s="88"/>
      <c r="X20" s="88"/>
      <c r="Y20" s="88"/>
      <c r="Z20" s="88"/>
      <c r="AA20" s="88"/>
      <c r="AB20" s="88"/>
      <c r="AC20" s="88"/>
      <c r="AD20" s="88"/>
    </row>
    <row r="21" spans="1:30" ht="57.75" customHeight="1">
      <c r="A21" s="48" t="s">
        <v>140</v>
      </c>
      <c r="B21" s="49" t="s">
        <v>2</v>
      </c>
      <c r="C21" s="696" t="s">
        <v>141</v>
      </c>
      <c r="D21" s="697" t="s">
        <v>142</v>
      </c>
      <c r="E21" s="77" t="s">
        <v>143</v>
      </c>
      <c r="F21" s="89" t="s">
        <v>53</v>
      </c>
      <c r="G21" s="89" t="s">
        <v>144</v>
      </c>
      <c r="H21" s="697" t="s">
        <v>20</v>
      </c>
      <c r="I21" s="697" t="s">
        <v>125</v>
      </c>
      <c r="J21" s="698" t="s">
        <v>145</v>
      </c>
      <c r="K21" s="54" t="s">
        <v>56</v>
      </c>
      <c r="L21" s="694"/>
      <c r="M21" s="694"/>
      <c r="N21" s="694"/>
      <c r="O21" s="694"/>
      <c r="P21" s="694"/>
      <c r="Q21" s="694"/>
      <c r="R21" s="694"/>
      <c r="S21" s="694"/>
      <c r="T21" s="694"/>
      <c r="U21" s="694"/>
      <c r="V21" s="694"/>
      <c r="W21" s="694"/>
      <c r="X21" s="694"/>
      <c r="Y21" s="694"/>
      <c r="Z21" s="694"/>
      <c r="AA21" s="694"/>
      <c r="AB21" s="694"/>
      <c r="AC21" s="694"/>
      <c r="AD21" s="694"/>
    </row>
    <row r="22" spans="1:30" ht="39.75" customHeight="1">
      <c r="A22" s="48">
        <f t="shared" ref="A22:A41" si="1">A21+1</f>
        <v>17</v>
      </c>
      <c r="B22" s="49" t="s">
        <v>2</v>
      </c>
      <c r="C22" s="696" t="s">
        <v>146</v>
      </c>
      <c r="D22" s="697" t="s">
        <v>147</v>
      </c>
      <c r="E22" s="77" t="s">
        <v>148</v>
      </c>
      <c r="F22" s="89" t="s">
        <v>116</v>
      </c>
      <c r="G22" s="89" t="s">
        <v>149</v>
      </c>
      <c r="H22" s="697" t="s">
        <v>20</v>
      </c>
      <c r="I22" s="697" t="s">
        <v>150</v>
      </c>
      <c r="J22" s="698" t="s">
        <v>151</v>
      </c>
      <c r="K22" s="54" t="s">
        <v>120</v>
      </c>
      <c r="L22" s="694"/>
      <c r="M22" s="694"/>
      <c r="N22" s="694"/>
      <c r="O22" s="694"/>
      <c r="P22" s="694"/>
      <c r="Q22" s="694"/>
      <c r="R22" s="694"/>
      <c r="S22" s="694"/>
      <c r="T22" s="694"/>
      <c r="U22" s="694"/>
      <c r="V22" s="694"/>
      <c r="W22" s="694"/>
      <c r="X22" s="694"/>
      <c r="Y22" s="694"/>
      <c r="Z22" s="694"/>
      <c r="AA22" s="694"/>
      <c r="AB22" s="694"/>
      <c r="AC22" s="694"/>
      <c r="AD22" s="694"/>
    </row>
    <row r="23" spans="1:30" ht="48" customHeight="1">
      <c r="A23" s="48">
        <f t="shared" si="1"/>
        <v>18</v>
      </c>
      <c r="B23" s="49" t="s">
        <v>2</v>
      </c>
      <c r="C23" s="696" t="s">
        <v>152</v>
      </c>
      <c r="D23" s="697" t="s">
        <v>153</v>
      </c>
      <c r="E23" s="77" t="s">
        <v>154</v>
      </c>
      <c r="F23" s="89" t="s">
        <v>53</v>
      </c>
      <c r="G23" s="89" t="s">
        <v>155</v>
      </c>
      <c r="H23" s="697" t="s">
        <v>20</v>
      </c>
      <c r="I23" s="697" t="s">
        <v>156</v>
      </c>
      <c r="J23" s="698" t="s">
        <v>157</v>
      </c>
      <c r="K23" s="54" t="s">
        <v>56</v>
      </c>
      <c r="L23" s="694"/>
      <c r="M23" s="694"/>
      <c r="N23" s="694"/>
      <c r="O23" s="694"/>
      <c r="P23" s="694"/>
      <c r="Q23" s="694"/>
      <c r="R23" s="694"/>
      <c r="S23" s="694"/>
      <c r="T23" s="694"/>
      <c r="U23" s="694"/>
      <c r="V23" s="694"/>
      <c r="W23" s="694"/>
      <c r="X23" s="694"/>
      <c r="Y23" s="694"/>
      <c r="Z23" s="694"/>
      <c r="AA23" s="694"/>
      <c r="AB23" s="694"/>
      <c r="AC23" s="694"/>
      <c r="AD23" s="694"/>
    </row>
    <row r="24" spans="1:30" ht="36" customHeight="1">
      <c r="A24" s="48">
        <f t="shared" si="1"/>
        <v>19</v>
      </c>
      <c r="B24" s="49" t="s">
        <v>2</v>
      </c>
      <c r="C24" s="696" t="s">
        <v>158</v>
      </c>
      <c r="D24" s="697" t="s">
        <v>147</v>
      </c>
      <c r="E24" s="77" t="s">
        <v>159</v>
      </c>
      <c r="F24" s="89" t="s">
        <v>53</v>
      </c>
      <c r="G24" s="89" t="s">
        <v>160</v>
      </c>
      <c r="H24" s="697" t="s">
        <v>20</v>
      </c>
      <c r="I24" s="697" t="s">
        <v>161</v>
      </c>
      <c r="J24" s="698" t="s">
        <v>162</v>
      </c>
      <c r="K24" s="54" t="s">
        <v>56</v>
      </c>
      <c r="L24" s="694"/>
      <c r="M24" s="694"/>
      <c r="N24" s="694"/>
      <c r="O24" s="694"/>
      <c r="P24" s="694"/>
      <c r="Q24" s="694"/>
      <c r="R24" s="694"/>
      <c r="S24" s="694"/>
      <c r="T24" s="694"/>
      <c r="U24" s="694"/>
      <c r="V24" s="694"/>
      <c r="W24" s="694"/>
      <c r="X24" s="694"/>
      <c r="Y24" s="694"/>
      <c r="Z24" s="694"/>
      <c r="AA24" s="694"/>
      <c r="AB24" s="694"/>
      <c r="AC24" s="694"/>
      <c r="AD24" s="694"/>
    </row>
    <row r="25" spans="1:30" ht="24.75" customHeight="1">
      <c r="A25" s="48">
        <f t="shared" si="1"/>
        <v>20</v>
      </c>
      <c r="B25" s="49" t="s">
        <v>2</v>
      </c>
      <c r="C25" s="696" t="s">
        <v>163</v>
      </c>
      <c r="D25" s="697" t="s">
        <v>164</v>
      </c>
      <c r="E25" s="77" t="s">
        <v>165</v>
      </c>
      <c r="F25" s="89" t="s">
        <v>116</v>
      </c>
      <c r="G25" s="89" t="s">
        <v>166</v>
      </c>
      <c r="H25" s="697" t="s">
        <v>20</v>
      </c>
      <c r="I25" s="697" t="s">
        <v>161</v>
      </c>
      <c r="J25" s="698" t="s">
        <v>162</v>
      </c>
      <c r="K25" s="54" t="s">
        <v>56</v>
      </c>
      <c r="L25" s="694"/>
      <c r="M25" s="694"/>
      <c r="N25" s="694"/>
      <c r="O25" s="694"/>
      <c r="P25" s="694"/>
      <c r="Q25" s="694"/>
      <c r="R25" s="694"/>
      <c r="S25" s="694"/>
      <c r="T25" s="694"/>
      <c r="U25" s="694"/>
      <c r="V25" s="694"/>
      <c r="W25" s="694"/>
      <c r="X25" s="694"/>
      <c r="Y25" s="694"/>
      <c r="Z25" s="694"/>
      <c r="AA25" s="694"/>
      <c r="AB25" s="694"/>
      <c r="AC25" s="694"/>
      <c r="AD25" s="694"/>
    </row>
    <row r="26" spans="1:30" ht="24">
      <c r="A26" s="48">
        <f t="shared" si="1"/>
        <v>21</v>
      </c>
      <c r="B26" s="49" t="s">
        <v>2</v>
      </c>
      <c r="C26" s="696" t="s">
        <v>167</v>
      </c>
      <c r="D26" s="697" t="s">
        <v>168</v>
      </c>
      <c r="E26" s="77" t="s">
        <v>169</v>
      </c>
      <c r="F26" s="89" t="s">
        <v>116</v>
      </c>
      <c r="G26" s="89" t="s">
        <v>170</v>
      </c>
      <c r="H26" s="697" t="s">
        <v>25</v>
      </c>
      <c r="I26" s="697" t="s">
        <v>161</v>
      </c>
      <c r="J26" s="698" t="s">
        <v>171</v>
      </c>
      <c r="K26" s="54" t="s">
        <v>56</v>
      </c>
      <c r="L26" s="694"/>
      <c r="M26" s="694"/>
      <c r="N26" s="694"/>
      <c r="O26" s="694"/>
      <c r="P26" s="694"/>
      <c r="Q26" s="694"/>
      <c r="R26" s="694"/>
      <c r="S26" s="694"/>
      <c r="T26" s="694"/>
      <c r="U26" s="694"/>
      <c r="V26" s="694"/>
      <c r="W26" s="694"/>
      <c r="X26" s="694"/>
      <c r="Y26" s="694"/>
      <c r="Z26" s="694"/>
      <c r="AA26" s="694"/>
      <c r="AB26" s="694"/>
      <c r="AC26" s="694"/>
      <c r="AD26" s="694"/>
    </row>
    <row r="27" spans="1:30" ht="12.75">
      <c r="A27" s="48">
        <f t="shared" si="1"/>
        <v>22</v>
      </c>
      <c r="B27" s="49" t="s">
        <v>2</v>
      </c>
      <c r="C27" s="696" t="s">
        <v>172</v>
      </c>
      <c r="D27" s="697" t="s">
        <v>173</v>
      </c>
      <c r="E27" s="77" t="s">
        <v>174</v>
      </c>
      <c r="F27" s="89" t="s">
        <v>116</v>
      </c>
      <c r="G27" s="89" t="s">
        <v>175</v>
      </c>
      <c r="H27" s="697" t="s">
        <v>110</v>
      </c>
      <c r="I27" s="697" t="s">
        <v>176</v>
      </c>
      <c r="J27" s="698" t="s">
        <v>177</v>
      </c>
      <c r="K27" s="54" t="s">
        <v>177</v>
      </c>
      <c r="L27" s="694"/>
      <c r="M27" s="694"/>
      <c r="N27" s="694"/>
      <c r="O27" s="694"/>
      <c r="P27" s="694"/>
      <c r="Q27" s="694"/>
      <c r="R27" s="694"/>
      <c r="S27" s="694"/>
      <c r="T27" s="694"/>
      <c r="U27" s="694"/>
      <c r="V27" s="694"/>
      <c r="W27" s="694"/>
      <c r="X27" s="694"/>
      <c r="Y27" s="694"/>
      <c r="Z27" s="694"/>
      <c r="AA27" s="694"/>
      <c r="AB27" s="694"/>
      <c r="AC27" s="694"/>
      <c r="AD27" s="694"/>
    </row>
    <row r="28" spans="1:30" ht="38.25">
      <c r="A28" s="48">
        <f t="shared" si="1"/>
        <v>23</v>
      </c>
      <c r="B28" s="49" t="s">
        <v>2</v>
      </c>
      <c r="C28" s="696" t="s">
        <v>178</v>
      </c>
      <c r="D28" s="697" t="s">
        <v>179</v>
      </c>
      <c r="E28" s="77" t="s">
        <v>180</v>
      </c>
      <c r="F28" s="89" t="s">
        <v>116</v>
      </c>
      <c r="G28" s="89" t="s">
        <v>166</v>
      </c>
      <c r="H28" s="697" t="s">
        <v>181</v>
      </c>
      <c r="I28" s="697" t="s">
        <v>161</v>
      </c>
      <c r="J28" s="698" t="s">
        <v>182</v>
      </c>
      <c r="K28" s="54" t="s">
        <v>89</v>
      </c>
      <c r="L28" s="694"/>
      <c r="M28" s="694"/>
      <c r="N28" s="694"/>
      <c r="O28" s="694"/>
      <c r="P28" s="694"/>
      <c r="Q28" s="694"/>
      <c r="R28" s="694"/>
      <c r="S28" s="694"/>
      <c r="T28" s="694"/>
      <c r="U28" s="694"/>
      <c r="V28" s="694"/>
      <c r="W28" s="694"/>
      <c r="X28" s="694"/>
      <c r="Y28" s="694"/>
      <c r="Z28" s="694"/>
      <c r="AA28" s="694"/>
      <c r="AB28" s="694"/>
      <c r="AC28" s="694"/>
      <c r="AD28" s="694"/>
    </row>
    <row r="29" spans="1:30" ht="65.25" customHeight="1">
      <c r="A29" s="48" t="s">
        <v>183</v>
      </c>
      <c r="B29" s="49" t="s">
        <v>2</v>
      </c>
      <c r="C29" s="696" t="s">
        <v>184</v>
      </c>
      <c r="D29" s="697" t="s">
        <v>185</v>
      </c>
      <c r="E29" s="77" t="s">
        <v>186</v>
      </c>
      <c r="F29" s="89" t="s">
        <v>187</v>
      </c>
      <c r="G29" s="89" t="s">
        <v>188</v>
      </c>
      <c r="H29" s="697" t="s">
        <v>189</v>
      </c>
      <c r="I29" s="697" t="s">
        <v>190</v>
      </c>
      <c r="J29" s="698" t="s">
        <v>191</v>
      </c>
      <c r="K29" s="54"/>
      <c r="L29" s="694"/>
      <c r="M29" s="694"/>
      <c r="N29" s="694"/>
      <c r="O29" s="694"/>
      <c r="P29" s="694"/>
      <c r="Q29" s="694"/>
      <c r="R29" s="694"/>
      <c r="S29" s="694"/>
      <c r="T29" s="694"/>
      <c r="U29" s="694"/>
      <c r="V29" s="694"/>
      <c r="W29" s="694"/>
      <c r="X29" s="694"/>
      <c r="Y29" s="694"/>
      <c r="Z29" s="694"/>
      <c r="AA29" s="694"/>
      <c r="AB29" s="694"/>
      <c r="AC29" s="694"/>
      <c r="AD29" s="694"/>
    </row>
    <row r="30" spans="1:30" ht="72" customHeight="1">
      <c r="A30" s="48">
        <f t="shared" si="1"/>
        <v>25</v>
      </c>
      <c r="B30" s="49" t="s">
        <v>2</v>
      </c>
      <c r="C30" s="696" t="s">
        <v>184</v>
      </c>
      <c r="D30" s="697" t="s">
        <v>185</v>
      </c>
      <c r="E30" s="77" t="s">
        <v>192</v>
      </c>
      <c r="F30" s="89" t="s">
        <v>187</v>
      </c>
      <c r="G30" s="89" t="s">
        <v>149</v>
      </c>
      <c r="H30" s="697" t="s">
        <v>189</v>
      </c>
      <c r="I30" s="697" t="s">
        <v>150</v>
      </c>
      <c r="J30" s="698" t="s">
        <v>193</v>
      </c>
      <c r="K30" s="54" t="s">
        <v>56</v>
      </c>
      <c r="L30" s="694"/>
      <c r="M30" s="694"/>
      <c r="N30" s="694"/>
      <c r="O30" s="694"/>
      <c r="P30" s="694"/>
      <c r="Q30" s="694"/>
      <c r="R30" s="694"/>
      <c r="S30" s="694"/>
      <c r="T30" s="694"/>
      <c r="U30" s="694"/>
      <c r="V30" s="694"/>
      <c r="W30" s="694"/>
      <c r="X30" s="694"/>
      <c r="Y30" s="694"/>
      <c r="Z30" s="694"/>
      <c r="AA30" s="694"/>
      <c r="AB30" s="694"/>
      <c r="AC30" s="694"/>
      <c r="AD30" s="694"/>
    </row>
    <row r="31" spans="1:30" ht="24.75" customHeight="1">
      <c r="A31" s="48">
        <f t="shared" si="1"/>
        <v>26</v>
      </c>
      <c r="B31" s="49" t="s">
        <v>2</v>
      </c>
      <c r="C31" s="696" t="s">
        <v>194</v>
      </c>
      <c r="D31" s="697" t="s">
        <v>195</v>
      </c>
      <c r="E31" s="77" t="s">
        <v>196</v>
      </c>
      <c r="F31" s="89" t="s">
        <v>116</v>
      </c>
      <c r="G31" s="89" t="s">
        <v>149</v>
      </c>
      <c r="H31" s="697" t="s">
        <v>197</v>
      </c>
      <c r="I31" s="697" t="s">
        <v>150</v>
      </c>
      <c r="J31" s="698" t="s">
        <v>198</v>
      </c>
      <c r="K31" s="54" t="s">
        <v>120</v>
      </c>
      <c r="L31" s="694"/>
      <c r="M31" s="694"/>
      <c r="N31" s="694"/>
      <c r="O31" s="694"/>
      <c r="P31" s="694"/>
      <c r="Q31" s="694"/>
      <c r="R31" s="694"/>
      <c r="S31" s="694"/>
      <c r="T31" s="694"/>
      <c r="U31" s="694"/>
      <c r="V31" s="694"/>
      <c r="W31" s="694"/>
      <c r="X31" s="694"/>
      <c r="Y31" s="694"/>
      <c r="Z31" s="694"/>
      <c r="AA31" s="694"/>
      <c r="AB31" s="694"/>
      <c r="AC31" s="694"/>
      <c r="AD31" s="694"/>
    </row>
    <row r="32" spans="1:30" ht="38.25">
      <c r="A32" s="48">
        <f t="shared" si="1"/>
        <v>27</v>
      </c>
      <c r="B32" s="49" t="s">
        <v>2</v>
      </c>
      <c r="C32" s="50" t="s">
        <v>73</v>
      </c>
      <c r="D32" s="90" t="s">
        <v>199</v>
      </c>
      <c r="E32" s="90" t="s">
        <v>200</v>
      </c>
      <c r="F32" s="91" t="s">
        <v>116</v>
      </c>
      <c r="G32" s="92" t="s">
        <v>201</v>
      </c>
      <c r="H32" s="93" t="s">
        <v>20</v>
      </c>
      <c r="I32" s="94"/>
      <c r="J32" s="95" t="s">
        <v>202</v>
      </c>
      <c r="K32" s="94" t="s">
        <v>71</v>
      </c>
      <c r="L32" s="694"/>
      <c r="M32" s="96"/>
      <c r="N32" s="96"/>
      <c r="O32" s="96"/>
      <c r="P32" s="96"/>
      <c r="Q32" s="96"/>
      <c r="R32" s="96"/>
      <c r="S32" s="96"/>
      <c r="T32" s="713"/>
      <c r="U32" s="94"/>
      <c r="V32" s="94"/>
      <c r="W32" s="94"/>
      <c r="X32" s="94"/>
      <c r="Y32" s="94"/>
      <c r="Z32" s="96"/>
      <c r="AA32" s="96"/>
      <c r="AB32" s="96"/>
      <c r="AC32" s="96"/>
      <c r="AD32" s="96"/>
    </row>
    <row r="33" spans="1:39" ht="55.5" customHeight="1">
      <c r="A33" s="48" t="s">
        <v>203</v>
      </c>
      <c r="B33" s="49" t="s">
        <v>2</v>
      </c>
      <c r="C33" s="50" t="s">
        <v>73</v>
      </c>
      <c r="D33" s="702" t="s">
        <v>204</v>
      </c>
      <c r="E33" s="702" t="s">
        <v>205</v>
      </c>
      <c r="F33" s="715" t="s">
        <v>116</v>
      </c>
      <c r="G33" s="716" t="s">
        <v>206</v>
      </c>
      <c r="H33" s="697" t="s">
        <v>207</v>
      </c>
      <c r="I33" s="60"/>
      <c r="J33" s="704" t="s">
        <v>208</v>
      </c>
      <c r="K33" s="60"/>
      <c r="L33" s="705"/>
      <c r="M33" s="61"/>
      <c r="N33" s="61"/>
      <c r="O33" s="61"/>
      <c r="P33" s="61"/>
      <c r="Q33" s="61"/>
      <c r="R33" s="61"/>
      <c r="S33" s="61"/>
      <c r="T33" s="706"/>
      <c r="U33" s="60"/>
      <c r="V33" s="60"/>
      <c r="W33" s="60"/>
      <c r="X33" s="60"/>
      <c r="Y33" s="60"/>
      <c r="Z33" s="61"/>
      <c r="AA33" s="61"/>
      <c r="AB33" s="61"/>
      <c r="AC33" s="61"/>
      <c r="AD33" s="61"/>
    </row>
    <row r="34" spans="1:39" ht="79.5" customHeight="1">
      <c r="A34" s="97">
        <f t="shared" si="1"/>
        <v>29</v>
      </c>
      <c r="B34" s="98" t="s">
        <v>2</v>
      </c>
      <c r="C34" s="99" t="s">
        <v>73</v>
      </c>
      <c r="D34" s="717" t="s">
        <v>209</v>
      </c>
      <c r="E34" s="717" t="s">
        <v>210</v>
      </c>
      <c r="F34" s="718" t="s">
        <v>116</v>
      </c>
      <c r="G34" s="719" t="s">
        <v>211</v>
      </c>
      <c r="H34" s="100" t="s">
        <v>20</v>
      </c>
      <c r="I34" s="100"/>
      <c r="J34" s="720" t="s">
        <v>212</v>
      </c>
      <c r="K34" s="100"/>
      <c r="L34" s="721"/>
      <c r="M34" s="101"/>
      <c r="N34" s="101"/>
      <c r="O34" s="101"/>
      <c r="P34" s="101"/>
      <c r="Q34" s="101"/>
      <c r="R34" s="101"/>
      <c r="S34" s="101"/>
      <c r="T34" s="722"/>
      <c r="U34" s="100"/>
      <c r="V34" s="100"/>
      <c r="W34" s="100"/>
      <c r="X34" s="100"/>
      <c r="Y34" s="100"/>
      <c r="Z34" s="101"/>
      <c r="AA34" s="101"/>
      <c r="AB34" s="101"/>
      <c r="AC34" s="101"/>
      <c r="AD34" s="101"/>
      <c r="AE34" s="102"/>
      <c r="AF34" s="102"/>
      <c r="AG34" s="102"/>
      <c r="AH34" s="102"/>
      <c r="AI34" s="102"/>
      <c r="AJ34" s="102"/>
      <c r="AK34" s="102"/>
      <c r="AL34" s="102"/>
      <c r="AM34" s="102"/>
    </row>
    <row r="35" spans="1:39" ht="30.75" customHeight="1">
      <c r="A35" s="48">
        <f t="shared" si="1"/>
        <v>30</v>
      </c>
      <c r="B35" s="49" t="s">
        <v>2</v>
      </c>
      <c r="C35" s="50" t="s">
        <v>73</v>
      </c>
      <c r="D35" s="702" t="s">
        <v>213</v>
      </c>
      <c r="E35" s="702" t="s">
        <v>214</v>
      </c>
      <c r="F35" s="715" t="s">
        <v>116</v>
      </c>
      <c r="G35" s="716" t="s">
        <v>215</v>
      </c>
      <c r="H35" s="697" t="s">
        <v>207</v>
      </c>
      <c r="I35" s="60"/>
      <c r="J35" s="704" t="s">
        <v>216</v>
      </c>
      <c r="K35" s="60" t="s">
        <v>217</v>
      </c>
      <c r="L35" s="705"/>
      <c r="M35" s="61"/>
      <c r="N35" s="61"/>
      <c r="O35" s="61"/>
      <c r="P35" s="61"/>
      <c r="Q35" s="61"/>
      <c r="R35" s="61"/>
      <c r="S35" s="61"/>
      <c r="T35" s="706"/>
      <c r="U35" s="60"/>
      <c r="V35" s="60"/>
      <c r="W35" s="60"/>
      <c r="X35" s="60"/>
      <c r="Y35" s="60"/>
      <c r="Z35" s="61"/>
      <c r="AA35" s="61"/>
      <c r="AB35" s="61"/>
      <c r="AC35" s="61"/>
      <c r="AD35" s="61"/>
    </row>
    <row r="36" spans="1:39" ht="69.75" customHeight="1">
      <c r="A36" s="48">
        <f t="shared" si="1"/>
        <v>31</v>
      </c>
      <c r="B36" s="49" t="s">
        <v>2</v>
      </c>
      <c r="C36" s="50" t="s">
        <v>73</v>
      </c>
      <c r="D36" s="103" t="s">
        <v>218</v>
      </c>
      <c r="E36" s="90" t="s">
        <v>219</v>
      </c>
      <c r="F36" s="104" t="s">
        <v>116</v>
      </c>
      <c r="G36" s="105" t="s">
        <v>220</v>
      </c>
      <c r="H36" s="52" t="s">
        <v>20</v>
      </c>
      <c r="I36" s="52" t="s">
        <v>221</v>
      </c>
      <c r="J36" s="106" t="s">
        <v>222</v>
      </c>
      <c r="K36" s="54"/>
      <c r="L36" s="694"/>
      <c r="M36" s="694"/>
      <c r="N36" s="694"/>
      <c r="O36" s="694"/>
      <c r="P36" s="694"/>
      <c r="Q36" s="694"/>
      <c r="R36" s="694"/>
      <c r="S36" s="694"/>
      <c r="T36" s="64"/>
      <c r="U36" s="54"/>
      <c r="V36" s="54"/>
      <c r="W36" s="54"/>
      <c r="X36" s="54"/>
      <c r="Y36" s="54"/>
      <c r="Z36" s="694"/>
      <c r="AA36" s="694"/>
      <c r="AB36" s="694"/>
      <c r="AC36" s="694"/>
      <c r="AD36" s="694"/>
    </row>
    <row r="37" spans="1:39" ht="78.75" customHeight="1">
      <c r="A37" s="48" t="s">
        <v>223</v>
      </c>
      <c r="B37" s="49" t="s">
        <v>2</v>
      </c>
      <c r="C37" s="50" t="s">
        <v>224</v>
      </c>
      <c r="D37" s="723" t="s">
        <v>218</v>
      </c>
      <c r="E37" s="702" t="s">
        <v>225</v>
      </c>
      <c r="F37" s="724" t="s">
        <v>116</v>
      </c>
      <c r="G37" s="105" t="s">
        <v>226</v>
      </c>
      <c r="H37" s="52" t="s">
        <v>20</v>
      </c>
      <c r="I37" s="52" t="s">
        <v>221</v>
      </c>
      <c r="J37" s="725" t="s">
        <v>222</v>
      </c>
      <c r="K37" s="54"/>
      <c r="L37" s="694"/>
      <c r="M37" s="694"/>
      <c r="N37" s="694"/>
      <c r="O37" s="694"/>
      <c r="P37" s="694"/>
      <c r="Q37" s="694"/>
      <c r="R37" s="694"/>
      <c r="S37" s="694"/>
      <c r="T37" s="64"/>
      <c r="U37" s="54"/>
      <c r="V37" s="54"/>
      <c r="W37" s="54"/>
      <c r="X37" s="54"/>
      <c r="Y37" s="54"/>
      <c r="Z37" s="694"/>
      <c r="AA37" s="694"/>
      <c r="AB37" s="694"/>
      <c r="AC37" s="694"/>
      <c r="AD37" s="694"/>
    </row>
    <row r="38" spans="1:39" ht="68.25" customHeight="1">
      <c r="A38" s="48">
        <f t="shared" si="1"/>
        <v>33</v>
      </c>
      <c r="B38" s="49" t="s">
        <v>2</v>
      </c>
      <c r="C38" s="50" t="s">
        <v>224</v>
      </c>
      <c r="D38" s="723" t="s">
        <v>227</v>
      </c>
      <c r="E38" s="90" t="s">
        <v>228</v>
      </c>
      <c r="F38" s="104" t="s">
        <v>116</v>
      </c>
      <c r="G38" s="105" t="s">
        <v>124</v>
      </c>
      <c r="H38" s="52" t="s">
        <v>77</v>
      </c>
      <c r="I38" s="52"/>
      <c r="J38" s="704" t="s">
        <v>229</v>
      </c>
      <c r="K38" s="54" t="s">
        <v>230</v>
      </c>
      <c r="L38" s="694"/>
      <c r="M38" s="694"/>
      <c r="N38" s="694"/>
      <c r="O38" s="694"/>
      <c r="P38" s="694"/>
      <c r="Q38" s="694"/>
      <c r="R38" s="694"/>
      <c r="S38" s="694"/>
      <c r="T38" s="64"/>
      <c r="U38" s="54"/>
      <c r="V38" s="54"/>
      <c r="W38" s="54"/>
      <c r="X38" s="54"/>
      <c r="Y38" s="54"/>
      <c r="Z38" s="694"/>
      <c r="AA38" s="694"/>
      <c r="AB38" s="694"/>
      <c r="AC38" s="694"/>
      <c r="AD38" s="694"/>
    </row>
    <row r="39" spans="1:39" ht="24.75" customHeight="1">
      <c r="A39" s="79">
        <f t="shared" si="1"/>
        <v>34</v>
      </c>
      <c r="B39" s="62" t="s">
        <v>2</v>
      </c>
      <c r="C39" s="50" t="s">
        <v>184</v>
      </c>
      <c r="D39" s="51" t="s">
        <v>195</v>
      </c>
      <c r="E39" s="52" t="s">
        <v>231</v>
      </c>
      <c r="F39" s="104" t="s">
        <v>116</v>
      </c>
      <c r="G39" s="105" t="s">
        <v>232</v>
      </c>
      <c r="H39" s="52" t="s">
        <v>233</v>
      </c>
      <c r="I39" s="52"/>
      <c r="J39" s="53" t="s">
        <v>234</v>
      </c>
      <c r="K39" s="54" t="s">
        <v>217</v>
      </c>
      <c r="L39" s="694"/>
      <c r="M39" s="694"/>
      <c r="N39" s="694"/>
      <c r="O39" s="694"/>
      <c r="P39" s="694"/>
      <c r="Q39" s="694"/>
      <c r="R39" s="694"/>
      <c r="S39" s="694"/>
      <c r="T39" s="64"/>
      <c r="U39" s="54"/>
      <c r="V39" s="54"/>
      <c r="W39" s="54"/>
      <c r="X39" s="54"/>
      <c r="Y39" s="54"/>
      <c r="Z39" s="694"/>
      <c r="AA39" s="694"/>
      <c r="AB39" s="694"/>
      <c r="AC39" s="694"/>
      <c r="AD39" s="694"/>
    </row>
    <row r="40" spans="1:39" ht="60.75" customHeight="1">
      <c r="A40" s="79">
        <f t="shared" si="1"/>
        <v>35</v>
      </c>
      <c r="B40" s="62" t="s">
        <v>2</v>
      </c>
      <c r="C40" s="50" t="s">
        <v>73</v>
      </c>
      <c r="D40" s="51" t="s">
        <v>204</v>
      </c>
      <c r="E40" s="52" t="s">
        <v>235</v>
      </c>
      <c r="F40" s="104" t="s">
        <v>116</v>
      </c>
      <c r="G40" s="105" t="s">
        <v>236</v>
      </c>
      <c r="H40" s="52" t="s">
        <v>20</v>
      </c>
      <c r="I40" s="52"/>
      <c r="J40" s="53" t="s">
        <v>237</v>
      </c>
      <c r="K40" s="54" t="s">
        <v>71</v>
      </c>
      <c r="L40" s="694"/>
      <c r="M40" s="694"/>
      <c r="N40" s="694"/>
      <c r="O40" s="694"/>
      <c r="P40" s="694"/>
      <c r="Q40" s="694"/>
      <c r="R40" s="694"/>
      <c r="S40" s="694"/>
      <c r="T40" s="64"/>
      <c r="U40" s="54"/>
      <c r="V40" s="54"/>
      <c r="W40" s="54"/>
      <c r="X40" s="54"/>
      <c r="Y40" s="54"/>
      <c r="Z40" s="694"/>
      <c r="AA40" s="694"/>
      <c r="AB40" s="694"/>
      <c r="AC40" s="694"/>
      <c r="AD40" s="694"/>
    </row>
    <row r="41" spans="1:39" ht="60.75" customHeight="1">
      <c r="A41" s="79">
        <f t="shared" si="1"/>
        <v>36</v>
      </c>
      <c r="B41" s="65" t="s">
        <v>2</v>
      </c>
      <c r="C41" s="66" t="s">
        <v>238</v>
      </c>
      <c r="D41" s="67" t="s">
        <v>239</v>
      </c>
      <c r="E41" s="68" t="s">
        <v>240</v>
      </c>
      <c r="F41" s="107" t="s">
        <v>116</v>
      </c>
      <c r="G41" s="108" t="s">
        <v>241</v>
      </c>
      <c r="H41" s="68" t="s">
        <v>242</v>
      </c>
      <c r="I41" s="68" t="s">
        <v>243</v>
      </c>
      <c r="J41" s="70" t="s">
        <v>244</v>
      </c>
      <c r="K41" s="54" t="s">
        <v>120</v>
      </c>
      <c r="L41" s="694"/>
      <c r="M41" s="694"/>
      <c r="N41" s="694"/>
      <c r="O41" s="694"/>
      <c r="P41" s="694"/>
      <c r="Q41" s="694"/>
      <c r="R41" s="694"/>
      <c r="S41" s="694"/>
      <c r="T41" s="64"/>
      <c r="U41" s="64"/>
      <c r="V41" s="64"/>
      <c r="W41" s="64"/>
      <c r="X41" s="64"/>
      <c r="Y41" s="64"/>
      <c r="Z41" s="694"/>
      <c r="AA41" s="694"/>
      <c r="AB41" s="694"/>
      <c r="AC41" s="694"/>
      <c r="AD41" s="694"/>
    </row>
    <row r="42" spans="1:39" ht="18">
      <c r="A42" s="109"/>
      <c r="B42" s="110" t="s">
        <v>245</v>
      </c>
      <c r="C42" s="111"/>
      <c r="D42" s="110"/>
      <c r="E42" s="110" t="s">
        <v>245</v>
      </c>
      <c r="F42" s="112"/>
      <c r="G42" s="112"/>
      <c r="H42" s="110"/>
      <c r="I42" s="110" t="s">
        <v>245</v>
      </c>
      <c r="J42" s="113"/>
      <c r="K42" s="114"/>
      <c r="L42" s="691"/>
      <c r="M42" s="726"/>
      <c r="N42" s="726" t="s">
        <v>245</v>
      </c>
      <c r="O42" s="726"/>
      <c r="P42" s="726"/>
      <c r="Q42" s="726"/>
      <c r="R42" s="726"/>
      <c r="S42" s="726"/>
      <c r="T42" s="115"/>
      <c r="U42" s="115"/>
      <c r="V42" s="115"/>
      <c r="W42" s="115"/>
      <c r="X42" s="115"/>
      <c r="Y42" s="115"/>
      <c r="Z42" s="115"/>
      <c r="AA42" s="115"/>
      <c r="AB42" s="115"/>
      <c r="AC42" s="115"/>
      <c r="AD42" s="115"/>
    </row>
    <row r="43" spans="1:39" ht="38.25">
      <c r="A43" s="48">
        <f>A41+1</f>
        <v>37</v>
      </c>
      <c r="B43" s="49" t="s">
        <v>2</v>
      </c>
      <c r="C43" s="696" t="s">
        <v>246</v>
      </c>
      <c r="D43" s="697" t="s">
        <v>59</v>
      </c>
      <c r="E43" s="77" t="s">
        <v>247</v>
      </c>
      <c r="F43" s="116">
        <v>5000000</v>
      </c>
      <c r="G43" s="117" t="s">
        <v>248</v>
      </c>
      <c r="H43" s="697" t="s">
        <v>62</v>
      </c>
      <c r="I43" s="697"/>
      <c r="J43" s="698" t="s">
        <v>249</v>
      </c>
      <c r="K43" s="54" t="s">
        <v>56</v>
      </c>
      <c r="L43" s="694"/>
      <c r="M43" s="694"/>
      <c r="N43" s="694"/>
      <c r="O43" s="694"/>
      <c r="P43" s="694"/>
      <c r="Q43" s="694"/>
      <c r="R43" s="694"/>
      <c r="S43" s="694"/>
      <c r="T43" s="694"/>
      <c r="U43" s="694"/>
      <c r="V43" s="694"/>
      <c r="W43" s="694"/>
      <c r="X43" s="694"/>
      <c r="Y43" s="694"/>
      <c r="Z43" s="694"/>
      <c r="AA43" s="694"/>
      <c r="AB43" s="694"/>
      <c r="AC43" s="694"/>
      <c r="AD43" s="694"/>
    </row>
    <row r="44" spans="1:39" ht="24.75" customHeight="1">
      <c r="A44" s="48">
        <f t="shared" ref="A44:A52" si="2">A43+1</f>
        <v>38</v>
      </c>
      <c r="B44" s="49" t="s">
        <v>2</v>
      </c>
      <c r="C44" s="696" t="s">
        <v>163</v>
      </c>
      <c r="D44" s="697" t="s">
        <v>250</v>
      </c>
      <c r="E44" s="77" t="s">
        <v>251</v>
      </c>
      <c r="F44" s="117" t="s">
        <v>116</v>
      </c>
      <c r="G44" s="117" t="s">
        <v>252</v>
      </c>
      <c r="H44" s="697" t="s">
        <v>253</v>
      </c>
      <c r="I44" s="697" t="s">
        <v>254</v>
      </c>
      <c r="J44" s="698" t="s">
        <v>255</v>
      </c>
      <c r="K44" s="54" t="s">
        <v>56</v>
      </c>
      <c r="L44" s="694"/>
      <c r="M44" s="694"/>
      <c r="N44" s="694"/>
      <c r="O44" s="694"/>
      <c r="P44" s="694"/>
      <c r="Q44" s="694"/>
      <c r="R44" s="694"/>
      <c r="S44" s="694"/>
      <c r="T44" s="694"/>
      <c r="U44" s="694"/>
      <c r="V44" s="694"/>
      <c r="W44" s="694"/>
      <c r="X44" s="694"/>
      <c r="Y44" s="694"/>
      <c r="Z44" s="694"/>
      <c r="AA44" s="694"/>
      <c r="AB44" s="694"/>
      <c r="AC44" s="694"/>
      <c r="AD44" s="694"/>
    </row>
    <row r="45" spans="1:39" ht="38.25">
      <c r="A45" s="48">
        <f t="shared" si="2"/>
        <v>39</v>
      </c>
      <c r="B45" s="49" t="s">
        <v>2</v>
      </c>
      <c r="C45" s="50" t="s">
        <v>163</v>
      </c>
      <c r="D45" s="51" t="s">
        <v>256</v>
      </c>
      <c r="E45" s="52" t="s">
        <v>257</v>
      </c>
      <c r="F45" s="118" t="s">
        <v>116</v>
      </c>
      <c r="G45" s="119" t="s">
        <v>258</v>
      </c>
      <c r="H45" s="52" t="s">
        <v>29</v>
      </c>
      <c r="I45" s="52"/>
      <c r="J45" s="53" t="s">
        <v>259</v>
      </c>
      <c r="K45" s="54" t="s">
        <v>217</v>
      </c>
      <c r="L45" s="694"/>
      <c r="M45" s="694"/>
      <c r="N45" s="694"/>
      <c r="O45" s="694"/>
      <c r="P45" s="694"/>
      <c r="Q45" s="694"/>
      <c r="R45" s="694"/>
      <c r="S45" s="694"/>
      <c r="T45" s="694"/>
      <c r="U45" s="694"/>
      <c r="V45" s="694"/>
      <c r="W45" s="694"/>
      <c r="X45" s="694"/>
      <c r="Y45" s="694"/>
      <c r="Z45" s="694"/>
      <c r="AA45" s="694"/>
      <c r="AB45" s="694"/>
      <c r="AC45" s="694"/>
      <c r="AD45" s="694"/>
    </row>
    <row r="46" spans="1:39" ht="24">
      <c r="A46" s="48">
        <f t="shared" si="2"/>
        <v>40</v>
      </c>
      <c r="B46" s="49" t="s">
        <v>2</v>
      </c>
      <c r="C46" s="50" t="s">
        <v>73</v>
      </c>
      <c r="D46" s="702" t="s">
        <v>260</v>
      </c>
      <c r="E46" s="702" t="s">
        <v>261</v>
      </c>
      <c r="F46" s="727" t="s">
        <v>53</v>
      </c>
      <c r="G46" s="728" t="s">
        <v>262</v>
      </c>
      <c r="H46" s="697" t="s">
        <v>207</v>
      </c>
      <c r="I46" s="60"/>
      <c r="J46" s="704" t="s">
        <v>171</v>
      </c>
      <c r="K46" s="60"/>
      <c r="L46" s="705"/>
      <c r="M46" s="61"/>
      <c r="N46" s="61"/>
      <c r="O46" s="61"/>
      <c r="P46" s="61"/>
      <c r="Q46" s="61"/>
      <c r="R46" s="61"/>
      <c r="S46" s="61"/>
      <c r="T46" s="706"/>
      <c r="U46" s="60"/>
      <c r="V46" s="60"/>
      <c r="W46" s="60"/>
      <c r="X46" s="60"/>
      <c r="Y46" s="60"/>
      <c r="Z46" s="61"/>
      <c r="AA46" s="61"/>
      <c r="AB46" s="61"/>
      <c r="AC46" s="61"/>
      <c r="AD46" s="61"/>
    </row>
    <row r="47" spans="1:39" ht="46.5" customHeight="1">
      <c r="A47" s="48">
        <f t="shared" si="2"/>
        <v>41</v>
      </c>
      <c r="B47" s="49" t="s">
        <v>2</v>
      </c>
      <c r="C47" s="50" t="s">
        <v>73</v>
      </c>
      <c r="D47" s="52" t="s">
        <v>263</v>
      </c>
      <c r="E47" s="702" t="s">
        <v>264</v>
      </c>
      <c r="F47" s="727" t="s">
        <v>116</v>
      </c>
      <c r="G47" s="728" t="s">
        <v>265</v>
      </c>
      <c r="H47" s="52" t="s">
        <v>207</v>
      </c>
      <c r="I47" s="52"/>
      <c r="J47" s="704" t="s">
        <v>266</v>
      </c>
      <c r="K47" s="54"/>
      <c r="L47" s="694"/>
      <c r="M47" s="694"/>
      <c r="N47" s="694"/>
      <c r="O47" s="694"/>
      <c r="P47" s="694"/>
      <c r="Q47" s="694"/>
      <c r="R47" s="694"/>
      <c r="S47" s="694"/>
      <c r="T47" s="64"/>
      <c r="U47" s="54"/>
      <c r="V47" s="54"/>
      <c r="W47" s="54"/>
      <c r="X47" s="54"/>
      <c r="Y47" s="54"/>
      <c r="Z47" s="694"/>
      <c r="AA47" s="694"/>
      <c r="AB47" s="694"/>
      <c r="AC47" s="694"/>
      <c r="AD47" s="694"/>
    </row>
    <row r="48" spans="1:39" ht="54" customHeight="1">
      <c r="A48" s="48">
        <f t="shared" si="2"/>
        <v>42</v>
      </c>
      <c r="B48" s="49" t="s">
        <v>2</v>
      </c>
      <c r="C48" s="50" t="s">
        <v>73</v>
      </c>
      <c r="D48" s="723" t="s">
        <v>267</v>
      </c>
      <c r="E48" s="702" t="s">
        <v>268</v>
      </c>
      <c r="F48" s="729" t="s">
        <v>116</v>
      </c>
      <c r="G48" s="119" t="s">
        <v>262</v>
      </c>
      <c r="H48" s="697" t="s">
        <v>207</v>
      </c>
      <c r="I48" s="52"/>
      <c r="J48" s="704" t="s">
        <v>269</v>
      </c>
      <c r="K48" s="54" t="s">
        <v>56</v>
      </c>
      <c r="L48" s="694"/>
      <c r="M48" s="694"/>
      <c r="N48" s="694"/>
      <c r="O48" s="694"/>
      <c r="P48" s="694"/>
      <c r="Q48" s="694"/>
      <c r="R48" s="694"/>
      <c r="S48" s="694"/>
      <c r="T48" s="64"/>
      <c r="U48" s="54"/>
      <c r="V48" s="54"/>
      <c r="W48" s="54"/>
      <c r="X48" s="54"/>
      <c r="Y48" s="54"/>
      <c r="Z48" s="694"/>
      <c r="AA48" s="694"/>
      <c r="AB48" s="694"/>
      <c r="AC48" s="694"/>
      <c r="AD48" s="694"/>
    </row>
    <row r="49" spans="1:30" ht="30.75" customHeight="1">
      <c r="A49" s="48">
        <f t="shared" si="2"/>
        <v>43</v>
      </c>
      <c r="B49" s="49" t="s">
        <v>2</v>
      </c>
      <c r="C49" s="50" t="s">
        <v>73</v>
      </c>
      <c r="D49" s="723" t="s">
        <v>270</v>
      </c>
      <c r="E49" s="702" t="s">
        <v>271</v>
      </c>
      <c r="F49" s="729" t="s">
        <v>116</v>
      </c>
      <c r="G49" s="119" t="s">
        <v>272</v>
      </c>
      <c r="H49" s="52" t="s">
        <v>20</v>
      </c>
      <c r="I49" s="52"/>
      <c r="J49" s="704" t="s">
        <v>273</v>
      </c>
      <c r="K49" s="54" t="s">
        <v>120</v>
      </c>
      <c r="L49" s="694"/>
      <c r="M49" s="694"/>
      <c r="N49" s="694"/>
      <c r="O49" s="694"/>
      <c r="P49" s="694"/>
      <c r="Q49" s="694"/>
      <c r="R49" s="694"/>
      <c r="S49" s="694"/>
      <c r="T49" s="64"/>
      <c r="U49" s="54"/>
      <c r="V49" s="54"/>
      <c r="W49" s="54"/>
      <c r="X49" s="54"/>
      <c r="Y49" s="54"/>
      <c r="Z49" s="694"/>
      <c r="AA49" s="694"/>
      <c r="AB49" s="694"/>
      <c r="AC49" s="694"/>
      <c r="AD49" s="694"/>
    </row>
    <row r="50" spans="1:30" ht="24">
      <c r="A50" s="79">
        <f t="shared" si="2"/>
        <v>44</v>
      </c>
      <c r="B50" s="62" t="s">
        <v>2</v>
      </c>
      <c r="C50" s="50" t="s">
        <v>73</v>
      </c>
      <c r="D50" s="51" t="s">
        <v>274</v>
      </c>
      <c r="E50" s="52" t="s">
        <v>275</v>
      </c>
      <c r="F50" s="118" t="s">
        <v>116</v>
      </c>
      <c r="G50" s="119" t="s">
        <v>265</v>
      </c>
      <c r="H50" s="52" t="s">
        <v>20</v>
      </c>
      <c r="I50" s="52"/>
      <c r="J50" s="53" t="s">
        <v>276</v>
      </c>
      <c r="K50" s="54" t="s">
        <v>277</v>
      </c>
      <c r="L50" s="694"/>
      <c r="M50" s="694"/>
      <c r="N50" s="694"/>
      <c r="O50" s="694"/>
      <c r="P50" s="694"/>
      <c r="Q50" s="694"/>
      <c r="R50" s="694"/>
      <c r="S50" s="694"/>
      <c r="T50" s="64"/>
      <c r="U50" s="54"/>
      <c r="V50" s="54"/>
      <c r="W50" s="54"/>
      <c r="X50" s="54"/>
      <c r="Y50" s="54"/>
      <c r="Z50" s="694"/>
      <c r="AA50" s="694"/>
      <c r="AB50" s="694"/>
      <c r="AC50" s="694"/>
      <c r="AD50" s="694"/>
    </row>
    <row r="51" spans="1:30" ht="38.25">
      <c r="A51" s="79">
        <f t="shared" si="2"/>
        <v>45</v>
      </c>
      <c r="B51" s="62" t="s">
        <v>2</v>
      </c>
      <c r="C51" s="50" t="s">
        <v>278</v>
      </c>
      <c r="D51" s="51" t="s">
        <v>279</v>
      </c>
      <c r="E51" s="52" t="s">
        <v>280</v>
      </c>
      <c r="F51" s="118" t="s">
        <v>53</v>
      </c>
      <c r="G51" s="119" t="s">
        <v>265</v>
      </c>
      <c r="H51" s="52" t="s">
        <v>20</v>
      </c>
      <c r="I51" s="52"/>
      <c r="J51" s="53" t="s">
        <v>281</v>
      </c>
      <c r="K51" s="54" t="s">
        <v>217</v>
      </c>
      <c r="L51" s="694"/>
      <c r="M51" s="694"/>
      <c r="N51" s="694"/>
      <c r="O51" s="694"/>
      <c r="P51" s="694"/>
      <c r="Q51" s="694"/>
      <c r="R51" s="694"/>
      <c r="S51" s="694"/>
      <c r="T51" s="64"/>
      <c r="U51" s="54"/>
      <c r="V51" s="54"/>
      <c r="W51" s="54"/>
      <c r="X51" s="54"/>
      <c r="Y51" s="54"/>
      <c r="Z51" s="694"/>
      <c r="AA51" s="694"/>
      <c r="AB51" s="694"/>
      <c r="AC51" s="694"/>
      <c r="AD51" s="694"/>
    </row>
    <row r="52" spans="1:30" ht="57.75" customHeight="1">
      <c r="A52" s="79">
        <f t="shared" si="2"/>
        <v>46</v>
      </c>
      <c r="B52" s="62" t="s">
        <v>2</v>
      </c>
      <c r="C52" s="50" t="s">
        <v>282</v>
      </c>
      <c r="D52" s="51" t="s">
        <v>283</v>
      </c>
      <c r="E52" s="52" t="s">
        <v>284</v>
      </c>
      <c r="F52" s="118" t="s">
        <v>285</v>
      </c>
      <c r="G52" s="119" t="s">
        <v>265</v>
      </c>
      <c r="H52" s="52" t="s">
        <v>20</v>
      </c>
      <c r="I52" s="52"/>
      <c r="J52" s="53" t="s">
        <v>286</v>
      </c>
      <c r="K52" s="54" t="s">
        <v>56</v>
      </c>
      <c r="L52" s="694"/>
      <c r="M52" s="694"/>
      <c r="N52" s="694"/>
      <c r="O52" s="694"/>
      <c r="P52" s="694"/>
      <c r="Q52" s="694"/>
      <c r="R52" s="694"/>
      <c r="S52" s="694"/>
      <c r="T52" s="64"/>
      <c r="U52" s="54"/>
      <c r="V52" s="54"/>
      <c r="W52" s="54"/>
      <c r="X52" s="54"/>
      <c r="Y52" s="54"/>
      <c r="Z52" s="694"/>
      <c r="AA52" s="694"/>
      <c r="AB52" s="694"/>
      <c r="AC52" s="694"/>
      <c r="AD52" s="694"/>
    </row>
    <row r="53" spans="1:30" ht="18">
      <c r="A53" s="120"/>
      <c r="B53" s="121" t="s">
        <v>287</v>
      </c>
      <c r="C53" s="122"/>
      <c r="D53" s="123"/>
      <c r="E53" s="121" t="s">
        <v>287</v>
      </c>
      <c r="F53" s="124"/>
      <c r="G53" s="124"/>
      <c r="H53" s="121" t="s">
        <v>287</v>
      </c>
      <c r="I53" s="125"/>
      <c r="J53" s="126"/>
      <c r="K53" s="127"/>
      <c r="L53" s="691"/>
      <c r="M53" s="730"/>
      <c r="N53" s="731" t="s">
        <v>287</v>
      </c>
      <c r="O53" s="732"/>
      <c r="P53" s="732"/>
      <c r="Q53" s="732"/>
      <c r="R53" s="732"/>
      <c r="S53" s="732"/>
      <c r="T53" s="128"/>
      <c r="U53" s="128"/>
      <c r="V53" s="128"/>
      <c r="W53" s="128"/>
      <c r="X53" s="128"/>
      <c r="Y53" s="128"/>
      <c r="Z53" s="128"/>
      <c r="AA53" s="128"/>
      <c r="AB53" s="128"/>
      <c r="AC53" s="128"/>
      <c r="AD53" s="128"/>
    </row>
    <row r="54" spans="1:30" ht="57.75" customHeight="1">
      <c r="A54" s="48">
        <f>A52+1</f>
        <v>47</v>
      </c>
      <c r="B54" s="49" t="s">
        <v>2</v>
      </c>
      <c r="C54" s="696" t="s">
        <v>141</v>
      </c>
      <c r="D54" s="697" t="s">
        <v>288</v>
      </c>
      <c r="E54" s="77" t="s">
        <v>289</v>
      </c>
      <c r="F54" s="129" t="s">
        <v>116</v>
      </c>
      <c r="G54" s="129" t="s">
        <v>290</v>
      </c>
      <c r="H54" s="697" t="s">
        <v>20</v>
      </c>
      <c r="I54" s="697" t="s">
        <v>291</v>
      </c>
      <c r="J54" s="698" t="s">
        <v>292</v>
      </c>
      <c r="K54" s="54" t="s">
        <v>56</v>
      </c>
      <c r="L54" s="694"/>
      <c r="M54" s="694"/>
      <c r="N54" s="694"/>
      <c r="O54" s="694"/>
      <c r="P54" s="694"/>
      <c r="Q54" s="694"/>
      <c r="R54" s="694"/>
      <c r="S54" s="694"/>
      <c r="T54" s="694"/>
      <c r="U54" s="694"/>
      <c r="V54" s="694"/>
      <c r="W54" s="694"/>
      <c r="X54" s="694"/>
      <c r="Y54" s="694"/>
      <c r="Z54" s="694"/>
      <c r="AA54" s="694"/>
      <c r="AB54" s="694"/>
      <c r="AC54" s="694"/>
      <c r="AD54" s="694"/>
    </row>
    <row r="55" spans="1:30" ht="25.5">
      <c r="A55" s="48" t="s">
        <v>293</v>
      </c>
      <c r="B55" s="49" t="s">
        <v>2</v>
      </c>
      <c r="C55" s="696" t="s">
        <v>294</v>
      </c>
      <c r="D55" s="697" t="s">
        <v>295</v>
      </c>
      <c r="E55" s="77" t="s">
        <v>296</v>
      </c>
      <c r="F55" s="129" t="s">
        <v>116</v>
      </c>
      <c r="G55" s="129" t="s">
        <v>297</v>
      </c>
      <c r="H55" s="697" t="s">
        <v>181</v>
      </c>
      <c r="I55" s="697" t="s">
        <v>291</v>
      </c>
      <c r="J55" s="698" t="s">
        <v>298</v>
      </c>
      <c r="K55" s="54" t="s">
        <v>71</v>
      </c>
      <c r="L55" s="694"/>
      <c r="M55" s="694"/>
      <c r="N55" s="694"/>
      <c r="O55" s="694"/>
      <c r="P55" s="694"/>
      <c r="Q55" s="694"/>
      <c r="R55" s="694"/>
      <c r="S55" s="694"/>
      <c r="T55" s="694"/>
      <c r="U55" s="694"/>
      <c r="V55" s="694"/>
      <c r="W55" s="694"/>
      <c r="X55" s="694"/>
      <c r="Y55" s="694"/>
      <c r="Z55" s="694"/>
      <c r="AA55" s="694"/>
      <c r="AB55" s="694"/>
      <c r="AC55" s="694"/>
      <c r="AD55" s="694"/>
    </row>
    <row r="56" spans="1:30" ht="27" customHeight="1">
      <c r="A56" s="48" t="s">
        <v>299</v>
      </c>
      <c r="B56" s="49" t="s">
        <v>2</v>
      </c>
      <c r="C56" s="696" t="s">
        <v>300</v>
      </c>
      <c r="D56" s="697" t="s">
        <v>301</v>
      </c>
      <c r="E56" s="77" t="s">
        <v>302</v>
      </c>
      <c r="F56" s="129" t="s">
        <v>116</v>
      </c>
      <c r="G56" s="129" t="s">
        <v>303</v>
      </c>
      <c r="H56" s="697" t="s">
        <v>86</v>
      </c>
      <c r="I56" s="697" t="s">
        <v>291</v>
      </c>
      <c r="J56" s="698" t="s">
        <v>304</v>
      </c>
      <c r="K56" s="54" t="s">
        <v>71</v>
      </c>
      <c r="L56" s="694"/>
      <c r="M56" s="694"/>
      <c r="N56" s="694"/>
      <c r="O56" s="694"/>
      <c r="P56" s="694"/>
      <c r="Q56" s="694"/>
      <c r="R56" s="694"/>
      <c r="S56" s="694"/>
      <c r="T56" s="694"/>
      <c r="U56" s="694"/>
      <c r="V56" s="694"/>
      <c r="W56" s="694"/>
      <c r="X56" s="694"/>
      <c r="Y56" s="694"/>
      <c r="Z56" s="694"/>
      <c r="AA56" s="694"/>
      <c r="AB56" s="694"/>
      <c r="AC56" s="694"/>
      <c r="AD56" s="694"/>
    </row>
    <row r="57" spans="1:30" ht="49.5" customHeight="1">
      <c r="A57" s="48" t="s">
        <v>305</v>
      </c>
      <c r="B57" s="49" t="s">
        <v>2</v>
      </c>
      <c r="C57" s="50" t="s">
        <v>73</v>
      </c>
      <c r="D57" s="59" t="s">
        <v>306</v>
      </c>
      <c r="E57" s="90" t="s">
        <v>307</v>
      </c>
      <c r="F57" s="130" t="s">
        <v>116</v>
      </c>
      <c r="G57" s="131" t="s">
        <v>308</v>
      </c>
      <c r="H57" s="93" t="s">
        <v>20</v>
      </c>
      <c r="I57" s="94"/>
      <c r="J57" s="714" t="s">
        <v>309</v>
      </c>
      <c r="K57" s="94" t="s">
        <v>217</v>
      </c>
      <c r="L57" s="694"/>
      <c r="M57" s="96"/>
      <c r="N57" s="96"/>
      <c r="O57" s="96"/>
      <c r="P57" s="96"/>
      <c r="Q57" s="96"/>
      <c r="R57" s="96"/>
      <c r="S57" s="96"/>
      <c r="T57" s="713"/>
      <c r="U57" s="94"/>
      <c r="V57" s="94"/>
      <c r="W57" s="94"/>
      <c r="X57" s="94"/>
      <c r="Y57" s="94"/>
      <c r="Z57" s="96"/>
      <c r="AA57" s="96"/>
      <c r="AB57" s="96"/>
      <c r="AC57" s="96"/>
      <c r="AD57" s="96"/>
    </row>
    <row r="58" spans="1:30" ht="49.5" customHeight="1">
      <c r="A58" s="48">
        <f t="shared" ref="A58:A65" si="3">A57+1</f>
        <v>51</v>
      </c>
      <c r="B58" s="49" t="s">
        <v>2</v>
      </c>
      <c r="C58" s="50" t="s">
        <v>73</v>
      </c>
      <c r="D58" s="90" t="s">
        <v>310</v>
      </c>
      <c r="E58" s="90" t="s">
        <v>311</v>
      </c>
      <c r="F58" s="130" t="s">
        <v>116</v>
      </c>
      <c r="G58" s="131" t="s">
        <v>312</v>
      </c>
      <c r="H58" s="59" t="s">
        <v>20</v>
      </c>
      <c r="I58" s="60"/>
      <c r="J58" s="106" t="s">
        <v>313</v>
      </c>
      <c r="K58" s="60" t="s">
        <v>217</v>
      </c>
      <c r="L58" s="705"/>
      <c r="M58" s="61"/>
      <c r="N58" s="61"/>
      <c r="O58" s="61"/>
      <c r="P58" s="61"/>
      <c r="Q58" s="61"/>
      <c r="R58" s="61"/>
      <c r="S58" s="61"/>
      <c r="T58" s="706"/>
      <c r="U58" s="60"/>
      <c r="V58" s="60"/>
      <c r="W58" s="60"/>
      <c r="X58" s="60"/>
      <c r="Y58" s="60"/>
      <c r="Z58" s="61"/>
      <c r="AA58" s="61"/>
      <c r="AB58" s="61"/>
      <c r="AC58" s="61"/>
      <c r="AD58" s="61"/>
    </row>
    <row r="59" spans="1:30" ht="55.5" customHeight="1">
      <c r="A59" s="48">
        <f t="shared" si="3"/>
        <v>52</v>
      </c>
      <c r="B59" s="49" t="s">
        <v>2</v>
      </c>
      <c r="C59" s="50" t="s">
        <v>73</v>
      </c>
      <c r="D59" s="702" t="s">
        <v>314</v>
      </c>
      <c r="E59" s="702" t="s">
        <v>315</v>
      </c>
      <c r="F59" s="733" t="s">
        <v>116</v>
      </c>
      <c r="G59" s="734" t="s">
        <v>316</v>
      </c>
      <c r="H59" s="697" t="s">
        <v>207</v>
      </c>
      <c r="I59" s="60"/>
      <c r="J59" s="704" t="s">
        <v>317</v>
      </c>
      <c r="K59" s="60" t="s">
        <v>217</v>
      </c>
      <c r="L59" s="705"/>
      <c r="M59" s="61"/>
      <c r="N59" s="61"/>
      <c r="O59" s="61"/>
      <c r="P59" s="61"/>
      <c r="Q59" s="61"/>
      <c r="R59" s="61"/>
      <c r="S59" s="61"/>
      <c r="T59" s="706"/>
      <c r="U59" s="60"/>
      <c r="V59" s="60"/>
      <c r="W59" s="60"/>
      <c r="X59" s="60"/>
      <c r="Y59" s="60"/>
      <c r="Z59" s="61"/>
      <c r="AA59" s="61"/>
      <c r="AB59" s="61"/>
      <c r="AC59" s="61"/>
      <c r="AD59" s="61"/>
    </row>
    <row r="60" spans="1:30" ht="52.5" customHeight="1">
      <c r="A60" s="79">
        <f t="shared" si="3"/>
        <v>53</v>
      </c>
      <c r="B60" s="62" t="s">
        <v>2</v>
      </c>
      <c r="C60" s="50" t="s">
        <v>318</v>
      </c>
      <c r="D60" s="90" t="s">
        <v>319</v>
      </c>
      <c r="E60" s="52" t="s">
        <v>320</v>
      </c>
      <c r="F60" s="132" t="s">
        <v>116</v>
      </c>
      <c r="G60" s="133" t="s">
        <v>321</v>
      </c>
      <c r="H60" s="52" t="s">
        <v>29</v>
      </c>
      <c r="I60" s="52"/>
      <c r="J60" s="53" t="s">
        <v>322</v>
      </c>
      <c r="K60" s="54" t="s">
        <v>323</v>
      </c>
      <c r="L60" s="694"/>
      <c r="M60" s="694"/>
      <c r="N60" s="694"/>
      <c r="O60" s="694"/>
      <c r="P60" s="694"/>
      <c r="Q60" s="694"/>
      <c r="R60" s="694"/>
      <c r="S60" s="694"/>
      <c r="T60" s="64"/>
      <c r="U60" s="54"/>
      <c r="V60" s="54"/>
      <c r="W60" s="54"/>
      <c r="X60" s="54"/>
      <c r="Y60" s="54"/>
      <c r="Z60" s="694"/>
      <c r="AA60" s="694"/>
      <c r="AB60" s="694"/>
      <c r="AC60" s="694"/>
      <c r="AD60" s="694"/>
    </row>
    <row r="61" spans="1:30" ht="24">
      <c r="A61" s="79">
        <f t="shared" si="3"/>
        <v>54</v>
      </c>
      <c r="B61" s="62" t="s">
        <v>2</v>
      </c>
      <c r="C61" s="50" t="s">
        <v>324</v>
      </c>
      <c r="D61" s="90" t="s">
        <v>325</v>
      </c>
      <c r="E61" s="52" t="s">
        <v>86</v>
      </c>
      <c r="F61" s="132" t="s">
        <v>116</v>
      </c>
      <c r="G61" s="133" t="s">
        <v>326</v>
      </c>
      <c r="H61" s="52" t="s">
        <v>86</v>
      </c>
      <c r="I61" s="52"/>
      <c r="J61" s="53" t="s">
        <v>327</v>
      </c>
      <c r="K61" s="54"/>
      <c r="L61" s="694"/>
      <c r="M61" s="694"/>
      <c r="N61" s="694"/>
      <c r="O61" s="694"/>
      <c r="P61" s="694"/>
      <c r="Q61" s="694"/>
      <c r="R61" s="694"/>
      <c r="S61" s="694"/>
      <c r="T61" s="64"/>
      <c r="U61" s="54"/>
      <c r="V61" s="54"/>
      <c r="W61" s="54"/>
      <c r="X61" s="54"/>
      <c r="Y61" s="54"/>
      <c r="Z61" s="694"/>
      <c r="AA61" s="694"/>
      <c r="AB61" s="694"/>
      <c r="AC61" s="694"/>
      <c r="AD61" s="694"/>
    </row>
    <row r="62" spans="1:30" ht="45" customHeight="1">
      <c r="A62" s="79">
        <f t="shared" si="3"/>
        <v>55</v>
      </c>
      <c r="B62" s="62" t="s">
        <v>2</v>
      </c>
      <c r="C62" s="50" t="s">
        <v>328</v>
      </c>
      <c r="D62" s="51" t="s">
        <v>329</v>
      </c>
      <c r="E62" s="52" t="s">
        <v>86</v>
      </c>
      <c r="F62" s="132" t="s">
        <v>116</v>
      </c>
      <c r="G62" s="133" t="s">
        <v>330</v>
      </c>
      <c r="H62" s="52" t="s">
        <v>86</v>
      </c>
      <c r="I62" s="52"/>
      <c r="J62" s="53" t="s">
        <v>327</v>
      </c>
      <c r="K62" s="54"/>
      <c r="L62" s="694"/>
      <c r="M62" s="694"/>
      <c r="N62" s="694"/>
      <c r="O62" s="694"/>
      <c r="P62" s="694"/>
      <c r="Q62" s="694"/>
      <c r="R62" s="694"/>
      <c r="S62" s="694"/>
      <c r="T62" s="64"/>
      <c r="U62" s="54"/>
      <c r="V62" s="54"/>
      <c r="W62" s="54"/>
      <c r="X62" s="54"/>
      <c r="Y62" s="54"/>
      <c r="Z62" s="694"/>
      <c r="AA62" s="694"/>
      <c r="AB62" s="694"/>
      <c r="AC62" s="694"/>
      <c r="AD62" s="694"/>
    </row>
    <row r="63" spans="1:30" ht="24">
      <c r="A63" s="79">
        <f t="shared" si="3"/>
        <v>56</v>
      </c>
      <c r="B63" s="62" t="s">
        <v>2</v>
      </c>
      <c r="C63" s="50" t="s">
        <v>331</v>
      </c>
      <c r="D63" s="51" t="s">
        <v>332</v>
      </c>
      <c r="E63" s="52" t="s">
        <v>86</v>
      </c>
      <c r="F63" s="132" t="s">
        <v>116</v>
      </c>
      <c r="G63" s="133" t="s">
        <v>326</v>
      </c>
      <c r="H63" s="52" t="s">
        <v>86</v>
      </c>
      <c r="I63" s="52"/>
      <c r="J63" s="53" t="s">
        <v>327</v>
      </c>
      <c r="K63" s="54"/>
      <c r="L63" s="694"/>
      <c r="M63" s="694"/>
      <c r="N63" s="694"/>
      <c r="O63" s="694"/>
      <c r="P63" s="694"/>
      <c r="Q63" s="694"/>
      <c r="R63" s="694"/>
      <c r="S63" s="694"/>
      <c r="T63" s="64"/>
      <c r="U63" s="54"/>
      <c r="V63" s="54"/>
      <c r="W63" s="54"/>
      <c r="X63" s="54"/>
      <c r="Y63" s="54"/>
      <c r="Z63" s="694"/>
      <c r="AA63" s="694"/>
      <c r="AB63" s="694"/>
      <c r="AC63" s="694"/>
      <c r="AD63" s="694"/>
    </row>
    <row r="64" spans="1:30" ht="19.5" customHeight="1">
      <c r="A64" s="79" t="s">
        <v>333</v>
      </c>
      <c r="B64" s="62" t="s">
        <v>2</v>
      </c>
      <c r="C64" s="50" t="s">
        <v>73</v>
      </c>
      <c r="D64" s="51" t="s">
        <v>334</v>
      </c>
      <c r="E64" s="52" t="s">
        <v>335</v>
      </c>
      <c r="F64" s="132" t="s">
        <v>116</v>
      </c>
      <c r="G64" s="133" t="s">
        <v>291</v>
      </c>
      <c r="H64" s="52" t="s">
        <v>20</v>
      </c>
      <c r="I64" s="52"/>
      <c r="J64" s="53" t="s">
        <v>336</v>
      </c>
      <c r="K64" s="54" t="s">
        <v>217</v>
      </c>
      <c r="L64" s="694"/>
      <c r="M64" s="694"/>
      <c r="N64" s="694"/>
      <c r="O64" s="694"/>
      <c r="P64" s="694"/>
      <c r="Q64" s="694"/>
      <c r="R64" s="694"/>
      <c r="S64" s="694"/>
      <c r="T64" s="64"/>
      <c r="U64" s="54"/>
      <c r="V64" s="54"/>
      <c r="W64" s="54"/>
      <c r="X64" s="54"/>
      <c r="Y64" s="54"/>
      <c r="Z64" s="694"/>
      <c r="AA64" s="694"/>
      <c r="AB64" s="694"/>
      <c r="AC64" s="694"/>
      <c r="AD64" s="694"/>
    </row>
    <row r="65" spans="1:30" ht="38.25" customHeight="1">
      <c r="A65" s="79">
        <f t="shared" si="3"/>
        <v>58</v>
      </c>
      <c r="B65" s="62" t="s">
        <v>2</v>
      </c>
      <c r="C65" s="50" t="s">
        <v>73</v>
      </c>
      <c r="D65" s="51" t="s">
        <v>337</v>
      </c>
      <c r="E65" s="52" t="s">
        <v>29</v>
      </c>
      <c r="F65" s="132" t="s">
        <v>116</v>
      </c>
      <c r="G65" s="133" t="s">
        <v>316</v>
      </c>
      <c r="H65" s="52" t="s">
        <v>29</v>
      </c>
      <c r="I65" s="52"/>
      <c r="J65" s="53" t="s">
        <v>338</v>
      </c>
      <c r="K65" s="54" t="s">
        <v>89</v>
      </c>
      <c r="L65" s="694"/>
      <c r="M65" s="694"/>
      <c r="N65" s="694"/>
      <c r="O65" s="694"/>
      <c r="P65" s="694"/>
      <c r="Q65" s="694"/>
      <c r="R65" s="694"/>
      <c r="S65" s="694"/>
      <c r="T65" s="64"/>
      <c r="U65" s="54"/>
      <c r="V65" s="54"/>
      <c r="W65" s="54"/>
      <c r="X65" s="54"/>
      <c r="Y65" s="54"/>
      <c r="Z65" s="694"/>
      <c r="AA65" s="694"/>
      <c r="AB65" s="694"/>
      <c r="AC65" s="694"/>
      <c r="AD65" s="694"/>
    </row>
    <row r="66" spans="1:30" ht="18">
      <c r="A66" s="134"/>
      <c r="B66" s="135"/>
      <c r="C66" s="136" t="s">
        <v>339</v>
      </c>
      <c r="D66" s="137"/>
      <c r="E66" s="136"/>
      <c r="F66" s="138"/>
      <c r="G66" s="136" t="s">
        <v>339</v>
      </c>
      <c r="H66" s="136"/>
      <c r="I66" s="139"/>
      <c r="J66" s="140" t="s">
        <v>339</v>
      </c>
      <c r="K66" s="141"/>
      <c r="L66" s="735"/>
      <c r="M66" s="736"/>
      <c r="N66" s="737"/>
      <c r="O66" s="737"/>
      <c r="P66" s="737"/>
      <c r="Q66" s="737"/>
      <c r="R66" s="737"/>
      <c r="S66" s="737"/>
      <c r="T66" s="142"/>
      <c r="U66" s="142"/>
      <c r="V66" s="142"/>
      <c r="W66" s="142"/>
      <c r="X66" s="142"/>
      <c r="Y66" s="142"/>
      <c r="Z66" s="142"/>
      <c r="AA66" s="142"/>
      <c r="AB66" s="142"/>
      <c r="AC66" s="142"/>
      <c r="AD66" s="142"/>
    </row>
    <row r="67" spans="1:30" ht="12.75">
      <c r="A67" s="48">
        <f>A65+1</f>
        <v>59</v>
      </c>
      <c r="B67" s="49" t="s">
        <v>2</v>
      </c>
      <c r="C67" s="696" t="s">
        <v>340</v>
      </c>
      <c r="D67" s="697" t="s">
        <v>341</v>
      </c>
      <c r="E67" s="77" t="s">
        <v>29</v>
      </c>
      <c r="F67" s="143" t="s">
        <v>116</v>
      </c>
      <c r="G67" s="143" t="s">
        <v>342</v>
      </c>
      <c r="H67" s="697" t="s">
        <v>29</v>
      </c>
      <c r="I67" s="697"/>
      <c r="J67" s="698" t="s">
        <v>343</v>
      </c>
      <c r="K67" s="54" t="s">
        <v>277</v>
      </c>
      <c r="L67" s="694"/>
      <c r="M67" s="694"/>
      <c r="N67" s="694"/>
      <c r="O67" s="694"/>
      <c r="P67" s="694"/>
      <c r="Q67" s="694"/>
      <c r="R67" s="694"/>
      <c r="S67" s="694"/>
      <c r="T67" s="694"/>
      <c r="U67" s="694"/>
      <c r="V67" s="694"/>
      <c r="W67" s="694"/>
      <c r="X67" s="694"/>
      <c r="Y67" s="694"/>
      <c r="Z67" s="694"/>
      <c r="AA67" s="694"/>
      <c r="AB67" s="694"/>
      <c r="AC67" s="694"/>
      <c r="AD67" s="694"/>
    </row>
    <row r="68" spans="1:30" ht="30" customHeight="1">
      <c r="A68" s="48" t="s">
        <v>344</v>
      </c>
      <c r="B68" s="49" t="s">
        <v>2</v>
      </c>
      <c r="C68" s="696" t="s">
        <v>345</v>
      </c>
      <c r="D68" s="697" t="s">
        <v>346</v>
      </c>
      <c r="E68" s="77" t="s">
        <v>320</v>
      </c>
      <c r="F68" s="143" t="s">
        <v>116</v>
      </c>
      <c r="G68" s="143" t="s">
        <v>347</v>
      </c>
      <c r="H68" s="697" t="s">
        <v>29</v>
      </c>
      <c r="I68" s="697"/>
      <c r="J68" s="698" t="s">
        <v>348</v>
      </c>
      <c r="K68" s="54" t="s">
        <v>217</v>
      </c>
      <c r="L68" s="694"/>
      <c r="M68" s="694"/>
      <c r="N68" s="694"/>
      <c r="O68" s="694"/>
      <c r="P68" s="694"/>
      <c r="Q68" s="694"/>
      <c r="R68" s="694"/>
      <c r="S68" s="694"/>
      <c r="T68" s="694"/>
      <c r="U68" s="694"/>
      <c r="V68" s="694"/>
      <c r="W68" s="694"/>
      <c r="X68" s="694"/>
      <c r="Y68" s="694"/>
      <c r="Z68" s="694"/>
      <c r="AA68" s="694"/>
      <c r="AB68" s="694"/>
      <c r="AC68" s="694"/>
      <c r="AD68" s="694"/>
    </row>
    <row r="69" spans="1:30" ht="38.25">
      <c r="A69" s="48">
        <f t="shared" ref="A69:A72" si="4">A68+1</f>
        <v>61</v>
      </c>
      <c r="B69" s="49" t="s">
        <v>2</v>
      </c>
      <c r="C69" s="696" t="s">
        <v>349</v>
      </c>
      <c r="D69" s="697" t="s">
        <v>213</v>
      </c>
      <c r="E69" s="77" t="s">
        <v>350</v>
      </c>
      <c r="F69" s="143" t="s">
        <v>116</v>
      </c>
      <c r="G69" s="143" t="s">
        <v>351</v>
      </c>
      <c r="H69" s="697" t="s">
        <v>207</v>
      </c>
      <c r="I69" s="697"/>
      <c r="J69" s="698" t="s">
        <v>352</v>
      </c>
      <c r="K69" s="54" t="s">
        <v>217</v>
      </c>
      <c r="L69" s="694"/>
      <c r="M69" s="694"/>
      <c r="N69" s="694"/>
      <c r="O69" s="694"/>
      <c r="P69" s="694"/>
      <c r="Q69" s="694"/>
      <c r="R69" s="694"/>
      <c r="S69" s="694"/>
      <c r="T69" s="694"/>
      <c r="U69" s="694"/>
      <c r="V69" s="694"/>
      <c r="W69" s="694"/>
      <c r="X69" s="694"/>
      <c r="Y69" s="694"/>
      <c r="Z69" s="694"/>
      <c r="AA69" s="694"/>
      <c r="AB69" s="694"/>
      <c r="AC69" s="694"/>
      <c r="AD69" s="694"/>
    </row>
    <row r="70" spans="1:30" ht="62.25" customHeight="1">
      <c r="A70" s="48">
        <f t="shared" si="4"/>
        <v>62</v>
      </c>
      <c r="B70" s="49" t="s">
        <v>2</v>
      </c>
      <c r="C70" s="50" t="s">
        <v>73</v>
      </c>
      <c r="D70" s="702" t="s">
        <v>353</v>
      </c>
      <c r="E70" s="702" t="s">
        <v>29</v>
      </c>
      <c r="F70" s="738" t="s">
        <v>116</v>
      </c>
      <c r="G70" s="739" t="s">
        <v>354</v>
      </c>
      <c r="H70" s="145" t="s">
        <v>29</v>
      </c>
      <c r="I70" s="60"/>
      <c r="J70" s="704" t="s">
        <v>355</v>
      </c>
      <c r="K70" s="60" t="s">
        <v>56</v>
      </c>
      <c r="L70" s="705"/>
      <c r="M70" s="61"/>
      <c r="N70" s="61"/>
      <c r="O70" s="61"/>
      <c r="P70" s="61"/>
      <c r="Q70" s="61"/>
      <c r="R70" s="61"/>
      <c r="S70" s="61"/>
      <c r="T70" s="706"/>
      <c r="U70" s="60"/>
      <c r="V70" s="60"/>
      <c r="W70" s="60"/>
      <c r="X70" s="60"/>
      <c r="Y70" s="60"/>
      <c r="Z70" s="61"/>
      <c r="AA70" s="61"/>
      <c r="AB70" s="61"/>
      <c r="AC70" s="61"/>
      <c r="AD70" s="61"/>
    </row>
    <row r="71" spans="1:30" ht="46.5" customHeight="1">
      <c r="A71" s="48">
        <f t="shared" si="4"/>
        <v>63</v>
      </c>
      <c r="B71" s="49" t="s">
        <v>2</v>
      </c>
      <c r="C71" s="50" t="s">
        <v>73</v>
      </c>
      <c r="D71" s="723" t="s">
        <v>356</v>
      </c>
      <c r="E71" s="702" t="s">
        <v>261</v>
      </c>
      <c r="F71" s="738" t="s">
        <v>116</v>
      </c>
      <c r="G71" s="146" t="s">
        <v>357</v>
      </c>
      <c r="H71" s="697" t="s">
        <v>207</v>
      </c>
      <c r="I71" s="52"/>
      <c r="J71" s="725" t="s">
        <v>171</v>
      </c>
      <c r="K71" s="54"/>
      <c r="L71" s="694"/>
      <c r="M71" s="694"/>
      <c r="N71" s="694"/>
      <c r="O71" s="694"/>
      <c r="P71" s="694"/>
      <c r="Q71" s="694"/>
      <c r="R71" s="694"/>
      <c r="S71" s="694"/>
      <c r="T71" s="64"/>
      <c r="U71" s="54"/>
      <c r="V71" s="54"/>
      <c r="W71" s="54"/>
      <c r="X71" s="54"/>
      <c r="Y71" s="54"/>
      <c r="Z71" s="694"/>
      <c r="AA71" s="694"/>
      <c r="AB71" s="694"/>
      <c r="AC71" s="694"/>
      <c r="AD71" s="694"/>
    </row>
    <row r="72" spans="1:30" ht="46.5" customHeight="1">
      <c r="A72" s="48">
        <f t="shared" si="4"/>
        <v>64</v>
      </c>
      <c r="B72" s="49" t="s">
        <v>2</v>
      </c>
      <c r="C72" s="50" t="s">
        <v>224</v>
      </c>
      <c r="D72" s="103" t="s">
        <v>358</v>
      </c>
      <c r="E72" s="103" t="s">
        <v>86</v>
      </c>
      <c r="F72" s="738" t="s">
        <v>116</v>
      </c>
      <c r="G72" s="146" t="s">
        <v>347</v>
      </c>
      <c r="H72" s="103" t="s">
        <v>86</v>
      </c>
      <c r="I72" s="52"/>
      <c r="J72" s="147" t="s">
        <v>304</v>
      </c>
      <c r="K72" s="54" t="s">
        <v>359</v>
      </c>
      <c r="L72" s="694"/>
      <c r="M72" s="694"/>
      <c r="N72" s="694"/>
      <c r="O72" s="694"/>
      <c r="P72" s="694"/>
      <c r="Q72" s="694"/>
      <c r="R72" s="694"/>
      <c r="S72" s="694"/>
      <c r="T72" s="64"/>
      <c r="U72" s="54"/>
      <c r="V72" s="54"/>
      <c r="W72" s="54"/>
      <c r="X72" s="54"/>
      <c r="Y72" s="54"/>
      <c r="Z72" s="54"/>
      <c r="AA72" s="54"/>
      <c r="AB72" s="54"/>
      <c r="AC72" s="54"/>
      <c r="AD72" s="54"/>
    </row>
    <row r="73" spans="1:30" ht="12.75">
      <c r="A73" s="96"/>
      <c r="B73" s="96"/>
      <c r="C73" s="96"/>
      <c r="D73" s="96"/>
      <c r="E73" s="96"/>
      <c r="F73" s="148"/>
      <c r="G73" s="96"/>
      <c r="H73" s="96"/>
      <c r="I73" s="96"/>
      <c r="J73" s="96"/>
      <c r="K73" s="96"/>
      <c r="L73" s="694"/>
      <c r="M73" s="96"/>
      <c r="N73" s="96"/>
      <c r="O73" s="96"/>
      <c r="P73" s="96"/>
      <c r="Q73" s="96"/>
      <c r="R73" s="96"/>
      <c r="S73" s="96"/>
      <c r="T73" s="96"/>
      <c r="U73" s="96"/>
      <c r="V73" s="96"/>
      <c r="W73" s="96"/>
      <c r="X73" s="96"/>
      <c r="Y73" s="96"/>
      <c r="Z73" s="96"/>
      <c r="AA73" s="96"/>
      <c r="AB73" s="96"/>
      <c r="AC73" s="96"/>
      <c r="AD73" s="96"/>
    </row>
    <row r="74" spans="1:30" ht="12.75">
      <c r="A74" s="96"/>
      <c r="B74" s="96"/>
      <c r="C74" s="96"/>
      <c r="D74" s="96" t="s">
        <v>360</v>
      </c>
      <c r="E74" s="96"/>
      <c r="F74" s="148"/>
      <c r="G74" s="96"/>
      <c r="H74" s="96"/>
      <c r="I74" s="96"/>
      <c r="J74" s="96"/>
      <c r="K74" s="96"/>
      <c r="L74" s="694"/>
      <c r="M74" s="96"/>
      <c r="N74" s="96"/>
      <c r="O74" s="96"/>
      <c r="P74" s="96"/>
      <c r="Q74" s="96"/>
      <c r="R74" s="96"/>
      <c r="S74" s="96"/>
      <c r="T74" s="96"/>
      <c r="U74" s="96"/>
      <c r="V74" s="96"/>
      <c r="W74" s="96"/>
      <c r="X74" s="96"/>
      <c r="Y74" s="96"/>
      <c r="Z74" s="96"/>
      <c r="AA74" s="96"/>
      <c r="AB74" s="96"/>
      <c r="AC74" s="96"/>
      <c r="AD74" s="96"/>
    </row>
    <row r="75" spans="1:30" ht="12.75">
      <c r="A75" s="96"/>
      <c r="B75" s="96"/>
      <c r="C75" s="96"/>
      <c r="D75" s="96"/>
      <c r="E75" s="96"/>
      <c r="F75" s="148"/>
      <c r="G75" s="96"/>
      <c r="H75" s="96"/>
      <c r="I75" s="96"/>
      <c r="J75" s="96"/>
      <c r="K75" s="96"/>
      <c r="L75" s="694"/>
      <c r="M75" s="96"/>
      <c r="N75" s="96"/>
      <c r="O75" s="96"/>
      <c r="P75" s="96"/>
      <c r="Q75" s="96"/>
      <c r="R75" s="96"/>
      <c r="S75" s="96"/>
      <c r="T75" s="96"/>
      <c r="U75" s="96"/>
      <c r="V75" s="96"/>
      <c r="W75" s="96"/>
      <c r="X75" s="96"/>
      <c r="Y75" s="96"/>
      <c r="Z75" s="96"/>
      <c r="AA75" s="96"/>
      <c r="AB75" s="96"/>
      <c r="AC75" s="96"/>
      <c r="AD75" s="96"/>
    </row>
    <row r="76" spans="1:30" ht="12.75">
      <c r="A76" s="96"/>
      <c r="B76" s="96"/>
      <c r="C76" s="96"/>
      <c r="D76" s="96"/>
      <c r="E76" s="96"/>
      <c r="F76" s="148"/>
      <c r="G76" s="96"/>
      <c r="H76" s="96"/>
      <c r="I76" s="96"/>
      <c r="J76" s="96"/>
      <c r="K76" s="96"/>
      <c r="L76" s="694"/>
      <c r="M76" s="96"/>
      <c r="N76" s="96"/>
      <c r="O76" s="96"/>
      <c r="P76" s="96"/>
      <c r="Q76" s="96"/>
      <c r="R76" s="96"/>
      <c r="S76" s="96"/>
      <c r="T76" s="96"/>
      <c r="U76" s="96"/>
      <c r="V76" s="96"/>
      <c r="W76" s="96"/>
      <c r="X76" s="96"/>
      <c r="Y76" s="96"/>
      <c r="Z76" s="96"/>
      <c r="AA76" s="96"/>
      <c r="AB76" s="96"/>
      <c r="AC76" s="96"/>
      <c r="AD76" s="96"/>
    </row>
    <row r="77" spans="1:30" ht="12.75">
      <c r="A77" s="96"/>
      <c r="B77" s="96"/>
      <c r="C77" s="96"/>
      <c r="D77" s="96"/>
      <c r="E77" s="96"/>
      <c r="F77" s="148"/>
      <c r="G77" s="96"/>
      <c r="H77" s="96"/>
      <c r="I77" s="96"/>
      <c r="J77" s="96"/>
      <c r="K77" s="96"/>
      <c r="L77" s="694"/>
      <c r="M77" s="96"/>
      <c r="N77" s="96"/>
      <c r="O77" s="96"/>
      <c r="P77" s="96"/>
      <c r="Q77" s="96"/>
      <c r="R77" s="96"/>
      <c r="S77" s="96"/>
      <c r="T77" s="96"/>
      <c r="U77" s="96"/>
      <c r="V77" s="96"/>
      <c r="W77" s="96"/>
      <c r="X77" s="96"/>
      <c r="Y77" s="96"/>
      <c r="Z77" s="96"/>
      <c r="AA77" s="96"/>
      <c r="AB77" s="96"/>
      <c r="AC77" s="96"/>
      <c r="AD77" s="96"/>
    </row>
    <row r="78" spans="1:30" ht="12.75">
      <c r="A78" s="96"/>
      <c r="B78" s="96"/>
      <c r="C78" s="96"/>
      <c r="D78" s="96"/>
      <c r="E78" s="96"/>
      <c r="F78" s="148"/>
      <c r="G78" s="96"/>
      <c r="H78" s="96"/>
      <c r="I78" s="96"/>
      <c r="J78" s="96"/>
      <c r="K78" s="96"/>
      <c r="L78" s="694"/>
      <c r="M78" s="96"/>
      <c r="N78" s="96"/>
      <c r="O78" s="96"/>
      <c r="P78" s="96"/>
      <c r="Q78" s="96"/>
      <c r="R78" s="96"/>
      <c r="S78" s="96"/>
      <c r="T78" s="96"/>
      <c r="U78" s="96"/>
      <c r="V78" s="96"/>
      <c r="W78" s="96"/>
      <c r="X78" s="96"/>
      <c r="Y78" s="96"/>
      <c r="Z78" s="96"/>
      <c r="AA78" s="96"/>
      <c r="AB78" s="96"/>
      <c r="AC78" s="96"/>
      <c r="AD78" s="96"/>
    </row>
    <row r="79" spans="1:30" ht="12.75">
      <c r="A79" s="96"/>
      <c r="B79" s="96"/>
      <c r="C79" s="96"/>
      <c r="D79" s="96"/>
      <c r="E79" s="96"/>
      <c r="F79" s="148"/>
      <c r="G79" s="96"/>
      <c r="H79" s="96"/>
      <c r="I79" s="96"/>
      <c r="J79" s="96"/>
      <c r="K79" s="96"/>
      <c r="L79" s="694"/>
      <c r="M79" s="96"/>
      <c r="N79" s="96"/>
      <c r="O79" s="96"/>
      <c r="P79" s="96"/>
      <c r="Q79" s="96"/>
      <c r="R79" s="96"/>
      <c r="S79" s="96"/>
      <c r="T79" s="96"/>
      <c r="U79" s="96"/>
      <c r="V79" s="96"/>
      <c r="W79" s="96"/>
      <c r="X79" s="96"/>
      <c r="Y79" s="96"/>
      <c r="Z79" s="96"/>
      <c r="AA79" s="96"/>
      <c r="AB79" s="96"/>
      <c r="AC79" s="96"/>
      <c r="AD79" s="96"/>
    </row>
    <row r="80" spans="1:30" ht="12.75">
      <c r="A80" s="96"/>
      <c r="B80" s="96"/>
      <c r="C80" s="96"/>
      <c r="D80" s="96"/>
      <c r="E80" s="96"/>
      <c r="F80" s="148"/>
      <c r="G80" s="96"/>
      <c r="H80" s="96"/>
      <c r="I80" s="96"/>
      <c r="J80" s="96"/>
      <c r="K80" s="96"/>
      <c r="L80" s="694"/>
      <c r="M80" s="96"/>
      <c r="N80" s="96"/>
      <c r="O80" s="96"/>
      <c r="P80" s="96"/>
      <c r="Q80" s="96"/>
      <c r="R80" s="96"/>
      <c r="S80" s="96"/>
      <c r="T80" s="96"/>
      <c r="U80" s="96"/>
      <c r="V80" s="96"/>
      <c r="W80" s="96"/>
      <c r="X80" s="96"/>
      <c r="Y80" s="96"/>
      <c r="Z80" s="96"/>
      <c r="AA80" s="96"/>
      <c r="AB80" s="96"/>
      <c r="AC80" s="96"/>
      <c r="AD80" s="96"/>
    </row>
    <row r="81" spans="1:30" ht="12.75">
      <c r="A81" s="96"/>
      <c r="B81" s="96"/>
      <c r="C81" s="96"/>
      <c r="D81" s="96"/>
      <c r="E81" s="96"/>
      <c r="F81" s="148"/>
      <c r="G81" s="96"/>
      <c r="H81" s="96"/>
      <c r="I81" s="96"/>
      <c r="J81" s="96"/>
      <c r="K81" s="96"/>
      <c r="L81" s="694"/>
      <c r="M81" s="96"/>
      <c r="N81" s="96"/>
      <c r="O81" s="96"/>
      <c r="P81" s="96"/>
      <c r="Q81" s="96"/>
      <c r="R81" s="96"/>
      <c r="S81" s="96"/>
      <c r="T81" s="96"/>
      <c r="U81" s="96"/>
      <c r="V81" s="96"/>
      <c r="W81" s="96"/>
      <c r="X81" s="96"/>
      <c r="Y81" s="96"/>
      <c r="Z81" s="96"/>
      <c r="AA81" s="96"/>
      <c r="AB81" s="96"/>
      <c r="AC81" s="96"/>
      <c r="AD81" s="96"/>
    </row>
    <row r="82" spans="1:30" ht="12.75">
      <c r="A82" s="96"/>
      <c r="B82" s="96"/>
      <c r="C82" s="96"/>
      <c r="D82" s="96"/>
      <c r="E82" s="96"/>
      <c r="F82" s="148"/>
      <c r="G82" s="96"/>
      <c r="H82" s="96"/>
      <c r="I82" s="96"/>
      <c r="J82" s="96"/>
      <c r="K82" s="96"/>
      <c r="L82" s="694"/>
      <c r="M82" s="96"/>
      <c r="N82" s="96"/>
      <c r="O82" s="96"/>
      <c r="P82" s="96"/>
      <c r="Q82" s="96"/>
      <c r="R82" s="96"/>
      <c r="S82" s="96"/>
      <c r="T82" s="96"/>
      <c r="U82" s="96"/>
      <c r="V82" s="96"/>
      <c r="W82" s="96"/>
      <c r="X82" s="96"/>
      <c r="Y82" s="96"/>
      <c r="Z82" s="96"/>
      <c r="AA82" s="96"/>
      <c r="AB82" s="96"/>
      <c r="AC82" s="96"/>
      <c r="AD82" s="96"/>
    </row>
    <row r="83" spans="1:30" ht="12.75">
      <c r="A83" s="96"/>
      <c r="B83" s="96"/>
      <c r="C83" s="96"/>
      <c r="D83" s="96"/>
      <c r="E83" s="96"/>
      <c r="F83" s="148"/>
      <c r="G83" s="96"/>
      <c r="H83" s="96"/>
      <c r="I83" s="96"/>
      <c r="J83" s="96"/>
      <c r="K83" s="96"/>
      <c r="L83" s="694"/>
      <c r="M83" s="96"/>
      <c r="N83" s="96"/>
      <c r="O83" s="96"/>
      <c r="P83" s="96"/>
      <c r="Q83" s="96"/>
      <c r="R83" s="96"/>
      <c r="S83" s="96"/>
      <c r="T83" s="96"/>
      <c r="U83" s="96"/>
      <c r="V83" s="96"/>
      <c r="W83" s="96"/>
      <c r="X83" s="96"/>
      <c r="Y83" s="96"/>
      <c r="Z83" s="96"/>
      <c r="AA83" s="96"/>
      <c r="AB83" s="96"/>
      <c r="AC83" s="96"/>
      <c r="AD83" s="96"/>
    </row>
    <row r="84" spans="1:30" ht="12.75">
      <c r="A84" s="96"/>
      <c r="B84" s="96"/>
      <c r="C84" s="96"/>
      <c r="D84" s="96"/>
      <c r="E84" s="96"/>
      <c r="F84" s="148"/>
      <c r="G84" s="96"/>
      <c r="H84" s="96"/>
      <c r="I84" s="96"/>
      <c r="J84" s="96"/>
      <c r="K84" s="96"/>
      <c r="L84" s="694"/>
      <c r="M84" s="96"/>
      <c r="N84" s="96"/>
      <c r="O84" s="96"/>
      <c r="P84" s="96"/>
      <c r="Q84" s="96"/>
      <c r="R84" s="96"/>
      <c r="S84" s="96"/>
      <c r="T84" s="96"/>
      <c r="U84" s="96"/>
      <c r="V84" s="96"/>
      <c r="W84" s="96"/>
      <c r="X84" s="96"/>
      <c r="Y84" s="96"/>
      <c r="Z84" s="96"/>
      <c r="AA84" s="96"/>
      <c r="AB84" s="96"/>
      <c r="AC84" s="96"/>
      <c r="AD84" s="96"/>
    </row>
    <row r="85" spans="1:30" ht="12.75">
      <c r="A85" s="96"/>
      <c r="B85" s="96"/>
      <c r="C85" s="96"/>
      <c r="D85" s="96"/>
      <c r="E85" s="96"/>
      <c r="F85" s="148"/>
      <c r="G85" s="96"/>
      <c r="H85" s="96"/>
      <c r="I85" s="96"/>
      <c r="J85" s="96"/>
      <c r="K85" s="96"/>
      <c r="L85" s="694"/>
      <c r="M85" s="96"/>
      <c r="N85" s="96"/>
      <c r="O85" s="96"/>
      <c r="P85" s="96"/>
      <c r="Q85" s="96"/>
      <c r="R85" s="96"/>
      <c r="S85" s="96"/>
      <c r="T85" s="96"/>
      <c r="U85" s="96"/>
      <c r="V85" s="96"/>
      <c r="W85" s="96"/>
      <c r="X85" s="96"/>
      <c r="Y85" s="96"/>
      <c r="Z85" s="96"/>
      <c r="AA85" s="96"/>
      <c r="AB85" s="96"/>
      <c r="AC85" s="96"/>
      <c r="AD85" s="96"/>
    </row>
    <row r="86" spans="1:30" ht="12.75">
      <c r="A86" s="96"/>
      <c r="B86" s="96"/>
      <c r="C86" s="96"/>
      <c r="D86" s="96"/>
      <c r="E86" s="96"/>
      <c r="F86" s="148"/>
      <c r="G86" s="96"/>
      <c r="H86" s="96"/>
      <c r="I86" s="96"/>
      <c r="J86" s="96"/>
      <c r="K86" s="96"/>
      <c r="L86" s="694"/>
      <c r="M86" s="96"/>
      <c r="N86" s="96"/>
      <c r="O86" s="96"/>
      <c r="P86" s="96"/>
      <c r="Q86" s="96"/>
      <c r="R86" s="96"/>
      <c r="S86" s="96"/>
      <c r="T86" s="96"/>
      <c r="U86" s="96"/>
      <c r="V86" s="96"/>
      <c r="W86" s="96"/>
      <c r="X86" s="96"/>
      <c r="Y86" s="96"/>
      <c r="Z86" s="96"/>
      <c r="AA86" s="96"/>
      <c r="AB86" s="96"/>
      <c r="AC86" s="96"/>
      <c r="AD86" s="96"/>
    </row>
    <row r="87" spans="1:30" ht="12.75">
      <c r="A87" s="96"/>
      <c r="B87" s="96"/>
      <c r="C87" s="96"/>
      <c r="D87" s="96"/>
      <c r="E87" s="96"/>
      <c r="F87" s="148"/>
      <c r="G87" s="96"/>
      <c r="H87" s="96"/>
      <c r="I87" s="96"/>
      <c r="J87" s="96"/>
      <c r="K87" s="96"/>
      <c r="L87" s="694"/>
      <c r="M87" s="96"/>
      <c r="N87" s="96"/>
      <c r="O87" s="96"/>
      <c r="P87" s="96"/>
      <c r="Q87" s="96"/>
      <c r="R87" s="96"/>
      <c r="S87" s="96"/>
      <c r="T87" s="96"/>
      <c r="U87" s="96"/>
      <c r="V87" s="96"/>
      <c r="W87" s="96"/>
      <c r="X87" s="96"/>
      <c r="Y87" s="96"/>
      <c r="Z87" s="96"/>
      <c r="AA87" s="96"/>
      <c r="AB87" s="96"/>
      <c r="AC87" s="96"/>
      <c r="AD87" s="96"/>
    </row>
    <row r="88" spans="1:30" ht="12.75">
      <c r="A88" s="96"/>
      <c r="B88" s="96"/>
      <c r="C88" s="96"/>
      <c r="D88" s="96"/>
      <c r="E88" s="96"/>
      <c r="F88" s="148"/>
      <c r="G88" s="96"/>
      <c r="H88" s="96"/>
      <c r="I88" s="96"/>
      <c r="J88" s="96"/>
      <c r="K88" s="96"/>
      <c r="L88" s="694"/>
      <c r="M88" s="96"/>
      <c r="N88" s="96"/>
      <c r="O88" s="96"/>
      <c r="P88" s="96"/>
      <c r="Q88" s="96"/>
      <c r="R88" s="96"/>
      <c r="S88" s="96"/>
      <c r="T88" s="96"/>
      <c r="U88" s="96"/>
      <c r="V88" s="96"/>
      <c r="W88" s="96"/>
      <c r="X88" s="96"/>
      <c r="Y88" s="96"/>
      <c r="Z88" s="96"/>
      <c r="AA88" s="96"/>
      <c r="AB88" s="96"/>
      <c r="AC88" s="96"/>
      <c r="AD88" s="96"/>
    </row>
    <row r="89" spans="1:30" ht="12.75">
      <c r="A89" s="96"/>
      <c r="B89" s="96"/>
      <c r="C89" s="96"/>
      <c r="D89" s="96"/>
      <c r="E89" s="96"/>
      <c r="F89" s="148"/>
      <c r="G89" s="96"/>
      <c r="H89" s="96"/>
      <c r="I89" s="96"/>
      <c r="J89" s="96"/>
      <c r="K89" s="96"/>
      <c r="L89" s="694"/>
      <c r="M89" s="96"/>
      <c r="N89" s="96"/>
      <c r="O89" s="96"/>
      <c r="P89" s="96"/>
      <c r="Q89" s="96"/>
      <c r="R89" s="96"/>
      <c r="S89" s="96"/>
      <c r="T89" s="96"/>
      <c r="U89" s="96"/>
      <c r="V89" s="96"/>
      <c r="W89" s="96"/>
      <c r="X89" s="96"/>
      <c r="Y89" s="96"/>
      <c r="Z89" s="96"/>
      <c r="AA89" s="96"/>
      <c r="AB89" s="96"/>
      <c r="AC89" s="96"/>
      <c r="AD89" s="96"/>
    </row>
    <row r="90" spans="1:30" ht="12.75">
      <c r="A90" s="96"/>
      <c r="B90" s="96"/>
      <c r="C90" s="96"/>
      <c r="D90" s="96"/>
      <c r="E90" s="96"/>
      <c r="F90" s="148"/>
      <c r="G90" s="96"/>
      <c r="H90" s="96"/>
      <c r="I90" s="96"/>
      <c r="J90" s="96"/>
      <c r="K90" s="96"/>
      <c r="L90" s="694"/>
      <c r="M90" s="96"/>
      <c r="N90" s="96"/>
      <c r="O90" s="96"/>
      <c r="P90" s="96"/>
      <c r="Q90" s="96"/>
      <c r="R90" s="96"/>
      <c r="S90" s="96"/>
      <c r="T90" s="96"/>
      <c r="U90" s="96"/>
      <c r="V90" s="96"/>
      <c r="W90" s="96"/>
      <c r="X90" s="96"/>
      <c r="Y90" s="96"/>
      <c r="Z90" s="96"/>
      <c r="AA90" s="96"/>
      <c r="AB90" s="96"/>
      <c r="AC90" s="96"/>
      <c r="AD90" s="96"/>
    </row>
    <row r="91" spans="1:30" ht="12.75">
      <c r="A91" s="96"/>
      <c r="B91" s="96"/>
      <c r="C91" s="96"/>
      <c r="D91" s="96"/>
      <c r="E91" s="96"/>
      <c r="F91" s="148"/>
      <c r="G91" s="96"/>
      <c r="H91" s="96"/>
      <c r="I91" s="96"/>
      <c r="J91" s="96"/>
      <c r="K91" s="96"/>
      <c r="L91" s="694"/>
      <c r="M91" s="96"/>
      <c r="N91" s="96"/>
      <c r="O91" s="96"/>
      <c r="P91" s="96"/>
      <c r="Q91" s="96"/>
      <c r="R91" s="96"/>
      <c r="S91" s="96"/>
      <c r="T91" s="96"/>
      <c r="U91" s="96"/>
      <c r="V91" s="96"/>
      <c r="W91" s="96"/>
      <c r="X91" s="96"/>
      <c r="Y91" s="96"/>
      <c r="Z91" s="96"/>
      <c r="AA91" s="96"/>
      <c r="AB91" s="96"/>
      <c r="AC91" s="96"/>
      <c r="AD91" s="96"/>
    </row>
    <row r="92" spans="1:30" ht="12.75">
      <c r="A92" s="96"/>
      <c r="B92" s="96"/>
      <c r="C92" s="96"/>
      <c r="D92" s="96"/>
      <c r="E92" s="96"/>
      <c r="F92" s="148"/>
      <c r="G92" s="96"/>
      <c r="H92" s="96"/>
      <c r="I92" s="96"/>
      <c r="J92" s="96"/>
      <c r="K92" s="96"/>
      <c r="L92" s="694"/>
      <c r="M92" s="96"/>
      <c r="N92" s="96"/>
      <c r="O92" s="96"/>
      <c r="P92" s="96"/>
      <c r="Q92" s="96"/>
      <c r="R92" s="96"/>
      <c r="S92" s="96"/>
      <c r="T92" s="96"/>
      <c r="U92" s="96"/>
      <c r="V92" s="96"/>
      <c r="W92" s="96"/>
      <c r="X92" s="96"/>
      <c r="Y92" s="96"/>
      <c r="Z92" s="96"/>
      <c r="AA92" s="96"/>
      <c r="AB92" s="96"/>
      <c r="AC92" s="96"/>
      <c r="AD92" s="96"/>
    </row>
    <row r="93" spans="1:30" ht="12.75">
      <c r="A93" s="96"/>
      <c r="B93" s="96"/>
      <c r="C93" s="96"/>
      <c r="D93" s="96"/>
      <c r="E93" s="96"/>
      <c r="F93" s="148"/>
      <c r="G93" s="96"/>
      <c r="H93" s="96"/>
      <c r="I93" s="96"/>
      <c r="J93" s="96"/>
      <c r="K93" s="96"/>
      <c r="L93" s="694"/>
      <c r="M93" s="96"/>
      <c r="N93" s="96"/>
      <c r="O93" s="96"/>
      <c r="P93" s="96"/>
      <c r="Q93" s="96"/>
      <c r="R93" s="96"/>
      <c r="S93" s="96"/>
      <c r="T93" s="96"/>
      <c r="U93" s="96"/>
      <c r="V93" s="96"/>
      <c r="W93" s="96"/>
      <c r="X93" s="96"/>
      <c r="Y93" s="96"/>
      <c r="Z93" s="96"/>
      <c r="AA93" s="96"/>
      <c r="AB93" s="96"/>
      <c r="AC93" s="96"/>
      <c r="AD93" s="96"/>
    </row>
    <row r="94" spans="1:30" ht="19.5" customHeight="1">
      <c r="A94" s="740"/>
      <c r="B94" s="740"/>
      <c r="C94" s="741"/>
      <c r="D94" s="742"/>
      <c r="E94" s="705"/>
      <c r="F94" s="742"/>
      <c r="G94" s="705"/>
      <c r="H94" s="705"/>
      <c r="I94" s="705"/>
      <c r="J94" s="705"/>
      <c r="K94" s="694"/>
      <c r="L94" s="694"/>
      <c r="M94" s="694"/>
      <c r="N94" s="694"/>
      <c r="O94" s="694"/>
      <c r="P94" s="694"/>
      <c r="Q94" s="694"/>
      <c r="R94" s="694"/>
      <c r="S94" s="694"/>
      <c r="T94" s="694"/>
      <c r="U94" s="694"/>
      <c r="V94" s="694"/>
      <c r="W94" s="694"/>
      <c r="X94" s="694"/>
      <c r="Y94" s="694"/>
      <c r="Z94" s="694"/>
      <c r="AA94" s="694"/>
      <c r="AB94" s="694"/>
      <c r="AC94" s="694"/>
      <c r="AD94" s="694"/>
    </row>
    <row r="95" spans="1:30" ht="19.5" customHeight="1">
      <c r="A95" s="740"/>
      <c r="B95" s="740"/>
      <c r="C95" s="741"/>
      <c r="D95" s="742"/>
      <c r="E95" s="705"/>
      <c r="F95" s="742"/>
      <c r="G95" s="705"/>
      <c r="H95" s="705"/>
      <c r="I95" s="705"/>
      <c r="J95" s="705"/>
      <c r="K95" s="694"/>
      <c r="L95" s="694"/>
      <c r="M95" s="694"/>
      <c r="N95" s="694"/>
      <c r="O95" s="694"/>
      <c r="P95" s="694"/>
      <c r="Q95" s="694"/>
      <c r="R95" s="694"/>
      <c r="S95" s="694"/>
      <c r="T95" s="694"/>
      <c r="U95" s="694"/>
      <c r="V95" s="694"/>
      <c r="W95" s="694"/>
      <c r="X95" s="694"/>
      <c r="Y95" s="694"/>
      <c r="Z95" s="694"/>
      <c r="AA95" s="694"/>
      <c r="AB95" s="694"/>
      <c r="AC95" s="694"/>
      <c r="AD95" s="694"/>
    </row>
    <row r="96" spans="1:30" ht="19.5" customHeight="1">
      <c r="A96" s="740"/>
      <c r="B96" s="740"/>
      <c r="C96" s="741"/>
      <c r="D96" s="742"/>
      <c r="E96" s="705"/>
      <c r="F96" s="742"/>
      <c r="G96" s="705"/>
      <c r="H96" s="705"/>
      <c r="I96" s="705"/>
      <c r="J96" s="705"/>
      <c r="K96" s="694"/>
      <c r="L96" s="694"/>
      <c r="M96" s="694"/>
      <c r="N96" s="694"/>
      <c r="O96" s="694"/>
      <c r="P96" s="694"/>
      <c r="Q96" s="694"/>
      <c r="R96" s="694"/>
      <c r="S96" s="694"/>
      <c r="T96" s="694"/>
      <c r="U96" s="694"/>
      <c r="V96" s="694"/>
      <c r="W96" s="694"/>
      <c r="X96" s="694"/>
      <c r="Y96" s="694"/>
      <c r="Z96" s="694"/>
      <c r="AA96" s="694"/>
      <c r="AB96" s="694"/>
      <c r="AC96" s="694"/>
      <c r="AD96" s="694"/>
    </row>
    <row r="97" spans="1:30" ht="19.5" customHeight="1">
      <c r="A97" s="740"/>
      <c r="B97" s="740"/>
      <c r="C97" s="741"/>
      <c r="D97" s="742"/>
      <c r="E97" s="705"/>
      <c r="F97" s="742"/>
      <c r="G97" s="705"/>
      <c r="H97" s="705"/>
      <c r="I97" s="705"/>
      <c r="J97" s="705"/>
      <c r="K97" s="694"/>
      <c r="L97" s="694"/>
      <c r="M97" s="694"/>
      <c r="N97" s="694"/>
      <c r="O97" s="694"/>
      <c r="P97" s="694"/>
      <c r="Q97" s="694"/>
      <c r="R97" s="694"/>
      <c r="S97" s="694"/>
      <c r="T97" s="694"/>
      <c r="U97" s="694"/>
      <c r="V97" s="694"/>
      <c r="W97" s="694"/>
      <c r="X97" s="694"/>
      <c r="Y97" s="694"/>
      <c r="Z97" s="694"/>
      <c r="AA97" s="694"/>
      <c r="AB97" s="694"/>
      <c r="AC97" s="694"/>
      <c r="AD97" s="694"/>
    </row>
    <row r="98" spans="1:30" ht="19.5" customHeight="1">
      <c r="A98" s="740"/>
      <c r="B98" s="740"/>
      <c r="C98" s="741"/>
      <c r="D98" s="742"/>
      <c r="E98" s="705"/>
      <c r="F98" s="742"/>
      <c r="G98" s="705"/>
      <c r="H98" s="705"/>
      <c r="I98" s="705"/>
      <c r="J98" s="705"/>
      <c r="K98" s="694"/>
      <c r="L98" s="694"/>
      <c r="M98" s="694"/>
      <c r="N98" s="694"/>
      <c r="O98" s="694"/>
      <c r="P98" s="694"/>
      <c r="Q98" s="694"/>
      <c r="R98" s="694"/>
      <c r="S98" s="694"/>
      <c r="T98" s="694"/>
      <c r="U98" s="694"/>
      <c r="V98" s="694"/>
      <c r="W98" s="694"/>
      <c r="X98" s="694"/>
      <c r="Y98" s="694"/>
      <c r="Z98" s="694"/>
      <c r="AA98" s="694"/>
      <c r="AB98" s="694"/>
      <c r="AC98" s="694"/>
      <c r="AD98" s="694"/>
    </row>
    <row r="99" spans="1:30" ht="19.5" customHeight="1">
      <c r="A99" s="740"/>
      <c r="B99" s="740"/>
      <c r="C99" s="741"/>
      <c r="D99" s="742"/>
      <c r="E99" s="705"/>
      <c r="F99" s="742"/>
      <c r="G99" s="705"/>
      <c r="H99" s="705"/>
      <c r="I99" s="705"/>
      <c r="J99" s="705"/>
      <c r="K99" s="694"/>
      <c r="L99" s="694"/>
      <c r="M99" s="694"/>
      <c r="N99" s="694"/>
      <c r="O99" s="694"/>
      <c r="P99" s="694"/>
      <c r="Q99" s="694"/>
      <c r="R99" s="694"/>
      <c r="S99" s="694"/>
      <c r="T99" s="694"/>
      <c r="U99" s="694"/>
      <c r="V99" s="694"/>
      <c r="W99" s="694"/>
      <c r="X99" s="694"/>
      <c r="Y99" s="694"/>
      <c r="Z99" s="694"/>
      <c r="AA99" s="694"/>
      <c r="AB99" s="694"/>
      <c r="AC99" s="694"/>
      <c r="AD99" s="694"/>
    </row>
    <row r="100" spans="1:30" ht="19.5" customHeight="1">
      <c r="A100" s="740"/>
      <c r="B100" s="740"/>
      <c r="C100" s="741"/>
      <c r="D100" s="742"/>
      <c r="E100" s="705"/>
      <c r="F100" s="742"/>
      <c r="G100" s="705"/>
      <c r="H100" s="705"/>
      <c r="I100" s="705"/>
      <c r="J100" s="705"/>
      <c r="K100" s="694"/>
      <c r="L100" s="694"/>
      <c r="M100" s="694"/>
      <c r="N100" s="694"/>
      <c r="O100" s="694"/>
      <c r="P100" s="694"/>
      <c r="Q100" s="694"/>
      <c r="R100" s="694"/>
      <c r="S100" s="694"/>
      <c r="T100" s="694"/>
      <c r="U100" s="694"/>
      <c r="V100" s="694"/>
      <c r="W100" s="694"/>
      <c r="X100" s="694"/>
      <c r="Y100" s="694"/>
      <c r="Z100" s="694"/>
      <c r="AA100" s="694"/>
      <c r="AB100" s="694"/>
      <c r="AC100" s="694"/>
      <c r="AD100" s="694"/>
    </row>
    <row r="101" spans="1:30" ht="19.5" customHeight="1">
      <c r="A101" s="740"/>
      <c r="B101" s="740"/>
      <c r="C101" s="741"/>
      <c r="D101" s="742"/>
      <c r="E101" s="705"/>
      <c r="F101" s="742"/>
      <c r="G101" s="705"/>
      <c r="H101" s="705"/>
      <c r="I101" s="705"/>
      <c r="J101" s="705"/>
      <c r="K101" s="694"/>
      <c r="L101" s="694"/>
      <c r="M101" s="694"/>
      <c r="N101" s="694"/>
      <c r="O101" s="694"/>
      <c r="P101" s="694"/>
      <c r="Q101" s="694"/>
      <c r="R101" s="694"/>
      <c r="S101" s="694"/>
      <c r="T101" s="694"/>
      <c r="U101" s="694"/>
      <c r="V101" s="694"/>
      <c r="W101" s="694"/>
      <c r="X101" s="694"/>
      <c r="Y101" s="694"/>
      <c r="Z101" s="694"/>
      <c r="AA101" s="694"/>
      <c r="AB101" s="694"/>
      <c r="AC101" s="694"/>
      <c r="AD101" s="694"/>
    </row>
    <row r="102" spans="1:30" ht="19.5" customHeight="1">
      <c r="A102" s="740"/>
      <c r="B102" s="740"/>
      <c r="C102" s="741"/>
      <c r="D102" s="742"/>
      <c r="E102" s="705"/>
      <c r="F102" s="742"/>
      <c r="G102" s="705"/>
      <c r="H102" s="705"/>
      <c r="I102" s="705"/>
      <c r="J102" s="705"/>
      <c r="K102" s="694"/>
      <c r="L102" s="694"/>
      <c r="M102" s="694"/>
      <c r="N102" s="694"/>
      <c r="O102" s="694"/>
      <c r="P102" s="694"/>
      <c r="Q102" s="694"/>
      <c r="R102" s="694"/>
      <c r="S102" s="694"/>
      <c r="T102" s="694"/>
      <c r="U102" s="694"/>
      <c r="V102" s="694"/>
      <c r="W102" s="694"/>
      <c r="X102" s="694"/>
      <c r="Y102" s="694"/>
      <c r="Z102" s="694"/>
      <c r="AA102" s="694"/>
      <c r="AB102" s="694"/>
      <c r="AC102" s="694"/>
      <c r="AD102" s="694"/>
    </row>
    <row r="103" spans="1:30" ht="19.5" customHeight="1">
      <c r="A103" s="740"/>
      <c r="B103" s="740"/>
      <c r="C103" s="741"/>
      <c r="D103" s="742"/>
      <c r="E103" s="705"/>
      <c r="F103" s="742"/>
      <c r="G103" s="705"/>
      <c r="H103" s="705"/>
      <c r="I103" s="705"/>
      <c r="J103" s="705"/>
      <c r="K103" s="694"/>
      <c r="L103" s="694"/>
      <c r="M103" s="694"/>
      <c r="N103" s="694"/>
      <c r="O103" s="694"/>
      <c r="P103" s="694"/>
      <c r="Q103" s="694"/>
      <c r="R103" s="694"/>
      <c r="S103" s="694"/>
      <c r="T103" s="694"/>
      <c r="U103" s="694"/>
      <c r="V103" s="694"/>
      <c r="W103" s="694"/>
      <c r="X103" s="694"/>
      <c r="Y103" s="694"/>
      <c r="Z103" s="694"/>
      <c r="AA103" s="694"/>
      <c r="AB103" s="694"/>
      <c r="AC103" s="694"/>
      <c r="AD103" s="694"/>
    </row>
    <row r="104" spans="1:30" ht="19.5" customHeight="1">
      <c r="A104" s="740"/>
      <c r="B104" s="740"/>
      <c r="C104" s="741"/>
      <c r="D104" s="742"/>
      <c r="E104" s="705"/>
      <c r="F104" s="742"/>
      <c r="G104" s="705"/>
      <c r="H104" s="705"/>
      <c r="I104" s="705"/>
      <c r="J104" s="705"/>
      <c r="K104" s="694"/>
      <c r="L104" s="694"/>
      <c r="M104" s="694"/>
      <c r="N104" s="694"/>
      <c r="O104" s="694"/>
      <c r="P104" s="694"/>
      <c r="Q104" s="694"/>
      <c r="R104" s="694"/>
      <c r="S104" s="694"/>
      <c r="T104" s="694"/>
      <c r="U104" s="694"/>
      <c r="V104" s="694"/>
      <c r="W104" s="694"/>
      <c r="X104" s="694"/>
      <c r="Y104" s="694"/>
      <c r="Z104" s="694"/>
      <c r="AA104" s="694"/>
      <c r="AB104" s="694"/>
      <c r="AC104" s="694"/>
      <c r="AD104" s="694"/>
    </row>
    <row r="105" spans="1:30" ht="19.5" customHeight="1">
      <c r="A105" s="740"/>
      <c r="B105" s="740"/>
      <c r="C105" s="741"/>
      <c r="D105" s="742"/>
      <c r="E105" s="705"/>
      <c r="F105" s="742"/>
      <c r="G105" s="705"/>
      <c r="H105" s="705"/>
      <c r="I105" s="705"/>
      <c r="J105" s="705"/>
      <c r="K105" s="694"/>
      <c r="L105" s="694"/>
      <c r="M105" s="694"/>
      <c r="N105" s="694"/>
      <c r="O105" s="694"/>
      <c r="P105" s="694"/>
      <c r="Q105" s="694"/>
      <c r="R105" s="694"/>
      <c r="S105" s="694"/>
      <c r="T105" s="694"/>
      <c r="U105" s="694"/>
      <c r="V105" s="694"/>
      <c r="W105" s="694"/>
      <c r="X105" s="694"/>
      <c r="Y105" s="694"/>
      <c r="Z105" s="694"/>
      <c r="AA105" s="694"/>
      <c r="AB105" s="694"/>
      <c r="AC105" s="694"/>
      <c r="AD105" s="694"/>
    </row>
    <row r="106" spans="1:30" ht="19.5" customHeight="1">
      <c r="A106" s="740"/>
      <c r="B106" s="740"/>
      <c r="C106" s="741"/>
      <c r="D106" s="742"/>
      <c r="E106" s="705"/>
      <c r="F106" s="742"/>
      <c r="G106" s="705"/>
      <c r="H106" s="705"/>
      <c r="I106" s="705"/>
      <c r="J106" s="705"/>
      <c r="K106" s="694"/>
      <c r="L106" s="694"/>
      <c r="M106" s="694"/>
      <c r="N106" s="694"/>
      <c r="O106" s="694"/>
      <c r="P106" s="694"/>
      <c r="Q106" s="694"/>
      <c r="R106" s="694"/>
      <c r="S106" s="694"/>
      <c r="T106" s="694"/>
      <c r="U106" s="694"/>
      <c r="V106" s="694"/>
      <c r="W106" s="694"/>
      <c r="X106" s="694"/>
      <c r="Y106" s="694"/>
      <c r="Z106" s="694"/>
      <c r="AA106" s="694"/>
      <c r="AB106" s="694"/>
      <c r="AC106" s="694"/>
      <c r="AD106" s="694"/>
    </row>
    <row r="107" spans="1:30" ht="19.5" customHeight="1">
      <c r="A107" s="740"/>
      <c r="B107" s="740"/>
      <c r="C107" s="741"/>
      <c r="D107" s="742"/>
      <c r="E107" s="705"/>
      <c r="F107" s="742"/>
      <c r="G107" s="705"/>
      <c r="H107" s="705"/>
      <c r="I107" s="705"/>
      <c r="J107" s="705"/>
      <c r="K107" s="694"/>
      <c r="L107" s="694"/>
      <c r="M107" s="694"/>
      <c r="N107" s="694"/>
      <c r="O107" s="694"/>
      <c r="P107" s="694"/>
      <c r="Q107" s="694"/>
      <c r="R107" s="694"/>
      <c r="S107" s="694"/>
      <c r="T107" s="694"/>
      <c r="U107" s="694"/>
      <c r="V107" s="694"/>
      <c r="W107" s="694"/>
      <c r="X107" s="694"/>
      <c r="Y107" s="694"/>
      <c r="Z107" s="694"/>
      <c r="AA107" s="694"/>
      <c r="AB107" s="694"/>
      <c r="AC107" s="694"/>
      <c r="AD107" s="694"/>
    </row>
    <row r="108" spans="1:30" ht="19.5" customHeight="1">
      <c r="A108" s="740"/>
      <c r="B108" s="740"/>
      <c r="C108" s="741"/>
      <c r="D108" s="742"/>
      <c r="E108" s="705"/>
      <c r="F108" s="742"/>
      <c r="G108" s="705"/>
      <c r="H108" s="705"/>
      <c r="I108" s="705"/>
      <c r="J108" s="705"/>
      <c r="K108" s="694"/>
      <c r="L108" s="694"/>
      <c r="M108" s="694"/>
      <c r="N108" s="694"/>
      <c r="O108" s="694"/>
      <c r="P108" s="694"/>
      <c r="Q108" s="694"/>
      <c r="R108" s="694"/>
      <c r="S108" s="694"/>
      <c r="T108" s="694"/>
      <c r="U108" s="694"/>
      <c r="V108" s="694"/>
      <c r="W108" s="694"/>
      <c r="X108" s="694"/>
      <c r="Y108" s="694"/>
      <c r="Z108" s="694"/>
      <c r="AA108" s="694"/>
      <c r="AB108" s="694"/>
      <c r="AC108" s="694"/>
      <c r="AD108" s="694"/>
    </row>
    <row r="109" spans="1:30" ht="19.5" customHeight="1">
      <c r="A109" s="740"/>
      <c r="B109" s="740"/>
      <c r="C109" s="741"/>
      <c r="D109" s="742"/>
      <c r="E109" s="705"/>
      <c r="F109" s="742"/>
      <c r="G109" s="705"/>
      <c r="H109" s="705"/>
      <c r="I109" s="705"/>
      <c r="J109" s="705"/>
      <c r="K109" s="694"/>
      <c r="L109" s="694"/>
      <c r="M109" s="694"/>
      <c r="N109" s="694"/>
      <c r="O109" s="694"/>
      <c r="P109" s="694"/>
      <c r="Q109" s="694"/>
      <c r="R109" s="694"/>
      <c r="S109" s="694"/>
      <c r="T109" s="694"/>
      <c r="U109" s="694"/>
      <c r="V109" s="694"/>
      <c r="W109" s="694"/>
      <c r="X109" s="694"/>
      <c r="Y109" s="694"/>
      <c r="Z109" s="694"/>
      <c r="AA109" s="694"/>
      <c r="AB109" s="694"/>
      <c r="AC109" s="694"/>
      <c r="AD109" s="694"/>
    </row>
    <row r="110" spans="1:30" ht="19.5" customHeight="1">
      <c r="A110" s="740"/>
      <c r="B110" s="740"/>
      <c r="C110" s="741"/>
      <c r="D110" s="742"/>
      <c r="E110" s="705"/>
      <c r="F110" s="742"/>
      <c r="G110" s="705"/>
      <c r="H110" s="705"/>
      <c r="I110" s="705"/>
      <c r="J110" s="705"/>
      <c r="K110" s="694"/>
      <c r="L110" s="694"/>
      <c r="M110" s="694"/>
      <c r="N110" s="694"/>
      <c r="O110" s="694"/>
      <c r="P110" s="694"/>
      <c r="Q110" s="694"/>
      <c r="R110" s="694"/>
      <c r="S110" s="694"/>
      <c r="T110" s="694"/>
      <c r="U110" s="694"/>
      <c r="V110" s="694"/>
      <c r="W110" s="694"/>
      <c r="X110" s="694"/>
      <c r="Y110" s="694"/>
      <c r="Z110" s="694"/>
      <c r="AA110" s="694"/>
      <c r="AB110" s="694"/>
      <c r="AC110" s="694"/>
      <c r="AD110" s="694"/>
    </row>
    <row r="111" spans="1:30" ht="19.5" customHeight="1">
      <c r="A111" s="740"/>
      <c r="B111" s="740"/>
      <c r="C111" s="741"/>
      <c r="D111" s="742"/>
      <c r="E111" s="705"/>
      <c r="F111" s="742"/>
      <c r="G111" s="705"/>
      <c r="H111" s="705"/>
      <c r="I111" s="705"/>
      <c r="J111" s="705"/>
      <c r="K111" s="694"/>
      <c r="L111" s="694"/>
      <c r="M111" s="694"/>
      <c r="N111" s="694"/>
      <c r="O111" s="694"/>
      <c r="P111" s="694"/>
      <c r="Q111" s="694"/>
      <c r="R111" s="694"/>
      <c r="S111" s="694"/>
      <c r="T111" s="694"/>
      <c r="U111" s="694"/>
      <c r="V111" s="694"/>
      <c r="W111" s="694"/>
      <c r="X111" s="694"/>
      <c r="Y111" s="694"/>
      <c r="Z111" s="694"/>
      <c r="AA111" s="694"/>
      <c r="AB111" s="694"/>
      <c r="AC111" s="694"/>
      <c r="AD111" s="694"/>
    </row>
    <row r="112" spans="1:30" ht="19.5" customHeight="1">
      <c r="A112" s="740"/>
      <c r="B112" s="740"/>
      <c r="C112" s="741"/>
      <c r="D112" s="742"/>
      <c r="E112" s="705"/>
      <c r="F112" s="742"/>
      <c r="G112" s="705"/>
      <c r="H112" s="705"/>
      <c r="I112" s="705"/>
      <c r="J112" s="705"/>
      <c r="K112" s="694"/>
      <c r="L112" s="694"/>
      <c r="M112" s="694"/>
      <c r="N112" s="694"/>
      <c r="O112" s="694"/>
      <c r="P112" s="694"/>
      <c r="Q112" s="694"/>
      <c r="R112" s="694"/>
      <c r="S112" s="694"/>
      <c r="T112" s="694"/>
      <c r="U112" s="694"/>
      <c r="V112" s="694"/>
      <c r="W112" s="694"/>
      <c r="X112" s="694"/>
      <c r="Y112" s="694"/>
      <c r="Z112" s="694"/>
      <c r="AA112" s="694"/>
      <c r="AB112" s="694"/>
      <c r="AC112" s="694"/>
      <c r="AD112" s="694"/>
    </row>
    <row r="113" spans="1:30" ht="19.5" customHeight="1">
      <c r="A113" s="740"/>
      <c r="B113" s="740"/>
      <c r="C113" s="741"/>
      <c r="D113" s="742"/>
      <c r="E113" s="705"/>
      <c r="F113" s="742"/>
      <c r="G113" s="705"/>
      <c r="H113" s="705"/>
      <c r="I113" s="705"/>
      <c r="J113" s="705"/>
      <c r="K113" s="694"/>
      <c r="L113" s="694"/>
      <c r="M113" s="694"/>
      <c r="N113" s="694"/>
      <c r="O113" s="694"/>
      <c r="P113" s="694"/>
      <c r="Q113" s="694"/>
      <c r="R113" s="694"/>
      <c r="S113" s="694"/>
      <c r="T113" s="694"/>
      <c r="U113" s="694"/>
      <c r="V113" s="694"/>
      <c r="W113" s="694"/>
      <c r="X113" s="694"/>
      <c r="Y113" s="694"/>
      <c r="Z113" s="694"/>
      <c r="AA113" s="694"/>
      <c r="AB113" s="694"/>
      <c r="AC113" s="694"/>
      <c r="AD113" s="694"/>
    </row>
    <row r="114" spans="1:30" ht="19.5" customHeight="1">
      <c r="A114" s="740"/>
      <c r="B114" s="740"/>
      <c r="C114" s="741"/>
      <c r="D114" s="742"/>
      <c r="E114" s="705"/>
      <c r="F114" s="742"/>
      <c r="G114" s="705"/>
      <c r="H114" s="705"/>
      <c r="I114" s="705"/>
      <c r="J114" s="705"/>
      <c r="K114" s="694"/>
      <c r="L114" s="694"/>
      <c r="M114" s="694"/>
      <c r="N114" s="694"/>
      <c r="O114" s="694"/>
      <c r="P114" s="694"/>
      <c r="Q114" s="694"/>
      <c r="R114" s="694"/>
      <c r="S114" s="694"/>
      <c r="T114" s="694"/>
      <c r="U114" s="694"/>
      <c r="V114" s="694"/>
      <c r="W114" s="694"/>
      <c r="X114" s="694"/>
      <c r="Y114" s="694"/>
      <c r="Z114" s="694"/>
      <c r="AA114" s="694"/>
      <c r="AB114" s="694"/>
      <c r="AC114" s="694"/>
      <c r="AD114" s="694"/>
    </row>
    <row r="115" spans="1:30" ht="19.5" customHeight="1">
      <c r="A115" s="740"/>
      <c r="B115" s="740"/>
      <c r="C115" s="741"/>
      <c r="D115" s="742"/>
      <c r="E115" s="705"/>
      <c r="F115" s="742"/>
      <c r="G115" s="705"/>
      <c r="H115" s="705"/>
      <c r="I115" s="705"/>
      <c r="J115" s="705"/>
      <c r="K115" s="694"/>
      <c r="L115" s="694"/>
      <c r="M115" s="694"/>
      <c r="N115" s="694"/>
      <c r="O115" s="694"/>
      <c r="P115" s="694"/>
      <c r="Q115" s="694"/>
      <c r="R115" s="694"/>
      <c r="S115" s="694"/>
      <c r="T115" s="694"/>
      <c r="U115" s="694"/>
      <c r="V115" s="694"/>
      <c r="W115" s="694"/>
      <c r="X115" s="694"/>
      <c r="Y115" s="694"/>
      <c r="Z115" s="694"/>
      <c r="AA115" s="694"/>
      <c r="AB115" s="694"/>
      <c r="AC115" s="694"/>
      <c r="AD115" s="694"/>
    </row>
    <row r="116" spans="1:30" ht="19.5" customHeight="1">
      <c r="A116" s="740"/>
      <c r="B116" s="740"/>
      <c r="C116" s="741"/>
      <c r="D116" s="742"/>
      <c r="E116" s="705"/>
      <c r="F116" s="742"/>
      <c r="G116" s="705"/>
      <c r="H116" s="705"/>
      <c r="I116" s="705"/>
      <c r="J116" s="705"/>
      <c r="K116" s="694"/>
      <c r="L116" s="694"/>
      <c r="M116" s="694"/>
      <c r="N116" s="694"/>
      <c r="O116" s="694"/>
      <c r="P116" s="694"/>
      <c r="Q116" s="694"/>
      <c r="R116" s="694"/>
      <c r="S116" s="694"/>
      <c r="T116" s="694"/>
      <c r="U116" s="694"/>
      <c r="V116" s="694"/>
      <c r="W116" s="694"/>
      <c r="X116" s="694"/>
      <c r="Y116" s="694"/>
      <c r="Z116" s="694"/>
      <c r="AA116" s="694"/>
      <c r="AB116" s="694"/>
      <c r="AC116" s="694"/>
      <c r="AD116" s="694"/>
    </row>
    <row r="117" spans="1:30" ht="19.5" customHeight="1">
      <c r="A117" s="740"/>
      <c r="B117" s="740"/>
      <c r="C117" s="741"/>
      <c r="D117" s="742"/>
      <c r="E117" s="705"/>
      <c r="F117" s="742"/>
      <c r="G117" s="705"/>
      <c r="H117" s="705"/>
      <c r="I117" s="705"/>
      <c r="J117" s="705"/>
      <c r="K117" s="694"/>
      <c r="L117" s="694"/>
      <c r="M117" s="694"/>
      <c r="N117" s="694"/>
      <c r="O117" s="694"/>
      <c r="P117" s="694"/>
      <c r="Q117" s="694"/>
      <c r="R117" s="694"/>
      <c r="S117" s="694"/>
      <c r="T117" s="694"/>
      <c r="U117" s="694"/>
      <c r="V117" s="694"/>
      <c r="W117" s="694"/>
      <c r="X117" s="694"/>
      <c r="Y117" s="694"/>
      <c r="Z117" s="694"/>
      <c r="AA117" s="694"/>
      <c r="AB117" s="694"/>
      <c r="AC117" s="694"/>
      <c r="AD117" s="694"/>
    </row>
    <row r="118" spans="1:30" ht="19.5" customHeight="1">
      <c r="A118" s="740"/>
      <c r="B118" s="740"/>
      <c r="C118" s="741"/>
      <c r="D118" s="742"/>
      <c r="E118" s="705"/>
      <c r="F118" s="742"/>
      <c r="G118" s="705"/>
      <c r="H118" s="705"/>
      <c r="I118" s="705"/>
      <c r="J118" s="705"/>
      <c r="K118" s="694"/>
      <c r="L118" s="694"/>
      <c r="M118" s="694"/>
      <c r="N118" s="694"/>
      <c r="O118" s="694"/>
      <c r="P118" s="694"/>
      <c r="Q118" s="694"/>
      <c r="R118" s="694"/>
      <c r="S118" s="694"/>
      <c r="T118" s="694"/>
      <c r="U118" s="694"/>
      <c r="V118" s="694"/>
      <c r="W118" s="694"/>
      <c r="X118" s="694"/>
      <c r="Y118" s="694"/>
      <c r="Z118" s="694"/>
      <c r="AA118" s="694"/>
      <c r="AB118" s="694"/>
      <c r="AC118" s="694"/>
      <c r="AD118" s="694"/>
    </row>
    <row r="119" spans="1:30" ht="19.5" customHeight="1">
      <c r="A119" s="740"/>
      <c r="B119" s="740"/>
      <c r="C119" s="741"/>
      <c r="D119" s="742"/>
      <c r="E119" s="705"/>
      <c r="F119" s="742"/>
      <c r="G119" s="705"/>
      <c r="H119" s="705"/>
      <c r="I119" s="705"/>
      <c r="J119" s="705"/>
      <c r="K119" s="694"/>
      <c r="L119" s="694"/>
      <c r="M119" s="694"/>
      <c r="N119" s="694"/>
      <c r="O119" s="694"/>
      <c r="P119" s="694"/>
      <c r="Q119" s="694"/>
      <c r="R119" s="694"/>
      <c r="S119" s="694"/>
      <c r="T119" s="694"/>
      <c r="U119" s="694"/>
      <c r="V119" s="694"/>
      <c r="W119" s="694"/>
      <c r="X119" s="694"/>
      <c r="Y119" s="694"/>
      <c r="Z119" s="694"/>
      <c r="AA119" s="694"/>
      <c r="AB119" s="694"/>
      <c r="AC119" s="694"/>
      <c r="AD119" s="694"/>
    </row>
    <row r="120" spans="1:30" ht="19.5" customHeight="1">
      <c r="A120" s="740"/>
      <c r="B120" s="740"/>
      <c r="C120" s="741"/>
      <c r="D120" s="742"/>
      <c r="E120" s="705"/>
      <c r="F120" s="742"/>
      <c r="G120" s="705"/>
      <c r="H120" s="705"/>
      <c r="I120" s="705"/>
      <c r="J120" s="705"/>
      <c r="K120" s="694"/>
      <c r="L120" s="694"/>
      <c r="M120" s="694"/>
      <c r="N120" s="694"/>
      <c r="O120" s="694"/>
      <c r="P120" s="694"/>
      <c r="Q120" s="694"/>
      <c r="R120" s="694"/>
      <c r="S120" s="694"/>
      <c r="T120" s="694"/>
      <c r="U120" s="694"/>
      <c r="V120" s="694"/>
      <c r="W120" s="694"/>
      <c r="X120" s="694"/>
      <c r="Y120" s="694"/>
      <c r="Z120" s="694"/>
      <c r="AA120" s="694"/>
      <c r="AB120" s="694"/>
      <c r="AC120" s="694"/>
      <c r="AD120" s="694"/>
    </row>
    <row r="121" spans="1:30" ht="19.5" customHeight="1">
      <c r="A121" s="740"/>
      <c r="B121" s="740"/>
      <c r="C121" s="741"/>
      <c r="D121" s="742"/>
      <c r="E121" s="705"/>
      <c r="F121" s="742"/>
      <c r="G121" s="705"/>
      <c r="H121" s="705"/>
      <c r="I121" s="705"/>
      <c r="J121" s="705"/>
      <c r="K121" s="694"/>
      <c r="L121" s="694"/>
      <c r="M121" s="694"/>
      <c r="N121" s="694"/>
      <c r="O121" s="694"/>
      <c r="P121" s="694"/>
      <c r="Q121" s="694"/>
      <c r="R121" s="694"/>
      <c r="S121" s="694"/>
      <c r="T121" s="694"/>
      <c r="U121" s="694"/>
      <c r="V121" s="694"/>
      <c r="W121" s="694"/>
      <c r="X121" s="694"/>
      <c r="Y121" s="694"/>
      <c r="Z121" s="694"/>
      <c r="AA121" s="694"/>
      <c r="AB121" s="694"/>
      <c r="AC121" s="694"/>
      <c r="AD121" s="694"/>
    </row>
    <row r="122" spans="1:30" ht="19.5" customHeight="1">
      <c r="A122" s="740"/>
      <c r="B122" s="740"/>
      <c r="C122" s="741"/>
      <c r="D122" s="742"/>
      <c r="E122" s="705"/>
      <c r="F122" s="742"/>
      <c r="G122" s="705"/>
      <c r="H122" s="705"/>
      <c r="I122" s="705"/>
      <c r="J122" s="705"/>
      <c r="K122" s="694"/>
      <c r="L122" s="694"/>
      <c r="M122" s="694"/>
      <c r="N122" s="694"/>
      <c r="O122" s="694"/>
      <c r="P122" s="694"/>
      <c r="Q122" s="694"/>
      <c r="R122" s="694"/>
      <c r="S122" s="694"/>
      <c r="T122" s="694"/>
      <c r="U122" s="694"/>
      <c r="V122" s="694"/>
      <c r="W122" s="694"/>
      <c r="X122" s="694"/>
      <c r="Y122" s="694"/>
      <c r="Z122" s="694"/>
      <c r="AA122" s="694"/>
      <c r="AB122" s="694"/>
      <c r="AC122" s="694"/>
      <c r="AD122" s="694"/>
    </row>
    <row r="123" spans="1:30" ht="19.5" customHeight="1">
      <c r="A123" s="740"/>
      <c r="B123" s="740"/>
      <c r="C123" s="741"/>
      <c r="D123" s="742"/>
      <c r="E123" s="705"/>
      <c r="F123" s="742"/>
      <c r="G123" s="705"/>
      <c r="H123" s="705"/>
      <c r="I123" s="705"/>
      <c r="J123" s="705"/>
      <c r="K123" s="694"/>
      <c r="L123" s="694"/>
      <c r="M123" s="694"/>
      <c r="N123" s="694"/>
      <c r="O123" s="694"/>
      <c r="P123" s="694"/>
      <c r="Q123" s="694"/>
      <c r="R123" s="694"/>
      <c r="S123" s="694"/>
      <c r="T123" s="694"/>
      <c r="U123" s="694"/>
      <c r="V123" s="694"/>
      <c r="W123" s="694"/>
      <c r="X123" s="694"/>
      <c r="Y123" s="694"/>
      <c r="Z123" s="694"/>
      <c r="AA123" s="694"/>
      <c r="AB123" s="694"/>
      <c r="AC123" s="694"/>
      <c r="AD123" s="694"/>
    </row>
    <row r="124" spans="1:30" ht="19.5" customHeight="1">
      <c r="A124" s="740"/>
      <c r="B124" s="740"/>
      <c r="C124" s="741"/>
      <c r="D124" s="742"/>
      <c r="E124" s="705"/>
      <c r="F124" s="742"/>
      <c r="G124" s="705"/>
      <c r="H124" s="705"/>
      <c r="I124" s="705"/>
      <c r="J124" s="705"/>
      <c r="K124" s="694"/>
      <c r="L124" s="694"/>
      <c r="M124" s="694"/>
      <c r="N124" s="694"/>
      <c r="O124" s="694"/>
      <c r="P124" s="694"/>
      <c r="Q124" s="694"/>
      <c r="R124" s="694"/>
      <c r="S124" s="694"/>
      <c r="T124" s="694"/>
      <c r="U124" s="694"/>
      <c r="V124" s="694"/>
      <c r="W124" s="694"/>
      <c r="X124" s="694"/>
      <c r="Y124" s="694"/>
      <c r="Z124" s="694"/>
      <c r="AA124" s="694"/>
      <c r="AB124" s="694"/>
      <c r="AC124" s="694"/>
      <c r="AD124" s="694"/>
    </row>
    <row r="125" spans="1:30" ht="19.5" customHeight="1">
      <c r="A125" s="740"/>
      <c r="B125" s="740"/>
      <c r="C125" s="741"/>
      <c r="D125" s="742"/>
      <c r="E125" s="705"/>
      <c r="F125" s="742"/>
      <c r="G125" s="705"/>
      <c r="H125" s="705"/>
      <c r="I125" s="705"/>
      <c r="J125" s="705"/>
      <c r="K125" s="694"/>
      <c r="L125" s="694"/>
      <c r="M125" s="694"/>
      <c r="N125" s="694"/>
      <c r="O125" s="694"/>
      <c r="P125" s="694"/>
      <c r="Q125" s="694"/>
      <c r="R125" s="694"/>
      <c r="S125" s="694"/>
      <c r="T125" s="694"/>
      <c r="U125" s="694"/>
      <c r="V125" s="694"/>
      <c r="W125" s="694"/>
      <c r="X125" s="694"/>
      <c r="Y125" s="694"/>
      <c r="Z125" s="694"/>
      <c r="AA125" s="694"/>
      <c r="AB125" s="694"/>
      <c r="AC125" s="694"/>
      <c r="AD125" s="694"/>
    </row>
    <row r="126" spans="1:30" ht="19.5" customHeight="1">
      <c r="A126" s="740"/>
      <c r="B126" s="740"/>
      <c r="C126" s="741"/>
      <c r="D126" s="742"/>
      <c r="E126" s="705"/>
      <c r="F126" s="742"/>
      <c r="G126" s="705"/>
      <c r="H126" s="705"/>
      <c r="I126" s="705"/>
      <c r="J126" s="705"/>
      <c r="K126" s="694"/>
      <c r="L126" s="694"/>
      <c r="M126" s="694"/>
      <c r="N126" s="694"/>
      <c r="O126" s="694"/>
      <c r="P126" s="694"/>
      <c r="Q126" s="694"/>
      <c r="R126" s="694"/>
      <c r="S126" s="694"/>
      <c r="T126" s="694"/>
      <c r="U126" s="694"/>
      <c r="V126" s="694"/>
      <c r="W126" s="694"/>
      <c r="X126" s="694"/>
      <c r="Y126" s="694"/>
      <c r="Z126" s="694"/>
      <c r="AA126" s="694"/>
      <c r="AB126" s="694"/>
      <c r="AC126" s="694"/>
      <c r="AD126" s="694"/>
    </row>
    <row r="127" spans="1:30" ht="19.5" customHeight="1">
      <c r="A127" s="740"/>
      <c r="B127" s="740"/>
      <c r="C127" s="741"/>
      <c r="D127" s="742"/>
      <c r="E127" s="705"/>
      <c r="F127" s="742"/>
      <c r="G127" s="705"/>
      <c r="H127" s="705"/>
      <c r="I127" s="705"/>
      <c r="J127" s="705"/>
      <c r="K127" s="694"/>
      <c r="L127" s="694"/>
      <c r="M127" s="694"/>
      <c r="N127" s="694"/>
      <c r="O127" s="694"/>
      <c r="P127" s="694"/>
      <c r="Q127" s="694"/>
      <c r="R127" s="694"/>
      <c r="S127" s="694"/>
      <c r="T127" s="694"/>
      <c r="U127" s="694"/>
      <c r="V127" s="694"/>
      <c r="W127" s="694"/>
      <c r="X127" s="694"/>
      <c r="Y127" s="694"/>
      <c r="Z127" s="694"/>
      <c r="AA127" s="694"/>
      <c r="AB127" s="694"/>
      <c r="AC127" s="694"/>
      <c r="AD127" s="694"/>
    </row>
    <row r="128" spans="1:30" ht="19.5" customHeight="1">
      <c r="A128" s="740"/>
      <c r="B128" s="740"/>
      <c r="C128" s="741"/>
      <c r="D128" s="742"/>
      <c r="E128" s="705"/>
      <c r="F128" s="742"/>
      <c r="G128" s="705"/>
      <c r="H128" s="705"/>
      <c r="I128" s="705"/>
      <c r="J128" s="705"/>
      <c r="K128" s="694"/>
      <c r="L128" s="694"/>
      <c r="M128" s="694"/>
      <c r="N128" s="694"/>
      <c r="O128" s="694"/>
      <c r="P128" s="694"/>
      <c r="Q128" s="694"/>
      <c r="R128" s="694"/>
      <c r="S128" s="694"/>
      <c r="T128" s="694"/>
      <c r="U128" s="694"/>
      <c r="V128" s="694"/>
      <c r="W128" s="694"/>
      <c r="X128" s="694"/>
      <c r="Y128" s="694"/>
      <c r="Z128" s="694"/>
      <c r="AA128" s="694"/>
      <c r="AB128" s="694"/>
      <c r="AC128" s="694"/>
      <c r="AD128" s="694"/>
    </row>
    <row r="129" spans="1:30" ht="19.5" customHeight="1">
      <c r="A129" s="740"/>
      <c r="B129" s="740"/>
      <c r="C129" s="741"/>
      <c r="D129" s="742"/>
      <c r="E129" s="705"/>
      <c r="F129" s="742"/>
      <c r="G129" s="705"/>
      <c r="H129" s="705"/>
      <c r="I129" s="705"/>
      <c r="J129" s="705"/>
      <c r="K129" s="694"/>
      <c r="L129" s="694"/>
      <c r="M129" s="694"/>
      <c r="N129" s="694"/>
      <c r="O129" s="694"/>
      <c r="P129" s="694"/>
      <c r="Q129" s="694"/>
      <c r="R129" s="694"/>
      <c r="S129" s="694"/>
      <c r="T129" s="694"/>
      <c r="U129" s="694"/>
      <c r="V129" s="694"/>
      <c r="W129" s="694"/>
      <c r="X129" s="694"/>
      <c r="Y129" s="694"/>
      <c r="Z129" s="694"/>
      <c r="AA129" s="694"/>
      <c r="AB129" s="694"/>
      <c r="AC129" s="694"/>
      <c r="AD129" s="694"/>
    </row>
    <row r="130" spans="1:30" ht="19.5" customHeight="1">
      <c r="A130" s="740"/>
      <c r="B130" s="740"/>
      <c r="C130" s="741"/>
      <c r="D130" s="742"/>
      <c r="E130" s="705"/>
      <c r="F130" s="742"/>
      <c r="G130" s="705"/>
      <c r="H130" s="705"/>
      <c r="I130" s="705"/>
      <c r="J130" s="705"/>
      <c r="K130" s="694"/>
      <c r="L130" s="694"/>
      <c r="M130" s="694"/>
      <c r="N130" s="694"/>
      <c r="O130" s="694"/>
      <c r="P130" s="694"/>
      <c r="Q130" s="694"/>
      <c r="R130" s="694"/>
      <c r="S130" s="694"/>
      <c r="T130" s="694"/>
      <c r="U130" s="694"/>
      <c r="V130" s="694"/>
      <c r="W130" s="694"/>
      <c r="X130" s="694"/>
      <c r="Y130" s="694"/>
      <c r="Z130" s="694"/>
      <c r="AA130" s="694"/>
      <c r="AB130" s="694"/>
      <c r="AC130" s="694"/>
      <c r="AD130" s="694"/>
    </row>
    <row r="131" spans="1:30" ht="19.5" customHeight="1">
      <c r="A131" s="740"/>
      <c r="B131" s="740"/>
      <c r="C131" s="741"/>
      <c r="D131" s="742"/>
      <c r="E131" s="705"/>
      <c r="F131" s="742"/>
      <c r="G131" s="705"/>
      <c r="H131" s="705"/>
      <c r="I131" s="705"/>
      <c r="J131" s="705"/>
      <c r="K131" s="694"/>
      <c r="L131" s="694"/>
      <c r="M131" s="694"/>
      <c r="N131" s="694"/>
      <c r="O131" s="694"/>
      <c r="P131" s="694"/>
      <c r="Q131" s="694"/>
      <c r="R131" s="694"/>
      <c r="S131" s="694"/>
      <c r="T131" s="694"/>
      <c r="U131" s="694"/>
      <c r="V131" s="694"/>
      <c r="W131" s="694"/>
      <c r="X131" s="694"/>
      <c r="Y131" s="694"/>
      <c r="Z131" s="694"/>
      <c r="AA131" s="694"/>
      <c r="AB131" s="694"/>
      <c r="AC131" s="694"/>
      <c r="AD131" s="694"/>
    </row>
    <row r="132" spans="1:30" ht="19.5" customHeight="1">
      <c r="A132" s="740"/>
      <c r="B132" s="740"/>
      <c r="C132" s="741"/>
      <c r="D132" s="742"/>
      <c r="E132" s="705"/>
      <c r="F132" s="742"/>
      <c r="G132" s="705"/>
      <c r="H132" s="705"/>
      <c r="I132" s="705"/>
      <c r="J132" s="705"/>
      <c r="K132" s="694"/>
      <c r="L132" s="694"/>
      <c r="M132" s="694"/>
      <c r="N132" s="694"/>
      <c r="O132" s="694"/>
      <c r="P132" s="694"/>
      <c r="Q132" s="694"/>
      <c r="R132" s="694"/>
      <c r="S132" s="694"/>
      <c r="T132" s="694"/>
      <c r="U132" s="694"/>
      <c r="V132" s="694"/>
      <c r="W132" s="694"/>
      <c r="X132" s="694"/>
      <c r="Y132" s="694"/>
      <c r="Z132" s="694"/>
      <c r="AA132" s="694"/>
      <c r="AB132" s="694"/>
      <c r="AC132" s="694"/>
      <c r="AD132" s="694"/>
    </row>
    <row r="133" spans="1:30" ht="19.5" customHeight="1">
      <c r="A133" s="740"/>
      <c r="B133" s="740"/>
      <c r="C133" s="741"/>
      <c r="D133" s="742"/>
      <c r="E133" s="705"/>
      <c r="F133" s="742"/>
      <c r="G133" s="705"/>
      <c r="H133" s="705"/>
      <c r="I133" s="705"/>
      <c r="J133" s="705"/>
      <c r="K133" s="694"/>
      <c r="L133" s="694"/>
      <c r="M133" s="694"/>
      <c r="N133" s="694"/>
      <c r="O133" s="694"/>
      <c r="P133" s="694"/>
      <c r="Q133" s="694"/>
      <c r="R133" s="694"/>
      <c r="S133" s="694"/>
      <c r="T133" s="694"/>
      <c r="U133" s="694"/>
      <c r="V133" s="694"/>
      <c r="W133" s="694"/>
      <c r="X133" s="694"/>
      <c r="Y133" s="694"/>
      <c r="Z133" s="694"/>
      <c r="AA133" s="694"/>
      <c r="AB133" s="694"/>
      <c r="AC133" s="694"/>
      <c r="AD133" s="694"/>
    </row>
    <row r="134" spans="1:30" ht="19.5" customHeight="1">
      <c r="A134" s="740"/>
      <c r="B134" s="740"/>
      <c r="C134" s="741"/>
      <c r="D134" s="742"/>
      <c r="E134" s="705"/>
      <c r="F134" s="742"/>
      <c r="G134" s="705"/>
      <c r="H134" s="705"/>
      <c r="I134" s="705"/>
      <c r="J134" s="705"/>
      <c r="K134" s="694"/>
      <c r="L134" s="694"/>
      <c r="M134" s="694"/>
      <c r="N134" s="694"/>
      <c r="O134" s="694"/>
      <c r="P134" s="694"/>
      <c r="Q134" s="694"/>
      <c r="R134" s="694"/>
      <c r="S134" s="694"/>
      <c r="T134" s="694"/>
      <c r="U134" s="694"/>
      <c r="V134" s="694"/>
      <c r="W134" s="694"/>
      <c r="X134" s="694"/>
      <c r="Y134" s="694"/>
      <c r="Z134" s="694"/>
      <c r="AA134" s="694"/>
      <c r="AB134" s="694"/>
      <c r="AC134" s="694"/>
      <c r="AD134" s="694"/>
    </row>
    <row r="135" spans="1:30" ht="19.5" customHeight="1">
      <c r="A135" s="740"/>
      <c r="B135" s="740"/>
      <c r="C135" s="741"/>
      <c r="D135" s="742"/>
      <c r="E135" s="705"/>
      <c r="F135" s="742"/>
      <c r="G135" s="705"/>
      <c r="H135" s="705"/>
      <c r="I135" s="705"/>
      <c r="J135" s="705"/>
      <c r="K135" s="694"/>
      <c r="L135" s="694"/>
      <c r="M135" s="694"/>
      <c r="N135" s="694"/>
      <c r="O135" s="694"/>
      <c r="P135" s="694"/>
      <c r="Q135" s="694"/>
      <c r="R135" s="694"/>
      <c r="S135" s="694"/>
      <c r="T135" s="694"/>
      <c r="U135" s="694"/>
      <c r="V135" s="694"/>
      <c r="W135" s="694"/>
      <c r="X135" s="694"/>
      <c r="Y135" s="694"/>
      <c r="Z135" s="694"/>
      <c r="AA135" s="694"/>
      <c r="AB135" s="694"/>
      <c r="AC135" s="694"/>
      <c r="AD135" s="694"/>
    </row>
    <row r="136" spans="1:30" ht="19.5" customHeight="1">
      <c r="A136" s="740"/>
      <c r="B136" s="740"/>
      <c r="C136" s="741"/>
      <c r="D136" s="742"/>
      <c r="E136" s="705"/>
      <c r="F136" s="742"/>
      <c r="G136" s="705"/>
      <c r="H136" s="705"/>
      <c r="I136" s="705"/>
      <c r="J136" s="705"/>
      <c r="K136" s="694"/>
      <c r="L136" s="694"/>
      <c r="M136" s="694"/>
      <c r="N136" s="694"/>
      <c r="O136" s="694"/>
      <c r="P136" s="694"/>
      <c r="Q136" s="694"/>
      <c r="R136" s="694"/>
      <c r="S136" s="694"/>
      <c r="T136" s="694"/>
      <c r="U136" s="694"/>
      <c r="V136" s="694"/>
      <c r="W136" s="694"/>
      <c r="X136" s="694"/>
      <c r="Y136" s="694"/>
      <c r="Z136" s="694"/>
      <c r="AA136" s="694"/>
      <c r="AB136" s="694"/>
      <c r="AC136" s="694"/>
      <c r="AD136" s="694"/>
    </row>
    <row r="137" spans="1:30" ht="19.5" customHeight="1">
      <c r="A137" s="740"/>
      <c r="B137" s="740"/>
      <c r="C137" s="741"/>
      <c r="D137" s="742"/>
      <c r="E137" s="705"/>
      <c r="F137" s="742"/>
      <c r="G137" s="705"/>
      <c r="H137" s="705"/>
      <c r="I137" s="705"/>
      <c r="J137" s="705"/>
      <c r="K137" s="694"/>
      <c r="L137" s="694"/>
      <c r="M137" s="694"/>
      <c r="N137" s="694"/>
      <c r="O137" s="694"/>
      <c r="P137" s="694"/>
      <c r="Q137" s="694"/>
      <c r="R137" s="694"/>
      <c r="S137" s="694"/>
      <c r="T137" s="694"/>
      <c r="U137" s="694"/>
      <c r="V137" s="694"/>
      <c r="W137" s="694"/>
      <c r="X137" s="694"/>
      <c r="Y137" s="694"/>
      <c r="Z137" s="694"/>
      <c r="AA137" s="694"/>
      <c r="AB137" s="694"/>
      <c r="AC137" s="694"/>
      <c r="AD137" s="694"/>
    </row>
    <row r="138" spans="1:30" ht="19.5" customHeight="1">
      <c r="A138" s="740"/>
      <c r="B138" s="740"/>
      <c r="C138" s="741"/>
      <c r="D138" s="742"/>
      <c r="E138" s="705"/>
      <c r="F138" s="742"/>
      <c r="G138" s="705"/>
      <c r="H138" s="705"/>
      <c r="I138" s="705"/>
      <c r="J138" s="705"/>
      <c r="K138" s="694"/>
      <c r="L138" s="694"/>
      <c r="M138" s="694"/>
      <c r="N138" s="694"/>
      <c r="O138" s="694"/>
      <c r="P138" s="694"/>
      <c r="Q138" s="694"/>
      <c r="R138" s="694"/>
      <c r="S138" s="694"/>
      <c r="T138" s="694"/>
      <c r="U138" s="694"/>
      <c r="V138" s="694"/>
      <c r="W138" s="694"/>
      <c r="X138" s="694"/>
      <c r="Y138" s="694"/>
      <c r="Z138" s="694"/>
      <c r="AA138" s="694"/>
      <c r="AB138" s="694"/>
      <c r="AC138" s="694"/>
      <c r="AD138" s="694"/>
    </row>
    <row r="139" spans="1:30" ht="19.5" customHeight="1">
      <c r="A139" s="740"/>
      <c r="B139" s="740"/>
      <c r="C139" s="741"/>
      <c r="D139" s="742"/>
      <c r="E139" s="705"/>
      <c r="F139" s="742"/>
      <c r="G139" s="705"/>
      <c r="H139" s="705"/>
      <c r="I139" s="705"/>
      <c r="J139" s="705"/>
      <c r="K139" s="694"/>
      <c r="L139" s="694"/>
      <c r="M139" s="694"/>
      <c r="N139" s="694"/>
      <c r="O139" s="694"/>
      <c r="P139" s="694"/>
      <c r="Q139" s="694"/>
      <c r="R139" s="694"/>
      <c r="S139" s="694"/>
      <c r="T139" s="694"/>
      <c r="U139" s="694"/>
      <c r="V139" s="694"/>
      <c r="W139" s="694"/>
      <c r="X139" s="694"/>
      <c r="Y139" s="694"/>
      <c r="Z139" s="694"/>
      <c r="AA139" s="694"/>
      <c r="AB139" s="694"/>
      <c r="AC139" s="694"/>
      <c r="AD139" s="694"/>
    </row>
    <row r="140" spans="1:30" ht="19.5" customHeight="1">
      <c r="A140" s="740"/>
      <c r="B140" s="740"/>
      <c r="C140" s="741"/>
      <c r="D140" s="742"/>
      <c r="E140" s="705"/>
      <c r="F140" s="742"/>
      <c r="G140" s="705"/>
      <c r="H140" s="705"/>
      <c r="I140" s="705"/>
      <c r="J140" s="705"/>
      <c r="K140" s="694"/>
      <c r="L140" s="694"/>
      <c r="M140" s="694"/>
      <c r="N140" s="694"/>
      <c r="O140" s="694"/>
      <c r="P140" s="694"/>
      <c r="Q140" s="694"/>
      <c r="R140" s="694"/>
      <c r="S140" s="694"/>
      <c r="T140" s="694"/>
      <c r="U140" s="694"/>
      <c r="V140" s="694"/>
      <c r="W140" s="694"/>
      <c r="X140" s="694"/>
      <c r="Y140" s="694"/>
      <c r="Z140" s="694"/>
      <c r="AA140" s="694"/>
      <c r="AB140" s="694"/>
      <c r="AC140" s="694"/>
      <c r="AD140" s="694"/>
    </row>
    <row r="141" spans="1:30" ht="19.5" customHeight="1">
      <c r="A141" s="740"/>
      <c r="B141" s="740"/>
      <c r="C141" s="741"/>
      <c r="D141" s="742"/>
      <c r="E141" s="705"/>
      <c r="F141" s="742"/>
      <c r="G141" s="705"/>
      <c r="H141" s="705"/>
      <c r="I141" s="705"/>
      <c r="J141" s="705"/>
      <c r="K141" s="694"/>
      <c r="L141" s="694"/>
      <c r="M141" s="694"/>
      <c r="N141" s="694"/>
      <c r="O141" s="694"/>
      <c r="P141" s="694"/>
      <c r="Q141" s="694"/>
      <c r="R141" s="694"/>
      <c r="S141" s="694"/>
      <c r="T141" s="694"/>
      <c r="U141" s="694"/>
      <c r="V141" s="694"/>
      <c r="W141" s="694"/>
      <c r="X141" s="694"/>
      <c r="Y141" s="694"/>
      <c r="Z141" s="694"/>
      <c r="AA141" s="694"/>
      <c r="AB141" s="694"/>
      <c r="AC141" s="694"/>
      <c r="AD141" s="694"/>
    </row>
    <row r="142" spans="1:30" ht="19.5" customHeight="1">
      <c r="A142" s="740"/>
      <c r="B142" s="740"/>
      <c r="C142" s="741"/>
      <c r="D142" s="742"/>
      <c r="E142" s="705"/>
      <c r="F142" s="742"/>
      <c r="G142" s="705"/>
      <c r="H142" s="705"/>
      <c r="I142" s="705"/>
      <c r="J142" s="705"/>
      <c r="K142" s="694"/>
      <c r="L142" s="694"/>
      <c r="M142" s="694"/>
      <c r="N142" s="694"/>
      <c r="O142" s="694"/>
      <c r="P142" s="694"/>
      <c r="Q142" s="694"/>
      <c r="R142" s="694"/>
      <c r="S142" s="694"/>
      <c r="T142" s="694"/>
      <c r="U142" s="694"/>
      <c r="V142" s="694"/>
      <c r="W142" s="694"/>
      <c r="X142" s="694"/>
      <c r="Y142" s="694"/>
      <c r="Z142" s="694"/>
      <c r="AA142" s="694"/>
      <c r="AB142" s="694"/>
      <c r="AC142" s="694"/>
      <c r="AD142" s="694"/>
    </row>
    <row r="143" spans="1:30" ht="19.5" customHeight="1">
      <c r="A143" s="740"/>
      <c r="B143" s="740"/>
      <c r="C143" s="741"/>
      <c r="D143" s="742"/>
      <c r="E143" s="705"/>
      <c r="F143" s="742"/>
      <c r="G143" s="705"/>
      <c r="H143" s="705"/>
      <c r="I143" s="705"/>
      <c r="J143" s="705"/>
      <c r="K143" s="694"/>
      <c r="L143" s="694"/>
      <c r="M143" s="694"/>
      <c r="N143" s="694"/>
      <c r="O143" s="694"/>
      <c r="P143" s="694"/>
      <c r="Q143" s="694"/>
      <c r="R143" s="694"/>
      <c r="S143" s="694"/>
      <c r="T143" s="694"/>
      <c r="U143" s="694"/>
      <c r="V143" s="694"/>
      <c r="W143" s="694"/>
      <c r="X143" s="694"/>
      <c r="Y143" s="694"/>
      <c r="Z143" s="694"/>
      <c r="AA143" s="694"/>
      <c r="AB143" s="694"/>
      <c r="AC143" s="694"/>
      <c r="AD143" s="694"/>
    </row>
    <row r="144" spans="1:30" ht="19.5" customHeight="1">
      <c r="A144" s="740"/>
      <c r="B144" s="740"/>
      <c r="C144" s="741"/>
      <c r="D144" s="742"/>
      <c r="E144" s="705"/>
      <c r="F144" s="742"/>
      <c r="G144" s="705"/>
      <c r="H144" s="705"/>
      <c r="I144" s="705"/>
      <c r="J144" s="705"/>
      <c r="K144" s="694"/>
      <c r="L144" s="694"/>
      <c r="M144" s="694"/>
      <c r="N144" s="694"/>
      <c r="O144" s="694"/>
      <c r="P144" s="694"/>
      <c r="Q144" s="694"/>
      <c r="R144" s="694"/>
      <c r="S144" s="694"/>
      <c r="T144" s="694"/>
      <c r="U144" s="694"/>
      <c r="V144" s="694"/>
      <c r="W144" s="694"/>
      <c r="X144" s="694"/>
      <c r="Y144" s="694"/>
      <c r="Z144" s="694"/>
      <c r="AA144" s="694"/>
      <c r="AB144" s="694"/>
      <c r="AC144" s="694"/>
      <c r="AD144" s="694"/>
    </row>
    <row r="145" spans="1:30" ht="19.5" customHeight="1">
      <c r="A145" s="740"/>
      <c r="B145" s="740"/>
      <c r="C145" s="741"/>
      <c r="D145" s="742"/>
      <c r="E145" s="705"/>
      <c r="F145" s="742"/>
      <c r="G145" s="705"/>
      <c r="H145" s="705"/>
      <c r="I145" s="705"/>
      <c r="J145" s="705"/>
      <c r="K145" s="694"/>
      <c r="L145" s="694"/>
      <c r="M145" s="694"/>
      <c r="N145" s="694"/>
      <c r="O145" s="694"/>
      <c r="P145" s="694"/>
      <c r="Q145" s="694"/>
      <c r="R145" s="694"/>
      <c r="S145" s="694"/>
      <c r="T145" s="694"/>
      <c r="U145" s="694"/>
      <c r="V145" s="694"/>
      <c r="W145" s="694"/>
      <c r="X145" s="694"/>
      <c r="Y145" s="694"/>
      <c r="Z145" s="694"/>
      <c r="AA145" s="694"/>
      <c r="AB145" s="694"/>
      <c r="AC145" s="694"/>
      <c r="AD145" s="694"/>
    </row>
    <row r="146" spans="1:30" ht="19.5" customHeight="1">
      <c r="A146" s="740"/>
      <c r="B146" s="740"/>
      <c r="C146" s="741"/>
      <c r="D146" s="742"/>
      <c r="E146" s="705"/>
      <c r="F146" s="742"/>
      <c r="G146" s="705"/>
      <c r="H146" s="705"/>
      <c r="I146" s="705"/>
      <c r="J146" s="705"/>
      <c r="K146" s="694"/>
      <c r="L146" s="694"/>
      <c r="M146" s="694"/>
      <c r="N146" s="694"/>
      <c r="O146" s="694"/>
      <c r="P146" s="694"/>
      <c r="Q146" s="694"/>
      <c r="R146" s="694"/>
      <c r="S146" s="694"/>
      <c r="T146" s="694"/>
      <c r="U146" s="694"/>
      <c r="V146" s="694"/>
      <c r="W146" s="694"/>
      <c r="X146" s="694"/>
      <c r="Y146" s="694"/>
      <c r="Z146" s="694"/>
      <c r="AA146" s="694"/>
      <c r="AB146" s="694"/>
      <c r="AC146" s="694"/>
      <c r="AD146" s="694"/>
    </row>
    <row r="147" spans="1:30" ht="19.5" customHeight="1">
      <c r="A147" s="740"/>
      <c r="B147" s="740"/>
      <c r="C147" s="741"/>
      <c r="D147" s="742"/>
      <c r="E147" s="705"/>
      <c r="F147" s="742"/>
      <c r="G147" s="705"/>
      <c r="H147" s="705"/>
      <c r="I147" s="705"/>
      <c r="J147" s="705"/>
      <c r="K147" s="694"/>
      <c r="L147" s="694"/>
      <c r="M147" s="694"/>
      <c r="N147" s="694"/>
      <c r="O147" s="694"/>
      <c r="P147" s="694"/>
      <c r="Q147" s="694"/>
      <c r="R147" s="694"/>
      <c r="S147" s="694"/>
      <c r="T147" s="694"/>
      <c r="U147" s="694"/>
      <c r="V147" s="694"/>
      <c r="W147" s="694"/>
      <c r="X147" s="694"/>
      <c r="Y147" s="694"/>
      <c r="Z147" s="694"/>
      <c r="AA147" s="694"/>
      <c r="AB147" s="694"/>
      <c r="AC147" s="694"/>
      <c r="AD147" s="694"/>
    </row>
    <row r="148" spans="1:30" ht="19.5" customHeight="1">
      <c r="A148" s="740"/>
      <c r="B148" s="740"/>
      <c r="C148" s="741"/>
      <c r="D148" s="742"/>
      <c r="E148" s="705"/>
      <c r="F148" s="742"/>
      <c r="G148" s="705"/>
      <c r="H148" s="705"/>
      <c r="I148" s="705"/>
      <c r="J148" s="705"/>
      <c r="K148" s="694"/>
      <c r="L148" s="694"/>
      <c r="M148" s="694"/>
      <c r="N148" s="694"/>
      <c r="O148" s="694"/>
      <c r="P148" s="694"/>
      <c r="Q148" s="694"/>
      <c r="R148" s="694"/>
      <c r="S148" s="694"/>
      <c r="T148" s="694"/>
      <c r="U148" s="694"/>
      <c r="V148" s="694"/>
      <c r="W148" s="694"/>
      <c r="X148" s="694"/>
      <c r="Y148" s="694"/>
      <c r="Z148" s="694"/>
      <c r="AA148" s="694"/>
      <c r="AB148" s="694"/>
      <c r="AC148" s="694"/>
      <c r="AD148" s="694"/>
    </row>
    <row r="149" spans="1:30" ht="19.5" customHeight="1">
      <c r="A149" s="740"/>
      <c r="B149" s="740"/>
      <c r="C149" s="741"/>
      <c r="D149" s="742"/>
      <c r="E149" s="705"/>
      <c r="F149" s="742"/>
      <c r="G149" s="705"/>
      <c r="H149" s="705"/>
      <c r="I149" s="705"/>
      <c r="J149" s="705"/>
      <c r="K149" s="694"/>
      <c r="L149" s="694"/>
      <c r="M149" s="694"/>
      <c r="N149" s="694"/>
      <c r="O149" s="694"/>
      <c r="P149" s="694"/>
      <c r="Q149" s="694"/>
      <c r="R149" s="694"/>
      <c r="S149" s="694"/>
      <c r="T149" s="694"/>
      <c r="U149" s="694"/>
      <c r="V149" s="694"/>
      <c r="W149" s="694"/>
      <c r="X149" s="694"/>
      <c r="Y149" s="694"/>
      <c r="Z149" s="694"/>
      <c r="AA149" s="694"/>
      <c r="AB149" s="694"/>
      <c r="AC149" s="694"/>
      <c r="AD149" s="694"/>
    </row>
    <row r="150" spans="1:30" ht="19.5" customHeight="1">
      <c r="A150" s="740"/>
      <c r="B150" s="740"/>
      <c r="C150" s="741"/>
      <c r="D150" s="742"/>
      <c r="E150" s="705"/>
      <c r="F150" s="742"/>
      <c r="G150" s="705"/>
      <c r="H150" s="705"/>
      <c r="I150" s="705"/>
      <c r="J150" s="705"/>
      <c r="K150" s="694"/>
      <c r="L150" s="694"/>
      <c r="M150" s="694"/>
      <c r="N150" s="694"/>
      <c r="O150" s="694"/>
      <c r="P150" s="694"/>
      <c r="Q150" s="694"/>
      <c r="R150" s="694"/>
      <c r="S150" s="694"/>
      <c r="T150" s="694"/>
      <c r="U150" s="694"/>
      <c r="V150" s="694"/>
      <c r="W150" s="694"/>
      <c r="X150" s="694"/>
      <c r="Y150" s="694"/>
      <c r="Z150" s="694"/>
      <c r="AA150" s="694"/>
      <c r="AB150" s="694"/>
      <c r="AC150" s="694"/>
      <c r="AD150" s="694"/>
    </row>
    <row r="151" spans="1:30" ht="19.5" customHeight="1">
      <c r="A151" s="740"/>
      <c r="B151" s="740"/>
      <c r="C151" s="741"/>
      <c r="D151" s="742"/>
      <c r="E151" s="705"/>
      <c r="F151" s="742"/>
      <c r="G151" s="705"/>
      <c r="H151" s="705"/>
      <c r="I151" s="705"/>
      <c r="J151" s="705"/>
      <c r="K151" s="694"/>
      <c r="L151" s="694"/>
      <c r="M151" s="694"/>
      <c r="N151" s="694"/>
      <c r="O151" s="694"/>
      <c r="P151" s="694"/>
      <c r="Q151" s="694"/>
      <c r="R151" s="694"/>
      <c r="S151" s="694"/>
      <c r="T151" s="694"/>
      <c r="U151" s="694"/>
      <c r="V151" s="694"/>
      <c r="W151" s="694"/>
      <c r="X151" s="694"/>
      <c r="Y151" s="694"/>
      <c r="Z151" s="694"/>
      <c r="AA151" s="694"/>
      <c r="AB151" s="694"/>
      <c r="AC151" s="694"/>
      <c r="AD151" s="694"/>
    </row>
    <row r="152" spans="1:30" ht="19.5" customHeight="1">
      <c r="A152" s="740"/>
      <c r="B152" s="740"/>
      <c r="C152" s="741"/>
      <c r="D152" s="742"/>
      <c r="E152" s="705"/>
      <c r="F152" s="742"/>
      <c r="G152" s="705"/>
      <c r="H152" s="705"/>
      <c r="I152" s="705"/>
      <c r="J152" s="705"/>
      <c r="K152" s="694"/>
      <c r="L152" s="694"/>
      <c r="M152" s="694"/>
      <c r="N152" s="694"/>
      <c r="O152" s="694"/>
      <c r="P152" s="694"/>
      <c r="Q152" s="694"/>
      <c r="R152" s="694"/>
      <c r="S152" s="694"/>
      <c r="T152" s="694"/>
      <c r="U152" s="694"/>
      <c r="V152" s="694"/>
      <c r="W152" s="694"/>
      <c r="X152" s="694"/>
      <c r="Y152" s="694"/>
      <c r="Z152" s="694"/>
      <c r="AA152" s="694"/>
      <c r="AB152" s="694"/>
      <c r="AC152" s="694"/>
      <c r="AD152" s="694"/>
    </row>
    <row r="153" spans="1:30" ht="19.5" customHeight="1">
      <c r="A153" s="740"/>
      <c r="B153" s="740"/>
      <c r="C153" s="741"/>
      <c r="D153" s="742"/>
      <c r="E153" s="705"/>
      <c r="F153" s="742"/>
      <c r="G153" s="705"/>
      <c r="H153" s="705"/>
      <c r="I153" s="705"/>
      <c r="J153" s="705"/>
      <c r="K153" s="694"/>
      <c r="L153" s="694"/>
      <c r="M153" s="694"/>
      <c r="N153" s="694"/>
      <c r="O153" s="694"/>
      <c r="P153" s="694"/>
      <c r="Q153" s="694"/>
      <c r="R153" s="694"/>
      <c r="S153" s="694"/>
      <c r="T153" s="694"/>
      <c r="U153" s="694"/>
      <c r="V153" s="694"/>
      <c r="W153" s="694"/>
      <c r="X153" s="694"/>
      <c r="Y153" s="694"/>
      <c r="Z153" s="694"/>
      <c r="AA153" s="694"/>
      <c r="AB153" s="694"/>
      <c r="AC153" s="694"/>
      <c r="AD153" s="694"/>
    </row>
    <row r="154" spans="1:30" ht="19.5" customHeight="1">
      <c r="A154" s="740"/>
      <c r="B154" s="740"/>
      <c r="C154" s="741"/>
      <c r="D154" s="742"/>
      <c r="E154" s="705"/>
      <c r="F154" s="742"/>
      <c r="G154" s="705"/>
      <c r="H154" s="705"/>
      <c r="I154" s="705"/>
      <c r="J154" s="705"/>
      <c r="K154" s="694"/>
      <c r="L154" s="694"/>
      <c r="M154" s="694"/>
      <c r="N154" s="694"/>
      <c r="O154" s="694"/>
      <c r="P154" s="694"/>
      <c r="Q154" s="694"/>
      <c r="R154" s="694"/>
      <c r="S154" s="694"/>
      <c r="T154" s="694"/>
      <c r="U154" s="694"/>
      <c r="V154" s="694"/>
      <c r="W154" s="694"/>
      <c r="X154" s="694"/>
      <c r="Y154" s="694"/>
      <c r="Z154" s="694"/>
      <c r="AA154" s="694"/>
      <c r="AB154" s="694"/>
      <c r="AC154" s="694"/>
      <c r="AD154" s="694"/>
    </row>
    <row r="155" spans="1:30" ht="19.5" customHeight="1">
      <c r="A155" s="740"/>
      <c r="B155" s="740"/>
      <c r="C155" s="741"/>
      <c r="D155" s="742"/>
      <c r="E155" s="705"/>
      <c r="F155" s="742"/>
      <c r="G155" s="705"/>
      <c r="H155" s="705"/>
      <c r="I155" s="705"/>
      <c r="J155" s="705"/>
      <c r="K155" s="694"/>
      <c r="L155" s="694"/>
      <c r="M155" s="694"/>
      <c r="N155" s="694"/>
      <c r="O155" s="694"/>
      <c r="P155" s="694"/>
      <c r="Q155" s="694"/>
      <c r="R155" s="694"/>
      <c r="S155" s="694"/>
      <c r="T155" s="694"/>
      <c r="U155" s="694"/>
      <c r="V155" s="694"/>
      <c r="W155" s="694"/>
      <c r="X155" s="694"/>
      <c r="Y155" s="694"/>
      <c r="Z155" s="694"/>
      <c r="AA155" s="694"/>
      <c r="AB155" s="694"/>
      <c r="AC155" s="694"/>
      <c r="AD155" s="694"/>
    </row>
    <row r="156" spans="1:30" ht="19.5" customHeight="1">
      <c r="A156" s="740"/>
      <c r="B156" s="740"/>
      <c r="C156" s="741"/>
      <c r="D156" s="742"/>
      <c r="E156" s="705"/>
      <c r="F156" s="742"/>
      <c r="G156" s="705"/>
      <c r="H156" s="705"/>
      <c r="I156" s="705"/>
      <c r="J156" s="705"/>
      <c r="K156" s="694"/>
      <c r="L156" s="694"/>
      <c r="M156" s="694"/>
      <c r="N156" s="694"/>
      <c r="O156" s="694"/>
      <c r="P156" s="694"/>
      <c r="Q156" s="694"/>
      <c r="R156" s="694"/>
      <c r="S156" s="694"/>
      <c r="T156" s="694"/>
      <c r="U156" s="694"/>
      <c r="V156" s="694"/>
      <c r="W156" s="694"/>
      <c r="X156" s="694"/>
      <c r="Y156" s="694"/>
      <c r="Z156" s="694"/>
      <c r="AA156" s="694"/>
      <c r="AB156" s="694"/>
      <c r="AC156" s="694"/>
      <c r="AD156" s="694"/>
    </row>
    <row r="157" spans="1:30" ht="19.5" customHeight="1">
      <c r="A157" s="740"/>
      <c r="B157" s="740"/>
      <c r="C157" s="741"/>
      <c r="D157" s="742"/>
      <c r="E157" s="705"/>
      <c r="F157" s="742"/>
      <c r="G157" s="705"/>
      <c r="H157" s="705"/>
      <c r="I157" s="705"/>
      <c r="J157" s="705"/>
      <c r="K157" s="694"/>
      <c r="L157" s="694"/>
      <c r="M157" s="694"/>
      <c r="N157" s="694"/>
      <c r="O157" s="694"/>
      <c r="P157" s="694"/>
      <c r="Q157" s="694"/>
      <c r="R157" s="694"/>
      <c r="S157" s="694"/>
      <c r="T157" s="694"/>
      <c r="U157" s="694"/>
      <c r="V157" s="694"/>
      <c r="W157" s="694"/>
      <c r="X157" s="694"/>
      <c r="Y157" s="694"/>
      <c r="Z157" s="694"/>
      <c r="AA157" s="694"/>
      <c r="AB157" s="694"/>
      <c r="AC157" s="694"/>
      <c r="AD157" s="694"/>
    </row>
    <row r="158" spans="1:30" ht="19.5" customHeight="1">
      <c r="A158" s="740"/>
      <c r="B158" s="740"/>
      <c r="C158" s="741"/>
      <c r="D158" s="742"/>
      <c r="E158" s="705"/>
      <c r="F158" s="742"/>
      <c r="G158" s="705"/>
      <c r="H158" s="705"/>
      <c r="I158" s="705"/>
      <c r="J158" s="705"/>
      <c r="K158" s="694"/>
      <c r="L158" s="694"/>
      <c r="M158" s="694"/>
      <c r="N158" s="694"/>
      <c r="O158" s="694"/>
      <c r="P158" s="694"/>
      <c r="Q158" s="694"/>
      <c r="R158" s="694"/>
      <c r="S158" s="694"/>
      <c r="T158" s="694"/>
      <c r="U158" s="694"/>
      <c r="V158" s="694"/>
      <c r="W158" s="694"/>
      <c r="X158" s="694"/>
      <c r="Y158" s="694"/>
      <c r="Z158" s="694"/>
      <c r="AA158" s="694"/>
      <c r="AB158" s="694"/>
      <c r="AC158" s="694"/>
      <c r="AD158" s="694"/>
    </row>
    <row r="159" spans="1:30" ht="19.5" customHeight="1">
      <c r="A159" s="740"/>
      <c r="B159" s="740"/>
      <c r="C159" s="741"/>
      <c r="D159" s="742"/>
      <c r="E159" s="705"/>
      <c r="F159" s="742"/>
      <c r="G159" s="705"/>
      <c r="H159" s="705"/>
      <c r="I159" s="705"/>
      <c r="J159" s="705"/>
      <c r="K159" s="694"/>
      <c r="L159" s="694"/>
      <c r="M159" s="694"/>
      <c r="N159" s="694"/>
      <c r="O159" s="694"/>
      <c r="P159" s="694"/>
      <c r="Q159" s="694"/>
      <c r="R159" s="694"/>
      <c r="S159" s="694"/>
      <c r="T159" s="694"/>
      <c r="U159" s="694"/>
      <c r="V159" s="694"/>
      <c r="W159" s="694"/>
      <c r="X159" s="694"/>
      <c r="Y159" s="694"/>
      <c r="Z159" s="694"/>
      <c r="AA159" s="694"/>
      <c r="AB159" s="694"/>
      <c r="AC159" s="694"/>
      <c r="AD159" s="694"/>
    </row>
    <row r="160" spans="1:30" ht="19.5" customHeight="1">
      <c r="A160" s="740"/>
      <c r="B160" s="740"/>
      <c r="C160" s="741"/>
      <c r="D160" s="742"/>
      <c r="E160" s="705"/>
      <c r="F160" s="742"/>
      <c r="G160" s="705"/>
      <c r="H160" s="705"/>
      <c r="I160" s="705"/>
      <c r="J160" s="705"/>
      <c r="K160" s="694"/>
      <c r="L160" s="694"/>
      <c r="M160" s="694"/>
      <c r="N160" s="694"/>
      <c r="O160" s="694"/>
      <c r="P160" s="694"/>
      <c r="Q160" s="694"/>
      <c r="R160" s="694"/>
      <c r="S160" s="694"/>
      <c r="T160" s="694"/>
      <c r="U160" s="694"/>
      <c r="V160" s="694"/>
      <c r="W160" s="694"/>
      <c r="X160" s="694"/>
      <c r="Y160" s="694"/>
      <c r="Z160" s="694"/>
      <c r="AA160" s="694"/>
      <c r="AB160" s="694"/>
      <c r="AC160" s="694"/>
      <c r="AD160" s="694"/>
    </row>
    <row r="161" spans="1:30" ht="19.5" customHeight="1">
      <c r="A161" s="740"/>
      <c r="B161" s="740"/>
      <c r="C161" s="741"/>
      <c r="D161" s="742"/>
      <c r="E161" s="705"/>
      <c r="F161" s="742"/>
      <c r="G161" s="705"/>
      <c r="H161" s="705"/>
      <c r="I161" s="705"/>
      <c r="J161" s="705"/>
      <c r="K161" s="694"/>
      <c r="L161" s="694"/>
      <c r="M161" s="694"/>
      <c r="N161" s="694"/>
      <c r="O161" s="694"/>
      <c r="P161" s="694"/>
      <c r="Q161" s="694"/>
      <c r="R161" s="694"/>
      <c r="S161" s="694"/>
      <c r="T161" s="694"/>
      <c r="U161" s="694"/>
      <c r="V161" s="694"/>
      <c r="W161" s="694"/>
      <c r="X161" s="694"/>
      <c r="Y161" s="694"/>
      <c r="Z161" s="694"/>
      <c r="AA161" s="694"/>
      <c r="AB161" s="694"/>
      <c r="AC161" s="694"/>
      <c r="AD161" s="694"/>
    </row>
    <row r="162" spans="1:30" ht="19.5" customHeight="1">
      <c r="A162" s="740"/>
      <c r="B162" s="740"/>
      <c r="C162" s="741"/>
      <c r="D162" s="742"/>
      <c r="E162" s="705"/>
      <c r="F162" s="742"/>
      <c r="G162" s="705"/>
      <c r="H162" s="705"/>
      <c r="I162" s="705"/>
      <c r="J162" s="705"/>
      <c r="K162" s="694"/>
      <c r="L162" s="694"/>
      <c r="M162" s="694"/>
      <c r="N162" s="694"/>
      <c r="O162" s="694"/>
      <c r="P162" s="694"/>
      <c r="Q162" s="694"/>
      <c r="R162" s="694"/>
      <c r="S162" s="694"/>
      <c r="T162" s="694"/>
      <c r="U162" s="694"/>
      <c r="V162" s="694"/>
      <c r="W162" s="694"/>
      <c r="X162" s="694"/>
      <c r="Y162" s="694"/>
      <c r="Z162" s="694"/>
      <c r="AA162" s="694"/>
      <c r="AB162" s="694"/>
      <c r="AC162" s="694"/>
      <c r="AD162" s="694"/>
    </row>
    <row r="163" spans="1:30" ht="19.5" customHeight="1">
      <c r="A163" s="740"/>
      <c r="B163" s="740"/>
      <c r="C163" s="741"/>
      <c r="D163" s="742"/>
      <c r="E163" s="705"/>
      <c r="F163" s="742"/>
      <c r="G163" s="705"/>
      <c r="H163" s="705"/>
      <c r="I163" s="705"/>
      <c r="J163" s="705"/>
      <c r="K163" s="694"/>
      <c r="L163" s="694"/>
      <c r="M163" s="694"/>
      <c r="N163" s="694"/>
      <c r="O163" s="694"/>
      <c r="P163" s="694"/>
      <c r="Q163" s="694"/>
      <c r="R163" s="694"/>
      <c r="S163" s="694"/>
      <c r="T163" s="694"/>
      <c r="U163" s="694"/>
      <c r="V163" s="694"/>
      <c r="W163" s="694"/>
      <c r="X163" s="694"/>
      <c r="Y163" s="694"/>
      <c r="Z163" s="694"/>
      <c r="AA163" s="694"/>
      <c r="AB163" s="694"/>
      <c r="AC163" s="694"/>
      <c r="AD163" s="694"/>
    </row>
    <row r="164" spans="1:30" ht="19.5" customHeight="1">
      <c r="A164" s="740"/>
      <c r="B164" s="740"/>
      <c r="C164" s="741"/>
      <c r="D164" s="742"/>
      <c r="E164" s="705"/>
      <c r="F164" s="742"/>
      <c r="G164" s="705"/>
      <c r="H164" s="705"/>
      <c r="I164" s="705"/>
      <c r="J164" s="705"/>
      <c r="K164" s="694"/>
      <c r="L164" s="694"/>
      <c r="M164" s="694"/>
      <c r="N164" s="694"/>
      <c r="O164" s="694"/>
      <c r="P164" s="694"/>
      <c r="Q164" s="694"/>
      <c r="R164" s="694"/>
      <c r="S164" s="694"/>
      <c r="T164" s="694"/>
      <c r="U164" s="694"/>
      <c r="V164" s="694"/>
      <c r="W164" s="694"/>
      <c r="X164" s="694"/>
      <c r="Y164" s="694"/>
      <c r="Z164" s="694"/>
      <c r="AA164" s="694"/>
      <c r="AB164" s="694"/>
      <c r="AC164" s="694"/>
      <c r="AD164" s="694"/>
    </row>
    <row r="165" spans="1:30" ht="19.5" customHeight="1">
      <c r="A165" s="740"/>
      <c r="B165" s="740"/>
      <c r="C165" s="741"/>
      <c r="D165" s="742"/>
      <c r="E165" s="705"/>
      <c r="F165" s="742"/>
      <c r="G165" s="705"/>
      <c r="H165" s="705"/>
      <c r="I165" s="705"/>
      <c r="J165" s="705"/>
      <c r="K165" s="694"/>
      <c r="L165" s="694"/>
      <c r="M165" s="694"/>
      <c r="N165" s="694"/>
      <c r="O165" s="694"/>
      <c r="P165" s="694"/>
      <c r="Q165" s="694"/>
      <c r="R165" s="694"/>
      <c r="S165" s="694"/>
      <c r="T165" s="694"/>
      <c r="U165" s="694"/>
      <c r="V165" s="694"/>
      <c r="W165" s="694"/>
      <c r="X165" s="694"/>
      <c r="Y165" s="694"/>
      <c r="Z165" s="694"/>
      <c r="AA165" s="694"/>
      <c r="AB165" s="694"/>
      <c r="AC165" s="694"/>
      <c r="AD165" s="694"/>
    </row>
    <row r="166" spans="1:30" ht="19.5" customHeight="1">
      <c r="A166" s="740"/>
      <c r="B166" s="740"/>
      <c r="C166" s="741"/>
      <c r="D166" s="742"/>
      <c r="E166" s="705"/>
      <c r="F166" s="742"/>
      <c r="G166" s="705"/>
      <c r="H166" s="705"/>
      <c r="I166" s="705"/>
      <c r="J166" s="705"/>
      <c r="K166" s="694"/>
      <c r="L166" s="694"/>
      <c r="M166" s="694"/>
      <c r="N166" s="694"/>
      <c r="O166" s="694"/>
      <c r="P166" s="694"/>
      <c r="Q166" s="694"/>
      <c r="R166" s="694"/>
      <c r="S166" s="694"/>
      <c r="T166" s="694"/>
      <c r="U166" s="694"/>
      <c r="V166" s="694"/>
      <c r="W166" s="694"/>
      <c r="X166" s="694"/>
      <c r="Y166" s="694"/>
      <c r="Z166" s="694"/>
      <c r="AA166" s="694"/>
      <c r="AB166" s="694"/>
      <c r="AC166" s="694"/>
      <c r="AD166" s="694"/>
    </row>
    <row r="167" spans="1:30" ht="19.5" customHeight="1">
      <c r="A167" s="740"/>
      <c r="B167" s="740"/>
      <c r="C167" s="741"/>
      <c r="D167" s="742"/>
      <c r="E167" s="705"/>
      <c r="F167" s="742"/>
      <c r="G167" s="705"/>
      <c r="H167" s="705"/>
      <c r="I167" s="705"/>
      <c r="J167" s="705"/>
      <c r="K167" s="694"/>
      <c r="L167" s="694"/>
      <c r="M167" s="694"/>
      <c r="N167" s="694"/>
      <c r="O167" s="694"/>
      <c r="P167" s="694"/>
      <c r="Q167" s="694"/>
      <c r="R167" s="694"/>
      <c r="S167" s="694"/>
      <c r="T167" s="694"/>
      <c r="U167" s="694"/>
      <c r="V167" s="694"/>
      <c r="W167" s="694"/>
      <c r="X167" s="694"/>
      <c r="Y167" s="694"/>
      <c r="Z167" s="694"/>
      <c r="AA167" s="694"/>
      <c r="AB167" s="694"/>
      <c r="AC167" s="694"/>
      <c r="AD167" s="694"/>
    </row>
    <row r="168" spans="1:30" ht="19.5" customHeight="1">
      <c r="A168" s="740"/>
      <c r="B168" s="740"/>
      <c r="C168" s="741"/>
      <c r="D168" s="742"/>
      <c r="E168" s="705"/>
      <c r="F168" s="742"/>
      <c r="G168" s="705"/>
      <c r="H168" s="705"/>
      <c r="I168" s="705"/>
      <c r="J168" s="705"/>
      <c r="K168" s="694"/>
      <c r="L168" s="694"/>
      <c r="M168" s="694"/>
      <c r="N168" s="694"/>
      <c r="O168" s="694"/>
      <c r="P168" s="694"/>
      <c r="Q168" s="694"/>
      <c r="R168" s="694"/>
      <c r="S168" s="694"/>
      <c r="T168" s="694"/>
      <c r="U168" s="694"/>
      <c r="V168" s="694"/>
      <c r="W168" s="694"/>
      <c r="X168" s="694"/>
      <c r="Y168" s="694"/>
      <c r="Z168" s="694"/>
      <c r="AA168" s="694"/>
      <c r="AB168" s="694"/>
      <c r="AC168" s="694"/>
      <c r="AD168" s="694"/>
    </row>
    <row r="169" spans="1:30" ht="19.5" customHeight="1">
      <c r="A169" s="740"/>
      <c r="B169" s="740"/>
      <c r="C169" s="741"/>
      <c r="D169" s="742"/>
      <c r="E169" s="705"/>
      <c r="F169" s="742"/>
      <c r="G169" s="705"/>
      <c r="H169" s="705"/>
      <c r="I169" s="705"/>
      <c r="J169" s="705"/>
      <c r="K169" s="694"/>
      <c r="L169" s="694"/>
      <c r="M169" s="694"/>
      <c r="N169" s="694"/>
      <c r="O169" s="694"/>
      <c r="P169" s="694"/>
      <c r="Q169" s="694"/>
      <c r="R169" s="694"/>
      <c r="S169" s="694"/>
      <c r="T169" s="694"/>
      <c r="U169" s="694"/>
      <c r="V169" s="694"/>
      <c r="W169" s="694"/>
      <c r="X169" s="694"/>
      <c r="Y169" s="694"/>
      <c r="Z169" s="694"/>
      <c r="AA169" s="694"/>
      <c r="AB169" s="694"/>
      <c r="AC169" s="694"/>
      <c r="AD169" s="694"/>
    </row>
    <row r="170" spans="1:30" ht="19.5" customHeight="1">
      <c r="A170" s="740"/>
      <c r="B170" s="740"/>
      <c r="C170" s="741"/>
      <c r="D170" s="742"/>
      <c r="E170" s="705"/>
      <c r="F170" s="742"/>
      <c r="G170" s="705"/>
      <c r="H170" s="705"/>
      <c r="I170" s="705"/>
      <c r="J170" s="705"/>
      <c r="K170" s="694"/>
      <c r="L170" s="694"/>
      <c r="M170" s="694"/>
      <c r="N170" s="694"/>
      <c r="O170" s="694"/>
      <c r="P170" s="694"/>
      <c r="Q170" s="694"/>
      <c r="R170" s="694"/>
      <c r="S170" s="694"/>
      <c r="T170" s="694"/>
      <c r="U170" s="694"/>
      <c r="V170" s="694"/>
      <c r="W170" s="694"/>
      <c r="X170" s="694"/>
      <c r="Y170" s="694"/>
      <c r="Z170" s="694"/>
      <c r="AA170" s="694"/>
      <c r="AB170" s="694"/>
      <c r="AC170" s="694"/>
      <c r="AD170" s="694"/>
    </row>
    <row r="171" spans="1:30" ht="19.5" customHeight="1">
      <c r="A171" s="740"/>
      <c r="B171" s="740"/>
      <c r="C171" s="741"/>
      <c r="D171" s="742"/>
      <c r="E171" s="705"/>
      <c r="F171" s="742"/>
      <c r="G171" s="705"/>
      <c r="H171" s="705"/>
      <c r="I171" s="705"/>
      <c r="J171" s="705"/>
      <c r="K171" s="694"/>
      <c r="L171" s="694"/>
      <c r="M171" s="694"/>
      <c r="N171" s="694"/>
      <c r="O171" s="694"/>
      <c r="P171" s="694"/>
      <c r="Q171" s="694"/>
      <c r="R171" s="694"/>
      <c r="S171" s="694"/>
      <c r="T171" s="694"/>
      <c r="U171" s="694"/>
      <c r="V171" s="694"/>
      <c r="W171" s="694"/>
      <c r="X171" s="694"/>
      <c r="Y171" s="694"/>
      <c r="Z171" s="694"/>
      <c r="AA171" s="694"/>
      <c r="AB171" s="694"/>
      <c r="AC171" s="694"/>
      <c r="AD171" s="694"/>
    </row>
    <row r="172" spans="1:30" ht="19.5" customHeight="1">
      <c r="A172" s="740"/>
      <c r="B172" s="740"/>
      <c r="C172" s="741"/>
      <c r="D172" s="742"/>
      <c r="E172" s="705"/>
      <c r="F172" s="742"/>
      <c r="G172" s="705"/>
      <c r="H172" s="705"/>
      <c r="I172" s="705"/>
      <c r="J172" s="705"/>
      <c r="K172" s="694"/>
      <c r="L172" s="694"/>
      <c r="M172" s="694"/>
      <c r="N172" s="694"/>
      <c r="O172" s="694"/>
      <c r="P172" s="694"/>
      <c r="Q172" s="694"/>
      <c r="R172" s="694"/>
      <c r="S172" s="694"/>
      <c r="T172" s="694"/>
      <c r="U172" s="694"/>
      <c r="V172" s="694"/>
      <c r="W172" s="694"/>
      <c r="X172" s="694"/>
      <c r="Y172" s="694"/>
      <c r="Z172" s="694"/>
      <c r="AA172" s="694"/>
      <c r="AB172" s="694"/>
      <c r="AC172" s="694"/>
      <c r="AD172" s="694"/>
    </row>
    <row r="173" spans="1:30" ht="19.5" customHeight="1">
      <c r="A173" s="740"/>
      <c r="B173" s="740"/>
      <c r="C173" s="741"/>
      <c r="D173" s="742"/>
      <c r="E173" s="705"/>
      <c r="F173" s="742"/>
      <c r="G173" s="705"/>
      <c r="H173" s="705"/>
      <c r="I173" s="705"/>
      <c r="J173" s="705"/>
      <c r="K173" s="694"/>
      <c r="L173" s="694"/>
      <c r="M173" s="694"/>
      <c r="N173" s="694"/>
      <c r="O173" s="694"/>
      <c r="P173" s="694"/>
      <c r="Q173" s="694"/>
      <c r="R173" s="694"/>
      <c r="S173" s="694"/>
      <c r="T173" s="694"/>
      <c r="U173" s="694"/>
      <c r="V173" s="694"/>
      <c r="W173" s="694"/>
      <c r="X173" s="694"/>
      <c r="Y173" s="694"/>
      <c r="Z173" s="694"/>
      <c r="AA173" s="694"/>
      <c r="AB173" s="694"/>
      <c r="AC173" s="694"/>
      <c r="AD173" s="694"/>
    </row>
    <row r="174" spans="1:30" ht="19.5" customHeight="1">
      <c r="A174" s="740"/>
      <c r="B174" s="740"/>
      <c r="C174" s="741"/>
      <c r="D174" s="742"/>
      <c r="E174" s="705"/>
      <c r="F174" s="742"/>
      <c r="G174" s="705"/>
      <c r="H174" s="705"/>
      <c r="I174" s="705"/>
      <c r="J174" s="705"/>
      <c r="K174" s="694"/>
      <c r="L174" s="694"/>
      <c r="M174" s="694"/>
      <c r="N174" s="694"/>
      <c r="O174" s="694"/>
      <c r="P174" s="694"/>
      <c r="Q174" s="694"/>
      <c r="R174" s="694"/>
      <c r="S174" s="694"/>
      <c r="T174" s="694"/>
      <c r="U174" s="694"/>
      <c r="V174" s="694"/>
      <c r="W174" s="694"/>
      <c r="X174" s="694"/>
      <c r="Y174" s="694"/>
      <c r="Z174" s="694"/>
      <c r="AA174" s="694"/>
      <c r="AB174" s="694"/>
      <c r="AC174" s="694"/>
      <c r="AD174" s="694"/>
    </row>
    <row r="175" spans="1:30" ht="19.5" customHeight="1">
      <c r="A175" s="740"/>
      <c r="B175" s="740"/>
      <c r="C175" s="741"/>
      <c r="D175" s="742"/>
      <c r="E175" s="705"/>
      <c r="F175" s="742"/>
      <c r="G175" s="705"/>
      <c r="H175" s="705"/>
      <c r="I175" s="705"/>
      <c r="J175" s="705"/>
      <c r="K175" s="694"/>
      <c r="L175" s="694"/>
      <c r="M175" s="694"/>
      <c r="N175" s="694"/>
      <c r="O175" s="694"/>
      <c r="P175" s="694"/>
      <c r="Q175" s="694"/>
      <c r="R175" s="694"/>
      <c r="S175" s="694"/>
      <c r="T175" s="694"/>
      <c r="U175" s="694"/>
      <c r="V175" s="694"/>
      <c r="W175" s="694"/>
      <c r="X175" s="694"/>
      <c r="Y175" s="694"/>
      <c r="Z175" s="694"/>
      <c r="AA175" s="694"/>
      <c r="AB175" s="694"/>
      <c r="AC175" s="694"/>
      <c r="AD175" s="694"/>
    </row>
    <row r="176" spans="1:30" ht="19.5" customHeight="1">
      <c r="A176" s="740"/>
      <c r="B176" s="740"/>
      <c r="C176" s="741"/>
      <c r="D176" s="742"/>
      <c r="E176" s="705"/>
      <c r="F176" s="742"/>
      <c r="G176" s="705"/>
      <c r="H176" s="705"/>
      <c r="I176" s="705"/>
      <c r="J176" s="705"/>
      <c r="K176" s="694"/>
      <c r="L176" s="694"/>
      <c r="M176" s="694"/>
      <c r="N176" s="694"/>
      <c r="O176" s="694"/>
      <c r="P176" s="694"/>
      <c r="Q176" s="694"/>
      <c r="R176" s="694"/>
      <c r="S176" s="694"/>
      <c r="T176" s="694"/>
      <c r="U176" s="694"/>
      <c r="V176" s="694"/>
      <c r="W176" s="694"/>
      <c r="X176" s="694"/>
      <c r="Y176" s="694"/>
      <c r="Z176" s="694"/>
      <c r="AA176" s="694"/>
      <c r="AB176" s="694"/>
      <c r="AC176" s="694"/>
      <c r="AD176" s="694"/>
    </row>
    <row r="177" spans="1:30" ht="19.5" customHeight="1">
      <c r="A177" s="740"/>
      <c r="B177" s="740"/>
      <c r="C177" s="741"/>
      <c r="D177" s="742"/>
      <c r="E177" s="705"/>
      <c r="F177" s="742"/>
      <c r="G177" s="705"/>
      <c r="H177" s="705"/>
      <c r="I177" s="705"/>
      <c r="J177" s="705"/>
      <c r="K177" s="694"/>
      <c r="L177" s="694"/>
      <c r="M177" s="694"/>
      <c r="N177" s="694"/>
      <c r="O177" s="694"/>
      <c r="P177" s="694"/>
      <c r="Q177" s="694"/>
      <c r="R177" s="694"/>
      <c r="S177" s="694"/>
      <c r="T177" s="694"/>
      <c r="U177" s="694"/>
      <c r="V177" s="694"/>
      <c r="W177" s="694"/>
      <c r="X177" s="694"/>
      <c r="Y177" s="694"/>
      <c r="Z177" s="694"/>
      <c r="AA177" s="694"/>
      <c r="AB177" s="694"/>
      <c r="AC177" s="694"/>
      <c r="AD177" s="694"/>
    </row>
    <row r="178" spans="1:30" ht="19.5" customHeight="1">
      <c r="A178" s="740"/>
      <c r="B178" s="740"/>
      <c r="C178" s="741"/>
      <c r="D178" s="742"/>
      <c r="E178" s="705"/>
      <c r="F178" s="742"/>
      <c r="G178" s="705"/>
      <c r="H178" s="705"/>
      <c r="I178" s="705"/>
      <c r="J178" s="705"/>
      <c r="K178" s="694"/>
      <c r="L178" s="694"/>
      <c r="M178" s="694"/>
      <c r="N178" s="694"/>
      <c r="O178" s="694"/>
      <c r="P178" s="694"/>
      <c r="Q178" s="694"/>
      <c r="R178" s="694"/>
      <c r="S178" s="694"/>
      <c r="T178" s="694"/>
      <c r="U178" s="694"/>
      <c r="V178" s="694"/>
      <c r="W178" s="694"/>
      <c r="X178" s="694"/>
      <c r="Y178" s="694"/>
      <c r="Z178" s="694"/>
      <c r="AA178" s="694"/>
      <c r="AB178" s="694"/>
      <c r="AC178" s="694"/>
      <c r="AD178" s="694"/>
    </row>
    <row r="179" spans="1:30" ht="19.5" customHeight="1">
      <c r="A179" s="740"/>
      <c r="B179" s="740"/>
      <c r="C179" s="741"/>
      <c r="D179" s="742"/>
      <c r="E179" s="705"/>
      <c r="F179" s="742"/>
      <c r="G179" s="705"/>
      <c r="H179" s="705"/>
      <c r="I179" s="705"/>
      <c r="J179" s="705"/>
      <c r="K179" s="694"/>
      <c r="L179" s="694"/>
      <c r="M179" s="694"/>
      <c r="N179" s="694"/>
      <c r="O179" s="694"/>
      <c r="P179" s="694"/>
      <c r="Q179" s="694"/>
      <c r="R179" s="694"/>
      <c r="S179" s="694"/>
      <c r="T179" s="694"/>
      <c r="U179" s="694"/>
      <c r="V179" s="694"/>
      <c r="W179" s="694"/>
      <c r="X179" s="694"/>
      <c r="Y179" s="694"/>
      <c r="Z179" s="694"/>
      <c r="AA179" s="694"/>
      <c r="AB179" s="694"/>
      <c r="AC179" s="694"/>
      <c r="AD179" s="694"/>
    </row>
    <row r="180" spans="1:30" ht="19.5" customHeight="1">
      <c r="A180" s="740"/>
      <c r="B180" s="740"/>
      <c r="C180" s="741"/>
      <c r="D180" s="742"/>
      <c r="E180" s="705"/>
      <c r="F180" s="742"/>
      <c r="G180" s="705"/>
      <c r="H180" s="705"/>
      <c r="I180" s="705"/>
      <c r="J180" s="705"/>
      <c r="K180" s="694"/>
      <c r="L180" s="694"/>
      <c r="M180" s="694"/>
      <c r="N180" s="694"/>
      <c r="O180" s="694"/>
      <c r="P180" s="694"/>
      <c r="Q180" s="694"/>
      <c r="R180" s="694"/>
      <c r="S180" s="694"/>
      <c r="T180" s="694"/>
      <c r="U180" s="694"/>
      <c r="V180" s="694"/>
      <c r="W180" s="694"/>
      <c r="X180" s="694"/>
      <c r="Y180" s="694"/>
      <c r="Z180" s="694"/>
      <c r="AA180" s="694"/>
      <c r="AB180" s="694"/>
      <c r="AC180" s="694"/>
      <c r="AD180" s="694"/>
    </row>
    <row r="181" spans="1:30" ht="19.5" customHeight="1">
      <c r="A181" s="740"/>
      <c r="B181" s="740"/>
      <c r="C181" s="741"/>
      <c r="D181" s="742"/>
      <c r="E181" s="705"/>
      <c r="F181" s="742"/>
      <c r="G181" s="705"/>
      <c r="H181" s="705"/>
      <c r="I181" s="705"/>
      <c r="J181" s="705"/>
      <c r="K181" s="694"/>
      <c r="L181" s="694"/>
      <c r="M181" s="694"/>
      <c r="N181" s="694"/>
      <c r="O181" s="694"/>
      <c r="P181" s="694"/>
      <c r="Q181" s="694"/>
      <c r="R181" s="694"/>
      <c r="S181" s="694"/>
      <c r="T181" s="694"/>
      <c r="U181" s="694"/>
      <c r="V181" s="694"/>
      <c r="W181" s="694"/>
      <c r="X181" s="694"/>
      <c r="Y181" s="694"/>
      <c r="Z181" s="694"/>
      <c r="AA181" s="694"/>
      <c r="AB181" s="694"/>
      <c r="AC181" s="694"/>
      <c r="AD181" s="694"/>
    </row>
    <row r="182" spans="1:30" ht="19.5" customHeight="1">
      <c r="A182" s="740"/>
      <c r="B182" s="740"/>
      <c r="C182" s="741"/>
      <c r="D182" s="742"/>
      <c r="E182" s="705"/>
      <c r="F182" s="742"/>
      <c r="G182" s="705"/>
      <c r="H182" s="705"/>
      <c r="I182" s="705"/>
      <c r="J182" s="705"/>
      <c r="K182" s="694"/>
      <c r="L182" s="694"/>
      <c r="M182" s="694"/>
      <c r="N182" s="694"/>
      <c r="O182" s="694"/>
      <c r="P182" s="694"/>
      <c r="Q182" s="694"/>
      <c r="R182" s="694"/>
      <c r="S182" s="694"/>
      <c r="T182" s="694"/>
      <c r="U182" s="694"/>
      <c r="V182" s="694"/>
      <c r="W182" s="694"/>
      <c r="X182" s="694"/>
      <c r="Y182" s="694"/>
      <c r="Z182" s="694"/>
      <c r="AA182" s="694"/>
      <c r="AB182" s="694"/>
      <c r="AC182" s="694"/>
      <c r="AD182" s="694"/>
    </row>
    <row r="183" spans="1:30" ht="19.5" customHeight="1">
      <c r="A183" s="740"/>
      <c r="B183" s="740"/>
      <c r="C183" s="741"/>
      <c r="D183" s="742"/>
      <c r="E183" s="705"/>
      <c r="F183" s="742"/>
      <c r="G183" s="705"/>
      <c r="H183" s="705"/>
      <c r="I183" s="705"/>
      <c r="J183" s="705"/>
      <c r="K183" s="694"/>
      <c r="L183" s="694"/>
      <c r="M183" s="694"/>
      <c r="N183" s="694"/>
      <c r="O183" s="694"/>
      <c r="P183" s="694"/>
      <c r="Q183" s="694"/>
      <c r="R183" s="694"/>
      <c r="S183" s="694"/>
      <c r="T183" s="694"/>
      <c r="U183" s="694"/>
      <c r="V183" s="694"/>
      <c r="W183" s="694"/>
      <c r="X183" s="694"/>
      <c r="Y183" s="694"/>
      <c r="Z183" s="694"/>
      <c r="AA183" s="694"/>
      <c r="AB183" s="694"/>
      <c r="AC183" s="694"/>
      <c r="AD183" s="694"/>
    </row>
    <row r="184" spans="1:30" ht="19.5" customHeight="1">
      <c r="A184" s="740"/>
      <c r="B184" s="740"/>
      <c r="C184" s="741"/>
      <c r="D184" s="742"/>
      <c r="E184" s="705"/>
      <c r="F184" s="742"/>
      <c r="G184" s="705"/>
      <c r="H184" s="705"/>
      <c r="I184" s="705"/>
      <c r="J184" s="705"/>
      <c r="K184" s="694"/>
      <c r="L184" s="694"/>
      <c r="M184" s="694"/>
      <c r="N184" s="694"/>
      <c r="O184" s="694"/>
      <c r="P184" s="694"/>
      <c r="Q184" s="694"/>
      <c r="R184" s="694"/>
      <c r="S184" s="694"/>
      <c r="T184" s="694"/>
      <c r="U184" s="694"/>
      <c r="V184" s="694"/>
      <c r="W184" s="694"/>
      <c r="X184" s="694"/>
      <c r="Y184" s="694"/>
      <c r="Z184" s="694"/>
      <c r="AA184" s="694"/>
      <c r="AB184" s="694"/>
      <c r="AC184" s="694"/>
      <c r="AD184" s="694"/>
    </row>
    <row r="185" spans="1:30" ht="19.5" customHeight="1">
      <c r="A185" s="740"/>
      <c r="B185" s="740"/>
      <c r="C185" s="741"/>
      <c r="D185" s="742"/>
      <c r="E185" s="705"/>
      <c r="F185" s="742"/>
      <c r="G185" s="705"/>
      <c r="H185" s="705"/>
      <c r="I185" s="705"/>
      <c r="J185" s="705"/>
      <c r="K185" s="694"/>
      <c r="L185" s="694"/>
      <c r="M185" s="694"/>
      <c r="N185" s="694"/>
      <c r="O185" s="694"/>
      <c r="P185" s="694"/>
      <c r="Q185" s="694"/>
      <c r="R185" s="694"/>
      <c r="S185" s="694"/>
      <c r="T185" s="694"/>
      <c r="U185" s="694"/>
      <c r="V185" s="694"/>
      <c r="W185" s="694"/>
      <c r="X185" s="694"/>
      <c r="Y185" s="694"/>
      <c r="Z185" s="694"/>
      <c r="AA185" s="694"/>
      <c r="AB185" s="694"/>
      <c r="AC185" s="694"/>
      <c r="AD185" s="694"/>
    </row>
    <row r="186" spans="1:30" ht="19.5" customHeight="1">
      <c r="A186" s="740"/>
      <c r="B186" s="740"/>
      <c r="C186" s="741"/>
      <c r="D186" s="742"/>
      <c r="E186" s="705"/>
      <c r="F186" s="742"/>
      <c r="G186" s="705"/>
      <c r="H186" s="705"/>
      <c r="I186" s="705"/>
      <c r="J186" s="705"/>
      <c r="K186" s="694"/>
      <c r="L186" s="694"/>
      <c r="M186" s="694"/>
      <c r="N186" s="694"/>
      <c r="O186" s="694"/>
      <c r="P186" s="694"/>
      <c r="Q186" s="694"/>
      <c r="R186" s="694"/>
      <c r="S186" s="694"/>
      <c r="T186" s="694"/>
      <c r="U186" s="694"/>
      <c r="V186" s="694"/>
      <c r="W186" s="694"/>
      <c r="X186" s="694"/>
      <c r="Y186" s="694"/>
      <c r="Z186" s="694"/>
      <c r="AA186" s="694"/>
      <c r="AB186" s="694"/>
      <c r="AC186" s="694"/>
      <c r="AD186" s="694"/>
    </row>
    <row r="187" spans="1:30" ht="19.5" customHeight="1">
      <c r="A187" s="740"/>
      <c r="B187" s="740"/>
      <c r="C187" s="741"/>
      <c r="D187" s="742"/>
      <c r="E187" s="705"/>
      <c r="F187" s="742"/>
      <c r="G187" s="705"/>
      <c r="H187" s="705"/>
      <c r="I187" s="705"/>
      <c r="J187" s="705"/>
      <c r="K187" s="694"/>
      <c r="L187" s="694"/>
      <c r="M187" s="694"/>
      <c r="N187" s="694"/>
      <c r="O187" s="694"/>
      <c r="P187" s="694"/>
      <c r="Q187" s="694"/>
      <c r="R187" s="694"/>
      <c r="S187" s="694"/>
      <c r="T187" s="694"/>
      <c r="U187" s="694"/>
      <c r="V187" s="694"/>
      <c r="W187" s="694"/>
      <c r="X187" s="694"/>
      <c r="Y187" s="694"/>
      <c r="Z187" s="694"/>
      <c r="AA187" s="694"/>
      <c r="AB187" s="694"/>
      <c r="AC187" s="694"/>
      <c r="AD187" s="694"/>
    </row>
    <row r="188" spans="1:30" ht="19.5" customHeight="1">
      <c r="A188" s="740"/>
      <c r="B188" s="740"/>
      <c r="C188" s="741"/>
      <c r="D188" s="742"/>
      <c r="E188" s="705"/>
      <c r="F188" s="742"/>
      <c r="G188" s="705"/>
      <c r="H188" s="705"/>
      <c r="I188" s="705"/>
      <c r="J188" s="705"/>
      <c r="K188" s="694"/>
      <c r="L188" s="694"/>
      <c r="M188" s="694"/>
      <c r="N188" s="694"/>
      <c r="O188" s="694"/>
      <c r="P188" s="694"/>
      <c r="Q188" s="694"/>
      <c r="R188" s="694"/>
      <c r="S188" s="694"/>
      <c r="T188" s="694"/>
      <c r="U188" s="694"/>
      <c r="V188" s="694"/>
      <c r="W188" s="694"/>
      <c r="X188" s="694"/>
      <c r="Y188" s="694"/>
      <c r="Z188" s="694"/>
      <c r="AA188" s="694"/>
      <c r="AB188" s="694"/>
      <c r="AC188" s="694"/>
      <c r="AD188" s="694"/>
    </row>
    <row r="189" spans="1:30" ht="19.5" customHeight="1">
      <c r="A189" s="740"/>
      <c r="B189" s="740"/>
      <c r="C189" s="741"/>
      <c r="D189" s="742"/>
      <c r="E189" s="705"/>
      <c r="F189" s="742"/>
      <c r="G189" s="705"/>
      <c r="H189" s="705"/>
      <c r="I189" s="705"/>
      <c r="J189" s="705"/>
      <c r="K189" s="694"/>
      <c r="L189" s="694"/>
      <c r="M189" s="694"/>
      <c r="N189" s="694"/>
      <c r="O189" s="694"/>
      <c r="P189" s="694"/>
      <c r="Q189" s="694"/>
      <c r="R189" s="694"/>
      <c r="S189" s="694"/>
      <c r="T189" s="694"/>
      <c r="U189" s="694"/>
      <c r="V189" s="694"/>
      <c r="W189" s="694"/>
      <c r="X189" s="694"/>
      <c r="Y189" s="694"/>
      <c r="Z189" s="694"/>
      <c r="AA189" s="694"/>
      <c r="AB189" s="694"/>
      <c r="AC189" s="694"/>
      <c r="AD189" s="694"/>
    </row>
    <row r="190" spans="1:30" ht="19.5" customHeight="1">
      <c r="A190" s="740"/>
      <c r="B190" s="740"/>
      <c r="C190" s="741"/>
      <c r="D190" s="742"/>
      <c r="E190" s="705"/>
      <c r="F190" s="742"/>
      <c r="G190" s="705"/>
      <c r="H190" s="705"/>
      <c r="I190" s="705"/>
      <c r="J190" s="705"/>
      <c r="K190" s="694"/>
      <c r="L190" s="694"/>
      <c r="M190" s="694"/>
      <c r="N190" s="694"/>
      <c r="O190" s="694"/>
      <c r="P190" s="694"/>
      <c r="Q190" s="694"/>
      <c r="R190" s="694"/>
      <c r="S190" s="694"/>
      <c r="T190" s="694"/>
      <c r="U190" s="694"/>
      <c r="V190" s="694"/>
      <c r="W190" s="694"/>
      <c r="X190" s="694"/>
      <c r="Y190" s="694"/>
      <c r="Z190" s="694"/>
      <c r="AA190" s="694"/>
      <c r="AB190" s="694"/>
      <c r="AC190" s="694"/>
      <c r="AD190" s="694"/>
    </row>
    <row r="191" spans="1:30" ht="19.5" customHeight="1">
      <c r="A191" s="740"/>
      <c r="B191" s="740"/>
      <c r="C191" s="741"/>
      <c r="D191" s="742"/>
      <c r="E191" s="705"/>
      <c r="F191" s="742"/>
      <c r="G191" s="705"/>
      <c r="H191" s="705"/>
      <c r="I191" s="705"/>
      <c r="J191" s="705"/>
      <c r="K191" s="694"/>
      <c r="L191" s="694"/>
      <c r="M191" s="694"/>
      <c r="N191" s="694"/>
      <c r="O191" s="694"/>
      <c r="P191" s="694"/>
      <c r="Q191" s="694"/>
      <c r="R191" s="694"/>
      <c r="S191" s="694"/>
      <c r="T191" s="694"/>
      <c r="U191" s="694"/>
      <c r="V191" s="694"/>
      <c r="W191" s="694"/>
      <c r="X191" s="694"/>
      <c r="Y191" s="694"/>
      <c r="Z191" s="694"/>
      <c r="AA191" s="694"/>
      <c r="AB191" s="694"/>
      <c r="AC191" s="694"/>
      <c r="AD191" s="694"/>
    </row>
    <row r="192" spans="1:30" ht="19.5" customHeight="1">
      <c r="A192" s="740"/>
      <c r="B192" s="740"/>
      <c r="C192" s="741"/>
      <c r="D192" s="742"/>
      <c r="E192" s="705"/>
      <c r="F192" s="742"/>
      <c r="G192" s="705"/>
      <c r="H192" s="705"/>
      <c r="I192" s="705"/>
      <c r="J192" s="705"/>
      <c r="K192" s="694"/>
      <c r="L192" s="694"/>
      <c r="M192" s="694"/>
      <c r="N192" s="694"/>
      <c r="O192" s="694"/>
      <c r="P192" s="694"/>
      <c r="Q192" s="694"/>
      <c r="R192" s="694"/>
      <c r="S192" s="694"/>
      <c r="T192" s="694"/>
      <c r="U192" s="694"/>
      <c r="V192" s="694"/>
      <c r="W192" s="694"/>
      <c r="X192" s="694"/>
      <c r="Y192" s="694"/>
      <c r="Z192" s="694"/>
      <c r="AA192" s="694"/>
      <c r="AB192" s="694"/>
      <c r="AC192" s="694"/>
      <c r="AD192" s="694"/>
    </row>
    <row r="193" spans="1:30" ht="19.5" customHeight="1">
      <c r="A193" s="740"/>
      <c r="B193" s="740"/>
      <c r="C193" s="741"/>
      <c r="D193" s="742"/>
      <c r="E193" s="705"/>
      <c r="F193" s="742"/>
      <c r="G193" s="705"/>
      <c r="H193" s="705"/>
      <c r="I193" s="705"/>
      <c r="J193" s="705"/>
      <c r="K193" s="694"/>
      <c r="L193" s="694"/>
      <c r="M193" s="694"/>
      <c r="N193" s="694"/>
      <c r="O193" s="694"/>
      <c r="P193" s="694"/>
      <c r="Q193" s="694"/>
      <c r="R193" s="694"/>
      <c r="S193" s="694"/>
      <c r="T193" s="694"/>
      <c r="U193" s="694"/>
      <c r="V193" s="694"/>
      <c r="W193" s="694"/>
      <c r="X193" s="694"/>
      <c r="Y193" s="694"/>
      <c r="Z193" s="694"/>
      <c r="AA193" s="694"/>
      <c r="AB193" s="694"/>
      <c r="AC193" s="694"/>
      <c r="AD193" s="694"/>
    </row>
    <row r="194" spans="1:30" ht="19.5" customHeight="1">
      <c r="A194" s="740"/>
      <c r="B194" s="740"/>
      <c r="C194" s="741"/>
      <c r="D194" s="742"/>
      <c r="E194" s="705"/>
      <c r="F194" s="742"/>
      <c r="G194" s="705"/>
      <c r="H194" s="705"/>
      <c r="I194" s="705"/>
      <c r="J194" s="705"/>
      <c r="K194" s="694"/>
      <c r="L194" s="694"/>
      <c r="M194" s="694"/>
      <c r="N194" s="694"/>
      <c r="O194" s="694"/>
      <c r="P194" s="694"/>
      <c r="Q194" s="694"/>
      <c r="R194" s="694"/>
      <c r="S194" s="694"/>
      <c r="T194" s="694"/>
      <c r="U194" s="694"/>
      <c r="V194" s="694"/>
      <c r="W194" s="694"/>
      <c r="X194" s="694"/>
      <c r="Y194" s="694"/>
      <c r="Z194" s="694"/>
      <c r="AA194" s="694"/>
      <c r="AB194" s="694"/>
      <c r="AC194" s="694"/>
      <c r="AD194" s="694"/>
    </row>
    <row r="195" spans="1:30" ht="19.5" customHeight="1">
      <c r="A195" s="740"/>
      <c r="B195" s="740"/>
      <c r="C195" s="741"/>
      <c r="D195" s="742"/>
      <c r="E195" s="705"/>
      <c r="F195" s="742"/>
      <c r="G195" s="705"/>
      <c r="H195" s="705"/>
      <c r="I195" s="705"/>
      <c r="J195" s="705"/>
      <c r="K195" s="694"/>
      <c r="L195" s="694"/>
      <c r="M195" s="694"/>
      <c r="N195" s="694"/>
      <c r="O195" s="694"/>
      <c r="P195" s="694"/>
      <c r="Q195" s="694"/>
      <c r="R195" s="694"/>
      <c r="S195" s="694"/>
      <c r="T195" s="694"/>
      <c r="U195" s="694"/>
      <c r="V195" s="694"/>
      <c r="W195" s="694"/>
      <c r="X195" s="694"/>
      <c r="Y195" s="694"/>
      <c r="Z195" s="694"/>
      <c r="AA195" s="694"/>
      <c r="AB195" s="694"/>
      <c r="AC195" s="694"/>
      <c r="AD195" s="694"/>
    </row>
    <row r="196" spans="1:30" ht="19.5" customHeight="1">
      <c r="A196" s="740"/>
      <c r="B196" s="740"/>
      <c r="C196" s="741"/>
      <c r="D196" s="742"/>
      <c r="E196" s="705"/>
      <c r="F196" s="742"/>
      <c r="G196" s="705"/>
      <c r="H196" s="705"/>
      <c r="I196" s="705"/>
      <c r="J196" s="705"/>
      <c r="K196" s="694"/>
      <c r="L196" s="694"/>
      <c r="M196" s="694"/>
      <c r="N196" s="694"/>
      <c r="O196" s="694"/>
      <c r="P196" s="694"/>
      <c r="Q196" s="694"/>
      <c r="R196" s="694"/>
      <c r="S196" s="694"/>
      <c r="T196" s="694"/>
      <c r="U196" s="694"/>
      <c r="V196" s="694"/>
      <c r="W196" s="694"/>
      <c r="X196" s="694"/>
      <c r="Y196" s="694"/>
      <c r="Z196" s="694"/>
      <c r="AA196" s="694"/>
      <c r="AB196" s="694"/>
      <c r="AC196" s="694"/>
      <c r="AD196" s="694"/>
    </row>
    <row r="197" spans="1:30" ht="19.5" customHeight="1">
      <c r="A197" s="740"/>
      <c r="B197" s="740"/>
      <c r="C197" s="741"/>
      <c r="D197" s="742"/>
      <c r="E197" s="705"/>
      <c r="F197" s="742"/>
      <c r="G197" s="705"/>
      <c r="H197" s="705"/>
      <c r="I197" s="705"/>
      <c r="J197" s="705"/>
      <c r="K197" s="694"/>
      <c r="L197" s="694"/>
      <c r="M197" s="694"/>
      <c r="N197" s="694"/>
      <c r="O197" s="694"/>
      <c r="P197" s="694"/>
      <c r="Q197" s="694"/>
      <c r="R197" s="694"/>
      <c r="S197" s="694"/>
      <c r="T197" s="694"/>
      <c r="U197" s="694"/>
      <c r="V197" s="694"/>
      <c r="W197" s="694"/>
      <c r="X197" s="694"/>
      <c r="Y197" s="694"/>
      <c r="Z197" s="694"/>
      <c r="AA197" s="694"/>
      <c r="AB197" s="694"/>
      <c r="AC197" s="694"/>
      <c r="AD197" s="694"/>
    </row>
    <row r="198" spans="1:30" ht="19.5" customHeight="1">
      <c r="A198" s="740"/>
      <c r="B198" s="740"/>
      <c r="C198" s="741"/>
      <c r="D198" s="742"/>
      <c r="E198" s="705"/>
      <c r="F198" s="742"/>
      <c r="G198" s="705"/>
      <c r="H198" s="705"/>
      <c r="I198" s="705"/>
      <c r="J198" s="705"/>
      <c r="K198" s="694"/>
      <c r="L198" s="694"/>
      <c r="M198" s="694"/>
      <c r="N198" s="694"/>
      <c r="O198" s="694"/>
      <c r="P198" s="694"/>
      <c r="Q198" s="694"/>
      <c r="R198" s="694"/>
      <c r="S198" s="694"/>
      <c r="T198" s="694"/>
      <c r="U198" s="694"/>
      <c r="V198" s="694"/>
      <c r="W198" s="694"/>
      <c r="X198" s="694"/>
      <c r="Y198" s="694"/>
      <c r="Z198" s="694"/>
      <c r="AA198" s="694"/>
      <c r="AB198" s="694"/>
      <c r="AC198" s="694"/>
      <c r="AD198" s="694"/>
    </row>
    <row r="199" spans="1:30" ht="19.5" customHeight="1">
      <c r="A199" s="740"/>
      <c r="B199" s="740"/>
      <c r="C199" s="741"/>
      <c r="D199" s="742"/>
      <c r="E199" s="705"/>
      <c r="F199" s="742"/>
      <c r="G199" s="705"/>
      <c r="H199" s="705"/>
      <c r="I199" s="705"/>
      <c r="J199" s="705"/>
      <c r="K199" s="694"/>
      <c r="L199" s="694"/>
      <c r="M199" s="694"/>
      <c r="N199" s="694"/>
      <c r="O199" s="694"/>
      <c r="P199" s="694"/>
      <c r="Q199" s="694"/>
      <c r="R199" s="694"/>
      <c r="S199" s="694"/>
      <c r="T199" s="694"/>
      <c r="U199" s="694"/>
      <c r="V199" s="694"/>
      <c r="W199" s="694"/>
      <c r="X199" s="694"/>
      <c r="Y199" s="694"/>
      <c r="Z199" s="694"/>
      <c r="AA199" s="694"/>
      <c r="AB199" s="694"/>
      <c r="AC199" s="694"/>
      <c r="AD199" s="694"/>
    </row>
    <row r="200" spans="1:30" ht="19.5" customHeight="1">
      <c r="A200" s="740"/>
      <c r="B200" s="740"/>
      <c r="C200" s="741"/>
      <c r="D200" s="742"/>
      <c r="E200" s="705"/>
      <c r="F200" s="742"/>
      <c r="G200" s="705"/>
      <c r="H200" s="705"/>
      <c r="I200" s="705"/>
      <c r="J200" s="705"/>
      <c r="K200" s="694"/>
      <c r="L200" s="694"/>
      <c r="M200" s="694"/>
      <c r="N200" s="694"/>
      <c r="O200" s="694"/>
      <c r="P200" s="694"/>
      <c r="Q200" s="694"/>
      <c r="R200" s="694"/>
      <c r="S200" s="694"/>
      <c r="T200" s="694"/>
      <c r="U200" s="694"/>
      <c r="V200" s="694"/>
      <c r="W200" s="694"/>
      <c r="X200" s="694"/>
      <c r="Y200" s="694"/>
      <c r="Z200" s="694"/>
      <c r="AA200" s="694"/>
      <c r="AB200" s="694"/>
      <c r="AC200" s="694"/>
      <c r="AD200" s="694"/>
    </row>
    <row r="201" spans="1:30" ht="19.5" customHeight="1">
      <c r="A201" s="740"/>
      <c r="B201" s="740"/>
      <c r="C201" s="741"/>
      <c r="D201" s="742"/>
      <c r="E201" s="705"/>
      <c r="F201" s="742"/>
      <c r="G201" s="705"/>
      <c r="H201" s="705"/>
      <c r="I201" s="705"/>
      <c r="J201" s="705"/>
      <c r="K201" s="694"/>
      <c r="L201" s="694"/>
      <c r="M201" s="694"/>
      <c r="N201" s="694"/>
      <c r="O201" s="694"/>
      <c r="P201" s="694"/>
      <c r="Q201" s="694"/>
      <c r="R201" s="694"/>
      <c r="S201" s="694"/>
      <c r="T201" s="694"/>
      <c r="U201" s="694"/>
      <c r="V201" s="694"/>
      <c r="W201" s="694"/>
      <c r="X201" s="694"/>
      <c r="Y201" s="694"/>
      <c r="Z201" s="694"/>
      <c r="AA201" s="694"/>
      <c r="AB201" s="694"/>
      <c r="AC201" s="694"/>
      <c r="AD201" s="694"/>
    </row>
    <row r="202" spans="1:30" ht="19.5" customHeight="1">
      <c r="A202" s="740"/>
      <c r="B202" s="740"/>
      <c r="C202" s="741"/>
      <c r="D202" s="742"/>
      <c r="E202" s="705"/>
      <c r="F202" s="742"/>
      <c r="G202" s="705"/>
      <c r="H202" s="705"/>
      <c r="I202" s="705"/>
      <c r="J202" s="705"/>
      <c r="K202" s="694"/>
      <c r="L202" s="694"/>
      <c r="M202" s="694"/>
      <c r="N202" s="694"/>
      <c r="O202" s="694"/>
      <c r="P202" s="694"/>
      <c r="Q202" s="694"/>
      <c r="R202" s="694"/>
      <c r="S202" s="694"/>
      <c r="T202" s="694"/>
      <c r="U202" s="694"/>
      <c r="V202" s="694"/>
      <c r="W202" s="694"/>
      <c r="X202" s="694"/>
      <c r="Y202" s="694"/>
      <c r="Z202" s="694"/>
      <c r="AA202" s="694"/>
      <c r="AB202" s="694"/>
      <c r="AC202" s="694"/>
      <c r="AD202" s="694"/>
    </row>
    <row r="203" spans="1:30" ht="19.5" customHeight="1">
      <c r="A203" s="740"/>
      <c r="B203" s="740"/>
      <c r="C203" s="741"/>
      <c r="D203" s="742"/>
      <c r="E203" s="705"/>
      <c r="F203" s="742"/>
      <c r="G203" s="705"/>
      <c r="H203" s="705"/>
      <c r="I203" s="705"/>
      <c r="J203" s="705"/>
      <c r="K203" s="694"/>
      <c r="L203" s="694"/>
      <c r="M203" s="694"/>
      <c r="N203" s="694"/>
      <c r="O203" s="694"/>
      <c r="P203" s="694"/>
      <c r="Q203" s="694"/>
      <c r="R203" s="694"/>
      <c r="S203" s="694"/>
      <c r="T203" s="694"/>
      <c r="U203" s="694"/>
      <c r="V203" s="694"/>
      <c r="W203" s="694"/>
      <c r="X203" s="694"/>
      <c r="Y203" s="694"/>
      <c r="Z203" s="694"/>
      <c r="AA203" s="694"/>
      <c r="AB203" s="694"/>
      <c r="AC203" s="694"/>
      <c r="AD203" s="694"/>
    </row>
    <row r="204" spans="1:30" ht="19.5" customHeight="1">
      <c r="A204" s="740"/>
      <c r="B204" s="740"/>
      <c r="C204" s="741"/>
      <c r="D204" s="742"/>
      <c r="E204" s="705"/>
      <c r="F204" s="742"/>
      <c r="G204" s="705"/>
      <c r="H204" s="705"/>
      <c r="I204" s="705"/>
      <c r="J204" s="705"/>
      <c r="K204" s="694"/>
      <c r="L204" s="694"/>
      <c r="M204" s="694"/>
      <c r="N204" s="694"/>
      <c r="O204" s="694"/>
      <c r="P204" s="694"/>
      <c r="Q204" s="694"/>
      <c r="R204" s="694"/>
      <c r="S204" s="694"/>
      <c r="T204" s="694"/>
      <c r="U204" s="694"/>
      <c r="V204" s="694"/>
      <c r="W204" s="694"/>
      <c r="X204" s="694"/>
      <c r="Y204" s="694"/>
      <c r="Z204" s="694"/>
      <c r="AA204" s="694"/>
      <c r="AB204" s="694"/>
      <c r="AC204" s="694"/>
      <c r="AD204" s="694"/>
    </row>
    <row r="205" spans="1:30" ht="19.5" customHeight="1">
      <c r="A205" s="740"/>
      <c r="B205" s="740"/>
      <c r="C205" s="741"/>
      <c r="D205" s="742"/>
      <c r="E205" s="705"/>
      <c r="F205" s="742"/>
      <c r="G205" s="705"/>
      <c r="H205" s="705"/>
      <c r="I205" s="705"/>
      <c r="J205" s="705"/>
      <c r="K205" s="694"/>
      <c r="L205" s="694"/>
      <c r="M205" s="694"/>
      <c r="N205" s="694"/>
      <c r="O205" s="694"/>
      <c r="P205" s="694"/>
      <c r="Q205" s="694"/>
      <c r="R205" s="694"/>
      <c r="S205" s="694"/>
      <c r="T205" s="694"/>
      <c r="U205" s="694"/>
      <c r="V205" s="694"/>
      <c r="W205" s="694"/>
      <c r="X205" s="694"/>
      <c r="Y205" s="694"/>
      <c r="Z205" s="694"/>
      <c r="AA205" s="694"/>
      <c r="AB205" s="694"/>
      <c r="AC205" s="694"/>
      <c r="AD205" s="694"/>
    </row>
    <row r="206" spans="1:30" ht="15.75" customHeight="1">
      <c r="A206" s="740"/>
      <c r="B206" s="740"/>
      <c r="C206" s="741"/>
      <c r="D206" s="742"/>
      <c r="E206" s="705"/>
      <c r="F206" s="742"/>
      <c r="G206" s="705"/>
      <c r="H206" s="705"/>
      <c r="I206" s="705"/>
      <c r="J206" s="705"/>
      <c r="K206" s="694"/>
      <c r="L206" s="694"/>
      <c r="M206" s="694"/>
      <c r="N206" s="694"/>
      <c r="O206" s="694"/>
      <c r="P206" s="694"/>
      <c r="Q206" s="694"/>
      <c r="R206" s="694"/>
      <c r="S206" s="694"/>
      <c r="T206" s="694"/>
      <c r="U206" s="694"/>
      <c r="V206" s="694"/>
      <c r="W206" s="694"/>
      <c r="X206" s="694"/>
      <c r="Y206" s="694"/>
      <c r="Z206" s="694"/>
      <c r="AA206" s="694"/>
      <c r="AB206" s="694"/>
      <c r="AC206" s="694"/>
      <c r="AD206" s="694"/>
    </row>
    <row r="207" spans="1:30" ht="15.75" customHeight="1">
      <c r="A207" s="740"/>
      <c r="B207" s="740"/>
      <c r="C207" s="741"/>
      <c r="D207" s="742"/>
      <c r="E207" s="705"/>
      <c r="F207" s="742"/>
      <c r="G207" s="705"/>
      <c r="H207" s="705"/>
      <c r="I207" s="705"/>
      <c r="J207" s="705"/>
      <c r="K207" s="694"/>
      <c r="L207" s="694"/>
      <c r="M207" s="694"/>
      <c r="N207" s="694"/>
      <c r="O207" s="694"/>
      <c r="P207" s="694"/>
      <c r="Q207" s="694"/>
      <c r="R207" s="694"/>
      <c r="S207" s="694"/>
      <c r="T207" s="694"/>
      <c r="U207" s="694"/>
      <c r="V207" s="694"/>
      <c r="W207" s="694"/>
      <c r="X207" s="694"/>
      <c r="Y207" s="694"/>
      <c r="Z207" s="694"/>
      <c r="AA207" s="694"/>
      <c r="AB207" s="694"/>
      <c r="AC207" s="694"/>
      <c r="AD207" s="694"/>
    </row>
    <row r="208" spans="1:30" ht="15.75" customHeight="1">
      <c r="A208" s="740"/>
      <c r="B208" s="740"/>
      <c r="C208" s="741"/>
      <c r="D208" s="742"/>
      <c r="E208" s="705"/>
      <c r="F208" s="742"/>
      <c r="G208" s="705"/>
      <c r="H208" s="705"/>
      <c r="I208" s="705"/>
      <c r="J208" s="705"/>
      <c r="K208" s="694"/>
      <c r="L208" s="694"/>
      <c r="M208" s="694"/>
      <c r="N208" s="694"/>
      <c r="O208" s="694"/>
      <c r="P208" s="694"/>
      <c r="Q208" s="694"/>
      <c r="R208" s="694"/>
      <c r="S208" s="694"/>
      <c r="T208" s="694"/>
      <c r="U208" s="694"/>
      <c r="V208" s="694"/>
      <c r="W208" s="694"/>
      <c r="X208" s="694"/>
      <c r="Y208" s="694"/>
      <c r="Z208" s="694"/>
      <c r="AA208" s="694"/>
      <c r="AB208" s="694"/>
      <c r="AC208" s="694"/>
      <c r="AD208" s="694"/>
    </row>
    <row r="209" spans="1:30" ht="15.75" customHeight="1">
      <c r="A209" s="740"/>
      <c r="B209" s="740"/>
      <c r="C209" s="741"/>
      <c r="D209" s="742"/>
      <c r="E209" s="705"/>
      <c r="F209" s="742"/>
      <c r="G209" s="705"/>
      <c r="H209" s="705"/>
      <c r="I209" s="705"/>
      <c r="J209" s="705"/>
      <c r="K209" s="694"/>
      <c r="L209" s="694"/>
      <c r="M209" s="694"/>
      <c r="N209" s="694"/>
      <c r="O209" s="694"/>
      <c r="P209" s="694"/>
      <c r="Q209" s="694"/>
      <c r="R209" s="694"/>
      <c r="S209" s="694"/>
      <c r="T209" s="694"/>
      <c r="U209" s="694"/>
      <c r="V209" s="694"/>
      <c r="W209" s="694"/>
      <c r="X209" s="694"/>
      <c r="Y209" s="694"/>
      <c r="Z209" s="694"/>
      <c r="AA209" s="694"/>
      <c r="AB209" s="694"/>
      <c r="AC209" s="694"/>
      <c r="AD209" s="694"/>
    </row>
    <row r="210" spans="1:30" ht="15.75" customHeight="1">
      <c r="A210" s="740"/>
      <c r="B210" s="740"/>
      <c r="C210" s="741"/>
      <c r="D210" s="742"/>
      <c r="E210" s="705"/>
      <c r="F210" s="742"/>
      <c r="G210" s="705"/>
      <c r="H210" s="705"/>
      <c r="I210" s="705"/>
      <c r="J210" s="705"/>
      <c r="K210" s="694"/>
      <c r="L210" s="694"/>
      <c r="M210" s="694"/>
      <c r="N210" s="694"/>
      <c r="O210" s="694"/>
      <c r="P210" s="694"/>
      <c r="Q210" s="694"/>
      <c r="R210" s="694"/>
      <c r="S210" s="694"/>
      <c r="T210" s="694"/>
      <c r="U210" s="694"/>
      <c r="V210" s="694"/>
      <c r="W210" s="694"/>
      <c r="X210" s="694"/>
      <c r="Y210" s="694"/>
      <c r="Z210" s="694"/>
      <c r="AA210" s="694"/>
      <c r="AB210" s="694"/>
      <c r="AC210" s="694"/>
      <c r="AD210" s="694"/>
    </row>
    <row r="211" spans="1:30" ht="15.75" customHeight="1">
      <c r="A211" s="740"/>
      <c r="B211" s="740"/>
      <c r="C211" s="741"/>
      <c r="D211" s="742"/>
      <c r="E211" s="705"/>
      <c r="F211" s="742"/>
      <c r="G211" s="705"/>
      <c r="H211" s="705"/>
      <c r="I211" s="705"/>
      <c r="J211" s="705"/>
      <c r="K211" s="694"/>
      <c r="L211" s="694"/>
      <c r="M211" s="694"/>
      <c r="N211" s="694"/>
      <c r="O211" s="694"/>
      <c r="P211" s="694"/>
      <c r="Q211" s="694"/>
      <c r="R211" s="694"/>
      <c r="S211" s="694"/>
      <c r="T211" s="694"/>
      <c r="U211" s="694"/>
      <c r="V211" s="694"/>
      <c r="W211" s="694"/>
      <c r="X211" s="694"/>
      <c r="Y211" s="694"/>
      <c r="Z211" s="694"/>
      <c r="AA211" s="694"/>
      <c r="AB211" s="694"/>
      <c r="AC211" s="694"/>
      <c r="AD211" s="694"/>
    </row>
    <row r="212" spans="1:30" ht="15.75" customHeight="1">
      <c r="A212" s="740"/>
      <c r="B212" s="740"/>
      <c r="C212" s="741"/>
      <c r="D212" s="742"/>
      <c r="E212" s="705"/>
      <c r="F212" s="742"/>
      <c r="G212" s="705"/>
      <c r="H212" s="705"/>
      <c r="I212" s="705"/>
      <c r="J212" s="705"/>
      <c r="K212" s="694"/>
      <c r="L212" s="694"/>
      <c r="M212" s="694"/>
      <c r="N212" s="694"/>
      <c r="O212" s="694"/>
      <c r="P212" s="694"/>
      <c r="Q212" s="694"/>
      <c r="R212" s="694"/>
      <c r="S212" s="694"/>
      <c r="T212" s="694"/>
      <c r="U212" s="694"/>
      <c r="V212" s="694"/>
      <c r="W212" s="694"/>
      <c r="X212" s="694"/>
      <c r="Y212" s="694"/>
      <c r="Z212" s="694"/>
      <c r="AA212" s="694"/>
      <c r="AB212" s="694"/>
      <c r="AC212" s="694"/>
      <c r="AD212" s="694"/>
    </row>
    <row r="213" spans="1:30" ht="15.75" customHeight="1">
      <c r="A213" s="740"/>
      <c r="B213" s="740"/>
      <c r="C213" s="741"/>
      <c r="D213" s="742"/>
      <c r="E213" s="705"/>
      <c r="F213" s="742"/>
      <c r="G213" s="705"/>
      <c r="H213" s="705"/>
      <c r="I213" s="705"/>
      <c r="J213" s="705"/>
      <c r="K213" s="694"/>
      <c r="L213" s="694"/>
      <c r="M213" s="694"/>
      <c r="N213" s="694"/>
      <c r="O213" s="694"/>
      <c r="P213" s="694"/>
      <c r="Q213" s="694"/>
      <c r="R213" s="694"/>
      <c r="S213" s="694"/>
      <c r="T213" s="694"/>
      <c r="U213" s="694"/>
      <c r="V213" s="694"/>
      <c r="W213" s="694"/>
      <c r="X213" s="694"/>
      <c r="Y213" s="694"/>
      <c r="Z213" s="694"/>
      <c r="AA213" s="694"/>
      <c r="AB213" s="694"/>
      <c r="AC213" s="694"/>
      <c r="AD213" s="694"/>
    </row>
    <row r="214" spans="1:30" ht="15.75" customHeight="1">
      <c r="A214" s="740"/>
      <c r="B214" s="740"/>
      <c r="C214" s="741"/>
      <c r="D214" s="742"/>
      <c r="E214" s="705"/>
      <c r="F214" s="742"/>
      <c r="G214" s="705"/>
      <c r="H214" s="705"/>
      <c r="I214" s="705"/>
      <c r="J214" s="705"/>
      <c r="K214" s="694"/>
      <c r="L214" s="694"/>
      <c r="M214" s="694"/>
      <c r="N214" s="694"/>
      <c r="O214" s="694"/>
      <c r="P214" s="694"/>
      <c r="Q214" s="694"/>
      <c r="R214" s="694"/>
      <c r="S214" s="694"/>
      <c r="T214" s="694"/>
      <c r="U214" s="694"/>
      <c r="V214" s="694"/>
      <c r="W214" s="694"/>
      <c r="X214" s="694"/>
      <c r="Y214" s="694"/>
      <c r="Z214" s="694"/>
      <c r="AA214" s="694"/>
      <c r="AB214" s="694"/>
      <c r="AC214" s="694"/>
      <c r="AD214" s="694"/>
    </row>
    <row r="215" spans="1:30" ht="15.75" customHeight="1">
      <c r="A215" s="740"/>
      <c r="B215" s="740"/>
      <c r="C215" s="741"/>
      <c r="D215" s="742"/>
      <c r="E215" s="705"/>
      <c r="F215" s="742"/>
      <c r="G215" s="705"/>
      <c r="H215" s="705"/>
      <c r="I215" s="705"/>
      <c r="J215" s="705"/>
      <c r="K215" s="694"/>
      <c r="L215" s="694"/>
      <c r="M215" s="694"/>
      <c r="N215" s="694"/>
      <c r="O215" s="694"/>
      <c r="P215" s="694"/>
      <c r="Q215" s="694"/>
      <c r="R215" s="694"/>
      <c r="S215" s="694"/>
      <c r="T215" s="694"/>
      <c r="U215" s="694"/>
      <c r="V215" s="694"/>
      <c r="W215" s="694"/>
      <c r="X215" s="694"/>
      <c r="Y215" s="694"/>
      <c r="Z215" s="694"/>
      <c r="AA215" s="694"/>
      <c r="AB215" s="694"/>
      <c r="AC215" s="694"/>
      <c r="AD215" s="694"/>
    </row>
    <row r="216" spans="1:30" ht="15.75" customHeight="1">
      <c r="A216" s="740"/>
      <c r="B216" s="740"/>
      <c r="C216" s="741"/>
      <c r="D216" s="742"/>
      <c r="E216" s="705"/>
      <c r="F216" s="742"/>
      <c r="G216" s="705"/>
      <c r="H216" s="705"/>
      <c r="I216" s="705"/>
      <c r="J216" s="705"/>
      <c r="K216" s="694"/>
      <c r="L216" s="694"/>
      <c r="M216" s="694"/>
      <c r="N216" s="694"/>
      <c r="O216" s="694"/>
      <c r="P216" s="694"/>
      <c r="Q216" s="694"/>
      <c r="R216" s="694"/>
      <c r="S216" s="694"/>
      <c r="T216" s="694"/>
      <c r="U216" s="694"/>
      <c r="V216" s="694"/>
      <c r="W216" s="694"/>
      <c r="X216" s="694"/>
      <c r="Y216" s="694"/>
      <c r="Z216" s="694"/>
      <c r="AA216" s="694"/>
      <c r="AB216" s="694"/>
      <c r="AC216" s="694"/>
      <c r="AD216" s="694"/>
    </row>
    <row r="217" spans="1:30" ht="15.75" customHeight="1">
      <c r="A217" s="740"/>
      <c r="B217" s="740"/>
      <c r="C217" s="741"/>
      <c r="D217" s="742"/>
      <c r="E217" s="705"/>
      <c r="F217" s="742"/>
      <c r="G217" s="705"/>
      <c r="H217" s="705"/>
      <c r="I217" s="705"/>
      <c r="J217" s="705"/>
      <c r="K217" s="694"/>
      <c r="L217" s="694"/>
      <c r="M217" s="694"/>
      <c r="N217" s="694"/>
      <c r="O217" s="694"/>
      <c r="P217" s="694"/>
      <c r="Q217" s="694"/>
      <c r="R217" s="694"/>
      <c r="S217" s="694"/>
      <c r="T217" s="694"/>
      <c r="U217" s="694"/>
      <c r="V217" s="694"/>
      <c r="W217" s="694"/>
      <c r="X217" s="694"/>
      <c r="Y217" s="694"/>
      <c r="Z217" s="694"/>
      <c r="AA217" s="694"/>
      <c r="AB217" s="694"/>
      <c r="AC217" s="694"/>
      <c r="AD217" s="694"/>
    </row>
    <row r="218" spans="1:30" ht="15.75" customHeight="1">
      <c r="A218" s="740"/>
      <c r="B218" s="740"/>
      <c r="C218" s="741"/>
      <c r="D218" s="742"/>
      <c r="E218" s="705"/>
      <c r="F218" s="742"/>
      <c r="G218" s="705"/>
      <c r="H218" s="705"/>
      <c r="I218" s="705"/>
      <c r="J218" s="705"/>
      <c r="K218" s="694"/>
      <c r="L218" s="694"/>
      <c r="M218" s="694"/>
      <c r="N218" s="694"/>
      <c r="O218" s="694"/>
      <c r="P218" s="694"/>
      <c r="Q218" s="694"/>
      <c r="R218" s="694"/>
      <c r="S218" s="694"/>
      <c r="T218" s="694"/>
      <c r="U218" s="694"/>
      <c r="V218" s="694"/>
      <c r="W218" s="694"/>
      <c r="X218" s="694"/>
      <c r="Y218" s="694"/>
      <c r="Z218" s="694"/>
      <c r="AA218" s="694"/>
      <c r="AB218" s="694"/>
      <c r="AC218" s="694"/>
      <c r="AD218" s="694"/>
    </row>
    <row r="219" spans="1:30" ht="15.75" customHeight="1">
      <c r="A219" s="740"/>
      <c r="B219" s="740"/>
      <c r="C219" s="743"/>
      <c r="D219" s="705"/>
      <c r="E219" s="705"/>
      <c r="F219" s="742"/>
      <c r="G219" s="705"/>
      <c r="H219" s="705"/>
      <c r="I219" s="705"/>
      <c r="J219" s="705"/>
      <c r="K219" s="694"/>
      <c r="L219" s="694"/>
      <c r="M219" s="694"/>
      <c r="N219" s="694"/>
      <c r="O219" s="694"/>
      <c r="P219" s="694"/>
      <c r="Q219" s="694"/>
      <c r="R219" s="694"/>
      <c r="S219" s="694"/>
      <c r="T219" s="694"/>
      <c r="U219" s="694"/>
      <c r="V219" s="694"/>
      <c r="W219" s="694"/>
      <c r="X219" s="694"/>
      <c r="Y219" s="694"/>
      <c r="Z219" s="694"/>
      <c r="AA219" s="694"/>
      <c r="AB219" s="694"/>
      <c r="AC219" s="694"/>
      <c r="AD219" s="694"/>
    </row>
    <row r="220" spans="1:30" ht="15.75" customHeight="1">
      <c r="A220" s="740"/>
      <c r="B220" s="740"/>
      <c r="C220" s="743"/>
      <c r="D220" s="705"/>
      <c r="E220" s="705"/>
      <c r="F220" s="742"/>
      <c r="G220" s="705"/>
      <c r="H220" s="705"/>
      <c r="I220" s="705"/>
      <c r="J220" s="705"/>
      <c r="K220" s="694"/>
      <c r="L220" s="694"/>
      <c r="M220" s="694"/>
      <c r="N220" s="694"/>
      <c r="O220" s="694"/>
      <c r="P220" s="694"/>
      <c r="Q220" s="694"/>
      <c r="R220" s="694"/>
      <c r="S220" s="694"/>
      <c r="T220" s="694"/>
      <c r="U220" s="694"/>
      <c r="V220" s="694"/>
      <c r="W220" s="694"/>
      <c r="X220" s="694"/>
      <c r="Y220" s="694"/>
      <c r="Z220" s="694"/>
      <c r="AA220" s="694"/>
      <c r="AB220" s="694"/>
      <c r="AC220" s="694"/>
      <c r="AD220" s="694"/>
    </row>
    <row r="221" spans="1:30" ht="15.75" customHeight="1">
      <c r="A221" s="740"/>
      <c r="B221" s="740"/>
      <c r="C221" s="743"/>
      <c r="D221" s="705"/>
      <c r="E221" s="705"/>
      <c r="F221" s="742"/>
      <c r="G221" s="705"/>
      <c r="H221" s="705"/>
      <c r="I221" s="705"/>
      <c r="J221" s="705"/>
      <c r="K221" s="694"/>
      <c r="L221" s="694"/>
      <c r="M221" s="694"/>
      <c r="N221" s="694"/>
      <c r="O221" s="694"/>
      <c r="P221" s="694"/>
      <c r="Q221" s="694"/>
      <c r="R221" s="694"/>
      <c r="S221" s="694"/>
      <c r="T221" s="694"/>
      <c r="U221" s="694"/>
      <c r="V221" s="694"/>
      <c r="W221" s="694"/>
      <c r="X221" s="694"/>
      <c r="Y221" s="694"/>
      <c r="Z221" s="694"/>
      <c r="AA221" s="694"/>
      <c r="AB221" s="694"/>
      <c r="AC221" s="694"/>
      <c r="AD221" s="694"/>
    </row>
    <row r="222" spans="1:30" ht="15.75" customHeight="1">
      <c r="A222" s="740"/>
      <c r="B222" s="740"/>
      <c r="C222" s="743"/>
      <c r="D222" s="705"/>
      <c r="E222" s="705"/>
      <c r="F222" s="742"/>
      <c r="G222" s="705"/>
      <c r="H222" s="705"/>
      <c r="I222" s="705"/>
      <c r="J222" s="705"/>
      <c r="K222" s="694"/>
      <c r="L222" s="694"/>
      <c r="M222" s="694"/>
      <c r="N222" s="694"/>
      <c r="O222" s="694"/>
      <c r="P222" s="694"/>
      <c r="Q222" s="694"/>
      <c r="R222" s="694"/>
      <c r="S222" s="694"/>
      <c r="T222" s="694"/>
      <c r="U222" s="694"/>
      <c r="V222" s="694"/>
      <c r="W222" s="694"/>
      <c r="X222" s="694"/>
      <c r="Y222" s="694"/>
      <c r="Z222" s="694"/>
      <c r="AA222" s="694"/>
      <c r="AB222" s="694"/>
      <c r="AC222" s="694"/>
      <c r="AD222" s="694"/>
    </row>
    <row r="223" spans="1:30" ht="15.75" customHeight="1">
      <c r="A223" s="740"/>
      <c r="B223" s="740"/>
      <c r="C223" s="743"/>
      <c r="D223" s="705"/>
      <c r="E223" s="705"/>
      <c r="F223" s="742"/>
      <c r="G223" s="705"/>
      <c r="H223" s="705"/>
      <c r="I223" s="705"/>
      <c r="J223" s="705"/>
      <c r="K223" s="694"/>
      <c r="L223" s="694"/>
      <c r="M223" s="694"/>
      <c r="N223" s="694"/>
      <c r="O223" s="694"/>
      <c r="P223" s="694"/>
      <c r="Q223" s="694"/>
      <c r="R223" s="694"/>
      <c r="S223" s="694"/>
      <c r="T223" s="694"/>
      <c r="U223" s="694"/>
      <c r="V223" s="694"/>
      <c r="W223" s="694"/>
      <c r="X223" s="694"/>
      <c r="Y223" s="694"/>
      <c r="Z223" s="694"/>
      <c r="AA223" s="694"/>
      <c r="AB223" s="694"/>
      <c r="AC223" s="694"/>
      <c r="AD223" s="694"/>
    </row>
    <row r="224" spans="1:30" ht="15.75" customHeight="1">
      <c r="A224" s="740"/>
      <c r="B224" s="740"/>
      <c r="C224" s="743"/>
      <c r="D224" s="705"/>
      <c r="E224" s="705"/>
      <c r="F224" s="742"/>
      <c r="G224" s="705"/>
      <c r="H224" s="705"/>
      <c r="I224" s="705"/>
      <c r="J224" s="705"/>
      <c r="K224" s="694"/>
      <c r="L224" s="694"/>
      <c r="M224" s="694"/>
      <c r="N224" s="694"/>
      <c r="O224" s="694"/>
      <c r="P224" s="694"/>
      <c r="Q224" s="694"/>
      <c r="R224" s="694"/>
      <c r="S224" s="694"/>
      <c r="T224" s="694"/>
      <c r="U224" s="694"/>
      <c r="V224" s="694"/>
      <c r="W224" s="694"/>
      <c r="X224" s="694"/>
      <c r="Y224" s="694"/>
      <c r="Z224" s="694"/>
      <c r="AA224" s="694"/>
      <c r="AB224" s="694"/>
      <c r="AC224" s="694"/>
      <c r="AD224" s="694"/>
    </row>
    <row r="225" spans="1:30" ht="15.75" customHeight="1">
      <c r="A225" s="740"/>
      <c r="B225" s="740"/>
      <c r="C225" s="743"/>
      <c r="D225" s="705"/>
      <c r="E225" s="705"/>
      <c r="F225" s="742"/>
      <c r="G225" s="705"/>
      <c r="H225" s="705"/>
      <c r="I225" s="705"/>
      <c r="J225" s="705"/>
      <c r="K225" s="694"/>
      <c r="L225" s="694"/>
      <c r="M225" s="694"/>
      <c r="N225" s="694"/>
      <c r="O225" s="694"/>
      <c r="P225" s="694"/>
      <c r="Q225" s="694"/>
      <c r="R225" s="694"/>
      <c r="S225" s="694"/>
      <c r="T225" s="694"/>
      <c r="U225" s="694"/>
      <c r="V225" s="694"/>
      <c r="W225" s="694"/>
      <c r="X225" s="694"/>
      <c r="Y225" s="694"/>
      <c r="Z225" s="694"/>
      <c r="AA225" s="694"/>
      <c r="AB225" s="694"/>
      <c r="AC225" s="694"/>
      <c r="AD225" s="694"/>
    </row>
    <row r="226" spans="1:30" ht="15.75" customHeight="1">
      <c r="A226" s="740"/>
      <c r="B226" s="740"/>
      <c r="C226" s="743"/>
      <c r="D226" s="705"/>
      <c r="E226" s="705"/>
      <c r="F226" s="742"/>
      <c r="G226" s="705"/>
      <c r="H226" s="705"/>
      <c r="I226" s="705"/>
      <c r="J226" s="705"/>
      <c r="K226" s="694"/>
      <c r="L226" s="694"/>
      <c r="M226" s="694"/>
      <c r="N226" s="694"/>
      <c r="O226" s="694"/>
      <c r="P226" s="694"/>
      <c r="Q226" s="694"/>
      <c r="R226" s="694"/>
      <c r="S226" s="694"/>
      <c r="T226" s="694"/>
      <c r="U226" s="694"/>
      <c r="V226" s="694"/>
      <c r="W226" s="694"/>
      <c r="X226" s="694"/>
      <c r="Y226" s="694"/>
      <c r="Z226" s="694"/>
      <c r="AA226" s="694"/>
      <c r="AB226" s="694"/>
      <c r="AC226" s="694"/>
      <c r="AD226" s="694"/>
    </row>
    <row r="227" spans="1:30" ht="15.75" customHeight="1">
      <c r="A227" s="740"/>
      <c r="B227" s="740"/>
      <c r="C227" s="743"/>
      <c r="D227" s="705"/>
      <c r="E227" s="705"/>
      <c r="F227" s="742"/>
      <c r="G227" s="705"/>
      <c r="H227" s="705"/>
      <c r="I227" s="705"/>
      <c r="J227" s="705"/>
      <c r="K227" s="694"/>
      <c r="L227" s="694"/>
      <c r="M227" s="694"/>
      <c r="N227" s="694"/>
      <c r="O227" s="694"/>
      <c r="P227" s="694"/>
      <c r="Q227" s="694"/>
      <c r="R227" s="694"/>
      <c r="S227" s="694"/>
      <c r="T227" s="694"/>
      <c r="U227" s="694"/>
      <c r="V227" s="694"/>
      <c r="W227" s="694"/>
      <c r="X227" s="694"/>
      <c r="Y227" s="694"/>
      <c r="Z227" s="694"/>
      <c r="AA227" s="694"/>
      <c r="AB227" s="694"/>
      <c r="AC227" s="694"/>
      <c r="AD227" s="694"/>
    </row>
    <row r="228" spans="1:30" ht="15.75" customHeight="1">
      <c r="A228" s="740"/>
      <c r="B228" s="740"/>
      <c r="C228" s="743"/>
      <c r="D228" s="705"/>
      <c r="E228" s="705"/>
      <c r="F228" s="742"/>
      <c r="G228" s="705"/>
      <c r="H228" s="705"/>
      <c r="I228" s="705"/>
      <c r="J228" s="705"/>
      <c r="K228" s="694"/>
      <c r="L228" s="694"/>
      <c r="M228" s="694"/>
      <c r="N228" s="694"/>
      <c r="O228" s="694"/>
      <c r="P228" s="694"/>
      <c r="Q228" s="694"/>
      <c r="R228" s="694"/>
      <c r="S228" s="694"/>
      <c r="T228" s="694"/>
      <c r="U228" s="694"/>
      <c r="V228" s="694"/>
      <c r="W228" s="694"/>
      <c r="X228" s="694"/>
      <c r="Y228" s="694"/>
      <c r="Z228" s="694"/>
      <c r="AA228" s="694"/>
      <c r="AB228" s="694"/>
      <c r="AC228" s="694"/>
      <c r="AD228" s="694"/>
    </row>
    <row r="229" spans="1:30" ht="15.75" customHeight="1">
      <c r="A229" s="740"/>
      <c r="B229" s="740"/>
      <c r="C229" s="743"/>
      <c r="D229" s="705"/>
      <c r="E229" s="705"/>
      <c r="F229" s="742"/>
      <c r="G229" s="705"/>
      <c r="H229" s="705"/>
      <c r="I229" s="705"/>
      <c r="J229" s="705"/>
      <c r="K229" s="694"/>
      <c r="L229" s="694"/>
      <c r="M229" s="694"/>
      <c r="N229" s="694"/>
      <c r="O229" s="694"/>
      <c r="P229" s="694"/>
      <c r="Q229" s="694"/>
      <c r="R229" s="694"/>
      <c r="S229" s="694"/>
      <c r="T229" s="694"/>
      <c r="U229" s="694"/>
      <c r="V229" s="694"/>
      <c r="W229" s="694"/>
      <c r="X229" s="694"/>
      <c r="Y229" s="694"/>
      <c r="Z229" s="694"/>
      <c r="AA229" s="694"/>
      <c r="AB229" s="694"/>
      <c r="AC229" s="694"/>
      <c r="AD229" s="694"/>
    </row>
    <row r="230" spans="1:30" ht="15.75" customHeight="1">
      <c r="A230" s="740"/>
      <c r="B230" s="740"/>
      <c r="C230" s="743"/>
      <c r="D230" s="705"/>
      <c r="E230" s="705"/>
      <c r="F230" s="742"/>
      <c r="G230" s="705"/>
      <c r="H230" s="705"/>
      <c r="I230" s="705"/>
      <c r="J230" s="705"/>
      <c r="K230" s="694"/>
      <c r="L230" s="694"/>
      <c r="M230" s="694"/>
      <c r="N230" s="694"/>
      <c r="O230" s="694"/>
      <c r="P230" s="694"/>
      <c r="Q230" s="694"/>
      <c r="R230" s="694"/>
      <c r="S230" s="694"/>
      <c r="T230" s="694"/>
      <c r="U230" s="694"/>
      <c r="V230" s="694"/>
      <c r="W230" s="694"/>
      <c r="X230" s="694"/>
      <c r="Y230" s="694"/>
      <c r="Z230" s="694"/>
      <c r="AA230" s="694"/>
      <c r="AB230" s="694"/>
      <c r="AC230" s="694"/>
      <c r="AD230" s="694"/>
    </row>
    <row r="231" spans="1:30" ht="15.75" customHeight="1">
      <c r="A231" s="740"/>
      <c r="B231" s="740"/>
      <c r="C231" s="743"/>
      <c r="D231" s="705"/>
      <c r="E231" s="705"/>
      <c r="F231" s="742"/>
      <c r="G231" s="705"/>
      <c r="H231" s="705"/>
      <c r="I231" s="705"/>
      <c r="J231" s="705"/>
      <c r="K231" s="694"/>
      <c r="L231" s="694"/>
      <c r="M231" s="694"/>
      <c r="N231" s="694"/>
      <c r="O231" s="694"/>
      <c r="P231" s="694"/>
      <c r="Q231" s="694"/>
      <c r="R231" s="694"/>
      <c r="S231" s="694"/>
      <c r="T231" s="694"/>
      <c r="U231" s="694"/>
      <c r="V231" s="694"/>
      <c r="W231" s="694"/>
      <c r="X231" s="694"/>
      <c r="Y231" s="694"/>
      <c r="Z231" s="694"/>
      <c r="AA231" s="694"/>
      <c r="AB231" s="694"/>
      <c r="AC231" s="694"/>
      <c r="AD231" s="694"/>
    </row>
    <row r="232" spans="1:30" ht="15.75" customHeight="1">
      <c r="A232" s="740"/>
      <c r="B232" s="740"/>
      <c r="C232" s="743"/>
      <c r="D232" s="705"/>
      <c r="E232" s="705"/>
      <c r="F232" s="742"/>
      <c r="G232" s="705"/>
      <c r="H232" s="705"/>
      <c r="I232" s="705"/>
      <c r="J232" s="705"/>
      <c r="K232" s="694"/>
      <c r="L232" s="694"/>
      <c r="M232" s="694"/>
      <c r="N232" s="694"/>
      <c r="O232" s="694"/>
      <c r="P232" s="694"/>
      <c r="Q232" s="694"/>
      <c r="R232" s="694"/>
      <c r="S232" s="694"/>
      <c r="T232" s="694"/>
      <c r="U232" s="694"/>
      <c r="V232" s="694"/>
      <c r="W232" s="694"/>
      <c r="X232" s="694"/>
      <c r="Y232" s="694"/>
      <c r="Z232" s="694"/>
      <c r="AA232" s="694"/>
      <c r="AB232" s="694"/>
      <c r="AC232" s="694"/>
      <c r="AD232" s="694"/>
    </row>
    <row r="233" spans="1:30" ht="15.75" customHeight="1">
      <c r="A233" s="740"/>
      <c r="B233" s="740"/>
      <c r="C233" s="743"/>
      <c r="D233" s="705"/>
      <c r="E233" s="705"/>
      <c r="F233" s="742"/>
      <c r="G233" s="705"/>
      <c r="H233" s="705"/>
      <c r="I233" s="705"/>
      <c r="J233" s="705"/>
      <c r="K233" s="694"/>
      <c r="L233" s="694"/>
      <c r="M233" s="694"/>
      <c r="N233" s="694"/>
      <c r="O233" s="694"/>
      <c r="P233" s="694"/>
      <c r="Q233" s="694"/>
      <c r="R233" s="694"/>
      <c r="S233" s="694"/>
      <c r="T233" s="694"/>
      <c r="U233" s="694"/>
      <c r="V233" s="694"/>
      <c r="W233" s="694"/>
      <c r="X233" s="694"/>
      <c r="Y233" s="694"/>
      <c r="Z233" s="694"/>
      <c r="AA233" s="694"/>
      <c r="AB233" s="694"/>
      <c r="AC233" s="694"/>
      <c r="AD233" s="694"/>
    </row>
    <row r="234" spans="1:30" ht="15.75" customHeight="1">
      <c r="A234" s="740"/>
      <c r="B234" s="740"/>
      <c r="C234" s="743"/>
      <c r="D234" s="705"/>
      <c r="E234" s="705"/>
      <c r="F234" s="742"/>
      <c r="G234" s="705"/>
      <c r="H234" s="705"/>
      <c r="I234" s="705"/>
      <c r="J234" s="705"/>
      <c r="K234" s="694"/>
      <c r="L234" s="694"/>
      <c r="M234" s="694"/>
      <c r="N234" s="694"/>
      <c r="O234" s="694"/>
      <c r="P234" s="694"/>
      <c r="Q234" s="694"/>
      <c r="R234" s="694"/>
      <c r="S234" s="694"/>
      <c r="T234" s="694"/>
      <c r="U234" s="694"/>
      <c r="V234" s="694"/>
      <c r="W234" s="694"/>
      <c r="X234" s="694"/>
      <c r="Y234" s="694"/>
      <c r="Z234" s="694"/>
      <c r="AA234" s="694"/>
      <c r="AB234" s="694"/>
      <c r="AC234" s="694"/>
      <c r="AD234" s="694"/>
    </row>
    <row r="235" spans="1:30" ht="15.75" customHeight="1">
      <c r="A235" s="740"/>
      <c r="B235" s="740"/>
      <c r="C235" s="743"/>
      <c r="D235" s="705"/>
      <c r="E235" s="705"/>
      <c r="F235" s="742"/>
      <c r="G235" s="705"/>
      <c r="H235" s="705"/>
      <c r="I235" s="705"/>
      <c r="J235" s="705"/>
      <c r="K235" s="694"/>
      <c r="L235" s="694"/>
      <c r="M235" s="694"/>
      <c r="N235" s="694"/>
      <c r="O235" s="694"/>
      <c r="P235" s="694"/>
      <c r="Q235" s="694"/>
      <c r="R235" s="694"/>
      <c r="S235" s="694"/>
      <c r="T235" s="694"/>
      <c r="U235" s="694"/>
      <c r="V235" s="694"/>
      <c r="W235" s="694"/>
      <c r="X235" s="694"/>
      <c r="Y235" s="694"/>
      <c r="Z235" s="694"/>
      <c r="AA235" s="694"/>
      <c r="AB235" s="694"/>
      <c r="AC235" s="694"/>
      <c r="AD235" s="694"/>
    </row>
    <row r="236" spans="1:30" ht="15.75" customHeight="1">
      <c r="A236" s="740"/>
      <c r="B236" s="740"/>
      <c r="C236" s="743"/>
      <c r="D236" s="705"/>
      <c r="E236" s="705"/>
      <c r="F236" s="742"/>
      <c r="G236" s="705"/>
      <c r="H236" s="705"/>
      <c r="I236" s="705"/>
      <c r="J236" s="705"/>
      <c r="K236" s="694"/>
      <c r="L236" s="694"/>
      <c r="M236" s="694"/>
      <c r="N236" s="694"/>
      <c r="O236" s="694"/>
      <c r="P236" s="694"/>
      <c r="Q236" s="694"/>
      <c r="R236" s="694"/>
      <c r="S236" s="694"/>
      <c r="T236" s="694"/>
      <c r="U236" s="694"/>
      <c r="V236" s="694"/>
      <c r="W236" s="694"/>
      <c r="X236" s="694"/>
      <c r="Y236" s="694"/>
      <c r="Z236" s="694"/>
      <c r="AA236" s="694"/>
      <c r="AB236" s="694"/>
      <c r="AC236" s="694"/>
      <c r="AD236" s="694"/>
    </row>
    <row r="237" spans="1:30" ht="15.75" customHeight="1">
      <c r="A237" s="740"/>
      <c r="B237" s="740"/>
      <c r="C237" s="743"/>
      <c r="D237" s="705"/>
      <c r="E237" s="705"/>
      <c r="F237" s="742"/>
      <c r="G237" s="705"/>
      <c r="H237" s="705"/>
      <c r="I237" s="705"/>
      <c r="J237" s="705"/>
      <c r="K237" s="694"/>
      <c r="L237" s="694"/>
      <c r="M237" s="694"/>
      <c r="N237" s="694"/>
      <c r="O237" s="694"/>
      <c r="P237" s="694"/>
      <c r="Q237" s="694"/>
      <c r="R237" s="694"/>
      <c r="S237" s="694"/>
      <c r="T237" s="694"/>
      <c r="U237" s="694"/>
      <c r="V237" s="694"/>
      <c r="W237" s="694"/>
      <c r="X237" s="694"/>
      <c r="Y237" s="694"/>
      <c r="Z237" s="694"/>
      <c r="AA237" s="694"/>
      <c r="AB237" s="694"/>
      <c r="AC237" s="694"/>
      <c r="AD237" s="694"/>
    </row>
    <row r="238" spans="1:30" ht="15.75" customHeight="1">
      <c r="A238" s="740"/>
      <c r="B238" s="740"/>
      <c r="C238" s="743"/>
      <c r="D238" s="705"/>
      <c r="E238" s="705"/>
      <c r="F238" s="742"/>
      <c r="G238" s="705"/>
      <c r="H238" s="705"/>
      <c r="I238" s="705"/>
      <c r="J238" s="705"/>
      <c r="K238" s="694"/>
      <c r="L238" s="694"/>
      <c r="M238" s="694"/>
      <c r="N238" s="694"/>
      <c r="O238" s="694"/>
      <c r="P238" s="694"/>
      <c r="Q238" s="694"/>
      <c r="R238" s="694"/>
      <c r="S238" s="694"/>
      <c r="T238" s="694"/>
      <c r="U238" s="694"/>
      <c r="V238" s="694"/>
      <c r="W238" s="694"/>
      <c r="X238" s="694"/>
      <c r="Y238" s="694"/>
      <c r="Z238" s="694"/>
      <c r="AA238" s="694"/>
      <c r="AB238" s="694"/>
      <c r="AC238" s="694"/>
      <c r="AD238" s="694"/>
    </row>
    <row r="239" spans="1:30" ht="15.75" customHeight="1">
      <c r="A239" s="740"/>
      <c r="B239" s="740"/>
      <c r="C239" s="743"/>
      <c r="D239" s="705"/>
      <c r="E239" s="705"/>
      <c r="F239" s="742"/>
      <c r="G239" s="705"/>
      <c r="H239" s="705"/>
      <c r="I239" s="705"/>
      <c r="J239" s="705"/>
      <c r="K239" s="694"/>
      <c r="L239" s="694"/>
      <c r="M239" s="694"/>
      <c r="N239" s="694"/>
      <c r="O239" s="694"/>
      <c r="P239" s="694"/>
      <c r="Q239" s="694"/>
      <c r="R239" s="694"/>
      <c r="S239" s="694"/>
      <c r="T239" s="694"/>
      <c r="U239" s="694"/>
      <c r="V239" s="694"/>
      <c r="W239" s="694"/>
      <c r="X239" s="694"/>
      <c r="Y239" s="694"/>
      <c r="Z239" s="694"/>
      <c r="AA239" s="694"/>
      <c r="AB239" s="694"/>
      <c r="AC239" s="694"/>
      <c r="AD239" s="694"/>
    </row>
    <row r="240" spans="1:30" ht="15.75" customHeight="1">
      <c r="A240" s="740"/>
      <c r="B240" s="740"/>
      <c r="C240" s="743"/>
      <c r="D240" s="705"/>
      <c r="E240" s="705"/>
      <c r="F240" s="742"/>
      <c r="G240" s="705"/>
      <c r="H240" s="705"/>
      <c r="I240" s="705"/>
      <c r="J240" s="705"/>
      <c r="K240" s="694"/>
      <c r="L240" s="694"/>
      <c r="M240" s="694"/>
      <c r="N240" s="694"/>
      <c r="O240" s="694"/>
      <c r="P240" s="694"/>
      <c r="Q240" s="694"/>
      <c r="R240" s="694"/>
      <c r="S240" s="694"/>
      <c r="T240" s="694"/>
      <c r="U240" s="694"/>
      <c r="V240" s="694"/>
      <c r="W240" s="694"/>
      <c r="X240" s="694"/>
      <c r="Y240" s="694"/>
      <c r="Z240" s="694"/>
      <c r="AA240" s="694"/>
      <c r="AB240" s="694"/>
      <c r="AC240" s="694"/>
      <c r="AD240" s="694"/>
    </row>
    <row r="241" spans="1:30" ht="15.75" customHeight="1">
      <c r="A241" s="740"/>
      <c r="B241" s="740"/>
      <c r="C241" s="743"/>
      <c r="D241" s="705"/>
      <c r="E241" s="705"/>
      <c r="F241" s="742"/>
      <c r="G241" s="705"/>
      <c r="H241" s="705"/>
      <c r="I241" s="705"/>
      <c r="J241" s="705"/>
      <c r="K241" s="694"/>
      <c r="L241" s="694"/>
      <c r="M241" s="694"/>
      <c r="N241" s="694"/>
      <c r="O241" s="694"/>
      <c r="P241" s="694"/>
      <c r="Q241" s="694"/>
      <c r="R241" s="694"/>
      <c r="S241" s="694"/>
      <c r="T241" s="694"/>
      <c r="U241" s="694"/>
      <c r="V241" s="694"/>
      <c r="W241" s="694"/>
      <c r="X241" s="694"/>
      <c r="Y241" s="694"/>
      <c r="Z241" s="694"/>
      <c r="AA241" s="694"/>
      <c r="AB241" s="694"/>
      <c r="AC241" s="694"/>
      <c r="AD241" s="694"/>
    </row>
    <row r="242" spans="1:30" ht="15.75" customHeight="1">
      <c r="A242" s="740"/>
      <c r="B242" s="740"/>
      <c r="C242" s="743"/>
      <c r="D242" s="705"/>
      <c r="E242" s="705"/>
      <c r="F242" s="742"/>
      <c r="G242" s="705"/>
      <c r="H242" s="705"/>
      <c r="I242" s="705"/>
      <c r="J242" s="705"/>
      <c r="K242" s="694"/>
      <c r="L242" s="694"/>
      <c r="M242" s="694"/>
      <c r="N242" s="694"/>
      <c r="O242" s="694"/>
      <c r="P242" s="694"/>
      <c r="Q242" s="694"/>
      <c r="R242" s="694"/>
      <c r="S242" s="694"/>
      <c r="T242" s="694"/>
      <c r="U242" s="694"/>
      <c r="V242" s="694"/>
      <c r="W242" s="694"/>
      <c r="X242" s="694"/>
      <c r="Y242" s="694"/>
      <c r="Z242" s="694"/>
      <c r="AA242" s="694"/>
      <c r="AB242" s="694"/>
      <c r="AC242" s="694"/>
      <c r="AD242" s="694"/>
    </row>
    <row r="243" spans="1:30" ht="15.75" customHeight="1">
      <c r="A243" s="740"/>
      <c r="B243" s="740"/>
      <c r="C243" s="743"/>
      <c r="D243" s="705"/>
      <c r="E243" s="705"/>
      <c r="F243" s="742"/>
      <c r="G243" s="705"/>
      <c r="H243" s="705"/>
      <c r="I243" s="705"/>
      <c r="J243" s="705"/>
      <c r="K243" s="694"/>
      <c r="L243" s="694"/>
      <c r="M243" s="694"/>
      <c r="N243" s="694"/>
      <c r="O243" s="694"/>
      <c r="P243" s="694"/>
      <c r="Q243" s="694"/>
      <c r="R243" s="694"/>
      <c r="S243" s="694"/>
      <c r="T243" s="694"/>
      <c r="U243" s="694"/>
      <c r="V243" s="694"/>
      <c r="W243" s="694"/>
      <c r="X243" s="694"/>
      <c r="Y243" s="694"/>
      <c r="Z243" s="694"/>
      <c r="AA243" s="694"/>
      <c r="AB243" s="694"/>
      <c r="AC243" s="694"/>
      <c r="AD243" s="694"/>
    </row>
    <row r="244" spans="1:30" ht="15.75" customHeight="1">
      <c r="A244" s="740"/>
      <c r="B244" s="740"/>
      <c r="C244" s="743"/>
      <c r="D244" s="705"/>
      <c r="E244" s="705"/>
      <c r="F244" s="742"/>
      <c r="G244" s="705"/>
      <c r="H244" s="705"/>
      <c r="I244" s="705"/>
      <c r="J244" s="705"/>
      <c r="K244" s="694"/>
      <c r="L244" s="694"/>
      <c r="M244" s="694"/>
      <c r="N244" s="694"/>
      <c r="O244" s="694"/>
      <c r="P244" s="694"/>
      <c r="Q244" s="694"/>
      <c r="R244" s="694"/>
      <c r="S244" s="694"/>
      <c r="T244" s="694"/>
      <c r="U244" s="694"/>
      <c r="V244" s="694"/>
      <c r="W244" s="694"/>
      <c r="X244" s="694"/>
      <c r="Y244" s="694"/>
      <c r="Z244" s="694"/>
      <c r="AA244" s="694"/>
      <c r="AB244" s="694"/>
      <c r="AC244" s="694"/>
      <c r="AD244" s="694"/>
    </row>
    <row r="245" spans="1:30" ht="15.75" customHeight="1">
      <c r="A245" s="740"/>
      <c r="B245" s="740"/>
      <c r="C245" s="743"/>
      <c r="D245" s="705"/>
      <c r="E245" s="705"/>
      <c r="F245" s="742"/>
      <c r="G245" s="705"/>
      <c r="H245" s="705"/>
      <c r="I245" s="705"/>
      <c r="J245" s="705"/>
      <c r="K245" s="694"/>
      <c r="L245" s="694"/>
      <c r="M245" s="694"/>
      <c r="N245" s="694"/>
      <c r="O245" s="694"/>
      <c r="P245" s="694"/>
      <c r="Q245" s="694"/>
      <c r="R245" s="694"/>
      <c r="S245" s="694"/>
      <c r="T245" s="694"/>
      <c r="U245" s="694"/>
      <c r="V245" s="694"/>
      <c r="W245" s="694"/>
      <c r="X245" s="694"/>
      <c r="Y245" s="694"/>
      <c r="Z245" s="694"/>
      <c r="AA245" s="694"/>
      <c r="AB245" s="694"/>
      <c r="AC245" s="694"/>
      <c r="AD245" s="694"/>
    </row>
    <row r="246" spans="1:30" ht="15.75" customHeight="1">
      <c r="A246" s="740"/>
      <c r="B246" s="740"/>
      <c r="C246" s="743"/>
      <c r="D246" s="705"/>
      <c r="E246" s="705"/>
      <c r="F246" s="742"/>
      <c r="G246" s="705"/>
      <c r="H246" s="705"/>
      <c r="I246" s="705"/>
      <c r="J246" s="705"/>
      <c r="K246" s="694"/>
      <c r="L246" s="694"/>
      <c r="M246" s="694"/>
      <c r="N246" s="694"/>
      <c r="O246" s="694"/>
      <c r="P246" s="694"/>
      <c r="Q246" s="694"/>
      <c r="R246" s="694"/>
      <c r="S246" s="694"/>
      <c r="T246" s="694"/>
      <c r="U246" s="694"/>
      <c r="V246" s="694"/>
      <c r="W246" s="694"/>
      <c r="X246" s="694"/>
      <c r="Y246" s="694"/>
      <c r="Z246" s="694"/>
      <c r="AA246" s="694"/>
      <c r="AB246" s="694"/>
      <c r="AC246" s="694"/>
      <c r="AD246" s="694"/>
    </row>
    <row r="247" spans="1:30" ht="15.75" customHeight="1">
      <c r="A247" s="740"/>
      <c r="B247" s="740"/>
      <c r="C247" s="743"/>
      <c r="D247" s="705"/>
      <c r="E247" s="705"/>
      <c r="F247" s="742"/>
      <c r="G247" s="705"/>
      <c r="H247" s="705"/>
      <c r="I247" s="705"/>
      <c r="J247" s="705"/>
      <c r="K247" s="694"/>
      <c r="L247" s="694"/>
      <c r="M247" s="694"/>
      <c r="N247" s="694"/>
      <c r="O247" s="694"/>
      <c r="P247" s="694"/>
      <c r="Q247" s="694"/>
      <c r="R247" s="694"/>
      <c r="S247" s="694"/>
      <c r="T247" s="694"/>
      <c r="U247" s="694"/>
      <c r="V247" s="694"/>
      <c r="W247" s="694"/>
      <c r="X247" s="694"/>
      <c r="Y247" s="694"/>
      <c r="Z247" s="694"/>
      <c r="AA247" s="694"/>
      <c r="AB247" s="694"/>
      <c r="AC247" s="694"/>
      <c r="AD247" s="694"/>
    </row>
    <row r="248" spans="1:30" ht="15.75" customHeight="1">
      <c r="A248" s="740"/>
      <c r="B248" s="740"/>
      <c r="C248" s="743"/>
      <c r="D248" s="705"/>
      <c r="E248" s="705"/>
      <c r="F248" s="742"/>
      <c r="G248" s="705"/>
      <c r="H248" s="705"/>
      <c r="I248" s="705"/>
      <c r="J248" s="705"/>
      <c r="K248" s="694"/>
      <c r="L248" s="694"/>
      <c r="M248" s="694"/>
      <c r="N248" s="694"/>
      <c r="O248" s="694"/>
      <c r="P248" s="694"/>
      <c r="Q248" s="694"/>
      <c r="R248" s="694"/>
      <c r="S248" s="694"/>
      <c r="T248" s="694"/>
      <c r="U248" s="694"/>
      <c r="V248" s="694"/>
      <c r="W248" s="694"/>
      <c r="X248" s="694"/>
      <c r="Y248" s="694"/>
      <c r="Z248" s="694"/>
      <c r="AA248" s="694"/>
      <c r="AB248" s="694"/>
      <c r="AC248" s="694"/>
      <c r="AD248" s="694"/>
    </row>
    <row r="249" spans="1:30" ht="15.75" customHeight="1">
      <c r="A249" s="740"/>
      <c r="B249" s="740"/>
      <c r="C249" s="743"/>
      <c r="D249" s="705"/>
      <c r="E249" s="705"/>
      <c r="F249" s="742"/>
      <c r="G249" s="705"/>
      <c r="H249" s="705"/>
      <c r="I249" s="705"/>
      <c r="J249" s="705"/>
      <c r="K249" s="694"/>
      <c r="L249" s="694"/>
      <c r="M249" s="694"/>
      <c r="N249" s="694"/>
      <c r="O249" s="694"/>
      <c r="P249" s="694"/>
      <c r="Q249" s="694"/>
      <c r="R249" s="694"/>
      <c r="S249" s="694"/>
      <c r="T249" s="694"/>
      <c r="U249" s="694"/>
      <c r="V249" s="694"/>
      <c r="W249" s="694"/>
      <c r="X249" s="694"/>
      <c r="Y249" s="694"/>
      <c r="Z249" s="694"/>
      <c r="AA249" s="694"/>
      <c r="AB249" s="694"/>
      <c r="AC249" s="694"/>
      <c r="AD249" s="694"/>
    </row>
    <row r="250" spans="1:30" ht="15.75" customHeight="1">
      <c r="A250" s="740"/>
      <c r="B250" s="740"/>
      <c r="C250" s="743"/>
      <c r="D250" s="705"/>
      <c r="E250" s="705"/>
      <c r="F250" s="742"/>
      <c r="G250" s="705"/>
      <c r="H250" s="705"/>
      <c r="I250" s="705"/>
      <c r="J250" s="705"/>
      <c r="K250" s="694"/>
      <c r="L250" s="694"/>
      <c r="M250" s="694"/>
      <c r="N250" s="694"/>
      <c r="O250" s="694"/>
      <c r="P250" s="694"/>
      <c r="Q250" s="694"/>
      <c r="R250" s="694"/>
      <c r="S250" s="694"/>
      <c r="T250" s="694"/>
      <c r="U250" s="694"/>
      <c r="V250" s="694"/>
      <c r="W250" s="694"/>
      <c r="X250" s="694"/>
      <c r="Y250" s="694"/>
      <c r="Z250" s="694"/>
      <c r="AA250" s="694"/>
      <c r="AB250" s="694"/>
      <c r="AC250" s="694"/>
      <c r="AD250" s="694"/>
    </row>
    <row r="251" spans="1:30" ht="15.75" customHeight="1">
      <c r="A251" s="740"/>
      <c r="B251" s="740"/>
      <c r="C251" s="743"/>
      <c r="D251" s="705"/>
      <c r="E251" s="705"/>
      <c r="F251" s="742"/>
      <c r="G251" s="705"/>
      <c r="H251" s="705"/>
      <c r="I251" s="705"/>
      <c r="J251" s="705"/>
      <c r="K251" s="694"/>
      <c r="L251" s="694"/>
      <c r="M251" s="694"/>
      <c r="N251" s="694"/>
      <c r="O251" s="694"/>
      <c r="P251" s="694"/>
      <c r="Q251" s="694"/>
      <c r="R251" s="694"/>
      <c r="S251" s="694"/>
      <c r="T251" s="694"/>
      <c r="U251" s="694"/>
      <c r="V251" s="694"/>
      <c r="W251" s="694"/>
      <c r="X251" s="694"/>
      <c r="Y251" s="694"/>
      <c r="Z251" s="694"/>
      <c r="AA251" s="694"/>
      <c r="AB251" s="694"/>
      <c r="AC251" s="694"/>
      <c r="AD251" s="694"/>
    </row>
    <row r="252" spans="1:30" ht="15.75" customHeight="1">
      <c r="A252" s="740"/>
      <c r="B252" s="740"/>
      <c r="C252" s="743"/>
      <c r="D252" s="705"/>
      <c r="E252" s="705"/>
      <c r="F252" s="742"/>
      <c r="G252" s="705"/>
      <c r="H252" s="705"/>
      <c r="I252" s="705"/>
      <c r="J252" s="705"/>
      <c r="K252" s="694"/>
      <c r="L252" s="694"/>
      <c r="M252" s="694"/>
      <c r="N252" s="694"/>
      <c r="O252" s="694"/>
      <c r="P252" s="694"/>
      <c r="Q252" s="694"/>
      <c r="R252" s="694"/>
      <c r="S252" s="694"/>
      <c r="T252" s="694"/>
      <c r="U252" s="694"/>
      <c r="V252" s="694"/>
      <c r="W252" s="694"/>
      <c r="X252" s="694"/>
      <c r="Y252" s="694"/>
      <c r="Z252" s="694"/>
      <c r="AA252" s="694"/>
      <c r="AB252" s="694"/>
      <c r="AC252" s="694"/>
      <c r="AD252" s="694"/>
    </row>
    <row r="253" spans="1:30" ht="15.75" customHeight="1">
      <c r="A253" s="740"/>
      <c r="B253" s="740"/>
      <c r="C253" s="743"/>
      <c r="D253" s="705"/>
      <c r="E253" s="705"/>
      <c r="F253" s="742"/>
      <c r="G253" s="705"/>
      <c r="H253" s="705"/>
      <c r="I253" s="705"/>
      <c r="J253" s="705"/>
      <c r="K253" s="694"/>
      <c r="L253" s="694"/>
      <c r="M253" s="694"/>
      <c r="N253" s="694"/>
      <c r="O253" s="694"/>
      <c r="P253" s="694"/>
      <c r="Q253" s="694"/>
      <c r="R253" s="694"/>
      <c r="S253" s="694"/>
      <c r="T253" s="694"/>
      <c r="U253" s="694"/>
      <c r="V253" s="694"/>
      <c r="W253" s="694"/>
      <c r="X253" s="694"/>
      <c r="Y253" s="694"/>
      <c r="Z253" s="694"/>
      <c r="AA253" s="694"/>
      <c r="AB253" s="694"/>
      <c r="AC253" s="694"/>
      <c r="AD253" s="694"/>
    </row>
    <row r="254" spans="1:30" ht="15.75" customHeight="1">
      <c r="A254" s="740"/>
      <c r="B254" s="740"/>
      <c r="C254" s="743"/>
      <c r="D254" s="705"/>
      <c r="E254" s="705"/>
      <c r="F254" s="742"/>
      <c r="G254" s="705"/>
      <c r="H254" s="705"/>
      <c r="I254" s="705"/>
      <c r="J254" s="705"/>
      <c r="K254" s="694"/>
      <c r="L254" s="694"/>
      <c r="M254" s="694"/>
      <c r="N254" s="694"/>
      <c r="O254" s="694"/>
      <c r="P254" s="694"/>
      <c r="Q254" s="694"/>
      <c r="R254" s="694"/>
      <c r="S254" s="694"/>
      <c r="T254" s="694"/>
      <c r="U254" s="694"/>
      <c r="V254" s="694"/>
      <c r="W254" s="694"/>
      <c r="X254" s="694"/>
      <c r="Y254" s="694"/>
      <c r="Z254" s="694"/>
      <c r="AA254" s="694"/>
      <c r="AB254" s="694"/>
      <c r="AC254" s="694"/>
      <c r="AD254" s="694"/>
    </row>
    <row r="255" spans="1:30" ht="15.75" customHeight="1">
      <c r="A255" s="740"/>
      <c r="B255" s="740"/>
      <c r="C255" s="743"/>
      <c r="D255" s="705"/>
      <c r="E255" s="705"/>
      <c r="F255" s="742"/>
      <c r="G255" s="705"/>
      <c r="H255" s="705"/>
      <c r="I255" s="705"/>
      <c r="J255" s="705"/>
      <c r="K255" s="694"/>
      <c r="L255" s="694"/>
      <c r="M255" s="694"/>
      <c r="N255" s="694"/>
      <c r="O255" s="694"/>
      <c r="P255" s="694"/>
      <c r="Q255" s="694"/>
      <c r="R255" s="694"/>
      <c r="S255" s="694"/>
      <c r="T255" s="694"/>
      <c r="U255" s="694"/>
      <c r="V255" s="694"/>
      <c r="W255" s="694"/>
      <c r="X255" s="694"/>
      <c r="Y255" s="694"/>
      <c r="Z255" s="694"/>
      <c r="AA255" s="694"/>
      <c r="AB255" s="694"/>
      <c r="AC255" s="694"/>
      <c r="AD255" s="694"/>
    </row>
    <row r="256" spans="1:30" ht="15.75" customHeight="1">
      <c r="A256" s="740"/>
      <c r="B256" s="740"/>
      <c r="C256" s="743"/>
      <c r="D256" s="705"/>
      <c r="E256" s="705"/>
      <c r="F256" s="742"/>
      <c r="G256" s="705"/>
      <c r="H256" s="705"/>
      <c r="I256" s="705"/>
      <c r="J256" s="705"/>
      <c r="K256" s="694"/>
      <c r="L256" s="694"/>
      <c r="M256" s="694"/>
      <c r="N256" s="694"/>
      <c r="O256" s="694"/>
      <c r="P256" s="694"/>
      <c r="Q256" s="694"/>
      <c r="R256" s="694"/>
      <c r="S256" s="694"/>
      <c r="T256" s="694"/>
      <c r="U256" s="694"/>
      <c r="V256" s="694"/>
      <c r="W256" s="694"/>
      <c r="X256" s="694"/>
      <c r="Y256" s="694"/>
      <c r="Z256" s="694"/>
      <c r="AA256" s="694"/>
      <c r="AB256" s="694"/>
      <c r="AC256" s="694"/>
      <c r="AD256" s="694"/>
    </row>
    <row r="257" spans="1:30" ht="15.75" customHeight="1">
      <c r="A257" s="740"/>
      <c r="B257" s="740"/>
      <c r="C257" s="743"/>
      <c r="D257" s="705"/>
      <c r="E257" s="705"/>
      <c r="F257" s="742"/>
      <c r="G257" s="705"/>
      <c r="H257" s="705"/>
      <c r="I257" s="705"/>
      <c r="J257" s="705"/>
      <c r="K257" s="694"/>
      <c r="L257" s="694"/>
      <c r="M257" s="694"/>
      <c r="N257" s="694"/>
      <c r="O257" s="694"/>
      <c r="P257" s="694"/>
      <c r="Q257" s="694"/>
      <c r="R257" s="694"/>
      <c r="S257" s="694"/>
      <c r="T257" s="694"/>
      <c r="U257" s="694"/>
      <c r="V257" s="694"/>
      <c r="W257" s="694"/>
      <c r="X257" s="694"/>
      <c r="Y257" s="694"/>
      <c r="Z257" s="694"/>
      <c r="AA257" s="694"/>
      <c r="AB257" s="694"/>
      <c r="AC257" s="694"/>
      <c r="AD257" s="694"/>
    </row>
    <row r="258" spans="1:30" ht="15.75" customHeight="1">
      <c r="A258" s="740"/>
      <c r="B258" s="740"/>
      <c r="C258" s="743"/>
      <c r="D258" s="705"/>
      <c r="E258" s="705"/>
      <c r="F258" s="742"/>
      <c r="G258" s="705"/>
      <c r="H258" s="705"/>
      <c r="I258" s="705"/>
      <c r="J258" s="705"/>
      <c r="K258" s="694"/>
      <c r="L258" s="694"/>
      <c r="M258" s="694"/>
      <c r="N258" s="694"/>
      <c r="O258" s="694"/>
      <c r="P258" s="694"/>
      <c r="Q258" s="694"/>
      <c r="R258" s="694"/>
      <c r="S258" s="694"/>
      <c r="T258" s="694"/>
      <c r="U258" s="694"/>
      <c r="V258" s="694"/>
      <c r="W258" s="694"/>
      <c r="X258" s="694"/>
      <c r="Y258" s="694"/>
      <c r="Z258" s="694"/>
      <c r="AA258" s="694"/>
      <c r="AB258" s="694"/>
      <c r="AC258" s="694"/>
      <c r="AD258" s="694"/>
    </row>
    <row r="259" spans="1:30" ht="15.75" customHeight="1">
      <c r="A259" s="740"/>
      <c r="B259" s="740"/>
      <c r="C259" s="743"/>
      <c r="D259" s="705"/>
      <c r="E259" s="705"/>
      <c r="F259" s="742"/>
      <c r="G259" s="705"/>
      <c r="H259" s="705"/>
      <c r="I259" s="705"/>
      <c r="J259" s="705"/>
      <c r="K259" s="694"/>
      <c r="L259" s="694"/>
      <c r="M259" s="694"/>
      <c r="N259" s="694"/>
      <c r="O259" s="694"/>
      <c r="P259" s="694"/>
      <c r="Q259" s="694"/>
      <c r="R259" s="694"/>
      <c r="S259" s="694"/>
      <c r="T259" s="694"/>
      <c r="U259" s="694"/>
      <c r="V259" s="694"/>
      <c r="W259" s="694"/>
      <c r="X259" s="694"/>
      <c r="Y259" s="694"/>
      <c r="Z259" s="694"/>
      <c r="AA259" s="694"/>
      <c r="AB259" s="694"/>
      <c r="AC259" s="694"/>
      <c r="AD259" s="694"/>
    </row>
    <row r="260" spans="1:30" ht="15.75" customHeight="1">
      <c r="A260" s="740"/>
      <c r="B260" s="740"/>
      <c r="C260" s="743"/>
      <c r="D260" s="705"/>
      <c r="E260" s="705"/>
      <c r="F260" s="742"/>
      <c r="G260" s="705"/>
      <c r="H260" s="705"/>
      <c r="I260" s="705"/>
      <c r="J260" s="705"/>
      <c r="K260" s="694"/>
      <c r="L260" s="694"/>
      <c r="M260" s="694"/>
      <c r="N260" s="694"/>
      <c r="O260" s="694"/>
      <c r="P260" s="694"/>
      <c r="Q260" s="694"/>
      <c r="R260" s="694"/>
      <c r="S260" s="694"/>
      <c r="T260" s="694"/>
      <c r="U260" s="694"/>
      <c r="V260" s="694"/>
      <c r="W260" s="694"/>
      <c r="X260" s="694"/>
      <c r="Y260" s="694"/>
      <c r="Z260" s="694"/>
      <c r="AA260" s="694"/>
      <c r="AB260" s="694"/>
      <c r="AC260" s="694"/>
      <c r="AD260" s="694"/>
    </row>
    <row r="261" spans="1:30" ht="15.75" customHeight="1">
      <c r="A261" s="740"/>
      <c r="B261" s="740"/>
      <c r="C261" s="743"/>
      <c r="D261" s="705"/>
      <c r="E261" s="705"/>
      <c r="F261" s="742"/>
      <c r="G261" s="705"/>
      <c r="H261" s="705"/>
      <c r="I261" s="705"/>
      <c r="J261" s="705"/>
      <c r="K261" s="694"/>
      <c r="L261" s="694"/>
      <c r="M261" s="694"/>
      <c r="N261" s="694"/>
      <c r="O261" s="694"/>
      <c r="P261" s="694"/>
      <c r="Q261" s="694"/>
      <c r="R261" s="694"/>
      <c r="S261" s="694"/>
      <c r="T261" s="694"/>
      <c r="U261" s="694"/>
      <c r="V261" s="694"/>
      <c r="W261" s="694"/>
      <c r="X261" s="694"/>
      <c r="Y261" s="694"/>
      <c r="Z261" s="694"/>
      <c r="AA261" s="694"/>
      <c r="AB261" s="694"/>
      <c r="AC261" s="694"/>
      <c r="AD261" s="694"/>
    </row>
    <row r="262" spans="1:30" ht="15.75" customHeight="1">
      <c r="A262" s="740"/>
      <c r="B262" s="740"/>
      <c r="C262" s="743"/>
      <c r="D262" s="705"/>
      <c r="E262" s="705"/>
      <c r="F262" s="742"/>
      <c r="G262" s="705"/>
      <c r="H262" s="705"/>
      <c r="I262" s="705"/>
      <c r="J262" s="705"/>
      <c r="K262" s="694"/>
      <c r="L262" s="694"/>
      <c r="M262" s="694"/>
      <c r="N262" s="694"/>
      <c r="O262" s="694"/>
      <c r="P262" s="694"/>
      <c r="Q262" s="694"/>
      <c r="R262" s="694"/>
      <c r="S262" s="694"/>
      <c r="T262" s="694"/>
      <c r="U262" s="694"/>
      <c r="V262" s="694"/>
      <c r="W262" s="694"/>
      <c r="X262" s="694"/>
      <c r="Y262" s="694"/>
      <c r="Z262" s="694"/>
      <c r="AA262" s="694"/>
      <c r="AB262" s="694"/>
      <c r="AC262" s="694"/>
      <c r="AD262" s="694"/>
    </row>
    <row r="263" spans="1:30" ht="15.75" customHeight="1">
      <c r="A263" s="740"/>
      <c r="B263" s="740"/>
      <c r="C263" s="743"/>
      <c r="D263" s="705"/>
      <c r="E263" s="705"/>
      <c r="F263" s="742"/>
      <c r="G263" s="705"/>
      <c r="H263" s="705"/>
      <c r="I263" s="705"/>
      <c r="J263" s="705"/>
      <c r="K263" s="694"/>
      <c r="L263" s="694"/>
      <c r="M263" s="694"/>
      <c r="N263" s="694"/>
      <c r="O263" s="694"/>
      <c r="P263" s="694"/>
      <c r="Q263" s="694"/>
      <c r="R263" s="694"/>
      <c r="S263" s="694"/>
      <c r="T263" s="694"/>
      <c r="U263" s="694"/>
      <c r="V263" s="694"/>
      <c r="W263" s="694"/>
      <c r="X263" s="694"/>
      <c r="Y263" s="694"/>
      <c r="Z263" s="694"/>
      <c r="AA263" s="694"/>
      <c r="AB263" s="694"/>
      <c r="AC263" s="694"/>
      <c r="AD263" s="694"/>
    </row>
    <row r="264" spans="1:30" ht="15.75" customHeight="1">
      <c r="A264" s="740"/>
      <c r="B264" s="740"/>
      <c r="C264" s="743"/>
      <c r="D264" s="705"/>
      <c r="E264" s="705"/>
      <c r="F264" s="742"/>
      <c r="G264" s="705"/>
      <c r="H264" s="705"/>
      <c r="I264" s="705"/>
      <c r="J264" s="705"/>
      <c r="K264" s="694"/>
      <c r="L264" s="694"/>
      <c r="M264" s="694"/>
      <c r="N264" s="694"/>
      <c r="O264" s="694"/>
      <c r="P264" s="694"/>
      <c r="Q264" s="694"/>
      <c r="R264" s="694"/>
      <c r="S264" s="694"/>
      <c r="T264" s="694"/>
      <c r="U264" s="694"/>
      <c r="V264" s="694"/>
      <c r="W264" s="694"/>
      <c r="X264" s="694"/>
      <c r="Y264" s="694"/>
      <c r="Z264" s="694"/>
      <c r="AA264" s="694"/>
      <c r="AB264" s="694"/>
      <c r="AC264" s="694"/>
      <c r="AD264" s="694"/>
    </row>
    <row r="265" spans="1:30" ht="15.75" customHeight="1">
      <c r="A265" s="740"/>
      <c r="B265" s="740"/>
      <c r="C265" s="743"/>
      <c r="D265" s="705"/>
      <c r="E265" s="705"/>
      <c r="F265" s="742"/>
      <c r="G265" s="705"/>
      <c r="H265" s="705"/>
      <c r="I265" s="705"/>
      <c r="J265" s="705"/>
      <c r="K265" s="694"/>
      <c r="L265" s="694"/>
      <c r="M265" s="694"/>
      <c r="N265" s="694"/>
      <c r="O265" s="694"/>
      <c r="P265" s="694"/>
      <c r="Q265" s="694"/>
      <c r="R265" s="694"/>
      <c r="S265" s="694"/>
      <c r="T265" s="694"/>
      <c r="U265" s="694"/>
      <c r="V265" s="694"/>
      <c r="W265" s="694"/>
      <c r="X265" s="694"/>
      <c r="Y265" s="694"/>
      <c r="Z265" s="694"/>
      <c r="AA265" s="694"/>
      <c r="AB265" s="694"/>
      <c r="AC265" s="694"/>
      <c r="AD265" s="694"/>
    </row>
    <row r="266" spans="1:30" ht="15.75" customHeight="1">
      <c r="A266" s="740"/>
      <c r="B266" s="740"/>
      <c r="C266" s="743"/>
      <c r="D266" s="705"/>
      <c r="E266" s="705"/>
      <c r="F266" s="742"/>
      <c r="G266" s="705"/>
      <c r="H266" s="705"/>
      <c r="I266" s="705"/>
      <c r="J266" s="705"/>
      <c r="K266" s="694"/>
      <c r="L266" s="694"/>
      <c r="M266" s="694"/>
      <c r="N266" s="694"/>
      <c r="O266" s="694"/>
      <c r="P266" s="694"/>
      <c r="Q266" s="694"/>
      <c r="R266" s="694"/>
      <c r="S266" s="694"/>
      <c r="T266" s="694"/>
      <c r="U266" s="694"/>
      <c r="V266" s="694"/>
      <c r="W266" s="694"/>
      <c r="X266" s="694"/>
      <c r="Y266" s="694"/>
      <c r="Z266" s="694"/>
      <c r="AA266" s="694"/>
      <c r="AB266" s="694"/>
      <c r="AC266" s="694"/>
      <c r="AD266" s="694"/>
    </row>
    <row r="267" spans="1:30" ht="15.75" customHeight="1">
      <c r="A267" s="740"/>
      <c r="B267" s="740"/>
      <c r="C267" s="743"/>
      <c r="D267" s="705"/>
      <c r="E267" s="705"/>
      <c r="F267" s="742"/>
      <c r="G267" s="705"/>
      <c r="H267" s="705"/>
      <c r="I267" s="705"/>
      <c r="J267" s="705"/>
      <c r="K267" s="694"/>
      <c r="L267" s="694"/>
      <c r="M267" s="694"/>
      <c r="N267" s="694"/>
      <c r="O267" s="694"/>
      <c r="P267" s="694"/>
      <c r="Q267" s="694"/>
      <c r="R267" s="694"/>
      <c r="S267" s="694"/>
      <c r="T267" s="694"/>
      <c r="U267" s="694"/>
      <c r="V267" s="694"/>
      <c r="W267" s="694"/>
      <c r="X267" s="694"/>
      <c r="Y267" s="694"/>
      <c r="Z267" s="694"/>
      <c r="AA267" s="694"/>
      <c r="AB267" s="694"/>
      <c r="AC267" s="694"/>
      <c r="AD267" s="694"/>
    </row>
    <row r="268" spans="1:30" ht="15.75" customHeight="1">
      <c r="A268" s="740"/>
      <c r="B268" s="740"/>
      <c r="C268" s="743"/>
      <c r="D268" s="705"/>
      <c r="E268" s="705"/>
      <c r="F268" s="742"/>
      <c r="G268" s="705"/>
      <c r="H268" s="705"/>
      <c r="I268" s="705"/>
      <c r="J268" s="705"/>
      <c r="K268" s="694"/>
      <c r="L268" s="694"/>
      <c r="M268" s="694"/>
      <c r="N268" s="694"/>
      <c r="O268" s="694"/>
      <c r="P268" s="694"/>
      <c r="Q268" s="694"/>
      <c r="R268" s="694"/>
      <c r="S268" s="694"/>
      <c r="T268" s="694"/>
      <c r="U268" s="694"/>
      <c r="V268" s="694"/>
      <c r="W268" s="694"/>
      <c r="X268" s="694"/>
      <c r="Y268" s="694"/>
      <c r="Z268" s="694"/>
      <c r="AA268" s="694"/>
      <c r="AB268" s="694"/>
      <c r="AC268" s="694"/>
      <c r="AD268" s="694"/>
    </row>
    <row r="269" spans="1:30" ht="15.75" customHeight="1">
      <c r="A269" s="740"/>
      <c r="B269" s="740"/>
      <c r="C269" s="743"/>
      <c r="D269" s="705"/>
      <c r="E269" s="705"/>
      <c r="F269" s="742"/>
      <c r="G269" s="705"/>
      <c r="H269" s="705"/>
      <c r="I269" s="705"/>
      <c r="J269" s="705"/>
      <c r="K269" s="694"/>
      <c r="L269" s="694"/>
      <c r="M269" s="694"/>
      <c r="N269" s="694"/>
      <c r="O269" s="694"/>
      <c r="P269" s="694"/>
      <c r="Q269" s="694"/>
      <c r="R269" s="694"/>
      <c r="S269" s="694"/>
      <c r="T269" s="694"/>
      <c r="U269" s="694"/>
      <c r="V269" s="694"/>
      <c r="W269" s="694"/>
      <c r="X269" s="694"/>
      <c r="Y269" s="694"/>
      <c r="Z269" s="694"/>
      <c r="AA269" s="694"/>
      <c r="AB269" s="694"/>
      <c r="AC269" s="694"/>
      <c r="AD269" s="694"/>
    </row>
    <row r="270" spans="1:30" ht="15.75" customHeight="1">
      <c r="A270" s="740"/>
      <c r="B270" s="740"/>
      <c r="C270" s="743"/>
      <c r="D270" s="705"/>
      <c r="E270" s="705"/>
      <c r="F270" s="742"/>
      <c r="G270" s="705"/>
      <c r="H270" s="705"/>
      <c r="I270" s="705"/>
      <c r="J270" s="705"/>
      <c r="K270" s="694"/>
      <c r="L270" s="694"/>
      <c r="M270" s="694"/>
      <c r="N270" s="694"/>
      <c r="O270" s="694"/>
      <c r="P270" s="694"/>
      <c r="Q270" s="694"/>
      <c r="R270" s="694"/>
      <c r="S270" s="694"/>
      <c r="T270" s="694"/>
      <c r="U270" s="694"/>
      <c r="V270" s="694"/>
      <c r="W270" s="694"/>
      <c r="X270" s="694"/>
      <c r="Y270" s="694"/>
      <c r="Z270" s="694"/>
      <c r="AA270" s="694"/>
      <c r="AB270" s="694"/>
      <c r="AC270" s="694"/>
      <c r="AD270" s="694"/>
    </row>
    <row r="271" spans="1:30" ht="15.75" customHeight="1">
      <c r="A271" s="740"/>
      <c r="B271" s="740"/>
      <c r="C271" s="743"/>
      <c r="D271" s="705"/>
      <c r="E271" s="705"/>
      <c r="F271" s="742"/>
      <c r="G271" s="705"/>
      <c r="H271" s="705"/>
      <c r="I271" s="705"/>
      <c r="J271" s="705"/>
      <c r="K271" s="694"/>
      <c r="L271" s="694"/>
      <c r="M271" s="694"/>
      <c r="N271" s="694"/>
      <c r="O271" s="694"/>
      <c r="P271" s="694"/>
      <c r="Q271" s="694"/>
      <c r="R271" s="694"/>
      <c r="S271" s="694"/>
      <c r="T271" s="694"/>
      <c r="U271" s="694"/>
      <c r="V271" s="694"/>
      <c r="W271" s="694"/>
      <c r="X271" s="694"/>
      <c r="Y271" s="694"/>
      <c r="Z271" s="694"/>
      <c r="AA271" s="694"/>
      <c r="AB271" s="694"/>
      <c r="AC271" s="694"/>
      <c r="AD271" s="694"/>
    </row>
    <row r="272" spans="1:30" ht="15.75" customHeight="1">
      <c r="A272" s="740"/>
      <c r="B272" s="740"/>
      <c r="C272" s="743"/>
      <c r="D272" s="705"/>
      <c r="E272" s="705"/>
      <c r="F272" s="742"/>
      <c r="G272" s="705"/>
      <c r="H272" s="705"/>
      <c r="I272" s="705"/>
      <c r="J272" s="705"/>
      <c r="K272" s="694"/>
      <c r="L272" s="694"/>
      <c r="M272" s="694"/>
      <c r="N272" s="694"/>
      <c r="O272" s="694"/>
      <c r="P272" s="694"/>
      <c r="Q272" s="694"/>
      <c r="R272" s="694"/>
      <c r="S272" s="694"/>
      <c r="T272" s="694"/>
      <c r="U272" s="694"/>
      <c r="V272" s="694"/>
      <c r="W272" s="694"/>
      <c r="X272" s="694"/>
      <c r="Y272" s="694"/>
      <c r="Z272" s="694"/>
      <c r="AA272" s="694"/>
      <c r="AB272" s="694"/>
      <c r="AC272" s="694"/>
      <c r="AD272" s="694"/>
    </row>
    <row r="273" spans="1:30" ht="15.75" customHeight="1">
      <c r="A273" s="740"/>
      <c r="B273" s="740"/>
      <c r="C273" s="743"/>
      <c r="D273" s="705"/>
      <c r="E273" s="705"/>
      <c r="F273" s="742"/>
      <c r="G273" s="705"/>
      <c r="H273" s="705"/>
      <c r="I273" s="705"/>
      <c r="J273" s="705"/>
      <c r="K273" s="694"/>
      <c r="L273" s="694"/>
      <c r="M273" s="694"/>
      <c r="N273" s="694"/>
      <c r="O273" s="694"/>
      <c r="P273" s="694"/>
      <c r="Q273" s="694"/>
      <c r="R273" s="694"/>
      <c r="S273" s="694"/>
      <c r="T273" s="694"/>
      <c r="U273" s="694"/>
      <c r="V273" s="694"/>
      <c r="W273" s="694"/>
      <c r="X273" s="694"/>
      <c r="Y273" s="694"/>
      <c r="Z273" s="694"/>
      <c r="AA273" s="694"/>
      <c r="AB273" s="694"/>
      <c r="AC273" s="694"/>
      <c r="AD273" s="694"/>
    </row>
    <row r="274" spans="1:30" ht="15.75" customHeight="1">
      <c r="A274" s="740"/>
      <c r="B274" s="740"/>
      <c r="C274" s="743"/>
      <c r="D274" s="705"/>
      <c r="E274" s="705"/>
      <c r="F274" s="742"/>
      <c r="G274" s="705"/>
      <c r="H274" s="705"/>
      <c r="I274" s="705"/>
      <c r="J274" s="705"/>
      <c r="K274" s="694"/>
      <c r="L274" s="694"/>
      <c r="M274" s="694"/>
      <c r="N274" s="694"/>
      <c r="O274" s="694"/>
      <c r="P274" s="694"/>
      <c r="Q274" s="694"/>
      <c r="R274" s="694"/>
      <c r="S274" s="694"/>
      <c r="T274" s="694"/>
      <c r="U274" s="694"/>
      <c r="V274" s="694"/>
      <c r="W274" s="694"/>
      <c r="X274" s="694"/>
      <c r="Y274" s="694"/>
      <c r="Z274" s="694"/>
      <c r="AA274" s="694"/>
      <c r="AB274" s="694"/>
      <c r="AC274" s="694"/>
      <c r="AD274" s="694"/>
    </row>
    <row r="275" spans="1:30" ht="15.75" customHeight="1">
      <c r="A275" s="740"/>
      <c r="B275" s="740"/>
      <c r="C275" s="743"/>
      <c r="D275" s="705"/>
      <c r="E275" s="705"/>
      <c r="F275" s="742"/>
      <c r="G275" s="705"/>
      <c r="H275" s="705"/>
      <c r="I275" s="705"/>
      <c r="J275" s="705"/>
      <c r="K275" s="694"/>
      <c r="L275" s="694"/>
      <c r="M275" s="694"/>
      <c r="N275" s="694"/>
      <c r="O275" s="694"/>
      <c r="P275" s="694"/>
      <c r="Q275" s="694"/>
      <c r="R275" s="694"/>
      <c r="S275" s="694"/>
      <c r="T275" s="694"/>
      <c r="U275" s="694"/>
      <c r="V275" s="694"/>
      <c r="W275" s="694"/>
      <c r="X275" s="694"/>
      <c r="Y275" s="694"/>
      <c r="Z275" s="694"/>
      <c r="AA275" s="694"/>
      <c r="AB275" s="694"/>
      <c r="AC275" s="694"/>
      <c r="AD275" s="694"/>
    </row>
    <row r="276" spans="1:30" ht="15.75" customHeight="1">
      <c r="A276" s="740"/>
      <c r="B276" s="740"/>
      <c r="C276" s="743"/>
      <c r="D276" s="705"/>
      <c r="E276" s="705"/>
      <c r="F276" s="742"/>
      <c r="G276" s="705"/>
      <c r="H276" s="705"/>
      <c r="I276" s="705"/>
      <c r="J276" s="705"/>
      <c r="K276" s="694"/>
      <c r="L276" s="694"/>
      <c r="M276" s="694"/>
      <c r="N276" s="694"/>
      <c r="O276" s="694"/>
      <c r="P276" s="694"/>
      <c r="Q276" s="694"/>
      <c r="R276" s="694"/>
      <c r="S276" s="694"/>
      <c r="T276" s="694"/>
      <c r="U276" s="694"/>
      <c r="V276" s="694"/>
      <c r="W276" s="694"/>
      <c r="X276" s="694"/>
      <c r="Y276" s="694"/>
      <c r="Z276" s="694"/>
      <c r="AA276" s="694"/>
      <c r="AB276" s="694"/>
      <c r="AC276" s="694"/>
      <c r="AD276" s="694"/>
    </row>
    <row r="277" spans="1:30" ht="15.75" customHeight="1">
      <c r="A277" s="740"/>
      <c r="B277" s="740"/>
      <c r="C277" s="743"/>
      <c r="D277" s="705"/>
      <c r="E277" s="705"/>
      <c r="F277" s="742"/>
      <c r="G277" s="705"/>
      <c r="H277" s="705"/>
      <c r="I277" s="705"/>
      <c r="J277" s="705"/>
      <c r="K277" s="694"/>
      <c r="L277" s="694"/>
      <c r="M277" s="694"/>
      <c r="N277" s="694"/>
      <c r="O277" s="694"/>
      <c r="P277" s="694"/>
      <c r="Q277" s="694"/>
      <c r="R277" s="694"/>
      <c r="S277" s="694"/>
      <c r="T277" s="694"/>
      <c r="U277" s="694"/>
      <c r="V277" s="694"/>
      <c r="W277" s="694"/>
      <c r="X277" s="694"/>
      <c r="Y277" s="694"/>
      <c r="Z277" s="694"/>
      <c r="AA277" s="694"/>
      <c r="AB277" s="694"/>
      <c r="AC277" s="694"/>
      <c r="AD277" s="694"/>
    </row>
    <row r="278" spans="1:30" ht="15.75" customHeight="1">
      <c r="A278" s="740"/>
      <c r="B278" s="740"/>
      <c r="C278" s="743"/>
      <c r="D278" s="705"/>
      <c r="E278" s="705"/>
      <c r="F278" s="742"/>
      <c r="G278" s="705"/>
      <c r="H278" s="705"/>
      <c r="I278" s="705"/>
      <c r="J278" s="705"/>
      <c r="K278" s="694"/>
      <c r="L278" s="694"/>
      <c r="M278" s="694"/>
      <c r="N278" s="694"/>
      <c r="O278" s="694"/>
      <c r="P278" s="694"/>
      <c r="Q278" s="694"/>
      <c r="R278" s="694"/>
      <c r="S278" s="694"/>
      <c r="T278" s="694"/>
      <c r="U278" s="694"/>
      <c r="V278" s="694"/>
      <c r="W278" s="694"/>
      <c r="X278" s="694"/>
      <c r="Y278" s="694"/>
      <c r="Z278" s="694"/>
      <c r="AA278" s="694"/>
      <c r="AB278" s="694"/>
      <c r="AC278" s="694"/>
      <c r="AD278" s="694"/>
    </row>
    <row r="279" spans="1:30" ht="15.75" customHeight="1">
      <c r="A279" s="740"/>
      <c r="B279" s="740"/>
      <c r="C279" s="743"/>
      <c r="D279" s="705"/>
      <c r="E279" s="705"/>
      <c r="F279" s="742"/>
      <c r="G279" s="705"/>
      <c r="H279" s="705"/>
      <c r="I279" s="705"/>
      <c r="J279" s="705"/>
      <c r="K279" s="694"/>
      <c r="L279" s="694"/>
      <c r="M279" s="694"/>
      <c r="N279" s="694"/>
      <c r="O279" s="694"/>
      <c r="P279" s="694"/>
      <c r="Q279" s="694"/>
      <c r="R279" s="694"/>
      <c r="S279" s="694"/>
      <c r="T279" s="694"/>
      <c r="U279" s="694"/>
      <c r="V279" s="694"/>
      <c r="W279" s="694"/>
      <c r="X279" s="694"/>
      <c r="Y279" s="694"/>
      <c r="Z279" s="694"/>
      <c r="AA279" s="694"/>
      <c r="AB279" s="694"/>
      <c r="AC279" s="694"/>
      <c r="AD279" s="694"/>
    </row>
    <row r="280" spans="1:30" ht="15.75" customHeight="1">
      <c r="A280" s="740"/>
      <c r="B280" s="740"/>
      <c r="C280" s="743"/>
      <c r="D280" s="705"/>
      <c r="E280" s="705"/>
      <c r="F280" s="742"/>
      <c r="G280" s="705"/>
      <c r="H280" s="705"/>
      <c r="I280" s="705"/>
      <c r="J280" s="705"/>
      <c r="K280" s="694"/>
      <c r="L280" s="694"/>
      <c r="M280" s="694"/>
      <c r="N280" s="694"/>
      <c r="O280" s="694"/>
      <c r="P280" s="694"/>
      <c r="Q280" s="694"/>
      <c r="R280" s="694"/>
      <c r="S280" s="694"/>
      <c r="T280" s="694"/>
      <c r="U280" s="694"/>
      <c r="V280" s="694"/>
      <c r="W280" s="694"/>
      <c r="X280" s="694"/>
      <c r="Y280" s="694"/>
      <c r="Z280" s="694"/>
      <c r="AA280" s="694"/>
      <c r="AB280" s="694"/>
      <c r="AC280" s="694"/>
      <c r="AD280" s="694"/>
    </row>
    <row r="281" spans="1:30" ht="15.75" customHeight="1">
      <c r="A281" s="740"/>
      <c r="B281" s="740"/>
      <c r="C281" s="743"/>
      <c r="D281" s="705"/>
      <c r="E281" s="705"/>
      <c r="F281" s="742"/>
      <c r="G281" s="705"/>
      <c r="H281" s="705"/>
      <c r="I281" s="705"/>
      <c r="J281" s="705"/>
      <c r="K281" s="694"/>
      <c r="L281" s="694"/>
      <c r="M281" s="694"/>
      <c r="N281" s="694"/>
      <c r="O281" s="694"/>
      <c r="P281" s="694"/>
      <c r="Q281" s="694"/>
      <c r="R281" s="694"/>
      <c r="S281" s="694"/>
      <c r="T281" s="694"/>
      <c r="U281" s="694"/>
      <c r="V281" s="694"/>
      <c r="W281" s="694"/>
      <c r="X281" s="694"/>
      <c r="Y281" s="694"/>
      <c r="Z281" s="694"/>
      <c r="AA281" s="694"/>
      <c r="AB281" s="694"/>
      <c r="AC281" s="694"/>
      <c r="AD281" s="694"/>
    </row>
    <row r="282" spans="1:30" ht="15.75" customHeight="1">
      <c r="A282" s="740"/>
      <c r="B282" s="740"/>
      <c r="C282" s="743"/>
      <c r="D282" s="705"/>
      <c r="E282" s="705"/>
      <c r="F282" s="742"/>
      <c r="G282" s="705"/>
      <c r="H282" s="705"/>
      <c r="I282" s="705"/>
      <c r="J282" s="705"/>
      <c r="K282" s="694"/>
      <c r="L282" s="694"/>
      <c r="M282" s="694"/>
      <c r="N282" s="694"/>
      <c r="O282" s="694"/>
      <c r="P282" s="694"/>
      <c r="Q282" s="694"/>
      <c r="R282" s="694"/>
      <c r="S282" s="694"/>
      <c r="T282" s="694"/>
      <c r="U282" s="694"/>
      <c r="V282" s="694"/>
      <c r="W282" s="694"/>
      <c r="X282" s="694"/>
      <c r="Y282" s="694"/>
      <c r="Z282" s="694"/>
      <c r="AA282" s="694"/>
      <c r="AB282" s="694"/>
      <c r="AC282" s="694"/>
      <c r="AD282" s="694"/>
    </row>
    <row r="283" spans="1:30" ht="15.75" customHeight="1">
      <c r="A283" s="740"/>
      <c r="B283" s="740"/>
      <c r="C283" s="743"/>
      <c r="D283" s="705"/>
      <c r="E283" s="705"/>
      <c r="F283" s="742"/>
      <c r="G283" s="705"/>
      <c r="H283" s="705"/>
      <c r="I283" s="705"/>
      <c r="J283" s="705"/>
      <c r="K283" s="694"/>
      <c r="L283" s="694"/>
      <c r="M283" s="694"/>
      <c r="N283" s="694"/>
      <c r="O283" s="694"/>
      <c r="P283" s="694"/>
      <c r="Q283" s="694"/>
      <c r="R283" s="694"/>
      <c r="S283" s="694"/>
      <c r="T283" s="694"/>
      <c r="U283" s="694"/>
      <c r="V283" s="694"/>
      <c r="W283" s="694"/>
      <c r="X283" s="694"/>
      <c r="Y283" s="694"/>
      <c r="Z283" s="694"/>
      <c r="AA283" s="694"/>
      <c r="AB283" s="694"/>
      <c r="AC283" s="694"/>
      <c r="AD283" s="694"/>
    </row>
    <row r="284" spans="1:30" ht="15.75" customHeight="1">
      <c r="A284" s="740"/>
      <c r="B284" s="740"/>
      <c r="C284" s="743"/>
      <c r="D284" s="705"/>
      <c r="E284" s="705"/>
      <c r="F284" s="742"/>
      <c r="G284" s="705"/>
      <c r="H284" s="705"/>
      <c r="I284" s="705"/>
      <c r="J284" s="705"/>
      <c r="K284" s="694"/>
      <c r="L284" s="694"/>
      <c r="M284" s="694"/>
      <c r="N284" s="694"/>
      <c r="O284" s="694"/>
      <c r="P284" s="694"/>
      <c r="Q284" s="694"/>
      <c r="R284" s="694"/>
      <c r="S284" s="694"/>
      <c r="T284" s="694"/>
      <c r="U284" s="694"/>
      <c r="V284" s="694"/>
      <c r="W284" s="694"/>
      <c r="X284" s="694"/>
      <c r="Y284" s="694"/>
      <c r="Z284" s="694"/>
      <c r="AA284" s="694"/>
      <c r="AB284" s="694"/>
      <c r="AC284" s="694"/>
      <c r="AD284" s="694"/>
    </row>
    <row r="285" spans="1:30" ht="15.75" customHeight="1">
      <c r="A285" s="740"/>
      <c r="B285" s="740"/>
      <c r="C285" s="743"/>
      <c r="D285" s="705"/>
      <c r="E285" s="705"/>
      <c r="F285" s="742"/>
      <c r="G285" s="705"/>
      <c r="H285" s="705"/>
      <c r="I285" s="705"/>
      <c r="J285" s="705"/>
      <c r="K285" s="694"/>
      <c r="L285" s="694"/>
      <c r="M285" s="694"/>
      <c r="N285" s="694"/>
      <c r="O285" s="694"/>
      <c r="P285" s="694"/>
      <c r="Q285" s="694"/>
      <c r="R285" s="694"/>
      <c r="S285" s="694"/>
      <c r="T285" s="694"/>
      <c r="U285" s="694"/>
      <c r="V285" s="694"/>
      <c r="W285" s="694"/>
      <c r="X285" s="694"/>
      <c r="Y285" s="694"/>
      <c r="Z285" s="694"/>
      <c r="AA285" s="694"/>
      <c r="AB285" s="694"/>
      <c r="AC285" s="694"/>
      <c r="AD285" s="694"/>
    </row>
    <row r="286" spans="1:30" ht="15.75" customHeight="1">
      <c r="A286" s="740"/>
      <c r="B286" s="740"/>
      <c r="C286" s="743"/>
      <c r="D286" s="705"/>
      <c r="E286" s="705"/>
      <c r="F286" s="742"/>
      <c r="G286" s="705"/>
      <c r="H286" s="705"/>
      <c r="I286" s="705"/>
      <c r="J286" s="705"/>
      <c r="K286" s="694"/>
      <c r="L286" s="694"/>
      <c r="M286" s="694"/>
      <c r="N286" s="694"/>
      <c r="O286" s="694"/>
      <c r="P286" s="694"/>
      <c r="Q286" s="694"/>
      <c r="R286" s="694"/>
      <c r="S286" s="694"/>
      <c r="T286" s="694"/>
      <c r="U286" s="694"/>
      <c r="V286" s="694"/>
      <c r="W286" s="694"/>
      <c r="X286" s="694"/>
      <c r="Y286" s="694"/>
      <c r="Z286" s="694"/>
      <c r="AA286" s="694"/>
      <c r="AB286" s="694"/>
      <c r="AC286" s="694"/>
      <c r="AD286" s="694"/>
    </row>
    <row r="287" spans="1:30" ht="15.75" customHeight="1">
      <c r="A287" s="740"/>
      <c r="B287" s="740"/>
      <c r="C287" s="743"/>
      <c r="D287" s="705"/>
      <c r="E287" s="705"/>
      <c r="F287" s="742"/>
      <c r="G287" s="705"/>
      <c r="H287" s="705"/>
      <c r="I287" s="705"/>
      <c r="J287" s="705"/>
      <c r="K287" s="694"/>
      <c r="L287" s="694"/>
      <c r="M287" s="694"/>
      <c r="N287" s="694"/>
      <c r="O287" s="694"/>
      <c r="P287" s="694"/>
      <c r="Q287" s="694"/>
      <c r="R287" s="694"/>
      <c r="S287" s="694"/>
      <c r="T287" s="694"/>
      <c r="U287" s="694"/>
      <c r="V287" s="694"/>
      <c r="W287" s="694"/>
      <c r="X287" s="694"/>
      <c r="Y287" s="694"/>
      <c r="Z287" s="694"/>
      <c r="AA287" s="694"/>
      <c r="AB287" s="694"/>
      <c r="AC287" s="694"/>
      <c r="AD287" s="694"/>
    </row>
    <row r="288" spans="1:30" ht="15.75" customHeight="1">
      <c r="A288" s="740"/>
      <c r="B288" s="740"/>
      <c r="C288" s="743"/>
      <c r="D288" s="705"/>
      <c r="E288" s="705"/>
      <c r="F288" s="742"/>
      <c r="G288" s="705"/>
      <c r="H288" s="705"/>
      <c r="I288" s="705"/>
      <c r="J288" s="705"/>
      <c r="K288" s="694"/>
      <c r="L288" s="694"/>
      <c r="M288" s="694"/>
      <c r="N288" s="694"/>
      <c r="O288" s="694"/>
      <c r="P288" s="694"/>
      <c r="Q288" s="694"/>
      <c r="R288" s="694"/>
      <c r="S288" s="694"/>
      <c r="T288" s="694"/>
      <c r="U288" s="694"/>
      <c r="V288" s="694"/>
      <c r="W288" s="694"/>
      <c r="X288" s="694"/>
      <c r="Y288" s="694"/>
      <c r="Z288" s="694"/>
      <c r="AA288" s="694"/>
      <c r="AB288" s="694"/>
      <c r="AC288" s="694"/>
      <c r="AD288" s="694"/>
    </row>
    <row r="289" spans="1:30" ht="15.75" customHeight="1">
      <c r="A289" s="740"/>
      <c r="B289" s="740"/>
      <c r="C289" s="743"/>
      <c r="D289" s="705"/>
      <c r="E289" s="705"/>
      <c r="F289" s="742"/>
      <c r="G289" s="705"/>
      <c r="H289" s="705"/>
      <c r="I289" s="705"/>
      <c r="J289" s="705"/>
      <c r="K289" s="694"/>
      <c r="L289" s="694"/>
      <c r="M289" s="694"/>
      <c r="N289" s="694"/>
      <c r="O289" s="694"/>
      <c r="P289" s="694"/>
      <c r="Q289" s="694"/>
      <c r="R289" s="694"/>
      <c r="S289" s="694"/>
      <c r="T289" s="694"/>
      <c r="U289" s="694"/>
      <c r="V289" s="694"/>
      <c r="W289" s="694"/>
      <c r="X289" s="694"/>
      <c r="Y289" s="694"/>
      <c r="Z289" s="694"/>
      <c r="AA289" s="694"/>
      <c r="AB289" s="694"/>
      <c r="AC289" s="694"/>
      <c r="AD289" s="694"/>
    </row>
    <row r="290" spans="1:30" ht="15.75" customHeight="1">
      <c r="A290" s="740"/>
      <c r="B290" s="740"/>
      <c r="C290" s="743"/>
      <c r="D290" s="705"/>
      <c r="E290" s="705"/>
      <c r="F290" s="742"/>
      <c r="G290" s="705"/>
      <c r="H290" s="705"/>
      <c r="I290" s="705"/>
      <c r="J290" s="705"/>
      <c r="K290" s="694"/>
      <c r="L290" s="694"/>
      <c r="M290" s="694"/>
      <c r="N290" s="694"/>
      <c r="O290" s="694"/>
      <c r="P290" s="694"/>
      <c r="Q290" s="694"/>
      <c r="R290" s="694"/>
      <c r="S290" s="694"/>
      <c r="T290" s="694"/>
      <c r="U290" s="694"/>
      <c r="V290" s="694"/>
      <c r="W290" s="694"/>
      <c r="X290" s="694"/>
      <c r="Y290" s="694"/>
      <c r="Z290" s="694"/>
      <c r="AA290" s="694"/>
      <c r="AB290" s="694"/>
      <c r="AC290" s="694"/>
      <c r="AD290" s="694"/>
    </row>
    <row r="291" spans="1:30" ht="15.75" customHeight="1">
      <c r="A291" s="740"/>
      <c r="B291" s="740"/>
      <c r="C291" s="743"/>
      <c r="D291" s="705"/>
      <c r="E291" s="705"/>
      <c r="F291" s="742"/>
      <c r="G291" s="705"/>
      <c r="H291" s="705"/>
      <c r="I291" s="705"/>
      <c r="J291" s="705"/>
      <c r="K291" s="694"/>
      <c r="L291" s="694"/>
      <c r="M291" s="694"/>
      <c r="N291" s="694"/>
      <c r="O291" s="694"/>
      <c r="P291" s="694"/>
      <c r="Q291" s="694"/>
      <c r="R291" s="694"/>
      <c r="S291" s="694"/>
      <c r="T291" s="694"/>
      <c r="U291" s="694"/>
      <c r="V291" s="694"/>
      <c r="W291" s="694"/>
      <c r="X291" s="694"/>
      <c r="Y291" s="694"/>
      <c r="Z291" s="694"/>
      <c r="AA291" s="694"/>
      <c r="AB291" s="694"/>
      <c r="AC291" s="694"/>
      <c r="AD291" s="694"/>
    </row>
    <row r="292" spans="1:30" ht="15.75" customHeight="1">
      <c r="A292" s="740"/>
      <c r="B292" s="740"/>
      <c r="C292" s="743"/>
      <c r="D292" s="705"/>
      <c r="E292" s="705"/>
      <c r="F292" s="742"/>
      <c r="G292" s="705"/>
      <c r="H292" s="705"/>
      <c r="I292" s="705"/>
      <c r="J292" s="705"/>
      <c r="K292" s="694"/>
      <c r="L292" s="694"/>
      <c r="M292" s="694"/>
      <c r="N292" s="694"/>
      <c r="O292" s="694"/>
      <c r="P292" s="694"/>
      <c r="Q292" s="694"/>
      <c r="R292" s="694"/>
      <c r="S292" s="694"/>
      <c r="T292" s="694"/>
      <c r="U292" s="694"/>
      <c r="V292" s="694"/>
      <c r="W292" s="694"/>
      <c r="X292" s="694"/>
      <c r="Y292" s="694"/>
      <c r="Z292" s="694"/>
      <c r="AA292" s="694"/>
      <c r="AB292" s="694"/>
      <c r="AC292" s="694"/>
      <c r="AD292" s="694"/>
    </row>
    <row r="293" spans="1:30" ht="15.75" customHeight="1">
      <c r="A293" s="740"/>
      <c r="B293" s="740"/>
      <c r="C293" s="743"/>
      <c r="D293" s="705"/>
      <c r="E293" s="705"/>
      <c r="F293" s="742"/>
      <c r="G293" s="705"/>
      <c r="H293" s="705"/>
      <c r="I293" s="705"/>
      <c r="J293" s="705"/>
      <c r="K293" s="694"/>
      <c r="L293" s="694"/>
      <c r="M293" s="694"/>
      <c r="N293" s="694"/>
      <c r="O293" s="694"/>
      <c r="P293" s="694"/>
      <c r="Q293" s="694"/>
      <c r="R293" s="694"/>
      <c r="S293" s="694"/>
      <c r="T293" s="694"/>
      <c r="U293" s="694"/>
      <c r="V293" s="694"/>
      <c r="W293" s="694"/>
      <c r="X293" s="694"/>
      <c r="Y293" s="694"/>
      <c r="Z293" s="694"/>
      <c r="AA293" s="694"/>
      <c r="AB293" s="694"/>
      <c r="AC293" s="694"/>
      <c r="AD293" s="694"/>
    </row>
    <row r="294" spans="1:30" ht="15.75" customHeight="1">
      <c r="A294" s="740"/>
      <c r="B294" s="740"/>
      <c r="C294" s="743"/>
      <c r="D294" s="705"/>
      <c r="E294" s="705"/>
      <c r="F294" s="742"/>
      <c r="G294" s="705"/>
      <c r="H294" s="705"/>
      <c r="I294" s="705"/>
      <c r="J294" s="705"/>
      <c r="K294" s="694"/>
      <c r="L294" s="694"/>
      <c r="M294" s="694"/>
      <c r="N294" s="694"/>
      <c r="O294" s="694"/>
      <c r="P294" s="694"/>
      <c r="Q294" s="694"/>
      <c r="R294" s="694"/>
      <c r="S294" s="694"/>
      <c r="T294" s="694"/>
      <c r="U294" s="694"/>
      <c r="V294" s="694"/>
      <c r="W294" s="694"/>
      <c r="X294" s="694"/>
      <c r="Y294" s="694"/>
      <c r="Z294" s="694"/>
      <c r="AA294" s="694"/>
      <c r="AB294" s="694"/>
      <c r="AC294" s="694"/>
      <c r="AD294" s="694"/>
    </row>
    <row r="295" spans="1:30" ht="15.75" customHeight="1">
      <c r="A295" s="740"/>
      <c r="B295" s="740"/>
      <c r="C295" s="743"/>
      <c r="D295" s="705"/>
      <c r="E295" s="705"/>
      <c r="F295" s="742"/>
      <c r="G295" s="705"/>
      <c r="H295" s="705"/>
      <c r="I295" s="705"/>
      <c r="J295" s="705"/>
      <c r="K295" s="694"/>
      <c r="L295" s="694"/>
      <c r="M295" s="694"/>
      <c r="N295" s="694"/>
      <c r="O295" s="694"/>
      <c r="P295" s="694"/>
      <c r="Q295" s="694"/>
      <c r="R295" s="694"/>
      <c r="S295" s="694"/>
      <c r="T295" s="694"/>
      <c r="U295" s="694"/>
      <c r="V295" s="694"/>
      <c r="W295" s="694"/>
      <c r="X295" s="694"/>
      <c r="Y295" s="694"/>
      <c r="Z295" s="694"/>
      <c r="AA295" s="694"/>
      <c r="AB295" s="694"/>
      <c r="AC295" s="694"/>
      <c r="AD295" s="694"/>
    </row>
    <row r="296" spans="1:30" ht="15.75" customHeight="1">
      <c r="A296" s="740"/>
      <c r="B296" s="740"/>
      <c r="C296" s="743"/>
      <c r="D296" s="705"/>
      <c r="E296" s="705"/>
      <c r="F296" s="742"/>
      <c r="G296" s="705"/>
      <c r="H296" s="705"/>
      <c r="I296" s="705"/>
      <c r="J296" s="705"/>
      <c r="K296" s="694"/>
      <c r="L296" s="694"/>
      <c r="M296" s="694"/>
      <c r="N296" s="694"/>
      <c r="O296" s="694"/>
      <c r="P296" s="694"/>
      <c r="Q296" s="694"/>
      <c r="R296" s="694"/>
      <c r="S296" s="694"/>
      <c r="T296" s="694"/>
      <c r="U296" s="694"/>
      <c r="V296" s="694"/>
      <c r="W296" s="694"/>
      <c r="X296" s="694"/>
      <c r="Y296" s="694"/>
      <c r="Z296" s="694"/>
      <c r="AA296" s="694"/>
      <c r="AB296" s="694"/>
      <c r="AC296" s="694"/>
      <c r="AD296" s="694"/>
    </row>
    <row r="297" spans="1:30" ht="15.75" customHeight="1">
      <c r="A297" s="740"/>
      <c r="B297" s="740"/>
      <c r="C297" s="743"/>
      <c r="D297" s="705"/>
      <c r="E297" s="705"/>
      <c r="F297" s="742"/>
      <c r="G297" s="705"/>
      <c r="H297" s="705"/>
      <c r="I297" s="705"/>
      <c r="J297" s="705"/>
      <c r="K297" s="694"/>
      <c r="L297" s="694"/>
      <c r="M297" s="694"/>
      <c r="N297" s="694"/>
      <c r="O297" s="694"/>
      <c r="P297" s="694"/>
      <c r="Q297" s="694"/>
      <c r="R297" s="694"/>
      <c r="S297" s="694"/>
      <c r="T297" s="694"/>
      <c r="U297" s="694"/>
      <c r="V297" s="694"/>
      <c r="W297" s="694"/>
      <c r="X297" s="694"/>
      <c r="Y297" s="694"/>
      <c r="Z297" s="694"/>
      <c r="AA297" s="694"/>
      <c r="AB297" s="694"/>
      <c r="AC297" s="694"/>
      <c r="AD297" s="694"/>
    </row>
    <row r="298" spans="1:30" ht="15.75" customHeight="1">
      <c r="A298" s="740"/>
      <c r="B298" s="740"/>
      <c r="C298" s="743"/>
      <c r="D298" s="705"/>
      <c r="E298" s="705"/>
      <c r="F298" s="742"/>
      <c r="G298" s="705"/>
      <c r="H298" s="705"/>
      <c r="I298" s="705"/>
      <c r="J298" s="705"/>
      <c r="K298" s="694"/>
      <c r="L298" s="694"/>
      <c r="M298" s="694"/>
      <c r="N298" s="694"/>
      <c r="O298" s="694"/>
      <c r="P298" s="694"/>
      <c r="Q298" s="694"/>
      <c r="R298" s="694"/>
      <c r="S298" s="694"/>
      <c r="T298" s="694"/>
      <c r="U298" s="694"/>
      <c r="V298" s="694"/>
      <c r="W298" s="694"/>
      <c r="X298" s="694"/>
      <c r="Y298" s="694"/>
      <c r="Z298" s="694"/>
      <c r="AA298" s="694"/>
      <c r="AB298" s="694"/>
      <c r="AC298" s="694"/>
      <c r="AD298" s="694"/>
    </row>
    <row r="299" spans="1:30" ht="15.75" customHeight="1">
      <c r="A299" s="740"/>
      <c r="B299" s="740"/>
      <c r="C299" s="743"/>
      <c r="D299" s="705"/>
      <c r="E299" s="705"/>
      <c r="F299" s="742"/>
      <c r="G299" s="705"/>
      <c r="H299" s="705"/>
      <c r="I299" s="705"/>
      <c r="J299" s="705"/>
      <c r="K299" s="694"/>
      <c r="L299" s="694"/>
      <c r="M299" s="694"/>
      <c r="N299" s="694"/>
      <c r="O299" s="694"/>
      <c r="P299" s="694"/>
      <c r="Q299" s="694"/>
      <c r="R299" s="694"/>
      <c r="S299" s="694"/>
      <c r="T299" s="694"/>
      <c r="U299" s="694"/>
      <c r="V299" s="694"/>
      <c r="W299" s="694"/>
      <c r="X299" s="694"/>
      <c r="Y299" s="694"/>
      <c r="Z299" s="694"/>
      <c r="AA299" s="694"/>
      <c r="AB299" s="694"/>
      <c r="AC299" s="694"/>
      <c r="AD299" s="694"/>
    </row>
    <row r="300" spans="1:30" ht="15.75" customHeight="1">
      <c r="A300" s="740"/>
      <c r="B300" s="740"/>
      <c r="C300" s="743"/>
      <c r="D300" s="705"/>
      <c r="E300" s="705"/>
      <c r="F300" s="742"/>
      <c r="G300" s="705"/>
      <c r="H300" s="705"/>
      <c r="I300" s="705"/>
      <c r="J300" s="705"/>
      <c r="K300" s="694"/>
      <c r="L300" s="694"/>
      <c r="M300" s="694"/>
      <c r="N300" s="694"/>
      <c r="O300" s="694"/>
      <c r="P300" s="694"/>
      <c r="Q300" s="694"/>
      <c r="R300" s="694"/>
      <c r="S300" s="694"/>
      <c r="T300" s="694"/>
      <c r="U300" s="694"/>
      <c r="V300" s="694"/>
      <c r="W300" s="694"/>
      <c r="X300" s="694"/>
      <c r="Y300" s="694"/>
      <c r="Z300" s="694"/>
      <c r="AA300" s="694"/>
      <c r="AB300" s="694"/>
      <c r="AC300" s="694"/>
      <c r="AD300" s="694"/>
    </row>
    <row r="301" spans="1:30" ht="15.75" customHeight="1">
      <c r="A301" s="740"/>
      <c r="B301" s="740"/>
      <c r="C301" s="743"/>
      <c r="D301" s="705"/>
      <c r="E301" s="705"/>
      <c r="F301" s="742"/>
      <c r="G301" s="705"/>
      <c r="H301" s="705"/>
      <c r="I301" s="705"/>
      <c r="J301" s="705"/>
      <c r="K301" s="694"/>
      <c r="L301" s="694"/>
      <c r="M301" s="694"/>
      <c r="N301" s="694"/>
      <c r="O301" s="694"/>
      <c r="P301" s="694"/>
      <c r="Q301" s="694"/>
      <c r="R301" s="694"/>
      <c r="S301" s="694"/>
      <c r="T301" s="694"/>
      <c r="U301" s="694"/>
      <c r="V301" s="694"/>
      <c r="W301" s="694"/>
      <c r="X301" s="694"/>
      <c r="Y301" s="694"/>
      <c r="Z301" s="694"/>
      <c r="AA301" s="694"/>
      <c r="AB301" s="694"/>
      <c r="AC301" s="694"/>
      <c r="AD301" s="694"/>
    </row>
    <row r="302" spans="1:30" ht="15.75" customHeight="1">
      <c r="A302" s="740"/>
      <c r="B302" s="740"/>
      <c r="C302" s="743"/>
      <c r="D302" s="705"/>
      <c r="E302" s="705"/>
      <c r="F302" s="742"/>
      <c r="G302" s="705"/>
      <c r="H302" s="705"/>
      <c r="I302" s="705"/>
      <c r="J302" s="705"/>
      <c r="K302" s="694"/>
      <c r="L302" s="694"/>
      <c r="M302" s="694"/>
      <c r="N302" s="694"/>
      <c r="O302" s="694"/>
      <c r="P302" s="694"/>
      <c r="Q302" s="694"/>
      <c r="R302" s="694"/>
      <c r="S302" s="694"/>
      <c r="T302" s="694"/>
      <c r="U302" s="694"/>
      <c r="V302" s="694"/>
      <c r="W302" s="694"/>
      <c r="X302" s="694"/>
      <c r="Y302" s="694"/>
      <c r="Z302" s="694"/>
      <c r="AA302" s="694"/>
      <c r="AB302" s="694"/>
      <c r="AC302" s="694"/>
      <c r="AD302" s="694"/>
    </row>
    <row r="303" spans="1:30" ht="15.75" customHeight="1">
      <c r="A303" s="740"/>
      <c r="B303" s="740"/>
      <c r="C303" s="743"/>
      <c r="D303" s="705"/>
      <c r="E303" s="705"/>
      <c r="F303" s="742"/>
      <c r="G303" s="705"/>
      <c r="H303" s="705"/>
      <c r="I303" s="705"/>
      <c r="J303" s="705"/>
      <c r="K303" s="694"/>
      <c r="L303" s="694"/>
      <c r="M303" s="694"/>
      <c r="N303" s="694"/>
      <c r="O303" s="694"/>
      <c r="P303" s="694"/>
      <c r="Q303" s="694"/>
      <c r="R303" s="694"/>
      <c r="S303" s="694"/>
      <c r="T303" s="694"/>
      <c r="U303" s="694"/>
      <c r="V303" s="694"/>
      <c r="W303" s="694"/>
      <c r="X303" s="694"/>
      <c r="Y303" s="694"/>
      <c r="Z303" s="694"/>
      <c r="AA303" s="694"/>
      <c r="AB303" s="694"/>
      <c r="AC303" s="694"/>
      <c r="AD303" s="694"/>
    </row>
    <row r="304" spans="1:30" ht="15.75" customHeight="1">
      <c r="A304" s="740"/>
      <c r="B304" s="740"/>
      <c r="C304" s="743"/>
      <c r="D304" s="705"/>
      <c r="E304" s="705"/>
      <c r="F304" s="742"/>
      <c r="G304" s="705"/>
      <c r="H304" s="705"/>
      <c r="I304" s="705"/>
      <c r="J304" s="705"/>
      <c r="K304" s="694"/>
      <c r="L304" s="694"/>
      <c r="M304" s="694"/>
      <c r="N304" s="694"/>
      <c r="O304" s="694"/>
      <c r="P304" s="694"/>
      <c r="Q304" s="694"/>
      <c r="R304" s="694"/>
      <c r="S304" s="694"/>
      <c r="T304" s="694"/>
      <c r="U304" s="694"/>
      <c r="V304" s="694"/>
      <c r="W304" s="694"/>
      <c r="X304" s="694"/>
      <c r="Y304" s="694"/>
      <c r="Z304" s="694"/>
      <c r="AA304" s="694"/>
      <c r="AB304" s="694"/>
      <c r="AC304" s="694"/>
      <c r="AD304" s="694"/>
    </row>
    <row r="305" spans="1:30" ht="15.75" customHeight="1">
      <c r="A305" s="740"/>
      <c r="B305" s="740"/>
      <c r="C305" s="743"/>
      <c r="D305" s="705"/>
      <c r="E305" s="705"/>
      <c r="F305" s="742"/>
      <c r="G305" s="705"/>
      <c r="H305" s="705"/>
      <c r="I305" s="705"/>
      <c r="J305" s="705"/>
      <c r="K305" s="694"/>
      <c r="L305" s="694"/>
      <c r="M305" s="694"/>
      <c r="N305" s="694"/>
      <c r="O305" s="694"/>
      <c r="P305" s="694"/>
      <c r="Q305" s="694"/>
      <c r="R305" s="694"/>
      <c r="S305" s="694"/>
      <c r="T305" s="694"/>
      <c r="U305" s="694"/>
      <c r="V305" s="694"/>
      <c r="W305" s="694"/>
      <c r="X305" s="694"/>
      <c r="Y305" s="694"/>
      <c r="Z305" s="694"/>
      <c r="AA305" s="694"/>
      <c r="AB305" s="694"/>
      <c r="AC305" s="694"/>
      <c r="AD305" s="694"/>
    </row>
    <row r="306" spans="1:30" ht="15.75" customHeight="1">
      <c r="A306" s="740"/>
      <c r="B306" s="740"/>
      <c r="C306" s="743"/>
      <c r="D306" s="705"/>
      <c r="E306" s="705"/>
      <c r="F306" s="742"/>
      <c r="G306" s="705"/>
      <c r="H306" s="705"/>
      <c r="I306" s="705"/>
      <c r="J306" s="705"/>
      <c r="K306" s="694"/>
      <c r="L306" s="694"/>
      <c r="M306" s="694"/>
      <c r="N306" s="694"/>
      <c r="O306" s="694"/>
      <c r="P306" s="694"/>
      <c r="Q306" s="694"/>
      <c r="R306" s="694"/>
      <c r="S306" s="694"/>
      <c r="T306" s="694"/>
      <c r="U306" s="694"/>
      <c r="V306" s="694"/>
      <c r="W306" s="694"/>
      <c r="X306" s="694"/>
      <c r="Y306" s="694"/>
      <c r="Z306" s="694"/>
      <c r="AA306" s="694"/>
      <c r="AB306" s="694"/>
      <c r="AC306" s="694"/>
      <c r="AD306" s="694"/>
    </row>
    <row r="307" spans="1:30" ht="15.75" customHeight="1">
      <c r="A307" s="740"/>
      <c r="B307" s="740"/>
      <c r="C307" s="743"/>
      <c r="D307" s="705"/>
      <c r="E307" s="705"/>
      <c r="F307" s="742"/>
      <c r="G307" s="705"/>
      <c r="H307" s="705"/>
      <c r="I307" s="705"/>
      <c r="J307" s="705"/>
      <c r="K307" s="694"/>
      <c r="L307" s="694"/>
      <c r="M307" s="694"/>
      <c r="N307" s="694"/>
      <c r="O307" s="694"/>
      <c r="P307" s="694"/>
      <c r="Q307" s="694"/>
      <c r="R307" s="694"/>
      <c r="S307" s="694"/>
      <c r="T307" s="694"/>
      <c r="U307" s="694"/>
      <c r="V307" s="694"/>
      <c r="W307" s="694"/>
      <c r="X307" s="694"/>
      <c r="Y307" s="694"/>
      <c r="Z307" s="694"/>
      <c r="AA307" s="694"/>
      <c r="AB307" s="694"/>
      <c r="AC307" s="694"/>
      <c r="AD307" s="694"/>
    </row>
    <row r="308" spans="1:30" ht="15.75" customHeight="1">
      <c r="A308" s="740"/>
      <c r="B308" s="740"/>
      <c r="C308" s="743"/>
      <c r="D308" s="705"/>
      <c r="E308" s="705"/>
      <c r="F308" s="742"/>
      <c r="G308" s="705"/>
      <c r="H308" s="705"/>
      <c r="I308" s="705"/>
      <c r="J308" s="705"/>
      <c r="K308" s="694"/>
      <c r="L308" s="694"/>
      <c r="M308" s="694"/>
      <c r="N308" s="694"/>
      <c r="O308" s="694"/>
      <c r="P308" s="694"/>
      <c r="Q308" s="694"/>
      <c r="R308" s="694"/>
      <c r="S308" s="694"/>
      <c r="T308" s="694"/>
      <c r="U308" s="694"/>
      <c r="V308" s="694"/>
      <c r="W308" s="694"/>
      <c r="X308" s="694"/>
      <c r="Y308" s="694"/>
      <c r="Z308" s="694"/>
      <c r="AA308" s="694"/>
      <c r="AB308" s="694"/>
      <c r="AC308" s="694"/>
      <c r="AD308" s="694"/>
    </row>
    <row r="309" spans="1:30" ht="15.75" customHeight="1">
      <c r="A309" s="740"/>
      <c r="B309" s="740"/>
      <c r="C309" s="743"/>
      <c r="D309" s="705"/>
      <c r="E309" s="705"/>
      <c r="F309" s="742"/>
      <c r="G309" s="705"/>
      <c r="H309" s="705"/>
      <c r="I309" s="705"/>
      <c r="J309" s="705"/>
      <c r="K309" s="694"/>
      <c r="L309" s="694"/>
      <c r="M309" s="694"/>
      <c r="N309" s="694"/>
      <c r="O309" s="694"/>
      <c r="P309" s="694"/>
      <c r="Q309" s="694"/>
      <c r="R309" s="694"/>
      <c r="S309" s="694"/>
      <c r="T309" s="694"/>
      <c r="U309" s="694"/>
      <c r="V309" s="694"/>
      <c r="W309" s="694"/>
      <c r="X309" s="694"/>
      <c r="Y309" s="694"/>
      <c r="Z309" s="694"/>
      <c r="AA309" s="694"/>
      <c r="AB309" s="694"/>
      <c r="AC309" s="694"/>
      <c r="AD309" s="694"/>
    </row>
    <row r="310" spans="1:30" ht="15.75" customHeight="1">
      <c r="A310" s="740"/>
      <c r="B310" s="740"/>
      <c r="C310" s="743"/>
      <c r="D310" s="705"/>
      <c r="E310" s="705"/>
      <c r="F310" s="742"/>
      <c r="G310" s="705"/>
      <c r="H310" s="705"/>
      <c r="I310" s="705"/>
      <c r="J310" s="705"/>
      <c r="K310" s="694"/>
      <c r="L310" s="694"/>
      <c r="M310" s="694"/>
      <c r="N310" s="694"/>
      <c r="O310" s="694"/>
      <c r="P310" s="694"/>
      <c r="Q310" s="694"/>
      <c r="R310" s="694"/>
      <c r="S310" s="694"/>
      <c r="T310" s="694"/>
      <c r="U310" s="694"/>
      <c r="V310" s="694"/>
      <c r="W310" s="694"/>
      <c r="X310" s="694"/>
      <c r="Y310" s="694"/>
      <c r="Z310" s="694"/>
      <c r="AA310" s="694"/>
      <c r="AB310" s="694"/>
      <c r="AC310" s="694"/>
      <c r="AD310" s="694"/>
    </row>
    <row r="311" spans="1:30" ht="15.75" customHeight="1">
      <c r="A311" s="740"/>
      <c r="B311" s="740"/>
      <c r="C311" s="743"/>
      <c r="D311" s="705"/>
      <c r="E311" s="705"/>
      <c r="F311" s="742"/>
      <c r="G311" s="705"/>
      <c r="H311" s="705"/>
      <c r="I311" s="705"/>
      <c r="J311" s="705"/>
      <c r="K311" s="694"/>
      <c r="L311" s="694"/>
      <c r="M311" s="694"/>
      <c r="N311" s="694"/>
      <c r="O311" s="694"/>
      <c r="P311" s="694"/>
      <c r="Q311" s="694"/>
      <c r="R311" s="694"/>
      <c r="S311" s="694"/>
      <c r="T311" s="694"/>
      <c r="U311" s="694"/>
      <c r="V311" s="694"/>
      <c r="W311" s="694"/>
      <c r="X311" s="694"/>
      <c r="Y311" s="694"/>
      <c r="Z311" s="694"/>
      <c r="AA311" s="694"/>
      <c r="AB311" s="694"/>
      <c r="AC311" s="694"/>
      <c r="AD311" s="694"/>
    </row>
    <row r="312" spans="1:30" ht="15.75" customHeight="1">
      <c r="A312" s="740"/>
      <c r="B312" s="740"/>
      <c r="C312" s="743"/>
      <c r="D312" s="705"/>
      <c r="E312" s="705"/>
      <c r="F312" s="742"/>
      <c r="G312" s="705"/>
      <c r="H312" s="705"/>
      <c r="I312" s="705"/>
      <c r="J312" s="705"/>
      <c r="K312" s="694"/>
      <c r="L312" s="694"/>
      <c r="M312" s="694"/>
      <c r="N312" s="694"/>
      <c r="O312" s="694"/>
      <c r="P312" s="694"/>
      <c r="Q312" s="694"/>
      <c r="R312" s="694"/>
      <c r="S312" s="694"/>
      <c r="T312" s="694"/>
      <c r="U312" s="694"/>
      <c r="V312" s="694"/>
      <c r="W312" s="694"/>
      <c r="X312" s="694"/>
      <c r="Y312" s="694"/>
      <c r="Z312" s="694"/>
      <c r="AA312" s="694"/>
      <c r="AB312" s="694"/>
      <c r="AC312" s="694"/>
      <c r="AD312" s="694"/>
    </row>
    <row r="313" spans="1:30" ht="15.75" customHeight="1">
      <c r="A313" s="740"/>
      <c r="B313" s="740"/>
      <c r="C313" s="743"/>
      <c r="D313" s="705"/>
      <c r="E313" s="705"/>
      <c r="F313" s="742"/>
      <c r="G313" s="705"/>
      <c r="H313" s="705"/>
      <c r="I313" s="705"/>
      <c r="J313" s="705"/>
      <c r="K313" s="694"/>
      <c r="L313" s="694"/>
      <c r="M313" s="694"/>
      <c r="N313" s="694"/>
      <c r="O313" s="694"/>
      <c r="P313" s="694"/>
      <c r="Q313" s="694"/>
      <c r="R313" s="694"/>
      <c r="S313" s="694"/>
      <c r="T313" s="694"/>
      <c r="U313" s="694"/>
      <c r="V313" s="694"/>
      <c r="W313" s="694"/>
      <c r="X313" s="694"/>
      <c r="Y313" s="694"/>
      <c r="Z313" s="694"/>
      <c r="AA313" s="694"/>
      <c r="AB313" s="694"/>
      <c r="AC313" s="694"/>
      <c r="AD313" s="694"/>
    </row>
    <row r="314" spans="1:30" ht="15.75" customHeight="1">
      <c r="A314" s="740"/>
      <c r="B314" s="740"/>
      <c r="C314" s="743"/>
      <c r="D314" s="705"/>
      <c r="E314" s="705"/>
      <c r="F314" s="742"/>
      <c r="G314" s="705"/>
      <c r="H314" s="705"/>
      <c r="I314" s="705"/>
      <c r="J314" s="705"/>
      <c r="K314" s="694"/>
      <c r="L314" s="694"/>
      <c r="M314" s="694"/>
      <c r="N314" s="694"/>
      <c r="O314" s="694"/>
      <c r="P314" s="694"/>
      <c r="Q314" s="694"/>
      <c r="R314" s="694"/>
      <c r="S314" s="694"/>
      <c r="T314" s="694"/>
      <c r="U314" s="694"/>
      <c r="V314" s="694"/>
      <c r="W314" s="694"/>
      <c r="X314" s="694"/>
      <c r="Y314" s="694"/>
      <c r="Z314" s="694"/>
      <c r="AA314" s="694"/>
      <c r="AB314" s="694"/>
      <c r="AC314" s="694"/>
      <c r="AD314" s="694"/>
    </row>
    <row r="315" spans="1:30" ht="15.75" customHeight="1">
      <c r="A315" s="740"/>
      <c r="B315" s="740"/>
      <c r="C315" s="743"/>
      <c r="D315" s="705"/>
      <c r="E315" s="705"/>
      <c r="F315" s="742"/>
      <c r="G315" s="705"/>
      <c r="H315" s="705"/>
      <c r="I315" s="705"/>
      <c r="J315" s="705"/>
      <c r="K315" s="694"/>
      <c r="L315" s="694"/>
      <c r="M315" s="694"/>
      <c r="N315" s="694"/>
      <c r="O315" s="694"/>
      <c r="P315" s="694"/>
      <c r="Q315" s="694"/>
      <c r="R315" s="694"/>
      <c r="S315" s="694"/>
      <c r="T315" s="694"/>
      <c r="U315" s="694"/>
      <c r="V315" s="694"/>
      <c r="W315" s="694"/>
      <c r="X315" s="694"/>
      <c r="Y315" s="694"/>
      <c r="Z315" s="694"/>
      <c r="AA315" s="694"/>
      <c r="AB315" s="694"/>
      <c r="AC315" s="694"/>
      <c r="AD315" s="694"/>
    </row>
    <row r="316" spans="1:30" ht="15.75" customHeight="1">
      <c r="A316" s="740"/>
      <c r="B316" s="740"/>
      <c r="C316" s="743"/>
      <c r="D316" s="705"/>
      <c r="E316" s="705"/>
      <c r="F316" s="742"/>
      <c r="G316" s="705"/>
      <c r="H316" s="705"/>
      <c r="I316" s="705"/>
      <c r="J316" s="705"/>
      <c r="K316" s="694"/>
      <c r="L316" s="694"/>
      <c r="M316" s="694"/>
      <c r="N316" s="694"/>
      <c r="O316" s="694"/>
      <c r="P316" s="694"/>
      <c r="Q316" s="694"/>
      <c r="R316" s="694"/>
      <c r="S316" s="694"/>
      <c r="T316" s="694"/>
      <c r="U316" s="694"/>
      <c r="V316" s="694"/>
      <c r="W316" s="694"/>
      <c r="X316" s="694"/>
      <c r="Y316" s="694"/>
      <c r="Z316" s="694"/>
      <c r="AA316" s="694"/>
      <c r="AB316" s="694"/>
      <c r="AC316" s="694"/>
      <c r="AD316" s="694"/>
    </row>
    <row r="317" spans="1:30" ht="15.75" customHeight="1">
      <c r="A317" s="740"/>
      <c r="B317" s="740"/>
      <c r="C317" s="743"/>
      <c r="D317" s="705"/>
      <c r="E317" s="705"/>
      <c r="F317" s="742"/>
      <c r="G317" s="705"/>
      <c r="H317" s="705"/>
      <c r="I317" s="705"/>
      <c r="J317" s="705"/>
      <c r="K317" s="694"/>
      <c r="L317" s="694"/>
      <c r="M317" s="694"/>
      <c r="N317" s="694"/>
      <c r="O317" s="694"/>
      <c r="P317" s="694"/>
      <c r="Q317" s="694"/>
      <c r="R317" s="694"/>
      <c r="S317" s="694"/>
      <c r="T317" s="694"/>
      <c r="U317" s="694"/>
      <c r="V317" s="694"/>
      <c r="W317" s="694"/>
      <c r="X317" s="694"/>
      <c r="Y317" s="694"/>
      <c r="Z317" s="694"/>
      <c r="AA317" s="694"/>
      <c r="AB317" s="694"/>
      <c r="AC317" s="694"/>
      <c r="AD317" s="694"/>
    </row>
    <row r="318" spans="1:30" ht="15.75" customHeight="1">
      <c r="A318" s="740"/>
      <c r="B318" s="740"/>
      <c r="C318" s="743"/>
      <c r="D318" s="705"/>
      <c r="E318" s="705"/>
      <c r="F318" s="742"/>
      <c r="G318" s="705"/>
      <c r="H318" s="705"/>
      <c r="I318" s="705"/>
      <c r="J318" s="705"/>
      <c r="K318" s="694"/>
      <c r="L318" s="694"/>
      <c r="M318" s="694"/>
      <c r="N318" s="694"/>
      <c r="O318" s="694"/>
      <c r="P318" s="694"/>
      <c r="Q318" s="694"/>
      <c r="R318" s="694"/>
      <c r="S318" s="694"/>
      <c r="T318" s="694"/>
      <c r="U318" s="694"/>
      <c r="V318" s="694"/>
      <c r="W318" s="694"/>
      <c r="X318" s="694"/>
      <c r="Y318" s="694"/>
      <c r="Z318" s="694"/>
      <c r="AA318" s="694"/>
      <c r="AB318" s="694"/>
      <c r="AC318" s="694"/>
      <c r="AD318" s="694"/>
    </row>
    <row r="319" spans="1:30" ht="15.75" customHeight="1">
      <c r="A319" s="740"/>
      <c r="B319" s="740"/>
      <c r="C319" s="743"/>
      <c r="D319" s="705"/>
      <c r="E319" s="705"/>
      <c r="F319" s="742"/>
      <c r="G319" s="705"/>
      <c r="H319" s="705"/>
      <c r="I319" s="705"/>
      <c r="J319" s="705"/>
      <c r="K319" s="694"/>
      <c r="L319" s="694"/>
      <c r="M319" s="694"/>
      <c r="N319" s="694"/>
      <c r="O319" s="694"/>
      <c r="P319" s="694"/>
      <c r="Q319" s="694"/>
      <c r="R319" s="694"/>
      <c r="S319" s="694"/>
      <c r="T319" s="694"/>
      <c r="U319" s="694"/>
      <c r="V319" s="694"/>
      <c r="W319" s="694"/>
      <c r="X319" s="694"/>
      <c r="Y319" s="694"/>
      <c r="Z319" s="694"/>
      <c r="AA319" s="694"/>
      <c r="AB319" s="694"/>
      <c r="AC319" s="694"/>
      <c r="AD319" s="694"/>
    </row>
    <row r="320" spans="1:30" ht="15.75" customHeight="1">
      <c r="A320" s="740"/>
      <c r="B320" s="740"/>
      <c r="C320" s="743"/>
      <c r="D320" s="705"/>
      <c r="E320" s="705"/>
      <c r="F320" s="742"/>
      <c r="G320" s="705"/>
      <c r="H320" s="705"/>
      <c r="I320" s="705"/>
      <c r="J320" s="705"/>
      <c r="K320" s="694"/>
      <c r="L320" s="694"/>
      <c r="M320" s="694"/>
      <c r="N320" s="694"/>
      <c r="O320" s="694"/>
      <c r="P320" s="694"/>
      <c r="Q320" s="694"/>
      <c r="R320" s="694"/>
      <c r="S320" s="694"/>
      <c r="T320" s="694"/>
      <c r="U320" s="694"/>
      <c r="V320" s="694"/>
      <c r="W320" s="694"/>
      <c r="X320" s="694"/>
      <c r="Y320" s="694"/>
      <c r="Z320" s="694"/>
      <c r="AA320" s="694"/>
      <c r="AB320" s="694"/>
      <c r="AC320" s="694"/>
      <c r="AD320" s="694"/>
    </row>
    <row r="321" spans="1:30" ht="15.75" customHeight="1">
      <c r="A321" s="740"/>
      <c r="B321" s="740"/>
      <c r="C321" s="743"/>
      <c r="D321" s="705"/>
      <c r="E321" s="705"/>
      <c r="F321" s="742"/>
      <c r="G321" s="705"/>
      <c r="H321" s="705"/>
      <c r="I321" s="705"/>
      <c r="J321" s="705"/>
      <c r="K321" s="694"/>
      <c r="L321" s="694"/>
      <c r="M321" s="694"/>
      <c r="N321" s="694"/>
      <c r="O321" s="694"/>
      <c r="P321" s="694"/>
      <c r="Q321" s="694"/>
      <c r="R321" s="694"/>
      <c r="S321" s="694"/>
      <c r="T321" s="694"/>
      <c r="U321" s="694"/>
      <c r="V321" s="694"/>
      <c r="W321" s="694"/>
      <c r="X321" s="694"/>
      <c r="Y321" s="694"/>
      <c r="Z321" s="694"/>
      <c r="AA321" s="694"/>
      <c r="AB321" s="694"/>
      <c r="AC321" s="694"/>
      <c r="AD321" s="694"/>
    </row>
    <row r="322" spans="1:30" ht="15.75" customHeight="1">
      <c r="A322" s="740"/>
      <c r="B322" s="740"/>
      <c r="C322" s="743"/>
      <c r="D322" s="705"/>
      <c r="E322" s="705"/>
      <c r="F322" s="742"/>
      <c r="G322" s="705"/>
      <c r="H322" s="705"/>
      <c r="I322" s="705"/>
      <c r="J322" s="705"/>
      <c r="K322" s="694"/>
      <c r="L322" s="694"/>
      <c r="M322" s="694"/>
      <c r="N322" s="694"/>
      <c r="O322" s="694"/>
      <c r="P322" s="694"/>
      <c r="Q322" s="694"/>
      <c r="R322" s="694"/>
      <c r="S322" s="694"/>
      <c r="T322" s="694"/>
      <c r="U322" s="694"/>
      <c r="V322" s="694"/>
      <c r="W322" s="694"/>
      <c r="X322" s="694"/>
      <c r="Y322" s="694"/>
      <c r="Z322" s="694"/>
      <c r="AA322" s="694"/>
      <c r="AB322" s="694"/>
      <c r="AC322" s="694"/>
      <c r="AD322" s="694"/>
    </row>
    <row r="323" spans="1:30" ht="15.75" customHeight="1">
      <c r="A323" s="740"/>
      <c r="B323" s="740"/>
      <c r="C323" s="743"/>
      <c r="D323" s="705"/>
      <c r="E323" s="705"/>
      <c r="F323" s="742"/>
      <c r="G323" s="705"/>
      <c r="H323" s="705"/>
      <c r="I323" s="705"/>
      <c r="J323" s="705"/>
      <c r="K323" s="694"/>
      <c r="L323" s="694"/>
      <c r="M323" s="694"/>
      <c r="N323" s="694"/>
      <c r="O323" s="694"/>
      <c r="P323" s="694"/>
      <c r="Q323" s="694"/>
      <c r="R323" s="694"/>
      <c r="S323" s="694"/>
      <c r="T323" s="694"/>
      <c r="U323" s="694"/>
      <c r="V323" s="694"/>
      <c r="W323" s="694"/>
      <c r="X323" s="694"/>
      <c r="Y323" s="694"/>
      <c r="Z323" s="694"/>
      <c r="AA323" s="694"/>
      <c r="AB323" s="694"/>
      <c r="AC323" s="694"/>
      <c r="AD323" s="694"/>
    </row>
    <row r="324" spans="1:30" ht="15.75" customHeight="1">
      <c r="A324" s="740"/>
      <c r="B324" s="740"/>
      <c r="C324" s="743"/>
      <c r="D324" s="705"/>
      <c r="E324" s="705"/>
      <c r="F324" s="742"/>
      <c r="G324" s="705"/>
      <c r="H324" s="705"/>
      <c r="I324" s="705"/>
      <c r="J324" s="705"/>
      <c r="K324" s="694"/>
      <c r="L324" s="694"/>
      <c r="M324" s="694"/>
      <c r="N324" s="694"/>
      <c r="O324" s="694"/>
      <c r="P324" s="694"/>
      <c r="Q324" s="694"/>
      <c r="R324" s="694"/>
      <c r="S324" s="694"/>
      <c r="T324" s="694"/>
      <c r="U324" s="694"/>
      <c r="V324" s="694"/>
      <c r="W324" s="694"/>
      <c r="X324" s="694"/>
      <c r="Y324" s="694"/>
      <c r="Z324" s="694"/>
      <c r="AA324" s="694"/>
      <c r="AB324" s="694"/>
      <c r="AC324" s="694"/>
      <c r="AD324" s="694"/>
    </row>
    <row r="325" spans="1:30" ht="15.75" customHeight="1">
      <c r="A325" s="740"/>
      <c r="B325" s="740"/>
      <c r="C325" s="743"/>
      <c r="D325" s="705"/>
      <c r="E325" s="705"/>
      <c r="F325" s="742"/>
      <c r="G325" s="705"/>
      <c r="H325" s="705"/>
      <c r="I325" s="705"/>
      <c r="J325" s="705"/>
      <c r="K325" s="694"/>
      <c r="L325" s="694"/>
      <c r="M325" s="694"/>
      <c r="N325" s="694"/>
      <c r="O325" s="694"/>
      <c r="P325" s="694"/>
      <c r="Q325" s="694"/>
      <c r="R325" s="694"/>
      <c r="S325" s="694"/>
      <c r="T325" s="694"/>
      <c r="U325" s="694"/>
      <c r="V325" s="694"/>
      <c r="W325" s="694"/>
      <c r="X325" s="694"/>
      <c r="Y325" s="694"/>
      <c r="Z325" s="694"/>
      <c r="AA325" s="694"/>
      <c r="AB325" s="694"/>
      <c r="AC325" s="694"/>
      <c r="AD325" s="694"/>
    </row>
    <row r="326" spans="1:30" ht="15.75" customHeight="1">
      <c r="A326" s="740"/>
      <c r="B326" s="740"/>
      <c r="C326" s="743"/>
      <c r="D326" s="705"/>
      <c r="E326" s="705"/>
      <c r="F326" s="742"/>
      <c r="G326" s="705"/>
      <c r="H326" s="705"/>
      <c r="I326" s="705"/>
      <c r="J326" s="705"/>
      <c r="K326" s="694"/>
      <c r="L326" s="694"/>
      <c r="M326" s="694"/>
      <c r="N326" s="694"/>
      <c r="O326" s="694"/>
      <c r="P326" s="694"/>
      <c r="Q326" s="694"/>
      <c r="R326" s="694"/>
      <c r="S326" s="694"/>
      <c r="T326" s="694"/>
      <c r="U326" s="694"/>
      <c r="V326" s="694"/>
      <c r="W326" s="694"/>
      <c r="X326" s="694"/>
      <c r="Y326" s="694"/>
      <c r="Z326" s="694"/>
      <c r="AA326" s="694"/>
      <c r="AB326" s="694"/>
      <c r="AC326" s="694"/>
      <c r="AD326" s="694"/>
    </row>
    <row r="327" spans="1:30" ht="15.75" customHeight="1">
      <c r="A327" s="740"/>
      <c r="B327" s="740"/>
      <c r="C327" s="743"/>
      <c r="D327" s="705"/>
      <c r="E327" s="705"/>
      <c r="F327" s="742"/>
      <c r="G327" s="705"/>
      <c r="H327" s="705"/>
      <c r="I327" s="705"/>
      <c r="J327" s="705"/>
      <c r="K327" s="694"/>
      <c r="L327" s="694"/>
      <c r="M327" s="694"/>
      <c r="N327" s="694"/>
      <c r="O327" s="694"/>
      <c r="P327" s="694"/>
      <c r="Q327" s="694"/>
      <c r="R327" s="694"/>
      <c r="S327" s="694"/>
      <c r="T327" s="694"/>
      <c r="U327" s="694"/>
      <c r="V327" s="694"/>
      <c r="W327" s="694"/>
      <c r="X327" s="694"/>
      <c r="Y327" s="694"/>
      <c r="Z327" s="694"/>
      <c r="AA327" s="694"/>
      <c r="AB327" s="694"/>
      <c r="AC327" s="694"/>
      <c r="AD327" s="694"/>
    </row>
    <row r="328" spans="1:30" ht="15.75" customHeight="1">
      <c r="A328" s="740"/>
      <c r="B328" s="740"/>
      <c r="C328" s="743"/>
      <c r="D328" s="705"/>
      <c r="E328" s="705"/>
      <c r="F328" s="742"/>
      <c r="G328" s="705"/>
      <c r="H328" s="705"/>
      <c r="I328" s="705"/>
      <c r="J328" s="705"/>
      <c r="K328" s="694"/>
      <c r="L328" s="694"/>
      <c r="M328" s="694"/>
      <c r="N328" s="694"/>
      <c r="O328" s="694"/>
      <c r="P328" s="694"/>
      <c r="Q328" s="694"/>
      <c r="R328" s="694"/>
      <c r="S328" s="694"/>
      <c r="T328" s="694"/>
      <c r="U328" s="694"/>
      <c r="V328" s="694"/>
      <c r="W328" s="694"/>
      <c r="X328" s="694"/>
      <c r="Y328" s="694"/>
      <c r="Z328" s="694"/>
      <c r="AA328" s="694"/>
      <c r="AB328" s="694"/>
      <c r="AC328" s="694"/>
      <c r="AD328" s="694"/>
    </row>
    <row r="329" spans="1:30" ht="15.75" customHeight="1">
      <c r="A329" s="740"/>
      <c r="B329" s="740"/>
      <c r="C329" s="743"/>
      <c r="D329" s="705"/>
      <c r="E329" s="705"/>
      <c r="F329" s="742"/>
      <c r="G329" s="705"/>
      <c r="H329" s="705"/>
      <c r="I329" s="705"/>
      <c r="J329" s="705"/>
      <c r="K329" s="694"/>
      <c r="L329" s="694"/>
      <c r="M329" s="694"/>
      <c r="N329" s="694"/>
      <c r="O329" s="694"/>
      <c r="P329" s="694"/>
      <c r="Q329" s="694"/>
      <c r="R329" s="694"/>
      <c r="S329" s="694"/>
      <c r="T329" s="694"/>
      <c r="U329" s="694"/>
      <c r="V329" s="694"/>
      <c r="W329" s="694"/>
      <c r="X329" s="694"/>
      <c r="Y329" s="694"/>
      <c r="Z329" s="694"/>
      <c r="AA329" s="694"/>
      <c r="AB329" s="694"/>
      <c r="AC329" s="694"/>
      <c r="AD329" s="694"/>
    </row>
    <row r="330" spans="1:30" ht="15.75" customHeight="1">
      <c r="A330" s="740"/>
      <c r="B330" s="740"/>
      <c r="C330" s="743"/>
      <c r="D330" s="705"/>
      <c r="E330" s="705"/>
      <c r="F330" s="742"/>
      <c r="G330" s="705"/>
      <c r="H330" s="705"/>
      <c r="I330" s="705"/>
      <c r="J330" s="705"/>
      <c r="K330" s="694"/>
      <c r="L330" s="694"/>
      <c r="M330" s="694"/>
      <c r="N330" s="694"/>
      <c r="O330" s="694"/>
      <c r="P330" s="694"/>
      <c r="Q330" s="694"/>
      <c r="R330" s="694"/>
      <c r="S330" s="694"/>
      <c r="T330" s="694"/>
      <c r="U330" s="694"/>
      <c r="V330" s="694"/>
      <c r="W330" s="694"/>
      <c r="X330" s="694"/>
      <c r="Y330" s="694"/>
      <c r="Z330" s="694"/>
      <c r="AA330" s="694"/>
      <c r="AB330" s="694"/>
      <c r="AC330" s="694"/>
      <c r="AD330" s="694"/>
    </row>
    <row r="331" spans="1:30" ht="15.75" customHeight="1">
      <c r="A331" s="740"/>
      <c r="B331" s="740"/>
      <c r="C331" s="743"/>
      <c r="D331" s="705"/>
      <c r="E331" s="705"/>
      <c r="F331" s="742"/>
      <c r="G331" s="705"/>
      <c r="H331" s="705"/>
      <c r="I331" s="705"/>
      <c r="J331" s="705"/>
      <c r="K331" s="694"/>
      <c r="L331" s="694"/>
      <c r="M331" s="694"/>
      <c r="N331" s="694"/>
      <c r="O331" s="694"/>
      <c r="P331" s="694"/>
      <c r="Q331" s="694"/>
      <c r="R331" s="694"/>
      <c r="S331" s="694"/>
      <c r="T331" s="694"/>
      <c r="U331" s="694"/>
      <c r="V331" s="694"/>
      <c r="W331" s="694"/>
      <c r="X331" s="694"/>
      <c r="Y331" s="694"/>
      <c r="Z331" s="694"/>
      <c r="AA331" s="694"/>
      <c r="AB331" s="694"/>
      <c r="AC331" s="694"/>
      <c r="AD331" s="694"/>
    </row>
    <row r="332" spans="1:30" ht="15.75" customHeight="1">
      <c r="A332" s="740"/>
      <c r="B332" s="740"/>
      <c r="C332" s="743"/>
      <c r="D332" s="705"/>
      <c r="E332" s="705"/>
      <c r="F332" s="742"/>
      <c r="G332" s="705"/>
      <c r="H332" s="705"/>
      <c r="I332" s="705"/>
      <c r="J332" s="705"/>
      <c r="K332" s="694"/>
      <c r="L332" s="694"/>
      <c r="M332" s="694"/>
      <c r="N332" s="694"/>
      <c r="O332" s="694"/>
      <c r="P332" s="694"/>
      <c r="Q332" s="694"/>
      <c r="R332" s="694"/>
      <c r="S332" s="694"/>
      <c r="T332" s="694"/>
      <c r="U332" s="694"/>
      <c r="V332" s="694"/>
      <c r="W332" s="694"/>
      <c r="X332" s="694"/>
      <c r="Y332" s="694"/>
      <c r="Z332" s="694"/>
      <c r="AA332" s="694"/>
      <c r="AB332" s="694"/>
      <c r="AC332" s="694"/>
      <c r="AD332" s="694"/>
    </row>
    <row r="333" spans="1:30" ht="15.75" customHeight="1">
      <c r="A333" s="740"/>
      <c r="B333" s="740"/>
      <c r="C333" s="743"/>
      <c r="D333" s="705"/>
      <c r="E333" s="705"/>
      <c r="F333" s="742"/>
      <c r="G333" s="705"/>
      <c r="H333" s="705"/>
      <c r="I333" s="705"/>
      <c r="J333" s="705"/>
      <c r="K333" s="694"/>
      <c r="L333" s="694"/>
      <c r="M333" s="694"/>
      <c r="N333" s="694"/>
      <c r="O333" s="694"/>
      <c r="P333" s="694"/>
      <c r="Q333" s="694"/>
      <c r="R333" s="694"/>
      <c r="S333" s="694"/>
      <c r="T333" s="694"/>
      <c r="U333" s="694"/>
      <c r="V333" s="694"/>
      <c r="W333" s="694"/>
      <c r="X333" s="694"/>
      <c r="Y333" s="694"/>
      <c r="Z333" s="694"/>
      <c r="AA333" s="694"/>
      <c r="AB333" s="694"/>
      <c r="AC333" s="694"/>
      <c r="AD333" s="694"/>
    </row>
    <row r="334" spans="1:30" ht="15.75" customHeight="1">
      <c r="A334" s="740"/>
      <c r="B334" s="740"/>
      <c r="C334" s="743"/>
      <c r="D334" s="705"/>
      <c r="E334" s="705"/>
      <c r="F334" s="742"/>
      <c r="G334" s="705"/>
      <c r="H334" s="705"/>
      <c r="I334" s="705"/>
      <c r="J334" s="705"/>
      <c r="K334" s="694"/>
      <c r="L334" s="694"/>
      <c r="M334" s="694"/>
      <c r="N334" s="694"/>
      <c r="O334" s="694"/>
      <c r="P334" s="694"/>
      <c r="Q334" s="694"/>
      <c r="R334" s="694"/>
      <c r="S334" s="694"/>
      <c r="T334" s="694"/>
      <c r="U334" s="694"/>
      <c r="V334" s="694"/>
      <c r="W334" s="694"/>
      <c r="X334" s="694"/>
      <c r="Y334" s="694"/>
      <c r="Z334" s="694"/>
      <c r="AA334" s="694"/>
      <c r="AB334" s="694"/>
      <c r="AC334" s="694"/>
      <c r="AD334" s="694"/>
    </row>
    <row r="335" spans="1:30" ht="15.75" customHeight="1">
      <c r="A335" s="740"/>
      <c r="B335" s="740"/>
      <c r="C335" s="743"/>
      <c r="D335" s="705"/>
      <c r="E335" s="705"/>
      <c r="F335" s="742"/>
      <c r="G335" s="705"/>
      <c r="H335" s="705"/>
      <c r="I335" s="705"/>
      <c r="J335" s="705"/>
      <c r="K335" s="694"/>
      <c r="L335" s="694"/>
      <c r="M335" s="694"/>
      <c r="N335" s="694"/>
      <c r="O335" s="694"/>
      <c r="P335" s="694"/>
      <c r="Q335" s="694"/>
      <c r="R335" s="694"/>
      <c r="S335" s="694"/>
      <c r="T335" s="694"/>
      <c r="U335" s="694"/>
      <c r="V335" s="694"/>
      <c r="W335" s="694"/>
      <c r="X335" s="694"/>
      <c r="Y335" s="694"/>
      <c r="Z335" s="694"/>
      <c r="AA335" s="694"/>
      <c r="AB335" s="694"/>
      <c r="AC335" s="694"/>
      <c r="AD335" s="694"/>
    </row>
    <row r="336" spans="1:30" ht="15.75" customHeight="1">
      <c r="A336" s="740"/>
      <c r="B336" s="740"/>
      <c r="C336" s="743"/>
      <c r="D336" s="705"/>
      <c r="E336" s="705"/>
      <c r="F336" s="742"/>
      <c r="G336" s="705"/>
      <c r="H336" s="705"/>
      <c r="I336" s="705"/>
      <c r="J336" s="705"/>
      <c r="K336" s="694"/>
      <c r="L336" s="694"/>
      <c r="M336" s="694"/>
      <c r="N336" s="694"/>
      <c r="O336" s="694"/>
      <c r="P336" s="694"/>
      <c r="Q336" s="694"/>
      <c r="R336" s="694"/>
      <c r="S336" s="694"/>
      <c r="T336" s="694"/>
      <c r="U336" s="694"/>
      <c r="V336" s="694"/>
      <c r="W336" s="694"/>
      <c r="X336" s="694"/>
      <c r="Y336" s="694"/>
      <c r="Z336" s="694"/>
      <c r="AA336" s="694"/>
      <c r="AB336" s="694"/>
      <c r="AC336" s="694"/>
      <c r="AD336" s="694"/>
    </row>
    <row r="337" spans="1:30" ht="15.75" customHeight="1">
      <c r="A337" s="740"/>
      <c r="B337" s="740"/>
      <c r="C337" s="743"/>
      <c r="D337" s="705"/>
      <c r="E337" s="705"/>
      <c r="F337" s="742"/>
      <c r="G337" s="705"/>
      <c r="H337" s="705"/>
      <c r="I337" s="705"/>
      <c r="J337" s="705"/>
      <c r="K337" s="694"/>
      <c r="L337" s="694"/>
      <c r="M337" s="694"/>
      <c r="N337" s="694"/>
      <c r="O337" s="694"/>
      <c r="P337" s="694"/>
      <c r="Q337" s="694"/>
      <c r="R337" s="694"/>
      <c r="S337" s="694"/>
      <c r="T337" s="694"/>
      <c r="U337" s="694"/>
      <c r="V337" s="694"/>
      <c r="W337" s="694"/>
      <c r="X337" s="694"/>
      <c r="Y337" s="694"/>
      <c r="Z337" s="694"/>
      <c r="AA337" s="694"/>
      <c r="AB337" s="694"/>
      <c r="AC337" s="694"/>
      <c r="AD337" s="694"/>
    </row>
    <row r="338" spans="1:30" ht="15.75" customHeight="1">
      <c r="A338" s="740"/>
      <c r="B338" s="740"/>
      <c r="C338" s="743"/>
      <c r="D338" s="705"/>
      <c r="E338" s="705"/>
      <c r="F338" s="742"/>
      <c r="G338" s="705"/>
      <c r="H338" s="705"/>
      <c r="I338" s="705"/>
      <c r="J338" s="705"/>
      <c r="K338" s="694"/>
      <c r="L338" s="694"/>
      <c r="M338" s="694"/>
      <c r="N338" s="694"/>
      <c r="O338" s="694"/>
      <c r="P338" s="694"/>
      <c r="Q338" s="694"/>
      <c r="R338" s="694"/>
      <c r="S338" s="694"/>
      <c r="T338" s="694"/>
      <c r="U338" s="694"/>
      <c r="V338" s="694"/>
      <c r="W338" s="694"/>
      <c r="X338" s="694"/>
      <c r="Y338" s="694"/>
      <c r="Z338" s="694"/>
      <c r="AA338" s="694"/>
      <c r="AB338" s="694"/>
      <c r="AC338" s="694"/>
      <c r="AD338" s="694"/>
    </row>
    <row r="339" spans="1:30" ht="15.75" customHeight="1">
      <c r="A339" s="740"/>
      <c r="B339" s="740"/>
      <c r="C339" s="743"/>
      <c r="D339" s="705"/>
      <c r="E339" s="705"/>
      <c r="F339" s="742"/>
      <c r="G339" s="705"/>
      <c r="H339" s="705"/>
      <c r="I339" s="705"/>
      <c r="J339" s="705"/>
      <c r="K339" s="694"/>
      <c r="L339" s="694"/>
      <c r="M339" s="694"/>
      <c r="N339" s="694"/>
      <c r="O339" s="694"/>
      <c r="P339" s="694"/>
      <c r="Q339" s="694"/>
      <c r="R339" s="694"/>
      <c r="S339" s="694"/>
      <c r="T339" s="694"/>
      <c r="U339" s="694"/>
      <c r="V339" s="694"/>
      <c r="W339" s="694"/>
      <c r="X339" s="694"/>
      <c r="Y339" s="694"/>
      <c r="Z339" s="694"/>
      <c r="AA339" s="694"/>
      <c r="AB339" s="694"/>
      <c r="AC339" s="694"/>
      <c r="AD339" s="694"/>
    </row>
    <row r="340" spans="1:30" ht="15.75" customHeight="1">
      <c r="A340" s="740"/>
      <c r="B340" s="740"/>
      <c r="C340" s="743"/>
      <c r="D340" s="705"/>
      <c r="E340" s="705"/>
      <c r="F340" s="742"/>
      <c r="G340" s="705"/>
      <c r="H340" s="705"/>
      <c r="I340" s="705"/>
      <c r="J340" s="705"/>
      <c r="K340" s="694"/>
      <c r="L340" s="694"/>
      <c r="M340" s="694"/>
      <c r="N340" s="694"/>
      <c r="O340" s="694"/>
      <c r="P340" s="694"/>
      <c r="Q340" s="694"/>
      <c r="R340" s="694"/>
      <c r="S340" s="694"/>
      <c r="T340" s="694"/>
      <c r="U340" s="694"/>
      <c r="V340" s="694"/>
      <c r="W340" s="694"/>
      <c r="X340" s="694"/>
      <c r="Y340" s="694"/>
      <c r="Z340" s="694"/>
      <c r="AA340" s="694"/>
      <c r="AB340" s="694"/>
      <c r="AC340" s="694"/>
      <c r="AD340" s="694"/>
    </row>
    <row r="341" spans="1:30" ht="15.75" customHeight="1">
      <c r="A341" s="740"/>
      <c r="B341" s="740"/>
      <c r="C341" s="743"/>
      <c r="D341" s="705"/>
      <c r="E341" s="705"/>
      <c r="F341" s="742"/>
      <c r="G341" s="705"/>
      <c r="H341" s="705"/>
      <c r="I341" s="705"/>
      <c r="J341" s="705"/>
      <c r="K341" s="694"/>
      <c r="L341" s="694"/>
      <c r="M341" s="694"/>
      <c r="N341" s="694"/>
      <c r="O341" s="694"/>
      <c r="P341" s="694"/>
      <c r="Q341" s="694"/>
      <c r="R341" s="694"/>
      <c r="S341" s="694"/>
      <c r="T341" s="694"/>
      <c r="U341" s="694"/>
      <c r="V341" s="694"/>
      <c r="W341" s="694"/>
      <c r="X341" s="694"/>
      <c r="Y341" s="694"/>
      <c r="Z341" s="694"/>
      <c r="AA341" s="694"/>
      <c r="AB341" s="694"/>
      <c r="AC341" s="694"/>
      <c r="AD341" s="694"/>
    </row>
    <row r="342" spans="1:30" ht="15.75" customHeight="1">
      <c r="A342" s="740"/>
      <c r="B342" s="740"/>
      <c r="C342" s="743"/>
      <c r="D342" s="705"/>
      <c r="E342" s="705"/>
      <c r="F342" s="742"/>
      <c r="G342" s="705"/>
      <c r="H342" s="705"/>
      <c r="I342" s="705"/>
      <c r="J342" s="705"/>
      <c r="K342" s="694"/>
      <c r="L342" s="694"/>
      <c r="M342" s="694"/>
      <c r="N342" s="694"/>
      <c r="O342" s="694"/>
      <c r="P342" s="694"/>
      <c r="Q342" s="694"/>
      <c r="R342" s="694"/>
      <c r="S342" s="694"/>
      <c r="T342" s="694"/>
      <c r="U342" s="694"/>
      <c r="V342" s="694"/>
      <c r="W342" s="694"/>
      <c r="X342" s="694"/>
      <c r="Y342" s="694"/>
      <c r="Z342" s="694"/>
      <c r="AA342" s="694"/>
      <c r="AB342" s="694"/>
      <c r="AC342" s="694"/>
      <c r="AD342" s="694"/>
    </row>
    <row r="343" spans="1:30" ht="15.75" customHeight="1">
      <c r="A343" s="740"/>
      <c r="B343" s="740"/>
      <c r="C343" s="743"/>
      <c r="D343" s="705"/>
      <c r="E343" s="705"/>
      <c r="F343" s="742"/>
      <c r="G343" s="705"/>
      <c r="H343" s="705"/>
      <c r="I343" s="705"/>
      <c r="J343" s="705"/>
      <c r="K343" s="694"/>
      <c r="L343" s="694"/>
      <c r="M343" s="694"/>
      <c r="N343" s="694"/>
      <c r="O343" s="694"/>
      <c r="P343" s="694"/>
      <c r="Q343" s="694"/>
      <c r="R343" s="694"/>
      <c r="S343" s="694"/>
      <c r="T343" s="694"/>
      <c r="U343" s="694"/>
      <c r="V343" s="694"/>
      <c r="W343" s="694"/>
      <c r="X343" s="694"/>
      <c r="Y343" s="694"/>
      <c r="Z343" s="694"/>
      <c r="AA343" s="694"/>
      <c r="AB343" s="694"/>
      <c r="AC343" s="694"/>
      <c r="AD343" s="694"/>
    </row>
    <row r="344" spans="1:30" ht="15.75" customHeight="1">
      <c r="A344" s="740"/>
      <c r="B344" s="740"/>
      <c r="C344" s="743"/>
      <c r="D344" s="705"/>
      <c r="E344" s="705"/>
      <c r="F344" s="742"/>
      <c r="G344" s="705"/>
      <c r="H344" s="705"/>
      <c r="I344" s="705"/>
      <c r="J344" s="705"/>
      <c r="K344" s="694"/>
      <c r="L344" s="694"/>
      <c r="M344" s="694"/>
      <c r="N344" s="694"/>
      <c r="O344" s="694"/>
      <c r="P344" s="694"/>
      <c r="Q344" s="694"/>
      <c r="R344" s="694"/>
      <c r="S344" s="694"/>
      <c r="T344" s="694"/>
      <c r="U344" s="694"/>
      <c r="V344" s="694"/>
      <c r="W344" s="694"/>
      <c r="X344" s="694"/>
      <c r="Y344" s="694"/>
      <c r="Z344" s="694"/>
      <c r="AA344" s="694"/>
      <c r="AB344" s="694"/>
      <c r="AC344" s="694"/>
      <c r="AD344" s="694"/>
    </row>
    <row r="345" spans="1:30" ht="15.75" customHeight="1">
      <c r="A345" s="740"/>
      <c r="B345" s="740"/>
      <c r="C345" s="743"/>
      <c r="D345" s="705"/>
      <c r="E345" s="705"/>
      <c r="F345" s="742"/>
      <c r="G345" s="705"/>
      <c r="H345" s="705"/>
      <c r="I345" s="705"/>
      <c r="J345" s="705"/>
      <c r="K345" s="694"/>
      <c r="L345" s="694"/>
      <c r="M345" s="694"/>
      <c r="N345" s="694"/>
      <c r="O345" s="694"/>
      <c r="P345" s="694"/>
      <c r="Q345" s="694"/>
      <c r="R345" s="694"/>
      <c r="S345" s="694"/>
      <c r="T345" s="694"/>
      <c r="U345" s="694"/>
      <c r="V345" s="694"/>
      <c r="W345" s="694"/>
      <c r="X345" s="694"/>
      <c r="Y345" s="694"/>
      <c r="Z345" s="694"/>
      <c r="AA345" s="694"/>
      <c r="AB345" s="694"/>
      <c r="AC345" s="694"/>
      <c r="AD345" s="694"/>
    </row>
    <row r="346" spans="1:30" ht="15.75" customHeight="1">
      <c r="A346" s="740"/>
      <c r="B346" s="740"/>
      <c r="C346" s="743"/>
      <c r="D346" s="705"/>
      <c r="E346" s="705"/>
      <c r="F346" s="742"/>
      <c r="G346" s="705"/>
      <c r="H346" s="705"/>
      <c r="I346" s="705"/>
      <c r="J346" s="705"/>
      <c r="K346" s="694"/>
      <c r="L346" s="694"/>
      <c r="M346" s="694"/>
      <c r="N346" s="694"/>
      <c r="O346" s="694"/>
      <c r="P346" s="694"/>
      <c r="Q346" s="694"/>
      <c r="R346" s="694"/>
      <c r="S346" s="694"/>
      <c r="T346" s="694"/>
      <c r="U346" s="694"/>
      <c r="V346" s="694"/>
      <c r="W346" s="694"/>
      <c r="X346" s="694"/>
      <c r="Y346" s="694"/>
      <c r="Z346" s="694"/>
      <c r="AA346" s="694"/>
      <c r="AB346" s="694"/>
      <c r="AC346" s="694"/>
      <c r="AD346" s="694"/>
    </row>
    <row r="347" spans="1:30" ht="15.75" customHeight="1">
      <c r="A347" s="740"/>
      <c r="B347" s="740"/>
      <c r="C347" s="743"/>
      <c r="D347" s="705"/>
      <c r="E347" s="705"/>
      <c r="F347" s="742"/>
      <c r="G347" s="705"/>
      <c r="H347" s="705"/>
      <c r="I347" s="705"/>
      <c r="J347" s="705"/>
      <c r="K347" s="694"/>
      <c r="L347" s="694"/>
      <c r="M347" s="694"/>
      <c r="N347" s="694"/>
      <c r="O347" s="694"/>
      <c r="P347" s="694"/>
      <c r="Q347" s="694"/>
      <c r="R347" s="694"/>
      <c r="S347" s="694"/>
      <c r="T347" s="694"/>
      <c r="U347" s="694"/>
      <c r="V347" s="694"/>
      <c r="W347" s="694"/>
      <c r="X347" s="694"/>
      <c r="Y347" s="694"/>
      <c r="Z347" s="694"/>
      <c r="AA347" s="694"/>
      <c r="AB347" s="694"/>
      <c r="AC347" s="694"/>
      <c r="AD347" s="694"/>
    </row>
    <row r="348" spans="1:30" ht="15.75" customHeight="1">
      <c r="A348" s="740"/>
      <c r="B348" s="740"/>
      <c r="C348" s="743"/>
      <c r="D348" s="705"/>
      <c r="E348" s="705"/>
      <c r="F348" s="742"/>
      <c r="G348" s="705"/>
      <c r="H348" s="705"/>
      <c r="I348" s="705"/>
      <c r="J348" s="705"/>
      <c r="K348" s="694"/>
      <c r="L348" s="694"/>
      <c r="M348" s="694"/>
      <c r="N348" s="694"/>
      <c r="O348" s="694"/>
      <c r="P348" s="694"/>
      <c r="Q348" s="694"/>
      <c r="R348" s="694"/>
      <c r="S348" s="694"/>
      <c r="T348" s="694"/>
      <c r="U348" s="694"/>
      <c r="V348" s="694"/>
      <c r="W348" s="694"/>
      <c r="X348" s="694"/>
      <c r="Y348" s="694"/>
      <c r="Z348" s="694"/>
      <c r="AA348" s="694"/>
      <c r="AB348" s="694"/>
      <c r="AC348" s="694"/>
      <c r="AD348" s="694"/>
    </row>
    <row r="349" spans="1:30" ht="15.75" customHeight="1">
      <c r="A349" s="740"/>
      <c r="B349" s="740"/>
      <c r="C349" s="743"/>
      <c r="D349" s="705"/>
      <c r="E349" s="705"/>
      <c r="F349" s="742"/>
      <c r="G349" s="705"/>
      <c r="H349" s="705"/>
      <c r="I349" s="705"/>
      <c r="J349" s="705"/>
      <c r="K349" s="694"/>
      <c r="L349" s="694"/>
      <c r="M349" s="694"/>
      <c r="N349" s="694"/>
      <c r="O349" s="694"/>
      <c r="P349" s="694"/>
      <c r="Q349" s="694"/>
      <c r="R349" s="694"/>
      <c r="S349" s="694"/>
      <c r="T349" s="694"/>
      <c r="U349" s="694"/>
      <c r="V349" s="694"/>
      <c r="W349" s="694"/>
      <c r="X349" s="694"/>
      <c r="Y349" s="694"/>
      <c r="Z349" s="694"/>
      <c r="AA349" s="694"/>
      <c r="AB349" s="694"/>
      <c r="AC349" s="694"/>
      <c r="AD349" s="694"/>
    </row>
    <row r="350" spans="1:30" ht="15.75" customHeight="1">
      <c r="A350" s="740"/>
      <c r="B350" s="740"/>
      <c r="C350" s="743"/>
      <c r="D350" s="705"/>
      <c r="E350" s="705"/>
      <c r="F350" s="742"/>
      <c r="G350" s="705"/>
      <c r="H350" s="705"/>
      <c r="I350" s="705"/>
      <c r="J350" s="705"/>
      <c r="K350" s="694"/>
      <c r="L350" s="694"/>
      <c r="M350" s="694"/>
      <c r="N350" s="694"/>
      <c r="O350" s="694"/>
      <c r="P350" s="694"/>
      <c r="Q350" s="694"/>
      <c r="R350" s="694"/>
      <c r="S350" s="694"/>
      <c r="T350" s="694"/>
      <c r="U350" s="694"/>
      <c r="V350" s="694"/>
      <c r="W350" s="694"/>
      <c r="X350" s="694"/>
      <c r="Y350" s="694"/>
      <c r="Z350" s="694"/>
      <c r="AA350" s="694"/>
      <c r="AB350" s="694"/>
      <c r="AC350" s="694"/>
      <c r="AD350" s="694"/>
    </row>
    <row r="351" spans="1:30" ht="15.75" customHeight="1">
      <c r="A351" s="740"/>
      <c r="B351" s="740"/>
      <c r="C351" s="743"/>
      <c r="D351" s="705"/>
      <c r="E351" s="705"/>
      <c r="F351" s="742"/>
      <c r="G351" s="705"/>
      <c r="H351" s="705"/>
      <c r="I351" s="705"/>
      <c r="J351" s="705"/>
      <c r="K351" s="694"/>
      <c r="L351" s="694"/>
      <c r="M351" s="694"/>
      <c r="N351" s="694"/>
      <c r="O351" s="694"/>
      <c r="P351" s="694"/>
      <c r="Q351" s="694"/>
      <c r="R351" s="694"/>
      <c r="S351" s="694"/>
      <c r="T351" s="694"/>
      <c r="U351" s="694"/>
      <c r="V351" s="694"/>
      <c r="W351" s="694"/>
      <c r="X351" s="694"/>
      <c r="Y351" s="694"/>
      <c r="Z351" s="694"/>
      <c r="AA351" s="694"/>
      <c r="AB351" s="694"/>
      <c r="AC351" s="694"/>
      <c r="AD351" s="694"/>
    </row>
    <row r="352" spans="1:30" ht="15.75" customHeight="1">
      <c r="A352" s="740"/>
      <c r="B352" s="740"/>
      <c r="C352" s="743"/>
      <c r="D352" s="705"/>
      <c r="E352" s="705"/>
      <c r="F352" s="742"/>
      <c r="G352" s="705"/>
      <c r="H352" s="705"/>
      <c r="I352" s="705"/>
      <c r="J352" s="705"/>
      <c r="K352" s="694"/>
      <c r="L352" s="694"/>
      <c r="M352" s="694"/>
      <c r="N352" s="694"/>
      <c r="O352" s="694"/>
      <c r="P352" s="694"/>
      <c r="Q352" s="694"/>
      <c r="R352" s="694"/>
      <c r="S352" s="694"/>
      <c r="T352" s="694"/>
      <c r="U352" s="694"/>
      <c r="V352" s="694"/>
      <c r="W352" s="694"/>
      <c r="X352" s="694"/>
      <c r="Y352" s="694"/>
      <c r="Z352" s="694"/>
      <c r="AA352" s="694"/>
      <c r="AB352" s="694"/>
      <c r="AC352" s="694"/>
      <c r="AD352" s="694"/>
    </row>
    <row r="353" spans="1:30" ht="15.75" customHeight="1">
      <c r="A353" s="740"/>
      <c r="B353" s="740"/>
      <c r="C353" s="743"/>
      <c r="D353" s="705"/>
      <c r="E353" s="705"/>
      <c r="F353" s="742"/>
      <c r="G353" s="705"/>
      <c r="H353" s="705"/>
      <c r="I353" s="705"/>
      <c r="J353" s="705"/>
      <c r="K353" s="694"/>
      <c r="L353" s="694"/>
      <c r="M353" s="694"/>
      <c r="N353" s="694"/>
      <c r="O353" s="694"/>
      <c r="P353" s="694"/>
      <c r="Q353" s="694"/>
      <c r="R353" s="694"/>
      <c r="S353" s="694"/>
      <c r="T353" s="694"/>
      <c r="U353" s="694"/>
      <c r="V353" s="694"/>
      <c r="W353" s="694"/>
      <c r="X353" s="694"/>
      <c r="Y353" s="694"/>
      <c r="Z353" s="694"/>
      <c r="AA353" s="694"/>
      <c r="AB353" s="694"/>
      <c r="AC353" s="694"/>
      <c r="AD353" s="694"/>
    </row>
    <row r="354" spans="1:30" ht="15.75" customHeight="1">
      <c r="A354" s="740"/>
      <c r="B354" s="740"/>
      <c r="C354" s="743"/>
      <c r="D354" s="705"/>
      <c r="E354" s="705"/>
      <c r="F354" s="742"/>
      <c r="G354" s="705"/>
      <c r="H354" s="705"/>
      <c r="I354" s="705"/>
      <c r="J354" s="705"/>
      <c r="K354" s="694"/>
      <c r="L354" s="694"/>
      <c r="M354" s="694"/>
      <c r="N354" s="694"/>
      <c r="O354" s="694"/>
      <c r="P354" s="694"/>
      <c r="Q354" s="694"/>
      <c r="R354" s="694"/>
      <c r="S354" s="694"/>
      <c r="T354" s="694"/>
      <c r="U354" s="694"/>
      <c r="V354" s="694"/>
      <c r="W354" s="694"/>
      <c r="X354" s="694"/>
      <c r="Y354" s="694"/>
      <c r="Z354" s="694"/>
      <c r="AA354" s="694"/>
      <c r="AB354" s="694"/>
      <c r="AC354" s="694"/>
      <c r="AD354" s="694"/>
    </row>
    <row r="355" spans="1:30" ht="15.75" customHeight="1">
      <c r="A355" s="740"/>
      <c r="B355" s="740"/>
      <c r="C355" s="743"/>
      <c r="D355" s="705"/>
      <c r="E355" s="705"/>
      <c r="F355" s="742"/>
      <c r="G355" s="705"/>
      <c r="H355" s="705"/>
      <c r="I355" s="705"/>
      <c r="J355" s="705"/>
      <c r="K355" s="694"/>
      <c r="L355" s="694"/>
      <c r="M355" s="694"/>
      <c r="N355" s="694"/>
      <c r="O355" s="694"/>
      <c r="P355" s="694"/>
      <c r="Q355" s="694"/>
      <c r="R355" s="694"/>
      <c r="S355" s="694"/>
      <c r="T355" s="694"/>
      <c r="U355" s="694"/>
      <c r="V355" s="694"/>
      <c r="W355" s="694"/>
      <c r="X355" s="694"/>
      <c r="Y355" s="694"/>
      <c r="Z355" s="694"/>
      <c r="AA355" s="694"/>
      <c r="AB355" s="694"/>
      <c r="AC355" s="694"/>
      <c r="AD355" s="694"/>
    </row>
    <row r="356" spans="1:30" ht="15.75" customHeight="1">
      <c r="A356" s="740"/>
      <c r="B356" s="740"/>
      <c r="C356" s="743"/>
      <c r="D356" s="705"/>
      <c r="E356" s="705"/>
      <c r="F356" s="742"/>
      <c r="G356" s="705"/>
      <c r="H356" s="705"/>
      <c r="I356" s="705"/>
      <c r="J356" s="705"/>
      <c r="K356" s="694"/>
      <c r="L356" s="694"/>
      <c r="M356" s="694"/>
      <c r="N356" s="694"/>
      <c r="O356" s="694"/>
      <c r="P356" s="694"/>
      <c r="Q356" s="694"/>
      <c r="R356" s="694"/>
      <c r="S356" s="694"/>
      <c r="T356" s="694"/>
      <c r="U356" s="694"/>
      <c r="V356" s="694"/>
      <c r="W356" s="694"/>
      <c r="X356" s="694"/>
      <c r="Y356" s="694"/>
      <c r="Z356" s="694"/>
      <c r="AA356" s="694"/>
      <c r="AB356" s="694"/>
      <c r="AC356" s="694"/>
      <c r="AD356" s="694"/>
    </row>
    <row r="357" spans="1:30" ht="15.75" customHeight="1">
      <c r="A357" s="740"/>
      <c r="B357" s="740"/>
      <c r="C357" s="743"/>
      <c r="D357" s="705"/>
      <c r="E357" s="705"/>
      <c r="F357" s="742"/>
      <c r="G357" s="705"/>
      <c r="H357" s="705"/>
      <c r="I357" s="705"/>
      <c r="J357" s="705"/>
      <c r="K357" s="694"/>
      <c r="L357" s="694"/>
      <c r="M357" s="694"/>
      <c r="N357" s="694"/>
      <c r="O357" s="694"/>
      <c r="P357" s="694"/>
      <c r="Q357" s="694"/>
      <c r="R357" s="694"/>
      <c r="S357" s="694"/>
      <c r="T357" s="694"/>
      <c r="U357" s="694"/>
      <c r="V357" s="694"/>
      <c r="W357" s="694"/>
      <c r="X357" s="694"/>
      <c r="Y357" s="694"/>
      <c r="Z357" s="694"/>
      <c r="AA357" s="694"/>
      <c r="AB357" s="694"/>
      <c r="AC357" s="694"/>
      <c r="AD357" s="694"/>
    </row>
    <row r="358" spans="1:30" ht="15.75" customHeight="1">
      <c r="A358" s="740"/>
      <c r="B358" s="740"/>
      <c r="C358" s="743"/>
      <c r="D358" s="705"/>
      <c r="E358" s="705"/>
      <c r="F358" s="742"/>
      <c r="G358" s="705"/>
      <c r="H358" s="705"/>
      <c r="I358" s="705"/>
      <c r="J358" s="705"/>
      <c r="K358" s="694"/>
      <c r="L358" s="694"/>
      <c r="M358" s="694"/>
      <c r="N358" s="694"/>
      <c r="O358" s="694"/>
      <c r="P358" s="694"/>
      <c r="Q358" s="694"/>
      <c r="R358" s="694"/>
      <c r="S358" s="694"/>
      <c r="T358" s="694"/>
      <c r="U358" s="694"/>
      <c r="V358" s="694"/>
      <c r="W358" s="694"/>
      <c r="X358" s="694"/>
      <c r="Y358" s="694"/>
      <c r="Z358" s="694"/>
      <c r="AA358" s="694"/>
      <c r="AB358" s="694"/>
      <c r="AC358" s="694"/>
      <c r="AD358" s="694"/>
    </row>
    <row r="359" spans="1:30" ht="15.75" customHeight="1">
      <c r="A359" s="740"/>
      <c r="B359" s="740"/>
      <c r="C359" s="743"/>
      <c r="D359" s="705"/>
      <c r="E359" s="705"/>
      <c r="F359" s="742"/>
      <c r="G359" s="705"/>
      <c r="H359" s="705"/>
      <c r="I359" s="705"/>
      <c r="J359" s="705"/>
      <c r="K359" s="694"/>
      <c r="L359" s="694"/>
      <c r="M359" s="694"/>
      <c r="N359" s="694"/>
      <c r="O359" s="694"/>
      <c r="P359" s="694"/>
      <c r="Q359" s="694"/>
      <c r="R359" s="694"/>
      <c r="S359" s="694"/>
      <c r="T359" s="694"/>
      <c r="U359" s="694"/>
      <c r="V359" s="694"/>
      <c r="W359" s="694"/>
      <c r="X359" s="694"/>
      <c r="Y359" s="694"/>
      <c r="Z359" s="694"/>
      <c r="AA359" s="694"/>
      <c r="AB359" s="694"/>
      <c r="AC359" s="694"/>
      <c r="AD359" s="694"/>
    </row>
    <row r="360" spans="1:30" ht="15.75" customHeight="1">
      <c r="A360" s="740"/>
      <c r="B360" s="740"/>
      <c r="C360" s="743"/>
      <c r="D360" s="705"/>
      <c r="E360" s="705"/>
      <c r="F360" s="742"/>
      <c r="G360" s="705"/>
      <c r="H360" s="705"/>
      <c r="I360" s="705"/>
      <c r="J360" s="705"/>
      <c r="K360" s="694"/>
      <c r="L360" s="694"/>
      <c r="M360" s="694"/>
      <c r="N360" s="694"/>
      <c r="O360" s="694"/>
      <c r="P360" s="694"/>
      <c r="Q360" s="694"/>
      <c r="R360" s="694"/>
      <c r="S360" s="694"/>
      <c r="T360" s="694"/>
      <c r="U360" s="694"/>
      <c r="V360" s="694"/>
      <c r="W360" s="694"/>
      <c r="X360" s="694"/>
      <c r="Y360" s="694"/>
      <c r="Z360" s="694"/>
      <c r="AA360" s="694"/>
      <c r="AB360" s="694"/>
      <c r="AC360" s="694"/>
      <c r="AD360" s="694"/>
    </row>
    <row r="361" spans="1:30" ht="15.75" customHeight="1">
      <c r="A361" s="740"/>
      <c r="B361" s="740"/>
      <c r="C361" s="743"/>
      <c r="D361" s="705"/>
      <c r="E361" s="705"/>
      <c r="F361" s="742"/>
      <c r="G361" s="705"/>
      <c r="H361" s="705"/>
      <c r="I361" s="705"/>
      <c r="J361" s="705"/>
      <c r="K361" s="694"/>
      <c r="L361" s="694"/>
      <c r="M361" s="694"/>
      <c r="N361" s="694"/>
      <c r="O361" s="694"/>
      <c r="P361" s="694"/>
      <c r="Q361" s="694"/>
      <c r="R361" s="694"/>
      <c r="S361" s="694"/>
      <c r="T361" s="694"/>
      <c r="U361" s="694"/>
      <c r="V361" s="694"/>
      <c r="W361" s="694"/>
      <c r="X361" s="694"/>
      <c r="Y361" s="694"/>
      <c r="Z361" s="694"/>
      <c r="AA361" s="694"/>
      <c r="AB361" s="694"/>
      <c r="AC361" s="694"/>
      <c r="AD361" s="694"/>
    </row>
    <row r="362" spans="1:30" ht="15.75" customHeight="1">
      <c r="A362" s="740"/>
      <c r="B362" s="740"/>
      <c r="C362" s="743"/>
      <c r="D362" s="705"/>
      <c r="E362" s="705"/>
      <c r="F362" s="742"/>
      <c r="G362" s="705"/>
      <c r="H362" s="705"/>
      <c r="I362" s="705"/>
      <c r="J362" s="705"/>
      <c r="K362" s="694"/>
      <c r="L362" s="694"/>
      <c r="M362" s="694"/>
      <c r="N362" s="694"/>
      <c r="O362" s="694"/>
      <c r="P362" s="694"/>
      <c r="Q362" s="694"/>
      <c r="R362" s="694"/>
      <c r="S362" s="694"/>
      <c r="T362" s="694"/>
      <c r="U362" s="694"/>
      <c r="V362" s="694"/>
      <c r="W362" s="694"/>
      <c r="X362" s="694"/>
      <c r="Y362" s="694"/>
      <c r="Z362" s="694"/>
      <c r="AA362" s="694"/>
      <c r="AB362" s="694"/>
      <c r="AC362" s="694"/>
      <c r="AD362" s="694"/>
    </row>
    <row r="363" spans="1:30" ht="15.75" customHeight="1">
      <c r="A363" s="740"/>
      <c r="B363" s="740"/>
      <c r="C363" s="743"/>
      <c r="D363" s="705"/>
      <c r="E363" s="705"/>
      <c r="F363" s="742"/>
      <c r="G363" s="705"/>
      <c r="H363" s="705"/>
      <c r="I363" s="705"/>
      <c r="J363" s="705"/>
      <c r="K363" s="694"/>
      <c r="L363" s="694"/>
      <c r="M363" s="694"/>
      <c r="N363" s="694"/>
      <c r="O363" s="694"/>
      <c r="P363" s="694"/>
      <c r="Q363" s="694"/>
      <c r="R363" s="694"/>
      <c r="S363" s="694"/>
      <c r="T363" s="694"/>
      <c r="U363" s="694"/>
      <c r="V363" s="694"/>
      <c r="W363" s="694"/>
      <c r="X363" s="694"/>
      <c r="Y363" s="694"/>
      <c r="Z363" s="694"/>
      <c r="AA363" s="694"/>
      <c r="AB363" s="694"/>
      <c r="AC363" s="694"/>
      <c r="AD363" s="694"/>
    </row>
    <row r="364" spans="1:30" ht="15.75" customHeight="1">
      <c r="A364" s="740"/>
      <c r="B364" s="740"/>
      <c r="C364" s="743"/>
      <c r="D364" s="705"/>
      <c r="E364" s="705"/>
      <c r="F364" s="742"/>
      <c r="G364" s="705"/>
      <c r="H364" s="705"/>
      <c r="I364" s="705"/>
      <c r="J364" s="705"/>
      <c r="K364" s="694"/>
      <c r="L364" s="694"/>
      <c r="M364" s="694"/>
      <c r="N364" s="694"/>
      <c r="O364" s="694"/>
      <c r="P364" s="694"/>
      <c r="Q364" s="694"/>
      <c r="R364" s="694"/>
      <c r="S364" s="694"/>
      <c r="T364" s="694"/>
      <c r="U364" s="694"/>
      <c r="V364" s="694"/>
      <c r="W364" s="694"/>
      <c r="X364" s="694"/>
      <c r="Y364" s="694"/>
      <c r="Z364" s="694"/>
      <c r="AA364" s="694"/>
      <c r="AB364" s="694"/>
      <c r="AC364" s="694"/>
      <c r="AD364" s="694"/>
    </row>
    <row r="365" spans="1:30" ht="15.75" customHeight="1">
      <c r="A365" s="740"/>
      <c r="B365" s="740"/>
      <c r="C365" s="743"/>
      <c r="D365" s="705"/>
      <c r="E365" s="705"/>
      <c r="F365" s="742"/>
      <c r="G365" s="705"/>
      <c r="H365" s="705"/>
      <c r="I365" s="705"/>
      <c r="J365" s="705"/>
      <c r="K365" s="694"/>
      <c r="L365" s="694"/>
      <c r="M365" s="694"/>
      <c r="N365" s="694"/>
      <c r="O365" s="694"/>
      <c r="P365" s="694"/>
      <c r="Q365" s="694"/>
      <c r="R365" s="694"/>
      <c r="S365" s="694"/>
      <c r="T365" s="694"/>
      <c r="U365" s="694"/>
      <c r="V365" s="694"/>
      <c r="W365" s="694"/>
      <c r="X365" s="694"/>
      <c r="Y365" s="694"/>
      <c r="Z365" s="694"/>
      <c r="AA365" s="694"/>
      <c r="AB365" s="694"/>
      <c r="AC365" s="694"/>
      <c r="AD365" s="694"/>
    </row>
    <row r="366" spans="1:30" ht="15.75" customHeight="1">
      <c r="A366" s="740"/>
      <c r="B366" s="740"/>
      <c r="C366" s="743"/>
      <c r="D366" s="705"/>
      <c r="E366" s="705"/>
      <c r="F366" s="742"/>
      <c r="G366" s="705"/>
      <c r="H366" s="705"/>
      <c r="I366" s="705"/>
      <c r="J366" s="705"/>
      <c r="K366" s="694"/>
      <c r="L366" s="694"/>
      <c r="M366" s="694"/>
      <c r="N366" s="694"/>
      <c r="O366" s="694"/>
      <c r="P366" s="694"/>
      <c r="Q366" s="694"/>
      <c r="R366" s="694"/>
      <c r="S366" s="694"/>
      <c r="T366" s="694"/>
      <c r="U366" s="694"/>
      <c r="V366" s="694"/>
      <c r="W366" s="694"/>
      <c r="X366" s="694"/>
      <c r="Y366" s="694"/>
      <c r="Z366" s="694"/>
      <c r="AA366" s="694"/>
      <c r="AB366" s="694"/>
      <c r="AC366" s="694"/>
      <c r="AD366" s="694"/>
    </row>
    <row r="367" spans="1:30" ht="15.75" customHeight="1">
      <c r="A367" s="740"/>
      <c r="B367" s="740"/>
      <c r="C367" s="743"/>
      <c r="D367" s="705"/>
      <c r="E367" s="705"/>
      <c r="F367" s="742"/>
      <c r="G367" s="705"/>
      <c r="H367" s="705"/>
      <c r="I367" s="705"/>
      <c r="J367" s="705"/>
      <c r="K367" s="694"/>
      <c r="L367" s="694"/>
      <c r="M367" s="694"/>
      <c r="N367" s="694"/>
      <c r="O367" s="694"/>
      <c r="P367" s="694"/>
      <c r="Q367" s="694"/>
      <c r="R367" s="694"/>
      <c r="S367" s="694"/>
      <c r="T367" s="694"/>
      <c r="U367" s="694"/>
      <c r="V367" s="694"/>
      <c r="W367" s="694"/>
      <c r="X367" s="694"/>
      <c r="Y367" s="694"/>
      <c r="Z367" s="694"/>
      <c r="AA367" s="694"/>
      <c r="AB367" s="694"/>
      <c r="AC367" s="694"/>
      <c r="AD367" s="694"/>
    </row>
    <row r="368" spans="1:30" ht="15.75" customHeight="1">
      <c r="A368" s="740"/>
      <c r="B368" s="740"/>
      <c r="C368" s="743"/>
      <c r="D368" s="705"/>
      <c r="E368" s="705"/>
      <c r="F368" s="742"/>
      <c r="G368" s="705"/>
      <c r="H368" s="705"/>
      <c r="I368" s="705"/>
      <c r="J368" s="705"/>
      <c r="K368" s="694"/>
      <c r="L368" s="694"/>
      <c r="M368" s="694"/>
      <c r="N368" s="694"/>
      <c r="O368" s="694"/>
      <c r="P368" s="694"/>
      <c r="Q368" s="694"/>
      <c r="R368" s="694"/>
      <c r="S368" s="694"/>
      <c r="T368" s="694"/>
      <c r="U368" s="694"/>
      <c r="V368" s="694"/>
      <c r="W368" s="694"/>
      <c r="X368" s="694"/>
      <c r="Y368" s="694"/>
      <c r="Z368" s="694"/>
      <c r="AA368" s="694"/>
      <c r="AB368" s="694"/>
      <c r="AC368" s="694"/>
      <c r="AD368" s="694"/>
    </row>
    <row r="369" spans="1:30" ht="15.75" customHeight="1">
      <c r="A369" s="740"/>
      <c r="B369" s="740"/>
      <c r="C369" s="743"/>
      <c r="D369" s="705"/>
      <c r="E369" s="705"/>
      <c r="F369" s="742"/>
      <c r="G369" s="705"/>
      <c r="H369" s="705"/>
      <c r="I369" s="705"/>
      <c r="J369" s="705"/>
      <c r="K369" s="694"/>
      <c r="L369" s="694"/>
      <c r="M369" s="694"/>
      <c r="N369" s="694"/>
      <c r="O369" s="694"/>
      <c r="P369" s="694"/>
      <c r="Q369" s="694"/>
      <c r="R369" s="694"/>
      <c r="S369" s="694"/>
      <c r="T369" s="694"/>
      <c r="U369" s="694"/>
      <c r="V369" s="694"/>
      <c r="W369" s="694"/>
      <c r="X369" s="694"/>
      <c r="Y369" s="694"/>
      <c r="Z369" s="694"/>
      <c r="AA369" s="694"/>
      <c r="AB369" s="694"/>
      <c r="AC369" s="694"/>
      <c r="AD369" s="694"/>
    </row>
    <row r="370" spans="1:30" ht="15.75" customHeight="1">
      <c r="A370" s="740"/>
      <c r="B370" s="740"/>
      <c r="C370" s="743"/>
      <c r="D370" s="705"/>
      <c r="E370" s="705"/>
      <c r="F370" s="742"/>
      <c r="G370" s="705"/>
      <c r="H370" s="705"/>
      <c r="I370" s="705"/>
      <c r="J370" s="705"/>
      <c r="K370" s="694"/>
      <c r="L370" s="694"/>
      <c r="M370" s="694"/>
      <c r="N370" s="694"/>
      <c r="O370" s="694"/>
      <c r="P370" s="694"/>
      <c r="Q370" s="694"/>
      <c r="R370" s="694"/>
      <c r="S370" s="694"/>
      <c r="T370" s="694"/>
      <c r="U370" s="694"/>
      <c r="V370" s="694"/>
      <c r="W370" s="694"/>
      <c r="X370" s="694"/>
      <c r="Y370" s="694"/>
      <c r="Z370" s="694"/>
      <c r="AA370" s="694"/>
      <c r="AB370" s="694"/>
      <c r="AC370" s="694"/>
      <c r="AD370" s="694"/>
    </row>
    <row r="371" spans="1:30" ht="15.75" customHeight="1">
      <c r="A371" s="740"/>
      <c r="B371" s="740"/>
      <c r="C371" s="743"/>
      <c r="D371" s="705"/>
      <c r="E371" s="705"/>
      <c r="F371" s="742"/>
      <c r="G371" s="705"/>
      <c r="H371" s="705"/>
      <c r="I371" s="705"/>
      <c r="J371" s="705"/>
      <c r="K371" s="694"/>
      <c r="L371" s="694"/>
      <c r="M371" s="694"/>
      <c r="N371" s="694"/>
      <c r="O371" s="694"/>
      <c r="P371" s="694"/>
      <c r="Q371" s="694"/>
      <c r="R371" s="694"/>
      <c r="S371" s="694"/>
      <c r="T371" s="694"/>
      <c r="U371" s="694"/>
      <c r="V371" s="694"/>
      <c r="W371" s="694"/>
      <c r="X371" s="694"/>
      <c r="Y371" s="694"/>
      <c r="Z371" s="694"/>
      <c r="AA371" s="694"/>
      <c r="AB371" s="694"/>
      <c r="AC371" s="694"/>
      <c r="AD371" s="694"/>
    </row>
    <row r="372" spans="1:30" ht="15.75" customHeight="1">
      <c r="A372" s="740"/>
      <c r="B372" s="740"/>
      <c r="C372" s="743"/>
      <c r="D372" s="705"/>
      <c r="E372" s="705"/>
      <c r="F372" s="742"/>
      <c r="G372" s="705"/>
      <c r="H372" s="705"/>
      <c r="I372" s="705"/>
      <c r="J372" s="705"/>
      <c r="K372" s="694"/>
      <c r="L372" s="694"/>
      <c r="M372" s="694"/>
      <c r="N372" s="694"/>
      <c r="O372" s="694"/>
      <c r="P372" s="694"/>
      <c r="Q372" s="694"/>
      <c r="R372" s="694"/>
      <c r="S372" s="694"/>
      <c r="T372" s="694"/>
      <c r="U372" s="694"/>
      <c r="V372" s="694"/>
      <c r="W372" s="694"/>
      <c r="X372" s="694"/>
      <c r="Y372" s="694"/>
      <c r="Z372" s="694"/>
      <c r="AA372" s="694"/>
      <c r="AB372" s="694"/>
      <c r="AC372" s="694"/>
      <c r="AD372" s="694"/>
    </row>
    <row r="373" spans="1:30" ht="15.75" customHeight="1">
      <c r="A373" s="740"/>
      <c r="B373" s="740"/>
      <c r="C373" s="743"/>
      <c r="D373" s="705"/>
      <c r="E373" s="705"/>
      <c r="F373" s="742"/>
      <c r="G373" s="705"/>
      <c r="H373" s="705"/>
      <c r="I373" s="705"/>
      <c r="J373" s="705"/>
      <c r="K373" s="694"/>
      <c r="L373" s="694"/>
      <c r="M373" s="694"/>
      <c r="N373" s="694"/>
      <c r="O373" s="694"/>
      <c r="P373" s="694"/>
      <c r="Q373" s="694"/>
      <c r="R373" s="694"/>
      <c r="S373" s="694"/>
      <c r="T373" s="694"/>
      <c r="U373" s="694"/>
      <c r="V373" s="694"/>
      <c r="W373" s="694"/>
      <c r="X373" s="694"/>
      <c r="Y373" s="694"/>
      <c r="Z373" s="694"/>
      <c r="AA373" s="694"/>
      <c r="AB373" s="694"/>
      <c r="AC373" s="694"/>
      <c r="AD373" s="694"/>
    </row>
    <row r="374" spans="1:30" ht="15.75" customHeight="1">
      <c r="A374" s="740"/>
      <c r="B374" s="740"/>
      <c r="C374" s="743"/>
      <c r="D374" s="705"/>
      <c r="E374" s="705"/>
      <c r="F374" s="742"/>
      <c r="G374" s="705"/>
      <c r="H374" s="705"/>
      <c r="I374" s="705"/>
      <c r="J374" s="705"/>
      <c r="K374" s="694"/>
      <c r="L374" s="694"/>
      <c r="M374" s="694"/>
      <c r="N374" s="694"/>
      <c r="O374" s="694"/>
      <c r="P374" s="694"/>
      <c r="Q374" s="694"/>
      <c r="R374" s="694"/>
      <c r="S374" s="694"/>
      <c r="T374" s="694"/>
      <c r="U374" s="694"/>
      <c r="V374" s="694"/>
      <c r="W374" s="694"/>
      <c r="X374" s="694"/>
      <c r="Y374" s="694"/>
      <c r="Z374" s="694"/>
      <c r="AA374" s="694"/>
      <c r="AB374" s="694"/>
      <c r="AC374" s="694"/>
      <c r="AD374" s="694"/>
    </row>
    <row r="375" spans="1:30" ht="15.75" customHeight="1">
      <c r="A375" s="740"/>
      <c r="B375" s="740"/>
      <c r="C375" s="743"/>
      <c r="D375" s="705"/>
      <c r="E375" s="705"/>
      <c r="F375" s="742"/>
      <c r="G375" s="705"/>
      <c r="H375" s="705"/>
      <c r="I375" s="705"/>
      <c r="J375" s="705"/>
      <c r="K375" s="694"/>
      <c r="L375" s="694"/>
      <c r="M375" s="694"/>
      <c r="N375" s="694"/>
      <c r="O375" s="694"/>
      <c r="P375" s="694"/>
      <c r="Q375" s="694"/>
      <c r="R375" s="694"/>
      <c r="S375" s="694"/>
      <c r="T375" s="694"/>
      <c r="U375" s="694"/>
      <c r="V375" s="694"/>
      <c r="W375" s="694"/>
      <c r="X375" s="694"/>
      <c r="Y375" s="694"/>
      <c r="Z375" s="694"/>
      <c r="AA375" s="694"/>
      <c r="AB375" s="694"/>
      <c r="AC375" s="694"/>
      <c r="AD375" s="694"/>
    </row>
    <row r="376" spans="1:30" ht="15.75" customHeight="1">
      <c r="A376" s="740"/>
      <c r="B376" s="740"/>
      <c r="C376" s="743"/>
      <c r="D376" s="705"/>
      <c r="E376" s="705"/>
      <c r="F376" s="742"/>
      <c r="G376" s="705"/>
      <c r="H376" s="705"/>
      <c r="I376" s="705"/>
      <c r="J376" s="705"/>
      <c r="K376" s="694"/>
      <c r="L376" s="694"/>
      <c r="M376" s="694"/>
      <c r="N376" s="694"/>
      <c r="O376" s="694"/>
      <c r="P376" s="694"/>
      <c r="Q376" s="694"/>
      <c r="R376" s="694"/>
      <c r="S376" s="694"/>
      <c r="T376" s="694"/>
      <c r="U376" s="694"/>
      <c r="V376" s="694"/>
      <c r="W376" s="694"/>
      <c r="X376" s="694"/>
      <c r="Y376" s="694"/>
      <c r="Z376" s="694"/>
      <c r="AA376" s="694"/>
      <c r="AB376" s="694"/>
      <c r="AC376" s="694"/>
      <c r="AD376" s="694"/>
    </row>
    <row r="377" spans="1:30" ht="15.75" customHeight="1">
      <c r="A377" s="740"/>
      <c r="B377" s="740"/>
      <c r="C377" s="743"/>
      <c r="D377" s="705"/>
      <c r="E377" s="705"/>
      <c r="F377" s="742"/>
      <c r="G377" s="705"/>
      <c r="H377" s="705"/>
      <c r="I377" s="705"/>
      <c r="J377" s="705"/>
      <c r="K377" s="694"/>
      <c r="L377" s="694"/>
      <c r="M377" s="694"/>
      <c r="N377" s="694"/>
      <c r="O377" s="694"/>
      <c r="P377" s="694"/>
      <c r="Q377" s="694"/>
      <c r="R377" s="694"/>
      <c r="S377" s="694"/>
      <c r="T377" s="694"/>
      <c r="U377" s="694"/>
      <c r="V377" s="694"/>
      <c r="W377" s="694"/>
      <c r="X377" s="694"/>
      <c r="Y377" s="694"/>
      <c r="Z377" s="694"/>
      <c r="AA377" s="694"/>
      <c r="AB377" s="694"/>
      <c r="AC377" s="694"/>
      <c r="AD377" s="694"/>
    </row>
    <row r="378" spans="1:30" ht="15.75" customHeight="1">
      <c r="A378" s="740"/>
      <c r="B378" s="740"/>
      <c r="C378" s="743"/>
      <c r="D378" s="705"/>
      <c r="E378" s="705"/>
      <c r="F378" s="742"/>
      <c r="G378" s="705"/>
      <c r="H378" s="705"/>
      <c r="I378" s="705"/>
      <c r="J378" s="705"/>
      <c r="K378" s="694"/>
      <c r="L378" s="694"/>
      <c r="M378" s="694"/>
      <c r="N378" s="694"/>
      <c r="O378" s="694"/>
      <c r="P378" s="694"/>
      <c r="Q378" s="694"/>
      <c r="R378" s="694"/>
      <c r="S378" s="694"/>
      <c r="T378" s="694"/>
      <c r="U378" s="694"/>
      <c r="V378" s="694"/>
      <c r="W378" s="694"/>
      <c r="X378" s="694"/>
      <c r="Y378" s="694"/>
      <c r="Z378" s="694"/>
      <c r="AA378" s="694"/>
      <c r="AB378" s="694"/>
      <c r="AC378" s="694"/>
      <c r="AD378" s="694"/>
    </row>
    <row r="379" spans="1:30" ht="15.75" customHeight="1">
      <c r="A379" s="740"/>
      <c r="B379" s="740"/>
      <c r="C379" s="743"/>
      <c r="D379" s="705"/>
      <c r="E379" s="705"/>
      <c r="F379" s="742"/>
      <c r="G379" s="705"/>
      <c r="H379" s="705"/>
      <c r="I379" s="705"/>
      <c r="J379" s="705"/>
      <c r="K379" s="694"/>
      <c r="L379" s="694"/>
      <c r="M379" s="694"/>
      <c r="N379" s="694"/>
      <c r="O379" s="694"/>
      <c r="P379" s="694"/>
      <c r="Q379" s="694"/>
      <c r="R379" s="694"/>
      <c r="S379" s="694"/>
      <c r="T379" s="694"/>
      <c r="U379" s="694"/>
      <c r="V379" s="694"/>
      <c r="W379" s="694"/>
      <c r="X379" s="694"/>
      <c r="Y379" s="694"/>
      <c r="Z379" s="694"/>
      <c r="AA379" s="694"/>
      <c r="AB379" s="694"/>
      <c r="AC379" s="694"/>
      <c r="AD379" s="694"/>
    </row>
    <row r="380" spans="1:30" ht="15.75" customHeight="1">
      <c r="A380" s="740"/>
      <c r="B380" s="740"/>
      <c r="C380" s="743"/>
      <c r="D380" s="705"/>
      <c r="E380" s="705"/>
      <c r="F380" s="742"/>
      <c r="G380" s="705"/>
      <c r="H380" s="705"/>
      <c r="I380" s="705"/>
      <c r="J380" s="705"/>
      <c r="K380" s="694"/>
      <c r="L380" s="694"/>
      <c r="M380" s="694"/>
      <c r="N380" s="694"/>
      <c r="O380" s="694"/>
      <c r="P380" s="694"/>
      <c r="Q380" s="694"/>
      <c r="R380" s="694"/>
      <c r="S380" s="694"/>
      <c r="T380" s="694"/>
      <c r="U380" s="694"/>
      <c r="V380" s="694"/>
      <c r="W380" s="694"/>
      <c r="X380" s="694"/>
      <c r="Y380" s="694"/>
      <c r="Z380" s="694"/>
      <c r="AA380" s="694"/>
      <c r="AB380" s="694"/>
      <c r="AC380" s="694"/>
      <c r="AD380" s="694"/>
    </row>
    <row r="381" spans="1:30" ht="15.75" customHeight="1">
      <c r="A381" s="740"/>
      <c r="B381" s="740"/>
      <c r="C381" s="743"/>
      <c r="D381" s="705"/>
      <c r="E381" s="705"/>
      <c r="F381" s="742"/>
      <c r="G381" s="705"/>
      <c r="H381" s="705"/>
      <c r="I381" s="705"/>
      <c r="J381" s="705"/>
      <c r="K381" s="694"/>
      <c r="L381" s="694"/>
      <c r="M381" s="694"/>
      <c r="N381" s="694"/>
      <c r="O381" s="694"/>
      <c r="P381" s="694"/>
      <c r="Q381" s="694"/>
      <c r="R381" s="694"/>
      <c r="S381" s="694"/>
      <c r="T381" s="694"/>
      <c r="U381" s="694"/>
      <c r="V381" s="694"/>
      <c r="W381" s="694"/>
      <c r="X381" s="694"/>
      <c r="Y381" s="694"/>
      <c r="Z381" s="694"/>
      <c r="AA381" s="694"/>
      <c r="AB381" s="694"/>
      <c r="AC381" s="694"/>
      <c r="AD381" s="694"/>
    </row>
    <row r="382" spans="1:30" ht="15.75" customHeight="1">
      <c r="A382" s="740"/>
      <c r="B382" s="740"/>
      <c r="C382" s="743"/>
      <c r="D382" s="705"/>
      <c r="E382" s="705"/>
      <c r="F382" s="742"/>
      <c r="G382" s="705"/>
      <c r="H382" s="705"/>
      <c r="I382" s="705"/>
      <c r="J382" s="705"/>
      <c r="K382" s="694"/>
      <c r="L382" s="694"/>
      <c r="M382" s="694"/>
      <c r="N382" s="694"/>
      <c r="O382" s="694"/>
      <c r="P382" s="694"/>
      <c r="Q382" s="694"/>
      <c r="R382" s="694"/>
      <c r="S382" s="694"/>
      <c r="T382" s="694"/>
      <c r="U382" s="694"/>
      <c r="V382" s="694"/>
      <c r="W382" s="694"/>
      <c r="X382" s="694"/>
      <c r="Y382" s="694"/>
      <c r="Z382" s="694"/>
      <c r="AA382" s="694"/>
      <c r="AB382" s="694"/>
      <c r="AC382" s="694"/>
      <c r="AD382" s="694"/>
    </row>
    <row r="383" spans="1:30" ht="15.75" customHeight="1">
      <c r="A383" s="740"/>
      <c r="B383" s="740"/>
      <c r="C383" s="743"/>
      <c r="D383" s="705"/>
      <c r="E383" s="705"/>
      <c r="F383" s="742"/>
      <c r="G383" s="705"/>
      <c r="H383" s="705"/>
      <c r="I383" s="705"/>
      <c r="J383" s="705"/>
      <c r="K383" s="694"/>
      <c r="L383" s="694"/>
      <c r="M383" s="694"/>
      <c r="N383" s="694"/>
      <c r="O383" s="694"/>
      <c r="P383" s="694"/>
      <c r="Q383" s="694"/>
      <c r="R383" s="694"/>
      <c r="S383" s="694"/>
      <c r="T383" s="694"/>
      <c r="U383" s="694"/>
      <c r="V383" s="694"/>
      <c r="W383" s="694"/>
      <c r="X383" s="694"/>
      <c r="Y383" s="694"/>
      <c r="Z383" s="694"/>
      <c r="AA383" s="694"/>
      <c r="AB383" s="694"/>
      <c r="AC383" s="694"/>
      <c r="AD383" s="694"/>
    </row>
    <row r="384" spans="1:30" ht="15.75" customHeight="1">
      <c r="A384" s="740"/>
      <c r="B384" s="740"/>
      <c r="C384" s="743"/>
      <c r="D384" s="705"/>
      <c r="E384" s="705"/>
      <c r="F384" s="742"/>
      <c r="G384" s="705"/>
      <c r="H384" s="705"/>
      <c r="I384" s="705"/>
      <c r="J384" s="705"/>
      <c r="K384" s="694"/>
      <c r="L384" s="694"/>
      <c r="M384" s="694"/>
      <c r="N384" s="694"/>
      <c r="O384" s="694"/>
      <c r="P384" s="694"/>
      <c r="Q384" s="694"/>
      <c r="R384" s="694"/>
      <c r="S384" s="694"/>
      <c r="T384" s="694"/>
      <c r="U384" s="694"/>
      <c r="V384" s="694"/>
      <c r="W384" s="694"/>
      <c r="X384" s="694"/>
      <c r="Y384" s="694"/>
      <c r="Z384" s="694"/>
      <c r="AA384" s="694"/>
      <c r="AB384" s="694"/>
      <c r="AC384" s="694"/>
      <c r="AD384" s="694"/>
    </row>
    <row r="385" spans="1:30" ht="15.75" customHeight="1">
      <c r="A385" s="740"/>
      <c r="B385" s="740"/>
      <c r="C385" s="743"/>
      <c r="D385" s="705"/>
      <c r="E385" s="705"/>
      <c r="F385" s="742"/>
      <c r="G385" s="705"/>
      <c r="H385" s="705"/>
      <c r="I385" s="705"/>
      <c r="J385" s="705"/>
      <c r="K385" s="694"/>
      <c r="L385" s="694"/>
      <c r="M385" s="694"/>
      <c r="N385" s="694"/>
      <c r="O385" s="694"/>
      <c r="P385" s="694"/>
      <c r="Q385" s="694"/>
      <c r="R385" s="694"/>
      <c r="S385" s="694"/>
      <c r="T385" s="694"/>
      <c r="U385" s="694"/>
      <c r="V385" s="694"/>
      <c r="W385" s="694"/>
      <c r="X385" s="694"/>
      <c r="Y385" s="694"/>
      <c r="Z385" s="694"/>
      <c r="AA385" s="694"/>
      <c r="AB385" s="694"/>
      <c r="AC385" s="694"/>
      <c r="AD385" s="694"/>
    </row>
    <row r="386" spans="1:30" ht="15.75" customHeight="1">
      <c r="A386" s="740"/>
      <c r="B386" s="740"/>
      <c r="C386" s="743"/>
      <c r="D386" s="705"/>
      <c r="E386" s="705"/>
      <c r="F386" s="742"/>
      <c r="G386" s="705"/>
      <c r="H386" s="705"/>
      <c r="I386" s="705"/>
      <c r="J386" s="705"/>
      <c r="K386" s="694"/>
      <c r="L386" s="694"/>
      <c r="M386" s="694"/>
      <c r="N386" s="694"/>
      <c r="O386" s="694"/>
      <c r="P386" s="694"/>
      <c r="Q386" s="694"/>
      <c r="R386" s="694"/>
      <c r="S386" s="694"/>
      <c r="T386" s="694"/>
      <c r="U386" s="694"/>
      <c r="V386" s="694"/>
      <c r="W386" s="694"/>
      <c r="X386" s="694"/>
      <c r="Y386" s="694"/>
      <c r="Z386" s="694"/>
      <c r="AA386" s="694"/>
      <c r="AB386" s="694"/>
      <c r="AC386" s="694"/>
      <c r="AD386" s="694"/>
    </row>
    <row r="387" spans="1:30" ht="15.75" customHeight="1">
      <c r="A387" s="740"/>
      <c r="B387" s="740"/>
      <c r="C387" s="743"/>
      <c r="D387" s="705"/>
      <c r="E387" s="705"/>
      <c r="F387" s="742"/>
      <c r="G387" s="705"/>
      <c r="H387" s="705"/>
      <c r="I387" s="705"/>
      <c r="J387" s="705"/>
      <c r="K387" s="694"/>
      <c r="L387" s="694"/>
      <c r="M387" s="694"/>
      <c r="N387" s="694"/>
      <c r="O387" s="694"/>
      <c r="P387" s="694"/>
      <c r="Q387" s="694"/>
      <c r="R387" s="694"/>
      <c r="S387" s="694"/>
      <c r="T387" s="694"/>
      <c r="U387" s="694"/>
      <c r="V387" s="694"/>
      <c r="W387" s="694"/>
      <c r="X387" s="694"/>
      <c r="Y387" s="694"/>
      <c r="Z387" s="694"/>
      <c r="AA387" s="694"/>
      <c r="AB387" s="694"/>
      <c r="AC387" s="694"/>
      <c r="AD387" s="694"/>
    </row>
    <row r="388" spans="1:30" ht="15.75" customHeight="1">
      <c r="A388" s="740"/>
      <c r="B388" s="740"/>
      <c r="C388" s="743"/>
      <c r="D388" s="705"/>
      <c r="E388" s="705"/>
      <c r="F388" s="742"/>
      <c r="G388" s="705"/>
      <c r="H388" s="705"/>
      <c r="I388" s="705"/>
      <c r="J388" s="705"/>
      <c r="K388" s="694"/>
      <c r="L388" s="694"/>
      <c r="M388" s="694"/>
      <c r="N388" s="694"/>
      <c r="O388" s="694"/>
      <c r="P388" s="694"/>
      <c r="Q388" s="694"/>
      <c r="R388" s="694"/>
      <c r="S388" s="694"/>
      <c r="T388" s="694"/>
      <c r="U388" s="694"/>
      <c r="V388" s="694"/>
      <c r="W388" s="694"/>
      <c r="X388" s="694"/>
      <c r="Y388" s="694"/>
      <c r="Z388" s="694"/>
      <c r="AA388" s="694"/>
      <c r="AB388" s="694"/>
      <c r="AC388" s="694"/>
      <c r="AD388" s="694"/>
    </row>
    <row r="389" spans="1:30" ht="15.75" customHeight="1">
      <c r="A389" s="740"/>
      <c r="B389" s="740"/>
      <c r="C389" s="743"/>
      <c r="D389" s="705"/>
      <c r="E389" s="705"/>
      <c r="F389" s="742"/>
      <c r="G389" s="705"/>
      <c r="H389" s="705"/>
      <c r="I389" s="705"/>
      <c r="J389" s="705"/>
      <c r="K389" s="694"/>
      <c r="L389" s="694"/>
      <c r="M389" s="694"/>
      <c r="N389" s="694"/>
      <c r="O389" s="694"/>
      <c r="P389" s="694"/>
      <c r="Q389" s="694"/>
      <c r="R389" s="694"/>
      <c r="S389" s="694"/>
      <c r="T389" s="694"/>
      <c r="U389" s="694"/>
      <c r="V389" s="694"/>
      <c r="W389" s="694"/>
      <c r="X389" s="694"/>
      <c r="Y389" s="694"/>
      <c r="Z389" s="694"/>
      <c r="AA389" s="694"/>
      <c r="AB389" s="694"/>
      <c r="AC389" s="694"/>
      <c r="AD389" s="694"/>
    </row>
    <row r="390" spans="1:30" ht="15.75" customHeight="1">
      <c r="A390" s="740"/>
      <c r="B390" s="740"/>
      <c r="C390" s="743"/>
      <c r="D390" s="705"/>
      <c r="E390" s="705"/>
      <c r="F390" s="742"/>
      <c r="G390" s="705"/>
      <c r="H390" s="705"/>
      <c r="I390" s="705"/>
      <c r="J390" s="705"/>
      <c r="K390" s="694"/>
      <c r="L390" s="694"/>
      <c r="M390" s="694"/>
      <c r="N390" s="694"/>
      <c r="O390" s="694"/>
      <c r="P390" s="694"/>
      <c r="Q390" s="694"/>
      <c r="R390" s="694"/>
      <c r="S390" s="694"/>
      <c r="T390" s="694"/>
      <c r="U390" s="694"/>
      <c r="V390" s="694"/>
      <c r="W390" s="694"/>
      <c r="X390" s="694"/>
      <c r="Y390" s="694"/>
      <c r="Z390" s="694"/>
      <c r="AA390" s="694"/>
      <c r="AB390" s="694"/>
      <c r="AC390" s="694"/>
      <c r="AD390" s="694"/>
    </row>
    <row r="391" spans="1:30" ht="15.75" customHeight="1">
      <c r="A391" s="740"/>
      <c r="B391" s="740"/>
      <c r="C391" s="743"/>
      <c r="D391" s="705"/>
      <c r="E391" s="705"/>
      <c r="F391" s="742"/>
      <c r="G391" s="705"/>
      <c r="H391" s="705"/>
      <c r="I391" s="705"/>
      <c r="J391" s="705"/>
      <c r="K391" s="694"/>
      <c r="L391" s="694"/>
      <c r="M391" s="694"/>
      <c r="N391" s="694"/>
      <c r="O391" s="694"/>
      <c r="P391" s="694"/>
      <c r="Q391" s="694"/>
      <c r="R391" s="694"/>
      <c r="S391" s="694"/>
      <c r="T391" s="694"/>
      <c r="U391" s="694"/>
      <c r="V391" s="694"/>
      <c r="W391" s="694"/>
      <c r="X391" s="694"/>
      <c r="Y391" s="694"/>
      <c r="Z391" s="694"/>
      <c r="AA391" s="694"/>
      <c r="AB391" s="694"/>
      <c r="AC391" s="694"/>
      <c r="AD391" s="694"/>
    </row>
    <row r="392" spans="1:30" ht="15.75" customHeight="1">
      <c r="A392" s="740"/>
      <c r="B392" s="740"/>
      <c r="C392" s="743"/>
      <c r="D392" s="705"/>
      <c r="E392" s="705"/>
      <c r="F392" s="742"/>
      <c r="G392" s="705"/>
      <c r="H392" s="705"/>
      <c r="I392" s="705"/>
      <c r="J392" s="705"/>
      <c r="K392" s="694"/>
      <c r="L392" s="694"/>
      <c r="M392" s="694"/>
      <c r="N392" s="694"/>
      <c r="O392" s="694"/>
      <c r="P392" s="694"/>
      <c r="Q392" s="694"/>
      <c r="R392" s="694"/>
      <c r="S392" s="694"/>
      <c r="T392" s="694"/>
      <c r="U392" s="694"/>
      <c r="V392" s="694"/>
      <c r="W392" s="694"/>
      <c r="X392" s="694"/>
      <c r="Y392" s="694"/>
      <c r="Z392" s="694"/>
      <c r="AA392" s="694"/>
      <c r="AB392" s="694"/>
      <c r="AC392" s="694"/>
      <c r="AD392" s="694"/>
    </row>
    <row r="393" spans="1:30" ht="15.75" customHeight="1">
      <c r="A393" s="740"/>
      <c r="B393" s="740"/>
      <c r="C393" s="743"/>
      <c r="D393" s="705"/>
      <c r="E393" s="705"/>
      <c r="F393" s="742"/>
      <c r="G393" s="705"/>
      <c r="H393" s="705"/>
      <c r="I393" s="705"/>
      <c r="J393" s="705"/>
      <c r="K393" s="694"/>
      <c r="L393" s="694"/>
      <c r="M393" s="694"/>
      <c r="N393" s="694"/>
      <c r="O393" s="694"/>
      <c r="P393" s="694"/>
      <c r="Q393" s="694"/>
      <c r="R393" s="694"/>
      <c r="S393" s="694"/>
      <c r="T393" s="694"/>
      <c r="U393" s="694"/>
      <c r="V393" s="694"/>
      <c r="W393" s="694"/>
      <c r="X393" s="694"/>
      <c r="Y393" s="694"/>
      <c r="Z393" s="694"/>
      <c r="AA393" s="694"/>
      <c r="AB393" s="694"/>
      <c r="AC393" s="694"/>
      <c r="AD393" s="694"/>
    </row>
    <row r="394" spans="1:30" ht="15.75" customHeight="1">
      <c r="A394" s="740"/>
      <c r="B394" s="740"/>
      <c r="C394" s="743"/>
      <c r="D394" s="705"/>
      <c r="E394" s="705"/>
      <c r="F394" s="742"/>
      <c r="G394" s="705"/>
      <c r="H394" s="705"/>
      <c r="I394" s="705"/>
      <c r="J394" s="705"/>
      <c r="K394" s="694"/>
      <c r="L394" s="694"/>
      <c r="M394" s="694"/>
      <c r="N394" s="694"/>
      <c r="O394" s="694"/>
      <c r="P394" s="694"/>
      <c r="Q394" s="694"/>
      <c r="R394" s="694"/>
      <c r="S394" s="694"/>
      <c r="T394" s="694"/>
      <c r="U394" s="694"/>
      <c r="V394" s="694"/>
      <c r="W394" s="694"/>
      <c r="X394" s="694"/>
      <c r="Y394" s="694"/>
      <c r="Z394" s="694"/>
      <c r="AA394" s="694"/>
      <c r="AB394" s="694"/>
      <c r="AC394" s="694"/>
      <c r="AD394" s="694"/>
    </row>
    <row r="395" spans="1:30" ht="15.75" customHeight="1">
      <c r="A395" s="740"/>
      <c r="B395" s="740"/>
      <c r="C395" s="743"/>
      <c r="D395" s="705"/>
      <c r="E395" s="705"/>
      <c r="F395" s="742"/>
      <c r="G395" s="705"/>
      <c r="H395" s="705"/>
      <c r="I395" s="705"/>
      <c r="J395" s="705"/>
      <c r="K395" s="694"/>
      <c r="L395" s="694"/>
      <c r="M395" s="694"/>
      <c r="N395" s="694"/>
      <c r="O395" s="694"/>
      <c r="P395" s="694"/>
      <c r="Q395" s="694"/>
      <c r="R395" s="694"/>
      <c r="S395" s="694"/>
      <c r="T395" s="694"/>
      <c r="U395" s="694"/>
      <c r="V395" s="694"/>
      <c r="W395" s="694"/>
      <c r="X395" s="694"/>
      <c r="Y395" s="694"/>
      <c r="Z395" s="694"/>
      <c r="AA395" s="694"/>
      <c r="AB395" s="694"/>
      <c r="AC395" s="694"/>
      <c r="AD395" s="694"/>
    </row>
    <row r="396" spans="1:30" ht="15.75" customHeight="1">
      <c r="A396" s="740"/>
      <c r="B396" s="740"/>
      <c r="C396" s="743"/>
      <c r="D396" s="705"/>
      <c r="E396" s="705"/>
      <c r="F396" s="742"/>
      <c r="G396" s="705"/>
      <c r="H396" s="705"/>
      <c r="I396" s="705"/>
      <c r="J396" s="705"/>
      <c r="K396" s="694"/>
      <c r="L396" s="694"/>
      <c r="M396" s="694"/>
      <c r="N396" s="694"/>
      <c r="O396" s="694"/>
      <c r="P396" s="694"/>
      <c r="Q396" s="694"/>
      <c r="R396" s="694"/>
      <c r="S396" s="694"/>
      <c r="T396" s="694"/>
      <c r="U396" s="694"/>
      <c r="V396" s="694"/>
      <c r="W396" s="694"/>
      <c r="X396" s="694"/>
      <c r="Y396" s="694"/>
      <c r="Z396" s="694"/>
      <c r="AA396" s="694"/>
      <c r="AB396" s="694"/>
      <c r="AC396" s="694"/>
      <c r="AD396" s="694"/>
    </row>
    <row r="397" spans="1:30" ht="15.75" customHeight="1">
      <c r="A397" s="740"/>
      <c r="B397" s="740"/>
      <c r="C397" s="743"/>
      <c r="D397" s="705"/>
      <c r="E397" s="705"/>
      <c r="F397" s="742"/>
      <c r="G397" s="705"/>
      <c r="H397" s="705"/>
      <c r="I397" s="705"/>
      <c r="J397" s="705"/>
      <c r="K397" s="694"/>
      <c r="L397" s="694"/>
      <c r="M397" s="694"/>
      <c r="N397" s="694"/>
      <c r="O397" s="694"/>
      <c r="P397" s="694"/>
      <c r="Q397" s="694"/>
      <c r="R397" s="694"/>
      <c r="S397" s="694"/>
      <c r="T397" s="694"/>
      <c r="U397" s="694"/>
      <c r="V397" s="694"/>
      <c r="W397" s="694"/>
      <c r="X397" s="694"/>
      <c r="Y397" s="694"/>
      <c r="Z397" s="694"/>
      <c r="AA397" s="694"/>
      <c r="AB397" s="694"/>
      <c r="AC397" s="694"/>
      <c r="AD397" s="694"/>
    </row>
    <row r="398" spans="1:30" ht="15.75" customHeight="1">
      <c r="A398" s="740"/>
      <c r="B398" s="740"/>
      <c r="C398" s="743"/>
      <c r="D398" s="705"/>
      <c r="E398" s="705"/>
      <c r="F398" s="742"/>
      <c r="G398" s="705"/>
      <c r="H398" s="705"/>
      <c r="I398" s="705"/>
      <c r="J398" s="705"/>
      <c r="K398" s="694"/>
      <c r="L398" s="694"/>
      <c r="M398" s="694"/>
      <c r="N398" s="694"/>
      <c r="O398" s="694"/>
      <c r="P398" s="694"/>
      <c r="Q398" s="694"/>
      <c r="R398" s="694"/>
      <c r="S398" s="694"/>
      <c r="T398" s="694"/>
      <c r="U398" s="694"/>
      <c r="V398" s="694"/>
      <c r="W398" s="694"/>
      <c r="X398" s="694"/>
      <c r="Y398" s="694"/>
      <c r="Z398" s="694"/>
      <c r="AA398" s="694"/>
      <c r="AB398" s="694"/>
      <c r="AC398" s="694"/>
      <c r="AD398" s="694"/>
    </row>
    <row r="399" spans="1:30" ht="15.75" customHeight="1">
      <c r="A399" s="740"/>
      <c r="B399" s="740"/>
      <c r="C399" s="743"/>
      <c r="D399" s="705"/>
      <c r="E399" s="705"/>
      <c r="F399" s="742"/>
      <c r="G399" s="705"/>
      <c r="H399" s="705"/>
      <c r="I399" s="705"/>
      <c r="J399" s="705"/>
      <c r="K399" s="694"/>
      <c r="L399" s="694"/>
      <c r="M399" s="694"/>
      <c r="N399" s="694"/>
      <c r="O399" s="694"/>
      <c r="P399" s="694"/>
      <c r="Q399" s="694"/>
      <c r="R399" s="694"/>
      <c r="S399" s="694"/>
      <c r="T399" s="694"/>
      <c r="U399" s="694"/>
      <c r="V399" s="694"/>
      <c r="W399" s="694"/>
      <c r="X399" s="694"/>
      <c r="Y399" s="694"/>
      <c r="Z399" s="694"/>
      <c r="AA399" s="694"/>
      <c r="AB399" s="694"/>
      <c r="AC399" s="694"/>
      <c r="AD399" s="694"/>
    </row>
    <row r="400" spans="1:30" ht="15.75" customHeight="1">
      <c r="A400" s="740"/>
      <c r="B400" s="740"/>
      <c r="C400" s="743"/>
      <c r="D400" s="705"/>
      <c r="E400" s="705"/>
      <c r="F400" s="742"/>
      <c r="G400" s="705"/>
      <c r="H400" s="705"/>
      <c r="I400" s="705"/>
      <c r="J400" s="705"/>
      <c r="K400" s="694"/>
      <c r="L400" s="694"/>
      <c r="M400" s="694"/>
      <c r="N400" s="694"/>
      <c r="O400" s="694"/>
      <c r="P400" s="694"/>
      <c r="Q400" s="694"/>
      <c r="R400" s="694"/>
      <c r="S400" s="694"/>
      <c r="T400" s="694"/>
      <c r="U400" s="694"/>
      <c r="V400" s="694"/>
      <c r="W400" s="694"/>
      <c r="X400" s="694"/>
      <c r="Y400" s="694"/>
      <c r="Z400" s="694"/>
      <c r="AA400" s="694"/>
      <c r="AB400" s="694"/>
      <c r="AC400" s="694"/>
      <c r="AD400" s="694"/>
    </row>
    <row r="401" spans="1:30" ht="15.75" customHeight="1">
      <c r="A401" s="740"/>
      <c r="B401" s="740"/>
      <c r="C401" s="743"/>
      <c r="D401" s="705"/>
      <c r="E401" s="705"/>
      <c r="F401" s="742"/>
      <c r="G401" s="705"/>
      <c r="H401" s="705"/>
      <c r="I401" s="705"/>
      <c r="J401" s="705"/>
      <c r="K401" s="694"/>
      <c r="L401" s="694"/>
      <c r="M401" s="694"/>
      <c r="N401" s="694"/>
      <c r="O401" s="694"/>
      <c r="P401" s="694"/>
      <c r="Q401" s="694"/>
      <c r="R401" s="694"/>
      <c r="S401" s="694"/>
      <c r="T401" s="694"/>
      <c r="U401" s="694"/>
      <c r="V401" s="694"/>
      <c r="W401" s="694"/>
      <c r="X401" s="694"/>
      <c r="Y401" s="694"/>
      <c r="Z401" s="694"/>
      <c r="AA401" s="694"/>
      <c r="AB401" s="694"/>
      <c r="AC401" s="694"/>
      <c r="AD401" s="694"/>
    </row>
    <row r="402" spans="1:30" ht="15.75" customHeight="1">
      <c r="A402" s="740"/>
      <c r="B402" s="740"/>
      <c r="C402" s="743"/>
      <c r="D402" s="705"/>
      <c r="E402" s="705"/>
      <c r="F402" s="742"/>
      <c r="G402" s="705"/>
      <c r="H402" s="705"/>
      <c r="I402" s="705"/>
      <c r="J402" s="705"/>
      <c r="K402" s="694"/>
      <c r="L402" s="694"/>
      <c r="M402" s="694"/>
      <c r="N402" s="694"/>
      <c r="O402" s="694"/>
      <c r="P402" s="694"/>
      <c r="Q402" s="694"/>
      <c r="R402" s="694"/>
      <c r="S402" s="694"/>
      <c r="T402" s="694"/>
      <c r="U402" s="694"/>
      <c r="V402" s="694"/>
      <c r="W402" s="694"/>
      <c r="X402" s="694"/>
      <c r="Y402" s="694"/>
      <c r="Z402" s="694"/>
      <c r="AA402" s="694"/>
      <c r="AB402" s="694"/>
      <c r="AC402" s="694"/>
      <c r="AD402" s="694"/>
    </row>
    <row r="403" spans="1:30" ht="15.75" customHeight="1">
      <c r="A403" s="740"/>
      <c r="B403" s="740"/>
      <c r="C403" s="743"/>
      <c r="D403" s="705"/>
      <c r="E403" s="705"/>
      <c r="F403" s="742"/>
      <c r="G403" s="705"/>
      <c r="H403" s="705"/>
      <c r="I403" s="705"/>
      <c r="J403" s="705"/>
      <c r="K403" s="694"/>
      <c r="L403" s="694"/>
      <c r="M403" s="694"/>
      <c r="N403" s="694"/>
      <c r="O403" s="694"/>
      <c r="P403" s="694"/>
      <c r="Q403" s="694"/>
      <c r="R403" s="694"/>
      <c r="S403" s="694"/>
      <c r="T403" s="694"/>
      <c r="U403" s="694"/>
      <c r="V403" s="694"/>
      <c r="W403" s="694"/>
      <c r="X403" s="694"/>
      <c r="Y403" s="694"/>
      <c r="Z403" s="694"/>
      <c r="AA403" s="694"/>
      <c r="AB403" s="694"/>
      <c r="AC403" s="694"/>
      <c r="AD403" s="694"/>
    </row>
    <row r="404" spans="1:30" ht="15.75" customHeight="1">
      <c r="A404" s="740"/>
      <c r="B404" s="740"/>
      <c r="C404" s="743"/>
      <c r="D404" s="705"/>
      <c r="E404" s="705"/>
      <c r="F404" s="742"/>
      <c r="G404" s="705"/>
      <c r="H404" s="705"/>
      <c r="I404" s="705"/>
      <c r="J404" s="705"/>
      <c r="K404" s="694"/>
      <c r="L404" s="694"/>
      <c r="M404" s="694"/>
      <c r="N404" s="694"/>
      <c r="O404" s="694"/>
      <c r="P404" s="694"/>
      <c r="Q404" s="694"/>
      <c r="R404" s="694"/>
      <c r="S404" s="694"/>
      <c r="T404" s="694"/>
      <c r="U404" s="694"/>
      <c r="V404" s="694"/>
      <c r="W404" s="694"/>
      <c r="X404" s="694"/>
      <c r="Y404" s="694"/>
      <c r="Z404" s="694"/>
      <c r="AA404" s="694"/>
      <c r="AB404" s="694"/>
      <c r="AC404" s="694"/>
      <c r="AD404" s="694"/>
    </row>
    <row r="405" spans="1:30" ht="15.75" customHeight="1">
      <c r="A405" s="740"/>
      <c r="B405" s="740"/>
      <c r="C405" s="743"/>
      <c r="D405" s="705"/>
      <c r="E405" s="705"/>
      <c r="F405" s="742"/>
      <c r="G405" s="705"/>
      <c r="H405" s="705"/>
      <c r="I405" s="705"/>
      <c r="J405" s="705"/>
      <c r="K405" s="694"/>
      <c r="L405" s="694"/>
      <c r="M405" s="694"/>
      <c r="N405" s="694"/>
      <c r="O405" s="694"/>
      <c r="P405" s="694"/>
      <c r="Q405" s="694"/>
      <c r="R405" s="694"/>
      <c r="S405" s="694"/>
      <c r="T405" s="694"/>
      <c r="U405" s="694"/>
      <c r="V405" s="694"/>
      <c r="W405" s="694"/>
      <c r="X405" s="694"/>
      <c r="Y405" s="694"/>
      <c r="Z405" s="694"/>
      <c r="AA405" s="694"/>
      <c r="AB405" s="694"/>
      <c r="AC405" s="694"/>
      <c r="AD405" s="694"/>
    </row>
    <row r="406" spans="1:30" ht="15.75" customHeight="1">
      <c r="A406" s="740"/>
      <c r="B406" s="740"/>
      <c r="C406" s="743"/>
      <c r="D406" s="705"/>
      <c r="E406" s="705"/>
      <c r="F406" s="742"/>
      <c r="G406" s="705"/>
      <c r="H406" s="705"/>
      <c r="I406" s="705"/>
      <c r="J406" s="705"/>
      <c r="K406" s="694"/>
      <c r="L406" s="694"/>
      <c r="M406" s="694"/>
      <c r="N406" s="694"/>
      <c r="O406" s="694"/>
      <c r="P406" s="694"/>
      <c r="Q406" s="694"/>
      <c r="R406" s="694"/>
      <c r="S406" s="694"/>
      <c r="T406" s="694"/>
      <c r="U406" s="694"/>
      <c r="V406" s="694"/>
      <c r="W406" s="694"/>
      <c r="X406" s="694"/>
      <c r="Y406" s="694"/>
      <c r="Z406" s="694"/>
      <c r="AA406" s="694"/>
      <c r="AB406" s="694"/>
      <c r="AC406" s="694"/>
      <c r="AD406" s="694"/>
    </row>
    <row r="407" spans="1:30" ht="15.75" customHeight="1">
      <c r="A407" s="740"/>
      <c r="B407" s="740"/>
      <c r="C407" s="743"/>
      <c r="D407" s="705"/>
      <c r="E407" s="705"/>
      <c r="F407" s="742"/>
      <c r="G407" s="705"/>
      <c r="H407" s="705"/>
      <c r="I407" s="705"/>
      <c r="J407" s="705"/>
      <c r="K407" s="694"/>
      <c r="L407" s="694"/>
      <c r="M407" s="694"/>
      <c r="N407" s="694"/>
      <c r="O407" s="694"/>
      <c r="P407" s="694"/>
      <c r="Q407" s="694"/>
      <c r="R407" s="694"/>
      <c r="S407" s="694"/>
      <c r="T407" s="694"/>
      <c r="U407" s="694"/>
      <c r="V407" s="694"/>
      <c r="W407" s="694"/>
      <c r="X407" s="694"/>
      <c r="Y407" s="694"/>
      <c r="Z407" s="694"/>
      <c r="AA407" s="694"/>
      <c r="AB407" s="694"/>
      <c r="AC407" s="694"/>
      <c r="AD407" s="694"/>
    </row>
    <row r="408" spans="1:30" ht="15.75" customHeight="1">
      <c r="A408" s="740"/>
      <c r="B408" s="740"/>
      <c r="C408" s="743"/>
      <c r="D408" s="705"/>
      <c r="E408" s="705"/>
      <c r="F408" s="742"/>
      <c r="G408" s="705"/>
      <c r="H408" s="705"/>
      <c r="I408" s="705"/>
      <c r="J408" s="705"/>
      <c r="K408" s="694"/>
      <c r="L408" s="694"/>
      <c r="M408" s="694"/>
      <c r="N408" s="694"/>
      <c r="O408" s="694"/>
      <c r="P408" s="694"/>
      <c r="Q408" s="694"/>
      <c r="R408" s="694"/>
      <c r="S408" s="694"/>
      <c r="T408" s="694"/>
      <c r="U408" s="694"/>
      <c r="V408" s="694"/>
      <c r="W408" s="694"/>
      <c r="X408" s="694"/>
      <c r="Y408" s="694"/>
      <c r="Z408" s="694"/>
      <c r="AA408" s="694"/>
      <c r="AB408" s="694"/>
      <c r="AC408" s="694"/>
      <c r="AD408" s="694"/>
    </row>
    <row r="409" spans="1:30" ht="15.75" customHeight="1">
      <c r="A409" s="740"/>
      <c r="B409" s="740"/>
      <c r="C409" s="743"/>
      <c r="D409" s="705"/>
      <c r="E409" s="705"/>
      <c r="F409" s="742"/>
      <c r="G409" s="705"/>
      <c r="H409" s="705"/>
      <c r="I409" s="705"/>
      <c r="J409" s="705"/>
      <c r="K409" s="694"/>
      <c r="L409" s="694"/>
      <c r="M409" s="694"/>
      <c r="N409" s="694"/>
      <c r="O409" s="694"/>
      <c r="P409" s="694"/>
      <c r="Q409" s="694"/>
      <c r="R409" s="694"/>
      <c r="S409" s="694"/>
      <c r="T409" s="694"/>
      <c r="U409" s="694"/>
      <c r="V409" s="694"/>
      <c r="W409" s="694"/>
      <c r="X409" s="694"/>
      <c r="Y409" s="694"/>
      <c r="Z409" s="694"/>
      <c r="AA409" s="694"/>
      <c r="AB409" s="694"/>
      <c r="AC409" s="694"/>
      <c r="AD409" s="694"/>
    </row>
    <row r="410" spans="1:30" ht="15.75" customHeight="1">
      <c r="A410" s="740"/>
      <c r="B410" s="740"/>
      <c r="C410" s="743"/>
      <c r="D410" s="705"/>
      <c r="E410" s="705"/>
      <c r="F410" s="742"/>
      <c r="G410" s="705"/>
      <c r="H410" s="705"/>
      <c r="I410" s="705"/>
      <c r="J410" s="705"/>
      <c r="K410" s="694"/>
      <c r="L410" s="694"/>
      <c r="M410" s="694"/>
      <c r="N410" s="694"/>
      <c r="O410" s="694"/>
      <c r="P410" s="694"/>
      <c r="Q410" s="694"/>
      <c r="R410" s="694"/>
      <c r="S410" s="694"/>
      <c r="T410" s="694"/>
      <c r="U410" s="694"/>
      <c r="V410" s="694"/>
      <c r="W410" s="694"/>
      <c r="X410" s="694"/>
      <c r="Y410" s="694"/>
      <c r="Z410" s="694"/>
      <c r="AA410" s="694"/>
      <c r="AB410" s="694"/>
      <c r="AC410" s="694"/>
      <c r="AD410" s="694"/>
    </row>
    <row r="411" spans="1:30" ht="15.75" customHeight="1">
      <c r="A411" s="740"/>
      <c r="B411" s="740"/>
      <c r="C411" s="743"/>
      <c r="D411" s="705"/>
      <c r="E411" s="705"/>
      <c r="F411" s="742"/>
      <c r="G411" s="705"/>
      <c r="H411" s="705"/>
      <c r="I411" s="705"/>
      <c r="J411" s="705"/>
      <c r="K411" s="694"/>
      <c r="L411" s="694"/>
      <c r="M411" s="694"/>
      <c r="N411" s="694"/>
      <c r="O411" s="694"/>
      <c r="P411" s="694"/>
      <c r="Q411" s="694"/>
      <c r="R411" s="694"/>
      <c r="S411" s="694"/>
      <c r="T411" s="694"/>
      <c r="U411" s="694"/>
      <c r="V411" s="694"/>
      <c r="W411" s="694"/>
      <c r="X411" s="694"/>
      <c r="Y411" s="694"/>
      <c r="Z411" s="694"/>
      <c r="AA411" s="694"/>
      <c r="AB411" s="694"/>
      <c r="AC411" s="694"/>
      <c r="AD411" s="694"/>
    </row>
    <row r="412" spans="1:30" ht="15.75" customHeight="1">
      <c r="A412" s="740"/>
      <c r="B412" s="740"/>
      <c r="C412" s="743"/>
      <c r="D412" s="705"/>
      <c r="E412" s="705"/>
      <c r="F412" s="742"/>
      <c r="G412" s="705"/>
      <c r="H412" s="705"/>
      <c r="I412" s="705"/>
      <c r="J412" s="705"/>
      <c r="K412" s="694"/>
      <c r="L412" s="694"/>
      <c r="M412" s="694"/>
      <c r="N412" s="694"/>
      <c r="O412" s="694"/>
      <c r="P412" s="694"/>
      <c r="Q412" s="694"/>
      <c r="R412" s="694"/>
      <c r="S412" s="694"/>
      <c r="T412" s="694"/>
      <c r="U412" s="694"/>
      <c r="V412" s="694"/>
      <c r="W412" s="694"/>
      <c r="X412" s="694"/>
      <c r="Y412" s="694"/>
      <c r="Z412" s="694"/>
      <c r="AA412" s="694"/>
      <c r="AB412" s="694"/>
      <c r="AC412" s="694"/>
      <c r="AD412" s="694"/>
    </row>
    <row r="413" spans="1:30" ht="15.75" customHeight="1">
      <c r="A413" s="740"/>
      <c r="B413" s="740"/>
      <c r="C413" s="743"/>
      <c r="D413" s="705"/>
      <c r="E413" s="705"/>
      <c r="F413" s="742"/>
      <c r="G413" s="705"/>
      <c r="H413" s="705"/>
      <c r="I413" s="705"/>
      <c r="J413" s="705"/>
      <c r="K413" s="694"/>
      <c r="L413" s="694"/>
      <c r="M413" s="694"/>
      <c r="N413" s="694"/>
      <c r="O413" s="694"/>
      <c r="P413" s="694"/>
      <c r="Q413" s="694"/>
      <c r="R413" s="694"/>
      <c r="S413" s="694"/>
      <c r="T413" s="694"/>
      <c r="U413" s="694"/>
      <c r="V413" s="694"/>
      <c r="W413" s="694"/>
      <c r="X413" s="694"/>
      <c r="Y413" s="694"/>
      <c r="Z413" s="694"/>
      <c r="AA413" s="694"/>
      <c r="AB413" s="694"/>
      <c r="AC413" s="694"/>
      <c r="AD413" s="694"/>
    </row>
    <row r="414" spans="1:30" ht="15.75" customHeight="1">
      <c r="A414" s="740"/>
      <c r="B414" s="740"/>
      <c r="C414" s="743"/>
      <c r="D414" s="705"/>
      <c r="E414" s="705"/>
      <c r="F414" s="742"/>
      <c r="G414" s="705"/>
      <c r="H414" s="705"/>
      <c r="I414" s="705"/>
      <c r="J414" s="705"/>
      <c r="K414" s="694"/>
      <c r="L414" s="694"/>
      <c r="M414" s="694"/>
      <c r="N414" s="694"/>
      <c r="O414" s="694"/>
      <c r="P414" s="694"/>
      <c r="Q414" s="694"/>
      <c r="R414" s="694"/>
      <c r="S414" s="694"/>
      <c r="T414" s="694"/>
      <c r="U414" s="694"/>
      <c r="V414" s="694"/>
      <c r="W414" s="694"/>
      <c r="X414" s="694"/>
      <c r="Y414" s="694"/>
      <c r="Z414" s="694"/>
      <c r="AA414" s="694"/>
      <c r="AB414" s="694"/>
      <c r="AC414" s="694"/>
      <c r="AD414" s="694"/>
    </row>
    <row r="415" spans="1:30" ht="15.75" customHeight="1">
      <c r="A415" s="740"/>
      <c r="B415" s="740"/>
      <c r="C415" s="743"/>
      <c r="D415" s="705"/>
      <c r="E415" s="705"/>
      <c r="F415" s="742"/>
      <c r="G415" s="705"/>
      <c r="H415" s="705"/>
      <c r="I415" s="705"/>
      <c r="J415" s="705"/>
      <c r="K415" s="694"/>
      <c r="L415" s="694"/>
      <c r="M415" s="694"/>
      <c r="N415" s="694"/>
      <c r="O415" s="694"/>
      <c r="P415" s="694"/>
      <c r="Q415" s="694"/>
      <c r="R415" s="694"/>
      <c r="S415" s="694"/>
      <c r="T415" s="694"/>
      <c r="U415" s="694"/>
      <c r="V415" s="694"/>
      <c r="W415" s="694"/>
      <c r="X415" s="694"/>
      <c r="Y415" s="694"/>
      <c r="Z415" s="694"/>
      <c r="AA415" s="694"/>
      <c r="AB415" s="694"/>
      <c r="AC415" s="694"/>
      <c r="AD415" s="694"/>
    </row>
    <row r="416" spans="1:30" ht="15.75" customHeight="1">
      <c r="A416" s="740"/>
      <c r="B416" s="740"/>
      <c r="C416" s="743"/>
      <c r="D416" s="705"/>
      <c r="E416" s="705"/>
      <c r="F416" s="742"/>
      <c r="G416" s="705"/>
      <c r="H416" s="705"/>
      <c r="I416" s="705"/>
      <c r="J416" s="705"/>
      <c r="K416" s="694"/>
      <c r="L416" s="694"/>
      <c r="M416" s="694"/>
      <c r="N416" s="694"/>
      <c r="O416" s="694"/>
      <c r="P416" s="694"/>
      <c r="Q416" s="694"/>
      <c r="R416" s="694"/>
      <c r="S416" s="694"/>
      <c r="T416" s="694"/>
      <c r="U416" s="694"/>
      <c r="V416" s="694"/>
      <c r="W416" s="694"/>
      <c r="X416" s="694"/>
      <c r="Y416" s="694"/>
      <c r="Z416" s="694"/>
      <c r="AA416" s="694"/>
      <c r="AB416" s="694"/>
      <c r="AC416" s="694"/>
      <c r="AD416" s="694"/>
    </row>
    <row r="417" spans="1:30" ht="15.75" customHeight="1">
      <c r="A417" s="740"/>
      <c r="B417" s="740"/>
      <c r="C417" s="743"/>
      <c r="D417" s="705"/>
      <c r="E417" s="705"/>
      <c r="F417" s="742"/>
      <c r="G417" s="705"/>
      <c r="H417" s="705"/>
      <c r="I417" s="705"/>
      <c r="J417" s="705"/>
      <c r="K417" s="694"/>
      <c r="L417" s="694"/>
      <c r="M417" s="694"/>
      <c r="N417" s="694"/>
      <c r="O417" s="694"/>
      <c r="P417" s="694"/>
      <c r="Q417" s="694"/>
      <c r="R417" s="694"/>
      <c r="S417" s="694"/>
      <c r="T417" s="694"/>
      <c r="U417" s="694"/>
      <c r="V417" s="694"/>
      <c r="W417" s="694"/>
      <c r="X417" s="694"/>
      <c r="Y417" s="694"/>
      <c r="Z417" s="694"/>
      <c r="AA417" s="694"/>
      <c r="AB417" s="694"/>
      <c r="AC417" s="694"/>
      <c r="AD417" s="694"/>
    </row>
    <row r="418" spans="1:30" ht="15.75" customHeight="1">
      <c r="A418" s="740"/>
      <c r="B418" s="740"/>
      <c r="C418" s="743"/>
      <c r="D418" s="705"/>
      <c r="E418" s="705"/>
      <c r="F418" s="742"/>
      <c r="G418" s="705"/>
      <c r="H418" s="705"/>
      <c r="I418" s="705"/>
      <c r="J418" s="705"/>
      <c r="K418" s="694"/>
      <c r="L418" s="694"/>
      <c r="M418" s="694"/>
      <c r="N418" s="694"/>
      <c r="O418" s="694"/>
      <c r="P418" s="694"/>
      <c r="Q418" s="694"/>
      <c r="R418" s="694"/>
      <c r="S418" s="694"/>
      <c r="T418" s="694"/>
      <c r="U418" s="694"/>
      <c r="V418" s="694"/>
      <c r="W418" s="694"/>
      <c r="X418" s="694"/>
      <c r="Y418" s="694"/>
      <c r="Z418" s="694"/>
      <c r="AA418" s="694"/>
      <c r="AB418" s="694"/>
      <c r="AC418" s="694"/>
      <c r="AD418" s="694"/>
    </row>
    <row r="419" spans="1:30" ht="15.75" customHeight="1">
      <c r="A419" s="740"/>
      <c r="B419" s="740"/>
      <c r="C419" s="743"/>
      <c r="D419" s="705"/>
      <c r="E419" s="705"/>
      <c r="F419" s="742"/>
      <c r="G419" s="705"/>
      <c r="H419" s="705"/>
      <c r="I419" s="705"/>
      <c r="J419" s="705"/>
      <c r="K419" s="694"/>
      <c r="L419" s="694"/>
      <c r="M419" s="694"/>
      <c r="N419" s="694"/>
      <c r="O419" s="694"/>
      <c r="P419" s="694"/>
      <c r="Q419" s="694"/>
      <c r="R419" s="694"/>
      <c r="S419" s="694"/>
      <c r="T419" s="694"/>
      <c r="U419" s="694"/>
      <c r="V419" s="694"/>
      <c r="W419" s="694"/>
      <c r="X419" s="694"/>
      <c r="Y419" s="694"/>
      <c r="Z419" s="694"/>
      <c r="AA419" s="694"/>
      <c r="AB419" s="694"/>
      <c r="AC419" s="694"/>
      <c r="AD419" s="694"/>
    </row>
    <row r="420" spans="1:30" ht="15.75" customHeight="1">
      <c r="A420" s="740"/>
      <c r="B420" s="740"/>
      <c r="C420" s="743"/>
      <c r="D420" s="705"/>
      <c r="E420" s="705"/>
      <c r="F420" s="742"/>
      <c r="G420" s="705"/>
      <c r="H420" s="705"/>
      <c r="I420" s="705"/>
      <c r="J420" s="705"/>
      <c r="K420" s="694"/>
      <c r="L420" s="694"/>
      <c r="M420" s="694"/>
      <c r="N420" s="694"/>
      <c r="O420" s="694"/>
      <c r="P420" s="694"/>
      <c r="Q420" s="694"/>
      <c r="R420" s="694"/>
      <c r="S420" s="694"/>
      <c r="T420" s="694"/>
      <c r="U420" s="694"/>
      <c r="V420" s="694"/>
      <c r="W420" s="694"/>
      <c r="X420" s="694"/>
      <c r="Y420" s="694"/>
      <c r="Z420" s="694"/>
      <c r="AA420" s="694"/>
      <c r="AB420" s="694"/>
      <c r="AC420" s="694"/>
      <c r="AD420" s="694"/>
    </row>
    <row r="421" spans="1:30" ht="15.75" customHeight="1">
      <c r="A421" s="740"/>
      <c r="B421" s="740"/>
      <c r="C421" s="743"/>
      <c r="D421" s="705"/>
      <c r="E421" s="705"/>
      <c r="F421" s="742"/>
      <c r="G421" s="705"/>
      <c r="H421" s="705"/>
      <c r="I421" s="705"/>
      <c r="J421" s="705"/>
      <c r="K421" s="694"/>
      <c r="L421" s="694"/>
      <c r="M421" s="694"/>
      <c r="N421" s="694"/>
      <c r="O421" s="694"/>
      <c r="P421" s="694"/>
      <c r="Q421" s="694"/>
      <c r="R421" s="694"/>
      <c r="S421" s="694"/>
      <c r="T421" s="694"/>
      <c r="U421" s="694"/>
      <c r="V421" s="694"/>
      <c r="W421" s="694"/>
      <c r="X421" s="694"/>
      <c r="Y421" s="694"/>
      <c r="Z421" s="694"/>
      <c r="AA421" s="694"/>
      <c r="AB421" s="694"/>
      <c r="AC421" s="694"/>
      <c r="AD421" s="694"/>
    </row>
    <row r="422" spans="1:30" ht="15.75" customHeight="1">
      <c r="A422" s="740"/>
      <c r="B422" s="740"/>
      <c r="C422" s="743"/>
      <c r="D422" s="705"/>
      <c r="E422" s="705"/>
      <c r="F422" s="742"/>
      <c r="G422" s="705"/>
      <c r="H422" s="705"/>
      <c r="I422" s="705"/>
      <c r="J422" s="705"/>
      <c r="K422" s="694"/>
      <c r="L422" s="694"/>
      <c r="M422" s="694"/>
      <c r="N422" s="694"/>
      <c r="O422" s="694"/>
      <c r="P422" s="694"/>
      <c r="Q422" s="694"/>
      <c r="R422" s="694"/>
      <c r="S422" s="694"/>
      <c r="T422" s="694"/>
      <c r="U422" s="694"/>
      <c r="V422" s="694"/>
      <c r="W422" s="694"/>
      <c r="X422" s="694"/>
      <c r="Y422" s="694"/>
      <c r="Z422" s="694"/>
      <c r="AA422" s="694"/>
      <c r="AB422" s="694"/>
      <c r="AC422" s="694"/>
      <c r="AD422" s="694"/>
    </row>
    <row r="423" spans="1:30" ht="15.75" customHeight="1">
      <c r="A423" s="740"/>
      <c r="B423" s="740"/>
      <c r="C423" s="743"/>
      <c r="D423" s="705"/>
      <c r="E423" s="705"/>
      <c r="F423" s="742"/>
      <c r="G423" s="705"/>
      <c r="H423" s="705"/>
      <c r="I423" s="705"/>
      <c r="J423" s="705"/>
      <c r="K423" s="694"/>
      <c r="L423" s="694"/>
      <c r="M423" s="694"/>
      <c r="N423" s="694"/>
      <c r="O423" s="694"/>
      <c r="P423" s="694"/>
      <c r="Q423" s="694"/>
      <c r="R423" s="694"/>
      <c r="S423" s="694"/>
      <c r="T423" s="694"/>
      <c r="U423" s="694"/>
      <c r="V423" s="694"/>
      <c r="W423" s="694"/>
      <c r="X423" s="694"/>
      <c r="Y423" s="694"/>
      <c r="Z423" s="694"/>
      <c r="AA423" s="694"/>
      <c r="AB423" s="694"/>
      <c r="AC423" s="694"/>
      <c r="AD423" s="694"/>
    </row>
    <row r="424" spans="1:30" ht="15.75" customHeight="1">
      <c r="A424" s="740"/>
      <c r="B424" s="740"/>
      <c r="C424" s="743"/>
      <c r="D424" s="705"/>
      <c r="E424" s="705"/>
      <c r="F424" s="742"/>
      <c r="G424" s="705"/>
      <c r="H424" s="705"/>
      <c r="I424" s="705"/>
      <c r="J424" s="705"/>
      <c r="K424" s="694"/>
      <c r="L424" s="694"/>
      <c r="M424" s="694"/>
      <c r="N424" s="694"/>
      <c r="O424" s="694"/>
      <c r="P424" s="694"/>
      <c r="Q424" s="694"/>
      <c r="R424" s="694"/>
      <c r="S424" s="694"/>
      <c r="T424" s="694"/>
      <c r="U424" s="694"/>
      <c r="V424" s="694"/>
      <c r="W424" s="694"/>
      <c r="X424" s="694"/>
      <c r="Y424" s="694"/>
      <c r="Z424" s="694"/>
      <c r="AA424" s="694"/>
      <c r="AB424" s="694"/>
      <c r="AC424" s="694"/>
      <c r="AD424" s="694"/>
    </row>
    <row r="425" spans="1:30" ht="15.75" customHeight="1">
      <c r="A425" s="740"/>
      <c r="B425" s="740"/>
      <c r="C425" s="743"/>
      <c r="D425" s="705"/>
      <c r="E425" s="705"/>
      <c r="F425" s="742"/>
      <c r="G425" s="705"/>
      <c r="H425" s="705"/>
      <c r="I425" s="705"/>
      <c r="J425" s="705"/>
      <c r="K425" s="694"/>
      <c r="L425" s="694"/>
      <c r="M425" s="694"/>
      <c r="N425" s="694"/>
      <c r="O425" s="694"/>
      <c r="P425" s="694"/>
      <c r="Q425" s="694"/>
      <c r="R425" s="694"/>
      <c r="S425" s="694"/>
      <c r="T425" s="694"/>
      <c r="U425" s="694"/>
      <c r="V425" s="694"/>
      <c r="W425" s="694"/>
      <c r="X425" s="694"/>
      <c r="Y425" s="694"/>
      <c r="Z425" s="694"/>
      <c r="AA425" s="694"/>
      <c r="AB425" s="694"/>
      <c r="AC425" s="694"/>
      <c r="AD425" s="694"/>
    </row>
    <row r="426" spans="1:30" ht="15.75" customHeight="1">
      <c r="A426" s="740"/>
      <c r="B426" s="740"/>
      <c r="C426" s="743"/>
      <c r="D426" s="705"/>
      <c r="E426" s="705"/>
      <c r="F426" s="742"/>
      <c r="G426" s="705"/>
      <c r="H426" s="705"/>
      <c r="I426" s="705"/>
      <c r="J426" s="705"/>
      <c r="K426" s="694"/>
      <c r="L426" s="694"/>
      <c r="M426" s="694"/>
      <c r="N426" s="694"/>
      <c r="O426" s="694"/>
      <c r="P426" s="694"/>
      <c r="Q426" s="694"/>
      <c r="R426" s="694"/>
      <c r="S426" s="694"/>
      <c r="T426" s="694"/>
      <c r="U426" s="694"/>
      <c r="V426" s="694"/>
      <c r="W426" s="694"/>
      <c r="X426" s="694"/>
      <c r="Y426" s="694"/>
      <c r="Z426" s="694"/>
      <c r="AA426" s="694"/>
      <c r="AB426" s="694"/>
      <c r="AC426" s="694"/>
      <c r="AD426" s="694"/>
    </row>
    <row r="427" spans="1:30" ht="15.75" customHeight="1">
      <c r="A427" s="740"/>
      <c r="B427" s="740"/>
      <c r="C427" s="743"/>
      <c r="D427" s="705"/>
      <c r="E427" s="705"/>
      <c r="F427" s="742"/>
      <c r="G427" s="705"/>
      <c r="H427" s="705"/>
      <c r="I427" s="705"/>
      <c r="J427" s="705"/>
      <c r="K427" s="694"/>
      <c r="L427" s="694"/>
      <c r="M427" s="694"/>
      <c r="N427" s="694"/>
      <c r="O427" s="694"/>
      <c r="P427" s="694"/>
      <c r="Q427" s="694"/>
      <c r="R427" s="694"/>
      <c r="S427" s="694"/>
      <c r="T427" s="694"/>
      <c r="U427" s="694"/>
      <c r="V427" s="694"/>
      <c r="W427" s="694"/>
      <c r="X427" s="694"/>
      <c r="Y427" s="694"/>
      <c r="Z427" s="694"/>
      <c r="AA427" s="694"/>
      <c r="AB427" s="694"/>
      <c r="AC427" s="694"/>
      <c r="AD427" s="694"/>
    </row>
    <row r="428" spans="1:30" ht="15.75" customHeight="1">
      <c r="A428" s="740"/>
      <c r="B428" s="740"/>
      <c r="C428" s="743"/>
      <c r="D428" s="705"/>
      <c r="E428" s="705"/>
      <c r="F428" s="742"/>
      <c r="G428" s="705"/>
      <c r="H428" s="705"/>
      <c r="I428" s="705"/>
      <c r="J428" s="705"/>
      <c r="K428" s="694"/>
      <c r="L428" s="694"/>
      <c r="M428" s="694"/>
      <c r="N428" s="694"/>
      <c r="O428" s="694"/>
      <c r="P428" s="694"/>
      <c r="Q428" s="694"/>
      <c r="R428" s="694"/>
      <c r="S428" s="694"/>
      <c r="T428" s="694"/>
      <c r="U428" s="694"/>
      <c r="V428" s="694"/>
      <c r="W428" s="694"/>
      <c r="X428" s="694"/>
      <c r="Y428" s="694"/>
      <c r="Z428" s="694"/>
      <c r="AA428" s="694"/>
      <c r="AB428" s="694"/>
      <c r="AC428" s="694"/>
      <c r="AD428" s="694"/>
    </row>
    <row r="429" spans="1:30" ht="15.75" customHeight="1">
      <c r="A429" s="740"/>
      <c r="B429" s="740"/>
      <c r="C429" s="743"/>
      <c r="D429" s="705"/>
      <c r="E429" s="705"/>
      <c r="F429" s="742"/>
      <c r="G429" s="705"/>
      <c r="H429" s="705"/>
      <c r="I429" s="705"/>
      <c r="J429" s="705"/>
      <c r="K429" s="694"/>
      <c r="L429" s="694"/>
      <c r="M429" s="694"/>
      <c r="N429" s="694"/>
      <c r="O429" s="694"/>
      <c r="P429" s="694"/>
      <c r="Q429" s="694"/>
      <c r="R429" s="694"/>
      <c r="S429" s="694"/>
      <c r="T429" s="694"/>
      <c r="U429" s="694"/>
      <c r="V429" s="694"/>
      <c r="W429" s="694"/>
      <c r="X429" s="694"/>
      <c r="Y429" s="694"/>
      <c r="Z429" s="694"/>
      <c r="AA429" s="694"/>
      <c r="AB429" s="694"/>
      <c r="AC429" s="694"/>
      <c r="AD429" s="694"/>
    </row>
    <row r="430" spans="1:30" ht="15.75" customHeight="1">
      <c r="A430" s="740"/>
      <c r="B430" s="740"/>
      <c r="C430" s="743"/>
      <c r="D430" s="705"/>
      <c r="E430" s="705"/>
      <c r="F430" s="742"/>
      <c r="G430" s="705"/>
      <c r="H430" s="705"/>
      <c r="I430" s="705"/>
      <c r="J430" s="705"/>
      <c r="K430" s="694"/>
      <c r="L430" s="694"/>
      <c r="M430" s="694"/>
      <c r="N430" s="694"/>
      <c r="O430" s="694"/>
      <c r="P430" s="694"/>
      <c r="Q430" s="694"/>
      <c r="R430" s="694"/>
      <c r="S430" s="694"/>
      <c r="T430" s="694"/>
      <c r="U430" s="694"/>
      <c r="V430" s="694"/>
      <c r="W430" s="694"/>
      <c r="X430" s="694"/>
      <c r="Y430" s="694"/>
      <c r="Z430" s="694"/>
      <c r="AA430" s="694"/>
      <c r="AB430" s="694"/>
      <c r="AC430" s="694"/>
      <c r="AD430" s="694"/>
    </row>
    <row r="431" spans="1:30" ht="15.75" customHeight="1">
      <c r="A431" s="740"/>
      <c r="B431" s="740"/>
      <c r="C431" s="743"/>
      <c r="D431" s="705"/>
      <c r="E431" s="705"/>
      <c r="F431" s="742"/>
      <c r="G431" s="705"/>
      <c r="H431" s="705"/>
      <c r="I431" s="705"/>
      <c r="J431" s="705"/>
      <c r="K431" s="694"/>
      <c r="L431" s="694"/>
      <c r="M431" s="694"/>
      <c r="N431" s="694"/>
      <c r="O431" s="694"/>
      <c r="P431" s="694"/>
      <c r="Q431" s="694"/>
      <c r="R431" s="694"/>
      <c r="S431" s="694"/>
      <c r="T431" s="694"/>
      <c r="U431" s="694"/>
      <c r="V431" s="694"/>
      <c r="W431" s="694"/>
      <c r="X431" s="694"/>
      <c r="Y431" s="694"/>
      <c r="Z431" s="694"/>
      <c r="AA431" s="694"/>
      <c r="AB431" s="694"/>
      <c r="AC431" s="694"/>
      <c r="AD431" s="694"/>
    </row>
    <row r="432" spans="1:30" ht="15.75" customHeight="1">
      <c r="A432" s="740"/>
      <c r="B432" s="740"/>
      <c r="C432" s="743"/>
      <c r="D432" s="705"/>
      <c r="E432" s="705"/>
      <c r="F432" s="742"/>
      <c r="G432" s="705"/>
      <c r="H432" s="705"/>
      <c r="I432" s="705"/>
      <c r="J432" s="705"/>
      <c r="K432" s="694"/>
      <c r="L432" s="694"/>
      <c r="M432" s="694"/>
      <c r="N432" s="694"/>
      <c r="O432" s="694"/>
      <c r="P432" s="694"/>
      <c r="Q432" s="694"/>
      <c r="R432" s="694"/>
      <c r="S432" s="694"/>
      <c r="T432" s="694"/>
      <c r="U432" s="694"/>
      <c r="V432" s="694"/>
      <c r="W432" s="694"/>
      <c r="X432" s="694"/>
      <c r="Y432" s="694"/>
      <c r="Z432" s="694"/>
      <c r="AA432" s="694"/>
      <c r="AB432" s="694"/>
      <c r="AC432" s="694"/>
      <c r="AD432" s="694"/>
    </row>
    <row r="433" spans="1:30" ht="15.75" customHeight="1">
      <c r="A433" s="740"/>
      <c r="B433" s="740"/>
      <c r="C433" s="743"/>
      <c r="D433" s="705"/>
      <c r="E433" s="705"/>
      <c r="F433" s="742"/>
      <c r="G433" s="705"/>
      <c r="H433" s="705"/>
      <c r="I433" s="705"/>
      <c r="J433" s="705"/>
      <c r="K433" s="694"/>
      <c r="L433" s="694"/>
      <c r="M433" s="694"/>
      <c r="N433" s="694"/>
      <c r="O433" s="694"/>
      <c r="P433" s="694"/>
      <c r="Q433" s="694"/>
      <c r="R433" s="694"/>
      <c r="S433" s="694"/>
      <c r="T433" s="694"/>
      <c r="U433" s="694"/>
      <c r="V433" s="694"/>
      <c r="W433" s="694"/>
      <c r="X433" s="694"/>
      <c r="Y433" s="694"/>
      <c r="Z433" s="694"/>
      <c r="AA433" s="694"/>
      <c r="AB433" s="694"/>
      <c r="AC433" s="694"/>
      <c r="AD433" s="694"/>
    </row>
    <row r="434" spans="1:30" ht="15.75" customHeight="1">
      <c r="A434" s="740"/>
      <c r="B434" s="740"/>
      <c r="C434" s="743"/>
      <c r="D434" s="705"/>
      <c r="E434" s="705"/>
      <c r="F434" s="742"/>
      <c r="G434" s="705"/>
      <c r="H434" s="705"/>
      <c r="I434" s="705"/>
      <c r="J434" s="705"/>
      <c r="K434" s="694"/>
      <c r="L434" s="694"/>
      <c r="M434" s="694"/>
      <c r="N434" s="694"/>
      <c r="O434" s="694"/>
      <c r="P434" s="694"/>
      <c r="Q434" s="694"/>
      <c r="R434" s="694"/>
      <c r="S434" s="694"/>
      <c r="T434" s="694"/>
      <c r="U434" s="694"/>
      <c r="V434" s="694"/>
      <c r="W434" s="694"/>
      <c r="X434" s="694"/>
      <c r="Y434" s="694"/>
      <c r="Z434" s="694"/>
      <c r="AA434" s="694"/>
      <c r="AB434" s="694"/>
      <c r="AC434" s="694"/>
      <c r="AD434" s="694"/>
    </row>
    <row r="435" spans="1:30" ht="15.75" customHeight="1">
      <c r="A435" s="740"/>
      <c r="B435" s="740"/>
      <c r="C435" s="743"/>
      <c r="D435" s="705"/>
      <c r="E435" s="705"/>
      <c r="F435" s="742"/>
      <c r="G435" s="705"/>
      <c r="H435" s="705"/>
      <c r="I435" s="705"/>
      <c r="J435" s="705"/>
      <c r="K435" s="694"/>
      <c r="L435" s="694"/>
      <c r="M435" s="694"/>
      <c r="N435" s="694"/>
      <c r="O435" s="694"/>
      <c r="P435" s="694"/>
      <c r="Q435" s="694"/>
      <c r="R435" s="694"/>
      <c r="S435" s="694"/>
      <c r="T435" s="694"/>
      <c r="U435" s="694"/>
      <c r="V435" s="694"/>
      <c r="W435" s="694"/>
      <c r="X435" s="694"/>
      <c r="Y435" s="694"/>
      <c r="Z435" s="694"/>
      <c r="AA435" s="694"/>
      <c r="AB435" s="694"/>
      <c r="AC435" s="694"/>
      <c r="AD435" s="694"/>
    </row>
    <row r="436" spans="1:30" ht="15.75" customHeight="1">
      <c r="A436" s="740"/>
      <c r="B436" s="740"/>
      <c r="C436" s="743"/>
      <c r="D436" s="705"/>
      <c r="E436" s="705"/>
      <c r="F436" s="742"/>
      <c r="G436" s="705"/>
      <c r="H436" s="705"/>
      <c r="I436" s="705"/>
      <c r="J436" s="705"/>
      <c r="K436" s="694"/>
      <c r="L436" s="694"/>
      <c r="M436" s="694"/>
      <c r="N436" s="694"/>
      <c r="O436" s="694"/>
      <c r="P436" s="694"/>
      <c r="Q436" s="694"/>
      <c r="R436" s="694"/>
      <c r="S436" s="694"/>
      <c r="T436" s="694"/>
      <c r="U436" s="694"/>
      <c r="V436" s="694"/>
      <c r="W436" s="694"/>
      <c r="X436" s="694"/>
      <c r="Y436" s="694"/>
      <c r="Z436" s="694"/>
      <c r="AA436" s="694"/>
      <c r="AB436" s="694"/>
      <c r="AC436" s="694"/>
      <c r="AD436" s="694"/>
    </row>
    <row r="437" spans="1:30" ht="15.75" customHeight="1">
      <c r="A437" s="740"/>
      <c r="B437" s="740"/>
      <c r="C437" s="743"/>
      <c r="D437" s="705"/>
      <c r="E437" s="705"/>
      <c r="F437" s="742"/>
      <c r="G437" s="705"/>
      <c r="H437" s="705"/>
      <c r="I437" s="705"/>
      <c r="J437" s="705"/>
      <c r="K437" s="694"/>
      <c r="L437" s="694"/>
      <c r="M437" s="694"/>
      <c r="N437" s="694"/>
      <c r="O437" s="694"/>
      <c r="P437" s="694"/>
      <c r="Q437" s="694"/>
      <c r="R437" s="694"/>
      <c r="S437" s="694"/>
      <c r="T437" s="694"/>
      <c r="U437" s="694"/>
      <c r="V437" s="694"/>
      <c r="W437" s="694"/>
      <c r="X437" s="694"/>
      <c r="Y437" s="694"/>
      <c r="Z437" s="694"/>
      <c r="AA437" s="694"/>
      <c r="AB437" s="694"/>
      <c r="AC437" s="694"/>
      <c r="AD437" s="694"/>
    </row>
    <row r="438" spans="1:30" ht="15.75" customHeight="1">
      <c r="A438" s="740"/>
      <c r="B438" s="740"/>
      <c r="C438" s="743"/>
      <c r="D438" s="705"/>
      <c r="E438" s="705"/>
      <c r="F438" s="742"/>
      <c r="G438" s="705"/>
      <c r="H438" s="705"/>
      <c r="I438" s="705"/>
      <c r="J438" s="705"/>
      <c r="K438" s="694"/>
      <c r="L438" s="694"/>
      <c r="M438" s="694"/>
      <c r="N438" s="694"/>
      <c r="O438" s="694"/>
      <c r="P438" s="694"/>
      <c r="Q438" s="694"/>
      <c r="R438" s="694"/>
      <c r="S438" s="694"/>
      <c r="T438" s="694"/>
      <c r="U438" s="694"/>
      <c r="V438" s="694"/>
      <c r="W438" s="694"/>
      <c r="X438" s="694"/>
      <c r="Y438" s="694"/>
      <c r="Z438" s="694"/>
      <c r="AA438" s="694"/>
      <c r="AB438" s="694"/>
      <c r="AC438" s="694"/>
      <c r="AD438" s="694"/>
    </row>
    <row r="439" spans="1:30" ht="15.75" customHeight="1">
      <c r="A439" s="740"/>
      <c r="B439" s="740"/>
      <c r="C439" s="743"/>
      <c r="D439" s="705"/>
      <c r="E439" s="705"/>
      <c r="F439" s="742"/>
      <c r="G439" s="705"/>
      <c r="H439" s="705"/>
      <c r="I439" s="705"/>
      <c r="J439" s="705"/>
      <c r="K439" s="694"/>
      <c r="L439" s="694"/>
      <c r="M439" s="694"/>
      <c r="N439" s="694"/>
      <c r="O439" s="694"/>
      <c r="P439" s="694"/>
      <c r="Q439" s="694"/>
      <c r="R439" s="694"/>
      <c r="S439" s="694"/>
      <c r="T439" s="694"/>
      <c r="U439" s="694"/>
      <c r="V439" s="694"/>
      <c r="W439" s="694"/>
      <c r="X439" s="694"/>
      <c r="Y439" s="694"/>
      <c r="Z439" s="694"/>
      <c r="AA439" s="694"/>
      <c r="AB439" s="694"/>
      <c r="AC439" s="694"/>
      <c r="AD439" s="694"/>
    </row>
    <row r="440" spans="1:30" ht="15.75" customHeight="1">
      <c r="A440" s="740"/>
      <c r="B440" s="740"/>
      <c r="C440" s="743"/>
      <c r="D440" s="705"/>
      <c r="E440" s="705"/>
      <c r="F440" s="742"/>
      <c r="G440" s="705"/>
      <c r="H440" s="705"/>
      <c r="I440" s="705"/>
      <c r="J440" s="705"/>
      <c r="K440" s="694"/>
      <c r="L440" s="694"/>
      <c r="M440" s="694"/>
      <c r="N440" s="694"/>
      <c r="O440" s="694"/>
      <c r="P440" s="694"/>
      <c r="Q440" s="694"/>
      <c r="R440" s="694"/>
      <c r="S440" s="694"/>
      <c r="T440" s="694"/>
      <c r="U440" s="694"/>
      <c r="V440" s="694"/>
      <c r="W440" s="694"/>
      <c r="X440" s="694"/>
      <c r="Y440" s="694"/>
      <c r="Z440" s="694"/>
      <c r="AA440" s="694"/>
      <c r="AB440" s="694"/>
      <c r="AC440" s="694"/>
      <c r="AD440" s="694"/>
    </row>
    <row r="441" spans="1:30" ht="15.75" customHeight="1">
      <c r="A441" s="740"/>
      <c r="B441" s="740"/>
      <c r="C441" s="743"/>
      <c r="D441" s="705"/>
      <c r="E441" s="705"/>
      <c r="F441" s="742"/>
      <c r="G441" s="705"/>
      <c r="H441" s="705"/>
      <c r="I441" s="705"/>
      <c r="J441" s="705"/>
      <c r="K441" s="694"/>
      <c r="L441" s="694"/>
      <c r="M441" s="694"/>
      <c r="N441" s="694"/>
      <c r="O441" s="694"/>
      <c r="P441" s="694"/>
      <c r="Q441" s="694"/>
      <c r="R441" s="694"/>
      <c r="S441" s="694"/>
      <c r="T441" s="694"/>
      <c r="U441" s="694"/>
      <c r="V441" s="694"/>
      <c r="W441" s="694"/>
      <c r="X441" s="694"/>
      <c r="Y441" s="694"/>
      <c r="Z441" s="694"/>
      <c r="AA441" s="694"/>
      <c r="AB441" s="694"/>
      <c r="AC441" s="694"/>
      <c r="AD441" s="694"/>
    </row>
    <row r="442" spans="1:30" ht="15.75" customHeight="1">
      <c r="A442" s="740"/>
      <c r="B442" s="740"/>
      <c r="C442" s="743"/>
      <c r="D442" s="705"/>
      <c r="E442" s="705"/>
      <c r="F442" s="742"/>
      <c r="G442" s="705"/>
      <c r="H442" s="705"/>
      <c r="I442" s="705"/>
      <c r="J442" s="705"/>
      <c r="K442" s="694"/>
      <c r="L442" s="694"/>
      <c r="M442" s="694"/>
      <c r="N442" s="694"/>
      <c r="O442" s="694"/>
      <c r="P442" s="694"/>
      <c r="Q442" s="694"/>
      <c r="R442" s="694"/>
      <c r="S442" s="694"/>
      <c r="T442" s="694"/>
      <c r="U442" s="694"/>
      <c r="V442" s="694"/>
      <c r="W442" s="694"/>
      <c r="X442" s="694"/>
      <c r="Y442" s="694"/>
      <c r="Z442" s="694"/>
      <c r="AA442" s="694"/>
      <c r="AB442" s="694"/>
      <c r="AC442" s="694"/>
      <c r="AD442" s="694"/>
    </row>
    <row r="443" spans="1:30" ht="15.75" customHeight="1">
      <c r="A443" s="740"/>
      <c r="B443" s="740"/>
      <c r="C443" s="743"/>
      <c r="D443" s="705"/>
      <c r="E443" s="705"/>
      <c r="F443" s="742"/>
      <c r="G443" s="705"/>
      <c r="H443" s="705"/>
      <c r="I443" s="705"/>
      <c r="J443" s="705"/>
      <c r="K443" s="694"/>
      <c r="L443" s="694"/>
      <c r="M443" s="694"/>
      <c r="N443" s="694"/>
      <c r="O443" s="694"/>
      <c r="P443" s="694"/>
      <c r="Q443" s="694"/>
      <c r="R443" s="694"/>
      <c r="S443" s="694"/>
      <c r="T443" s="694"/>
      <c r="U443" s="694"/>
      <c r="V443" s="694"/>
      <c r="W443" s="694"/>
      <c r="X443" s="694"/>
      <c r="Y443" s="694"/>
      <c r="Z443" s="694"/>
      <c r="AA443" s="694"/>
      <c r="AB443" s="694"/>
      <c r="AC443" s="694"/>
      <c r="AD443" s="694"/>
    </row>
    <row r="444" spans="1:30" ht="15.75" customHeight="1">
      <c r="A444" s="740"/>
      <c r="B444" s="740"/>
      <c r="C444" s="743"/>
      <c r="D444" s="705"/>
      <c r="E444" s="705"/>
      <c r="F444" s="742"/>
      <c r="G444" s="705"/>
      <c r="H444" s="705"/>
      <c r="I444" s="705"/>
      <c r="J444" s="705"/>
      <c r="K444" s="694"/>
      <c r="L444" s="694"/>
      <c r="M444" s="694"/>
      <c r="N444" s="694"/>
      <c r="O444" s="694"/>
      <c r="P444" s="694"/>
      <c r="Q444" s="694"/>
      <c r="R444" s="694"/>
      <c r="S444" s="694"/>
      <c r="T444" s="694"/>
      <c r="U444" s="694"/>
      <c r="V444" s="694"/>
      <c r="W444" s="694"/>
      <c r="X444" s="694"/>
      <c r="Y444" s="694"/>
      <c r="Z444" s="694"/>
      <c r="AA444" s="694"/>
      <c r="AB444" s="694"/>
      <c r="AC444" s="694"/>
      <c r="AD444" s="694"/>
    </row>
    <row r="445" spans="1:30" ht="15.75" customHeight="1">
      <c r="A445" s="740"/>
      <c r="B445" s="740"/>
      <c r="C445" s="743"/>
      <c r="D445" s="705"/>
      <c r="E445" s="705"/>
      <c r="F445" s="742"/>
      <c r="G445" s="705"/>
      <c r="H445" s="705"/>
      <c r="I445" s="705"/>
      <c r="J445" s="705"/>
      <c r="K445" s="694"/>
      <c r="L445" s="694"/>
      <c r="M445" s="694"/>
      <c r="N445" s="694"/>
      <c r="O445" s="694"/>
      <c r="P445" s="694"/>
      <c r="Q445" s="694"/>
      <c r="R445" s="694"/>
      <c r="S445" s="694"/>
      <c r="T445" s="694"/>
      <c r="U445" s="694"/>
      <c r="V445" s="694"/>
      <c r="W445" s="694"/>
      <c r="X445" s="694"/>
      <c r="Y445" s="694"/>
      <c r="Z445" s="694"/>
      <c r="AA445" s="694"/>
      <c r="AB445" s="694"/>
      <c r="AC445" s="694"/>
      <c r="AD445" s="694"/>
    </row>
    <row r="446" spans="1:30" ht="15.75" customHeight="1">
      <c r="A446" s="740"/>
      <c r="B446" s="740"/>
      <c r="C446" s="743"/>
      <c r="D446" s="705"/>
      <c r="E446" s="705"/>
      <c r="F446" s="742"/>
      <c r="G446" s="705"/>
      <c r="H446" s="705"/>
      <c r="I446" s="705"/>
      <c r="J446" s="705"/>
      <c r="K446" s="694"/>
      <c r="L446" s="694"/>
      <c r="M446" s="694"/>
      <c r="N446" s="694"/>
      <c r="O446" s="694"/>
      <c r="P446" s="694"/>
      <c r="Q446" s="694"/>
      <c r="R446" s="694"/>
      <c r="S446" s="694"/>
      <c r="T446" s="694"/>
      <c r="U446" s="694"/>
      <c r="V446" s="694"/>
      <c r="W446" s="694"/>
      <c r="X446" s="694"/>
      <c r="Y446" s="694"/>
      <c r="Z446" s="694"/>
      <c r="AA446" s="694"/>
      <c r="AB446" s="694"/>
      <c r="AC446" s="694"/>
      <c r="AD446" s="694"/>
    </row>
    <row r="447" spans="1:30" ht="15.75" customHeight="1">
      <c r="A447" s="740"/>
      <c r="B447" s="740"/>
      <c r="C447" s="743"/>
      <c r="D447" s="705"/>
      <c r="E447" s="705"/>
      <c r="F447" s="742"/>
      <c r="G447" s="705"/>
      <c r="H447" s="705"/>
      <c r="I447" s="705"/>
      <c r="J447" s="705"/>
      <c r="K447" s="694"/>
      <c r="L447" s="694"/>
      <c r="M447" s="694"/>
      <c r="N447" s="694"/>
      <c r="O447" s="694"/>
      <c r="P447" s="694"/>
      <c r="Q447" s="694"/>
      <c r="R447" s="694"/>
      <c r="S447" s="694"/>
      <c r="T447" s="694"/>
      <c r="U447" s="694"/>
      <c r="V447" s="694"/>
      <c r="W447" s="694"/>
      <c r="X447" s="694"/>
      <c r="Y447" s="694"/>
      <c r="Z447" s="694"/>
      <c r="AA447" s="694"/>
      <c r="AB447" s="694"/>
      <c r="AC447" s="694"/>
      <c r="AD447" s="694"/>
    </row>
    <row r="448" spans="1:30" ht="15.75" customHeight="1">
      <c r="A448" s="740"/>
      <c r="B448" s="740"/>
      <c r="C448" s="743"/>
      <c r="D448" s="705"/>
      <c r="E448" s="705"/>
      <c r="F448" s="742"/>
      <c r="G448" s="705"/>
      <c r="H448" s="705"/>
      <c r="I448" s="705"/>
      <c r="J448" s="705"/>
      <c r="K448" s="694"/>
      <c r="L448" s="694"/>
      <c r="M448" s="694"/>
      <c r="N448" s="694"/>
      <c r="O448" s="694"/>
      <c r="P448" s="694"/>
      <c r="Q448" s="694"/>
      <c r="R448" s="694"/>
      <c r="S448" s="694"/>
      <c r="T448" s="694"/>
      <c r="U448" s="694"/>
      <c r="V448" s="694"/>
      <c r="W448" s="694"/>
      <c r="X448" s="694"/>
      <c r="Y448" s="694"/>
      <c r="Z448" s="694"/>
      <c r="AA448" s="694"/>
      <c r="AB448" s="694"/>
      <c r="AC448" s="694"/>
      <c r="AD448" s="694"/>
    </row>
    <row r="449" spans="1:30" ht="15.75" customHeight="1">
      <c r="A449" s="740"/>
      <c r="B449" s="740"/>
      <c r="C449" s="743"/>
      <c r="D449" s="705"/>
      <c r="E449" s="705"/>
      <c r="F449" s="742"/>
      <c r="G449" s="705"/>
      <c r="H449" s="705"/>
      <c r="I449" s="705"/>
      <c r="J449" s="705"/>
      <c r="K449" s="694"/>
      <c r="L449" s="694"/>
      <c r="M449" s="694"/>
      <c r="N449" s="694"/>
      <c r="O449" s="694"/>
      <c r="P449" s="694"/>
      <c r="Q449" s="694"/>
      <c r="R449" s="694"/>
      <c r="S449" s="694"/>
      <c r="T449" s="694"/>
      <c r="U449" s="694"/>
      <c r="V449" s="694"/>
      <c r="W449" s="694"/>
      <c r="X449" s="694"/>
      <c r="Y449" s="694"/>
      <c r="Z449" s="694"/>
      <c r="AA449" s="694"/>
      <c r="AB449" s="694"/>
      <c r="AC449" s="694"/>
      <c r="AD449" s="694"/>
    </row>
    <row r="450" spans="1:30" ht="15.75" customHeight="1">
      <c r="A450" s="740"/>
      <c r="B450" s="740"/>
      <c r="C450" s="743"/>
      <c r="D450" s="705"/>
      <c r="E450" s="705"/>
      <c r="F450" s="742"/>
      <c r="G450" s="705"/>
      <c r="H450" s="705"/>
      <c r="I450" s="705"/>
      <c r="J450" s="705"/>
      <c r="K450" s="694"/>
      <c r="L450" s="694"/>
      <c r="M450" s="694"/>
      <c r="N450" s="694"/>
      <c r="O450" s="694"/>
      <c r="P450" s="694"/>
      <c r="Q450" s="694"/>
      <c r="R450" s="694"/>
      <c r="S450" s="694"/>
      <c r="T450" s="694"/>
      <c r="U450" s="694"/>
      <c r="V450" s="694"/>
      <c r="W450" s="694"/>
      <c r="X450" s="694"/>
      <c r="Y450" s="694"/>
      <c r="Z450" s="694"/>
      <c r="AA450" s="694"/>
      <c r="AB450" s="694"/>
      <c r="AC450" s="694"/>
      <c r="AD450" s="694"/>
    </row>
    <row r="451" spans="1:30" ht="15.75" customHeight="1">
      <c r="A451" s="740"/>
      <c r="B451" s="740"/>
      <c r="C451" s="743"/>
      <c r="D451" s="705"/>
      <c r="E451" s="705"/>
      <c r="F451" s="742"/>
      <c r="G451" s="705"/>
      <c r="H451" s="705"/>
      <c r="I451" s="705"/>
      <c r="J451" s="705"/>
      <c r="K451" s="694"/>
      <c r="L451" s="694"/>
      <c r="M451" s="694"/>
      <c r="N451" s="694"/>
      <c r="O451" s="694"/>
      <c r="P451" s="694"/>
      <c r="Q451" s="694"/>
      <c r="R451" s="694"/>
      <c r="S451" s="694"/>
      <c r="T451" s="694"/>
      <c r="U451" s="694"/>
      <c r="V451" s="694"/>
      <c r="W451" s="694"/>
      <c r="X451" s="694"/>
      <c r="Y451" s="694"/>
      <c r="Z451" s="694"/>
      <c r="AA451" s="694"/>
      <c r="AB451" s="694"/>
      <c r="AC451" s="694"/>
      <c r="AD451" s="694"/>
    </row>
    <row r="452" spans="1:30" ht="15.75" customHeight="1">
      <c r="A452" s="740"/>
      <c r="B452" s="740"/>
      <c r="C452" s="743"/>
      <c r="D452" s="705"/>
      <c r="E452" s="705"/>
      <c r="F452" s="742"/>
      <c r="G452" s="705"/>
      <c r="H452" s="705"/>
      <c r="I452" s="705"/>
      <c r="J452" s="705"/>
      <c r="K452" s="694"/>
      <c r="L452" s="694"/>
      <c r="M452" s="694"/>
      <c r="N452" s="694"/>
      <c r="O452" s="694"/>
      <c r="P452" s="694"/>
      <c r="Q452" s="694"/>
      <c r="R452" s="694"/>
      <c r="S452" s="694"/>
      <c r="T452" s="694"/>
      <c r="U452" s="694"/>
      <c r="V452" s="694"/>
      <c r="W452" s="694"/>
      <c r="X452" s="694"/>
      <c r="Y452" s="694"/>
      <c r="Z452" s="694"/>
      <c r="AA452" s="694"/>
      <c r="AB452" s="694"/>
      <c r="AC452" s="694"/>
      <c r="AD452" s="694"/>
    </row>
    <row r="453" spans="1:30" ht="15.75" customHeight="1">
      <c r="A453" s="740"/>
      <c r="B453" s="740"/>
      <c r="C453" s="743"/>
      <c r="D453" s="705"/>
      <c r="E453" s="705"/>
      <c r="F453" s="742"/>
      <c r="G453" s="705"/>
      <c r="H453" s="705"/>
      <c r="I453" s="705"/>
      <c r="J453" s="705"/>
      <c r="K453" s="694"/>
      <c r="L453" s="694"/>
      <c r="M453" s="694"/>
      <c r="N453" s="694"/>
      <c r="O453" s="694"/>
      <c r="P453" s="694"/>
      <c r="Q453" s="694"/>
      <c r="R453" s="694"/>
      <c r="S453" s="694"/>
      <c r="T453" s="694"/>
      <c r="U453" s="694"/>
      <c r="V453" s="694"/>
      <c r="W453" s="694"/>
      <c r="X453" s="694"/>
      <c r="Y453" s="694"/>
      <c r="Z453" s="694"/>
      <c r="AA453" s="694"/>
      <c r="AB453" s="694"/>
      <c r="AC453" s="694"/>
      <c r="AD453" s="694"/>
    </row>
    <row r="454" spans="1:30" ht="15.75" customHeight="1">
      <c r="A454" s="740"/>
      <c r="B454" s="740"/>
      <c r="C454" s="743"/>
      <c r="D454" s="705"/>
      <c r="E454" s="705"/>
      <c r="F454" s="742"/>
      <c r="G454" s="705"/>
      <c r="H454" s="705"/>
      <c r="I454" s="705"/>
      <c r="J454" s="705"/>
      <c r="K454" s="694"/>
      <c r="L454" s="694"/>
      <c r="M454" s="694"/>
      <c r="N454" s="694"/>
      <c r="O454" s="694"/>
      <c r="P454" s="694"/>
      <c r="Q454" s="694"/>
      <c r="R454" s="694"/>
      <c r="S454" s="694"/>
      <c r="T454" s="694"/>
      <c r="U454" s="694"/>
      <c r="V454" s="694"/>
      <c r="W454" s="694"/>
      <c r="X454" s="694"/>
      <c r="Y454" s="694"/>
      <c r="Z454" s="694"/>
      <c r="AA454" s="694"/>
      <c r="AB454" s="694"/>
      <c r="AC454" s="694"/>
      <c r="AD454" s="694"/>
    </row>
    <row r="455" spans="1:30" ht="15.75" customHeight="1">
      <c r="A455" s="740"/>
      <c r="B455" s="740"/>
      <c r="C455" s="743"/>
      <c r="D455" s="705"/>
      <c r="E455" s="705"/>
      <c r="F455" s="742"/>
      <c r="G455" s="705"/>
      <c r="H455" s="705"/>
      <c r="I455" s="705"/>
      <c r="J455" s="705"/>
      <c r="K455" s="694"/>
      <c r="L455" s="694"/>
      <c r="M455" s="694"/>
      <c r="N455" s="694"/>
      <c r="O455" s="694"/>
      <c r="P455" s="694"/>
      <c r="Q455" s="694"/>
      <c r="R455" s="694"/>
      <c r="S455" s="694"/>
      <c r="T455" s="694"/>
      <c r="U455" s="694"/>
      <c r="V455" s="694"/>
      <c r="W455" s="694"/>
      <c r="X455" s="694"/>
      <c r="Y455" s="694"/>
      <c r="Z455" s="694"/>
      <c r="AA455" s="694"/>
      <c r="AB455" s="694"/>
      <c r="AC455" s="694"/>
      <c r="AD455" s="694"/>
    </row>
    <row r="456" spans="1:30" ht="15.75" customHeight="1">
      <c r="A456" s="740"/>
      <c r="B456" s="740"/>
      <c r="C456" s="743"/>
      <c r="D456" s="705"/>
      <c r="E456" s="705"/>
      <c r="F456" s="742"/>
      <c r="G456" s="705"/>
      <c r="H456" s="705"/>
      <c r="I456" s="705"/>
      <c r="J456" s="705"/>
      <c r="K456" s="694"/>
      <c r="L456" s="694"/>
      <c r="M456" s="694"/>
      <c r="N456" s="694"/>
      <c r="O456" s="694"/>
      <c r="P456" s="694"/>
      <c r="Q456" s="694"/>
      <c r="R456" s="694"/>
      <c r="S456" s="694"/>
      <c r="T456" s="694"/>
      <c r="U456" s="694"/>
      <c r="V456" s="694"/>
      <c r="W456" s="694"/>
      <c r="X456" s="694"/>
      <c r="Y456" s="694"/>
      <c r="Z456" s="694"/>
      <c r="AA456" s="694"/>
      <c r="AB456" s="694"/>
      <c r="AC456" s="694"/>
      <c r="AD456" s="694"/>
    </row>
    <row r="457" spans="1:30" ht="15.75" customHeight="1">
      <c r="A457" s="740"/>
      <c r="B457" s="740"/>
      <c r="C457" s="743"/>
      <c r="D457" s="705"/>
      <c r="E457" s="705"/>
      <c r="F457" s="742"/>
      <c r="G457" s="705"/>
      <c r="H457" s="705"/>
      <c r="I457" s="705"/>
      <c r="J457" s="705"/>
      <c r="K457" s="694"/>
      <c r="L457" s="694"/>
      <c r="M457" s="694"/>
      <c r="N457" s="694"/>
      <c r="O457" s="694"/>
      <c r="P457" s="694"/>
      <c r="Q457" s="694"/>
      <c r="R457" s="694"/>
      <c r="S457" s="694"/>
      <c r="T457" s="694"/>
      <c r="U457" s="694"/>
      <c r="V457" s="694"/>
      <c r="W457" s="694"/>
      <c r="X457" s="694"/>
      <c r="Y457" s="694"/>
      <c r="Z457" s="694"/>
      <c r="AA457" s="694"/>
      <c r="AB457" s="694"/>
      <c r="AC457" s="694"/>
      <c r="AD457" s="694"/>
    </row>
    <row r="458" spans="1:30" ht="15.75" customHeight="1">
      <c r="A458" s="740"/>
      <c r="B458" s="740"/>
      <c r="C458" s="743"/>
      <c r="D458" s="705"/>
      <c r="E458" s="705"/>
      <c r="F458" s="742"/>
      <c r="G458" s="705"/>
      <c r="H458" s="705"/>
      <c r="I458" s="705"/>
      <c r="J458" s="705"/>
      <c r="K458" s="694"/>
      <c r="L458" s="694"/>
      <c r="M458" s="694"/>
      <c r="N458" s="694"/>
      <c r="O458" s="694"/>
      <c r="P458" s="694"/>
      <c r="Q458" s="694"/>
      <c r="R458" s="694"/>
      <c r="S458" s="694"/>
      <c r="T458" s="694"/>
      <c r="U458" s="694"/>
      <c r="V458" s="694"/>
      <c r="W458" s="694"/>
      <c r="X458" s="694"/>
      <c r="Y458" s="694"/>
      <c r="Z458" s="694"/>
      <c r="AA458" s="694"/>
      <c r="AB458" s="694"/>
      <c r="AC458" s="694"/>
      <c r="AD458" s="694"/>
    </row>
    <row r="459" spans="1:30" ht="15.75" customHeight="1">
      <c r="A459" s="740"/>
      <c r="B459" s="740"/>
      <c r="C459" s="743"/>
      <c r="D459" s="705"/>
      <c r="E459" s="705"/>
      <c r="F459" s="742"/>
      <c r="G459" s="705"/>
      <c r="H459" s="705"/>
      <c r="I459" s="705"/>
      <c r="J459" s="705"/>
      <c r="K459" s="694"/>
      <c r="L459" s="694"/>
      <c r="M459" s="694"/>
      <c r="N459" s="694"/>
      <c r="O459" s="694"/>
      <c r="P459" s="694"/>
      <c r="Q459" s="694"/>
      <c r="R459" s="694"/>
      <c r="S459" s="694"/>
      <c r="T459" s="694"/>
      <c r="U459" s="694"/>
      <c r="V459" s="694"/>
      <c r="W459" s="694"/>
      <c r="X459" s="694"/>
      <c r="Y459" s="694"/>
      <c r="Z459" s="694"/>
      <c r="AA459" s="694"/>
      <c r="AB459" s="694"/>
      <c r="AC459" s="694"/>
      <c r="AD459" s="694"/>
    </row>
    <row r="460" spans="1:30" ht="15.75" customHeight="1">
      <c r="A460" s="740"/>
      <c r="B460" s="740"/>
      <c r="C460" s="743"/>
      <c r="D460" s="705"/>
      <c r="E460" s="705"/>
      <c r="F460" s="742"/>
      <c r="G460" s="705"/>
      <c r="H460" s="705"/>
      <c r="I460" s="705"/>
      <c r="J460" s="705"/>
      <c r="K460" s="694"/>
      <c r="L460" s="694"/>
      <c r="M460" s="694"/>
      <c r="N460" s="694"/>
      <c r="O460" s="694"/>
      <c r="P460" s="694"/>
      <c r="Q460" s="694"/>
      <c r="R460" s="694"/>
      <c r="S460" s="694"/>
      <c r="T460" s="694"/>
      <c r="U460" s="694"/>
      <c r="V460" s="694"/>
      <c r="W460" s="694"/>
      <c r="X460" s="694"/>
      <c r="Y460" s="694"/>
      <c r="Z460" s="694"/>
      <c r="AA460" s="694"/>
      <c r="AB460" s="694"/>
      <c r="AC460" s="694"/>
      <c r="AD460" s="694"/>
    </row>
    <row r="461" spans="1:30" ht="15.75" customHeight="1">
      <c r="A461" s="740"/>
      <c r="B461" s="740"/>
      <c r="C461" s="743"/>
      <c r="D461" s="705"/>
      <c r="E461" s="705"/>
      <c r="F461" s="742"/>
      <c r="G461" s="705"/>
      <c r="H461" s="705"/>
      <c r="I461" s="705"/>
      <c r="J461" s="705"/>
      <c r="K461" s="694"/>
      <c r="L461" s="694"/>
      <c r="M461" s="694"/>
      <c r="N461" s="694"/>
      <c r="O461" s="694"/>
      <c r="P461" s="694"/>
      <c r="Q461" s="694"/>
      <c r="R461" s="694"/>
      <c r="S461" s="694"/>
      <c r="T461" s="694"/>
      <c r="U461" s="694"/>
      <c r="V461" s="694"/>
      <c r="W461" s="694"/>
      <c r="X461" s="694"/>
      <c r="Y461" s="694"/>
      <c r="Z461" s="694"/>
      <c r="AA461" s="694"/>
      <c r="AB461" s="694"/>
      <c r="AC461" s="694"/>
      <c r="AD461" s="694"/>
    </row>
    <row r="462" spans="1:30" ht="15.75" customHeight="1">
      <c r="A462" s="740"/>
      <c r="B462" s="740"/>
      <c r="C462" s="743"/>
      <c r="D462" s="705"/>
      <c r="E462" s="705"/>
      <c r="F462" s="742"/>
      <c r="G462" s="705"/>
      <c r="H462" s="705"/>
      <c r="I462" s="705"/>
      <c r="J462" s="705"/>
      <c r="K462" s="694"/>
      <c r="L462" s="694"/>
      <c r="M462" s="694"/>
      <c r="N462" s="694"/>
      <c r="O462" s="694"/>
      <c r="P462" s="694"/>
      <c r="Q462" s="694"/>
      <c r="R462" s="694"/>
      <c r="S462" s="694"/>
      <c r="T462" s="694"/>
      <c r="U462" s="694"/>
      <c r="V462" s="694"/>
      <c r="W462" s="694"/>
      <c r="X462" s="694"/>
      <c r="Y462" s="694"/>
      <c r="Z462" s="694"/>
      <c r="AA462" s="694"/>
      <c r="AB462" s="694"/>
      <c r="AC462" s="694"/>
      <c r="AD462" s="694"/>
    </row>
    <row r="463" spans="1:30" ht="15.75" customHeight="1">
      <c r="A463" s="740"/>
      <c r="B463" s="740"/>
      <c r="C463" s="743"/>
      <c r="D463" s="705"/>
      <c r="E463" s="705"/>
      <c r="F463" s="742"/>
      <c r="G463" s="705"/>
      <c r="H463" s="705"/>
      <c r="I463" s="705"/>
      <c r="J463" s="705"/>
      <c r="K463" s="694"/>
      <c r="L463" s="694"/>
      <c r="M463" s="694"/>
      <c r="N463" s="694"/>
      <c r="O463" s="694"/>
      <c r="P463" s="694"/>
      <c r="Q463" s="694"/>
      <c r="R463" s="694"/>
      <c r="S463" s="694"/>
      <c r="T463" s="694"/>
      <c r="U463" s="694"/>
      <c r="V463" s="694"/>
      <c r="W463" s="694"/>
      <c r="X463" s="694"/>
      <c r="Y463" s="694"/>
      <c r="Z463" s="694"/>
      <c r="AA463" s="694"/>
      <c r="AB463" s="694"/>
      <c r="AC463" s="694"/>
      <c r="AD463" s="694"/>
    </row>
    <row r="464" spans="1:30" ht="15.75" customHeight="1">
      <c r="A464" s="740"/>
      <c r="B464" s="740"/>
      <c r="C464" s="743"/>
      <c r="D464" s="705"/>
      <c r="E464" s="705"/>
      <c r="F464" s="742"/>
      <c r="G464" s="705"/>
      <c r="H464" s="705"/>
      <c r="I464" s="705"/>
      <c r="J464" s="705"/>
      <c r="K464" s="694"/>
      <c r="L464" s="694"/>
      <c r="M464" s="694"/>
      <c r="N464" s="694"/>
      <c r="O464" s="694"/>
      <c r="P464" s="694"/>
      <c r="Q464" s="694"/>
      <c r="R464" s="694"/>
      <c r="S464" s="694"/>
      <c r="T464" s="694"/>
      <c r="U464" s="694"/>
      <c r="V464" s="694"/>
      <c r="W464" s="694"/>
      <c r="X464" s="694"/>
      <c r="Y464" s="694"/>
      <c r="Z464" s="694"/>
      <c r="AA464" s="694"/>
      <c r="AB464" s="694"/>
      <c r="AC464" s="694"/>
      <c r="AD464" s="694"/>
    </row>
    <row r="465" spans="1:30" ht="15.75" customHeight="1">
      <c r="A465" s="740"/>
      <c r="B465" s="740"/>
      <c r="C465" s="743"/>
      <c r="D465" s="705"/>
      <c r="E465" s="705"/>
      <c r="F465" s="742"/>
      <c r="G465" s="705"/>
      <c r="H465" s="705"/>
      <c r="I465" s="705"/>
      <c r="J465" s="705"/>
      <c r="K465" s="694"/>
      <c r="L465" s="694"/>
      <c r="M465" s="694"/>
      <c r="N465" s="694"/>
      <c r="O465" s="694"/>
      <c r="P465" s="694"/>
      <c r="Q465" s="694"/>
      <c r="R465" s="694"/>
      <c r="S465" s="694"/>
      <c r="T465" s="694"/>
      <c r="U465" s="694"/>
      <c r="V465" s="694"/>
      <c r="W465" s="694"/>
      <c r="X465" s="694"/>
      <c r="Y465" s="694"/>
      <c r="Z465" s="694"/>
      <c r="AA465" s="694"/>
      <c r="AB465" s="694"/>
      <c r="AC465" s="694"/>
      <c r="AD465" s="694"/>
    </row>
    <row r="466" spans="1:30" ht="15.75" customHeight="1">
      <c r="A466" s="740"/>
      <c r="B466" s="740"/>
      <c r="C466" s="743"/>
      <c r="D466" s="705"/>
      <c r="E466" s="705"/>
      <c r="F466" s="742"/>
      <c r="G466" s="705"/>
      <c r="H466" s="705"/>
      <c r="I466" s="705"/>
      <c r="J466" s="705"/>
      <c r="K466" s="694"/>
      <c r="L466" s="694"/>
      <c r="M466" s="694"/>
      <c r="N466" s="694"/>
      <c r="O466" s="694"/>
      <c r="P466" s="694"/>
      <c r="Q466" s="694"/>
      <c r="R466" s="694"/>
      <c r="S466" s="694"/>
      <c r="T466" s="694"/>
      <c r="U466" s="694"/>
      <c r="V466" s="694"/>
      <c r="W466" s="694"/>
      <c r="X466" s="694"/>
      <c r="Y466" s="694"/>
      <c r="Z466" s="694"/>
      <c r="AA466" s="694"/>
      <c r="AB466" s="694"/>
      <c r="AC466" s="694"/>
      <c r="AD466" s="694"/>
    </row>
    <row r="467" spans="1:30" ht="15.75" customHeight="1">
      <c r="A467" s="740"/>
      <c r="B467" s="740"/>
      <c r="C467" s="743"/>
      <c r="D467" s="705"/>
      <c r="E467" s="705"/>
      <c r="F467" s="742"/>
      <c r="G467" s="705"/>
      <c r="H467" s="705"/>
      <c r="I467" s="705"/>
      <c r="J467" s="705"/>
      <c r="K467" s="694"/>
      <c r="L467" s="694"/>
      <c r="M467" s="694"/>
      <c r="N467" s="694"/>
      <c r="O467" s="694"/>
      <c r="P467" s="694"/>
      <c r="Q467" s="694"/>
      <c r="R467" s="694"/>
      <c r="S467" s="694"/>
      <c r="T467" s="694"/>
      <c r="U467" s="694"/>
      <c r="V467" s="694"/>
      <c r="W467" s="694"/>
      <c r="X467" s="694"/>
      <c r="Y467" s="694"/>
      <c r="Z467" s="694"/>
      <c r="AA467" s="694"/>
      <c r="AB467" s="694"/>
      <c r="AC467" s="694"/>
      <c r="AD467" s="694"/>
    </row>
    <row r="468" spans="1:30" ht="15.75" customHeight="1">
      <c r="A468" s="740"/>
      <c r="B468" s="740"/>
      <c r="C468" s="743"/>
      <c r="D468" s="705"/>
      <c r="E468" s="705"/>
      <c r="F468" s="742"/>
      <c r="G468" s="705"/>
      <c r="H468" s="705"/>
      <c r="I468" s="705"/>
      <c r="J468" s="705"/>
      <c r="K468" s="694"/>
      <c r="L468" s="694"/>
      <c r="M468" s="694"/>
      <c r="N468" s="694"/>
      <c r="O468" s="694"/>
      <c r="P468" s="694"/>
      <c r="Q468" s="694"/>
      <c r="R468" s="694"/>
      <c r="S468" s="694"/>
      <c r="T468" s="694"/>
      <c r="U468" s="694"/>
      <c r="V468" s="694"/>
      <c r="W468" s="694"/>
      <c r="X468" s="694"/>
      <c r="Y468" s="694"/>
      <c r="Z468" s="694"/>
      <c r="AA468" s="694"/>
      <c r="AB468" s="694"/>
      <c r="AC468" s="694"/>
      <c r="AD468" s="694"/>
    </row>
    <row r="469" spans="1:30" ht="15.75" customHeight="1">
      <c r="A469" s="740"/>
      <c r="B469" s="740"/>
      <c r="C469" s="743"/>
      <c r="D469" s="705"/>
      <c r="E469" s="705"/>
      <c r="F469" s="742"/>
      <c r="G469" s="705"/>
      <c r="H469" s="705"/>
      <c r="I469" s="705"/>
      <c r="J469" s="705"/>
      <c r="K469" s="694"/>
      <c r="L469" s="694"/>
      <c r="M469" s="694"/>
      <c r="N469" s="694"/>
      <c r="O469" s="694"/>
      <c r="P469" s="694"/>
      <c r="Q469" s="694"/>
      <c r="R469" s="694"/>
      <c r="S469" s="694"/>
      <c r="T469" s="694"/>
      <c r="U469" s="694"/>
      <c r="V469" s="694"/>
      <c r="W469" s="694"/>
      <c r="X469" s="694"/>
      <c r="Y469" s="694"/>
      <c r="Z469" s="694"/>
      <c r="AA469" s="694"/>
      <c r="AB469" s="694"/>
      <c r="AC469" s="694"/>
      <c r="AD469" s="694"/>
    </row>
    <row r="470" spans="1:30" ht="15.75" customHeight="1">
      <c r="A470" s="740"/>
      <c r="B470" s="740"/>
      <c r="C470" s="743"/>
      <c r="D470" s="705"/>
      <c r="E470" s="705"/>
      <c r="F470" s="742"/>
      <c r="G470" s="705"/>
      <c r="H470" s="705"/>
      <c r="I470" s="705"/>
      <c r="J470" s="705"/>
      <c r="K470" s="694"/>
      <c r="L470" s="694"/>
      <c r="M470" s="694"/>
      <c r="N470" s="694"/>
      <c r="O470" s="694"/>
      <c r="P470" s="694"/>
      <c r="Q470" s="694"/>
      <c r="R470" s="694"/>
      <c r="S470" s="694"/>
      <c r="T470" s="694"/>
      <c r="U470" s="694"/>
      <c r="V470" s="694"/>
      <c r="W470" s="694"/>
      <c r="X470" s="694"/>
      <c r="Y470" s="694"/>
      <c r="Z470" s="694"/>
      <c r="AA470" s="694"/>
      <c r="AB470" s="694"/>
      <c r="AC470" s="694"/>
      <c r="AD470" s="694"/>
    </row>
    <row r="471" spans="1:30" ht="15.75" customHeight="1">
      <c r="A471" s="740"/>
      <c r="B471" s="740"/>
      <c r="C471" s="743"/>
      <c r="D471" s="705"/>
      <c r="E471" s="705"/>
      <c r="F471" s="742"/>
      <c r="G471" s="705"/>
      <c r="H471" s="705"/>
      <c r="I471" s="705"/>
      <c r="J471" s="705"/>
      <c r="K471" s="694"/>
      <c r="L471" s="694"/>
      <c r="M471" s="694"/>
      <c r="N471" s="694"/>
      <c r="O471" s="694"/>
      <c r="P471" s="694"/>
      <c r="Q471" s="694"/>
      <c r="R471" s="694"/>
      <c r="S471" s="694"/>
      <c r="T471" s="694"/>
      <c r="U471" s="694"/>
      <c r="V471" s="694"/>
      <c r="W471" s="694"/>
      <c r="X471" s="694"/>
      <c r="Y471" s="694"/>
      <c r="Z471" s="694"/>
      <c r="AA471" s="694"/>
      <c r="AB471" s="694"/>
      <c r="AC471" s="694"/>
      <c r="AD471" s="694"/>
    </row>
    <row r="472" spans="1:30" ht="15.75" customHeight="1">
      <c r="A472" s="740"/>
      <c r="B472" s="740"/>
      <c r="C472" s="743"/>
      <c r="D472" s="705"/>
      <c r="E472" s="705"/>
      <c r="F472" s="742"/>
      <c r="G472" s="705"/>
      <c r="H472" s="705"/>
      <c r="I472" s="705"/>
      <c r="J472" s="705"/>
      <c r="K472" s="694"/>
      <c r="L472" s="694"/>
      <c r="M472" s="694"/>
      <c r="N472" s="694"/>
      <c r="O472" s="694"/>
      <c r="P472" s="694"/>
      <c r="Q472" s="694"/>
      <c r="R472" s="694"/>
      <c r="S472" s="694"/>
      <c r="T472" s="694"/>
      <c r="U472" s="694"/>
      <c r="V472" s="694"/>
      <c r="W472" s="694"/>
      <c r="X472" s="694"/>
      <c r="Y472" s="694"/>
      <c r="Z472" s="694"/>
      <c r="AA472" s="694"/>
      <c r="AB472" s="694"/>
      <c r="AC472" s="694"/>
      <c r="AD472" s="694"/>
    </row>
    <row r="473" spans="1:30" ht="15.75" customHeight="1">
      <c r="A473" s="740"/>
      <c r="B473" s="740"/>
      <c r="C473" s="743"/>
      <c r="D473" s="705"/>
      <c r="E473" s="705"/>
      <c r="F473" s="742"/>
      <c r="G473" s="705"/>
      <c r="H473" s="705"/>
      <c r="I473" s="705"/>
      <c r="J473" s="705"/>
      <c r="K473" s="694"/>
      <c r="L473" s="694"/>
      <c r="M473" s="694"/>
      <c r="N473" s="694"/>
      <c r="O473" s="694"/>
      <c r="P473" s="694"/>
      <c r="Q473" s="694"/>
      <c r="R473" s="694"/>
      <c r="S473" s="694"/>
      <c r="T473" s="694"/>
      <c r="U473" s="694"/>
      <c r="V473" s="694"/>
      <c r="W473" s="694"/>
      <c r="X473" s="694"/>
      <c r="Y473" s="694"/>
      <c r="Z473" s="694"/>
      <c r="AA473" s="694"/>
      <c r="AB473" s="694"/>
      <c r="AC473" s="694"/>
      <c r="AD473" s="694"/>
    </row>
    <row r="474" spans="1:30" ht="15.75" customHeight="1">
      <c r="A474" s="740"/>
      <c r="B474" s="740"/>
      <c r="C474" s="743"/>
      <c r="D474" s="705"/>
      <c r="E474" s="705"/>
      <c r="F474" s="742"/>
      <c r="G474" s="705"/>
      <c r="H474" s="705"/>
      <c r="I474" s="705"/>
      <c r="J474" s="705"/>
      <c r="K474" s="694"/>
      <c r="L474" s="694"/>
      <c r="M474" s="694"/>
      <c r="N474" s="694"/>
      <c r="O474" s="694"/>
      <c r="P474" s="694"/>
      <c r="Q474" s="694"/>
      <c r="R474" s="694"/>
      <c r="S474" s="694"/>
      <c r="T474" s="694"/>
      <c r="U474" s="694"/>
      <c r="V474" s="694"/>
      <c r="W474" s="694"/>
      <c r="X474" s="694"/>
      <c r="Y474" s="694"/>
      <c r="Z474" s="694"/>
      <c r="AA474" s="694"/>
      <c r="AB474" s="694"/>
      <c r="AC474" s="694"/>
      <c r="AD474" s="694"/>
    </row>
    <row r="475" spans="1:30" ht="15.75" customHeight="1">
      <c r="A475" s="740"/>
      <c r="B475" s="740"/>
      <c r="C475" s="743"/>
      <c r="D475" s="705"/>
      <c r="E475" s="705"/>
      <c r="F475" s="742"/>
      <c r="G475" s="705"/>
      <c r="H475" s="705"/>
      <c r="I475" s="705"/>
      <c r="J475" s="705"/>
      <c r="K475" s="694"/>
      <c r="L475" s="694"/>
      <c r="M475" s="694"/>
      <c r="N475" s="694"/>
      <c r="O475" s="694"/>
      <c r="P475" s="694"/>
      <c r="Q475" s="694"/>
      <c r="R475" s="694"/>
      <c r="S475" s="694"/>
      <c r="T475" s="694"/>
      <c r="U475" s="694"/>
      <c r="V475" s="694"/>
      <c r="W475" s="694"/>
      <c r="X475" s="694"/>
      <c r="Y475" s="694"/>
      <c r="Z475" s="694"/>
      <c r="AA475" s="694"/>
      <c r="AB475" s="694"/>
      <c r="AC475" s="694"/>
      <c r="AD475" s="694"/>
    </row>
    <row r="476" spans="1:30" ht="15.75" customHeight="1">
      <c r="A476" s="740"/>
      <c r="B476" s="740"/>
      <c r="C476" s="743"/>
      <c r="D476" s="705"/>
      <c r="E476" s="705"/>
      <c r="F476" s="742"/>
      <c r="G476" s="705"/>
      <c r="H476" s="705"/>
      <c r="I476" s="705"/>
      <c r="J476" s="705"/>
      <c r="K476" s="694"/>
      <c r="L476" s="694"/>
      <c r="M476" s="694"/>
      <c r="N476" s="694"/>
      <c r="O476" s="694"/>
      <c r="P476" s="694"/>
      <c r="Q476" s="694"/>
      <c r="R476" s="694"/>
      <c r="S476" s="694"/>
      <c r="T476" s="694"/>
      <c r="U476" s="694"/>
      <c r="V476" s="694"/>
      <c r="W476" s="694"/>
      <c r="X476" s="694"/>
      <c r="Y476" s="694"/>
      <c r="Z476" s="694"/>
      <c r="AA476" s="694"/>
      <c r="AB476" s="694"/>
      <c r="AC476" s="694"/>
      <c r="AD476" s="694"/>
    </row>
    <row r="477" spans="1:30" ht="15.75" customHeight="1">
      <c r="A477" s="740"/>
      <c r="B477" s="740"/>
      <c r="C477" s="743"/>
      <c r="D477" s="705"/>
      <c r="E477" s="705"/>
      <c r="F477" s="742"/>
      <c r="G477" s="705"/>
      <c r="H477" s="705"/>
      <c r="I477" s="705"/>
      <c r="J477" s="705"/>
      <c r="K477" s="694"/>
      <c r="L477" s="694"/>
      <c r="M477" s="694"/>
      <c r="N477" s="694"/>
      <c r="O477" s="694"/>
      <c r="P477" s="694"/>
      <c r="Q477" s="694"/>
      <c r="R477" s="694"/>
      <c r="S477" s="694"/>
      <c r="T477" s="694"/>
      <c r="U477" s="694"/>
      <c r="V477" s="694"/>
      <c r="W477" s="694"/>
      <c r="X477" s="694"/>
      <c r="Y477" s="694"/>
      <c r="Z477" s="694"/>
      <c r="AA477" s="694"/>
      <c r="AB477" s="694"/>
      <c r="AC477" s="694"/>
      <c r="AD477" s="694"/>
    </row>
    <row r="478" spans="1:30" ht="15.75" customHeight="1">
      <c r="A478" s="740"/>
      <c r="B478" s="740"/>
      <c r="C478" s="743"/>
      <c r="D478" s="705"/>
      <c r="E478" s="705"/>
      <c r="F478" s="742"/>
      <c r="G478" s="705"/>
      <c r="H478" s="705"/>
      <c r="I478" s="705"/>
      <c r="J478" s="705"/>
      <c r="K478" s="694"/>
      <c r="L478" s="694"/>
      <c r="M478" s="694"/>
      <c r="N478" s="694"/>
      <c r="O478" s="694"/>
      <c r="P478" s="694"/>
      <c r="Q478" s="694"/>
      <c r="R478" s="694"/>
      <c r="S478" s="694"/>
      <c r="T478" s="694"/>
      <c r="U478" s="694"/>
      <c r="V478" s="694"/>
      <c r="W478" s="694"/>
      <c r="X478" s="694"/>
      <c r="Y478" s="694"/>
      <c r="Z478" s="694"/>
      <c r="AA478" s="694"/>
      <c r="AB478" s="694"/>
      <c r="AC478" s="694"/>
      <c r="AD478" s="694"/>
    </row>
    <row r="479" spans="1:30" ht="15.75" customHeight="1">
      <c r="A479" s="740"/>
      <c r="B479" s="740"/>
      <c r="C479" s="743"/>
      <c r="D479" s="705"/>
      <c r="E479" s="705"/>
      <c r="F479" s="742"/>
      <c r="G479" s="705"/>
      <c r="H479" s="705"/>
      <c r="I479" s="705"/>
      <c r="J479" s="705"/>
      <c r="K479" s="694"/>
      <c r="L479" s="694"/>
      <c r="M479" s="694"/>
      <c r="N479" s="694"/>
      <c r="O479" s="694"/>
      <c r="P479" s="694"/>
      <c r="Q479" s="694"/>
      <c r="R479" s="694"/>
      <c r="S479" s="694"/>
      <c r="T479" s="694"/>
      <c r="U479" s="694"/>
      <c r="V479" s="694"/>
      <c r="W479" s="694"/>
      <c r="X479" s="694"/>
      <c r="Y479" s="694"/>
      <c r="Z479" s="694"/>
      <c r="AA479" s="694"/>
      <c r="AB479" s="694"/>
      <c r="AC479" s="694"/>
      <c r="AD479" s="694"/>
    </row>
    <row r="480" spans="1:30" ht="15.75" customHeight="1">
      <c r="A480" s="740"/>
      <c r="B480" s="740"/>
      <c r="C480" s="743"/>
      <c r="D480" s="705"/>
      <c r="E480" s="705"/>
      <c r="F480" s="742"/>
      <c r="G480" s="705"/>
      <c r="H480" s="705"/>
      <c r="I480" s="705"/>
      <c r="J480" s="705"/>
      <c r="K480" s="694"/>
      <c r="L480" s="694"/>
      <c r="M480" s="694"/>
      <c r="N480" s="694"/>
      <c r="O480" s="694"/>
      <c r="P480" s="694"/>
      <c r="Q480" s="694"/>
      <c r="R480" s="694"/>
      <c r="S480" s="694"/>
      <c r="T480" s="694"/>
      <c r="U480" s="694"/>
      <c r="V480" s="694"/>
      <c r="W480" s="694"/>
      <c r="X480" s="694"/>
      <c r="Y480" s="694"/>
      <c r="Z480" s="694"/>
      <c r="AA480" s="694"/>
      <c r="AB480" s="694"/>
      <c r="AC480" s="694"/>
      <c r="AD480" s="694"/>
    </row>
    <row r="481" spans="1:30" ht="15.75" customHeight="1">
      <c r="A481" s="740"/>
      <c r="B481" s="740"/>
      <c r="C481" s="743"/>
      <c r="D481" s="705"/>
      <c r="E481" s="705"/>
      <c r="F481" s="742"/>
      <c r="G481" s="705"/>
      <c r="H481" s="705"/>
      <c r="I481" s="705"/>
      <c r="J481" s="705"/>
      <c r="K481" s="694"/>
      <c r="L481" s="694"/>
      <c r="M481" s="694"/>
      <c r="N481" s="694"/>
      <c r="O481" s="694"/>
      <c r="P481" s="694"/>
      <c r="Q481" s="694"/>
      <c r="R481" s="694"/>
      <c r="S481" s="694"/>
      <c r="T481" s="694"/>
      <c r="U481" s="694"/>
      <c r="V481" s="694"/>
      <c r="W481" s="694"/>
      <c r="X481" s="694"/>
      <c r="Y481" s="694"/>
      <c r="Z481" s="694"/>
      <c r="AA481" s="694"/>
      <c r="AB481" s="694"/>
      <c r="AC481" s="694"/>
      <c r="AD481" s="694"/>
    </row>
    <row r="482" spans="1:30" ht="15.75" customHeight="1">
      <c r="A482" s="740"/>
      <c r="B482" s="740"/>
      <c r="C482" s="743"/>
      <c r="D482" s="705"/>
      <c r="E482" s="705"/>
      <c r="F482" s="742"/>
      <c r="G482" s="705"/>
      <c r="H482" s="705"/>
      <c r="I482" s="705"/>
      <c r="J482" s="705"/>
      <c r="K482" s="694"/>
      <c r="L482" s="694"/>
      <c r="M482" s="694"/>
      <c r="N482" s="694"/>
      <c r="O482" s="694"/>
      <c r="P482" s="694"/>
      <c r="Q482" s="694"/>
      <c r="R482" s="694"/>
      <c r="S482" s="694"/>
      <c r="T482" s="694"/>
      <c r="U482" s="694"/>
      <c r="V482" s="694"/>
      <c r="W482" s="694"/>
      <c r="X482" s="694"/>
      <c r="Y482" s="694"/>
      <c r="Z482" s="694"/>
      <c r="AA482" s="694"/>
      <c r="AB482" s="694"/>
      <c r="AC482" s="694"/>
      <c r="AD482" s="694"/>
    </row>
    <row r="483" spans="1:30" ht="15.75" customHeight="1">
      <c r="A483" s="740"/>
      <c r="B483" s="740"/>
      <c r="C483" s="743"/>
      <c r="D483" s="705"/>
      <c r="E483" s="705"/>
      <c r="F483" s="742"/>
      <c r="G483" s="705"/>
      <c r="H483" s="705"/>
      <c r="I483" s="705"/>
      <c r="J483" s="705"/>
      <c r="K483" s="694"/>
      <c r="L483" s="694"/>
      <c r="M483" s="694"/>
      <c r="N483" s="694"/>
      <c r="O483" s="694"/>
      <c r="P483" s="694"/>
      <c r="Q483" s="694"/>
      <c r="R483" s="694"/>
      <c r="S483" s="694"/>
      <c r="T483" s="694"/>
      <c r="U483" s="694"/>
      <c r="V483" s="694"/>
      <c r="W483" s="694"/>
      <c r="X483" s="694"/>
      <c r="Y483" s="694"/>
      <c r="Z483" s="694"/>
      <c r="AA483" s="694"/>
      <c r="AB483" s="694"/>
      <c r="AC483" s="694"/>
      <c r="AD483" s="694"/>
    </row>
    <row r="484" spans="1:30" ht="15.75" customHeight="1">
      <c r="A484" s="740"/>
      <c r="B484" s="740"/>
      <c r="C484" s="743"/>
      <c r="D484" s="705"/>
      <c r="E484" s="705"/>
      <c r="F484" s="742"/>
      <c r="G484" s="705"/>
      <c r="H484" s="705"/>
      <c r="I484" s="705"/>
      <c r="J484" s="705"/>
      <c r="K484" s="694"/>
      <c r="L484" s="694"/>
      <c r="M484" s="694"/>
      <c r="N484" s="694"/>
      <c r="O484" s="694"/>
      <c r="P484" s="694"/>
      <c r="Q484" s="694"/>
      <c r="R484" s="694"/>
      <c r="S484" s="694"/>
      <c r="T484" s="694"/>
      <c r="U484" s="694"/>
      <c r="V484" s="694"/>
      <c r="W484" s="694"/>
      <c r="X484" s="694"/>
      <c r="Y484" s="694"/>
      <c r="Z484" s="694"/>
      <c r="AA484" s="694"/>
      <c r="AB484" s="694"/>
      <c r="AC484" s="694"/>
      <c r="AD484" s="694"/>
    </row>
    <row r="485" spans="1:30" ht="15.75" customHeight="1">
      <c r="A485" s="740"/>
      <c r="B485" s="740"/>
      <c r="C485" s="743"/>
      <c r="D485" s="705"/>
      <c r="E485" s="705"/>
      <c r="F485" s="742"/>
      <c r="G485" s="705"/>
      <c r="H485" s="705"/>
      <c r="I485" s="705"/>
      <c r="J485" s="705"/>
      <c r="K485" s="694"/>
      <c r="L485" s="694"/>
      <c r="M485" s="694"/>
      <c r="N485" s="694"/>
      <c r="O485" s="694"/>
      <c r="P485" s="694"/>
      <c r="Q485" s="694"/>
      <c r="R485" s="694"/>
      <c r="S485" s="694"/>
      <c r="T485" s="694"/>
      <c r="U485" s="694"/>
      <c r="V485" s="694"/>
      <c r="W485" s="694"/>
      <c r="X485" s="694"/>
      <c r="Y485" s="694"/>
      <c r="Z485" s="694"/>
      <c r="AA485" s="694"/>
      <c r="AB485" s="694"/>
      <c r="AC485" s="694"/>
      <c r="AD485" s="694"/>
    </row>
    <row r="486" spans="1:30" ht="15.75" customHeight="1">
      <c r="A486" s="740"/>
      <c r="B486" s="740"/>
      <c r="C486" s="743"/>
      <c r="D486" s="705"/>
      <c r="E486" s="705"/>
      <c r="F486" s="742"/>
      <c r="G486" s="705"/>
      <c r="H486" s="705"/>
      <c r="I486" s="705"/>
      <c r="J486" s="705"/>
      <c r="K486" s="694"/>
      <c r="L486" s="694"/>
      <c r="M486" s="694"/>
      <c r="N486" s="694"/>
      <c r="O486" s="694"/>
      <c r="P486" s="694"/>
      <c r="Q486" s="694"/>
      <c r="R486" s="694"/>
      <c r="S486" s="694"/>
      <c r="T486" s="694"/>
      <c r="U486" s="694"/>
      <c r="V486" s="694"/>
      <c r="W486" s="694"/>
      <c r="X486" s="694"/>
      <c r="Y486" s="694"/>
      <c r="Z486" s="694"/>
      <c r="AA486" s="694"/>
      <c r="AB486" s="694"/>
      <c r="AC486" s="694"/>
      <c r="AD486" s="694"/>
    </row>
    <row r="487" spans="1:30" ht="15.75" customHeight="1">
      <c r="A487" s="740"/>
      <c r="B487" s="740"/>
      <c r="C487" s="743"/>
      <c r="D487" s="705"/>
      <c r="E487" s="705"/>
      <c r="F487" s="742"/>
      <c r="G487" s="705"/>
      <c r="H487" s="705"/>
      <c r="I487" s="705"/>
      <c r="J487" s="705"/>
      <c r="K487" s="694"/>
      <c r="L487" s="694"/>
      <c r="M487" s="694"/>
      <c r="N487" s="694"/>
      <c r="O487" s="694"/>
      <c r="P487" s="694"/>
      <c r="Q487" s="694"/>
      <c r="R487" s="694"/>
      <c r="S487" s="694"/>
      <c r="T487" s="694"/>
      <c r="U487" s="694"/>
      <c r="V487" s="694"/>
      <c r="W487" s="694"/>
      <c r="X487" s="694"/>
      <c r="Y487" s="694"/>
      <c r="Z487" s="694"/>
      <c r="AA487" s="694"/>
      <c r="AB487" s="694"/>
      <c r="AC487" s="694"/>
      <c r="AD487" s="694"/>
    </row>
    <row r="488" spans="1:30" ht="15.75" customHeight="1">
      <c r="A488" s="740"/>
      <c r="B488" s="740"/>
      <c r="C488" s="743"/>
      <c r="D488" s="705"/>
      <c r="E488" s="705"/>
      <c r="F488" s="742"/>
      <c r="G488" s="705"/>
      <c r="H488" s="705"/>
      <c r="I488" s="705"/>
      <c r="J488" s="705"/>
      <c r="K488" s="694"/>
      <c r="L488" s="694"/>
      <c r="M488" s="694"/>
      <c r="N488" s="694"/>
      <c r="O488" s="694"/>
      <c r="P488" s="694"/>
      <c r="Q488" s="694"/>
      <c r="R488" s="694"/>
      <c r="S488" s="694"/>
      <c r="T488" s="694"/>
      <c r="U488" s="694"/>
      <c r="V488" s="694"/>
      <c r="W488" s="694"/>
      <c r="X488" s="694"/>
      <c r="Y488" s="694"/>
      <c r="Z488" s="694"/>
      <c r="AA488" s="694"/>
      <c r="AB488" s="694"/>
      <c r="AC488" s="694"/>
      <c r="AD488" s="694"/>
    </row>
    <row r="489" spans="1:30" ht="15.75" customHeight="1">
      <c r="A489" s="740"/>
      <c r="B489" s="740"/>
      <c r="C489" s="743"/>
      <c r="D489" s="705"/>
      <c r="E489" s="705"/>
      <c r="F489" s="742"/>
      <c r="G489" s="705"/>
      <c r="H489" s="705"/>
      <c r="I489" s="705"/>
      <c r="J489" s="705"/>
      <c r="K489" s="694"/>
      <c r="L489" s="694"/>
      <c r="M489" s="694"/>
      <c r="N489" s="694"/>
      <c r="O489" s="694"/>
      <c r="P489" s="694"/>
      <c r="Q489" s="694"/>
      <c r="R489" s="694"/>
      <c r="S489" s="694"/>
      <c r="T489" s="694"/>
      <c r="U489" s="694"/>
      <c r="V489" s="694"/>
      <c r="W489" s="694"/>
      <c r="X489" s="694"/>
      <c r="Y489" s="694"/>
      <c r="Z489" s="694"/>
      <c r="AA489" s="694"/>
      <c r="AB489" s="694"/>
      <c r="AC489" s="694"/>
      <c r="AD489" s="694"/>
    </row>
    <row r="490" spans="1:30" ht="15.75" customHeight="1">
      <c r="A490" s="740"/>
      <c r="B490" s="740"/>
      <c r="C490" s="743"/>
      <c r="D490" s="705"/>
      <c r="E490" s="705"/>
      <c r="F490" s="742"/>
      <c r="G490" s="705"/>
      <c r="H490" s="705"/>
      <c r="I490" s="705"/>
      <c r="J490" s="705"/>
      <c r="K490" s="694"/>
      <c r="L490" s="694"/>
      <c r="M490" s="694"/>
      <c r="N490" s="694"/>
      <c r="O490" s="694"/>
      <c r="P490" s="694"/>
      <c r="Q490" s="694"/>
      <c r="R490" s="694"/>
      <c r="S490" s="694"/>
      <c r="T490" s="694"/>
      <c r="U490" s="694"/>
      <c r="V490" s="694"/>
      <c r="W490" s="694"/>
      <c r="X490" s="694"/>
      <c r="Y490" s="694"/>
      <c r="Z490" s="694"/>
      <c r="AA490" s="694"/>
      <c r="AB490" s="694"/>
      <c r="AC490" s="694"/>
      <c r="AD490" s="694"/>
    </row>
    <row r="491" spans="1:30" ht="15.75" customHeight="1">
      <c r="A491" s="740"/>
      <c r="B491" s="740"/>
      <c r="C491" s="743"/>
      <c r="D491" s="705"/>
      <c r="E491" s="705"/>
      <c r="F491" s="742"/>
      <c r="G491" s="705"/>
      <c r="H491" s="705"/>
      <c r="I491" s="705"/>
      <c r="J491" s="705"/>
      <c r="K491" s="694"/>
      <c r="L491" s="694"/>
      <c r="M491" s="694"/>
      <c r="N491" s="694"/>
      <c r="O491" s="694"/>
      <c r="P491" s="694"/>
      <c r="Q491" s="694"/>
      <c r="R491" s="694"/>
      <c r="S491" s="694"/>
      <c r="T491" s="694"/>
      <c r="U491" s="694"/>
      <c r="V491" s="694"/>
      <c r="W491" s="694"/>
      <c r="X491" s="694"/>
      <c r="Y491" s="694"/>
      <c r="Z491" s="694"/>
      <c r="AA491" s="694"/>
      <c r="AB491" s="694"/>
      <c r="AC491" s="694"/>
      <c r="AD491" s="694"/>
    </row>
    <row r="492" spans="1:30" ht="15.75" customHeight="1">
      <c r="A492" s="740"/>
      <c r="B492" s="740"/>
      <c r="C492" s="743"/>
      <c r="D492" s="705"/>
      <c r="E492" s="705"/>
      <c r="F492" s="742"/>
      <c r="G492" s="705"/>
      <c r="H492" s="705"/>
      <c r="I492" s="705"/>
      <c r="J492" s="705"/>
      <c r="K492" s="694"/>
      <c r="L492" s="694"/>
      <c r="M492" s="694"/>
      <c r="N492" s="694"/>
      <c r="O492" s="694"/>
      <c r="P492" s="694"/>
      <c r="Q492" s="694"/>
      <c r="R492" s="694"/>
      <c r="S492" s="694"/>
      <c r="T492" s="694"/>
      <c r="U492" s="694"/>
      <c r="V492" s="694"/>
      <c r="W492" s="694"/>
      <c r="X492" s="694"/>
      <c r="Y492" s="694"/>
      <c r="Z492" s="694"/>
      <c r="AA492" s="694"/>
      <c r="AB492" s="694"/>
      <c r="AC492" s="694"/>
      <c r="AD492" s="694"/>
    </row>
    <row r="493" spans="1:30" ht="15.75" customHeight="1">
      <c r="A493" s="740"/>
      <c r="B493" s="740"/>
      <c r="C493" s="743"/>
      <c r="D493" s="705"/>
      <c r="E493" s="705"/>
      <c r="F493" s="742"/>
      <c r="G493" s="705"/>
      <c r="H493" s="705"/>
      <c r="I493" s="705"/>
      <c r="J493" s="705"/>
      <c r="K493" s="694"/>
      <c r="L493" s="694"/>
      <c r="M493" s="694"/>
      <c r="N493" s="694"/>
      <c r="O493" s="694"/>
      <c r="P493" s="694"/>
      <c r="Q493" s="694"/>
      <c r="R493" s="694"/>
      <c r="S493" s="694"/>
      <c r="T493" s="694"/>
      <c r="U493" s="694"/>
      <c r="V493" s="694"/>
      <c r="W493" s="694"/>
      <c r="X493" s="694"/>
      <c r="Y493" s="694"/>
      <c r="Z493" s="694"/>
      <c r="AA493" s="694"/>
      <c r="AB493" s="694"/>
      <c r="AC493" s="694"/>
      <c r="AD493" s="694"/>
    </row>
    <row r="494" spans="1:30" ht="15.75" customHeight="1">
      <c r="A494" s="740"/>
      <c r="B494" s="740"/>
      <c r="C494" s="743"/>
      <c r="D494" s="705"/>
      <c r="E494" s="705"/>
      <c r="F494" s="742"/>
      <c r="G494" s="705"/>
      <c r="H494" s="705"/>
      <c r="I494" s="705"/>
      <c r="J494" s="705"/>
      <c r="K494" s="694"/>
      <c r="L494" s="694"/>
      <c r="M494" s="694"/>
      <c r="N494" s="694"/>
      <c r="O494" s="694"/>
      <c r="P494" s="694"/>
      <c r="Q494" s="694"/>
      <c r="R494" s="694"/>
      <c r="S494" s="694"/>
      <c r="T494" s="694"/>
      <c r="U494" s="694"/>
      <c r="V494" s="694"/>
      <c r="W494" s="694"/>
      <c r="X494" s="694"/>
      <c r="Y494" s="694"/>
      <c r="Z494" s="694"/>
      <c r="AA494" s="694"/>
      <c r="AB494" s="694"/>
      <c r="AC494" s="694"/>
      <c r="AD494" s="694"/>
    </row>
    <row r="495" spans="1:30" ht="15.75" customHeight="1">
      <c r="A495" s="740"/>
      <c r="B495" s="740"/>
      <c r="C495" s="743"/>
      <c r="D495" s="705"/>
      <c r="E495" s="705"/>
      <c r="F495" s="742"/>
      <c r="G495" s="705"/>
      <c r="H495" s="705"/>
      <c r="I495" s="705"/>
      <c r="J495" s="705"/>
      <c r="K495" s="694"/>
      <c r="L495" s="694"/>
      <c r="M495" s="694"/>
      <c r="N495" s="694"/>
      <c r="O495" s="694"/>
      <c r="P495" s="694"/>
      <c r="Q495" s="694"/>
      <c r="R495" s="694"/>
      <c r="S495" s="694"/>
      <c r="T495" s="694"/>
      <c r="U495" s="694"/>
      <c r="V495" s="694"/>
      <c r="W495" s="694"/>
      <c r="X495" s="694"/>
      <c r="Y495" s="694"/>
      <c r="Z495" s="694"/>
      <c r="AA495" s="694"/>
      <c r="AB495" s="694"/>
      <c r="AC495" s="694"/>
      <c r="AD495" s="694"/>
    </row>
    <row r="496" spans="1:30" ht="15.75" customHeight="1">
      <c r="A496" s="740"/>
      <c r="B496" s="740"/>
      <c r="C496" s="743"/>
      <c r="D496" s="705"/>
      <c r="E496" s="705"/>
      <c r="F496" s="742"/>
      <c r="G496" s="705"/>
      <c r="H496" s="705"/>
      <c r="I496" s="705"/>
      <c r="J496" s="705"/>
      <c r="K496" s="694"/>
      <c r="L496" s="694"/>
      <c r="M496" s="694"/>
      <c r="N496" s="694"/>
      <c r="O496" s="694"/>
      <c r="P496" s="694"/>
      <c r="Q496" s="694"/>
      <c r="R496" s="694"/>
      <c r="S496" s="694"/>
      <c r="T496" s="694"/>
      <c r="U496" s="694"/>
      <c r="V496" s="694"/>
      <c r="W496" s="694"/>
      <c r="X496" s="694"/>
      <c r="Y496" s="694"/>
      <c r="Z496" s="694"/>
      <c r="AA496" s="694"/>
      <c r="AB496" s="694"/>
      <c r="AC496" s="694"/>
      <c r="AD496" s="694"/>
    </row>
    <row r="497" spans="1:30" ht="15.75" customHeight="1">
      <c r="A497" s="740"/>
      <c r="B497" s="740"/>
      <c r="C497" s="743"/>
      <c r="D497" s="705"/>
      <c r="E497" s="705"/>
      <c r="F497" s="742"/>
      <c r="G497" s="705"/>
      <c r="H497" s="705"/>
      <c r="I497" s="705"/>
      <c r="J497" s="705"/>
      <c r="K497" s="694"/>
      <c r="L497" s="694"/>
      <c r="M497" s="694"/>
      <c r="N497" s="694"/>
      <c r="O497" s="694"/>
      <c r="P497" s="694"/>
      <c r="Q497" s="694"/>
      <c r="R497" s="694"/>
      <c r="S497" s="694"/>
      <c r="T497" s="694"/>
      <c r="U497" s="694"/>
      <c r="V497" s="694"/>
      <c r="W497" s="694"/>
      <c r="X497" s="694"/>
      <c r="Y497" s="694"/>
      <c r="Z497" s="694"/>
      <c r="AA497" s="694"/>
      <c r="AB497" s="694"/>
      <c r="AC497" s="694"/>
      <c r="AD497" s="694"/>
    </row>
    <row r="498" spans="1:30" ht="15.75" customHeight="1">
      <c r="A498" s="740"/>
      <c r="B498" s="740"/>
      <c r="C498" s="743"/>
      <c r="D498" s="705"/>
      <c r="E498" s="705"/>
      <c r="F498" s="742"/>
      <c r="G498" s="705"/>
      <c r="H498" s="705"/>
      <c r="I498" s="705"/>
      <c r="J498" s="705"/>
      <c r="K498" s="694"/>
      <c r="L498" s="694"/>
      <c r="M498" s="694"/>
      <c r="N498" s="694"/>
      <c r="O498" s="694"/>
      <c r="P498" s="694"/>
      <c r="Q498" s="694"/>
      <c r="R498" s="694"/>
      <c r="S498" s="694"/>
      <c r="T498" s="694"/>
      <c r="U498" s="694"/>
      <c r="V498" s="694"/>
      <c r="W498" s="694"/>
      <c r="X498" s="694"/>
      <c r="Y498" s="694"/>
      <c r="Z498" s="694"/>
      <c r="AA498" s="694"/>
      <c r="AB498" s="694"/>
      <c r="AC498" s="694"/>
      <c r="AD498" s="694"/>
    </row>
    <row r="499" spans="1:30" ht="15.75" customHeight="1">
      <c r="A499" s="740"/>
      <c r="B499" s="740"/>
      <c r="C499" s="743"/>
      <c r="D499" s="705"/>
      <c r="E499" s="705"/>
      <c r="F499" s="742"/>
      <c r="G499" s="705"/>
      <c r="H499" s="705"/>
      <c r="I499" s="705"/>
      <c r="J499" s="705"/>
      <c r="K499" s="694"/>
      <c r="L499" s="694"/>
      <c r="M499" s="694"/>
      <c r="N499" s="694"/>
      <c r="O499" s="694"/>
      <c r="P499" s="694"/>
      <c r="Q499" s="694"/>
      <c r="R499" s="694"/>
      <c r="S499" s="694"/>
      <c r="T499" s="694"/>
      <c r="U499" s="694"/>
      <c r="V499" s="694"/>
      <c r="W499" s="694"/>
      <c r="X499" s="694"/>
      <c r="Y499" s="694"/>
      <c r="Z499" s="694"/>
      <c r="AA499" s="694"/>
      <c r="AB499" s="694"/>
      <c r="AC499" s="694"/>
      <c r="AD499" s="694"/>
    </row>
    <row r="500" spans="1:30" ht="15.75" customHeight="1">
      <c r="A500" s="740"/>
      <c r="B500" s="740"/>
      <c r="C500" s="743"/>
      <c r="D500" s="705"/>
      <c r="E500" s="705"/>
      <c r="F500" s="742"/>
      <c r="G500" s="705"/>
      <c r="H500" s="705"/>
      <c r="I500" s="705"/>
      <c r="J500" s="705"/>
      <c r="K500" s="694"/>
      <c r="L500" s="694"/>
      <c r="M500" s="694"/>
      <c r="N500" s="694"/>
      <c r="O500" s="694"/>
      <c r="P500" s="694"/>
      <c r="Q500" s="694"/>
      <c r="R500" s="694"/>
      <c r="S500" s="694"/>
      <c r="T500" s="694"/>
      <c r="U500" s="694"/>
      <c r="V500" s="694"/>
      <c r="W500" s="694"/>
      <c r="X500" s="694"/>
      <c r="Y500" s="694"/>
      <c r="Z500" s="694"/>
      <c r="AA500" s="694"/>
      <c r="AB500" s="694"/>
      <c r="AC500" s="694"/>
      <c r="AD500" s="694"/>
    </row>
    <row r="501" spans="1:30" ht="15.75" customHeight="1">
      <c r="A501" s="740"/>
      <c r="B501" s="740"/>
      <c r="C501" s="743"/>
      <c r="D501" s="705"/>
      <c r="E501" s="705"/>
      <c r="F501" s="742"/>
      <c r="G501" s="705"/>
      <c r="H501" s="705"/>
      <c r="I501" s="705"/>
      <c r="J501" s="705"/>
      <c r="K501" s="694"/>
      <c r="L501" s="694"/>
      <c r="M501" s="694"/>
      <c r="N501" s="694"/>
      <c r="O501" s="694"/>
      <c r="P501" s="694"/>
      <c r="Q501" s="694"/>
      <c r="R501" s="694"/>
      <c r="S501" s="694"/>
      <c r="T501" s="694"/>
      <c r="U501" s="694"/>
      <c r="V501" s="694"/>
      <c r="W501" s="694"/>
      <c r="X501" s="694"/>
      <c r="Y501" s="694"/>
      <c r="Z501" s="694"/>
      <c r="AA501" s="694"/>
      <c r="AB501" s="694"/>
      <c r="AC501" s="694"/>
      <c r="AD501" s="694"/>
    </row>
    <row r="502" spans="1:30" ht="15.75" customHeight="1">
      <c r="A502" s="740"/>
      <c r="B502" s="740"/>
      <c r="C502" s="743"/>
      <c r="D502" s="705"/>
      <c r="E502" s="705"/>
      <c r="F502" s="742"/>
      <c r="G502" s="705"/>
      <c r="H502" s="705"/>
      <c r="I502" s="705"/>
      <c r="J502" s="705"/>
      <c r="K502" s="694"/>
      <c r="L502" s="694"/>
      <c r="M502" s="694"/>
      <c r="N502" s="694"/>
      <c r="O502" s="694"/>
      <c r="P502" s="694"/>
      <c r="Q502" s="694"/>
      <c r="R502" s="694"/>
      <c r="S502" s="694"/>
      <c r="T502" s="694"/>
      <c r="U502" s="694"/>
      <c r="V502" s="694"/>
      <c r="W502" s="694"/>
      <c r="X502" s="694"/>
      <c r="Y502" s="694"/>
      <c r="Z502" s="694"/>
      <c r="AA502" s="694"/>
      <c r="AB502" s="694"/>
      <c r="AC502" s="694"/>
      <c r="AD502" s="694"/>
    </row>
    <row r="503" spans="1:30" ht="15.75" customHeight="1">
      <c r="A503" s="740"/>
      <c r="B503" s="740"/>
      <c r="C503" s="743"/>
      <c r="D503" s="705"/>
      <c r="E503" s="705"/>
      <c r="F503" s="742"/>
      <c r="G503" s="705"/>
      <c r="H503" s="705"/>
      <c r="I503" s="705"/>
      <c r="J503" s="705"/>
      <c r="K503" s="694"/>
      <c r="L503" s="694"/>
      <c r="M503" s="694"/>
      <c r="N503" s="694"/>
      <c r="O503" s="694"/>
      <c r="P503" s="694"/>
      <c r="Q503" s="694"/>
      <c r="R503" s="694"/>
      <c r="S503" s="694"/>
      <c r="T503" s="694"/>
      <c r="U503" s="694"/>
      <c r="V503" s="694"/>
      <c r="W503" s="694"/>
      <c r="X503" s="694"/>
      <c r="Y503" s="694"/>
      <c r="Z503" s="694"/>
      <c r="AA503" s="694"/>
      <c r="AB503" s="694"/>
      <c r="AC503" s="694"/>
      <c r="AD503" s="694"/>
    </row>
    <row r="504" spans="1:30" ht="15.75" customHeight="1">
      <c r="A504" s="740"/>
      <c r="B504" s="740"/>
      <c r="C504" s="743"/>
      <c r="D504" s="705"/>
      <c r="E504" s="705"/>
      <c r="F504" s="742"/>
      <c r="G504" s="705"/>
      <c r="H504" s="705"/>
      <c r="I504" s="705"/>
      <c r="J504" s="705"/>
      <c r="K504" s="694"/>
      <c r="L504" s="694"/>
      <c r="M504" s="694"/>
      <c r="N504" s="694"/>
      <c r="O504" s="694"/>
      <c r="P504" s="694"/>
      <c r="Q504" s="694"/>
      <c r="R504" s="694"/>
      <c r="S504" s="694"/>
      <c r="T504" s="694"/>
      <c r="U504" s="694"/>
      <c r="V504" s="694"/>
      <c r="W504" s="694"/>
      <c r="X504" s="694"/>
      <c r="Y504" s="694"/>
      <c r="Z504" s="694"/>
      <c r="AA504" s="694"/>
      <c r="AB504" s="694"/>
      <c r="AC504" s="694"/>
      <c r="AD504" s="694"/>
    </row>
    <row r="505" spans="1:30" ht="15.75" customHeight="1">
      <c r="A505" s="740"/>
      <c r="B505" s="740"/>
      <c r="C505" s="743"/>
      <c r="D505" s="705"/>
      <c r="E505" s="705"/>
      <c r="F505" s="742"/>
      <c r="G505" s="705"/>
      <c r="H505" s="705"/>
      <c r="I505" s="705"/>
      <c r="J505" s="705"/>
      <c r="K505" s="694"/>
      <c r="L505" s="694"/>
      <c r="M505" s="694"/>
      <c r="N505" s="694"/>
      <c r="O505" s="694"/>
      <c r="P505" s="694"/>
      <c r="Q505" s="694"/>
      <c r="R505" s="694"/>
      <c r="S505" s="694"/>
      <c r="T505" s="694"/>
      <c r="U505" s="694"/>
      <c r="V505" s="694"/>
      <c r="W505" s="694"/>
      <c r="X505" s="694"/>
      <c r="Y505" s="694"/>
      <c r="Z505" s="694"/>
      <c r="AA505" s="694"/>
      <c r="AB505" s="694"/>
      <c r="AC505" s="694"/>
      <c r="AD505" s="694"/>
    </row>
    <row r="506" spans="1:30" ht="15.75" customHeight="1">
      <c r="A506" s="740"/>
      <c r="B506" s="740"/>
      <c r="C506" s="743"/>
      <c r="D506" s="705"/>
      <c r="E506" s="705"/>
      <c r="F506" s="742"/>
      <c r="G506" s="705"/>
      <c r="H506" s="705"/>
      <c r="I506" s="705"/>
      <c r="J506" s="705"/>
      <c r="K506" s="694"/>
      <c r="L506" s="694"/>
      <c r="M506" s="694"/>
      <c r="N506" s="694"/>
      <c r="O506" s="694"/>
      <c r="P506" s="694"/>
      <c r="Q506" s="694"/>
      <c r="R506" s="694"/>
      <c r="S506" s="694"/>
      <c r="T506" s="694"/>
      <c r="U506" s="694"/>
      <c r="V506" s="694"/>
      <c r="W506" s="694"/>
      <c r="X506" s="694"/>
      <c r="Y506" s="694"/>
      <c r="Z506" s="694"/>
      <c r="AA506" s="694"/>
      <c r="AB506" s="694"/>
      <c r="AC506" s="694"/>
      <c r="AD506" s="694"/>
    </row>
    <row r="507" spans="1:30" ht="15.75" customHeight="1">
      <c r="A507" s="740"/>
      <c r="B507" s="740"/>
      <c r="C507" s="743"/>
      <c r="D507" s="705"/>
      <c r="E507" s="705"/>
      <c r="F507" s="742"/>
      <c r="G507" s="705"/>
      <c r="H507" s="705"/>
      <c r="I507" s="705"/>
      <c r="J507" s="705"/>
      <c r="K507" s="694"/>
      <c r="L507" s="694"/>
      <c r="M507" s="694"/>
      <c r="N507" s="694"/>
      <c r="O507" s="694"/>
      <c r="P507" s="694"/>
      <c r="Q507" s="694"/>
      <c r="R507" s="694"/>
      <c r="S507" s="694"/>
      <c r="T507" s="694"/>
      <c r="U507" s="694"/>
      <c r="V507" s="694"/>
      <c r="W507" s="694"/>
      <c r="X507" s="694"/>
      <c r="Y507" s="694"/>
      <c r="Z507" s="694"/>
      <c r="AA507" s="694"/>
      <c r="AB507" s="694"/>
      <c r="AC507" s="694"/>
      <c r="AD507" s="694"/>
    </row>
    <row r="508" spans="1:30" ht="15.75" customHeight="1">
      <c r="A508" s="740"/>
      <c r="B508" s="740"/>
      <c r="C508" s="743"/>
      <c r="D508" s="705"/>
      <c r="E508" s="705"/>
      <c r="F508" s="742"/>
      <c r="G508" s="705"/>
      <c r="H508" s="705"/>
      <c r="I508" s="705"/>
      <c r="J508" s="705"/>
      <c r="K508" s="694"/>
      <c r="L508" s="694"/>
      <c r="M508" s="694"/>
      <c r="N508" s="694"/>
      <c r="O508" s="694"/>
      <c r="P508" s="694"/>
      <c r="Q508" s="694"/>
      <c r="R508" s="694"/>
      <c r="S508" s="694"/>
      <c r="T508" s="694"/>
      <c r="U508" s="694"/>
      <c r="V508" s="694"/>
      <c r="W508" s="694"/>
      <c r="X508" s="694"/>
      <c r="Y508" s="694"/>
      <c r="Z508" s="694"/>
      <c r="AA508" s="694"/>
      <c r="AB508" s="694"/>
      <c r="AC508" s="694"/>
      <c r="AD508" s="694"/>
    </row>
    <row r="509" spans="1:30" ht="15.75" customHeight="1">
      <c r="A509" s="740"/>
      <c r="B509" s="740"/>
      <c r="C509" s="743"/>
      <c r="D509" s="705"/>
      <c r="E509" s="705"/>
      <c r="F509" s="742"/>
      <c r="G509" s="705"/>
      <c r="H509" s="705"/>
      <c r="I509" s="705"/>
      <c r="J509" s="705"/>
      <c r="K509" s="694"/>
      <c r="L509" s="694"/>
      <c r="M509" s="694"/>
      <c r="N509" s="694"/>
      <c r="O509" s="694"/>
      <c r="P509" s="694"/>
      <c r="Q509" s="694"/>
      <c r="R509" s="694"/>
      <c r="S509" s="694"/>
      <c r="T509" s="694"/>
      <c r="U509" s="694"/>
      <c r="V509" s="694"/>
      <c r="W509" s="694"/>
      <c r="X509" s="694"/>
      <c r="Y509" s="694"/>
      <c r="Z509" s="694"/>
      <c r="AA509" s="694"/>
      <c r="AB509" s="694"/>
      <c r="AC509" s="694"/>
      <c r="AD509" s="694"/>
    </row>
    <row r="510" spans="1:30" ht="15.75" customHeight="1">
      <c r="A510" s="740"/>
      <c r="B510" s="740"/>
      <c r="C510" s="743"/>
      <c r="D510" s="705"/>
      <c r="E510" s="705"/>
      <c r="F510" s="742"/>
      <c r="G510" s="705"/>
      <c r="H510" s="705"/>
      <c r="I510" s="705"/>
      <c r="J510" s="705"/>
      <c r="K510" s="694"/>
      <c r="L510" s="694"/>
      <c r="M510" s="694"/>
      <c r="N510" s="694"/>
      <c r="O510" s="694"/>
      <c r="P510" s="694"/>
      <c r="Q510" s="694"/>
      <c r="R510" s="694"/>
      <c r="S510" s="694"/>
      <c r="T510" s="694"/>
      <c r="U510" s="694"/>
      <c r="V510" s="694"/>
      <c r="W510" s="694"/>
      <c r="X510" s="694"/>
      <c r="Y510" s="694"/>
      <c r="Z510" s="694"/>
      <c r="AA510" s="694"/>
      <c r="AB510" s="694"/>
      <c r="AC510" s="694"/>
      <c r="AD510" s="694"/>
    </row>
    <row r="511" spans="1:30" ht="15.75" customHeight="1">
      <c r="A511" s="740"/>
      <c r="B511" s="740"/>
      <c r="C511" s="743"/>
      <c r="D511" s="705"/>
      <c r="E511" s="705"/>
      <c r="F511" s="742"/>
      <c r="G511" s="705"/>
      <c r="H511" s="705"/>
      <c r="I511" s="705"/>
      <c r="J511" s="705"/>
      <c r="K511" s="694"/>
      <c r="L511" s="694"/>
      <c r="M511" s="694"/>
      <c r="N511" s="694"/>
      <c r="O511" s="694"/>
      <c r="P511" s="694"/>
      <c r="Q511" s="694"/>
      <c r="R511" s="694"/>
      <c r="S511" s="694"/>
      <c r="T511" s="694"/>
      <c r="U511" s="694"/>
      <c r="V511" s="694"/>
      <c r="W511" s="694"/>
      <c r="X511" s="694"/>
      <c r="Y511" s="694"/>
      <c r="Z511" s="694"/>
      <c r="AA511" s="694"/>
      <c r="AB511" s="694"/>
      <c r="AC511" s="694"/>
      <c r="AD511" s="694"/>
    </row>
    <row r="512" spans="1:30" ht="15.75" customHeight="1">
      <c r="A512" s="740"/>
      <c r="B512" s="740"/>
      <c r="C512" s="743"/>
      <c r="D512" s="705"/>
      <c r="E512" s="705"/>
      <c r="F512" s="742"/>
      <c r="G512" s="705"/>
      <c r="H512" s="705"/>
      <c r="I512" s="705"/>
      <c r="J512" s="705"/>
      <c r="K512" s="694"/>
      <c r="L512" s="694"/>
      <c r="M512" s="694"/>
      <c r="N512" s="694"/>
      <c r="O512" s="694"/>
      <c r="P512" s="694"/>
      <c r="Q512" s="694"/>
      <c r="R512" s="694"/>
      <c r="S512" s="694"/>
      <c r="T512" s="694"/>
      <c r="U512" s="694"/>
      <c r="V512" s="694"/>
      <c r="W512" s="694"/>
      <c r="X512" s="694"/>
      <c r="Y512" s="694"/>
      <c r="Z512" s="694"/>
      <c r="AA512" s="694"/>
      <c r="AB512" s="694"/>
      <c r="AC512" s="694"/>
      <c r="AD512" s="694"/>
    </row>
    <row r="513" spans="1:30" ht="15.75" customHeight="1">
      <c r="A513" s="740"/>
      <c r="B513" s="740"/>
      <c r="C513" s="743"/>
      <c r="D513" s="705"/>
      <c r="E513" s="705"/>
      <c r="F513" s="742"/>
      <c r="G513" s="705"/>
      <c r="H513" s="705"/>
      <c r="I513" s="705"/>
      <c r="J513" s="705"/>
      <c r="K513" s="694"/>
      <c r="L513" s="694"/>
      <c r="M513" s="694"/>
      <c r="N513" s="694"/>
      <c r="O513" s="694"/>
      <c r="P513" s="694"/>
      <c r="Q513" s="694"/>
      <c r="R513" s="694"/>
      <c r="S513" s="694"/>
      <c r="T513" s="694"/>
      <c r="U513" s="694"/>
      <c r="V513" s="694"/>
      <c r="W513" s="694"/>
      <c r="X513" s="694"/>
      <c r="Y513" s="694"/>
      <c r="Z513" s="694"/>
      <c r="AA513" s="694"/>
      <c r="AB513" s="694"/>
      <c r="AC513" s="694"/>
      <c r="AD513" s="694"/>
    </row>
    <row r="514" spans="1:30" ht="15.75" customHeight="1">
      <c r="A514" s="740"/>
      <c r="B514" s="740"/>
      <c r="C514" s="743"/>
      <c r="D514" s="705"/>
      <c r="E514" s="705"/>
      <c r="F514" s="742"/>
      <c r="G514" s="705"/>
      <c r="H514" s="705"/>
      <c r="I514" s="705"/>
      <c r="J514" s="705"/>
      <c r="K514" s="694"/>
      <c r="L514" s="694"/>
      <c r="M514" s="694"/>
      <c r="N514" s="694"/>
      <c r="O514" s="694"/>
      <c r="P514" s="694"/>
      <c r="Q514" s="694"/>
      <c r="R514" s="694"/>
      <c r="S514" s="694"/>
      <c r="T514" s="694"/>
      <c r="U514" s="694"/>
      <c r="V514" s="694"/>
      <c r="W514" s="694"/>
      <c r="X514" s="694"/>
      <c r="Y514" s="694"/>
      <c r="Z514" s="694"/>
      <c r="AA514" s="694"/>
      <c r="AB514" s="694"/>
      <c r="AC514" s="694"/>
      <c r="AD514" s="694"/>
    </row>
    <row r="515" spans="1:30" ht="15.75" customHeight="1">
      <c r="A515" s="740"/>
      <c r="B515" s="740"/>
      <c r="C515" s="743"/>
      <c r="D515" s="705"/>
      <c r="E515" s="705"/>
      <c r="F515" s="742"/>
      <c r="G515" s="705"/>
      <c r="H515" s="705"/>
      <c r="I515" s="705"/>
      <c r="J515" s="705"/>
      <c r="K515" s="694"/>
      <c r="L515" s="694"/>
      <c r="M515" s="694"/>
      <c r="N515" s="694"/>
      <c r="O515" s="694"/>
      <c r="P515" s="694"/>
      <c r="Q515" s="694"/>
      <c r="R515" s="694"/>
      <c r="S515" s="694"/>
      <c r="T515" s="694"/>
      <c r="U515" s="694"/>
      <c r="V515" s="694"/>
      <c r="W515" s="694"/>
      <c r="X515" s="694"/>
      <c r="Y515" s="694"/>
      <c r="Z515" s="694"/>
      <c r="AA515" s="694"/>
      <c r="AB515" s="694"/>
      <c r="AC515" s="694"/>
      <c r="AD515" s="694"/>
    </row>
    <row r="516" spans="1:30" ht="15.75" customHeight="1">
      <c r="A516" s="740"/>
      <c r="B516" s="740"/>
      <c r="C516" s="743"/>
      <c r="D516" s="705"/>
      <c r="E516" s="705"/>
      <c r="F516" s="742"/>
      <c r="G516" s="705"/>
      <c r="H516" s="705"/>
      <c r="I516" s="705"/>
      <c r="J516" s="705"/>
      <c r="K516" s="694"/>
      <c r="L516" s="694"/>
      <c r="M516" s="694"/>
      <c r="N516" s="694"/>
      <c r="O516" s="694"/>
      <c r="P516" s="694"/>
      <c r="Q516" s="694"/>
      <c r="R516" s="694"/>
      <c r="S516" s="694"/>
      <c r="T516" s="694"/>
      <c r="U516" s="694"/>
      <c r="V516" s="694"/>
      <c r="W516" s="694"/>
      <c r="X516" s="694"/>
      <c r="Y516" s="694"/>
      <c r="Z516" s="694"/>
      <c r="AA516" s="694"/>
      <c r="AB516" s="694"/>
      <c r="AC516" s="694"/>
      <c r="AD516" s="694"/>
    </row>
    <row r="517" spans="1:30" ht="15.75" customHeight="1">
      <c r="A517" s="740"/>
      <c r="B517" s="740"/>
      <c r="C517" s="743"/>
      <c r="D517" s="705"/>
      <c r="E517" s="705"/>
      <c r="F517" s="742"/>
      <c r="G517" s="705"/>
      <c r="H517" s="705"/>
      <c r="I517" s="705"/>
      <c r="J517" s="705"/>
      <c r="K517" s="694"/>
      <c r="L517" s="694"/>
      <c r="M517" s="694"/>
      <c r="N517" s="694"/>
      <c r="O517" s="694"/>
      <c r="P517" s="694"/>
      <c r="Q517" s="694"/>
      <c r="R517" s="694"/>
      <c r="S517" s="694"/>
      <c r="T517" s="694"/>
      <c r="U517" s="694"/>
      <c r="V517" s="694"/>
      <c r="W517" s="694"/>
      <c r="X517" s="694"/>
      <c r="Y517" s="694"/>
      <c r="Z517" s="694"/>
      <c r="AA517" s="694"/>
      <c r="AB517" s="694"/>
      <c r="AC517" s="694"/>
      <c r="AD517" s="694"/>
    </row>
    <row r="518" spans="1:30" ht="15.75" customHeight="1">
      <c r="A518" s="740"/>
      <c r="B518" s="740"/>
      <c r="C518" s="743"/>
      <c r="D518" s="705"/>
      <c r="E518" s="705"/>
      <c r="F518" s="742"/>
      <c r="G518" s="705"/>
      <c r="H518" s="705"/>
      <c r="I518" s="705"/>
      <c r="J518" s="705"/>
      <c r="K518" s="694"/>
      <c r="L518" s="694"/>
      <c r="M518" s="694"/>
      <c r="N518" s="694"/>
      <c r="O518" s="694"/>
      <c r="P518" s="694"/>
      <c r="Q518" s="694"/>
      <c r="R518" s="694"/>
      <c r="S518" s="694"/>
      <c r="T518" s="694"/>
      <c r="U518" s="694"/>
      <c r="V518" s="694"/>
      <c r="W518" s="694"/>
      <c r="X518" s="694"/>
      <c r="Y518" s="694"/>
      <c r="Z518" s="694"/>
      <c r="AA518" s="694"/>
      <c r="AB518" s="694"/>
      <c r="AC518" s="694"/>
      <c r="AD518" s="694"/>
    </row>
    <row r="519" spans="1:30" ht="15.75" customHeight="1">
      <c r="A519" s="740"/>
      <c r="B519" s="740"/>
      <c r="C519" s="743"/>
      <c r="D519" s="705"/>
      <c r="E519" s="705"/>
      <c r="F519" s="742"/>
      <c r="G519" s="705"/>
      <c r="H519" s="705"/>
      <c r="I519" s="705"/>
      <c r="J519" s="705"/>
      <c r="K519" s="694"/>
      <c r="L519" s="694"/>
      <c r="M519" s="694"/>
      <c r="N519" s="694"/>
      <c r="O519" s="694"/>
      <c r="P519" s="694"/>
      <c r="Q519" s="694"/>
      <c r="R519" s="694"/>
      <c r="S519" s="694"/>
      <c r="T519" s="694"/>
      <c r="U519" s="694"/>
      <c r="V519" s="694"/>
      <c r="W519" s="694"/>
      <c r="X519" s="694"/>
      <c r="Y519" s="694"/>
      <c r="Z519" s="694"/>
      <c r="AA519" s="694"/>
      <c r="AB519" s="694"/>
      <c r="AC519" s="694"/>
      <c r="AD519" s="694"/>
    </row>
    <row r="520" spans="1:30" ht="15.75" customHeight="1">
      <c r="A520" s="740"/>
      <c r="B520" s="740"/>
      <c r="C520" s="743"/>
      <c r="D520" s="705"/>
      <c r="E520" s="705"/>
      <c r="F520" s="742"/>
      <c r="G520" s="705"/>
      <c r="H520" s="705"/>
      <c r="I520" s="705"/>
      <c r="J520" s="705"/>
      <c r="K520" s="694"/>
      <c r="L520" s="694"/>
      <c r="M520" s="694"/>
      <c r="N520" s="694"/>
      <c r="O520" s="694"/>
      <c r="P520" s="694"/>
      <c r="Q520" s="694"/>
      <c r="R520" s="694"/>
      <c r="S520" s="694"/>
      <c r="T520" s="694"/>
      <c r="U520" s="694"/>
      <c r="V520" s="694"/>
      <c r="W520" s="694"/>
      <c r="X520" s="694"/>
      <c r="Y520" s="694"/>
      <c r="Z520" s="694"/>
      <c r="AA520" s="694"/>
      <c r="AB520" s="694"/>
      <c r="AC520" s="694"/>
      <c r="AD520" s="694"/>
    </row>
    <row r="521" spans="1:30" ht="15.75" customHeight="1">
      <c r="A521" s="740"/>
      <c r="B521" s="740"/>
      <c r="C521" s="743"/>
      <c r="D521" s="705"/>
      <c r="E521" s="705"/>
      <c r="F521" s="742"/>
      <c r="G521" s="705"/>
      <c r="H521" s="705"/>
      <c r="I521" s="705"/>
      <c r="J521" s="705"/>
      <c r="K521" s="694"/>
      <c r="L521" s="694"/>
      <c r="M521" s="694"/>
      <c r="N521" s="694"/>
      <c r="O521" s="694"/>
      <c r="P521" s="694"/>
      <c r="Q521" s="694"/>
      <c r="R521" s="694"/>
      <c r="S521" s="694"/>
      <c r="T521" s="694"/>
      <c r="U521" s="694"/>
      <c r="V521" s="694"/>
      <c r="W521" s="694"/>
      <c r="X521" s="694"/>
      <c r="Y521" s="694"/>
      <c r="Z521" s="694"/>
      <c r="AA521" s="694"/>
      <c r="AB521" s="694"/>
      <c r="AC521" s="694"/>
      <c r="AD521" s="694"/>
    </row>
    <row r="522" spans="1:30" ht="15.75" customHeight="1">
      <c r="A522" s="740"/>
      <c r="B522" s="740"/>
      <c r="C522" s="743"/>
      <c r="D522" s="705"/>
      <c r="E522" s="705"/>
      <c r="F522" s="742"/>
      <c r="G522" s="705"/>
      <c r="H522" s="705"/>
      <c r="I522" s="705"/>
      <c r="J522" s="705"/>
      <c r="K522" s="694"/>
      <c r="L522" s="694"/>
      <c r="M522" s="694"/>
      <c r="N522" s="694"/>
      <c r="O522" s="694"/>
      <c r="P522" s="694"/>
      <c r="Q522" s="694"/>
      <c r="R522" s="694"/>
      <c r="S522" s="694"/>
      <c r="T522" s="694"/>
      <c r="U522" s="694"/>
      <c r="V522" s="694"/>
      <c r="W522" s="694"/>
      <c r="X522" s="694"/>
      <c r="Y522" s="694"/>
      <c r="Z522" s="694"/>
      <c r="AA522" s="694"/>
      <c r="AB522" s="694"/>
      <c r="AC522" s="694"/>
      <c r="AD522" s="694"/>
    </row>
    <row r="523" spans="1:30" ht="15.75" customHeight="1">
      <c r="A523" s="740"/>
      <c r="B523" s="740"/>
      <c r="C523" s="743"/>
      <c r="D523" s="705"/>
      <c r="E523" s="705"/>
      <c r="F523" s="742"/>
      <c r="G523" s="705"/>
      <c r="H523" s="705"/>
      <c r="I523" s="705"/>
      <c r="J523" s="705"/>
      <c r="K523" s="694"/>
      <c r="L523" s="694"/>
      <c r="M523" s="694"/>
      <c r="N523" s="694"/>
      <c r="O523" s="694"/>
      <c r="P523" s="694"/>
      <c r="Q523" s="694"/>
      <c r="R523" s="694"/>
      <c r="S523" s="694"/>
      <c r="T523" s="694"/>
      <c r="U523" s="694"/>
      <c r="V523" s="694"/>
      <c r="W523" s="694"/>
      <c r="X523" s="694"/>
      <c r="Y523" s="694"/>
      <c r="Z523" s="694"/>
      <c r="AA523" s="694"/>
      <c r="AB523" s="694"/>
      <c r="AC523" s="694"/>
      <c r="AD523" s="694"/>
    </row>
    <row r="524" spans="1:30" ht="15.75" customHeight="1">
      <c r="A524" s="740"/>
      <c r="B524" s="740"/>
      <c r="C524" s="743"/>
      <c r="D524" s="705"/>
      <c r="E524" s="705"/>
      <c r="F524" s="742"/>
      <c r="G524" s="705"/>
      <c r="H524" s="705"/>
      <c r="I524" s="705"/>
      <c r="J524" s="705"/>
      <c r="K524" s="694"/>
      <c r="L524" s="694"/>
      <c r="M524" s="694"/>
      <c r="N524" s="694"/>
      <c r="O524" s="694"/>
      <c r="P524" s="694"/>
      <c r="Q524" s="694"/>
      <c r="R524" s="694"/>
      <c r="S524" s="694"/>
      <c r="T524" s="694"/>
      <c r="U524" s="694"/>
      <c r="V524" s="694"/>
      <c r="W524" s="694"/>
      <c r="X524" s="694"/>
      <c r="Y524" s="694"/>
      <c r="Z524" s="694"/>
      <c r="AA524" s="694"/>
      <c r="AB524" s="694"/>
      <c r="AC524" s="694"/>
      <c r="AD524" s="694"/>
    </row>
    <row r="525" spans="1:30" ht="15.75" customHeight="1">
      <c r="A525" s="740"/>
      <c r="B525" s="740"/>
      <c r="C525" s="743"/>
      <c r="D525" s="705"/>
      <c r="E525" s="705"/>
      <c r="F525" s="742"/>
      <c r="G525" s="705"/>
      <c r="H525" s="705"/>
      <c r="I525" s="705"/>
      <c r="J525" s="705"/>
      <c r="K525" s="694"/>
      <c r="L525" s="694"/>
      <c r="M525" s="694"/>
      <c r="N525" s="694"/>
      <c r="O525" s="694"/>
      <c r="P525" s="694"/>
      <c r="Q525" s="694"/>
      <c r="R525" s="694"/>
      <c r="S525" s="694"/>
      <c r="T525" s="694"/>
      <c r="U525" s="694"/>
      <c r="V525" s="694"/>
      <c r="W525" s="694"/>
      <c r="X525" s="694"/>
      <c r="Y525" s="694"/>
      <c r="Z525" s="694"/>
      <c r="AA525" s="694"/>
      <c r="AB525" s="694"/>
      <c r="AC525" s="694"/>
      <c r="AD525" s="694"/>
    </row>
    <row r="526" spans="1:30" ht="15.75" customHeight="1">
      <c r="A526" s="740"/>
      <c r="B526" s="740"/>
      <c r="C526" s="743"/>
      <c r="D526" s="705"/>
      <c r="E526" s="705"/>
      <c r="F526" s="742"/>
      <c r="G526" s="705"/>
      <c r="H526" s="705"/>
      <c r="I526" s="705"/>
      <c r="J526" s="705"/>
      <c r="K526" s="694"/>
      <c r="L526" s="694"/>
      <c r="M526" s="694"/>
      <c r="N526" s="694"/>
      <c r="O526" s="694"/>
      <c r="P526" s="694"/>
      <c r="Q526" s="694"/>
      <c r="R526" s="694"/>
      <c r="S526" s="694"/>
      <c r="T526" s="694"/>
      <c r="U526" s="694"/>
      <c r="V526" s="694"/>
      <c r="W526" s="694"/>
      <c r="X526" s="694"/>
      <c r="Y526" s="694"/>
      <c r="Z526" s="694"/>
      <c r="AA526" s="694"/>
      <c r="AB526" s="694"/>
      <c r="AC526" s="694"/>
      <c r="AD526" s="694"/>
    </row>
    <row r="527" spans="1:30" ht="15.75" customHeight="1">
      <c r="A527" s="740"/>
      <c r="B527" s="740"/>
      <c r="C527" s="743"/>
      <c r="D527" s="705"/>
      <c r="E527" s="705"/>
      <c r="F527" s="742"/>
      <c r="G527" s="705"/>
      <c r="H527" s="705"/>
      <c r="I527" s="705"/>
      <c r="J527" s="705"/>
      <c r="K527" s="694"/>
      <c r="L527" s="694"/>
      <c r="M527" s="694"/>
      <c r="N527" s="694"/>
      <c r="O527" s="694"/>
      <c r="P527" s="694"/>
      <c r="Q527" s="694"/>
      <c r="R527" s="694"/>
      <c r="S527" s="694"/>
      <c r="T527" s="694"/>
      <c r="U527" s="694"/>
      <c r="V527" s="694"/>
      <c r="W527" s="694"/>
      <c r="X527" s="694"/>
      <c r="Y527" s="694"/>
      <c r="Z527" s="694"/>
      <c r="AA527" s="694"/>
      <c r="AB527" s="694"/>
      <c r="AC527" s="694"/>
      <c r="AD527" s="694"/>
    </row>
    <row r="528" spans="1:30" ht="15.75" customHeight="1">
      <c r="A528" s="740"/>
      <c r="B528" s="740"/>
      <c r="C528" s="743"/>
      <c r="D528" s="705"/>
      <c r="E528" s="705"/>
      <c r="F528" s="742"/>
      <c r="G528" s="705"/>
      <c r="H528" s="705"/>
      <c r="I528" s="705"/>
      <c r="J528" s="705"/>
      <c r="K528" s="694"/>
      <c r="L528" s="694"/>
      <c r="M528" s="694"/>
      <c r="N528" s="694"/>
      <c r="O528" s="694"/>
      <c r="P528" s="694"/>
      <c r="Q528" s="694"/>
      <c r="R528" s="694"/>
      <c r="S528" s="694"/>
      <c r="T528" s="694"/>
      <c r="U528" s="694"/>
      <c r="V528" s="694"/>
      <c r="W528" s="694"/>
      <c r="X528" s="694"/>
      <c r="Y528" s="694"/>
      <c r="Z528" s="694"/>
      <c r="AA528" s="694"/>
      <c r="AB528" s="694"/>
      <c r="AC528" s="694"/>
      <c r="AD528" s="694"/>
    </row>
    <row r="529" spans="1:30" ht="15.75" customHeight="1">
      <c r="A529" s="740"/>
      <c r="B529" s="740"/>
      <c r="C529" s="743"/>
      <c r="D529" s="705"/>
      <c r="E529" s="705"/>
      <c r="F529" s="742"/>
      <c r="G529" s="705"/>
      <c r="H529" s="705"/>
      <c r="I529" s="705"/>
      <c r="J529" s="705"/>
      <c r="K529" s="694"/>
      <c r="L529" s="694"/>
      <c r="M529" s="694"/>
      <c r="N529" s="694"/>
      <c r="O529" s="694"/>
      <c r="P529" s="694"/>
      <c r="Q529" s="694"/>
      <c r="R529" s="694"/>
      <c r="S529" s="694"/>
      <c r="T529" s="694"/>
      <c r="U529" s="694"/>
      <c r="V529" s="694"/>
      <c r="W529" s="694"/>
      <c r="X529" s="694"/>
      <c r="Y529" s="694"/>
      <c r="Z529" s="694"/>
      <c r="AA529" s="694"/>
      <c r="AB529" s="694"/>
      <c r="AC529" s="694"/>
      <c r="AD529" s="694"/>
    </row>
    <row r="530" spans="1:30" ht="15.75" customHeight="1">
      <c r="A530" s="740"/>
      <c r="B530" s="740"/>
      <c r="C530" s="743"/>
      <c r="D530" s="705"/>
      <c r="E530" s="705"/>
      <c r="F530" s="742"/>
      <c r="G530" s="705"/>
      <c r="H530" s="705"/>
      <c r="I530" s="705"/>
      <c r="J530" s="705"/>
      <c r="K530" s="694"/>
      <c r="L530" s="694"/>
      <c r="M530" s="694"/>
      <c r="N530" s="694"/>
      <c r="O530" s="694"/>
      <c r="P530" s="694"/>
      <c r="Q530" s="694"/>
      <c r="R530" s="694"/>
      <c r="S530" s="694"/>
      <c r="T530" s="694"/>
      <c r="U530" s="694"/>
      <c r="V530" s="694"/>
      <c r="W530" s="694"/>
      <c r="X530" s="694"/>
      <c r="Y530" s="694"/>
      <c r="Z530" s="694"/>
      <c r="AA530" s="694"/>
      <c r="AB530" s="694"/>
      <c r="AC530" s="694"/>
      <c r="AD530" s="694"/>
    </row>
    <row r="531" spans="1:30" ht="15.75" customHeight="1">
      <c r="A531" s="740"/>
      <c r="B531" s="740"/>
      <c r="C531" s="743"/>
      <c r="D531" s="705"/>
      <c r="E531" s="705"/>
      <c r="F531" s="742"/>
      <c r="G531" s="705"/>
      <c r="H531" s="705"/>
      <c r="I531" s="705"/>
      <c r="J531" s="705"/>
      <c r="K531" s="694"/>
      <c r="L531" s="694"/>
      <c r="M531" s="694"/>
      <c r="N531" s="694"/>
      <c r="O531" s="694"/>
      <c r="P531" s="694"/>
      <c r="Q531" s="694"/>
      <c r="R531" s="694"/>
      <c r="S531" s="694"/>
      <c r="T531" s="694"/>
      <c r="U531" s="694"/>
      <c r="V531" s="694"/>
      <c r="W531" s="694"/>
      <c r="X531" s="694"/>
      <c r="Y531" s="694"/>
      <c r="Z531" s="694"/>
      <c r="AA531" s="694"/>
      <c r="AB531" s="694"/>
      <c r="AC531" s="694"/>
      <c r="AD531" s="694"/>
    </row>
    <row r="532" spans="1:30" ht="15.75" customHeight="1">
      <c r="A532" s="740"/>
      <c r="B532" s="740"/>
      <c r="C532" s="743"/>
      <c r="D532" s="705"/>
      <c r="E532" s="705"/>
      <c r="F532" s="742"/>
      <c r="G532" s="705"/>
      <c r="H532" s="705"/>
      <c r="I532" s="705"/>
      <c r="J532" s="705"/>
      <c r="K532" s="694"/>
      <c r="L532" s="694"/>
      <c r="M532" s="694"/>
      <c r="N532" s="694"/>
      <c r="O532" s="694"/>
      <c r="P532" s="694"/>
      <c r="Q532" s="694"/>
      <c r="R532" s="694"/>
      <c r="S532" s="694"/>
      <c r="T532" s="694"/>
      <c r="U532" s="694"/>
      <c r="V532" s="694"/>
      <c r="W532" s="694"/>
      <c r="X532" s="694"/>
      <c r="Y532" s="694"/>
      <c r="Z532" s="694"/>
      <c r="AA532" s="694"/>
      <c r="AB532" s="694"/>
      <c r="AC532" s="694"/>
      <c r="AD532" s="694"/>
    </row>
    <row r="533" spans="1:30" ht="15.75" customHeight="1">
      <c r="A533" s="740"/>
      <c r="B533" s="740"/>
      <c r="C533" s="743"/>
      <c r="D533" s="705"/>
      <c r="E533" s="705"/>
      <c r="F533" s="742"/>
      <c r="G533" s="705"/>
      <c r="H533" s="705"/>
      <c r="I533" s="705"/>
      <c r="J533" s="705"/>
      <c r="K533" s="694"/>
      <c r="L533" s="694"/>
      <c r="M533" s="694"/>
      <c r="N533" s="694"/>
      <c r="O533" s="694"/>
      <c r="P533" s="694"/>
      <c r="Q533" s="694"/>
      <c r="R533" s="694"/>
      <c r="S533" s="694"/>
      <c r="T533" s="694"/>
      <c r="U533" s="694"/>
      <c r="V533" s="694"/>
      <c r="W533" s="694"/>
      <c r="X533" s="694"/>
      <c r="Y533" s="694"/>
      <c r="Z533" s="694"/>
      <c r="AA533" s="694"/>
      <c r="AB533" s="694"/>
      <c r="AC533" s="694"/>
      <c r="AD533" s="694"/>
    </row>
    <row r="534" spans="1:30" ht="15.75" customHeight="1">
      <c r="A534" s="740"/>
      <c r="B534" s="740"/>
      <c r="C534" s="743"/>
      <c r="D534" s="705"/>
      <c r="E534" s="705"/>
      <c r="F534" s="742"/>
      <c r="G534" s="705"/>
      <c r="H534" s="705"/>
      <c r="I534" s="705"/>
      <c r="J534" s="705"/>
      <c r="K534" s="694"/>
      <c r="L534" s="694"/>
      <c r="M534" s="694"/>
      <c r="N534" s="694"/>
      <c r="O534" s="694"/>
      <c r="P534" s="694"/>
      <c r="Q534" s="694"/>
      <c r="R534" s="694"/>
      <c r="S534" s="694"/>
      <c r="T534" s="694"/>
      <c r="U534" s="694"/>
      <c r="V534" s="694"/>
      <c r="W534" s="694"/>
      <c r="X534" s="694"/>
      <c r="Y534" s="694"/>
      <c r="Z534" s="694"/>
      <c r="AA534" s="694"/>
      <c r="AB534" s="694"/>
      <c r="AC534" s="694"/>
      <c r="AD534" s="694"/>
    </row>
    <row r="535" spans="1:30" ht="15.75" customHeight="1">
      <c r="A535" s="740"/>
      <c r="B535" s="740"/>
      <c r="C535" s="743"/>
      <c r="D535" s="705"/>
      <c r="E535" s="705"/>
      <c r="F535" s="742"/>
      <c r="G535" s="705"/>
      <c r="H535" s="705"/>
      <c r="I535" s="705"/>
      <c r="J535" s="705"/>
      <c r="K535" s="694"/>
      <c r="L535" s="694"/>
      <c r="M535" s="694"/>
      <c r="N535" s="694"/>
      <c r="O535" s="694"/>
      <c r="P535" s="694"/>
      <c r="Q535" s="694"/>
      <c r="R535" s="694"/>
      <c r="S535" s="694"/>
      <c r="T535" s="694"/>
      <c r="U535" s="694"/>
      <c r="V535" s="694"/>
      <c r="W535" s="694"/>
      <c r="X535" s="694"/>
      <c r="Y535" s="694"/>
      <c r="Z535" s="694"/>
      <c r="AA535" s="694"/>
      <c r="AB535" s="694"/>
      <c r="AC535" s="694"/>
      <c r="AD535" s="694"/>
    </row>
    <row r="536" spans="1:30" ht="15.75" customHeight="1">
      <c r="A536" s="740"/>
      <c r="B536" s="740"/>
      <c r="C536" s="743"/>
      <c r="D536" s="705"/>
      <c r="E536" s="705"/>
      <c r="F536" s="742"/>
      <c r="G536" s="705"/>
      <c r="H536" s="705"/>
      <c r="I536" s="705"/>
      <c r="J536" s="705"/>
      <c r="K536" s="694"/>
      <c r="L536" s="694"/>
      <c r="M536" s="694"/>
      <c r="N536" s="694"/>
      <c r="O536" s="694"/>
      <c r="P536" s="694"/>
      <c r="Q536" s="694"/>
      <c r="R536" s="694"/>
      <c r="S536" s="694"/>
      <c r="T536" s="694"/>
      <c r="U536" s="694"/>
      <c r="V536" s="694"/>
      <c r="W536" s="694"/>
      <c r="X536" s="694"/>
      <c r="Y536" s="694"/>
      <c r="Z536" s="694"/>
      <c r="AA536" s="694"/>
      <c r="AB536" s="694"/>
      <c r="AC536" s="694"/>
      <c r="AD536" s="694"/>
    </row>
    <row r="537" spans="1:30" ht="15.75" customHeight="1">
      <c r="A537" s="740"/>
      <c r="B537" s="740"/>
      <c r="C537" s="743"/>
      <c r="D537" s="705"/>
      <c r="E537" s="705"/>
      <c r="F537" s="742"/>
      <c r="G537" s="705"/>
      <c r="H537" s="705"/>
      <c r="I537" s="705"/>
      <c r="J537" s="705"/>
      <c r="K537" s="694"/>
      <c r="L537" s="694"/>
      <c r="M537" s="694"/>
      <c r="N537" s="694"/>
      <c r="O537" s="694"/>
      <c r="P537" s="694"/>
      <c r="Q537" s="694"/>
      <c r="R537" s="694"/>
      <c r="S537" s="694"/>
      <c r="T537" s="694"/>
      <c r="U537" s="694"/>
      <c r="V537" s="694"/>
      <c r="W537" s="694"/>
      <c r="X537" s="694"/>
      <c r="Y537" s="694"/>
      <c r="Z537" s="694"/>
      <c r="AA537" s="694"/>
      <c r="AB537" s="694"/>
      <c r="AC537" s="694"/>
      <c r="AD537" s="694"/>
    </row>
    <row r="538" spans="1:30" ht="15.75" customHeight="1">
      <c r="A538" s="740"/>
      <c r="B538" s="740"/>
      <c r="C538" s="743"/>
      <c r="D538" s="705"/>
      <c r="E538" s="705"/>
      <c r="F538" s="742"/>
      <c r="G538" s="705"/>
      <c r="H538" s="705"/>
      <c r="I538" s="705"/>
      <c r="J538" s="705"/>
      <c r="K538" s="694"/>
      <c r="L538" s="694"/>
      <c r="M538" s="694"/>
      <c r="N538" s="694"/>
      <c r="O538" s="694"/>
      <c r="P538" s="694"/>
      <c r="Q538" s="694"/>
      <c r="R538" s="694"/>
      <c r="S538" s="694"/>
      <c r="T538" s="694"/>
      <c r="U538" s="694"/>
      <c r="V538" s="694"/>
      <c r="W538" s="694"/>
      <c r="X538" s="694"/>
      <c r="Y538" s="694"/>
      <c r="Z538" s="694"/>
      <c r="AA538" s="694"/>
      <c r="AB538" s="694"/>
      <c r="AC538" s="694"/>
      <c r="AD538" s="694"/>
    </row>
    <row r="539" spans="1:30" ht="15.75" customHeight="1">
      <c r="A539" s="740"/>
      <c r="B539" s="740"/>
      <c r="C539" s="743"/>
      <c r="D539" s="705"/>
      <c r="E539" s="705"/>
      <c r="F539" s="742"/>
      <c r="G539" s="705"/>
      <c r="H539" s="705"/>
      <c r="I539" s="705"/>
      <c r="J539" s="705"/>
      <c r="K539" s="694"/>
      <c r="L539" s="694"/>
      <c r="M539" s="694"/>
      <c r="N539" s="694"/>
      <c r="O539" s="694"/>
      <c r="P539" s="694"/>
      <c r="Q539" s="694"/>
      <c r="R539" s="694"/>
      <c r="S539" s="694"/>
      <c r="T539" s="694"/>
      <c r="U539" s="694"/>
      <c r="V539" s="694"/>
      <c r="W539" s="694"/>
      <c r="X539" s="694"/>
      <c r="Y539" s="694"/>
      <c r="Z539" s="694"/>
      <c r="AA539" s="694"/>
      <c r="AB539" s="694"/>
      <c r="AC539" s="694"/>
      <c r="AD539" s="694"/>
    </row>
    <row r="540" spans="1:30" ht="15.75" customHeight="1">
      <c r="A540" s="740"/>
      <c r="B540" s="740"/>
      <c r="C540" s="743"/>
      <c r="D540" s="705"/>
      <c r="E540" s="705"/>
      <c r="F540" s="742"/>
      <c r="G540" s="705"/>
      <c r="H540" s="705"/>
      <c r="I540" s="705"/>
      <c r="J540" s="705"/>
      <c r="K540" s="694"/>
      <c r="L540" s="694"/>
      <c r="M540" s="694"/>
      <c r="N540" s="694"/>
      <c r="O540" s="694"/>
      <c r="P540" s="694"/>
      <c r="Q540" s="694"/>
      <c r="R540" s="694"/>
      <c r="S540" s="694"/>
      <c r="T540" s="694"/>
      <c r="U540" s="694"/>
      <c r="V540" s="694"/>
      <c r="W540" s="694"/>
      <c r="X540" s="694"/>
      <c r="Y540" s="694"/>
      <c r="Z540" s="694"/>
      <c r="AA540" s="694"/>
      <c r="AB540" s="694"/>
      <c r="AC540" s="694"/>
      <c r="AD540" s="694"/>
    </row>
    <row r="541" spans="1:30" ht="15.75" customHeight="1">
      <c r="A541" s="740"/>
      <c r="B541" s="740"/>
      <c r="C541" s="743"/>
      <c r="D541" s="705"/>
      <c r="E541" s="705"/>
      <c r="F541" s="742"/>
      <c r="G541" s="705"/>
      <c r="H541" s="705"/>
      <c r="I541" s="705"/>
      <c r="J541" s="705"/>
      <c r="K541" s="694"/>
      <c r="L541" s="694"/>
      <c r="M541" s="694"/>
      <c r="N541" s="694"/>
      <c r="O541" s="694"/>
      <c r="P541" s="694"/>
      <c r="Q541" s="694"/>
      <c r="R541" s="694"/>
      <c r="S541" s="694"/>
      <c r="T541" s="694"/>
      <c r="U541" s="694"/>
      <c r="V541" s="694"/>
      <c r="W541" s="694"/>
      <c r="X541" s="694"/>
      <c r="Y541" s="694"/>
      <c r="Z541" s="694"/>
      <c r="AA541" s="694"/>
      <c r="AB541" s="694"/>
      <c r="AC541" s="694"/>
      <c r="AD541" s="694"/>
    </row>
    <row r="542" spans="1:30" ht="15.75" customHeight="1">
      <c r="A542" s="740"/>
      <c r="B542" s="740"/>
      <c r="C542" s="743"/>
      <c r="D542" s="705"/>
      <c r="E542" s="705"/>
      <c r="F542" s="742"/>
      <c r="G542" s="705"/>
      <c r="H542" s="705"/>
      <c r="I542" s="705"/>
      <c r="J542" s="705"/>
      <c r="K542" s="694"/>
      <c r="L542" s="694"/>
      <c r="M542" s="694"/>
      <c r="N542" s="694"/>
      <c r="O542" s="694"/>
      <c r="P542" s="694"/>
      <c r="Q542" s="694"/>
      <c r="R542" s="694"/>
      <c r="S542" s="694"/>
      <c r="T542" s="694"/>
      <c r="U542" s="694"/>
      <c r="V542" s="694"/>
      <c r="W542" s="694"/>
      <c r="X542" s="694"/>
      <c r="Y542" s="694"/>
      <c r="Z542" s="694"/>
      <c r="AA542" s="694"/>
      <c r="AB542" s="694"/>
      <c r="AC542" s="694"/>
      <c r="AD542" s="694"/>
    </row>
    <row r="543" spans="1:30" ht="15.75" customHeight="1">
      <c r="A543" s="740"/>
      <c r="B543" s="740"/>
      <c r="C543" s="743"/>
      <c r="D543" s="705"/>
      <c r="E543" s="705"/>
      <c r="F543" s="742"/>
      <c r="G543" s="705"/>
      <c r="H543" s="705"/>
      <c r="I543" s="705"/>
      <c r="J543" s="705"/>
      <c r="K543" s="694"/>
      <c r="L543" s="694"/>
      <c r="M543" s="694"/>
      <c r="N543" s="694"/>
      <c r="O543" s="694"/>
      <c r="P543" s="694"/>
      <c r="Q543" s="694"/>
      <c r="R543" s="694"/>
      <c r="S543" s="694"/>
      <c r="T543" s="694"/>
      <c r="U543" s="694"/>
      <c r="V543" s="694"/>
      <c r="W543" s="694"/>
      <c r="X543" s="694"/>
      <c r="Y543" s="694"/>
      <c r="Z543" s="694"/>
      <c r="AA543" s="694"/>
      <c r="AB543" s="694"/>
      <c r="AC543" s="694"/>
      <c r="AD543" s="694"/>
    </row>
    <row r="544" spans="1:30" ht="15.75" customHeight="1">
      <c r="A544" s="740"/>
      <c r="B544" s="740"/>
      <c r="C544" s="743"/>
      <c r="D544" s="705"/>
      <c r="E544" s="705"/>
      <c r="F544" s="742"/>
      <c r="G544" s="705"/>
      <c r="H544" s="705"/>
      <c r="I544" s="705"/>
      <c r="J544" s="705"/>
      <c r="K544" s="694"/>
      <c r="L544" s="694"/>
      <c r="M544" s="694"/>
      <c r="N544" s="694"/>
      <c r="O544" s="694"/>
      <c r="P544" s="694"/>
      <c r="Q544" s="694"/>
      <c r="R544" s="694"/>
      <c r="S544" s="694"/>
      <c r="T544" s="694"/>
      <c r="U544" s="694"/>
      <c r="V544" s="694"/>
      <c r="W544" s="694"/>
      <c r="X544" s="694"/>
      <c r="Y544" s="694"/>
      <c r="Z544" s="694"/>
      <c r="AA544" s="694"/>
      <c r="AB544" s="694"/>
      <c r="AC544" s="694"/>
      <c r="AD544" s="694"/>
    </row>
    <row r="545" spans="1:30" ht="15.75" customHeight="1">
      <c r="A545" s="740"/>
      <c r="B545" s="740"/>
      <c r="C545" s="743"/>
      <c r="D545" s="705"/>
      <c r="E545" s="705"/>
      <c r="F545" s="742"/>
      <c r="G545" s="705"/>
      <c r="H545" s="705"/>
      <c r="I545" s="705"/>
      <c r="J545" s="705"/>
      <c r="K545" s="694"/>
      <c r="L545" s="694"/>
      <c r="M545" s="694"/>
      <c r="N545" s="694"/>
      <c r="O545" s="694"/>
      <c r="P545" s="694"/>
      <c r="Q545" s="694"/>
      <c r="R545" s="694"/>
      <c r="S545" s="694"/>
      <c r="T545" s="694"/>
      <c r="U545" s="694"/>
      <c r="V545" s="694"/>
      <c r="W545" s="694"/>
      <c r="X545" s="694"/>
      <c r="Y545" s="694"/>
      <c r="Z545" s="694"/>
      <c r="AA545" s="694"/>
      <c r="AB545" s="694"/>
      <c r="AC545" s="694"/>
      <c r="AD545" s="694"/>
    </row>
    <row r="546" spans="1:30" ht="15.75" customHeight="1">
      <c r="A546" s="740"/>
      <c r="B546" s="740"/>
      <c r="C546" s="743"/>
      <c r="D546" s="705"/>
      <c r="E546" s="705"/>
      <c r="F546" s="742"/>
      <c r="G546" s="705"/>
      <c r="H546" s="705"/>
      <c r="I546" s="705"/>
      <c r="J546" s="705"/>
      <c r="K546" s="694"/>
      <c r="L546" s="694"/>
      <c r="M546" s="694"/>
      <c r="N546" s="694"/>
      <c r="O546" s="694"/>
      <c r="P546" s="694"/>
      <c r="Q546" s="694"/>
      <c r="R546" s="694"/>
      <c r="S546" s="694"/>
      <c r="T546" s="694"/>
      <c r="U546" s="694"/>
      <c r="V546" s="694"/>
      <c r="W546" s="694"/>
      <c r="X546" s="694"/>
      <c r="Y546" s="694"/>
      <c r="Z546" s="694"/>
      <c r="AA546" s="694"/>
      <c r="AB546" s="694"/>
      <c r="AC546" s="694"/>
      <c r="AD546" s="694"/>
    </row>
    <row r="547" spans="1:30" ht="15.75" customHeight="1">
      <c r="A547" s="740"/>
      <c r="B547" s="740"/>
      <c r="C547" s="743"/>
      <c r="D547" s="705"/>
      <c r="E547" s="705"/>
      <c r="F547" s="742"/>
      <c r="G547" s="705"/>
      <c r="H547" s="705"/>
      <c r="I547" s="705"/>
      <c r="J547" s="705"/>
      <c r="K547" s="694"/>
      <c r="L547" s="694"/>
      <c r="M547" s="694"/>
      <c r="N547" s="694"/>
      <c r="O547" s="694"/>
      <c r="P547" s="694"/>
      <c r="Q547" s="694"/>
      <c r="R547" s="694"/>
      <c r="S547" s="694"/>
      <c r="T547" s="694"/>
      <c r="U547" s="694"/>
      <c r="V547" s="694"/>
      <c r="W547" s="694"/>
      <c r="X547" s="694"/>
      <c r="Y547" s="694"/>
      <c r="Z547" s="694"/>
      <c r="AA547" s="694"/>
      <c r="AB547" s="694"/>
      <c r="AC547" s="694"/>
      <c r="AD547" s="694"/>
    </row>
    <row r="548" spans="1:30" ht="15.75" customHeight="1">
      <c r="A548" s="740"/>
      <c r="B548" s="740"/>
      <c r="C548" s="743"/>
      <c r="D548" s="705"/>
      <c r="E548" s="705"/>
      <c r="F548" s="742"/>
      <c r="G548" s="705"/>
      <c r="H548" s="705"/>
      <c r="I548" s="705"/>
      <c r="J548" s="705"/>
      <c r="K548" s="694"/>
      <c r="L548" s="694"/>
      <c r="M548" s="694"/>
      <c r="N548" s="694"/>
      <c r="O548" s="694"/>
      <c r="P548" s="694"/>
      <c r="Q548" s="694"/>
      <c r="R548" s="694"/>
      <c r="S548" s="694"/>
      <c r="T548" s="694"/>
      <c r="U548" s="694"/>
      <c r="V548" s="694"/>
      <c r="W548" s="694"/>
      <c r="X548" s="694"/>
      <c r="Y548" s="694"/>
      <c r="Z548" s="694"/>
      <c r="AA548" s="694"/>
      <c r="AB548" s="694"/>
      <c r="AC548" s="694"/>
      <c r="AD548" s="694"/>
    </row>
    <row r="549" spans="1:30" ht="15.75" customHeight="1">
      <c r="A549" s="740"/>
      <c r="B549" s="740"/>
      <c r="C549" s="743"/>
      <c r="D549" s="705"/>
      <c r="E549" s="705"/>
      <c r="F549" s="742"/>
      <c r="G549" s="705"/>
      <c r="H549" s="705"/>
      <c r="I549" s="705"/>
      <c r="J549" s="705"/>
      <c r="K549" s="694"/>
      <c r="L549" s="694"/>
      <c r="M549" s="694"/>
      <c r="N549" s="694"/>
      <c r="O549" s="694"/>
      <c r="P549" s="694"/>
      <c r="Q549" s="694"/>
      <c r="R549" s="694"/>
      <c r="S549" s="694"/>
      <c r="T549" s="694"/>
      <c r="U549" s="694"/>
      <c r="V549" s="694"/>
      <c r="W549" s="694"/>
      <c r="X549" s="694"/>
      <c r="Y549" s="694"/>
      <c r="Z549" s="694"/>
      <c r="AA549" s="694"/>
      <c r="AB549" s="694"/>
      <c r="AC549" s="694"/>
      <c r="AD549" s="694"/>
    </row>
    <row r="550" spans="1:30" ht="15.75" customHeight="1">
      <c r="A550" s="740"/>
      <c r="B550" s="740"/>
      <c r="C550" s="743"/>
      <c r="D550" s="705"/>
      <c r="E550" s="705"/>
      <c r="F550" s="742"/>
      <c r="G550" s="705"/>
      <c r="H550" s="705"/>
      <c r="I550" s="705"/>
      <c r="J550" s="705"/>
      <c r="K550" s="694"/>
      <c r="L550" s="694"/>
      <c r="M550" s="694"/>
      <c r="N550" s="694"/>
      <c r="O550" s="694"/>
      <c r="P550" s="694"/>
      <c r="Q550" s="694"/>
      <c r="R550" s="694"/>
      <c r="S550" s="694"/>
      <c r="T550" s="694"/>
      <c r="U550" s="694"/>
      <c r="V550" s="694"/>
      <c r="W550" s="694"/>
      <c r="X550" s="694"/>
      <c r="Y550" s="694"/>
      <c r="Z550" s="694"/>
      <c r="AA550" s="694"/>
      <c r="AB550" s="694"/>
      <c r="AC550" s="694"/>
      <c r="AD550" s="694"/>
    </row>
    <row r="551" spans="1:30" ht="15.75" customHeight="1">
      <c r="A551" s="740"/>
      <c r="B551" s="740"/>
      <c r="C551" s="743"/>
      <c r="D551" s="705"/>
      <c r="E551" s="705"/>
      <c r="F551" s="742"/>
      <c r="G551" s="705"/>
      <c r="H551" s="705"/>
      <c r="I551" s="705"/>
      <c r="J551" s="705"/>
      <c r="K551" s="694"/>
      <c r="L551" s="694"/>
      <c r="M551" s="694"/>
      <c r="N551" s="694"/>
      <c r="O551" s="694"/>
      <c r="P551" s="694"/>
      <c r="Q551" s="694"/>
      <c r="R551" s="694"/>
      <c r="S551" s="694"/>
      <c r="T551" s="694"/>
      <c r="U551" s="694"/>
      <c r="V551" s="694"/>
      <c r="W551" s="694"/>
      <c r="X551" s="694"/>
      <c r="Y551" s="694"/>
      <c r="Z551" s="694"/>
      <c r="AA551" s="694"/>
      <c r="AB551" s="694"/>
      <c r="AC551" s="694"/>
      <c r="AD551" s="694"/>
    </row>
    <row r="552" spans="1:30" ht="15.75" customHeight="1">
      <c r="A552" s="740"/>
      <c r="B552" s="740"/>
      <c r="C552" s="743"/>
      <c r="D552" s="705"/>
      <c r="E552" s="705"/>
      <c r="F552" s="742"/>
      <c r="G552" s="705"/>
      <c r="H552" s="705"/>
      <c r="I552" s="705"/>
      <c r="J552" s="705"/>
      <c r="K552" s="694"/>
      <c r="L552" s="694"/>
      <c r="M552" s="694"/>
      <c r="N552" s="694"/>
      <c r="O552" s="694"/>
      <c r="P552" s="694"/>
      <c r="Q552" s="694"/>
      <c r="R552" s="694"/>
      <c r="S552" s="694"/>
      <c r="T552" s="694"/>
      <c r="U552" s="694"/>
      <c r="V552" s="694"/>
      <c r="W552" s="694"/>
      <c r="X552" s="694"/>
      <c r="Y552" s="694"/>
      <c r="Z552" s="694"/>
      <c r="AA552" s="694"/>
      <c r="AB552" s="694"/>
      <c r="AC552" s="694"/>
      <c r="AD552" s="694"/>
    </row>
    <row r="553" spans="1:30" ht="15.75" customHeight="1">
      <c r="A553" s="740"/>
      <c r="B553" s="740"/>
      <c r="C553" s="743"/>
      <c r="D553" s="705"/>
      <c r="E553" s="705"/>
      <c r="F553" s="742"/>
      <c r="G553" s="705"/>
      <c r="H553" s="705"/>
      <c r="I553" s="705"/>
      <c r="J553" s="705"/>
      <c r="K553" s="694"/>
      <c r="L553" s="694"/>
      <c r="M553" s="694"/>
      <c r="N553" s="694"/>
      <c r="O553" s="694"/>
      <c r="P553" s="694"/>
      <c r="Q553" s="694"/>
      <c r="R553" s="694"/>
      <c r="S553" s="694"/>
      <c r="T553" s="694"/>
      <c r="U553" s="694"/>
      <c r="V553" s="694"/>
      <c r="W553" s="694"/>
      <c r="X553" s="694"/>
      <c r="Y553" s="694"/>
      <c r="Z553" s="694"/>
      <c r="AA553" s="694"/>
      <c r="AB553" s="694"/>
      <c r="AC553" s="694"/>
      <c r="AD553" s="694"/>
    </row>
    <row r="554" spans="1:30" ht="15.75" customHeight="1">
      <c r="A554" s="740"/>
      <c r="B554" s="740"/>
      <c r="C554" s="743"/>
      <c r="D554" s="705"/>
      <c r="E554" s="705"/>
      <c r="F554" s="742"/>
      <c r="G554" s="705"/>
      <c r="H554" s="705"/>
      <c r="I554" s="705"/>
      <c r="J554" s="705"/>
      <c r="K554" s="694"/>
      <c r="L554" s="694"/>
      <c r="M554" s="694"/>
      <c r="N554" s="694"/>
      <c r="O554" s="694"/>
      <c r="P554" s="694"/>
      <c r="Q554" s="694"/>
      <c r="R554" s="694"/>
      <c r="S554" s="694"/>
      <c r="T554" s="694"/>
      <c r="U554" s="694"/>
      <c r="V554" s="694"/>
      <c r="W554" s="694"/>
      <c r="X554" s="694"/>
      <c r="Y554" s="694"/>
      <c r="Z554" s="694"/>
      <c r="AA554" s="694"/>
      <c r="AB554" s="694"/>
      <c r="AC554" s="694"/>
      <c r="AD554" s="694"/>
    </row>
    <row r="555" spans="1:30" ht="15.75" customHeight="1">
      <c r="A555" s="740"/>
      <c r="B555" s="740"/>
      <c r="C555" s="743"/>
      <c r="D555" s="705"/>
      <c r="E555" s="705"/>
      <c r="F555" s="742"/>
      <c r="G555" s="705"/>
      <c r="H555" s="705"/>
      <c r="I555" s="705"/>
      <c r="J555" s="705"/>
      <c r="K555" s="694"/>
      <c r="L555" s="694"/>
      <c r="M555" s="694"/>
      <c r="N555" s="694"/>
      <c r="O555" s="694"/>
      <c r="P555" s="694"/>
      <c r="Q555" s="694"/>
      <c r="R555" s="694"/>
      <c r="S555" s="694"/>
      <c r="T555" s="694"/>
      <c r="U555" s="694"/>
      <c r="V555" s="694"/>
      <c r="W555" s="694"/>
      <c r="X555" s="694"/>
      <c r="Y555" s="694"/>
      <c r="Z555" s="694"/>
      <c r="AA555" s="694"/>
      <c r="AB555" s="694"/>
      <c r="AC555" s="694"/>
      <c r="AD555" s="694"/>
    </row>
    <row r="556" spans="1:30" ht="15.75" customHeight="1">
      <c r="A556" s="740"/>
      <c r="B556" s="740"/>
      <c r="C556" s="743"/>
      <c r="D556" s="705"/>
      <c r="E556" s="705"/>
      <c r="F556" s="742"/>
      <c r="G556" s="705"/>
      <c r="H556" s="705"/>
      <c r="I556" s="705"/>
      <c r="J556" s="705"/>
      <c r="K556" s="694"/>
      <c r="L556" s="694"/>
      <c r="M556" s="694"/>
      <c r="N556" s="694"/>
      <c r="O556" s="694"/>
      <c r="P556" s="694"/>
      <c r="Q556" s="694"/>
      <c r="R556" s="694"/>
      <c r="S556" s="694"/>
      <c r="T556" s="694"/>
      <c r="U556" s="694"/>
      <c r="V556" s="694"/>
      <c r="W556" s="694"/>
      <c r="X556" s="694"/>
      <c r="Y556" s="694"/>
      <c r="Z556" s="694"/>
      <c r="AA556" s="694"/>
      <c r="AB556" s="694"/>
      <c r="AC556" s="694"/>
      <c r="AD556" s="694"/>
    </row>
    <row r="557" spans="1:30" ht="15.75" customHeight="1">
      <c r="A557" s="740"/>
      <c r="B557" s="740"/>
      <c r="C557" s="743"/>
      <c r="D557" s="705"/>
      <c r="E557" s="705"/>
      <c r="F557" s="742"/>
      <c r="G557" s="705"/>
      <c r="H557" s="705"/>
      <c r="I557" s="705"/>
      <c r="J557" s="705"/>
      <c r="K557" s="694"/>
      <c r="L557" s="694"/>
      <c r="M557" s="694"/>
      <c r="N557" s="694"/>
      <c r="O557" s="694"/>
      <c r="P557" s="694"/>
      <c r="Q557" s="694"/>
      <c r="R557" s="694"/>
      <c r="S557" s="694"/>
      <c r="T557" s="694"/>
      <c r="U557" s="694"/>
      <c r="V557" s="694"/>
      <c r="W557" s="694"/>
      <c r="X557" s="694"/>
      <c r="Y557" s="694"/>
      <c r="Z557" s="694"/>
      <c r="AA557" s="694"/>
      <c r="AB557" s="694"/>
      <c r="AC557" s="694"/>
      <c r="AD557" s="694"/>
    </row>
    <row r="558" spans="1:30" ht="15.75" customHeight="1">
      <c r="A558" s="740"/>
      <c r="B558" s="740"/>
      <c r="C558" s="743"/>
      <c r="D558" s="705"/>
      <c r="E558" s="705"/>
      <c r="F558" s="742"/>
      <c r="G558" s="705"/>
      <c r="H558" s="705"/>
      <c r="I558" s="705"/>
      <c r="J558" s="705"/>
      <c r="K558" s="694"/>
      <c r="L558" s="694"/>
      <c r="M558" s="694"/>
      <c r="N558" s="694"/>
      <c r="O558" s="694"/>
      <c r="P558" s="694"/>
      <c r="Q558" s="694"/>
      <c r="R558" s="694"/>
      <c r="S558" s="694"/>
      <c r="T558" s="694"/>
      <c r="U558" s="694"/>
      <c r="V558" s="694"/>
      <c r="W558" s="694"/>
      <c r="X558" s="694"/>
      <c r="Y558" s="694"/>
      <c r="Z558" s="694"/>
      <c r="AA558" s="694"/>
      <c r="AB558" s="694"/>
      <c r="AC558" s="694"/>
      <c r="AD558" s="694"/>
    </row>
    <row r="559" spans="1:30" ht="15.75" customHeight="1">
      <c r="A559" s="740"/>
      <c r="B559" s="740"/>
      <c r="C559" s="743"/>
      <c r="D559" s="705"/>
      <c r="E559" s="705"/>
      <c r="F559" s="742"/>
      <c r="G559" s="705"/>
      <c r="H559" s="705"/>
      <c r="I559" s="705"/>
      <c r="J559" s="705"/>
      <c r="K559" s="694"/>
      <c r="L559" s="694"/>
      <c r="M559" s="694"/>
      <c r="N559" s="694"/>
      <c r="O559" s="694"/>
      <c r="P559" s="694"/>
      <c r="Q559" s="694"/>
      <c r="R559" s="694"/>
      <c r="S559" s="694"/>
      <c r="T559" s="694"/>
      <c r="U559" s="694"/>
      <c r="V559" s="694"/>
      <c r="W559" s="694"/>
      <c r="X559" s="694"/>
      <c r="Y559" s="694"/>
      <c r="Z559" s="694"/>
      <c r="AA559" s="694"/>
      <c r="AB559" s="694"/>
      <c r="AC559" s="694"/>
      <c r="AD559" s="694"/>
    </row>
    <row r="560" spans="1:30" ht="15.75" customHeight="1">
      <c r="A560" s="740"/>
      <c r="B560" s="740"/>
      <c r="C560" s="743"/>
      <c r="D560" s="705"/>
      <c r="E560" s="705"/>
      <c r="F560" s="742"/>
      <c r="G560" s="705"/>
      <c r="H560" s="705"/>
      <c r="I560" s="705"/>
      <c r="J560" s="705"/>
      <c r="K560" s="694"/>
      <c r="L560" s="694"/>
      <c r="M560" s="694"/>
      <c r="N560" s="694"/>
      <c r="O560" s="694"/>
      <c r="P560" s="694"/>
      <c r="Q560" s="694"/>
      <c r="R560" s="694"/>
      <c r="S560" s="694"/>
      <c r="T560" s="694"/>
      <c r="U560" s="694"/>
      <c r="V560" s="694"/>
      <c r="W560" s="694"/>
      <c r="X560" s="694"/>
      <c r="Y560" s="694"/>
      <c r="Z560" s="694"/>
      <c r="AA560" s="694"/>
      <c r="AB560" s="694"/>
      <c r="AC560" s="694"/>
      <c r="AD560" s="694"/>
    </row>
    <row r="561" spans="1:30" ht="15.75" customHeight="1">
      <c r="A561" s="740"/>
      <c r="B561" s="740"/>
      <c r="C561" s="743"/>
      <c r="D561" s="705"/>
      <c r="E561" s="705"/>
      <c r="F561" s="742"/>
      <c r="G561" s="705"/>
      <c r="H561" s="705"/>
      <c r="I561" s="705"/>
      <c r="J561" s="705"/>
      <c r="K561" s="694"/>
      <c r="L561" s="694"/>
      <c r="M561" s="694"/>
      <c r="N561" s="694"/>
      <c r="O561" s="694"/>
      <c r="P561" s="694"/>
      <c r="Q561" s="694"/>
      <c r="R561" s="694"/>
      <c r="S561" s="694"/>
      <c r="T561" s="694"/>
      <c r="U561" s="694"/>
      <c r="V561" s="694"/>
      <c r="W561" s="694"/>
      <c r="X561" s="694"/>
      <c r="Y561" s="694"/>
      <c r="Z561" s="694"/>
      <c r="AA561" s="694"/>
      <c r="AB561" s="694"/>
      <c r="AC561" s="694"/>
      <c r="AD561" s="694"/>
    </row>
    <row r="562" spans="1:30" ht="15.75" customHeight="1">
      <c r="A562" s="740"/>
      <c r="B562" s="740"/>
      <c r="C562" s="743"/>
      <c r="D562" s="705"/>
      <c r="E562" s="705"/>
      <c r="F562" s="742"/>
      <c r="G562" s="705"/>
      <c r="H562" s="705"/>
      <c r="I562" s="705"/>
      <c r="J562" s="705"/>
      <c r="K562" s="694"/>
      <c r="L562" s="694"/>
      <c r="M562" s="694"/>
      <c r="N562" s="694"/>
      <c r="O562" s="694"/>
      <c r="P562" s="694"/>
      <c r="Q562" s="694"/>
      <c r="R562" s="694"/>
      <c r="S562" s="694"/>
      <c r="T562" s="694"/>
      <c r="U562" s="694"/>
      <c r="V562" s="694"/>
      <c r="W562" s="694"/>
      <c r="X562" s="694"/>
      <c r="Y562" s="694"/>
      <c r="Z562" s="694"/>
      <c r="AA562" s="694"/>
      <c r="AB562" s="694"/>
      <c r="AC562" s="694"/>
      <c r="AD562" s="694"/>
    </row>
    <row r="563" spans="1:30" ht="15.75" customHeight="1">
      <c r="A563" s="740"/>
      <c r="B563" s="740"/>
      <c r="C563" s="743"/>
      <c r="D563" s="705"/>
      <c r="E563" s="705"/>
      <c r="F563" s="742"/>
      <c r="G563" s="705"/>
      <c r="H563" s="705"/>
      <c r="I563" s="705"/>
      <c r="J563" s="705"/>
      <c r="K563" s="694"/>
      <c r="L563" s="694"/>
      <c r="M563" s="694"/>
      <c r="N563" s="694"/>
      <c r="O563" s="694"/>
      <c r="P563" s="694"/>
      <c r="Q563" s="694"/>
      <c r="R563" s="694"/>
      <c r="S563" s="694"/>
      <c r="T563" s="694"/>
      <c r="U563" s="694"/>
      <c r="V563" s="694"/>
      <c r="W563" s="694"/>
      <c r="X563" s="694"/>
      <c r="Y563" s="694"/>
      <c r="Z563" s="694"/>
      <c r="AA563" s="694"/>
      <c r="AB563" s="694"/>
      <c r="AC563" s="694"/>
      <c r="AD563" s="694"/>
    </row>
    <row r="564" spans="1:30" ht="15.75" customHeight="1">
      <c r="A564" s="740"/>
      <c r="B564" s="740"/>
      <c r="C564" s="743"/>
      <c r="D564" s="705"/>
      <c r="E564" s="705"/>
      <c r="F564" s="742"/>
      <c r="G564" s="705"/>
      <c r="H564" s="705"/>
      <c r="I564" s="705"/>
      <c r="J564" s="705"/>
      <c r="K564" s="694"/>
      <c r="L564" s="694"/>
      <c r="M564" s="694"/>
      <c r="N564" s="694"/>
      <c r="O564" s="694"/>
      <c r="P564" s="694"/>
      <c r="Q564" s="694"/>
      <c r="R564" s="694"/>
      <c r="S564" s="694"/>
      <c r="T564" s="694"/>
      <c r="U564" s="694"/>
      <c r="V564" s="694"/>
      <c r="W564" s="694"/>
      <c r="X564" s="694"/>
      <c r="Y564" s="694"/>
      <c r="Z564" s="694"/>
      <c r="AA564" s="694"/>
      <c r="AB564" s="694"/>
      <c r="AC564" s="694"/>
      <c r="AD564" s="694"/>
    </row>
    <row r="565" spans="1:30" ht="15.75" customHeight="1">
      <c r="A565" s="740"/>
      <c r="B565" s="740"/>
      <c r="C565" s="743"/>
      <c r="D565" s="705"/>
      <c r="E565" s="705"/>
      <c r="F565" s="742"/>
      <c r="G565" s="705"/>
      <c r="H565" s="705"/>
      <c r="I565" s="705"/>
      <c r="J565" s="705"/>
      <c r="K565" s="694"/>
      <c r="L565" s="694"/>
      <c r="M565" s="694"/>
      <c r="N565" s="694"/>
      <c r="O565" s="694"/>
      <c r="P565" s="694"/>
      <c r="Q565" s="694"/>
      <c r="R565" s="694"/>
      <c r="S565" s="694"/>
      <c r="T565" s="694"/>
      <c r="U565" s="694"/>
      <c r="V565" s="694"/>
      <c r="W565" s="694"/>
      <c r="X565" s="694"/>
      <c r="Y565" s="694"/>
      <c r="Z565" s="694"/>
      <c r="AA565" s="694"/>
      <c r="AB565" s="694"/>
      <c r="AC565" s="694"/>
      <c r="AD565" s="694"/>
    </row>
    <row r="566" spans="1:30" ht="15.75" customHeight="1">
      <c r="A566" s="740"/>
      <c r="B566" s="740"/>
      <c r="C566" s="743"/>
      <c r="D566" s="705"/>
      <c r="E566" s="705"/>
      <c r="F566" s="742"/>
      <c r="G566" s="705"/>
      <c r="H566" s="705"/>
      <c r="I566" s="705"/>
      <c r="J566" s="705"/>
      <c r="K566" s="694"/>
      <c r="L566" s="694"/>
      <c r="M566" s="694"/>
      <c r="N566" s="694"/>
      <c r="O566" s="694"/>
      <c r="P566" s="694"/>
      <c r="Q566" s="694"/>
      <c r="R566" s="694"/>
      <c r="S566" s="694"/>
      <c r="T566" s="694"/>
      <c r="U566" s="694"/>
      <c r="V566" s="694"/>
      <c r="W566" s="694"/>
      <c r="X566" s="694"/>
      <c r="Y566" s="694"/>
      <c r="Z566" s="694"/>
      <c r="AA566" s="694"/>
      <c r="AB566" s="694"/>
      <c r="AC566" s="694"/>
      <c r="AD566" s="694"/>
    </row>
    <row r="567" spans="1:30" ht="15.75" customHeight="1">
      <c r="A567" s="740"/>
      <c r="B567" s="740"/>
      <c r="C567" s="743"/>
      <c r="D567" s="705"/>
      <c r="E567" s="705"/>
      <c r="F567" s="742"/>
      <c r="G567" s="705"/>
      <c r="H567" s="705"/>
      <c r="I567" s="705"/>
      <c r="J567" s="705"/>
      <c r="K567" s="694"/>
      <c r="L567" s="694"/>
      <c r="M567" s="694"/>
      <c r="N567" s="694"/>
      <c r="O567" s="694"/>
      <c r="P567" s="694"/>
      <c r="Q567" s="694"/>
      <c r="R567" s="694"/>
      <c r="S567" s="694"/>
      <c r="T567" s="694"/>
      <c r="U567" s="694"/>
      <c r="V567" s="694"/>
      <c r="W567" s="694"/>
      <c r="X567" s="694"/>
      <c r="Y567" s="694"/>
      <c r="Z567" s="694"/>
      <c r="AA567" s="694"/>
      <c r="AB567" s="694"/>
      <c r="AC567" s="694"/>
      <c r="AD567" s="694"/>
    </row>
    <row r="568" spans="1:30" ht="15.75" customHeight="1">
      <c r="A568" s="740"/>
      <c r="B568" s="740"/>
      <c r="C568" s="743"/>
      <c r="D568" s="705"/>
      <c r="E568" s="705"/>
      <c r="F568" s="742"/>
      <c r="G568" s="705"/>
      <c r="H568" s="705"/>
      <c r="I568" s="705"/>
      <c r="J568" s="705"/>
      <c r="K568" s="694"/>
      <c r="L568" s="694"/>
      <c r="M568" s="694"/>
      <c r="N568" s="694"/>
      <c r="O568" s="694"/>
      <c r="P568" s="694"/>
      <c r="Q568" s="694"/>
      <c r="R568" s="694"/>
      <c r="S568" s="694"/>
      <c r="T568" s="694"/>
      <c r="U568" s="694"/>
      <c r="V568" s="694"/>
      <c r="W568" s="694"/>
      <c r="X568" s="694"/>
      <c r="Y568" s="694"/>
      <c r="Z568" s="694"/>
      <c r="AA568" s="694"/>
      <c r="AB568" s="694"/>
      <c r="AC568" s="694"/>
      <c r="AD568" s="694"/>
    </row>
    <row r="569" spans="1:30" ht="15.75" customHeight="1">
      <c r="A569" s="740"/>
      <c r="B569" s="740"/>
      <c r="C569" s="743"/>
      <c r="D569" s="705"/>
      <c r="E569" s="705"/>
      <c r="F569" s="742"/>
      <c r="G569" s="705"/>
      <c r="H569" s="705"/>
      <c r="I569" s="705"/>
      <c r="J569" s="705"/>
      <c r="K569" s="694"/>
      <c r="L569" s="694"/>
      <c r="M569" s="694"/>
      <c r="N569" s="694"/>
      <c r="O569" s="694"/>
      <c r="P569" s="694"/>
      <c r="Q569" s="694"/>
      <c r="R569" s="694"/>
      <c r="S569" s="694"/>
      <c r="T569" s="694"/>
      <c r="U569" s="694"/>
      <c r="V569" s="694"/>
      <c r="W569" s="694"/>
      <c r="X569" s="694"/>
      <c r="Y569" s="694"/>
      <c r="Z569" s="694"/>
      <c r="AA569" s="694"/>
      <c r="AB569" s="694"/>
      <c r="AC569" s="694"/>
      <c r="AD569" s="694"/>
    </row>
    <row r="570" spans="1:30" ht="15.75" customHeight="1">
      <c r="A570" s="740"/>
      <c r="B570" s="740"/>
      <c r="C570" s="743"/>
      <c r="D570" s="705"/>
      <c r="E570" s="705"/>
      <c r="F570" s="742"/>
      <c r="G570" s="705"/>
      <c r="H570" s="705"/>
      <c r="I570" s="705"/>
      <c r="J570" s="705"/>
      <c r="K570" s="694"/>
      <c r="L570" s="694"/>
      <c r="M570" s="694"/>
      <c r="N570" s="694"/>
      <c r="O570" s="694"/>
      <c r="P570" s="694"/>
      <c r="Q570" s="694"/>
      <c r="R570" s="694"/>
      <c r="S570" s="694"/>
      <c r="T570" s="694"/>
      <c r="U570" s="694"/>
      <c r="V570" s="694"/>
      <c r="W570" s="694"/>
      <c r="X570" s="694"/>
      <c r="Y570" s="694"/>
      <c r="Z570" s="694"/>
      <c r="AA570" s="694"/>
      <c r="AB570" s="694"/>
      <c r="AC570" s="694"/>
      <c r="AD570" s="694"/>
    </row>
    <row r="571" spans="1:30" ht="15.75" customHeight="1">
      <c r="A571" s="740"/>
      <c r="B571" s="740"/>
      <c r="C571" s="743"/>
      <c r="D571" s="705"/>
      <c r="E571" s="705"/>
      <c r="F571" s="742"/>
      <c r="G571" s="705"/>
      <c r="H571" s="705"/>
      <c r="I571" s="705"/>
      <c r="J571" s="705"/>
      <c r="K571" s="694"/>
      <c r="L571" s="694"/>
      <c r="M571" s="694"/>
      <c r="N571" s="694"/>
      <c r="O571" s="694"/>
      <c r="P571" s="694"/>
      <c r="Q571" s="694"/>
      <c r="R571" s="694"/>
      <c r="S571" s="694"/>
      <c r="T571" s="694"/>
      <c r="U571" s="694"/>
      <c r="V571" s="694"/>
      <c r="W571" s="694"/>
      <c r="X571" s="694"/>
      <c r="Y571" s="694"/>
      <c r="Z571" s="694"/>
      <c r="AA571" s="694"/>
      <c r="AB571" s="694"/>
      <c r="AC571" s="694"/>
      <c r="AD571" s="694"/>
    </row>
    <row r="572" spans="1:30" ht="15.75" customHeight="1">
      <c r="A572" s="740"/>
      <c r="B572" s="740"/>
      <c r="C572" s="743"/>
      <c r="D572" s="705"/>
      <c r="E572" s="705"/>
      <c r="F572" s="742"/>
      <c r="G572" s="705"/>
      <c r="H572" s="705"/>
      <c r="I572" s="705"/>
      <c r="J572" s="705"/>
      <c r="K572" s="694"/>
      <c r="L572" s="694"/>
      <c r="M572" s="694"/>
      <c r="N572" s="694"/>
      <c r="O572" s="694"/>
      <c r="P572" s="694"/>
      <c r="Q572" s="694"/>
      <c r="R572" s="694"/>
      <c r="S572" s="694"/>
      <c r="T572" s="694"/>
      <c r="U572" s="694"/>
      <c r="V572" s="694"/>
      <c r="W572" s="694"/>
      <c r="X572" s="694"/>
      <c r="Y572" s="694"/>
      <c r="Z572" s="694"/>
      <c r="AA572" s="694"/>
      <c r="AB572" s="694"/>
      <c r="AC572" s="694"/>
      <c r="AD572" s="694"/>
    </row>
    <row r="573" spans="1:30" ht="15.75" customHeight="1">
      <c r="A573" s="740"/>
      <c r="B573" s="740"/>
      <c r="C573" s="743"/>
      <c r="D573" s="705"/>
      <c r="E573" s="705"/>
      <c r="F573" s="742"/>
      <c r="G573" s="705"/>
      <c r="H573" s="705"/>
      <c r="I573" s="705"/>
      <c r="J573" s="705"/>
      <c r="K573" s="694"/>
      <c r="L573" s="694"/>
      <c r="M573" s="694"/>
      <c r="N573" s="694"/>
      <c r="O573" s="694"/>
      <c r="P573" s="694"/>
      <c r="Q573" s="694"/>
      <c r="R573" s="694"/>
      <c r="S573" s="694"/>
      <c r="T573" s="694"/>
      <c r="U573" s="694"/>
      <c r="V573" s="694"/>
      <c r="W573" s="694"/>
      <c r="X573" s="694"/>
      <c r="Y573" s="694"/>
      <c r="Z573" s="694"/>
      <c r="AA573" s="694"/>
      <c r="AB573" s="694"/>
      <c r="AC573" s="694"/>
      <c r="AD573" s="694"/>
    </row>
    <row r="574" spans="1:30" ht="15.75" customHeight="1">
      <c r="A574" s="740"/>
      <c r="B574" s="740"/>
      <c r="C574" s="743"/>
      <c r="D574" s="705"/>
      <c r="E574" s="705"/>
      <c r="F574" s="742"/>
      <c r="G574" s="705"/>
      <c r="H574" s="705"/>
      <c r="I574" s="705"/>
      <c r="J574" s="705"/>
      <c r="K574" s="694"/>
      <c r="L574" s="694"/>
      <c r="M574" s="694"/>
      <c r="N574" s="694"/>
      <c r="O574" s="694"/>
      <c r="P574" s="694"/>
      <c r="Q574" s="694"/>
      <c r="R574" s="694"/>
      <c r="S574" s="694"/>
      <c r="T574" s="694"/>
      <c r="U574" s="694"/>
      <c r="V574" s="694"/>
      <c r="W574" s="694"/>
      <c r="X574" s="694"/>
      <c r="Y574" s="694"/>
      <c r="Z574" s="694"/>
      <c r="AA574" s="694"/>
      <c r="AB574" s="694"/>
      <c r="AC574" s="694"/>
      <c r="AD574" s="694"/>
    </row>
    <row r="575" spans="1:30" ht="15.75" customHeight="1">
      <c r="A575" s="740"/>
      <c r="B575" s="740"/>
      <c r="C575" s="743"/>
      <c r="D575" s="705"/>
      <c r="E575" s="705"/>
      <c r="F575" s="742"/>
      <c r="G575" s="705"/>
      <c r="H575" s="705"/>
      <c r="I575" s="705"/>
      <c r="J575" s="705"/>
      <c r="K575" s="694"/>
      <c r="L575" s="694"/>
      <c r="M575" s="694"/>
      <c r="N575" s="694"/>
      <c r="O575" s="694"/>
      <c r="P575" s="694"/>
      <c r="Q575" s="694"/>
      <c r="R575" s="694"/>
      <c r="S575" s="694"/>
      <c r="T575" s="694"/>
      <c r="U575" s="694"/>
      <c r="V575" s="694"/>
      <c r="W575" s="694"/>
      <c r="X575" s="694"/>
      <c r="Y575" s="694"/>
      <c r="Z575" s="694"/>
      <c r="AA575" s="694"/>
      <c r="AB575" s="694"/>
      <c r="AC575" s="694"/>
      <c r="AD575" s="694"/>
    </row>
    <row r="576" spans="1:30" ht="15.75" customHeight="1">
      <c r="A576" s="740"/>
      <c r="B576" s="740"/>
      <c r="C576" s="743"/>
      <c r="D576" s="705"/>
      <c r="E576" s="705"/>
      <c r="F576" s="742"/>
      <c r="G576" s="705"/>
      <c r="H576" s="705"/>
      <c r="I576" s="705"/>
      <c r="J576" s="705"/>
      <c r="K576" s="694"/>
      <c r="L576" s="694"/>
      <c r="M576" s="694"/>
      <c r="N576" s="694"/>
      <c r="O576" s="694"/>
      <c r="P576" s="694"/>
      <c r="Q576" s="694"/>
      <c r="R576" s="694"/>
      <c r="S576" s="694"/>
      <c r="T576" s="694"/>
      <c r="U576" s="694"/>
      <c r="V576" s="694"/>
      <c r="W576" s="694"/>
      <c r="X576" s="694"/>
      <c r="Y576" s="694"/>
      <c r="Z576" s="694"/>
      <c r="AA576" s="694"/>
      <c r="AB576" s="694"/>
      <c r="AC576" s="694"/>
      <c r="AD576" s="694"/>
    </row>
    <row r="577" spans="1:30" ht="15.75" customHeight="1">
      <c r="A577" s="740"/>
      <c r="B577" s="740"/>
      <c r="C577" s="743"/>
      <c r="D577" s="705"/>
      <c r="E577" s="705"/>
      <c r="F577" s="742"/>
      <c r="G577" s="705"/>
      <c r="H577" s="705"/>
      <c r="I577" s="705"/>
      <c r="J577" s="705"/>
      <c r="K577" s="694"/>
      <c r="L577" s="694"/>
      <c r="M577" s="694"/>
      <c r="N577" s="694"/>
      <c r="O577" s="694"/>
      <c r="P577" s="694"/>
      <c r="Q577" s="694"/>
      <c r="R577" s="694"/>
      <c r="S577" s="694"/>
      <c r="T577" s="694"/>
      <c r="U577" s="694"/>
      <c r="V577" s="694"/>
      <c r="W577" s="694"/>
      <c r="X577" s="694"/>
      <c r="Y577" s="694"/>
      <c r="Z577" s="694"/>
      <c r="AA577" s="694"/>
      <c r="AB577" s="694"/>
      <c r="AC577" s="694"/>
      <c r="AD577" s="694"/>
    </row>
    <row r="578" spans="1:30" ht="15.75" customHeight="1">
      <c r="A578" s="740"/>
      <c r="B578" s="740"/>
      <c r="C578" s="743"/>
      <c r="D578" s="705"/>
      <c r="E578" s="705"/>
      <c r="F578" s="742"/>
      <c r="G578" s="705"/>
      <c r="H578" s="705"/>
      <c r="I578" s="705"/>
      <c r="J578" s="705"/>
      <c r="K578" s="694"/>
      <c r="L578" s="694"/>
      <c r="M578" s="694"/>
      <c r="N578" s="694"/>
      <c r="O578" s="694"/>
      <c r="P578" s="694"/>
      <c r="Q578" s="694"/>
      <c r="R578" s="694"/>
      <c r="S578" s="694"/>
      <c r="T578" s="694"/>
      <c r="U578" s="694"/>
      <c r="V578" s="694"/>
      <c r="W578" s="694"/>
      <c r="X578" s="694"/>
      <c r="Y578" s="694"/>
      <c r="Z578" s="694"/>
      <c r="AA578" s="694"/>
      <c r="AB578" s="694"/>
      <c r="AC578" s="694"/>
      <c r="AD578" s="694"/>
    </row>
    <row r="579" spans="1:30" ht="15.75" customHeight="1">
      <c r="A579" s="740"/>
      <c r="B579" s="740"/>
      <c r="C579" s="743"/>
      <c r="D579" s="705"/>
      <c r="E579" s="705"/>
      <c r="F579" s="742"/>
      <c r="G579" s="705"/>
      <c r="H579" s="705"/>
      <c r="I579" s="705"/>
      <c r="J579" s="705"/>
      <c r="K579" s="694"/>
      <c r="L579" s="694"/>
      <c r="M579" s="694"/>
      <c r="N579" s="694"/>
      <c r="O579" s="694"/>
      <c r="P579" s="694"/>
      <c r="Q579" s="694"/>
      <c r="R579" s="694"/>
      <c r="S579" s="694"/>
      <c r="T579" s="694"/>
      <c r="U579" s="694"/>
      <c r="V579" s="694"/>
      <c r="W579" s="694"/>
      <c r="X579" s="694"/>
      <c r="Y579" s="694"/>
      <c r="Z579" s="694"/>
      <c r="AA579" s="694"/>
      <c r="AB579" s="694"/>
      <c r="AC579" s="694"/>
      <c r="AD579" s="694"/>
    </row>
    <row r="580" spans="1:30" ht="15.75" customHeight="1">
      <c r="A580" s="740"/>
      <c r="B580" s="740"/>
      <c r="C580" s="743"/>
      <c r="D580" s="705"/>
      <c r="E580" s="705"/>
      <c r="F580" s="742"/>
      <c r="G580" s="705"/>
      <c r="H580" s="705"/>
      <c r="I580" s="705"/>
      <c r="J580" s="705"/>
      <c r="K580" s="694"/>
      <c r="L580" s="694"/>
      <c r="M580" s="694"/>
      <c r="N580" s="694"/>
      <c r="O580" s="694"/>
      <c r="P580" s="694"/>
      <c r="Q580" s="694"/>
      <c r="R580" s="694"/>
      <c r="S580" s="694"/>
      <c r="T580" s="694"/>
      <c r="U580" s="694"/>
      <c r="V580" s="694"/>
      <c r="W580" s="694"/>
      <c r="X580" s="694"/>
      <c r="Y580" s="694"/>
      <c r="Z580" s="694"/>
      <c r="AA580" s="694"/>
      <c r="AB580" s="694"/>
      <c r="AC580" s="694"/>
      <c r="AD580" s="694"/>
    </row>
    <row r="581" spans="1:30" ht="15.75" customHeight="1">
      <c r="A581" s="740"/>
      <c r="B581" s="740"/>
      <c r="C581" s="743"/>
      <c r="D581" s="705"/>
      <c r="E581" s="705"/>
      <c r="F581" s="742"/>
      <c r="G581" s="705"/>
      <c r="H581" s="705"/>
      <c r="I581" s="705"/>
      <c r="J581" s="705"/>
      <c r="K581" s="694"/>
      <c r="L581" s="694"/>
      <c r="M581" s="694"/>
      <c r="N581" s="694"/>
      <c r="O581" s="694"/>
      <c r="P581" s="694"/>
      <c r="Q581" s="694"/>
      <c r="R581" s="694"/>
      <c r="S581" s="694"/>
      <c r="T581" s="694"/>
      <c r="U581" s="694"/>
      <c r="V581" s="694"/>
      <c r="W581" s="694"/>
      <c r="X581" s="694"/>
      <c r="Y581" s="694"/>
      <c r="Z581" s="694"/>
      <c r="AA581" s="694"/>
      <c r="AB581" s="694"/>
      <c r="AC581" s="694"/>
      <c r="AD581" s="694"/>
    </row>
    <row r="582" spans="1:30" ht="15.75" customHeight="1">
      <c r="A582" s="740"/>
      <c r="B582" s="740"/>
      <c r="C582" s="743"/>
      <c r="D582" s="705"/>
      <c r="E582" s="705"/>
      <c r="F582" s="742"/>
      <c r="G582" s="705"/>
      <c r="H582" s="705"/>
      <c r="I582" s="705"/>
      <c r="J582" s="705"/>
      <c r="K582" s="694"/>
      <c r="L582" s="694"/>
      <c r="M582" s="694"/>
      <c r="N582" s="694"/>
      <c r="O582" s="694"/>
      <c r="P582" s="694"/>
      <c r="Q582" s="694"/>
      <c r="R582" s="694"/>
      <c r="S582" s="694"/>
      <c r="T582" s="694"/>
      <c r="U582" s="694"/>
      <c r="V582" s="694"/>
      <c r="W582" s="694"/>
      <c r="X582" s="694"/>
      <c r="Y582" s="694"/>
      <c r="Z582" s="694"/>
      <c r="AA582" s="694"/>
      <c r="AB582" s="694"/>
      <c r="AC582" s="694"/>
      <c r="AD582" s="694"/>
    </row>
    <row r="583" spans="1:30" ht="15.75" customHeight="1">
      <c r="A583" s="740"/>
      <c r="B583" s="740"/>
      <c r="C583" s="743"/>
      <c r="D583" s="705"/>
      <c r="E583" s="705"/>
      <c r="F583" s="742"/>
      <c r="G583" s="705"/>
      <c r="H583" s="705"/>
      <c r="I583" s="705"/>
      <c r="J583" s="705"/>
      <c r="K583" s="694"/>
      <c r="L583" s="694"/>
      <c r="M583" s="694"/>
      <c r="N583" s="694"/>
      <c r="O583" s="694"/>
      <c r="P583" s="694"/>
      <c r="Q583" s="694"/>
      <c r="R583" s="694"/>
      <c r="S583" s="694"/>
      <c r="T583" s="694"/>
      <c r="U583" s="694"/>
      <c r="V583" s="694"/>
      <c r="W583" s="694"/>
      <c r="X583" s="694"/>
      <c r="Y583" s="694"/>
      <c r="Z583" s="694"/>
      <c r="AA583" s="694"/>
      <c r="AB583" s="694"/>
      <c r="AC583" s="694"/>
      <c r="AD583" s="694"/>
    </row>
    <row r="584" spans="1:30" ht="15.75" customHeight="1">
      <c r="A584" s="740"/>
      <c r="B584" s="740"/>
      <c r="C584" s="743"/>
      <c r="D584" s="705"/>
      <c r="E584" s="705"/>
      <c r="F584" s="742"/>
      <c r="G584" s="705"/>
      <c r="H584" s="705"/>
      <c r="I584" s="705"/>
      <c r="J584" s="705"/>
      <c r="K584" s="694"/>
      <c r="L584" s="694"/>
      <c r="M584" s="694"/>
      <c r="N584" s="694"/>
      <c r="O584" s="694"/>
      <c r="P584" s="694"/>
      <c r="Q584" s="694"/>
      <c r="R584" s="694"/>
      <c r="S584" s="694"/>
      <c r="T584" s="694"/>
      <c r="U584" s="694"/>
      <c r="V584" s="694"/>
      <c r="W584" s="694"/>
      <c r="X584" s="694"/>
      <c r="Y584" s="694"/>
      <c r="Z584" s="694"/>
      <c r="AA584" s="694"/>
      <c r="AB584" s="694"/>
      <c r="AC584" s="694"/>
      <c r="AD584" s="694"/>
    </row>
    <row r="585" spans="1:30" ht="15.75" customHeight="1">
      <c r="A585" s="740"/>
      <c r="B585" s="740"/>
      <c r="C585" s="743"/>
      <c r="D585" s="705"/>
      <c r="E585" s="705"/>
      <c r="F585" s="742"/>
      <c r="G585" s="705"/>
      <c r="H585" s="705"/>
      <c r="I585" s="705"/>
      <c r="J585" s="705"/>
      <c r="K585" s="694"/>
      <c r="L585" s="694"/>
      <c r="M585" s="694"/>
      <c r="N585" s="694"/>
      <c r="O585" s="694"/>
      <c r="P585" s="694"/>
      <c r="Q585" s="694"/>
      <c r="R585" s="694"/>
      <c r="S585" s="694"/>
      <c r="T585" s="694"/>
      <c r="U585" s="694"/>
      <c r="V585" s="694"/>
      <c r="W585" s="694"/>
      <c r="X585" s="694"/>
      <c r="Y585" s="694"/>
      <c r="Z585" s="694"/>
      <c r="AA585" s="694"/>
      <c r="AB585" s="694"/>
      <c r="AC585" s="694"/>
      <c r="AD585" s="694"/>
    </row>
    <row r="586" spans="1:30" ht="15.75" customHeight="1">
      <c r="A586" s="740"/>
      <c r="B586" s="740"/>
      <c r="C586" s="743"/>
      <c r="D586" s="705"/>
      <c r="E586" s="705"/>
      <c r="F586" s="742"/>
      <c r="G586" s="705"/>
      <c r="H586" s="705"/>
      <c r="I586" s="705"/>
      <c r="J586" s="705"/>
      <c r="K586" s="694"/>
      <c r="L586" s="694"/>
      <c r="M586" s="694"/>
      <c r="N586" s="694"/>
      <c r="O586" s="694"/>
      <c r="P586" s="694"/>
      <c r="Q586" s="694"/>
      <c r="R586" s="694"/>
      <c r="S586" s="694"/>
      <c r="T586" s="694"/>
      <c r="U586" s="694"/>
      <c r="V586" s="694"/>
      <c r="W586" s="694"/>
      <c r="X586" s="694"/>
      <c r="Y586" s="694"/>
      <c r="Z586" s="694"/>
      <c r="AA586" s="694"/>
      <c r="AB586" s="694"/>
      <c r="AC586" s="694"/>
      <c r="AD586" s="694"/>
    </row>
    <row r="587" spans="1:30" ht="15.75" customHeight="1">
      <c r="A587" s="740"/>
      <c r="B587" s="740"/>
      <c r="C587" s="743"/>
      <c r="D587" s="705"/>
      <c r="E587" s="705"/>
      <c r="F587" s="742"/>
      <c r="G587" s="705"/>
      <c r="H587" s="705"/>
      <c r="I587" s="705"/>
      <c r="J587" s="705"/>
      <c r="K587" s="694"/>
      <c r="L587" s="694"/>
      <c r="M587" s="694"/>
      <c r="N587" s="694"/>
      <c r="O587" s="694"/>
      <c r="P587" s="694"/>
      <c r="Q587" s="694"/>
      <c r="R587" s="694"/>
      <c r="S587" s="694"/>
      <c r="T587" s="694"/>
      <c r="U587" s="694"/>
      <c r="V587" s="694"/>
      <c r="W587" s="694"/>
      <c r="X587" s="694"/>
      <c r="Y587" s="694"/>
      <c r="Z587" s="694"/>
      <c r="AA587" s="694"/>
      <c r="AB587" s="694"/>
      <c r="AC587" s="694"/>
      <c r="AD587" s="694"/>
    </row>
    <row r="588" spans="1:30" ht="15.75" customHeight="1">
      <c r="A588" s="740"/>
      <c r="B588" s="740"/>
      <c r="C588" s="743"/>
      <c r="D588" s="705"/>
      <c r="E588" s="705"/>
      <c r="F588" s="742"/>
      <c r="G588" s="705"/>
      <c r="H588" s="705"/>
      <c r="I588" s="705"/>
      <c r="J588" s="705"/>
      <c r="K588" s="694"/>
      <c r="L588" s="694"/>
      <c r="M588" s="694"/>
      <c r="N588" s="694"/>
      <c r="O588" s="694"/>
      <c r="P588" s="694"/>
      <c r="Q588" s="694"/>
      <c r="R588" s="694"/>
      <c r="S588" s="694"/>
      <c r="T588" s="694"/>
      <c r="U588" s="694"/>
      <c r="V588" s="694"/>
      <c r="W588" s="694"/>
      <c r="X588" s="694"/>
      <c r="Y588" s="694"/>
      <c r="Z588" s="694"/>
      <c r="AA588" s="694"/>
      <c r="AB588" s="694"/>
      <c r="AC588" s="694"/>
      <c r="AD588" s="694"/>
    </row>
    <row r="589" spans="1:30" ht="15.75" customHeight="1">
      <c r="A589" s="740"/>
      <c r="B589" s="740"/>
      <c r="C589" s="743"/>
      <c r="D589" s="705"/>
      <c r="E589" s="705"/>
      <c r="F589" s="742"/>
      <c r="G589" s="705"/>
      <c r="H589" s="705"/>
      <c r="I589" s="705"/>
      <c r="J589" s="705"/>
      <c r="K589" s="694"/>
      <c r="L589" s="694"/>
      <c r="M589" s="694"/>
      <c r="N589" s="694"/>
      <c r="O589" s="694"/>
      <c r="P589" s="694"/>
      <c r="Q589" s="694"/>
      <c r="R589" s="694"/>
      <c r="S589" s="694"/>
      <c r="T589" s="694"/>
      <c r="U589" s="694"/>
      <c r="V589" s="694"/>
      <c r="W589" s="694"/>
      <c r="X589" s="694"/>
      <c r="Y589" s="694"/>
      <c r="Z589" s="694"/>
      <c r="AA589" s="694"/>
      <c r="AB589" s="694"/>
      <c r="AC589" s="694"/>
      <c r="AD589" s="694"/>
    </row>
    <row r="590" spans="1:30" ht="15.75" customHeight="1">
      <c r="A590" s="740"/>
      <c r="B590" s="740"/>
      <c r="C590" s="743"/>
      <c r="D590" s="705"/>
      <c r="E590" s="705"/>
      <c r="F590" s="742"/>
      <c r="G590" s="705"/>
      <c r="H590" s="705"/>
      <c r="I590" s="705"/>
      <c r="J590" s="705"/>
      <c r="K590" s="694"/>
      <c r="L590" s="694"/>
      <c r="M590" s="694"/>
      <c r="N590" s="694"/>
      <c r="O590" s="694"/>
      <c r="P590" s="694"/>
      <c r="Q590" s="694"/>
      <c r="R590" s="694"/>
      <c r="S590" s="694"/>
      <c r="T590" s="694"/>
      <c r="U590" s="694"/>
      <c r="V590" s="694"/>
      <c r="W590" s="694"/>
      <c r="X590" s="694"/>
      <c r="Y590" s="694"/>
      <c r="Z590" s="694"/>
      <c r="AA590" s="694"/>
      <c r="AB590" s="694"/>
      <c r="AC590" s="694"/>
      <c r="AD590" s="694"/>
    </row>
    <row r="591" spans="1:30" ht="15.75" customHeight="1">
      <c r="A591" s="740"/>
      <c r="B591" s="740"/>
      <c r="C591" s="743"/>
      <c r="D591" s="705"/>
      <c r="E591" s="705"/>
      <c r="F591" s="742"/>
      <c r="G591" s="705"/>
      <c r="H591" s="705"/>
      <c r="I591" s="705"/>
      <c r="J591" s="705"/>
      <c r="K591" s="694"/>
      <c r="L591" s="694"/>
      <c r="M591" s="694"/>
      <c r="N591" s="694"/>
      <c r="O591" s="694"/>
      <c r="P591" s="694"/>
      <c r="Q591" s="694"/>
      <c r="R591" s="694"/>
      <c r="S591" s="694"/>
      <c r="T591" s="694"/>
      <c r="U591" s="694"/>
      <c r="V591" s="694"/>
      <c r="W591" s="694"/>
      <c r="X591" s="694"/>
      <c r="Y591" s="694"/>
      <c r="Z591" s="694"/>
      <c r="AA591" s="694"/>
      <c r="AB591" s="694"/>
      <c r="AC591" s="694"/>
      <c r="AD591" s="694"/>
    </row>
    <row r="592" spans="1:30" ht="15.75" customHeight="1">
      <c r="A592" s="740"/>
      <c r="B592" s="740"/>
      <c r="C592" s="743"/>
      <c r="D592" s="705"/>
      <c r="E592" s="705"/>
      <c r="F592" s="742"/>
      <c r="G592" s="705"/>
      <c r="H592" s="705"/>
      <c r="I592" s="705"/>
      <c r="J592" s="705"/>
      <c r="K592" s="694"/>
      <c r="L592" s="694"/>
      <c r="M592" s="694"/>
      <c r="N592" s="694"/>
      <c r="O592" s="694"/>
      <c r="P592" s="694"/>
      <c r="Q592" s="694"/>
      <c r="R592" s="694"/>
      <c r="S592" s="694"/>
      <c r="T592" s="694"/>
      <c r="U592" s="694"/>
      <c r="V592" s="694"/>
      <c r="W592" s="694"/>
      <c r="X592" s="694"/>
      <c r="Y592" s="694"/>
      <c r="Z592" s="694"/>
      <c r="AA592" s="694"/>
      <c r="AB592" s="694"/>
      <c r="AC592" s="694"/>
      <c r="AD592" s="694"/>
    </row>
    <row r="593" spans="1:30" ht="15.75" customHeight="1">
      <c r="A593" s="740"/>
      <c r="B593" s="740"/>
      <c r="C593" s="743"/>
      <c r="D593" s="705"/>
      <c r="E593" s="705"/>
      <c r="F593" s="742"/>
      <c r="G593" s="705"/>
      <c r="H593" s="705"/>
      <c r="I593" s="705"/>
      <c r="J593" s="705"/>
      <c r="K593" s="694"/>
      <c r="L593" s="694"/>
      <c r="M593" s="694"/>
      <c r="N593" s="694"/>
      <c r="O593" s="694"/>
      <c r="P593" s="694"/>
      <c r="Q593" s="694"/>
      <c r="R593" s="694"/>
      <c r="S593" s="694"/>
      <c r="T593" s="694"/>
      <c r="U593" s="694"/>
      <c r="V593" s="694"/>
      <c r="W593" s="694"/>
      <c r="X593" s="694"/>
      <c r="Y593" s="694"/>
      <c r="Z593" s="694"/>
      <c r="AA593" s="694"/>
      <c r="AB593" s="694"/>
      <c r="AC593" s="694"/>
      <c r="AD593" s="694"/>
    </row>
    <row r="594" spans="1:30" ht="15.75" customHeight="1">
      <c r="A594" s="740"/>
      <c r="B594" s="740"/>
      <c r="C594" s="743"/>
      <c r="D594" s="705"/>
      <c r="E594" s="705"/>
      <c r="F594" s="742"/>
      <c r="G594" s="705"/>
      <c r="H594" s="705"/>
      <c r="I594" s="705"/>
      <c r="J594" s="705"/>
      <c r="K594" s="694"/>
      <c r="L594" s="694"/>
      <c r="M594" s="694"/>
      <c r="N594" s="694"/>
      <c r="O594" s="694"/>
      <c r="P594" s="694"/>
      <c r="Q594" s="694"/>
      <c r="R594" s="694"/>
      <c r="S594" s="694"/>
      <c r="T594" s="694"/>
      <c r="U594" s="694"/>
      <c r="V594" s="694"/>
      <c r="W594" s="694"/>
      <c r="X594" s="694"/>
      <c r="Y594" s="694"/>
      <c r="Z594" s="694"/>
      <c r="AA594" s="694"/>
      <c r="AB594" s="694"/>
      <c r="AC594" s="694"/>
      <c r="AD594" s="694"/>
    </row>
    <row r="595" spans="1:30" ht="15.75" customHeight="1">
      <c r="A595" s="740"/>
      <c r="B595" s="740"/>
      <c r="C595" s="743"/>
      <c r="D595" s="705"/>
      <c r="E595" s="705"/>
      <c r="F595" s="742"/>
      <c r="G595" s="705"/>
      <c r="H595" s="705"/>
      <c r="I595" s="705"/>
      <c r="J595" s="705"/>
      <c r="K595" s="694"/>
      <c r="L595" s="694"/>
      <c r="M595" s="694"/>
      <c r="N595" s="694"/>
      <c r="O595" s="694"/>
      <c r="P595" s="694"/>
      <c r="Q595" s="694"/>
      <c r="R595" s="694"/>
      <c r="S595" s="694"/>
      <c r="T595" s="694"/>
      <c r="U595" s="694"/>
      <c r="V595" s="694"/>
      <c r="W595" s="694"/>
      <c r="X595" s="694"/>
      <c r="Y595" s="694"/>
      <c r="Z595" s="694"/>
      <c r="AA595" s="694"/>
      <c r="AB595" s="694"/>
      <c r="AC595" s="694"/>
      <c r="AD595" s="694"/>
    </row>
    <row r="596" spans="1:30" ht="15.75" customHeight="1">
      <c r="A596" s="740"/>
      <c r="B596" s="740"/>
      <c r="C596" s="743"/>
      <c r="D596" s="705"/>
      <c r="E596" s="705"/>
      <c r="F596" s="742"/>
      <c r="G596" s="705"/>
      <c r="H596" s="705"/>
      <c r="I596" s="705"/>
      <c r="J596" s="705"/>
      <c r="K596" s="694"/>
      <c r="L596" s="694"/>
      <c r="M596" s="694"/>
      <c r="N596" s="694"/>
      <c r="O596" s="694"/>
      <c r="P596" s="694"/>
      <c r="Q596" s="694"/>
      <c r="R596" s="694"/>
      <c r="S596" s="694"/>
      <c r="T596" s="694"/>
      <c r="U596" s="694"/>
      <c r="V596" s="694"/>
      <c r="W596" s="694"/>
      <c r="X596" s="694"/>
      <c r="Y596" s="694"/>
      <c r="Z596" s="694"/>
      <c r="AA596" s="694"/>
      <c r="AB596" s="694"/>
      <c r="AC596" s="694"/>
      <c r="AD596" s="694"/>
    </row>
    <row r="597" spans="1:30" ht="15.75" customHeight="1">
      <c r="A597" s="740"/>
      <c r="B597" s="740"/>
      <c r="C597" s="743"/>
      <c r="D597" s="705"/>
      <c r="E597" s="705"/>
      <c r="F597" s="742"/>
      <c r="G597" s="705"/>
      <c r="H597" s="705"/>
      <c r="I597" s="705"/>
      <c r="J597" s="705"/>
      <c r="K597" s="694"/>
      <c r="L597" s="694"/>
      <c r="M597" s="694"/>
      <c r="N597" s="694"/>
      <c r="O597" s="694"/>
      <c r="P597" s="694"/>
      <c r="Q597" s="694"/>
      <c r="R597" s="694"/>
      <c r="S597" s="694"/>
      <c r="T597" s="694"/>
      <c r="U597" s="694"/>
      <c r="V597" s="694"/>
      <c r="W597" s="694"/>
      <c r="X597" s="694"/>
      <c r="Y597" s="694"/>
      <c r="Z597" s="694"/>
      <c r="AA597" s="694"/>
      <c r="AB597" s="694"/>
      <c r="AC597" s="694"/>
      <c r="AD597" s="694"/>
    </row>
    <row r="598" spans="1:30" ht="15.75" customHeight="1">
      <c r="A598" s="740"/>
      <c r="B598" s="740"/>
      <c r="C598" s="743"/>
      <c r="D598" s="705"/>
      <c r="E598" s="705"/>
      <c r="F598" s="742"/>
      <c r="G598" s="705"/>
      <c r="H598" s="705"/>
      <c r="I598" s="705"/>
      <c r="J598" s="705"/>
      <c r="K598" s="694"/>
      <c r="L598" s="694"/>
      <c r="M598" s="694"/>
      <c r="N598" s="694"/>
      <c r="O598" s="694"/>
      <c r="P598" s="694"/>
      <c r="Q598" s="694"/>
      <c r="R598" s="694"/>
      <c r="S598" s="694"/>
      <c r="T598" s="694"/>
      <c r="U598" s="694"/>
      <c r="V598" s="694"/>
      <c r="W598" s="694"/>
      <c r="X598" s="694"/>
      <c r="Y598" s="694"/>
      <c r="Z598" s="694"/>
      <c r="AA598" s="694"/>
      <c r="AB598" s="694"/>
      <c r="AC598" s="694"/>
      <c r="AD598" s="694"/>
    </row>
    <row r="599" spans="1:30" ht="15.75" customHeight="1">
      <c r="A599" s="740"/>
      <c r="B599" s="740"/>
      <c r="C599" s="743"/>
      <c r="D599" s="705"/>
      <c r="E599" s="705"/>
      <c r="F599" s="742"/>
      <c r="G599" s="705"/>
      <c r="H599" s="705"/>
      <c r="I599" s="705"/>
      <c r="J599" s="705"/>
      <c r="K599" s="694"/>
      <c r="L599" s="694"/>
      <c r="M599" s="694"/>
      <c r="N599" s="694"/>
      <c r="O599" s="694"/>
      <c r="P599" s="694"/>
      <c r="Q599" s="694"/>
      <c r="R599" s="694"/>
      <c r="S599" s="694"/>
      <c r="T599" s="694"/>
      <c r="U599" s="694"/>
      <c r="V599" s="694"/>
      <c r="W599" s="694"/>
      <c r="X599" s="694"/>
      <c r="Y599" s="694"/>
      <c r="Z599" s="694"/>
      <c r="AA599" s="694"/>
      <c r="AB599" s="694"/>
      <c r="AC599" s="694"/>
      <c r="AD599" s="694"/>
    </row>
    <row r="600" spans="1:30" ht="15.75" customHeight="1">
      <c r="A600" s="740"/>
      <c r="B600" s="740"/>
      <c r="C600" s="743"/>
      <c r="D600" s="705"/>
      <c r="E600" s="705"/>
      <c r="F600" s="742"/>
      <c r="G600" s="705"/>
      <c r="H600" s="705"/>
      <c r="I600" s="705"/>
      <c r="J600" s="705"/>
      <c r="K600" s="694"/>
      <c r="L600" s="694"/>
      <c r="M600" s="694"/>
      <c r="N600" s="694"/>
      <c r="O600" s="694"/>
      <c r="P600" s="694"/>
      <c r="Q600" s="694"/>
      <c r="R600" s="694"/>
      <c r="S600" s="694"/>
      <c r="T600" s="694"/>
      <c r="U600" s="694"/>
      <c r="V600" s="694"/>
      <c r="W600" s="694"/>
      <c r="X600" s="694"/>
      <c r="Y600" s="694"/>
      <c r="Z600" s="694"/>
      <c r="AA600" s="694"/>
      <c r="AB600" s="694"/>
      <c r="AC600" s="694"/>
      <c r="AD600" s="694"/>
    </row>
    <row r="601" spans="1:30" ht="15.75" customHeight="1">
      <c r="A601" s="740"/>
      <c r="B601" s="740"/>
      <c r="C601" s="743"/>
      <c r="D601" s="705"/>
      <c r="E601" s="705"/>
      <c r="F601" s="742"/>
      <c r="G601" s="705"/>
      <c r="H601" s="705"/>
      <c r="I601" s="705"/>
      <c r="J601" s="705"/>
      <c r="K601" s="694"/>
      <c r="L601" s="694"/>
      <c r="M601" s="694"/>
      <c r="N601" s="694"/>
      <c r="O601" s="694"/>
      <c r="P601" s="694"/>
      <c r="Q601" s="694"/>
      <c r="R601" s="694"/>
      <c r="S601" s="694"/>
      <c r="T601" s="694"/>
      <c r="U601" s="694"/>
      <c r="V601" s="694"/>
      <c r="W601" s="694"/>
      <c r="X601" s="694"/>
      <c r="Y601" s="694"/>
      <c r="Z601" s="694"/>
      <c r="AA601" s="694"/>
      <c r="AB601" s="694"/>
      <c r="AC601" s="694"/>
      <c r="AD601" s="694"/>
    </row>
    <row r="602" spans="1:30" ht="15.75" customHeight="1">
      <c r="A602" s="740"/>
      <c r="B602" s="740"/>
      <c r="C602" s="743"/>
      <c r="D602" s="705"/>
      <c r="E602" s="705"/>
      <c r="F602" s="742"/>
      <c r="G602" s="705"/>
      <c r="H602" s="705"/>
      <c r="I602" s="705"/>
      <c r="J602" s="705"/>
      <c r="K602" s="694"/>
      <c r="L602" s="694"/>
      <c r="M602" s="694"/>
      <c r="N602" s="694"/>
      <c r="O602" s="694"/>
      <c r="P602" s="694"/>
      <c r="Q602" s="694"/>
      <c r="R602" s="694"/>
      <c r="S602" s="694"/>
      <c r="T602" s="694"/>
      <c r="U602" s="694"/>
      <c r="V602" s="694"/>
      <c r="W602" s="694"/>
      <c r="X602" s="694"/>
      <c r="Y602" s="694"/>
      <c r="Z602" s="694"/>
      <c r="AA602" s="694"/>
      <c r="AB602" s="694"/>
      <c r="AC602" s="694"/>
      <c r="AD602" s="694"/>
    </row>
    <row r="603" spans="1:30" ht="15.75" customHeight="1">
      <c r="A603" s="740"/>
      <c r="B603" s="740"/>
      <c r="C603" s="743"/>
      <c r="D603" s="705"/>
      <c r="E603" s="705"/>
      <c r="F603" s="742"/>
      <c r="G603" s="705"/>
      <c r="H603" s="705"/>
      <c r="I603" s="705"/>
      <c r="J603" s="705"/>
      <c r="K603" s="694"/>
      <c r="L603" s="694"/>
      <c r="M603" s="694"/>
      <c r="N603" s="694"/>
      <c r="O603" s="694"/>
      <c r="P603" s="694"/>
      <c r="Q603" s="694"/>
      <c r="R603" s="694"/>
      <c r="S603" s="694"/>
      <c r="T603" s="694"/>
      <c r="U603" s="694"/>
      <c r="V603" s="694"/>
      <c r="W603" s="694"/>
      <c r="X603" s="694"/>
      <c r="Y603" s="694"/>
      <c r="Z603" s="694"/>
      <c r="AA603" s="694"/>
      <c r="AB603" s="694"/>
      <c r="AC603" s="694"/>
      <c r="AD603" s="694"/>
    </row>
    <row r="604" spans="1:30" ht="15.75" customHeight="1">
      <c r="A604" s="740"/>
      <c r="B604" s="740"/>
      <c r="C604" s="743"/>
      <c r="D604" s="705"/>
      <c r="E604" s="705"/>
      <c r="F604" s="742"/>
      <c r="G604" s="705"/>
      <c r="H604" s="705"/>
      <c r="I604" s="705"/>
      <c r="J604" s="705"/>
      <c r="K604" s="694"/>
      <c r="L604" s="694"/>
      <c r="M604" s="694"/>
      <c r="N604" s="694"/>
      <c r="O604" s="694"/>
      <c r="P604" s="694"/>
      <c r="Q604" s="694"/>
      <c r="R604" s="694"/>
      <c r="S604" s="694"/>
      <c r="T604" s="694"/>
      <c r="U604" s="694"/>
      <c r="V604" s="694"/>
      <c r="W604" s="694"/>
      <c r="X604" s="694"/>
      <c r="Y604" s="694"/>
      <c r="Z604" s="694"/>
      <c r="AA604" s="694"/>
      <c r="AB604" s="694"/>
      <c r="AC604" s="694"/>
      <c r="AD604" s="694"/>
    </row>
    <row r="605" spans="1:30" ht="15.75" customHeight="1">
      <c r="A605" s="740"/>
      <c r="B605" s="740"/>
      <c r="C605" s="743"/>
      <c r="D605" s="705"/>
      <c r="E605" s="705"/>
      <c r="F605" s="742"/>
      <c r="G605" s="705"/>
      <c r="H605" s="705"/>
      <c r="I605" s="705"/>
      <c r="J605" s="705"/>
      <c r="K605" s="694"/>
      <c r="L605" s="694"/>
      <c r="M605" s="694"/>
      <c r="N605" s="694"/>
      <c r="O605" s="694"/>
      <c r="P605" s="694"/>
      <c r="Q605" s="694"/>
      <c r="R605" s="694"/>
      <c r="S605" s="694"/>
      <c r="T605" s="694"/>
      <c r="U605" s="694"/>
      <c r="V605" s="694"/>
      <c r="W605" s="694"/>
      <c r="X605" s="694"/>
      <c r="Y605" s="694"/>
      <c r="Z605" s="694"/>
      <c r="AA605" s="694"/>
      <c r="AB605" s="694"/>
      <c r="AC605" s="694"/>
      <c r="AD605" s="694"/>
    </row>
    <row r="606" spans="1:30" ht="15.75" customHeight="1">
      <c r="A606" s="740"/>
      <c r="B606" s="740"/>
      <c r="C606" s="743"/>
      <c r="D606" s="705"/>
      <c r="E606" s="705"/>
      <c r="F606" s="742"/>
      <c r="G606" s="705"/>
      <c r="H606" s="705"/>
      <c r="I606" s="705"/>
      <c r="J606" s="705"/>
      <c r="K606" s="694"/>
      <c r="L606" s="694"/>
      <c r="M606" s="694"/>
      <c r="N606" s="694"/>
      <c r="O606" s="694"/>
      <c r="P606" s="694"/>
      <c r="Q606" s="694"/>
      <c r="R606" s="694"/>
      <c r="S606" s="694"/>
      <c r="T606" s="694"/>
      <c r="U606" s="694"/>
      <c r="V606" s="694"/>
      <c r="W606" s="694"/>
      <c r="X606" s="694"/>
      <c r="Y606" s="694"/>
      <c r="Z606" s="694"/>
      <c r="AA606" s="694"/>
      <c r="AB606" s="694"/>
      <c r="AC606" s="694"/>
      <c r="AD606" s="694"/>
    </row>
    <row r="607" spans="1:30" ht="15.75" customHeight="1">
      <c r="A607" s="740"/>
      <c r="B607" s="740"/>
      <c r="C607" s="743"/>
      <c r="D607" s="705"/>
      <c r="E607" s="705"/>
      <c r="F607" s="742"/>
      <c r="G607" s="705"/>
      <c r="H607" s="705"/>
      <c r="I607" s="705"/>
      <c r="J607" s="705"/>
      <c r="K607" s="694"/>
      <c r="L607" s="694"/>
      <c r="M607" s="694"/>
      <c r="N607" s="694"/>
      <c r="O607" s="694"/>
      <c r="P607" s="694"/>
      <c r="Q607" s="694"/>
      <c r="R607" s="694"/>
      <c r="S607" s="694"/>
      <c r="T607" s="694"/>
      <c r="U607" s="694"/>
      <c r="V607" s="694"/>
      <c r="W607" s="694"/>
      <c r="X607" s="694"/>
      <c r="Y607" s="694"/>
      <c r="Z607" s="694"/>
      <c r="AA607" s="694"/>
      <c r="AB607" s="694"/>
      <c r="AC607" s="694"/>
      <c r="AD607" s="694"/>
    </row>
    <row r="608" spans="1:30" ht="15.75" customHeight="1">
      <c r="A608" s="740"/>
      <c r="B608" s="740"/>
      <c r="C608" s="743"/>
      <c r="D608" s="705"/>
      <c r="E608" s="705"/>
      <c r="F608" s="742"/>
      <c r="G608" s="705"/>
      <c r="H608" s="705"/>
      <c r="I608" s="705"/>
      <c r="J608" s="705"/>
      <c r="K608" s="694"/>
      <c r="L608" s="694"/>
      <c r="M608" s="694"/>
      <c r="N608" s="694"/>
      <c r="O608" s="694"/>
      <c r="P608" s="694"/>
      <c r="Q608" s="694"/>
      <c r="R608" s="694"/>
      <c r="S608" s="694"/>
      <c r="T608" s="694"/>
      <c r="U608" s="694"/>
      <c r="V608" s="694"/>
      <c r="W608" s="694"/>
      <c r="X608" s="694"/>
      <c r="Y608" s="694"/>
      <c r="Z608" s="694"/>
      <c r="AA608" s="694"/>
      <c r="AB608" s="694"/>
      <c r="AC608" s="694"/>
      <c r="AD608" s="694"/>
    </row>
    <row r="609" spans="1:30" ht="15.75" customHeight="1">
      <c r="A609" s="740"/>
      <c r="B609" s="740"/>
      <c r="C609" s="743"/>
      <c r="D609" s="705"/>
      <c r="E609" s="705"/>
      <c r="F609" s="742"/>
      <c r="G609" s="705"/>
      <c r="H609" s="705"/>
      <c r="I609" s="705"/>
      <c r="J609" s="705"/>
      <c r="K609" s="694"/>
      <c r="L609" s="694"/>
      <c r="M609" s="694"/>
      <c r="N609" s="694"/>
      <c r="O609" s="694"/>
      <c r="P609" s="694"/>
      <c r="Q609" s="694"/>
      <c r="R609" s="694"/>
      <c r="S609" s="694"/>
      <c r="T609" s="694"/>
      <c r="U609" s="694"/>
      <c r="V609" s="694"/>
      <c r="W609" s="694"/>
      <c r="X609" s="694"/>
      <c r="Y609" s="694"/>
      <c r="Z609" s="694"/>
      <c r="AA609" s="694"/>
      <c r="AB609" s="694"/>
      <c r="AC609" s="694"/>
      <c r="AD609" s="694"/>
    </row>
    <row r="610" spans="1:30" ht="15.75" customHeight="1">
      <c r="A610" s="740"/>
      <c r="B610" s="740"/>
      <c r="C610" s="743"/>
      <c r="D610" s="705"/>
      <c r="E610" s="705"/>
      <c r="F610" s="742"/>
      <c r="G610" s="705"/>
      <c r="H610" s="705"/>
      <c r="I610" s="705"/>
      <c r="J610" s="705"/>
      <c r="K610" s="694"/>
      <c r="L610" s="694"/>
      <c r="M610" s="694"/>
      <c r="N610" s="694"/>
      <c r="O610" s="694"/>
      <c r="P610" s="694"/>
      <c r="Q610" s="694"/>
      <c r="R610" s="694"/>
      <c r="S610" s="694"/>
      <c r="T610" s="694"/>
      <c r="U610" s="694"/>
      <c r="V610" s="694"/>
      <c r="W610" s="694"/>
      <c r="X610" s="694"/>
      <c r="Y610" s="694"/>
      <c r="Z610" s="694"/>
      <c r="AA610" s="694"/>
      <c r="AB610" s="694"/>
      <c r="AC610" s="694"/>
      <c r="AD610" s="694"/>
    </row>
    <row r="611" spans="1:30" ht="15.75" customHeight="1">
      <c r="A611" s="740"/>
      <c r="B611" s="740"/>
      <c r="C611" s="743"/>
      <c r="D611" s="705"/>
      <c r="E611" s="705"/>
      <c r="F611" s="742"/>
      <c r="G611" s="705"/>
      <c r="H611" s="705"/>
      <c r="I611" s="705"/>
      <c r="J611" s="705"/>
      <c r="K611" s="694"/>
      <c r="L611" s="694"/>
      <c r="M611" s="694"/>
      <c r="N611" s="694"/>
      <c r="O611" s="694"/>
      <c r="P611" s="694"/>
      <c r="Q611" s="694"/>
      <c r="R611" s="694"/>
      <c r="S611" s="694"/>
      <c r="T611" s="694"/>
      <c r="U611" s="694"/>
      <c r="V611" s="694"/>
      <c r="W611" s="694"/>
      <c r="X611" s="694"/>
      <c r="Y611" s="694"/>
      <c r="Z611" s="694"/>
      <c r="AA611" s="694"/>
      <c r="AB611" s="694"/>
      <c r="AC611" s="694"/>
      <c r="AD611" s="694"/>
    </row>
    <row r="612" spans="1:30" ht="15.75" customHeight="1">
      <c r="A612" s="740"/>
      <c r="B612" s="740"/>
      <c r="C612" s="743"/>
      <c r="D612" s="705"/>
      <c r="E612" s="705"/>
      <c r="F612" s="742"/>
      <c r="G612" s="705"/>
      <c r="H612" s="705"/>
      <c r="I612" s="705"/>
      <c r="J612" s="705"/>
      <c r="K612" s="694"/>
      <c r="L612" s="694"/>
      <c r="M612" s="694"/>
      <c r="N612" s="694"/>
      <c r="O612" s="694"/>
      <c r="P612" s="694"/>
      <c r="Q612" s="694"/>
      <c r="R612" s="694"/>
      <c r="S612" s="694"/>
      <c r="T612" s="694"/>
      <c r="U612" s="694"/>
      <c r="V612" s="694"/>
      <c r="W612" s="694"/>
      <c r="X612" s="694"/>
      <c r="Y612" s="694"/>
      <c r="Z612" s="694"/>
      <c r="AA612" s="694"/>
      <c r="AB612" s="694"/>
      <c r="AC612" s="694"/>
      <c r="AD612" s="694"/>
    </row>
    <row r="613" spans="1:30" ht="15.75" customHeight="1">
      <c r="A613" s="740"/>
      <c r="B613" s="740"/>
      <c r="C613" s="743"/>
      <c r="D613" s="705"/>
      <c r="E613" s="705"/>
      <c r="F613" s="742"/>
      <c r="G613" s="705"/>
      <c r="H613" s="705"/>
      <c r="I613" s="705"/>
      <c r="J613" s="705"/>
      <c r="K613" s="694"/>
      <c r="L613" s="694"/>
      <c r="M613" s="694"/>
      <c r="N613" s="694"/>
      <c r="O613" s="694"/>
      <c r="P613" s="694"/>
      <c r="Q613" s="694"/>
      <c r="R613" s="694"/>
      <c r="S613" s="694"/>
      <c r="T613" s="694"/>
      <c r="U613" s="694"/>
      <c r="V613" s="694"/>
      <c r="W613" s="694"/>
      <c r="X613" s="694"/>
      <c r="Y613" s="694"/>
      <c r="Z613" s="694"/>
      <c r="AA613" s="694"/>
      <c r="AB613" s="694"/>
      <c r="AC613" s="694"/>
      <c r="AD613" s="694"/>
    </row>
    <row r="614" spans="1:30" ht="15.75" customHeight="1">
      <c r="A614" s="740"/>
      <c r="B614" s="740"/>
      <c r="C614" s="743"/>
      <c r="D614" s="705"/>
      <c r="E614" s="705"/>
      <c r="F614" s="742"/>
      <c r="G614" s="705"/>
      <c r="H614" s="705"/>
      <c r="I614" s="705"/>
      <c r="J614" s="705"/>
      <c r="K614" s="694"/>
      <c r="L614" s="694"/>
      <c r="M614" s="694"/>
      <c r="N614" s="694"/>
      <c r="O614" s="694"/>
      <c r="P614" s="694"/>
      <c r="Q614" s="694"/>
      <c r="R614" s="694"/>
      <c r="S614" s="694"/>
      <c r="T614" s="694"/>
      <c r="U614" s="694"/>
      <c r="V614" s="694"/>
      <c r="W614" s="694"/>
      <c r="X614" s="694"/>
      <c r="Y614" s="694"/>
      <c r="Z614" s="694"/>
      <c r="AA614" s="694"/>
      <c r="AB614" s="694"/>
      <c r="AC614" s="694"/>
      <c r="AD614" s="694"/>
    </row>
    <row r="615" spans="1:30" ht="15.75" customHeight="1">
      <c r="A615" s="740"/>
      <c r="B615" s="740"/>
      <c r="C615" s="743"/>
      <c r="D615" s="705"/>
      <c r="E615" s="705"/>
      <c r="F615" s="742"/>
      <c r="G615" s="705"/>
      <c r="H615" s="705"/>
      <c r="I615" s="705"/>
      <c r="J615" s="705"/>
      <c r="K615" s="694"/>
      <c r="L615" s="694"/>
      <c r="M615" s="694"/>
      <c r="N615" s="694"/>
      <c r="O615" s="694"/>
      <c r="P615" s="694"/>
      <c r="Q615" s="694"/>
      <c r="R615" s="694"/>
      <c r="S615" s="694"/>
      <c r="T615" s="694"/>
      <c r="U615" s="694"/>
      <c r="V615" s="694"/>
      <c r="W615" s="694"/>
      <c r="X615" s="694"/>
      <c r="Y615" s="694"/>
      <c r="Z615" s="694"/>
      <c r="AA615" s="694"/>
      <c r="AB615" s="694"/>
      <c r="AC615" s="694"/>
      <c r="AD615" s="694"/>
    </row>
    <row r="616" spans="1:30" ht="15.75" customHeight="1">
      <c r="A616" s="740"/>
      <c r="B616" s="740"/>
      <c r="C616" s="743"/>
      <c r="D616" s="705"/>
      <c r="E616" s="705"/>
      <c r="F616" s="742"/>
      <c r="G616" s="705"/>
      <c r="H616" s="705"/>
      <c r="I616" s="705"/>
      <c r="J616" s="705"/>
      <c r="K616" s="694"/>
      <c r="L616" s="694"/>
      <c r="M616" s="694"/>
      <c r="N616" s="694"/>
      <c r="O616" s="694"/>
      <c r="P616" s="694"/>
      <c r="Q616" s="694"/>
      <c r="R616" s="694"/>
      <c r="S616" s="694"/>
      <c r="T616" s="694"/>
      <c r="U616" s="694"/>
      <c r="V616" s="694"/>
      <c r="W616" s="694"/>
      <c r="X616" s="694"/>
      <c r="Y616" s="694"/>
      <c r="Z616" s="694"/>
      <c r="AA616" s="694"/>
      <c r="AB616" s="694"/>
      <c r="AC616" s="694"/>
      <c r="AD616" s="694"/>
    </row>
    <row r="617" spans="1:30" ht="15.75" customHeight="1">
      <c r="A617" s="740"/>
      <c r="B617" s="740"/>
      <c r="C617" s="743"/>
      <c r="D617" s="705"/>
      <c r="E617" s="705"/>
      <c r="F617" s="742"/>
      <c r="G617" s="705"/>
      <c r="H617" s="705"/>
      <c r="I617" s="705"/>
      <c r="J617" s="705"/>
      <c r="K617" s="694"/>
      <c r="L617" s="694"/>
      <c r="M617" s="694"/>
      <c r="N617" s="694"/>
      <c r="O617" s="694"/>
      <c r="P617" s="694"/>
      <c r="Q617" s="694"/>
      <c r="R617" s="694"/>
      <c r="S617" s="694"/>
      <c r="T617" s="694"/>
      <c r="U617" s="694"/>
      <c r="V617" s="694"/>
      <c r="W617" s="694"/>
      <c r="X617" s="694"/>
      <c r="Y617" s="694"/>
      <c r="Z617" s="694"/>
      <c r="AA617" s="694"/>
      <c r="AB617" s="694"/>
      <c r="AC617" s="694"/>
      <c r="AD617" s="694"/>
    </row>
    <row r="618" spans="1:30" ht="15.75" customHeight="1">
      <c r="A618" s="740"/>
      <c r="B618" s="740"/>
      <c r="C618" s="743"/>
      <c r="D618" s="705"/>
      <c r="E618" s="705"/>
      <c r="F618" s="742"/>
      <c r="G618" s="705"/>
      <c r="H618" s="705"/>
      <c r="I618" s="705"/>
      <c r="J618" s="705"/>
      <c r="K618" s="694"/>
      <c r="L618" s="694"/>
      <c r="M618" s="694"/>
      <c r="N618" s="694"/>
      <c r="O618" s="694"/>
      <c r="P618" s="694"/>
      <c r="Q618" s="694"/>
      <c r="R618" s="694"/>
      <c r="S618" s="694"/>
      <c r="T618" s="694"/>
      <c r="U618" s="694"/>
      <c r="V618" s="694"/>
      <c r="W618" s="694"/>
      <c r="X618" s="694"/>
      <c r="Y618" s="694"/>
      <c r="Z618" s="694"/>
      <c r="AA618" s="694"/>
      <c r="AB618" s="694"/>
      <c r="AC618" s="694"/>
      <c r="AD618" s="694"/>
    </row>
    <row r="619" spans="1:30" ht="15.75" customHeight="1">
      <c r="A619" s="740"/>
      <c r="B619" s="740"/>
      <c r="C619" s="743"/>
      <c r="D619" s="705"/>
      <c r="E619" s="705"/>
      <c r="F619" s="742"/>
      <c r="G619" s="705"/>
      <c r="H619" s="705"/>
      <c r="I619" s="705"/>
      <c r="J619" s="705"/>
      <c r="K619" s="694"/>
      <c r="L619" s="694"/>
      <c r="M619" s="694"/>
      <c r="N619" s="694"/>
      <c r="O619" s="694"/>
      <c r="P619" s="694"/>
      <c r="Q619" s="694"/>
      <c r="R619" s="694"/>
      <c r="S619" s="694"/>
      <c r="T619" s="694"/>
      <c r="U619" s="694"/>
      <c r="V619" s="694"/>
      <c r="W619" s="694"/>
      <c r="X619" s="694"/>
      <c r="Y619" s="694"/>
      <c r="Z619" s="694"/>
      <c r="AA619" s="694"/>
      <c r="AB619" s="694"/>
      <c r="AC619" s="694"/>
      <c r="AD619" s="694"/>
    </row>
    <row r="620" spans="1:30" ht="15.75" customHeight="1">
      <c r="A620" s="740"/>
      <c r="B620" s="740"/>
      <c r="C620" s="743"/>
      <c r="D620" s="705"/>
      <c r="E620" s="705"/>
      <c r="F620" s="742"/>
      <c r="G620" s="705"/>
      <c r="H620" s="705"/>
      <c r="I620" s="705"/>
      <c r="J620" s="705"/>
      <c r="K620" s="694"/>
      <c r="L620" s="694"/>
      <c r="M620" s="694"/>
      <c r="N620" s="694"/>
      <c r="O620" s="694"/>
      <c r="P620" s="694"/>
      <c r="Q620" s="694"/>
      <c r="R620" s="694"/>
      <c r="S620" s="694"/>
      <c r="T620" s="694"/>
      <c r="U620" s="694"/>
      <c r="V620" s="694"/>
      <c r="W620" s="694"/>
      <c r="X620" s="694"/>
      <c r="Y620" s="694"/>
      <c r="Z620" s="694"/>
      <c r="AA620" s="694"/>
      <c r="AB620" s="694"/>
      <c r="AC620" s="694"/>
      <c r="AD620" s="694"/>
    </row>
    <row r="621" spans="1:30" ht="15.75" customHeight="1">
      <c r="A621" s="740"/>
      <c r="B621" s="740"/>
      <c r="C621" s="743"/>
      <c r="D621" s="705"/>
      <c r="E621" s="705"/>
      <c r="F621" s="742"/>
      <c r="G621" s="705"/>
      <c r="H621" s="705"/>
      <c r="I621" s="705"/>
      <c r="J621" s="705"/>
      <c r="K621" s="694"/>
      <c r="L621" s="694"/>
      <c r="M621" s="694"/>
      <c r="N621" s="694"/>
      <c r="O621" s="694"/>
      <c r="P621" s="694"/>
      <c r="Q621" s="694"/>
      <c r="R621" s="694"/>
      <c r="S621" s="694"/>
      <c r="T621" s="694"/>
      <c r="U621" s="694"/>
      <c r="V621" s="694"/>
      <c r="W621" s="694"/>
      <c r="X621" s="694"/>
      <c r="Y621" s="694"/>
      <c r="Z621" s="694"/>
      <c r="AA621" s="694"/>
      <c r="AB621" s="694"/>
      <c r="AC621" s="694"/>
      <c r="AD621" s="694"/>
    </row>
    <row r="622" spans="1:30" ht="15.75" customHeight="1">
      <c r="A622" s="740"/>
      <c r="B622" s="740"/>
      <c r="C622" s="743"/>
      <c r="D622" s="705"/>
      <c r="E622" s="705"/>
      <c r="F622" s="742"/>
      <c r="G622" s="705"/>
      <c r="H622" s="705"/>
      <c r="I622" s="705"/>
      <c r="J622" s="705"/>
      <c r="K622" s="694"/>
      <c r="L622" s="694"/>
      <c r="M622" s="694"/>
      <c r="N622" s="694"/>
      <c r="O622" s="694"/>
      <c r="P622" s="694"/>
      <c r="Q622" s="694"/>
      <c r="R622" s="694"/>
      <c r="S622" s="694"/>
      <c r="T622" s="694"/>
      <c r="U622" s="694"/>
      <c r="V622" s="694"/>
      <c r="W622" s="694"/>
      <c r="X622" s="694"/>
      <c r="Y622" s="694"/>
      <c r="Z622" s="694"/>
      <c r="AA622" s="694"/>
      <c r="AB622" s="694"/>
      <c r="AC622" s="694"/>
      <c r="AD622" s="694"/>
    </row>
    <row r="623" spans="1:30" ht="15.75" customHeight="1">
      <c r="A623" s="740"/>
      <c r="B623" s="740"/>
      <c r="C623" s="743"/>
      <c r="D623" s="705"/>
      <c r="E623" s="705"/>
      <c r="F623" s="742"/>
      <c r="G623" s="705"/>
      <c r="H623" s="705"/>
      <c r="I623" s="705"/>
      <c r="J623" s="705"/>
      <c r="K623" s="694"/>
      <c r="L623" s="694"/>
      <c r="M623" s="694"/>
      <c r="N623" s="694"/>
      <c r="O623" s="694"/>
      <c r="P623" s="694"/>
      <c r="Q623" s="694"/>
      <c r="R623" s="694"/>
      <c r="S623" s="694"/>
      <c r="T623" s="694"/>
      <c r="U623" s="694"/>
      <c r="V623" s="694"/>
      <c r="W623" s="694"/>
      <c r="X623" s="694"/>
      <c r="Y623" s="694"/>
      <c r="Z623" s="694"/>
      <c r="AA623" s="694"/>
      <c r="AB623" s="694"/>
      <c r="AC623" s="694"/>
      <c r="AD623" s="694"/>
    </row>
    <row r="624" spans="1:30" ht="15.75" customHeight="1">
      <c r="A624" s="740"/>
      <c r="B624" s="740"/>
      <c r="C624" s="743"/>
      <c r="D624" s="705"/>
      <c r="E624" s="705"/>
      <c r="F624" s="742"/>
      <c r="G624" s="705"/>
      <c r="H624" s="705"/>
      <c r="I624" s="705"/>
      <c r="J624" s="705"/>
      <c r="K624" s="694"/>
      <c r="L624" s="694"/>
      <c r="M624" s="694"/>
      <c r="N624" s="694"/>
      <c r="O624" s="694"/>
      <c r="P624" s="694"/>
      <c r="Q624" s="694"/>
      <c r="R624" s="694"/>
      <c r="S624" s="694"/>
      <c r="T624" s="694"/>
      <c r="U624" s="694"/>
      <c r="V624" s="694"/>
      <c r="W624" s="694"/>
      <c r="X624" s="694"/>
      <c r="Y624" s="694"/>
      <c r="Z624" s="694"/>
      <c r="AA624" s="694"/>
      <c r="AB624" s="694"/>
      <c r="AC624" s="694"/>
      <c r="AD624" s="694"/>
    </row>
    <row r="625" spans="1:30" ht="15.75" customHeight="1">
      <c r="A625" s="740"/>
      <c r="B625" s="740"/>
      <c r="C625" s="743"/>
      <c r="D625" s="705"/>
      <c r="E625" s="705"/>
      <c r="F625" s="742"/>
      <c r="G625" s="705"/>
      <c r="H625" s="705"/>
      <c r="I625" s="705"/>
      <c r="J625" s="705"/>
      <c r="K625" s="694"/>
      <c r="L625" s="694"/>
      <c r="M625" s="694"/>
      <c r="N625" s="694"/>
      <c r="O625" s="694"/>
      <c r="P625" s="694"/>
      <c r="Q625" s="694"/>
      <c r="R625" s="694"/>
      <c r="S625" s="694"/>
      <c r="T625" s="694"/>
      <c r="U625" s="694"/>
      <c r="V625" s="694"/>
      <c r="W625" s="694"/>
      <c r="X625" s="694"/>
      <c r="Y625" s="694"/>
      <c r="Z625" s="694"/>
      <c r="AA625" s="694"/>
      <c r="AB625" s="694"/>
      <c r="AC625" s="694"/>
      <c r="AD625" s="694"/>
    </row>
    <row r="626" spans="1:30" ht="15.75" customHeight="1">
      <c r="A626" s="740"/>
      <c r="B626" s="740"/>
      <c r="C626" s="743"/>
      <c r="D626" s="705"/>
      <c r="E626" s="705"/>
      <c r="F626" s="742"/>
      <c r="G626" s="705"/>
      <c r="H626" s="705"/>
      <c r="I626" s="705"/>
      <c r="J626" s="705"/>
      <c r="K626" s="694"/>
      <c r="L626" s="694"/>
      <c r="M626" s="694"/>
      <c r="N626" s="694"/>
      <c r="O626" s="694"/>
      <c r="P626" s="694"/>
      <c r="Q626" s="694"/>
      <c r="R626" s="694"/>
      <c r="S626" s="694"/>
      <c r="T626" s="694"/>
      <c r="U626" s="694"/>
      <c r="V626" s="694"/>
      <c r="W626" s="694"/>
      <c r="X626" s="694"/>
      <c r="Y626" s="694"/>
      <c r="Z626" s="694"/>
      <c r="AA626" s="694"/>
      <c r="AB626" s="694"/>
      <c r="AC626" s="694"/>
      <c r="AD626" s="694"/>
    </row>
    <row r="627" spans="1:30" ht="15.75" customHeight="1">
      <c r="A627" s="740"/>
      <c r="B627" s="740"/>
      <c r="C627" s="743"/>
      <c r="D627" s="705"/>
      <c r="E627" s="705"/>
      <c r="F627" s="742"/>
      <c r="G627" s="705"/>
      <c r="H627" s="705"/>
      <c r="I627" s="705"/>
      <c r="J627" s="705"/>
      <c r="K627" s="694"/>
      <c r="L627" s="694"/>
      <c r="M627" s="694"/>
      <c r="N627" s="694"/>
      <c r="O627" s="694"/>
      <c r="P627" s="694"/>
      <c r="Q627" s="694"/>
      <c r="R627" s="694"/>
      <c r="S627" s="694"/>
      <c r="T627" s="694"/>
      <c r="U627" s="694"/>
      <c r="V627" s="694"/>
      <c r="W627" s="694"/>
      <c r="X627" s="694"/>
      <c r="Y627" s="694"/>
      <c r="Z627" s="694"/>
      <c r="AA627" s="694"/>
      <c r="AB627" s="694"/>
      <c r="AC627" s="694"/>
      <c r="AD627" s="694"/>
    </row>
    <row r="628" spans="1:30" ht="15.75" customHeight="1">
      <c r="A628" s="740"/>
      <c r="B628" s="740"/>
      <c r="C628" s="743"/>
      <c r="D628" s="705"/>
      <c r="E628" s="705"/>
      <c r="F628" s="742"/>
      <c r="G628" s="705"/>
      <c r="H628" s="705"/>
      <c r="I628" s="705"/>
      <c r="J628" s="705"/>
      <c r="K628" s="694"/>
      <c r="L628" s="694"/>
      <c r="M628" s="694"/>
      <c r="N628" s="694"/>
      <c r="O628" s="694"/>
      <c r="P628" s="694"/>
      <c r="Q628" s="694"/>
      <c r="R628" s="694"/>
      <c r="S628" s="694"/>
      <c r="T628" s="694"/>
      <c r="U628" s="694"/>
      <c r="V628" s="694"/>
      <c r="W628" s="694"/>
      <c r="X628" s="694"/>
      <c r="Y628" s="694"/>
      <c r="Z628" s="694"/>
      <c r="AA628" s="694"/>
      <c r="AB628" s="694"/>
      <c r="AC628" s="694"/>
      <c r="AD628" s="694"/>
    </row>
    <row r="629" spans="1:30" ht="15.75" customHeight="1">
      <c r="A629" s="740"/>
      <c r="B629" s="740"/>
      <c r="C629" s="743"/>
      <c r="D629" s="705"/>
      <c r="E629" s="705"/>
      <c r="F629" s="742"/>
      <c r="G629" s="705"/>
      <c r="H629" s="705"/>
      <c r="I629" s="705"/>
      <c r="J629" s="705"/>
      <c r="K629" s="694"/>
      <c r="L629" s="694"/>
      <c r="M629" s="694"/>
      <c r="N629" s="694"/>
      <c r="O629" s="694"/>
      <c r="P629" s="694"/>
      <c r="Q629" s="694"/>
      <c r="R629" s="694"/>
      <c r="S629" s="694"/>
      <c r="T629" s="694"/>
      <c r="U629" s="694"/>
      <c r="V629" s="694"/>
      <c r="W629" s="694"/>
      <c r="X629" s="694"/>
      <c r="Y629" s="694"/>
      <c r="Z629" s="694"/>
      <c r="AA629" s="694"/>
      <c r="AB629" s="694"/>
      <c r="AC629" s="694"/>
      <c r="AD629" s="694"/>
    </row>
    <row r="630" spans="1:30" ht="15.75" customHeight="1">
      <c r="A630" s="740"/>
      <c r="B630" s="740"/>
      <c r="C630" s="743"/>
      <c r="D630" s="705"/>
      <c r="E630" s="705"/>
      <c r="F630" s="742"/>
      <c r="G630" s="705"/>
      <c r="H630" s="705"/>
      <c r="I630" s="705"/>
      <c r="J630" s="705"/>
      <c r="K630" s="694"/>
      <c r="L630" s="694"/>
      <c r="M630" s="694"/>
      <c r="N630" s="694"/>
      <c r="O630" s="694"/>
      <c r="P630" s="694"/>
      <c r="Q630" s="694"/>
      <c r="R630" s="694"/>
      <c r="S630" s="694"/>
      <c r="T630" s="694"/>
      <c r="U630" s="694"/>
      <c r="V630" s="694"/>
      <c r="W630" s="694"/>
      <c r="X630" s="694"/>
      <c r="Y630" s="694"/>
      <c r="Z630" s="694"/>
      <c r="AA630" s="694"/>
      <c r="AB630" s="694"/>
      <c r="AC630" s="694"/>
      <c r="AD630" s="694"/>
    </row>
    <row r="631" spans="1:30" ht="15.75" customHeight="1">
      <c r="A631" s="740"/>
      <c r="B631" s="740"/>
      <c r="C631" s="743"/>
      <c r="D631" s="705"/>
      <c r="E631" s="705"/>
      <c r="F631" s="742"/>
      <c r="G631" s="705"/>
      <c r="H631" s="705"/>
      <c r="I631" s="705"/>
      <c r="J631" s="705"/>
      <c r="K631" s="694"/>
      <c r="L631" s="694"/>
      <c r="M631" s="694"/>
      <c r="N631" s="694"/>
      <c r="O631" s="694"/>
      <c r="P631" s="694"/>
      <c r="Q631" s="694"/>
      <c r="R631" s="694"/>
      <c r="S631" s="694"/>
      <c r="T631" s="694"/>
      <c r="U631" s="694"/>
      <c r="V631" s="694"/>
      <c r="W631" s="694"/>
      <c r="X631" s="694"/>
      <c r="Y631" s="694"/>
      <c r="Z631" s="694"/>
      <c r="AA631" s="694"/>
      <c r="AB631" s="694"/>
      <c r="AC631" s="694"/>
      <c r="AD631" s="694"/>
    </row>
    <row r="632" spans="1:30" ht="15.75" customHeight="1">
      <c r="A632" s="740"/>
      <c r="B632" s="740"/>
      <c r="C632" s="743"/>
      <c r="D632" s="705"/>
      <c r="E632" s="705"/>
      <c r="F632" s="742"/>
      <c r="G632" s="705"/>
      <c r="H632" s="705"/>
      <c r="I632" s="705"/>
      <c r="J632" s="705"/>
      <c r="K632" s="694"/>
      <c r="L632" s="694"/>
      <c r="M632" s="694"/>
      <c r="N632" s="694"/>
      <c r="O632" s="694"/>
      <c r="P632" s="694"/>
      <c r="Q632" s="694"/>
      <c r="R632" s="694"/>
      <c r="S632" s="694"/>
      <c r="T632" s="694"/>
      <c r="U632" s="694"/>
      <c r="V632" s="694"/>
      <c r="W632" s="694"/>
      <c r="X632" s="694"/>
      <c r="Y632" s="694"/>
      <c r="Z632" s="694"/>
      <c r="AA632" s="694"/>
      <c r="AB632" s="694"/>
      <c r="AC632" s="694"/>
      <c r="AD632" s="694"/>
    </row>
    <row r="633" spans="1:30" ht="15.75" customHeight="1">
      <c r="A633" s="740"/>
      <c r="B633" s="740"/>
      <c r="C633" s="743"/>
      <c r="D633" s="705"/>
      <c r="E633" s="705"/>
      <c r="F633" s="742"/>
      <c r="G633" s="705"/>
      <c r="H633" s="705"/>
      <c r="I633" s="705"/>
      <c r="J633" s="705"/>
      <c r="K633" s="694"/>
      <c r="L633" s="694"/>
      <c r="M633" s="694"/>
      <c r="N633" s="694"/>
      <c r="O633" s="694"/>
      <c r="P633" s="694"/>
      <c r="Q633" s="694"/>
      <c r="R633" s="694"/>
      <c r="S633" s="694"/>
      <c r="T633" s="694"/>
      <c r="U633" s="694"/>
      <c r="V633" s="694"/>
      <c r="W633" s="694"/>
      <c r="X633" s="694"/>
      <c r="Y633" s="694"/>
      <c r="Z633" s="694"/>
      <c r="AA633" s="694"/>
      <c r="AB633" s="694"/>
      <c r="AC633" s="694"/>
      <c r="AD633" s="694"/>
    </row>
    <row r="634" spans="1:30" ht="15.75" customHeight="1">
      <c r="A634" s="740"/>
      <c r="B634" s="740"/>
      <c r="C634" s="743"/>
      <c r="D634" s="705"/>
      <c r="E634" s="705"/>
      <c r="F634" s="742"/>
      <c r="G634" s="705"/>
      <c r="H634" s="705"/>
      <c r="I634" s="705"/>
      <c r="J634" s="705"/>
      <c r="K634" s="694"/>
      <c r="L634" s="694"/>
      <c r="M634" s="694"/>
      <c r="N634" s="694"/>
      <c r="O634" s="694"/>
      <c r="P634" s="694"/>
      <c r="Q634" s="694"/>
      <c r="R634" s="694"/>
      <c r="S634" s="694"/>
      <c r="T634" s="694"/>
      <c r="U634" s="694"/>
      <c r="V634" s="694"/>
      <c r="W634" s="694"/>
      <c r="X634" s="694"/>
      <c r="Y634" s="694"/>
      <c r="Z634" s="694"/>
      <c r="AA634" s="694"/>
      <c r="AB634" s="694"/>
      <c r="AC634" s="694"/>
      <c r="AD634" s="694"/>
    </row>
    <row r="635" spans="1:30" ht="15.75" customHeight="1">
      <c r="A635" s="740"/>
      <c r="B635" s="740"/>
      <c r="C635" s="743"/>
      <c r="D635" s="705"/>
      <c r="E635" s="705"/>
      <c r="F635" s="742"/>
      <c r="G635" s="705"/>
      <c r="H635" s="705"/>
      <c r="I635" s="705"/>
      <c r="J635" s="705"/>
      <c r="K635" s="694"/>
      <c r="L635" s="694"/>
      <c r="M635" s="694"/>
      <c r="N635" s="694"/>
      <c r="O635" s="694"/>
      <c r="P635" s="694"/>
      <c r="Q635" s="694"/>
      <c r="R635" s="694"/>
      <c r="S635" s="694"/>
      <c r="T635" s="694"/>
      <c r="U635" s="694"/>
      <c r="V635" s="694"/>
      <c r="W635" s="694"/>
      <c r="X635" s="694"/>
      <c r="Y635" s="694"/>
      <c r="Z635" s="694"/>
      <c r="AA635" s="694"/>
      <c r="AB635" s="694"/>
      <c r="AC635" s="694"/>
      <c r="AD635" s="694"/>
    </row>
    <row r="636" spans="1:30" ht="15.75" customHeight="1">
      <c r="A636" s="740"/>
      <c r="B636" s="740"/>
      <c r="C636" s="743"/>
      <c r="D636" s="705"/>
      <c r="E636" s="705"/>
      <c r="F636" s="742"/>
      <c r="G636" s="705"/>
      <c r="H636" s="705"/>
      <c r="I636" s="705"/>
      <c r="J636" s="705"/>
      <c r="K636" s="694"/>
      <c r="L636" s="694"/>
      <c r="M636" s="694"/>
      <c r="N636" s="694"/>
      <c r="O636" s="694"/>
      <c r="P636" s="694"/>
      <c r="Q636" s="694"/>
      <c r="R636" s="694"/>
      <c r="S636" s="694"/>
      <c r="T636" s="694"/>
      <c r="U636" s="694"/>
      <c r="V636" s="694"/>
      <c r="W636" s="694"/>
      <c r="X636" s="694"/>
      <c r="Y636" s="694"/>
      <c r="Z636" s="694"/>
      <c r="AA636" s="694"/>
      <c r="AB636" s="694"/>
      <c r="AC636" s="694"/>
      <c r="AD636" s="694"/>
    </row>
    <row r="637" spans="1:30" ht="15.75" customHeight="1">
      <c r="A637" s="740"/>
      <c r="B637" s="740"/>
      <c r="C637" s="743"/>
      <c r="D637" s="705"/>
      <c r="E637" s="705"/>
      <c r="F637" s="742"/>
      <c r="G637" s="705"/>
      <c r="H637" s="705"/>
      <c r="I637" s="705"/>
      <c r="J637" s="705"/>
      <c r="K637" s="694"/>
      <c r="L637" s="694"/>
      <c r="M637" s="694"/>
      <c r="N637" s="694"/>
      <c r="O637" s="694"/>
      <c r="P637" s="694"/>
      <c r="Q637" s="694"/>
      <c r="R637" s="694"/>
      <c r="S637" s="694"/>
      <c r="T637" s="694"/>
      <c r="U637" s="694"/>
      <c r="V637" s="694"/>
      <c r="W637" s="694"/>
      <c r="X637" s="694"/>
      <c r="Y637" s="694"/>
      <c r="Z637" s="694"/>
      <c r="AA637" s="694"/>
      <c r="AB637" s="694"/>
      <c r="AC637" s="694"/>
      <c r="AD637" s="694"/>
    </row>
    <row r="638" spans="1:30" ht="15.75" customHeight="1">
      <c r="A638" s="740"/>
      <c r="B638" s="740"/>
      <c r="C638" s="743"/>
      <c r="D638" s="705"/>
      <c r="E638" s="705"/>
      <c r="F638" s="742"/>
      <c r="G638" s="705"/>
      <c r="H638" s="705"/>
      <c r="I638" s="705"/>
      <c r="J638" s="705"/>
      <c r="K638" s="694"/>
      <c r="L638" s="694"/>
      <c r="M638" s="694"/>
      <c r="N638" s="694"/>
      <c r="O638" s="694"/>
      <c r="P638" s="694"/>
      <c r="Q638" s="694"/>
      <c r="R638" s="694"/>
      <c r="S638" s="694"/>
      <c r="T638" s="694"/>
      <c r="U638" s="694"/>
      <c r="V638" s="694"/>
      <c r="W638" s="694"/>
      <c r="X638" s="694"/>
      <c r="Y638" s="694"/>
      <c r="Z638" s="694"/>
      <c r="AA638" s="694"/>
      <c r="AB638" s="694"/>
      <c r="AC638" s="694"/>
      <c r="AD638" s="694"/>
    </row>
    <row r="639" spans="1:30" ht="15.75" customHeight="1">
      <c r="A639" s="740"/>
      <c r="B639" s="740"/>
      <c r="C639" s="743"/>
      <c r="D639" s="705"/>
      <c r="E639" s="705"/>
      <c r="F639" s="742"/>
      <c r="G639" s="705"/>
      <c r="H639" s="705"/>
      <c r="I639" s="705"/>
      <c r="J639" s="705"/>
      <c r="K639" s="694"/>
      <c r="L639" s="694"/>
      <c r="M639" s="694"/>
      <c r="N639" s="694"/>
      <c r="O639" s="694"/>
      <c r="P639" s="694"/>
      <c r="Q639" s="694"/>
      <c r="R639" s="694"/>
      <c r="S639" s="694"/>
      <c r="T639" s="694"/>
      <c r="U639" s="694"/>
      <c r="V639" s="694"/>
      <c r="W639" s="694"/>
      <c r="X639" s="694"/>
      <c r="Y639" s="694"/>
      <c r="Z639" s="694"/>
      <c r="AA639" s="694"/>
      <c r="AB639" s="694"/>
      <c r="AC639" s="694"/>
      <c r="AD639" s="694"/>
    </row>
    <row r="640" spans="1:30" ht="15.75" customHeight="1">
      <c r="A640" s="740"/>
      <c r="B640" s="740"/>
      <c r="C640" s="743"/>
      <c r="D640" s="705"/>
      <c r="E640" s="705"/>
      <c r="F640" s="742"/>
      <c r="G640" s="705"/>
      <c r="H640" s="705"/>
      <c r="I640" s="705"/>
      <c r="J640" s="705"/>
      <c r="K640" s="694"/>
      <c r="L640" s="694"/>
      <c r="M640" s="694"/>
      <c r="N640" s="694"/>
      <c r="O640" s="694"/>
      <c r="P640" s="694"/>
      <c r="Q640" s="694"/>
      <c r="R640" s="694"/>
      <c r="S640" s="694"/>
      <c r="T640" s="694"/>
      <c r="U640" s="694"/>
      <c r="V640" s="694"/>
      <c r="W640" s="694"/>
      <c r="X640" s="694"/>
      <c r="Y640" s="694"/>
      <c r="Z640" s="694"/>
      <c r="AA640" s="694"/>
      <c r="AB640" s="694"/>
      <c r="AC640" s="694"/>
      <c r="AD640" s="694"/>
    </row>
    <row r="641" spans="1:30" ht="15.75" customHeight="1">
      <c r="A641" s="740"/>
      <c r="B641" s="740"/>
      <c r="C641" s="743"/>
      <c r="D641" s="705"/>
      <c r="E641" s="705"/>
      <c r="F641" s="742"/>
      <c r="G641" s="705"/>
      <c r="H641" s="705"/>
      <c r="I641" s="705"/>
      <c r="J641" s="705"/>
      <c r="K641" s="694"/>
      <c r="L641" s="694"/>
      <c r="M641" s="694"/>
      <c r="N641" s="694"/>
      <c r="O641" s="694"/>
      <c r="P641" s="694"/>
      <c r="Q641" s="694"/>
      <c r="R641" s="694"/>
      <c r="S641" s="694"/>
      <c r="T641" s="694"/>
      <c r="U641" s="694"/>
      <c r="V641" s="694"/>
      <c r="W641" s="694"/>
      <c r="X641" s="694"/>
      <c r="Y641" s="694"/>
      <c r="Z641" s="694"/>
      <c r="AA641" s="694"/>
      <c r="AB641" s="694"/>
      <c r="AC641" s="694"/>
      <c r="AD641" s="694"/>
    </row>
    <row r="642" spans="1:30" ht="15.75" customHeight="1">
      <c r="A642" s="740"/>
      <c r="B642" s="740"/>
      <c r="C642" s="743"/>
      <c r="D642" s="705"/>
      <c r="E642" s="705"/>
      <c r="F642" s="742"/>
      <c r="G642" s="705"/>
      <c r="H642" s="705"/>
      <c r="I642" s="705"/>
      <c r="J642" s="705"/>
      <c r="K642" s="694"/>
      <c r="L642" s="694"/>
      <c r="M642" s="694"/>
      <c r="N642" s="694"/>
      <c r="O642" s="694"/>
      <c r="P642" s="694"/>
      <c r="Q642" s="694"/>
      <c r="R642" s="694"/>
      <c r="S642" s="694"/>
      <c r="T642" s="694"/>
      <c r="U642" s="694"/>
      <c r="V642" s="694"/>
      <c r="W642" s="694"/>
      <c r="X642" s="694"/>
      <c r="Y642" s="694"/>
      <c r="Z642" s="694"/>
      <c r="AA642" s="694"/>
      <c r="AB642" s="694"/>
      <c r="AC642" s="694"/>
      <c r="AD642" s="694"/>
    </row>
    <row r="643" spans="1:30" ht="15.75" customHeight="1">
      <c r="A643" s="740"/>
      <c r="B643" s="740"/>
      <c r="C643" s="743"/>
      <c r="D643" s="705"/>
      <c r="E643" s="705"/>
      <c r="F643" s="742"/>
      <c r="G643" s="705"/>
      <c r="H643" s="705"/>
      <c r="I643" s="705"/>
      <c r="J643" s="705"/>
      <c r="K643" s="694"/>
      <c r="L643" s="694"/>
      <c r="M643" s="694"/>
      <c r="N643" s="694"/>
      <c r="O643" s="694"/>
      <c r="P643" s="694"/>
      <c r="Q643" s="694"/>
      <c r="R643" s="694"/>
      <c r="S643" s="694"/>
      <c r="T643" s="694"/>
      <c r="U643" s="694"/>
      <c r="V643" s="694"/>
      <c r="W643" s="694"/>
      <c r="X643" s="694"/>
      <c r="Y643" s="694"/>
      <c r="Z643" s="694"/>
      <c r="AA643" s="694"/>
      <c r="AB643" s="694"/>
      <c r="AC643" s="694"/>
      <c r="AD643" s="694"/>
    </row>
    <row r="644" spans="1:30" ht="15.75" customHeight="1">
      <c r="A644" s="740"/>
      <c r="B644" s="740"/>
      <c r="C644" s="743"/>
      <c r="D644" s="705"/>
      <c r="E644" s="705"/>
      <c r="F644" s="742"/>
      <c r="G644" s="705"/>
      <c r="H644" s="705"/>
      <c r="I644" s="705"/>
      <c r="J644" s="705"/>
      <c r="K644" s="694"/>
      <c r="L644" s="694"/>
      <c r="M644" s="694"/>
      <c r="N644" s="694"/>
      <c r="O644" s="694"/>
      <c r="P644" s="694"/>
      <c r="Q644" s="694"/>
      <c r="R644" s="694"/>
      <c r="S644" s="694"/>
      <c r="T644" s="694"/>
      <c r="U644" s="694"/>
      <c r="V644" s="694"/>
      <c r="W644" s="694"/>
      <c r="X644" s="694"/>
      <c r="Y644" s="694"/>
      <c r="Z644" s="694"/>
      <c r="AA644" s="694"/>
      <c r="AB644" s="694"/>
      <c r="AC644" s="694"/>
      <c r="AD644" s="694"/>
    </row>
    <row r="645" spans="1:30" ht="15.75" customHeight="1">
      <c r="A645" s="740"/>
      <c r="B645" s="740"/>
      <c r="C645" s="743"/>
      <c r="D645" s="705"/>
      <c r="E645" s="705"/>
      <c r="F645" s="742"/>
      <c r="G645" s="705"/>
      <c r="H645" s="705"/>
      <c r="I645" s="705"/>
      <c r="J645" s="705"/>
      <c r="K645" s="694"/>
      <c r="L645" s="694"/>
      <c r="M645" s="694"/>
      <c r="N645" s="694"/>
      <c r="O645" s="694"/>
      <c r="P645" s="694"/>
      <c r="Q645" s="694"/>
      <c r="R645" s="694"/>
      <c r="S645" s="694"/>
      <c r="T645" s="694"/>
      <c r="U645" s="694"/>
      <c r="V645" s="694"/>
      <c r="W645" s="694"/>
      <c r="X645" s="694"/>
      <c r="Y645" s="694"/>
      <c r="Z645" s="694"/>
      <c r="AA645" s="694"/>
      <c r="AB645" s="694"/>
      <c r="AC645" s="694"/>
      <c r="AD645" s="694"/>
    </row>
    <row r="646" spans="1:30" ht="15.75" customHeight="1">
      <c r="A646" s="740"/>
      <c r="B646" s="740"/>
      <c r="C646" s="743"/>
      <c r="D646" s="705"/>
      <c r="E646" s="705"/>
      <c r="F646" s="742"/>
      <c r="G646" s="705"/>
      <c r="H646" s="705"/>
      <c r="I646" s="705"/>
      <c r="J646" s="705"/>
      <c r="K646" s="694"/>
      <c r="L646" s="694"/>
      <c r="M646" s="694"/>
      <c r="N646" s="694"/>
      <c r="O646" s="694"/>
      <c r="P646" s="694"/>
      <c r="Q646" s="694"/>
      <c r="R646" s="694"/>
      <c r="S646" s="694"/>
      <c r="T646" s="694"/>
      <c r="U646" s="694"/>
      <c r="V646" s="694"/>
      <c r="W646" s="694"/>
      <c r="X646" s="694"/>
      <c r="Y646" s="694"/>
      <c r="Z646" s="694"/>
      <c r="AA646" s="694"/>
      <c r="AB646" s="694"/>
      <c r="AC646" s="694"/>
      <c r="AD646" s="694"/>
    </row>
    <row r="647" spans="1:30" ht="15.75" customHeight="1">
      <c r="A647" s="740"/>
      <c r="B647" s="740"/>
      <c r="C647" s="743"/>
      <c r="D647" s="705"/>
      <c r="E647" s="705"/>
      <c r="F647" s="742"/>
      <c r="G647" s="705"/>
      <c r="H647" s="705"/>
      <c r="I647" s="705"/>
      <c r="J647" s="705"/>
      <c r="K647" s="694"/>
      <c r="L647" s="694"/>
      <c r="M647" s="694"/>
      <c r="N647" s="694"/>
      <c r="O647" s="694"/>
      <c r="P647" s="694"/>
      <c r="Q647" s="694"/>
      <c r="R647" s="694"/>
      <c r="S647" s="694"/>
      <c r="T647" s="694"/>
      <c r="U647" s="694"/>
      <c r="V647" s="694"/>
      <c r="W647" s="694"/>
      <c r="X647" s="694"/>
      <c r="Y647" s="694"/>
      <c r="Z647" s="694"/>
      <c r="AA647" s="694"/>
      <c r="AB647" s="694"/>
      <c r="AC647" s="694"/>
      <c r="AD647" s="694"/>
    </row>
    <row r="648" spans="1:30" ht="15.75" customHeight="1">
      <c r="A648" s="740"/>
      <c r="B648" s="740"/>
      <c r="C648" s="743"/>
      <c r="D648" s="705"/>
      <c r="E648" s="705"/>
      <c r="F648" s="742"/>
      <c r="G648" s="705"/>
      <c r="H648" s="705"/>
      <c r="I648" s="705"/>
      <c r="J648" s="705"/>
      <c r="K648" s="694"/>
      <c r="L648" s="694"/>
      <c r="M648" s="694"/>
      <c r="N648" s="694"/>
      <c r="O648" s="694"/>
      <c r="P648" s="694"/>
      <c r="Q648" s="694"/>
      <c r="R648" s="694"/>
      <c r="S648" s="694"/>
      <c r="T648" s="694"/>
      <c r="U648" s="694"/>
      <c r="V648" s="694"/>
      <c r="W648" s="694"/>
      <c r="X648" s="694"/>
      <c r="Y648" s="694"/>
      <c r="Z648" s="694"/>
      <c r="AA648" s="694"/>
      <c r="AB648" s="694"/>
      <c r="AC648" s="694"/>
      <c r="AD648" s="694"/>
    </row>
    <row r="649" spans="1:30" ht="15.75" customHeight="1">
      <c r="A649" s="740"/>
      <c r="B649" s="740"/>
      <c r="C649" s="743"/>
      <c r="D649" s="705"/>
      <c r="E649" s="705"/>
      <c r="F649" s="742"/>
      <c r="G649" s="705"/>
      <c r="H649" s="705"/>
      <c r="I649" s="705"/>
      <c r="J649" s="705"/>
      <c r="K649" s="694"/>
      <c r="L649" s="694"/>
      <c r="M649" s="694"/>
      <c r="N649" s="694"/>
      <c r="O649" s="694"/>
      <c r="P649" s="694"/>
      <c r="Q649" s="694"/>
      <c r="R649" s="694"/>
      <c r="S649" s="694"/>
      <c r="T649" s="694"/>
      <c r="U649" s="694"/>
      <c r="V649" s="694"/>
      <c r="W649" s="694"/>
      <c r="X649" s="694"/>
      <c r="Y649" s="694"/>
      <c r="Z649" s="694"/>
      <c r="AA649" s="694"/>
      <c r="AB649" s="694"/>
      <c r="AC649" s="694"/>
      <c r="AD649" s="694"/>
    </row>
    <row r="650" spans="1:30" ht="15.75" customHeight="1">
      <c r="A650" s="740"/>
      <c r="B650" s="740"/>
      <c r="C650" s="743"/>
      <c r="D650" s="705"/>
      <c r="E650" s="705"/>
      <c r="F650" s="742"/>
      <c r="G650" s="705"/>
      <c r="H650" s="705"/>
      <c r="I650" s="705"/>
      <c r="J650" s="705"/>
      <c r="K650" s="694"/>
      <c r="L650" s="694"/>
      <c r="M650" s="694"/>
      <c r="N650" s="694"/>
      <c r="O650" s="694"/>
      <c r="P650" s="694"/>
      <c r="Q650" s="694"/>
      <c r="R650" s="694"/>
      <c r="S650" s="694"/>
      <c r="T650" s="694"/>
      <c r="U650" s="694"/>
      <c r="V650" s="694"/>
      <c r="W650" s="694"/>
      <c r="X650" s="694"/>
      <c r="Y650" s="694"/>
      <c r="Z650" s="694"/>
      <c r="AA650" s="694"/>
      <c r="AB650" s="694"/>
      <c r="AC650" s="694"/>
      <c r="AD650" s="694"/>
    </row>
    <row r="651" spans="1:30" ht="15.75" customHeight="1">
      <c r="A651" s="740"/>
      <c r="B651" s="740"/>
      <c r="C651" s="743"/>
      <c r="D651" s="705"/>
      <c r="E651" s="705"/>
      <c r="F651" s="742"/>
      <c r="G651" s="705"/>
      <c r="H651" s="705"/>
      <c r="I651" s="705"/>
      <c r="J651" s="705"/>
      <c r="K651" s="694"/>
      <c r="L651" s="694"/>
      <c r="M651" s="694"/>
      <c r="N651" s="694"/>
      <c r="O651" s="694"/>
      <c r="P651" s="694"/>
      <c r="Q651" s="694"/>
      <c r="R651" s="694"/>
      <c r="S651" s="694"/>
      <c r="T651" s="694"/>
      <c r="U651" s="694"/>
      <c r="V651" s="694"/>
      <c r="W651" s="694"/>
      <c r="X651" s="694"/>
      <c r="Y651" s="694"/>
      <c r="Z651" s="694"/>
      <c r="AA651" s="694"/>
      <c r="AB651" s="694"/>
      <c r="AC651" s="694"/>
      <c r="AD651" s="694"/>
    </row>
    <row r="652" spans="1:30" ht="15.75" customHeight="1">
      <c r="A652" s="740"/>
      <c r="B652" s="740"/>
      <c r="C652" s="743"/>
      <c r="D652" s="705"/>
      <c r="E652" s="705"/>
      <c r="F652" s="742"/>
      <c r="G652" s="705"/>
      <c r="H652" s="705"/>
      <c r="I652" s="705"/>
      <c r="J652" s="705"/>
      <c r="K652" s="694"/>
      <c r="L652" s="694"/>
      <c r="M652" s="694"/>
      <c r="N652" s="694"/>
      <c r="O652" s="694"/>
      <c r="P652" s="694"/>
      <c r="Q652" s="694"/>
      <c r="R652" s="694"/>
      <c r="S652" s="694"/>
      <c r="T652" s="694"/>
      <c r="U652" s="694"/>
      <c r="V652" s="694"/>
      <c r="W652" s="694"/>
      <c r="X652" s="694"/>
      <c r="Y652" s="694"/>
      <c r="Z652" s="694"/>
      <c r="AA652" s="694"/>
      <c r="AB652" s="694"/>
      <c r="AC652" s="694"/>
      <c r="AD652" s="694"/>
    </row>
    <row r="653" spans="1:30" ht="15.75" customHeight="1">
      <c r="A653" s="740"/>
      <c r="B653" s="740"/>
      <c r="C653" s="743"/>
      <c r="D653" s="705"/>
      <c r="E653" s="705"/>
      <c r="F653" s="742"/>
      <c r="G653" s="705"/>
      <c r="H653" s="705"/>
      <c r="I653" s="705"/>
      <c r="J653" s="705"/>
      <c r="K653" s="694"/>
      <c r="L653" s="694"/>
      <c r="M653" s="694"/>
      <c r="N653" s="694"/>
      <c r="O653" s="694"/>
      <c r="P653" s="694"/>
      <c r="Q653" s="694"/>
      <c r="R653" s="694"/>
      <c r="S653" s="694"/>
      <c r="T653" s="694"/>
      <c r="U653" s="694"/>
      <c r="V653" s="694"/>
      <c r="W653" s="694"/>
      <c r="X653" s="694"/>
      <c r="Y653" s="694"/>
      <c r="Z653" s="694"/>
      <c r="AA653" s="694"/>
      <c r="AB653" s="694"/>
      <c r="AC653" s="694"/>
      <c r="AD653" s="694"/>
    </row>
    <row r="654" spans="1:30" ht="15.75" customHeight="1">
      <c r="A654" s="740"/>
      <c r="B654" s="740"/>
      <c r="C654" s="743"/>
      <c r="D654" s="705"/>
      <c r="E654" s="705"/>
      <c r="F654" s="742"/>
      <c r="G654" s="705"/>
      <c r="H654" s="705"/>
      <c r="I654" s="705"/>
      <c r="J654" s="705"/>
      <c r="K654" s="694"/>
      <c r="L654" s="694"/>
      <c r="M654" s="694"/>
      <c r="N654" s="694"/>
      <c r="O654" s="694"/>
      <c r="P654" s="694"/>
      <c r="Q654" s="694"/>
      <c r="R654" s="694"/>
      <c r="S654" s="694"/>
      <c r="T654" s="694"/>
      <c r="U654" s="694"/>
      <c r="V654" s="694"/>
      <c r="W654" s="694"/>
      <c r="X654" s="694"/>
      <c r="Y654" s="694"/>
      <c r="Z654" s="694"/>
      <c r="AA654" s="694"/>
      <c r="AB654" s="694"/>
      <c r="AC654" s="694"/>
      <c r="AD654" s="694"/>
    </row>
    <row r="655" spans="1:30" ht="15.75" customHeight="1">
      <c r="A655" s="740"/>
      <c r="B655" s="740"/>
      <c r="C655" s="743"/>
      <c r="D655" s="705"/>
      <c r="E655" s="705"/>
      <c r="F655" s="742"/>
      <c r="G655" s="705"/>
      <c r="H655" s="705"/>
      <c r="I655" s="705"/>
      <c r="J655" s="705"/>
      <c r="K655" s="694"/>
      <c r="L655" s="694"/>
      <c r="M655" s="694"/>
      <c r="N655" s="694"/>
      <c r="O655" s="694"/>
      <c r="P655" s="694"/>
      <c r="Q655" s="694"/>
      <c r="R655" s="694"/>
      <c r="S655" s="694"/>
      <c r="T655" s="694"/>
      <c r="U655" s="694"/>
      <c r="V655" s="694"/>
      <c r="W655" s="694"/>
      <c r="X655" s="694"/>
      <c r="Y655" s="694"/>
      <c r="Z655" s="694"/>
      <c r="AA655" s="694"/>
      <c r="AB655" s="694"/>
      <c r="AC655" s="694"/>
      <c r="AD655" s="694"/>
    </row>
    <row r="656" spans="1:30" ht="15.75" customHeight="1">
      <c r="A656" s="740"/>
      <c r="B656" s="740"/>
      <c r="C656" s="743"/>
      <c r="D656" s="705"/>
      <c r="E656" s="705"/>
      <c r="F656" s="742"/>
      <c r="G656" s="705"/>
      <c r="H656" s="705"/>
      <c r="I656" s="705"/>
      <c r="J656" s="705"/>
      <c r="K656" s="694"/>
      <c r="L656" s="694"/>
      <c r="M656" s="694"/>
      <c r="N656" s="694"/>
      <c r="O656" s="694"/>
      <c r="P656" s="694"/>
      <c r="Q656" s="694"/>
      <c r="R656" s="694"/>
      <c r="S656" s="694"/>
      <c r="T656" s="694"/>
      <c r="U656" s="694"/>
      <c r="V656" s="694"/>
      <c r="W656" s="694"/>
      <c r="X656" s="694"/>
      <c r="Y656" s="694"/>
      <c r="Z656" s="694"/>
      <c r="AA656" s="694"/>
      <c r="AB656" s="694"/>
      <c r="AC656" s="694"/>
      <c r="AD656" s="694"/>
    </row>
    <row r="657" spans="1:30" ht="15.75" customHeight="1">
      <c r="A657" s="740"/>
      <c r="B657" s="740"/>
      <c r="C657" s="743"/>
      <c r="D657" s="705"/>
      <c r="E657" s="705"/>
      <c r="F657" s="742"/>
      <c r="G657" s="705"/>
      <c r="H657" s="705"/>
      <c r="I657" s="705"/>
      <c r="J657" s="705"/>
      <c r="K657" s="694"/>
      <c r="L657" s="694"/>
      <c r="M657" s="694"/>
      <c r="N657" s="694"/>
      <c r="O657" s="694"/>
      <c r="P657" s="694"/>
      <c r="Q657" s="694"/>
      <c r="R657" s="694"/>
      <c r="S657" s="694"/>
      <c r="T657" s="694"/>
      <c r="U657" s="694"/>
      <c r="V657" s="694"/>
      <c r="W657" s="694"/>
      <c r="X657" s="694"/>
      <c r="Y657" s="694"/>
      <c r="Z657" s="694"/>
      <c r="AA657" s="694"/>
      <c r="AB657" s="694"/>
      <c r="AC657" s="694"/>
      <c r="AD657" s="694"/>
    </row>
    <row r="658" spans="1:30" ht="15.75" customHeight="1">
      <c r="A658" s="740"/>
      <c r="B658" s="740"/>
      <c r="C658" s="743"/>
      <c r="D658" s="705"/>
      <c r="E658" s="705"/>
      <c r="F658" s="742"/>
      <c r="G658" s="705"/>
      <c r="H658" s="705"/>
      <c r="I658" s="705"/>
      <c r="J658" s="705"/>
      <c r="K658" s="694"/>
      <c r="L658" s="694"/>
      <c r="M658" s="694"/>
      <c r="N658" s="694"/>
      <c r="O658" s="694"/>
      <c r="P658" s="694"/>
      <c r="Q658" s="694"/>
      <c r="R658" s="694"/>
      <c r="S658" s="694"/>
      <c r="T658" s="694"/>
      <c r="U658" s="694"/>
      <c r="V658" s="694"/>
      <c r="W658" s="694"/>
      <c r="X658" s="694"/>
      <c r="Y658" s="694"/>
      <c r="Z658" s="694"/>
      <c r="AA658" s="694"/>
      <c r="AB658" s="694"/>
      <c r="AC658" s="694"/>
      <c r="AD658" s="694"/>
    </row>
    <row r="659" spans="1:30" ht="15.75" customHeight="1">
      <c r="A659" s="740"/>
      <c r="B659" s="740"/>
      <c r="C659" s="743"/>
      <c r="D659" s="705"/>
      <c r="E659" s="705"/>
      <c r="F659" s="742"/>
      <c r="G659" s="705"/>
      <c r="H659" s="705"/>
      <c r="I659" s="705"/>
      <c r="J659" s="705"/>
      <c r="K659" s="694"/>
      <c r="L659" s="694"/>
      <c r="M659" s="694"/>
      <c r="N659" s="694"/>
      <c r="O659" s="694"/>
      <c r="P659" s="694"/>
      <c r="Q659" s="694"/>
      <c r="R659" s="694"/>
      <c r="S659" s="694"/>
      <c r="T659" s="694"/>
      <c r="U659" s="694"/>
      <c r="V659" s="694"/>
      <c r="W659" s="694"/>
      <c r="X659" s="694"/>
      <c r="Y659" s="694"/>
      <c r="Z659" s="694"/>
      <c r="AA659" s="694"/>
      <c r="AB659" s="694"/>
      <c r="AC659" s="694"/>
      <c r="AD659" s="694"/>
    </row>
    <row r="660" spans="1:30" ht="15.75" customHeight="1">
      <c r="A660" s="740"/>
      <c r="B660" s="740"/>
      <c r="C660" s="743"/>
      <c r="D660" s="705"/>
      <c r="E660" s="705"/>
      <c r="F660" s="742"/>
      <c r="G660" s="705"/>
      <c r="H660" s="705"/>
      <c r="I660" s="705"/>
      <c r="J660" s="705"/>
      <c r="K660" s="694"/>
      <c r="L660" s="694"/>
      <c r="M660" s="694"/>
      <c r="N660" s="694"/>
      <c r="O660" s="694"/>
      <c r="P660" s="694"/>
      <c r="Q660" s="694"/>
      <c r="R660" s="694"/>
      <c r="S660" s="694"/>
      <c r="T660" s="694"/>
      <c r="U660" s="694"/>
      <c r="V660" s="694"/>
      <c r="W660" s="694"/>
      <c r="X660" s="694"/>
      <c r="Y660" s="694"/>
      <c r="Z660" s="694"/>
      <c r="AA660" s="694"/>
      <c r="AB660" s="694"/>
      <c r="AC660" s="694"/>
      <c r="AD660" s="694"/>
    </row>
    <row r="661" spans="1:30" ht="15.75" customHeight="1">
      <c r="A661" s="740"/>
      <c r="B661" s="740"/>
      <c r="C661" s="743"/>
      <c r="D661" s="705"/>
      <c r="E661" s="705"/>
      <c r="F661" s="742"/>
      <c r="G661" s="705"/>
      <c r="H661" s="705"/>
      <c r="I661" s="705"/>
      <c r="J661" s="705"/>
      <c r="K661" s="694"/>
      <c r="L661" s="694"/>
      <c r="M661" s="694"/>
      <c r="N661" s="694"/>
      <c r="O661" s="694"/>
      <c r="P661" s="694"/>
      <c r="Q661" s="694"/>
      <c r="R661" s="694"/>
      <c r="S661" s="694"/>
      <c r="T661" s="694"/>
      <c r="U661" s="694"/>
      <c r="V661" s="694"/>
      <c r="W661" s="694"/>
      <c r="X661" s="694"/>
      <c r="Y661" s="694"/>
      <c r="Z661" s="694"/>
      <c r="AA661" s="694"/>
      <c r="AB661" s="694"/>
      <c r="AC661" s="694"/>
      <c r="AD661" s="694"/>
    </row>
    <row r="662" spans="1:30" ht="15.75" customHeight="1">
      <c r="A662" s="740"/>
      <c r="B662" s="740"/>
      <c r="C662" s="743"/>
      <c r="D662" s="705"/>
      <c r="E662" s="705"/>
      <c r="F662" s="742"/>
      <c r="G662" s="705"/>
      <c r="H662" s="705"/>
      <c r="I662" s="705"/>
      <c r="J662" s="705"/>
      <c r="K662" s="694"/>
      <c r="L662" s="694"/>
      <c r="M662" s="694"/>
      <c r="N662" s="694"/>
      <c r="O662" s="694"/>
      <c r="P662" s="694"/>
      <c r="Q662" s="694"/>
      <c r="R662" s="694"/>
      <c r="S662" s="694"/>
      <c r="T662" s="694"/>
      <c r="U662" s="694"/>
      <c r="V662" s="694"/>
      <c r="W662" s="694"/>
      <c r="X662" s="694"/>
      <c r="Y662" s="694"/>
      <c r="Z662" s="694"/>
      <c r="AA662" s="694"/>
      <c r="AB662" s="694"/>
      <c r="AC662" s="694"/>
      <c r="AD662" s="694"/>
    </row>
    <row r="663" spans="1:30" ht="15.75" customHeight="1">
      <c r="A663" s="740"/>
      <c r="B663" s="740"/>
      <c r="C663" s="743"/>
      <c r="D663" s="705"/>
      <c r="E663" s="705"/>
      <c r="F663" s="742"/>
      <c r="G663" s="705"/>
      <c r="H663" s="705"/>
      <c r="I663" s="705"/>
      <c r="J663" s="705"/>
      <c r="K663" s="694"/>
      <c r="L663" s="694"/>
      <c r="M663" s="694"/>
      <c r="N663" s="694"/>
      <c r="O663" s="694"/>
      <c r="P663" s="694"/>
      <c r="Q663" s="694"/>
      <c r="R663" s="694"/>
      <c r="S663" s="694"/>
      <c r="T663" s="694"/>
      <c r="U663" s="694"/>
      <c r="V663" s="694"/>
      <c r="W663" s="694"/>
      <c r="X663" s="694"/>
      <c r="Y663" s="694"/>
      <c r="Z663" s="694"/>
      <c r="AA663" s="694"/>
      <c r="AB663" s="694"/>
      <c r="AC663" s="694"/>
      <c r="AD663" s="694"/>
    </row>
    <row r="664" spans="1:30" ht="15.75" customHeight="1">
      <c r="A664" s="740"/>
      <c r="B664" s="740"/>
      <c r="C664" s="743"/>
      <c r="D664" s="705"/>
      <c r="E664" s="705"/>
      <c r="F664" s="742"/>
      <c r="G664" s="705"/>
      <c r="H664" s="705"/>
      <c r="I664" s="705"/>
      <c r="J664" s="705"/>
      <c r="K664" s="694"/>
      <c r="L664" s="694"/>
      <c r="M664" s="694"/>
      <c r="N664" s="694"/>
      <c r="O664" s="694"/>
      <c r="P664" s="694"/>
      <c r="Q664" s="694"/>
      <c r="R664" s="694"/>
      <c r="S664" s="694"/>
      <c r="T664" s="694"/>
      <c r="U664" s="694"/>
      <c r="V664" s="694"/>
      <c r="W664" s="694"/>
      <c r="X664" s="694"/>
      <c r="Y664" s="694"/>
      <c r="Z664" s="694"/>
      <c r="AA664" s="694"/>
      <c r="AB664" s="694"/>
      <c r="AC664" s="694"/>
      <c r="AD664" s="694"/>
    </row>
    <row r="665" spans="1:30" ht="15.75" customHeight="1">
      <c r="A665" s="740"/>
      <c r="B665" s="740"/>
      <c r="C665" s="743"/>
      <c r="D665" s="705"/>
      <c r="E665" s="705"/>
      <c r="F665" s="742"/>
      <c r="G665" s="705"/>
      <c r="H665" s="705"/>
      <c r="I665" s="705"/>
      <c r="J665" s="705"/>
      <c r="K665" s="694"/>
      <c r="L665" s="694"/>
      <c r="M665" s="694"/>
      <c r="N665" s="694"/>
      <c r="O665" s="694"/>
      <c r="P665" s="694"/>
      <c r="Q665" s="694"/>
      <c r="R665" s="694"/>
      <c r="S665" s="694"/>
      <c r="T665" s="694"/>
      <c r="U665" s="694"/>
      <c r="V665" s="694"/>
      <c r="W665" s="694"/>
      <c r="X665" s="694"/>
      <c r="Y665" s="694"/>
      <c r="Z665" s="694"/>
      <c r="AA665" s="694"/>
      <c r="AB665" s="694"/>
      <c r="AC665" s="694"/>
      <c r="AD665" s="694"/>
    </row>
    <row r="666" spans="1:30" ht="15.75" customHeight="1">
      <c r="A666" s="740"/>
      <c r="B666" s="740"/>
      <c r="C666" s="743"/>
      <c r="D666" s="705"/>
      <c r="E666" s="705"/>
      <c r="F666" s="742"/>
      <c r="G666" s="705"/>
      <c r="H666" s="705"/>
      <c r="I666" s="705"/>
      <c r="J666" s="705"/>
      <c r="K666" s="694"/>
      <c r="L666" s="694"/>
      <c r="M666" s="694"/>
      <c r="N666" s="694"/>
      <c r="O666" s="694"/>
      <c r="P666" s="694"/>
      <c r="Q666" s="694"/>
      <c r="R666" s="694"/>
      <c r="S666" s="694"/>
      <c r="T666" s="694"/>
      <c r="U666" s="694"/>
      <c r="V666" s="694"/>
      <c r="W666" s="694"/>
      <c r="X666" s="694"/>
      <c r="Y666" s="694"/>
      <c r="Z666" s="694"/>
      <c r="AA666" s="694"/>
      <c r="AB666" s="694"/>
      <c r="AC666" s="694"/>
      <c r="AD666" s="694"/>
    </row>
    <row r="667" spans="1:30" ht="15.75" customHeight="1">
      <c r="A667" s="740"/>
      <c r="B667" s="740"/>
      <c r="C667" s="743"/>
      <c r="D667" s="705"/>
      <c r="E667" s="705"/>
      <c r="F667" s="742"/>
      <c r="G667" s="705"/>
      <c r="H667" s="705"/>
      <c r="I667" s="705"/>
      <c r="J667" s="705"/>
      <c r="K667" s="694"/>
      <c r="L667" s="694"/>
      <c r="M667" s="694"/>
      <c r="N667" s="694"/>
      <c r="O667" s="694"/>
      <c r="P667" s="694"/>
      <c r="Q667" s="694"/>
      <c r="R667" s="694"/>
      <c r="S667" s="694"/>
      <c r="T667" s="694"/>
      <c r="U667" s="694"/>
      <c r="V667" s="694"/>
      <c r="W667" s="694"/>
      <c r="X667" s="694"/>
      <c r="Y667" s="694"/>
      <c r="Z667" s="694"/>
      <c r="AA667" s="694"/>
      <c r="AB667" s="694"/>
      <c r="AC667" s="694"/>
      <c r="AD667" s="694"/>
    </row>
    <row r="668" spans="1:30" ht="15.75" customHeight="1">
      <c r="A668" s="740"/>
      <c r="B668" s="740"/>
      <c r="C668" s="743"/>
      <c r="D668" s="705"/>
      <c r="E668" s="705"/>
      <c r="F668" s="742"/>
      <c r="G668" s="705"/>
      <c r="H668" s="705"/>
      <c r="I668" s="705"/>
      <c r="J668" s="705"/>
      <c r="K668" s="694"/>
      <c r="L668" s="694"/>
      <c r="M668" s="694"/>
      <c r="N668" s="694"/>
      <c r="O668" s="694"/>
      <c r="P668" s="694"/>
      <c r="Q668" s="694"/>
      <c r="R668" s="694"/>
      <c r="S668" s="694"/>
      <c r="T668" s="694"/>
      <c r="U668" s="694"/>
      <c r="V668" s="694"/>
      <c r="W668" s="694"/>
      <c r="X668" s="694"/>
      <c r="Y668" s="694"/>
      <c r="Z668" s="694"/>
      <c r="AA668" s="694"/>
      <c r="AB668" s="694"/>
      <c r="AC668" s="694"/>
      <c r="AD668" s="694"/>
    </row>
    <row r="669" spans="1:30" ht="15.75" customHeight="1">
      <c r="A669" s="740"/>
      <c r="B669" s="740"/>
      <c r="C669" s="743"/>
      <c r="D669" s="705"/>
      <c r="E669" s="705"/>
      <c r="F669" s="742"/>
      <c r="G669" s="705"/>
      <c r="H669" s="705"/>
      <c r="I669" s="705"/>
      <c r="J669" s="705"/>
      <c r="K669" s="694"/>
      <c r="L669" s="694"/>
      <c r="M669" s="694"/>
      <c r="N669" s="694"/>
      <c r="O669" s="694"/>
      <c r="P669" s="694"/>
      <c r="Q669" s="694"/>
      <c r="R669" s="694"/>
      <c r="S669" s="694"/>
      <c r="T669" s="694"/>
      <c r="U669" s="694"/>
      <c r="V669" s="694"/>
      <c r="W669" s="694"/>
      <c r="X669" s="694"/>
      <c r="Y669" s="694"/>
      <c r="Z669" s="694"/>
      <c r="AA669" s="694"/>
      <c r="AB669" s="694"/>
      <c r="AC669" s="694"/>
      <c r="AD669" s="694"/>
    </row>
    <row r="670" spans="1:30" ht="15.75" customHeight="1">
      <c r="A670" s="740"/>
      <c r="B670" s="740"/>
      <c r="C670" s="743"/>
      <c r="D670" s="705"/>
      <c r="E670" s="705"/>
      <c r="F670" s="742"/>
      <c r="G670" s="705"/>
      <c r="H670" s="705"/>
      <c r="I670" s="705"/>
      <c r="J670" s="705"/>
      <c r="K670" s="694"/>
      <c r="L670" s="694"/>
      <c r="M670" s="694"/>
      <c r="N670" s="694"/>
      <c r="O670" s="694"/>
      <c r="P670" s="694"/>
      <c r="Q670" s="694"/>
      <c r="R670" s="694"/>
      <c r="S670" s="694"/>
      <c r="T670" s="694"/>
      <c r="U670" s="694"/>
      <c r="V670" s="694"/>
      <c r="W670" s="694"/>
      <c r="X670" s="694"/>
      <c r="Y670" s="694"/>
      <c r="Z670" s="694"/>
      <c r="AA670" s="694"/>
      <c r="AB670" s="694"/>
      <c r="AC670" s="694"/>
      <c r="AD670" s="694"/>
    </row>
    <row r="671" spans="1:30" ht="15.75" customHeight="1">
      <c r="A671" s="740"/>
      <c r="B671" s="740"/>
      <c r="C671" s="743"/>
      <c r="D671" s="705"/>
      <c r="E671" s="705"/>
      <c r="F671" s="742"/>
      <c r="G671" s="705"/>
      <c r="H671" s="705"/>
      <c r="I671" s="705"/>
      <c r="J671" s="705"/>
      <c r="K671" s="694"/>
      <c r="L671" s="694"/>
      <c r="M671" s="694"/>
      <c r="N671" s="694"/>
      <c r="O671" s="694"/>
      <c r="P671" s="694"/>
      <c r="Q671" s="694"/>
      <c r="R671" s="694"/>
      <c r="S671" s="694"/>
      <c r="T671" s="694"/>
      <c r="U671" s="694"/>
      <c r="V671" s="694"/>
      <c r="W671" s="694"/>
      <c r="X671" s="694"/>
      <c r="Y671" s="694"/>
      <c r="Z671" s="694"/>
      <c r="AA671" s="694"/>
      <c r="AB671" s="694"/>
      <c r="AC671" s="694"/>
      <c r="AD671" s="694"/>
    </row>
    <row r="672" spans="1:30" ht="15.75" customHeight="1">
      <c r="A672" s="740"/>
      <c r="B672" s="740"/>
      <c r="C672" s="743"/>
      <c r="D672" s="705"/>
      <c r="E672" s="705"/>
      <c r="F672" s="742"/>
      <c r="G672" s="705"/>
      <c r="H672" s="705"/>
      <c r="I672" s="705"/>
      <c r="J672" s="705"/>
      <c r="K672" s="694"/>
      <c r="L672" s="694"/>
      <c r="M672" s="694"/>
      <c r="N672" s="694"/>
      <c r="O672" s="694"/>
      <c r="P672" s="694"/>
      <c r="Q672" s="694"/>
      <c r="R672" s="694"/>
      <c r="S672" s="694"/>
      <c r="T672" s="694"/>
      <c r="U672" s="694"/>
      <c r="V672" s="694"/>
      <c r="W672" s="694"/>
      <c r="X672" s="694"/>
      <c r="Y672" s="694"/>
      <c r="Z672" s="694"/>
      <c r="AA672" s="694"/>
      <c r="AB672" s="694"/>
      <c r="AC672" s="694"/>
      <c r="AD672" s="694"/>
    </row>
    <row r="673" spans="1:30" ht="15.75" customHeight="1">
      <c r="A673" s="740"/>
      <c r="B673" s="740"/>
      <c r="C673" s="743"/>
      <c r="D673" s="705"/>
      <c r="E673" s="705"/>
      <c r="F673" s="742"/>
      <c r="G673" s="705"/>
      <c r="H673" s="705"/>
      <c r="I673" s="705"/>
      <c r="J673" s="705"/>
      <c r="K673" s="694"/>
      <c r="L673" s="694"/>
      <c r="M673" s="694"/>
      <c r="N673" s="694"/>
      <c r="O673" s="694"/>
      <c r="P673" s="694"/>
      <c r="Q673" s="694"/>
      <c r="R673" s="694"/>
      <c r="S673" s="694"/>
      <c r="T673" s="694"/>
      <c r="U673" s="694"/>
      <c r="V673" s="694"/>
      <c r="W673" s="694"/>
      <c r="X673" s="694"/>
      <c r="Y673" s="694"/>
      <c r="Z673" s="694"/>
      <c r="AA673" s="694"/>
      <c r="AB673" s="694"/>
      <c r="AC673" s="694"/>
      <c r="AD673" s="694"/>
    </row>
    <row r="674" spans="1:30" ht="15.75" customHeight="1">
      <c r="A674" s="740"/>
      <c r="B674" s="740"/>
      <c r="C674" s="743"/>
      <c r="D674" s="705"/>
      <c r="E674" s="705"/>
      <c r="F674" s="742"/>
      <c r="G674" s="705"/>
      <c r="H674" s="705"/>
      <c r="I674" s="705"/>
      <c r="J674" s="705"/>
      <c r="K674" s="694"/>
      <c r="L674" s="694"/>
      <c r="M674" s="694"/>
      <c r="N674" s="694"/>
      <c r="O674" s="694"/>
      <c r="P674" s="694"/>
      <c r="Q674" s="694"/>
      <c r="R674" s="694"/>
      <c r="S674" s="694"/>
      <c r="T674" s="694"/>
      <c r="U674" s="694"/>
      <c r="V674" s="694"/>
      <c r="W674" s="694"/>
      <c r="X674" s="694"/>
      <c r="Y674" s="694"/>
      <c r="Z674" s="694"/>
      <c r="AA674" s="694"/>
      <c r="AB674" s="694"/>
      <c r="AC674" s="694"/>
      <c r="AD674" s="694"/>
    </row>
    <row r="675" spans="1:30" ht="15.75" customHeight="1">
      <c r="A675" s="740"/>
      <c r="B675" s="740"/>
      <c r="C675" s="743"/>
      <c r="D675" s="705"/>
      <c r="E675" s="705"/>
      <c r="F675" s="742"/>
      <c r="G675" s="705"/>
      <c r="H675" s="705"/>
      <c r="I675" s="705"/>
      <c r="J675" s="705"/>
      <c r="K675" s="694"/>
      <c r="L675" s="694"/>
      <c r="M675" s="694"/>
      <c r="N675" s="694"/>
      <c r="O675" s="694"/>
      <c r="P675" s="694"/>
      <c r="Q675" s="694"/>
      <c r="R675" s="694"/>
      <c r="S675" s="694"/>
      <c r="T675" s="694"/>
      <c r="U675" s="694"/>
      <c r="V675" s="694"/>
      <c r="W675" s="694"/>
      <c r="X675" s="694"/>
      <c r="Y675" s="694"/>
      <c r="Z675" s="694"/>
      <c r="AA675" s="694"/>
      <c r="AB675" s="694"/>
      <c r="AC675" s="694"/>
      <c r="AD675" s="694"/>
    </row>
    <row r="676" spans="1:30" ht="15.75" customHeight="1">
      <c r="A676" s="740"/>
      <c r="B676" s="740"/>
      <c r="C676" s="743"/>
      <c r="D676" s="705"/>
      <c r="E676" s="705"/>
      <c r="F676" s="742"/>
      <c r="G676" s="705"/>
      <c r="H676" s="705"/>
      <c r="I676" s="705"/>
      <c r="J676" s="705"/>
      <c r="K676" s="694"/>
      <c r="L676" s="694"/>
      <c r="M676" s="694"/>
      <c r="N676" s="694"/>
      <c r="O676" s="694"/>
      <c r="P676" s="694"/>
      <c r="Q676" s="694"/>
      <c r="R676" s="694"/>
      <c r="S676" s="694"/>
      <c r="T676" s="694"/>
      <c r="U676" s="694"/>
      <c r="V676" s="694"/>
      <c r="W676" s="694"/>
      <c r="X676" s="694"/>
      <c r="Y676" s="694"/>
      <c r="Z676" s="694"/>
      <c r="AA676" s="694"/>
      <c r="AB676" s="694"/>
      <c r="AC676" s="694"/>
      <c r="AD676" s="694"/>
    </row>
    <row r="677" spans="1:30" ht="15.75" customHeight="1">
      <c r="A677" s="740"/>
      <c r="B677" s="740"/>
      <c r="C677" s="743"/>
      <c r="D677" s="705"/>
      <c r="E677" s="705"/>
      <c r="F677" s="742"/>
      <c r="G677" s="705"/>
      <c r="H677" s="705"/>
      <c r="I677" s="705"/>
      <c r="J677" s="705"/>
      <c r="K677" s="694"/>
      <c r="L677" s="694"/>
      <c r="M677" s="694"/>
      <c r="N677" s="694"/>
      <c r="O677" s="694"/>
      <c r="P677" s="694"/>
      <c r="Q677" s="694"/>
      <c r="R677" s="694"/>
      <c r="S677" s="694"/>
      <c r="T677" s="694"/>
      <c r="U677" s="694"/>
      <c r="V677" s="694"/>
      <c r="W677" s="694"/>
      <c r="X677" s="694"/>
      <c r="Y677" s="694"/>
      <c r="Z677" s="694"/>
      <c r="AA677" s="694"/>
      <c r="AB677" s="694"/>
      <c r="AC677" s="694"/>
      <c r="AD677" s="694"/>
    </row>
    <row r="678" spans="1:30" ht="15.75" customHeight="1">
      <c r="A678" s="740"/>
      <c r="B678" s="740"/>
      <c r="C678" s="743"/>
      <c r="D678" s="705"/>
      <c r="E678" s="705"/>
      <c r="F678" s="742"/>
      <c r="G678" s="705"/>
      <c r="H678" s="705"/>
      <c r="I678" s="705"/>
      <c r="J678" s="705"/>
      <c r="K678" s="694"/>
      <c r="L678" s="694"/>
      <c r="M678" s="694"/>
      <c r="N678" s="694"/>
      <c r="O678" s="694"/>
      <c r="P678" s="694"/>
      <c r="Q678" s="694"/>
      <c r="R678" s="694"/>
      <c r="S678" s="694"/>
      <c r="T678" s="694"/>
      <c r="U678" s="694"/>
      <c r="V678" s="694"/>
      <c r="W678" s="694"/>
      <c r="X678" s="694"/>
      <c r="Y678" s="694"/>
      <c r="Z678" s="694"/>
      <c r="AA678" s="694"/>
      <c r="AB678" s="694"/>
      <c r="AC678" s="694"/>
      <c r="AD678" s="694"/>
    </row>
    <row r="679" spans="1:30" ht="15.75" customHeight="1">
      <c r="A679" s="740"/>
      <c r="B679" s="740"/>
      <c r="C679" s="743"/>
      <c r="D679" s="705"/>
      <c r="E679" s="705"/>
      <c r="F679" s="742"/>
      <c r="G679" s="705"/>
      <c r="H679" s="705"/>
      <c r="I679" s="705"/>
      <c r="J679" s="705"/>
      <c r="K679" s="694"/>
      <c r="L679" s="694"/>
      <c r="M679" s="694"/>
      <c r="N679" s="694"/>
      <c r="O679" s="694"/>
      <c r="P679" s="694"/>
      <c r="Q679" s="694"/>
      <c r="R679" s="694"/>
      <c r="S679" s="694"/>
      <c r="T679" s="694"/>
      <c r="U679" s="694"/>
      <c r="V679" s="694"/>
      <c r="W679" s="694"/>
      <c r="X679" s="694"/>
      <c r="Y679" s="694"/>
      <c r="Z679" s="694"/>
      <c r="AA679" s="694"/>
      <c r="AB679" s="694"/>
      <c r="AC679" s="694"/>
      <c r="AD679" s="694"/>
    </row>
    <row r="680" spans="1:30" ht="15.75" customHeight="1">
      <c r="A680" s="740"/>
      <c r="B680" s="740"/>
      <c r="C680" s="743"/>
      <c r="D680" s="705"/>
      <c r="E680" s="705"/>
      <c r="F680" s="742"/>
      <c r="G680" s="705"/>
      <c r="H680" s="705"/>
      <c r="I680" s="705"/>
      <c r="J680" s="705"/>
      <c r="K680" s="694"/>
      <c r="L680" s="694"/>
      <c r="M680" s="694"/>
      <c r="N680" s="694"/>
      <c r="O680" s="694"/>
      <c r="P680" s="694"/>
      <c r="Q680" s="694"/>
      <c r="R680" s="694"/>
      <c r="S680" s="694"/>
      <c r="T680" s="694"/>
      <c r="U680" s="694"/>
      <c r="V680" s="694"/>
      <c r="W680" s="694"/>
      <c r="X680" s="694"/>
      <c r="Y680" s="694"/>
      <c r="Z680" s="694"/>
      <c r="AA680" s="694"/>
      <c r="AB680" s="694"/>
      <c r="AC680" s="694"/>
      <c r="AD680" s="694"/>
    </row>
    <row r="681" spans="1:30" ht="15.75" customHeight="1">
      <c r="A681" s="740"/>
      <c r="B681" s="740"/>
      <c r="C681" s="743"/>
      <c r="D681" s="705"/>
      <c r="E681" s="705"/>
      <c r="F681" s="742"/>
      <c r="G681" s="705"/>
      <c r="H681" s="705"/>
      <c r="I681" s="705"/>
      <c r="J681" s="705"/>
      <c r="K681" s="694"/>
      <c r="L681" s="694"/>
      <c r="M681" s="694"/>
      <c r="N681" s="694"/>
      <c r="O681" s="694"/>
      <c r="P681" s="694"/>
      <c r="Q681" s="694"/>
      <c r="R681" s="694"/>
      <c r="S681" s="694"/>
      <c r="T681" s="694"/>
      <c r="U681" s="694"/>
      <c r="V681" s="694"/>
      <c r="W681" s="694"/>
      <c r="X681" s="694"/>
      <c r="Y681" s="694"/>
      <c r="Z681" s="694"/>
      <c r="AA681" s="694"/>
      <c r="AB681" s="694"/>
      <c r="AC681" s="694"/>
      <c r="AD681" s="694"/>
    </row>
    <row r="682" spans="1:30" ht="15.75" customHeight="1">
      <c r="A682" s="740"/>
      <c r="B682" s="740"/>
      <c r="C682" s="743"/>
      <c r="D682" s="705"/>
      <c r="E682" s="705"/>
      <c r="F682" s="742"/>
      <c r="G682" s="705"/>
      <c r="H682" s="705"/>
      <c r="I682" s="705"/>
      <c r="J682" s="705"/>
      <c r="K682" s="694"/>
      <c r="L682" s="694"/>
      <c r="M682" s="694"/>
      <c r="N682" s="694"/>
      <c r="O682" s="694"/>
      <c r="P682" s="694"/>
      <c r="Q682" s="694"/>
      <c r="R682" s="694"/>
      <c r="S682" s="694"/>
      <c r="T682" s="694"/>
      <c r="U682" s="694"/>
      <c r="V682" s="694"/>
      <c r="W682" s="694"/>
      <c r="X682" s="694"/>
      <c r="Y682" s="694"/>
      <c r="Z682" s="694"/>
      <c r="AA682" s="694"/>
      <c r="AB682" s="694"/>
      <c r="AC682" s="694"/>
      <c r="AD682" s="694"/>
    </row>
    <row r="683" spans="1:30" ht="15.75" customHeight="1">
      <c r="A683" s="740"/>
      <c r="B683" s="740"/>
      <c r="C683" s="743"/>
      <c r="D683" s="705"/>
      <c r="E683" s="705"/>
      <c r="F683" s="742"/>
      <c r="G683" s="705"/>
      <c r="H683" s="705"/>
      <c r="I683" s="705"/>
      <c r="J683" s="705"/>
      <c r="K683" s="694"/>
      <c r="L683" s="694"/>
      <c r="M683" s="694"/>
      <c r="N683" s="694"/>
      <c r="O683" s="694"/>
      <c r="P683" s="694"/>
      <c r="Q683" s="694"/>
      <c r="R683" s="694"/>
      <c r="S683" s="694"/>
      <c r="T683" s="694"/>
      <c r="U683" s="694"/>
      <c r="V683" s="694"/>
      <c r="W683" s="694"/>
      <c r="X683" s="694"/>
      <c r="Y683" s="694"/>
      <c r="Z683" s="694"/>
      <c r="AA683" s="694"/>
      <c r="AB683" s="694"/>
      <c r="AC683" s="694"/>
      <c r="AD683" s="694"/>
    </row>
    <row r="684" spans="1:30" ht="15.75" customHeight="1">
      <c r="A684" s="740"/>
      <c r="B684" s="740"/>
      <c r="C684" s="743"/>
      <c r="D684" s="705"/>
      <c r="E684" s="705"/>
      <c r="F684" s="742"/>
      <c r="G684" s="705"/>
      <c r="H684" s="705"/>
      <c r="I684" s="705"/>
      <c r="J684" s="705"/>
      <c r="K684" s="694"/>
      <c r="L684" s="694"/>
      <c r="M684" s="694"/>
      <c r="N684" s="694"/>
      <c r="O684" s="694"/>
      <c r="P684" s="694"/>
      <c r="Q684" s="694"/>
      <c r="R684" s="694"/>
      <c r="S684" s="694"/>
      <c r="T684" s="694"/>
      <c r="U684" s="694"/>
      <c r="V684" s="694"/>
      <c r="W684" s="694"/>
      <c r="X684" s="694"/>
      <c r="Y684" s="694"/>
      <c r="Z684" s="694"/>
      <c r="AA684" s="694"/>
      <c r="AB684" s="694"/>
      <c r="AC684" s="694"/>
      <c r="AD684" s="694"/>
    </row>
    <row r="685" spans="1:30" ht="15.75" customHeight="1">
      <c r="A685" s="740"/>
      <c r="B685" s="740"/>
      <c r="C685" s="743"/>
      <c r="D685" s="705"/>
      <c r="E685" s="705"/>
      <c r="F685" s="742"/>
      <c r="G685" s="705"/>
      <c r="H685" s="705"/>
      <c r="I685" s="705"/>
      <c r="J685" s="705"/>
      <c r="K685" s="694"/>
      <c r="L685" s="694"/>
      <c r="M685" s="694"/>
      <c r="N685" s="694"/>
      <c r="O685" s="694"/>
      <c r="P685" s="694"/>
      <c r="Q685" s="694"/>
      <c r="R685" s="694"/>
      <c r="S685" s="694"/>
      <c r="T685" s="694"/>
      <c r="U685" s="694"/>
      <c r="V685" s="694"/>
      <c r="W685" s="694"/>
      <c r="X685" s="694"/>
      <c r="Y685" s="694"/>
      <c r="Z685" s="694"/>
      <c r="AA685" s="694"/>
      <c r="AB685" s="694"/>
      <c r="AC685" s="694"/>
      <c r="AD685" s="694"/>
    </row>
    <row r="686" spans="1:30" ht="15.75" customHeight="1">
      <c r="A686" s="740"/>
      <c r="B686" s="740"/>
      <c r="C686" s="743"/>
      <c r="D686" s="705"/>
      <c r="E686" s="705"/>
      <c r="F686" s="742"/>
      <c r="G686" s="705"/>
      <c r="H686" s="705"/>
      <c r="I686" s="705"/>
      <c r="J686" s="705"/>
      <c r="K686" s="694"/>
      <c r="L686" s="694"/>
      <c r="M686" s="694"/>
      <c r="N686" s="694"/>
      <c r="O686" s="694"/>
      <c r="P686" s="694"/>
      <c r="Q686" s="694"/>
      <c r="R686" s="694"/>
      <c r="S686" s="694"/>
      <c r="T686" s="694"/>
      <c r="U686" s="694"/>
      <c r="V686" s="694"/>
      <c r="W686" s="694"/>
      <c r="X686" s="694"/>
      <c r="Y686" s="694"/>
      <c r="Z686" s="694"/>
      <c r="AA686" s="694"/>
      <c r="AB686" s="694"/>
      <c r="AC686" s="694"/>
      <c r="AD686" s="694"/>
    </row>
    <row r="687" spans="1:30" ht="15.75" customHeight="1">
      <c r="A687" s="740"/>
      <c r="B687" s="740"/>
      <c r="C687" s="743"/>
      <c r="D687" s="705"/>
      <c r="E687" s="705"/>
      <c r="F687" s="742"/>
      <c r="G687" s="705"/>
      <c r="H687" s="705"/>
      <c r="I687" s="705"/>
      <c r="J687" s="705"/>
      <c r="K687" s="694"/>
      <c r="L687" s="694"/>
      <c r="M687" s="694"/>
      <c r="N687" s="694"/>
      <c r="O687" s="694"/>
      <c r="P687" s="694"/>
      <c r="Q687" s="694"/>
      <c r="R687" s="694"/>
      <c r="S687" s="694"/>
      <c r="T687" s="694"/>
      <c r="U687" s="694"/>
      <c r="V687" s="694"/>
      <c r="W687" s="694"/>
      <c r="X687" s="694"/>
      <c r="Y687" s="694"/>
      <c r="Z687" s="694"/>
      <c r="AA687" s="694"/>
      <c r="AB687" s="694"/>
      <c r="AC687" s="694"/>
      <c r="AD687" s="694"/>
    </row>
    <row r="688" spans="1:30" ht="15.75" customHeight="1">
      <c r="A688" s="740"/>
      <c r="B688" s="740"/>
      <c r="C688" s="743"/>
      <c r="D688" s="705"/>
      <c r="E688" s="705"/>
      <c r="F688" s="742"/>
      <c r="G688" s="705"/>
      <c r="H688" s="705"/>
      <c r="I688" s="705"/>
      <c r="J688" s="705"/>
      <c r="K688" s="694"/>
      <c r="L688" s="694"/>
      <c r="M688" s="694"/>
      <c r="N688" s="694"/>
      <c r="O688" s="694"/>
      <c r="P688" s="694"/>
      <c r="Q688" s="694"/>
      <c r="R688" s="694"/>
      <c r="S688" s="694"/>
      <c r="T688" s="694"/>
      <c r="U688" s="694"/>
      <c r="V688" s="694"/>
      <c r="W688" s="694"/>
      <c r="X688" s="694"/>
      <c r="Y688" s="694"/>
      <c r="Z688" s="694"/>
      <c r="AA688" s="694"/>
      <c r="AB688" s="694"/>
      <c r="AC688" s="694"/>
      <c r="AD688" s="694"/>
    </row>
    <row r="689" spans="1:30" ht="15.75" customHeight="1">
      <c r="A689" s="740"/>
      <c r="B689" s="740"/>
      <c r="C689" s="743"/>
      <c r="D689" s="705"/>
      <c r="E689" s="705"/>
      <c r="F689" s="742"/>
      <c r="G689" s="705"/>
      <c r="H689" s="705"/>
      <c r="I689" s="705"/>
      <c r="J689" s="705"/>
      <c r="K689" s="694"/>
      <c r="L689" s="694"/>
      <c r="M689" s="694"/>
      <c r="N689" s="694"/>
      <c r="O689" s="694"/>
      <c r="P689" s="694"/>
      <c r="Q689" s="694"/>
      <c r="R689" s="694"/>
      <c r="S689" s="694"/>
      <c r="T689" s="694"/>
      <c r="U689" s="694"/>
      <c r="V689" s="694"/>
      <c r="W689" s="694"/>
      <c r="X689" s="694"/>
      <c r="Y689" s="694"/>
      <c r="Z689" s="694"/>
      <c r="AA689" s="694"/>
      <c r="AB689" s="694"/>
      <c r="AC689" s="694"/>
      <c r="AD689" s="694"/>
    </row>
    <row r="690" spans="1:30" ht="15.75" customHeight="1">
      <c r="A690" s="740"/>
      <c r="B690" s="740"/>
      <c r="C690" s="743"/>
      <c r="D690" s="705"/>
      <c r="E690" s="705"/>
      <c r="F690" s="742"/>
      <c r="G690" s="705"/>
      <c r="H690" s="705"/>
      <c r="I690" s="705"/>
      <c r="J690" s="705"/>
      <c r="K690" s="694"/>
      <c r="L690" s="694"/>
      <c r="M690" s="694"/>
      <c r="N690" s="694"/>
      <c r="O690" s="694"/>
      <c r="P690" s="694"/>
      <c r="Q690" s="694"/>
      <c r="R690" s="694"/>
      <c r="S690" s="694"/>
      <c r="T690" s="694"/>
      <c r="U690" s="694"/>
      <c r="V690" s="694"/>
      <c r="W690" s="694"/>
      <c r="X690" s="694"/>
      <c r="Y690" s="694"/>
      <c r="Z690" s="694"/>
      <c r="AA690" s="694"/>
      <c r="AB690" s="694"/>
      <c r="AC690" s="694"/>
      <c r="AD690" s="694"/>
    </row>
    <row r="691" spans="1:30" ht="15.75" customHeight="1">
      <c r="A691" s="740"/>
      <c r="B691" s="740"/>
      <c r="C691" s="743"/>
      <c r="D691" s="705"/>
      <c r="E691" s="705"/>
      <c r="F691" s="742"/>
      <c r="G691" s="705"/>
      <c r="H691" s="705"/>
      <c r="I691" s="705"/>
      <c r="J691" s="705"/>
      <c r="K691" s="694"/>
      <c r="L691" s="694"/>
      <c r="M691" s="694"/>
      <c r="N691" s="694"/>
      <c r="O691" s="694"/>
      <c r="P691" s="694"/>
      <c r="Q691" s="694"/>
      <c r="R691" s="694"/>
      <c r="S691" s="694"/>
      <c r="T691" s="694"/>
      <c r="U691" s="694"/>
      <c r="V691" s="694"/>
      <c r="W691" s="694"/>
      <c r="X691" s="694"/>
      <c r="Y691" s="694"/>
      <c r="Z691" s="694"/>
      <c r="AA691" s="694"/>
      <c r="AB691" s="694"/>
      <c r="AC691" s="694"/>
      <c r="AD691" s="694"/>
    </row>
    <row r="692" spans="1:30" ht="15.75" customHeight="1">
      <c r="A692" s="740"/>
      <c r="B692" s="740"/>
      <c r="C692" s="743"/>
      <c r="D692" s="705"/>
      <c r="E692" s="705"/>
      <c r="F692" s="742"/>
      <c r="G692" s="705"/>
      <c r="H692" s="705"/>
      <c r="I692" s="705"/>
      <c r="J692" s="705"/>
      <c r="K692" s="694"/>
      <c r="L692" s="694"/>
      <c r="M692" s="694"/>
      <c r="N692" s="694"/>
      <c r="O692" s="694"/>
      <c r="P692" s="694"/>
      <c r="Q692" s="694"/>
      <c r="R692" s="694"/>
      <c r="S692" s="694"/>
      <c r="T692" s="694"/>
      <c r="U692" s="694"/>
      <c r="V692" s="694"/>
      <c r="W692" s="694"/>
      <c r="X692" s="694"/>
      <c r="Y692" s="694"/>
      <c r="Z692" s="694"/>
      <c r="AA692" s="694"/>
      <c r="AB692" s="694"/>
      <c r="AC692" s="694"/>
      <c r="AD692" s="694"/>
    </row>
    <row r="693" spans="1:30" ht="15.75" customHeight="1">
      <c r="A693" s="740"/>
      <c r="B693" s="740"/>
      <c r="C693" s="743"/>
      <c r="D693" s="705"/>
      <c r="E693" s="705"/>
      <c r="F693" s="742"/>
      <c r="G693" s="705"/>
      <c r="H693" s="705"/>
      <c r="I693" s="705"/>
      <c r="J693" s="705"/>
      <c r="K693" s="694"/>
      <c r="L693" s="694"/>
      <c r="M693" s="694"/>
      <c r="N693" s="694"/>
      <c r="O693" s="694"/>
      <c r="P693" s="694"/>
      <c r="Q693" s="694"/>
      <c r="R693" s="694"/>
      <c r="S693" s="694"/>
      <c r="T693" s="694"/>
      <c r="U693" s="694"/>
      <c r="V693" s="694"/>
      <c r="W693" s="694"/>
      <c r="X693" s="694"/>
      <c r="Y693" s="694"/>
      <c r="Z693" s="694"/>
      <c r="AA693" s="694"/>
      <c r="AB693" s="694"/>
      <c r="AC693" s="694"/>
      <c r="AD693" s="694"/>
    </row>
    <row r="694" spans="1:30" ht="15.75" customHeight="1">
      <c r="A694" s="740"/>
      <c r="B694" s="740"/>
      <c r="C694" s="743"/>
      <c r="D694" s="705"/>
      <c r="E694" s="705"/>
      <c r="F694" s="742"/>
      <c r="G694" s="705"/>
      <c r="H694" s="705"/>
      <c r="I694" s="705"/>
      <c r="J694" s="705"/>
      <c r="K694" s="694"/>
      <c r="L694" s="694"/>
      <c r="M694" s="694"/>
      <c r="N694" s="694"/>
      <c r="O694" s="694"/>
      <c r="P694" s="694"/>
      <c r="Q694" s="694"/>
      <c r="R694" s="694"/>
      <c r="S694" s="694"/>
      <c r="T694" s="694"/>
      <c r="U694" s="694"/>
      <c r="V694" s="694"/>
      <c r="W694" s="694"/>
      <c r="X694" s="694"/>
      <c r="Y694" s="694"/>
      <c r="Z694" s="694"/>
      <c r="AA694" s="694"/>
      <c r="AB694" s="694"/>
      <c r="AC694" s="694"/>
      <c r="AD694" s="694"/>
    </row>
    <row r="695" spans="1:30" ht="15.75" customHeight="1">
      <c r="A695" s="740"/>
      <c r="B695" s="740"/>
      <c r="C695" s="743"/>
      <c r="D695" s="705"/>
      <c r="E695" s="705"/>
      <c r="F695" s="742"/>
      <c r="G695" s="705"/>
      <c r="H695" s="705"/>
      <c r="I695" s="705"/>
      <c r="J695" s="705"/>
      <c r="K695" s="694"/>
      <c r="L695" s="694"/>
      <c r="M695" s="694"/>
      <c r="N695" s="694"/>
      <c r="O695" s="694"/>
      <c r="P695" s="694"/>
      <c r="Q695" s="694"/>
      <c r="R695" s="694"/>
      <c r="S695" s="694"/>
      <c r="T695" s="694"/>
      <c r="U695" s="694"/>
      <c r="V695" s="694"/>
      <c r="W695" s="694"/>
      <c r="X695" s="694"/>
      <c r="Y695" s="694"/>
      <c r="Z695" s="694"/>
      <c r="AA695" s="694"/>
      <c r="AB695" s="694"/>
      <c r="AC695" s="694"/>
      <c r="AD695" s="694"/>
    </row>
    <row r="696" spans="1:30" ht="15.75" customHeight="1">
      <c r="A696" s="740"/>
      <c r="B696" s="740"/>
      <c r="C696" s="743"/>
      <c r="D696" s="705"/>
      <c r="E696" s="705"/>
      <c r="F696" s="742"/>
      <c r="G696" s="705"/>
      <c r="H696" s="705"/>
      <c r="I696" s="705"/>
      <c r="J696" s="705"/>
      <c r="K696" s="694"/>
      <c r="L696" s="694"/>
      <c r="M696" s="694"/>
      <c r="N696" s="694"/>
      <c r="O696" s="694"/>
      <c r="P696" s="694"/>
      <c r="Q696" s="694"/>
      <c r="R696" s="694"/>
      <c r="S696" s="694"/>
      <c r="T696" s="694"/>
      <c r="U696" s="694"/>
      <c r="V696" s="694"/>
      <c r="W696" s="694"/>
      <c r="X696" s="694"/>
      <c r="Y696" s="694"/>
      <c r="Z696" s="694"/>
      <c r="AA696" s="694"/>
      <c r="AB696" s="694"/>
      <c r="AC696" s="694"/>
      <c r="AD696" s="694"/>
    </row>
    <row r="697" spans="1:30" ht="15.75" customHeight="1">
      <c r="A697" s="740"/>
      <c r="B697" s="740"/>
      <c r="C697" s="743"/>
      <c r="D697" s="705"/>
      <c r="E697" s="705"/>
      <c r="F697" s="742"/>
      <c r="G697" s="705"/>
      <c r="H697" s="705"/>
      <c r="I697" s="705"/>
      <c r="J697" s="705"/>
      <c r="K697" s="694"/>
      <c r="L697" s="694"/>
      <c r="M697" s="694"/>
      <c r="N697" s="694"/>
      <c r="O697" s="694"/>
      <c r="P697" s="694"/>
      <c r="Q697" s="694"/>
      <c r="R697" s="694"/>
      <c r="S697" s="694"/>
      <c r="T697" s="694"/>
      <c r="U697" s="694"/>
      <c r="V697" s="694"/>
      <c r="W697" s="694"/>
      <c r="X697" s="694"/>
      <c r="Y697" s="694"/>
      <c r="Z697" s="694"/>
      <c r="AA697" s="694"/>
      <c r="AB697" s="694"/>
      <c r="AC697" s="694"/>
      <c r="AD697" s="694"/>
    </row>
    <row r="698" spans="1:30" ht="15.75" customHeight="1">
      <c r="A698" s="740"/>
      <c r="B698" s="740"/>
      <c r="C698" s="743"/>
      <c r="D698" s="705"/>
      <c r="E698" s="705"/>
      <c r="F698" s="742"/>
      <c r="G698" s="705"/>
      <c r="H698" s="705"/>
      <c r="I698" s="705"/>
      <c r="J698" s="705"/>
      <c r="K698" s="694"/>
      <c r="L698" s="694"/>
      <c r="M698" s="694"/>
      <c r="N698" s="694"/>
      <c r="O698" s="694"/>
      <c r="P698" s="694"/>
      <c r="Q698" s="694"/>
      <c r="R698" s="694"/>
      <c r="S698" s="694"/>
      <c r="T698" s="694"/>
      <c r="U698" s="694"/>
      <c r="V698" s="694"/>
      <c r="W698" s="694"/>
      <c r="X698" s="694"/>
      <c r="Y698" s="694"/>
      <c r="Z698" s="694"/>
      <c r="AA698" s="694"/>
      <c r="AB698" s="694"/>
      <c r="AC698" s="694"/>
      <c r="AD698" s="694"/>
    </row>
    <row r="699" spans="1:30" ht="15.75" customHeight="1">
      <c r="A699" s="740"/>
      <c r="B699" s="740"/>
      <c r="C699" s="743"/>
      <c r="D699" s="705"/>
      <c r="E699" s="705"/>
      <c r="F699" s="742"/>
      <c r="G699" s="705"/>
      <c r="H699" s="705"/>
      <c r="I699" s="705"/>
      <c r="J699" s="705"/>
      <c r="K699" s="694"/>
      <c r="L699" s="694"/>
      <c r="M699" s="694"/>
      <c r="N699" s="694"/>
      <c r="O699" s="694"/>
      <c r="P699" s="694"/>
      <c r="Q699" s="694"/>
      <c r="R699" s="694"/>
      <c r="S699" s="694"/>
      <c r="T699" s="694"/>
      <c r="U699" s="694"/>
      <c r="V699" s="694"/>
      <c r="W699" s="694"/>
      <c r="X699" s="694"/>
      <c r="Y699" s="694"/>
      <c r="Z699" s="694"/>
      <c r="AA699" s="694"/>
      <c r="AB699" s="694"/>
      <c r="AC699" s="694"/>
      <c r="AD699" s="694"/>
    </row>
    <row r="700" spans="1:30" ht="15.75" customHeight="1">
      <c r="A700" s="740"/>
      <c r="B700" s="740"/>
      <c r="C700" s="743"/>
      <c r="D700" s="705"/>
      <c r="E700" s="705"/>
      <c r="F700" s="742"/>
      <c r="G700" s="705"/>
      <c r="H700" s="705"/>
      <c r="I700" s="705"/>
      <c r="J700" s="705"/>
      <c r="K700" s="694"/>
      <c r="L700" s="694"/>
      <c r="M700" s="694"/>
      <c r="N700" s="694"/>
      <c r="O700" s="694"/>
      <c r="P700" s="694"/>
      <c r="Q700" s="694"/>
      <c r="R700" s="694"/>
      <c r="S700" s="694"/>
      <c r="T700" s="694"/>
      <c r="U700" s="694"/>
      <c r="V700" s="694"/>
      <c r="W700" s="694"/>
      <c r="X700" s="694"/>
      <c r="Y700" s="694"/>
      <c r="Z700" s="694"/>
      <c r="AA700" s="694"/>
      <c r="AB700" s="694"/>
      <c r="AC700" s="694"/>
      <c r="AD700" s="694"/>
    </row>
    <row r="701" spans="1:30" ht="15.75" customHeight="1">
      <c r="A701" s="740"/>
      <c r="B701" s="740"/>
      <c r="C701" s="743"/>
      <c r="D701" s="705"/>
      <c r="E701" s="705"/>
      <c r="F701" s="742"/>
      <c r="G701" s="705"/>
      <c r="H701" s="705"/>
      <c r="I701" s="705"/>
      <c r="J701" s="705"/>
      <c r="K701" s="694"/>
      <c r="L701" s="694"/>
      <c r="M701" s="694"/>
      <c r="N701" s="694"/>
      <c r="O701" s="694"/>
      <c r="P701" s="694"/>
      <c r="Q701" s="694"/>
      <c r="R701" s="694"/>
      <c r="S701" s="694"/>
      <c r="T701" s="694"/>
      <c r="U701" s="694"/>
      <c r="V701" s="694"/>
      <c r="W701" s="694"/>
      <c r="X701" s="694"/>
      <c r="Y701" s="694"/>
      <c r="Z701" s="694"/>
      <c r="AA701" s="694"/>
      <c r="AB701" s="694"/>
      <c r="AC701" s="694"/>
      <c r="AD701" s="694"/>
    </row>
    <row r="702" spans="1:30" ht="15.75" customHeight="1">
      <c r="A702" s="740"/>
      <c r="B702" s="740"/>
      <c r="C702" s="743"/>
      <c r="D702" s="705"/>
      <c r="E702" s="705"/>
      <c r="F702" s="742"/>
      <c r="G702" s="705"/>
      <c r="H702" s="705"/>
      <c r="I702" s="705"/>
      <c r="J702" s="705"/>
      <c r="K702" s="694"/>
      <c r="L702" s="694"/>
      <c r="M702" s="694"/>
      <c r="N702" s="694"/>
      <c r="O702" s="694"/>
      <c r="P702" s="694"/>
      <c r="Q702" s="694"/>
      <c r="R702" s="694"/>
      <c r="S702" s="694"/>
      <c r="T702" s="694"/>
      <c r="U702" s="694"/>
      <c r="V702" s="694"/>
      <c r="W702" s="694"/>
      <c r="X702" s="694"/>
      <c r="Y702" s="694"/>
      <c r="Z702" s="694"/>
      <c r="AA702" s="694"/>
      <c r="AB702" s="694"/>
      <c r="AC702" s="694"/>
      <c r="AD702" s="694"/>
    </row>
    <row r="703" spans="1:30" ht="15.75" customHeight="1">
      <c r="A703" s="740"/>
      <c r="B703" s="740"/>
      <c r="C703" s="743"/>
      <c r="D703" s="705"/>
      <c r="E703" s="705"/>
      <c r="F703" s="742"/>
      <c r="G703" s="705"/>
      <c r="H703" s="705"/>
      <c r="I703" s="705"/>
      <c r="J703" s="705"/>
      <c r="K703" s="694"/>
      <c r="L703" s="694"/>
      <c r="M703" s="694"/>
      <c r="N703" s="694"/>
      <c r="O703" s="694"/>
      <c r="P703" s="694"/>
      <c r="Q703" s="694"/>
      <c r="R703" s="694"/>
      <c r="S703" s="694"/>
      <c r="T703" s="694"/>
      <c r="U703" s="694"/>
      <c r="V703" s="694"/>
      <c r="W703" s="694"/>
      <c r="X703" s="694"/>
      <c r="Y703" s="694"/>
      <c r="Z703" s="694"/>
      <c r="AA703" s="694"/>
      <c r="AB703" s="694"/>
      <c r="AC703" s="694"/>
      <c r="AD703" s="694"/>
    </row>
    <row r="704" spans="1:30" ht="15.75" customHeight="1">
      <c r="A704" s="740"/>
      <c r="B704" s="740"/>
      <c r="C704" s="743"/>
      <c r="D704" s="705"/>
      <c r="E704" s="705"/>
      <c r="F704" s="742"/>
      <c r="G704" s="705"/>
      <c r="H704" s="705"/>
      <c r="I704" s="705"/>
      <c r="J704" s="705"/>
      <c r="K704" s="694"/>
      <c r="L704" s="694"/>
      <c r="M704" s="694"/>
      <c r="N704" s="694"/>
      <c r="O704" s="694"/>
      <c r="P704" s="694"/>
      <c r="Q704" s="694"/>
      <c r="R704" s="694"/>
      <c r="S704" s="694"/>
      <c r="T704" s="694"/>
      <c r="U704" s="694"/>
      <c r="V704" s="694"/>
      <c r="W704" s="694"/>
      <c r="X704" s="694"/>
      <c r="Y704" s="694"/>
      <c r="Z704" s="694"/>
      <c r="AA704" s="694"/>
      <c r="AB704" s="694"/>
      <c r="AC704" s="694"/>
      <c r="AD704" s="694"/>
    </row>
    <row r="705" spans="1:30" ht="15.75" customHeight="1">
      <c r="A705" s="740"/>
      <c r="B705" s="740"/>
      <c r="C705" s="743"/>
      <c r="D705" s="705"/>
      <c r="E705" s="705"/>
      <c r="F705" s="742"/>
      <c r="G705" s="705"/>
      <c r="H705" s="705"/>
      <c r="I705" s="705"/>
      <c r="J705" s="705"/>
      <c r="K705" s="694"/>
      <c r="L705" s="694"/>
      <c r="M705" s="694"/>
      <c r="N705" s="694"/>
      <c r="O705" s="694"/>
      <c r="P705" s="694"/>
      <c r="Q705" s="694"/>
      <c r="R705" s="694"/>
      <c r="S705" s="694"/>
      <c r="T705" s="694"/>
      <c r="U705" s="694"/>
      <c r="V705" s="694"/>
      <c r="W705" s="694"/>
      <c r="X705" s="694"/>
      <c r="Y705" s="694"/>
      <c r="Z705" s="694"/>
      <c r="AA705" s="694"/>
      <c r="AB705" s="694"/>
      <c r="AC705" s="694"/>
      <c r="AD705" s="694"/>
    </row>
    <row r="706" spans="1:30" ht="15.75" customHeight="1">
      <c r="A706" s="740"/>
      <c r="B706" s="740"/>
      <c r="C706" s="743"/>
      <c r="D706" s="705"/>
      <c r="E706" s="705"/>
      <c r="F706" s="742"/>
      <c r="G706" s="705"/>
      <c r="H706" s="705"/>
      <c r="I706" s="705"/>
      <c r="J706" s="705"/>
      <c r="K706" s="694"/>
      <c r="L706" s="694"/>
      <c r="M706" s="694"/>
      <c r="N706" s="694"/>
      <c r="O706" s="694"/>
      <c r="P706" s="694"/>
      <c r="Q706" s="694"/>
      <c r="R706" s="694"/>
      <c r="S706" s="694"/>
      <c r="T706" s="694"/>
      <c r="U706" s="694"/>
      <c r="V706" s="694"/>
      <c r="W706" s="694"/>
      <c r="X706" s="694"/>
      <c r="Y706" s="694"/>
      <c r="Z706" s="694"/>
      <c r="AA706" s="694"/>
      <c r="AB706" s="694"/>
      <c r="AC706" s="694"/>
      <c r="AD706" s="694"/>
    </row>
    <row r="707" spans="1:30" ht="15.75" customHeight="1">
      <c r="A707" s="740"/>
      <c r="B707" s="740"/>
      <c r="C707" s="743"/>
      <c r="D707" s="705"/>
      <c r="E707" s="705"/>
      <c r="F707" s="742"/>
      <c r="G707" s="705"/>
      <c r="H707" s="705"/>
      <c r="I707" s="705"/>
      <c r="J707" s="705"/>
      <c r="K707" s="694"/>
      <c r="L707" s="694"/>
      <c r="M707" s="694"/>
      <c r="N707" s="694"/>
      <c r="O707" s="694"/>
      <c r="P707" s="694"/>
      <c r="Q707" s="694"/>
      <c r="R707" s="694"/>
      <c r="S707" s="694"/>
      <c r="T707" s="694"/>
      <c r="U707" s="694"/>
      <c r="V707" s="694"/>
      <c r="W707" s="694"/>
      <c r="X707" s="694"/>
      <c r="Y707" s="694"/>
      <c r="Z707" s="694"/>
      <c r="AA707" s="694"/>
      <c r="AB707" s="694"/>
      <c r="AC707" s="694"/>
      <c r="AD707" s="694"/>
    </row>
    <row r="708" spans="1:30" ht="15.75" customHeight="1">
      <c r="A708" s="740"/>
      <c r="B708" s="740"/>
      <c r="C708" s="743"/>
      <c r="D708" s="705"/>
      <c r="E708" s="705"/>
      <c r="F708" s="742"/>
      <c r="G708" s="705"/>
      <c r="H708" s="705"/>
      <c r="I708" s="705"/>
      <c r="J708" s="705"/>
      <c r="K708" s="694"/>
      <c r="L708" s="694"/>
      <c r="M708" s="694"/>
      <c r="N708" s="694"/>
      <c r="O708" s="694"/>
      <c r="P708" s="694"/>
      <c r="Q708" s="694"/>
      <c r="R708" s="694"/>
      <c r="S708" s="694"/>
      <c r="T708" s="694"/>
      <c r="U708" s="694"/>
      <c r="V708" s="694"/>
      <c r="W708" s="694"/>
      <c r="X708" s="694"/>
      <c r="Y708" s="694"/>
      <c r="Z708" s="694"/>
      <c r="AA708" s="694"/>
      <c r="AB708" s="694"/>
      <c r="AC708" s="694"/>
      <c r="AD708" s="694"/>
    </row>
    <row r="709" spans="1:30" ht="15.75" customHeight="1">
      <c r="A709" s="740"/>
      <c r="B709" s="740"/>
      <c r="C709" s="743"/>
      <c r="D709" s="705"/>
      <c r="E709" s="705"/>
      <c r="F709" s="742"/>
      <c r="G709" s="705"/>
      <c r="H709" s="705"/>
      <c r="I709" s="705"/>
      <c r="J709" s="705"/>
      <c r="K709" s="694"/>
      <c r="L709" s="694"/>
      <c r="M709" s="694"/>
      <c r="N709" s="694"/>
      <c r="O709" s="694"/>
      <c r="P709" s="694"/>
      <c r="Q709" s="694"/>
      <c r="R709" s="694"/>
      <c r="S709" s="694"/>
      <c r="T709" s="694"/>
      <c r="U709" s="694"/>
      <c r="V709" s="694"/>
      <c r="W709" s="694"/>
      <c r="X709" s="694"/>
      <c r="Y709" s="694"/>
      <c r="Z709" s="694"/>
      <c r="AA709" s="694"/>
      <c r="AB709" s="694"/>
      <c r="AC709" s="694"/>
      <c r="AD709" s="694"/>
    </row>
    <row r="710" spans="1:30" ht="15.75" customHeight="1">
      <c r="A710" s="740"/>
      <c r="B710" s="740"/>
      <c r="C710" s="743"/>
      <c r="D710" s="705"/>
      <c r="E710" s="705"/>
      <c r="F710" s="742"/>
      <c r="G710" s="705"/>
      <c r="H710" s="705"/>
      <c r="I710" s="705"/>
      <c r="J710" s="705"/>
      <c r="K710" s="694"/>
      <c r="L710" s="694"/>
      <c r="M710" s="694"/>
      <c r="N710" s="694"/>
      <c r="O710" s="694"/>
      <c r="P710" s="694"/>
      <c r="Q710" s="694"/>
      <c r="R710" s="694"/>
      <c r="S710" s="694"/>
      <c r="T710" s="694"/>
      <c r="U710" s="694"/>
      <c r="V710" s="694"/>
      <c r="W710" s="694"/>
      <c r="X710" s="694"/>
      <c r="Y710" s="694"/>
      <c r="Z710" s="694"/>
      <c r="AA710" s="694"/>
      <c r="AB710" s="694"/>
      <c r="AC710" s="694"/>
      <c r="AD710" s="694"/>
    </row>
    <row r="711" spans="1:30" ht="15.75" customHeight="1">
      <c r="A711" s="740"/>
      <c r="B711" s="740"/>
      <c r="C711" s="743"/>
      <c r="D711" s="705"/>
      <c r="E711" s="705"/>
      <c r="F711" s="742"/>
      <c r="G711" s="705"/>
      <c r="H711" s="705"/>
      <c r="I711" s="705"/>
      <c r="J711" s="705"/>
      <c r="K711" s="694"/>
      <c r="L711" s="694"/>
      <c r="M711" s="694"/>
      <c r="N711" s="694"/>
      <c r="O711" s="694"/>
      <c r="P711" s="694"/>
      <c r="Q711" s="694"/>
      <c r="R711" s="694"/>
      <c r="S711" s="694"/>
      <c r="T711" s="694"/>
      <c r="U711" s="694"/>
      <c r="V711" s="694"/>
      <c r="W711" s="694"/>
      <c r="X711" s="694"/>
      <c r="Y711" s="694"/>
      <c r="Z711" s="694"/>
      <c r="AA711" s="694"/>
      <c r="AB711" s="694"/>
      <c r="AC711" s="694"/>
      <c r="AD711" s="694"/>
    </row>
    <row r="712" spans="1:30" ht="15.75" customHeight="1">
      <c r="A712" s="740"/>
      <c r="B712" s="740"/>
      <c r="C712" s="743"/>
      <c r="D712" s="705"/>
      <c r="E712" s="705"/>
      <c r="F712" s="742"/>
      <c r="G712" s="705"/>
      <c r="H712" s="705"/>
      <c r="I712" s="705"/>
      <c r="J712" s="705"/>
      <c r="K712" s="694"/>
      <c r="L712" s="694"/>
      <c r="M712" s="694"/>
      <c r="N712" s="694"/>
      <c r="O712" s="694"/>
      <c r="P712" s="694"/>
      <c r="Q712" s="694"/>
      <c r="R712" s="694"/>
      <c r="S712" s="694"/>
      <c r="T712" s="694"/>
      <c r="U712" s="694"/>
      <c r="V712" s="694"/>
      <c r="W712" s="694"/>
      <c r="X712" s="694"/>
      <c r="Y712" s="694"/>
      <c r="Z712" s="694"/>
      <c r="AA712" s="694"/>
      <c r="AB712" s="694"/>
      <c r="AC712" s="694"/>
      <c r="AD712" s="694"/>
    </row>
    <row r="713" spans="1:30" ht="15.75" customHeight="1">
      <c r="A713" s="740"/>
      <c r="B713" s="740"/>
      <c r="C713" s="743"/>
      <c r="D713" s="705"/>
      <c r="E713" s="705"/>
      <c r="F713" s="742"/>
      <c r="G713" s="705"/>
      <c r="H713" s="705"/>
      <c r="I713" s="705"/>
      <c r="J713" s="705"/>
      <c r="K713" s="694"/>
      <c r="L713" s="694"/>
      <c r="M713" s="694"/>
      <c r="N713" s="694"/>
      <c r="O713" s="694"/>
      <c r="P713" s="694"/>
      <c r="Q713" s="694"/>
      <c r="R713" s="694"/>
      <c r="S713" s="694"/>
      <c r="T713" s="694"/>
      <c r="U713" s="694"/>
      <c r="V713" s="694"/>
      <c r="W713" s="694"/>
      <c r="X713" s="694"/>
      <c r="Y713" s="694"/>
      <c r="Z713" s="694"/>
      <c r="AA713" s="694"/>
      <c r="AB713" s="694"/>
      <c r="AC713" s="694"/>
      <c r="AD713" s="694"/>
    </row>
    <row r="714" spans="1:30" ht="15.75" customHeight="1">
      <c r="A714" s="740"/>
      <c r="B714" s="740"/>
      <c r="C714" s="743"/>
      <c r="D714" s="705"/>
      <c r="E714" s="705"/>
      <c r="F714" s="742"/>
      <c r="G714" s="705"/>
      <c r="H714" s="705"/>
      <c r="I714" s="705"/>
      <c r="J714" s="705"/>
      <c r="K714" s="694"/>
      <c r="L714" s="694"/>
      <c r="M714" s="694"/>
      <c r="N714" s="694"/>
      <c r="O714" s="694"/>
      <c r="P714" s="694"/>
      <c r="Q714" s="694"/>
      <c r="R714" s="694"/>
      <c r="S714" s="694"/>
      <c r="T714" s="694"/>
      <c r="U714" s="694"/>
      <c r="V714" s="694"/>
      <c r="W714" s="694"/>
      <c r="X714" s="694"/>
      <c r="Y714" s="694"/>
      <c r="Z714" s="694"/>
      <c r="AA714" s="694"/>
      <c r="AB714" s="694"/>
      <c r="AC714" s="694"/>
      <c r="AD714" s="694"/>
    </row>
    <row r="715" spans="1:30" ht="15.75" customHeight="1">
      <c r="A715" s="740"/>
      <c r="B715" s="740"/>
      <c r="C715" s="743"/>
      <c r="D715" s="705"/>
      <c r="E715" s="705"/>
      <c r="F715" s="742"/>
      <c r="G715" s="705"/>
      <c r="H715" s="705"/>
      <c r="I715" s="705"/>
      <c r="J715" s="705"/>
      <c r="K715" s="694"/>
      <c r="L715" s="694"/>
      <c r="M715" s="694"/>
      <c r="N715" s="694"/>
      <c r="O715" s="694"/>
      <c r="P715" s="694"/>
      <c r="Q715" s="694"/>
      <c r="R715" s="694"/>
      <c r="S715" s="694"/>
      <c r="T715" s="694"/>
      <c r="U715" s="694"/>
      <c r="V715" s="694"/>
      <c r="W715" s="694"/>
      <c r="X715" s="694"/>
      <c r="Y715" s="694"/>
      <c r="Z715" s="694"/>
      <c r="AA715" s="694"/>
      <c r="AB715" s="694"/>
      <c r="AC715" s="694"/>
      <c r="AD715" s="694"/>
    </row>
    <row r="716" spans="1:30" ht="15.75" customHeight="1">
      <c r="A716" s="740"/>
      <c r="B716" s="740"/>
      <c r="C716" s="743"/>
      <c r="D716" s="705"/>
      <c r="E716" s="705"/>
      <c r="F716" s="742"/>
      <c r="G716" s="705"/>
      <c r="H716" s="705"/>
      <c r="I716" s="705"/>
      <c r="J716" s="705"/>
      <c r="K716" s="694"/>
      <c r="L716" s="694"/>
      <c r="M716" s="694"/>
      <c r="N716" s="694"/>
      <c r="O716" s="694"/>
      <c r="P716" s="694"/>
      <c r="Q716" s="694"/>
      <c r="R716" s="694"/>
      <c r="S716" s="694"/>
      <c r="T716" s="694"/>
      <c r="U716" s="694"/>
      <c r="V716" s="694"/>
      <c r="W716" s="694"/>
      <c r="X716" s="694"/>
      <c r="Y716" s="694"/>
      <c r="Z716" s="694"/>
      <c r="AA716" s="694"/>
      <c r="AB716" s="694"/>
      <c r="AC716" s="694"/>
      <c r="AD716" s="694"/>
    </row>
    <row r="717" spans="1:30" ht="15.75" customHeight="1">
      <c r="A717" s="740"/>
      <c r="B717" s="740"/>
      <c r="C717" s="743"/>
      <c r="D717" s="705"/>
      <c r="E717" s="705"/>
      <c r="F717" s="742"/>
      <c r="G717" s="705"/>
      <c r="H717" s="705"/>
      <c r="I717" s="705"/>
      <c r="J717" s="705"/>
      <c r="K717" s="694"/>
      <c r="L717" s="694"/>
      <c r="M717" s="694"/>
      <c r="N717" s="694"/>
      <c r="O717" s="694"/>
      <c r="P717" s="694"/>
      <c r="Q717" s="694"/>
      <c r="R717" s="694"/>
      <c r="S717" s="694"/>
      <c r="T717" s="694"/>
      <c r="U717" s="694"/>
      <c r="V717" s="694"/>
      <c r="W717" s="694"/>
      <c r="X717" s="694"/>
      <c r="Y717" s="694"/>
      <c r="Z717" s="694"/>
      <c r="AA717" s="694"/>
      <c r="AB717" s="694"/>
      <c r="AC717" s="694"/>
      <c r="AD717" s="694"/>
    </row>
    <row r="718" spans="1:30" ht="15.75" customHeight="1">
      <c r="A718" s="740"/>
      <c r="B718" s="740"/>
      <c r="C718" s="743"/>
      <c r="D718" s="705"/>
      <c r="E718" s="705"/>
      <c r="F718" s="742"/>
      <c r="G718" s="705"/>
      <c r="H718" s="705"/>
      <c r="I718" s="705"/>
      <c r="J718" s="705"/>
      <c r="K718" s="694"/>
      <c r="L718" s="694"/>
      <c r="M718" s="694"/>
      <c r="N718" s="694"/>
      <c r="O718" s="694"/>
      <c r="P718" s="694"/>
      <c r="Q718" s="694"/>
      <c r="R718" s="694"/>
      <c r="S718" s="694"/>
      <c r="T718" s="694"/>
      <c r="U718" s="694"/>
      <c r="V718" s="694"/>
      <c r="W718" s="694"/>
      <c r="X718" s="694"/>
      <c r="Y718" s="694"/>
      <c r="Z718" s="694"/>
      <c r="AA718" s="694"/>
      <c r="AB718" s="694"/>
      <c r="AC718" s="694"/>
      <c r="AD718" s="694"/>
    </row>
    <row r="719" spans="1:30" ht="15.75" customHeight="1">
      <c r="A719" s="740"/>
      <c r="B719" s="740"/>
      <c r="C719" s="743"/>
      <c r="D719" s="705"/>
      <c r="E719" s="705"/>
      <c r="F719" s="742"/>
      <c r="G719" s="705"/>
      <c r="H719" s="705"/>
      <c r="I719" s="705"/>
      <c r="J719" s="705"/>
      <c r="K719" s="694"/>
      <c r="L719" s="694"/>
      <c r="M719" s="694"/>
      <c r="N719" s="694"/>
      <c r="O719" s="694"/>
      <c r="P719" s="694"/>
      <c r="Q719" s="694"/>
      <c r="R719" s="694"/>
      <c r="S719" s="694"/>
      <c r="T719" s="694"/>
      <c r="U719" s="694"/>
      <c r="V719" s="694"/>
      <c r="W719" s="694"/>
      <c r="X719" s="694"/>
      <c r="Y719" s="694"/>
      <c r="Z719" s="694"/>
      <c r="AA719" s="694"/>
      <c r="AB719" s="694"/>
      <c r="AC719" s="694"/>
      <c r="AD719" s="694"/>
    </row>
    <row r="720" spans="1:30" ht="15.75" customHeight="1">
      <c r="A720" s="740"/>
      <c r="B720" s="740"/>
      <c r="C720" s="743"/>
      <c r="D720" s="705"/>
      <c r="E720" s="705"/>
      <c r="F720" s="742"/>
      <c r="G720" s="705"/>
      <c r="H720" s="705"/>
      <c r="I720" s="705"/>
      <c r="J720" s="705"/>
      <c r="K720" s="694"/>
      <c r="L720" s="694"/>
      <c r="M720" s="694"/>
      <c r="N720" s="694"/>
      <c r="O720" s="694"/>
      <c r="P720" s="694"/>
      <c r="Q720" s="694"/>
      <c r="R720" s="694"/>
      <c r="S720" s="694"/>
      <c r="T720" s="694"/>
      <c r="U720" s="694"/>
      <c r="V720" s="694"/>
      <c r="W720" s="694"/>
      <c r="X720" s="694"/>
      <c r="Y720" s="694"/>
      <c r="Z720" s="694"/>
      <c r="AA720" s="694"/>
      <c r="AB720" s="694"/>
      <c r="AC720" s="694"/>
      <c r="AD720" s="694"/>
    </row>
    <row r="721" spans="1:30" ht="15.75" customHeight="1">
      <c r="A721" s="740"/>
      <c r="B721" s="740"/>
      <c r="C721" s="743"/>
      <c r="D721" s="705"/>
      <c r="E721" s="705"/>
      <c r="F721" s="742"/>
      <c r="G721" s="705"/>
      <c r="H721" s="705"/>
      <c r="I721" s="705"/>
      <c r="J721" s="705"/>
      <c r="K721" s="694"/>
      <c r="L721" s="694"/>
      <c r="M721" s="694"/>
      <c r="N721" s="694"/>
      <c r="O721" s="694"/>
      <c r="P721" s="694"/>
      <c r="Q721" s="694"/>
      <c r="R721" s="694"/>
      <c r="S721" s="694"/>
      <c r="T721" s="694"/>
      <c r="U721" s="694"/>
      <c r="V721" s="694"/>
      <c r="W721" s="694"/>
      <c r="X721" s="694"/>
      <c r="Y721" s="694"/>
      <c r="Z721" s="694"/>
      <c r="AA721" s="694"/>
      <c r="AB721" s="694"/>
      <c r="AC721" s="694"/>
      <c r="AD721" s="694"/>
    </row>
    <row r="722" spans="1:30" ht="15.75" customHeight="1">
      <c r="A722" s="740"/>
      <c r="B722" s="740"/>
      <c r="C722" s="743"/>
      <c r="D722" s="705"/>
      <c r="E722" s="705"/>
      <c r="F722" s="742"/>
      <c r="G722" s="705"/>
      <c r="H722" s="705"/>
      <c r="I722" s="705"/>
      <c r="J722" s="705"/>
      <c r="K722" s="694"/>
      <c r="L722" s="694"/>
      <c r="M722" s="694"/>
      <c r="N722" s="694"/>
      <c r="O722" s="694"/>
      <c r="P722" s="694"/>
      <c r="Q722" s="694"/>
      <c r="R722" s="694"/>
      <c r="S722" s="694"/>
      <c r="T722" s="694"/>
      <c r="U722" s="694"/>
      <c r="V722" s="694"/>
      <c r="W722" s="694"/>
      <c r="X722" s="694"/>
      <c r="Y722" s="694"/>
      <c r="Z722" s="694"/>
      <c r="AA722" s="694"/>
      <c r="AB722" s="694"/>
      <c r="AC722" s="694"/>
      <c r="AD722" s="694"/>
    </row>
    <row r="723" spans="1:30" ht="15.75" customHeight="1">
      <c r="A723" s="740"/>
      <c r="B723" s="740"/>
      <c r="C723" s="743"/>
      <c r="D723" s="705"/>
      <c r="E723" s="705"/>
      <c r="F723" s="742"/>
      <c r="G723" s="705"/>
      <c r="H723" s="705"/>
      <c r="I723" s="705"/>
      <c r="J723" s="705"/>
      <c r="K723" s="694"/>
      <c r="L723" s="694"/>
      <c r="M723" s="694"/>
      <c r="N723" s="694"/>
      <c r="O723" s="694"/>
      <c r="P723" s="694"/>
      <c r="Q723" s="694"/>
      <c r="R723" s="694"/>
      <c r="S723" s="694"/>
      <c r="T723" s="694"/>
      <c r="U723" s="694"/>
      <c r="V723" s="694"/>
      <c r="W723" s="694"/>
      <c r="X723" s="694"/>
      <c r="Y723" s="694"/>
      <c r="Z723" s="694"/>
      <c r="AA723" s="694"/>
      <c r="AB723" s="694"/>
      <c r="AC723" s="694"/>
      <c r="AD723" s="694"/>
    </row>
    <row r="724" spans="1:30" ht="15.75" customHeight="1">
      <c r="A724" s="740"/>
      <c r="B724" s="740"/>
      <c r="C724" s="743"/>
      <c r="D724" s="705"/>
      <c r="E724" s="705"/>
      <c r="F724" s="742"/>
      <c r="G724" s="705"/>
      <c r="H724" s="705"/>
      <c r="I724" s="705"/>
      <c r="J724" s="705"/>
      <c r="K724" s="694"/>
      <c r="L724" s="694"/>
      <c r="M724" s="694"/>
      <c r="N724" s="694"/>
      <c r="O724" s="694"/>
      <c r="P724" s="694"/>
      <c r="Q724" s="694"/>
      <c r="R724" s="694"/>
      <c r="S724" s="694"/>
      <c r="T724" s="694"/>
      <c r="U724" s="694"/>
      <c r="V724" s="694"/>
      <c r="W724" s="694"/>
      <c r="X724" s="694"/>
      <c r="Y724" s="694"/>
      <c r="Z724" s="694"/>
      <c r="AA724" s="694"/>
      <c r="AB724" s="694"/>
      <c r="AC724" s="694"/>
      <c r="AD724" s="694"/>
    </row>
    <row r="725" spans="1:30" ht="15.75" customHeight="1">
      <c r="A725" s="740"/>
      <c r="B725" s="740"/>
      <c r="C725" s="743"/>
      <c r="D725" s="705"/>
      <c r="E725" s="705"/>
      <c r="F725" s="742"/>
      <c r="G725" s="705"/>
      <c r="H725" s="705"/>
      <c r="I725" s="705"/>
      <c r="J725" s="705"/>
      <c r="K725" s="694"/>
      <c r="L725" s="694"/>
      <c r="M725" s="694"/>
      <c r="N725" s="694"/>
      <c r="O725" s="694"/>
      <c r="P725" s="694"/>
      <c r="Q725" s="694"/>
      <c r="R725" s="694"/>
      <c r="S725" s="694"/>
      <c r="T725" s="694"/>
      <c r="U725" s="694"/>
      <c r="V725" s="694"/>
      <c r="W725" s="694"/>
      <c r="X725" s="694"/>
      <c r="Y725" s="694"/>
      <c r="Z725" s="694"/>
      <c r="AA725" s="694"/>
      <c r="AB725" s="694"/>
      <c r="AC725" s="694"/>
      <c r="AD725" s="694"/>
    </row>
    <row r="726" spans="1:30" ht="15.75" customHeight="1">
      <c r="A726" s="740"/>
      <c r="B726" s="740"/>
      <c r="C726" s="743"/>
      <c r="D726" s="705"/>
      <c r="E726" s="705"/>
      <c r="F726" s="742"/>
      <c r="G726" s="705"/>
      <c r="H726" s="705"/>
      <c r="I726" s="705"/>
      <c r="J726" s="705"/>
      <c r="K726" s="694"/>
      <c r="L726" s="694"/>
      <c r="M726" s="694"/>
      <c r="N726" s="694"/>
      <c r="O726" s="694"/>
      <c r="P726" s="694"/>
      <c r="Q726" s="694"/>
      <c r="R726" s="694"/>
      <c r="S726" s="694"/>
      <c r="T726" s="694"/>
      <c r="U726" s="694"/>
      <c r="V726" s="694"/>
      <c r="W726" s="694"/>
      <c r="X726" s="694"/>
      <c r="Y726" s="694"/>
      <c r="Z726" s="694"/>
      <c r="AA726" s="694"/>
      <c r="AB726" s="694"/>
      <c r="AC726" s="694"/>
      <c r="AD726" s="694"/>
    </row>
    <row r="727" spans="1:30" ht="15.75" customHeight="1">
      <c r="A727" s="740"/>
      <c r="B727" s="740"/>
      <c r="C727" s="743"/>
      <c r="D727" s="705"/>
      <c r="E727" s="705"/>
      <c r="F727" s="742"/>
      <c r="G727" s="705"/>
      <c r="H727" s="705"/>
      <c r="I727" s="705"/>
      <c r="J727" s="705"/>
      <c r="K727" s="694"/>
      <c r="L727" s="694"/>
      <c r="M727" s="694"/>
      <c r="N727" s="694"/>
      <c r="O727" s="694"/>
      <c r="P727" s="694"/>
      <c r="Q727" s="694"/>
      <c r="R727" s="694"/>
      <c r="S727" s="694"/>
      <c r="T727" s="694"/>
      <c r="U727" s="694"/>
      <c r="V727" s="694"/>
      <c r="W727" s="694"/>
      <c r="X727" s="694"/>
      <c r="Y727" s="694"/>
      <c r="Z727" s="694"/>
      <c r="AA727" s="694"/>
      <c r="AB727" s="694"/>
      <c r="AC727" s="694"/>
      <c r="AD727" s="694"/>
    </row>
    <row r="728" spans="1:30" ht="15.75" customHeight="1">
      <c r="A728" s="740"/>
      <c r="B728" s="740"/>
      <c r="C728" s="743"/>
      <c r="D728" s="705"/>
      <c r="E728" s="705"/>
      <c r="F728" s="742"/>
      <c r="G728" s="705"/>
      <c r="H728" s="705"/>
      <c r="I728" s="705"/>
      <c r="J728" s="705"/>
      <c r="K728" s="694"/>
      <c r="L728" s="694"/>
      <c r="M728" s="694"/>
      <c r="N728" s="694"/>
      <c r="O728" s="694"/>
      <c r="P728" s="694"/>
      <c r="Q728" s="694"/>
      <c r="R728" s="694"/>
      <c r="S728" s="694"/>
      <c r="T728" s="694"/>
      <c r="U728" s="694"/>
      <c r="V728" s="694"/>
      <c r="W728" s="694"/>
      <c r="X728" s="694"/>
      <c r="Y728" s="694"/>
      <c r="Z728" s="694"/>
      <c r="AA728" s="694"/>
      <c r="AB728" s="694"/>
      <c r="AC728" s="694"/>
      <c r="AD728" s="694"/>
    </row>
    <row r="729" spans="1:30" ht="15.75" customHeight="1">
      <c r="A729" s="740"/>
      <c r="B729" s="740"/>
      <c r="C729" s="743"/>
      <c r="D729" s="705"/>
      <c r="E729" s="705"/>
      <c r="F729" s="742"/>
      <c r="G729" s="705"/>
      <c r="H729" s="705"/>
      <c r="I729" s="705"/>
      <c r="J729" s="705"/>
      <c r="K729" s="694"/>
      <c r="L729" s="694"/>
      <c r="M729" s="694"/>
      <c r="N729" s="694"/>
      <c r="O729" s="694"/>
      <c r="P729" s="694"/>
      <c r="Q729" s="694"/>
      <c r="R729" s="694"/>
      <c r="S729" s="694"/>
      <c r="T729" s="694"/>
      <c r="U729" s="694"/>
      <c r="V729" s="694"/>
      <c r="W729" s="694"/>
      <c r="X729" s="694"/>
      <c r="Y729" s="694"/>
      <c r="Z729" s="694"/>
      <c r="AA729" s="694"/>
      <c r="AB729" s="694"/>
      <c r="AC729" s="694"/>
      <c r="AD729" s="694"/>
    </row>
    <row r="730" spans="1:30" ht="15.75" customHeight="1">
      <c r="A730" s="740"/>
      <c r="B730" s="740"/>
      <c r="C730" s="743"/>
      <c r="D730" s="705"/>
      <c r="E730" s="705"/>
      <c r="F730" s="742"/>
      <c r="G730" s="705"/>
      <c r="H730" s="705"/>
      <c r="I730" s="705"/>
      <c r="J730" s="705"/>
      <c r="K730" s="694"/>
      <c r="L730" s="694"/>
      <c r="M730" s="694"/>
      <c r="N730" s="694"/>
      <c r="O730" s="694"/>
      <c r="P730" s="694"/>
      <c r="Q730" s="694"/>
      <c r="R730" s="694"/>
      <c r="S730" s="694"/>
      <c r="T730" s="694"/>
      <c r="U730" s="694"/>
      <c r="V730" s="694"/>
      <c r="W730" s="694"/>
      <c r="X730" s="694"/>
      <c r="Y730" s="694"/>
      <c r="Z730" s="694"/>
      <c r="AA730" s="694"/>
      <c r="AB730" s="694"/>
      <c r="AC730" s="694"/>
      <c r="AD730" s="694"/>
    </row>
    <row r="731" spans="1:30" ht="15.75" customHeight="1">
      <c r="A731" s="740"/>
      <c r="B731" s="740"/>
      <c r="C731" s="743"/>
      <c r="D731" s="705"/>
      <c r="E731" s="705"/>
      <c r="F731" s="742"/>
      <c r="G731" s="705"/>
      <c r="H731" s="705"/>
      <c r="I731" s="705"/>
      <c r="J731" s="705"/>
      <c r="K731" s="694"/>
      <c r="L731" s="694"/>
      <c r="M731" s="694"/>
      <c r="N731" s="694"/>
      <c r="O731" s="694"/>
      <c r="P731" s="694"/>
      <c r="Q731" s="694"/>
      <c r="R731" s="694"/>
      <c r="S731" s="694"/>
      <c r="T731" s="694"/>
      <c r="U731" s="694"/>
      <c r="V731" s="694"/>
      <c r="W731" s="694"/>
      <c r="X731" s="694"/>
      <c r="Y731" s="694"/>
      <c r="Z731" s="694"/>
      <c r="AA731" s="694"/>
      <c r="AB731" s="694"/>
      <c r="AC731" s="694"/>
      <c r="AD731" s="694"/>
    </row>
    <row r="732" spans="1:30" ht="15.75" customHeight="1">
      <c r="A732" s="740"/>
      <c r="B732" s="740"/>
      <c r="C732" s="743"/>
      <c r="D732" s="705"/>
      <c r="E732" s="705"/>
      <c r="F732" s="742"/>
      <c r="G732" s="705"/>
      <c r="H732" s="705"/>
      <c r="I732" s="705"/>
      <c r="J732" s="705"/>
      <c r="K732" s="694"/>
      <c r="L732" s="694"/>
      <c r="M732" s="694"/>
      <c r="N732" s="694"/>
      <c r="O732" s="694"/>
      <c r="P732" s="694"/>
      <c r="Q732" s="694"/>
      <c r="R732" s="694"/>
      <c r="S732" s="694"/>
      <c r="T732" s="694"/>
      <c r="U732" s="694"/>
      <c r="V732" s="694"/>
      <c r="W732" s="694"/>
      <c r="X732" s="694"/>
      <c r="Y732" s="694"/>
      <c r="Z732" s="694"/>
      <c r="AA732" s="694"/>
      <c r="AB732" s="694"/>
      <c r="AC732" s="694"/>
      <c r="AD732" s="694"/>
    </row>
    <row r="733" spans="1:30" ht="15.75" customHeight="1">
      <c r="A733" s="740"/>
      <c r="B733" s="740"/>
      <c r="C733" s="743"/>
      <c r="D733" s="705"/>
      <c r="E733" s="705"/>
      <c r="F733" s="742"/>
      <c r="G733" s="705"/>
      <c r="H733" s="705"/>
      <c r="I733" s="705"/>
      <c r="J733" s="705"/>
      <c r="K733" s="694"/>
      <c r="L733" s="694"/>
      <c r="M733" s="694"/>
      <c r="N733" s="694"/>
      <c r="O733" s="694"/>
      <c r="P733" s="694"/>
      <c r="Q733" s="694"/>
      <c r="R733" s="694"/>
      <c r="S733" s="694"/>
      <c r="T733" s="694"/>
      <c r="U733" s="694"/>
      <c r="V733" s="694"/>
      <c r="W733" s="694"/>
      <c r="X733" s="694"/>
      <c r="Y733" s="694"/>
      <c r="Z733" s="694"/>
      <c r="AA733" s="694"/>
      <c r="AB733" s="694"/>
      <c r="AC733" s="694"/>
      <c r="AD733" s="694"/>
    </row>
    <row r="734" spans="1:30" ht="15.75" customHeight="1">
      <c r="A734" s="740"/>
      <c r="B734" s="740"/>
      <c r="C734" s="743"/>
      <c r="D734" s="705"/>
      <c r="E734" s="705"/>
      <c r="F734" s="742"/>
      <c r="G734" s="705"/>
      <c r="H734" s="705"/>
      <c r="I734" s="705"/>
      <c r="J734" s="705"/>
      <c r="K734" s="694"/>
      <c r="L734" s="694"/>
      <c r="M734" s="694"/>
      <c r="N734" s="694"/>
      <c r="O734" s="694"/>
      <c r="P734" s="694"/>
      <c r="Q734" s="694"/>
      <c r="R734" s="694"/>
      <c r="S734" s="694"/>
      <c r="T734" s="694"/>
      <c r="U734" s="694"/>
      <c r="V734" s="694"/>
      <c r="W734" s="694"/>
      <c r="X734" s="694"/>
      <c r="Y734" s="694"/>
      <c r="Z734" s="694"/>
      <c r="AA734" s="694"/>
      <c r="AB734" s="694"/>
      <c r="AC734" s="694"/>
      <c r="AD734" s="694"/>
    </row>
    <row r="735" spans="1:30" ht="15.75" customHeight="1">
      <c r="A735" s="740"/>
      <c r="B735" s="740"/>
      <c r="C735" s="743"/>
      <c r="D735" s="705"/>
      <c r="E735" s="705"/>
      <c r="F735" s="742"/>
      <c r="G735" s="705"/>
      <c r="H735" s="705"/>
      <c r="I735" s="705"/>
      <c r="J735" s="705"/>
      <c r="K735" s="694"/>
      <c r="L735" s="694"/>
      <c r="M735" s="694"/>
      <c r="N735" s="694"/>
      <c r="O735" s="694"/>
      <c r="P735" s="694"/>
      <c r="Q735" s="694"/>
      <c r="R735" s="694"/>
      <c r="S735" s="694"/>
      <c r="T735" s="694"/>
      <c r="U735" s="694"/>
      <c r="V735" s="694"/>
      <c r="W735" s="694"/>
      <c r="X735" s="694"/>
      <c r="Y735" s="694"/>
      <c r="Z735" s="694"/>
      <c r="AA735" s="694"/>
      <c r="AB735" s="694"/>
      <c r="AC735" s="694"/>
      <c r="AD735" s="694"/>
    </row>
    <row r="736" spans="1:30" ht="15.75" customHeight="1">
      <c r="A736" s="740"/>
      <c r="B736" s="740"/>
      <c r="C736" s="743"/>
      <c r="D736" s="705"/>
      <c r="E736" s="705"/>
      <c r="F736" s="742"/>
      <c r="G736" s="705"/>
      <c r="H736" s="705"/>
      <c r="I736" s="705"/>
      <c r="J736" s="705"/>
      <c r="K736" s="694"/>
      <c r="L736" s="694"/>
      <c r="M736" s="694"/>
      <c r="N736" s="694"/>
      <c r="O736" s="694"/>
      <c r="P736" s="694"/>
      <c r="Q736" s="694"/>
      <c r="R736" s="694"/>
      <c r="S736" s="694"/>
      <c r="T736" s="694"/>
      <c r="U736" s="694"/>
      <c r="V736" s="694"/>
      <c r="W736" s="694"/>
      <c r="X736" s="694"/>
      <c r="Y736" s="694"/>
      <c r="Z736" s="694"/>
      <c r="AA736" s="694"/>
      <c r="AB736" s="694"/>
      <c r="AC736" s="694"/>
      <c r="AD736" s="694"/>
    </row>
    <row r="737" spans="1:30" ht="15.75" customHeight="1">
      <c r="A737" s="740"/>
      <c r="B737" s="740"/>
      <c r="C737" s="743"/>
      <c r="D737" s="705"/>
      <c r="E737" s="705"/>
      <c r="F737" s="742"/>
      <c r="G737" s="705"/>
      <c r="H737" s="705"/>
      <c r="I737" s="705"/>
      <c r="J737" s="705"/>
      <c r="K737" s="694"/>
      <c r="L737" s="694"/>
      <c r="M737" s="694"/>
      <c r="N737" s="694"/>
      <c r="O737" s="694"/>
      <c r="P737" s="694"/>
      <c r="Q737" s="694"/>
      <c r="R737" s="694"/>
      <c r="S737" s="694"/>
      <c r="T737" s="694"/>
      <c r="U737" s="694"/>
      <c r="V737" s="694"/>
      <c r="W737" s="694"/>
      <c r="X737" s="694"/>
      <c r="Y737" s="694"/>
      <c r="Z737" s="694"/>
      <c r="AA737" s="694"/>
      <c r="AB737" s="694"/>
      <c r="AC737" s="694"/>
      <c r="AD737" s="694"/>
    </row>
    <row r="738" spans="1:30" ht="15.75" customHeight="1">
      <c r="A738" s="740"/>
      <c r="B738" s="740"/>
      <c r="C738" s="743"/>
      <c r="D738" s="705"/>
      <c r="E738" s="705"/>
      <c r="F738" s="742"/>
      <c r="G738" s="705"/>
      <c r="H738" s="705"/>
      <c r="I738" s="705"/>
      <c r="J738" s="705"/>
      <c r="K738" s="694"/>
      <c r="L738" s="694"/>
      <c r="M738" s="694"/>
      <c r="N738" s="694"/>
      <c r="O738" s="694"/>
      <c r="P738" s="694"/>
      <c r="Q738" s="694"/>
      <c r="R738" s="694"/>
      <c r="S738" s="694"/>
      <c r="T738" s="694"/>
      <c r="U738" s="694"/>
      <c r="V738" s="694"/>
      <c r="W738" s="694"/>
      <c r="X738" s="694"/>
      <c r="Y738" s="694"/>
      <c r="Z738" s="694"/>
      <c r="AA738" s="694"/>
      <c r="AB738" s="694"/>
      <c r="AC738" s="694"/>
      <c r="AD738" s="694"/>
    </row>
    <row r="739" spans="1:30" ht="15.75" customHeight="1">
      <c r="A739" s="740"/>
      <c r="B739" s="740"/>
      <c r="C739" s="743"/>
      <c r="D739" s="705"/>
      <c r="E739" s="705"/>
      <c r="F739" s="742"/>
      <c r="G739" s="705"/>
      <c r="H739" s="705"/>
      <c r="I739" s="705"/>
      <c r="J739" s="705"/>
      <c r="K739" s="694"/>
      <c r="L739" s="694"/>
      <c r="M739" s="694"/>
      <c r="N739" s="694"/>
      <c r="O739" s="694"/>
      <c r="P739" s="694"/>
      <c r="Q739" s="694"/>
      <c r="R739" s="694"/>
      <c r="S739" s="694"/>
      <c r="T739" s="694"/>
      <c r="U739" s="694"/>
      <c r="V739" s="694"/>
      <c r="W739" s="694"/>
      <c r="X739" s="694"/>
      <c r="Y739" s="694"/>
      <c r="Z739" s="694"/>
      <c r="AA739" s="694"/>
      <c r="AB739" s="694"/>
      <c r="AC739" s="694"/>
      <c r="AD739" s="694"/>
    </row>
    <row r="740" spans="1:30" ht="15.75" customHeight="1">
      <c r="A740" s="740"/>
      <c r="B740" s="740"/>
      <c r="C740" s="743"/>
      <c r="D740" s="705"/>
      <c r="E740" s="705"/>
      <c r="F740" s="742"/>
      <c r="G740" s="705"/>
      <c r="H740" s="705"/>
      <c r="I740" s="705"/>
      <c r="J740" s="705"/>
      <c r="K740" s="694"/>
      <c r="L740" s="694"/>
      <c r="M740" s="694"/>
      <c r="N740" s="694"/>
      <c r="O740" s="694"/>
      <c r="P740" s="694"/>
      <c r="Q740" s="694"/>
      <c r="R740" s="694"/>
      <c r="S740" s="694"/>
      <c r="T740" s="694"/>
      <c r="U740" s="694"/>
      <c r="V740" s="694"/>
      <c r="W740" s="694"/>
      <c r="X740" s="694"/>
      <c r="Y740" s="694"/>
      <c r="Z740" s="694"/>
      <c r="AA740" s="694"/>
      <c r="AB740" s="694"/>
      <c r="AC740" s="694"/>
      <c r="AD740" s="694"/>
    </row>
    <row r="741" spans="1:30" ht="15.75" customHeight="1">
      <c r="A741" s="740"/>
      <c r="B741" s="740"/>
      <c r="C741" s="743"/>
      <c r="D741" s="705"/>
      <c r="E741" s="705"/>
      <c r="F741" s="742"/>
      <c r="G741" s="705"/>
      <c r="H741" s="705"/>
      <c r="I741" s="705"/>
      <c r="J741" s="705"/>
      <c r="K741" s="694"/>
      <c r="L741" s="694"/>
      <c r="M741" s="694"/>
      <c r="N741" s="694"/>
      <c r="O741" s="694"/>
      <c r="P741" s="694"/>
      <c r="Q741" s="694"/>
      <c r="R741" s="694"/>
      <c r="S741" s="694"/>
      <c r="T741" s="694"/>
      <c r="U741" s="694"/>
      <c r="V741" s="694"/>
      <c r="W741" s="694"/>
      <c r="X741" s="694"/>
      <c r="Y741" s="694"/>
      <c r="Z741" s="694"/>
      <c r="AA741" s="694"/>
      <c r="AB741" s="694"/>
      <c r="AC741" s="694"/>
      <c r="AD741" s="694"/>
    </row>
    <row r="742" spans="1:30" ht="15.75" customHeight="1">
      <c r="A742" s="740"/>
      <c r="B742" s="740"/>
      <c r="C742" s="743"/>
      <c r="D742" s="705"/>
      <c r="E742" s="705"/>
      <c r="F742" s="742"/>
      <c r="G742" s="705"/>
      <c r="H742" s="705"/>
      <c r="I742" s="705"/>
      <c r="J742" s="705"/>
      <c r="K742" s="694"/>
      <c r="L742" s="694"/>
      <c r="M742" s="694"/>
      <c r="N742" s="694"/>
      <c r="O742" s="694"/>
      <c r="P742" s="694"/>
      <c r="Q742" s="694"/>
      <c r="R742" s="694"/>
      <c r="S742" s="694"/>
      <c r="T742" s="694"/>
      <c r="U742" s="694"/>
      <c r="V742" s="694"/>
      <c r="W742" s="694"/>
      <c r="X742" s="694"/>
      <c r="Y742" s="694"/>
      <c r="Z742" s="694"/>
      <c r="AA742" s="694"/>
      <c r="AB742" s="694"/>
      <c r="AC742" s="694"/>
      <c r="AD742" s="694"/>
    </row>
    <row r="743" spans="1:30" ht="15.75" customHeight="1">
      <c r="A743" s="740"/>
      <c r="B743" s="740"/>
      <c r="C743" s="743"/>
      <c r="D743" s="705"/>
      <c r="E743" s="705"/>
      <c r="F743" s="742"/>
      <c r="G743" s="705"/>
      <c r="H743" s="705"/>
      <c r="I743" s="705"/>
      <c r="J743" s="705"/>
      <c r="K743" s="694"/>
      <c r="L743" s="694"/>
      <c r="M743" s="694"/>
      <c r="N743" s="694"/>
      <c r="O743" s="694"/>
      <c r="P743" s="694"/>
      <c r="Q743" s="694"/>
      <c r="R743" s="694"/>
      <c r="S743" s="694"/>
      <c r="T743" s="694"/>
      <c r="U743" s="694"/>
      <c r="V743" s="694"/>
      <c r="W743" s="694"/>
      <c r="X743" s="694"/>
      <c r="Y743" s="694"/>
      <c r="Z743" s="694"/>
      <c r="AA743" s="694"/>
      <c r="AB743" s="694"/>
      <c r="AC743" s="694"/>
      <c r="AD743" s="694"/>
    </row>
    <row r="744" spans="1:30" ht="15.75" customHeight="1">
      <c r="A744" s="740"/>
      <c r="B744" s="740"/>
      <c r="C744" s="743"/>
      <c r="D744" s="705"/>
      <c r="E744" s="705"/>
      <c r="F744" s="742"/>
      <c r="G744" s="705"/>
      <c r="H744" s="705"/>
      <c r="I744" s="705"/>
      <c r="J744" s="705"/>
      <c r="K744" s="694"/>
      <c r="L744" s="694"/>
      <c r="M744" s="694"/>
      <c r="N744" s="694"/>
      <c r="O744" s="694"/>
      <c r="P744" s="694"/>
      <c r="Q744" s="694"/>
      <c r="R744" s="694"/>
      <c r="S744" s="694"/>
      <c r="T744" s="694"/>
      <c r="U744" s="694"/>
      <c r="V744" s="694"/>
      <c r="W744" s="694"/>
      <c r="X744" s="694"/>
      <c r="Y744" s="694"/>
      <c r="Z744" s="694"/>
      <c r="AA744" s="694"/>
      <c r="AB744" s="694"/>
      <c r="AC744" s="694"/>
      <c r="AD744" s="694"/>
    </row>
    <row r="745" spans="1:30" ht="15.75" customHeight="1">
      <c r="A745" s="740"/>
      <c r="B745" s="740"/>
      <c r="C745" s="743"/>
      <c r="D745" s="705"/>
      <c r="E745" s="705"/>
      <c r="F745" s="742"/>
      <c r="G745" s="705"/>
      <c r="H745" s="705"/>
      <c r="I745" s="705"/>
      <c r="J745" s="705"/>
      <c r="K745" s="694"/>
      <c r="L745" s="694"/>
      <c r="M745" s="694"/>
      <c r="N745" s="694"/>
      <c r="O745" s="694"/>
      <c r="P745" s="694"/>
      <c r="Q745" s="694"/>
      <c r="R745" s="694"/>
      <c r="S745" s="694"/>
      <c r="T745" s="694"/>
      <c r="U745" s="694"/>
      <c r="V745" s="694"/>
      <c r="W745" s="694"/>
      <c r="X745" s="694"/>
      <c r="Y745" s="694"/>
      <c r="Z745" s="694"/>
      <c r="AA745" s="694"/>
      <c r="AB745" s="694"/>
      <c r="AC745" s="694"/>
      <c r="AD745" s="694"/>
    </row>
    <row r="746" spans="1:30" ht="15.75" customHeight="1">
      <c r="A746" s="740"/>
      <c r="B746" s="740"/>
      <c r="C746" s="743"/>
      <c r="D746" s="705"/>
      <c r="E746" s="705"/>
      <c r="F746" s="742"/>
      <c r="G746" s="705"/>
      <c r="H746" s="705"/>
      <c r="I746" s="705"/>
      <c r="J746" s="705"/>
      <c r="K746" s="694"/>
      <c r="L746" s="694"/>
      <c r="M746" s="694"/>
      <c r="N746" s="694"/>
      <c r="O746" s="694"/>
      <c r="P746" s="694"/>
      <c r="Q746" s="694"/>
      <c r="R746" s="694"/>
      <c r="S746" s="694"/>
      <c r="T746" s="694"/>
      <c r="U746" s="694"/>
      <c r="V746" s="694"/>
      <c r="W746" s="694"/>
      <c r="X746" s="694"/>
      <c r="Y746" s="694"/>
      <c r="Z746" s="694"/>
      <c r="AA746" s="694"/>
      <c r="AB746" s="694"/>
      <c r="AC746" s="694"/>
      <c r="AD746" s="694"/>
    </row>
    <row r="747" spans="1:30" ht="15.75" customHeight="1">
      <c r="A747" s="740"/>
      <c r="B747" s="740"/>
      <c r="C747" s="743"/>
      <c r="D747" s="705"/>
      <c r="E747" s="705"/>
      <c r="F747" s="742"/>
      <c r="G747" s="705"/>
      <c r="H747" s="705"/>
      <c r="I747" s="705"/>
      <c r="J747" s="705"/>
      <c r="K747" s="694"/>
      <c r="L747" s="694"/>
      <c r="M747" s="694"/>
      <c r="N747" s="694"/>
      <c r="O747" s="694"/>
      <c r="P747" s="694"/>
      <c r="Q747" s="694"/>
      <c r="R747" s="694"/>
      <c r="S747" s="694"/>
      <c r="T747" s="694"/>
      <c r="U747" s="694"/>
      <c r="V747" s="694"/>
      <c r="W747" s="694"/>
      <c r="X747" s="694"/>
      <c r="Y747" s="694"/>
      <c r="Z747" s="694"/>
      <c r="AA747" s="694"/>
      <c r="AB747" s="694"/>
      <c r="AC747" s="694"/>
      <c r="AD747" s="694"/>
    </row>
    <row r="748" spans="1:30" ht="15.75" customHeight="1">
      <c r="A748" s="740"/>
      <c r="B748" s="740"/>
      <c r="C748" s="743"/>
      <c r="D748" s="705"/>
      <c r="E748" s="705"/>
      <c r="F748" s="742"/>
      <c r="G748" s="705"/>
      <c r="H748" s="705"/>
      <c r="I748" s="705"/>
      <c r="J748" s="705"/>
      <c r="K748" s="694"/>
      <c r="L748" s="694"/>
      <c r="M748" s="694"/>
      <c r="N748" s="694"/>
      <c r="O748" s="694"/>
      <c r="P748" s="694"/>
      <c r="Q748" s="694"/>
      <c r="R748" s="694"/>
      <c r="S748" s="694"/>
      <c r="T748" s="694"/>
      <c r="U748" s="694"/>
      <c r="V748" s="694"/>
      <c r="W748" s="694"/>
      <c r="X748" s="694"/>
      <c r="Y748" s="694"/>
      <c r="Z748" s="694"/>
      <c r="AA748" s="694"/>
      <c r="AB748" s="694"/>
      <c r="AC748" s="694"/>
      <c r="AD748" s="694"/>
    </row>
    <row r="749" spans="1:30" ht="15.75" customHeight="1">
      <c r="A749" s="740"/>
      <c r="B749" s="740"/>
      <c r="C749" s="743"/>
      <c r="D749" s="705"/>
      <c r="E749" s="705"/>
      <c r="F749" s="742"/>
      <c r="G749" s="705"/>
      <c r="H749" s="705"/>
      <c r="I749" s="705"/>
      <c r="J749" s="705"/>
      <c r="K749" s="694"/>
      <c r="L749" s="694"/>
      <c r="M749" s="694"/>
      <c r="N749" s="694"/>
      <c r="O749" s="694"/>
      <c r="P749" s="694"/>
      <c r="Q749" s="694"/>
      <c r="R749" s="694"/>
      <c r="S749" s="694"/>
      <c r="T749" s="694"/>
      <c r="U749" s="694"/>
      <c r="V749" s="694"/>
      <c r="W749" s="694"/>
      <c r="X749" s="694"/>
      <c r="Y749" s="694"/>
      <c r="Z749" s="694"/>
      <c r="AA749" s="694"/>
      <c r="AB749" s="694"/>
      <c r="AC749" s="694"/>
      <c r="AD749" s="694"/>
    </row>
    <row r="750" spans="1:30" ht="15.75" customHeight="1">
      <c r="A750" s="740"/>
      <c r="B750" s="740"/>
      <c r="C750" s="743"/>
      <c r="D750" s="705"/>
      <c r="E750" s="705"/>
      <c r="F750" s="742"/>
      <c r="G750" s="705"/>
      <c r="H750" s="705"/>
      <c r="I750" s="705"/>
      <c r="J750" s="705"/>
      <c r="K750" s="694"/>
      <c r="L750" s="694"/>
      <c r="M750" s="694"/>
      <c r="N750" s="694"/>
      <c r="O750" s="694"/>
      <c r="P750" s="694"/>
      <c r="Q750" s="694"/>
      <c r="R750" s="694"/>
      <c r="S750" s="694"/>
      <c r="T750" s="694"/>
      <c r="U750" s="694"/>
      <c r="V750" s="694"/>
      <c r="W750" s="694"/>
      <c r="X750" s="694"/>
      <c r="Y750" s="694"/>
      <c r="Z750" s="694"/>
      <c r="AA750" s="694"/>
      <c r="AB750" s="694"/>
      <c r="AC750" s="694"/>
      <c r="AD750" s="694"/>
    </row>
    <row r="751" spans="1:30" ht="15.75" customHeight="1">
      <c r="A751" s="740"/>
      <c r="B751" s="740"/>
      <c r="C751" s="743"/>
      <c r="D751" s="705"/>
      <c r="E751" s="705"/>
      <c r="F751" s="742"/>
      <c r="G751" s="705"/>
      <c r="H751" s="705"/>
      <c r="I751" s="705"/>
      <c r="J751" s="705"/>
      <c r="K751" s="694"/>
      <c r="L751" s="694"/>
      <c r="M751" s="694"/>
      <c r="N751" s="694"/>
      <c r="O751" s="694"/>
      <c r="P751" s="694"/>
      <c r="Q751" s="694"/>
      <c r="R751" s="694"/>
      <c r="S751" s="694"/>
      <c r="T751" s="694"/>
      <c r="U751" s="694"/>
      <c r="V751" s="694"/>
      <c r="W751" s="694"/>
      <c r="X751" s="694"/>
      <c r="Y751" s="694"/>
      <c r="Z751" s="694"/>
      <c r="AA751" s="694"/>
      <c r="AB751" s="694"/>
      <c r="AC751" s="694"/>
      <c r="AD751" s="694"/>
    </row>
    <row r="752" spans="1:30" ht="15.75" customHeight="1">
      <c r="A752" s="740"/>
      <c r="B752" s="740"/>
      <c r="C752" s="743"/>
      <c r="D752" s="705"/>
      <c r="E752" s="705"/>
      <c r="F752" s="742"/>
      <c r="G752" s="705"/>
      <c r="H752" s="705"/>
      <c r="I752" s="705"/>
      <c r="J752" s="705"/>
      <c r="K752" s="694"/>
      <c r="L752" s="694"/>
      <c r="M752" s="694"/>
      <c r="N752" s="694"/>
      <c r="O752" s="694"/>
      <c r="P752" s="694"/>
      <c r="Q752" s="694"/>
      <c r="R752" s="694"/>
      <c r="S752" s="694"/>
      <c r="T752" s="694"/>
      <c r="U752" s="694"/>
      <c r="V752" s="694"/>
      <c r="W752" s="694"/>
      <c r="X752" s="694"/>
      <c r="Y752" s="694"/>
      <c r="Z752" s="694"/>
      <c r="AA752" s="694"/>
      <c r="AB752" s="694"/>
      <c r="AC752" s="694"/>
      <c r="AD752" s="694"/>
    </row>
    <row r="753" spans="1:30" ht="15.75" customHeight="1">
      <c r="A753" s="740"/>
      <c r="B753" s="740"/>
      <c r="C753" s="743"/>
      <c r="D753" s="705"/>
      <c r="E753" s="705"/>
      <c r="F753" s="742"/>
      <c r="G753" s="705"/>
      <c r="H753" s="705"/>
      <c r="I753" s="705"/>
      <c r="J753" s="705"/>
      <c r="K753" s="694"/>
      <c r="L753" s="694"/>
      <c r="M753" s="694"/>
      <c r="N753" s="694"/>
      <c r="O753" s="694"/>
      <c r="P753" s="694"/>
      <c r="Q753" s="694"/>
      <c r="R753" s="694"/>
      <c r="S753" s="694"/>
      <c r="T753" s="694"/>
      <c r="U753" s="694"/>
      <c r="V753" s="694"/>
      <c r="W753" s="694"/>
      <c r="X753" s="694"/>
      <c r="Y753" s="694"/>
      <c r="Z753" s="694"/>
      <c r="AA753" s="694"/>
      <c r="AB753" s="694"/>
      <c r="AC753" s="694"/>
      <c r="AD753" s="694"/>
    </row>
    <row r="754" spans="1:30" ht="15.75" customHeight="1">
      <c r="A754" s="740"/>
      <c r="B754" s="740"/>
      <c r="C754" s="743"/>
      <c r="D754" s="705"/>
      <c r="E754" s="705"/>
      <c r="F754" s="742"/>
      <c r="G754" s="705"/>
      <c r="H754" s="705"/>
      <c r="I754" s="705"/>
      <c r="J754" s="705"/>
      <c r="K754" s="694"/>
      <c r="L754" s="694"/>
      <c r="M754" s="694"/>
      <c r="N754" s="694"/>
      <c r="O754" s="694"/>
      <c r="P754" s="694"/>
      <c r="Q754" s="694"/>
      <c r="R754" s="694"/>
      <c r="S754" s="694"/>
      <c r="T754" s="694"/>
      <c r="U754" s="694"/>
      <c r="V754" s="694"/>
      <c r="W754" s="694"/>
      <c r="X754" s="694"/>
      <c r="Y754" s="694"/>
      <c r="Z754" s="694"/>
      <c r="AA754" s="694"/>
      <c r="AB754" s="694"/>
      <c r="AC754" s="694"/>
      <c r="AD754" s="694"/>
    </row>
    <row r="755" spans="1:30" ht="15.75" customHeight="1">
      <c r="A755" s="740"/>
      <c r="B755" s="740"/>
      <c r="C755" s="743"/>
      <c r="D755" s="705"/>
      <c r="E755" s="705"/>
      <c r="F755" s="742"/>
      <c r="G755" s="705"/>
      <c r="H755" s="705"/>
      <c r="I755" s="705"/>
      <c r="J755" s="705"/>
      <c r="K755" s="694"/>
      <c r="L755" s="694"/>
      <c r="M755" s="694"/>
      <c r="N755" s="694"/>
      <c r="O755" s="694"/>
      <c r="P755" s="694"/>
      <c r="Q755" s="694"/>
      <c r="R755" s="694"/>
      <c r="S755" s="694"/>
      <c r="T755" s="694"/>
      <c r="U755" s="694"/>
      <c r="V755" s="694"/>
      <c r="W755" s="694"/>
      <c r="X755" s="694"/>
      <c r="Y755" s="694"/>
      <c r="Z755" s="694"/>
      <c r="AA755" s="694"/>
      <c r="AB755" s="694"/>
      <c r="AC755" s="694"/>
      <c r="AD755" s="694"/>
    </row>
    <row r="756" spans="1:30" ht="15.75" customHeight="1">
      <c r="A756" s="740"/>
      <c r="B756" s="740"/>
      <c r="C756" s="743"/>
      <c r="D756" s="705"/>
      <c r="E756" s="705"/>
      <c r="F756" s="742"/>
      <c r="G756" s="705"/>
      <c r="H756" s="705"/>
      <c r="I756" s="705"/>
      <c r="J756" s="705"/>
      <c r="K756" s="694"/>
      <c r="L756" s="694"/>
      <c r="M756" s="694"/>
      <c r="N756" s="694"/>
      <c r="O756" s="694"/>
      <c r="P756" s="694"/>
      <c r="Q756" s="694"/>
      <c r="R756" s="694"/>
      <c r="S756" s="694"/>
      <c r="T756" s="694"/>
      <c r="U756" s="694"/>
      <c r="V756" s="694"/>
      <c r="W756" s="694"/>
      <c r="X756" s="694"/>
      <c r="Y756" s="694"/>
      <c r="Z756" s="694"/>
      <c r="AA756" s="694"/>
      <c r="AB756" s="694"/>
      <c r="AC756" s="694"/>
      <c r="AD756" s="694"/>
    </row>
    <row r="757" spans="1:30" ht="15.75" customHeight="1">
      <c r="A757" s="740"/>
      <c r="B757" s="740"/>
      <c r="C757" s="743"/>
      <c r="D757" s="705"/>
      <c r="E757" s="705"/>
      <c r="F757" s="742"/>
      <c r="G757" s="705"/>
      <c r="H757" s="705"/>
      <c r="I757" s="705"/>
      <c r="J757" s="705"/>
      <c r="K757" s="694"/>
      <c r="L757" s="694"/>
      <c r="M757" s="694"/>
      <c r="N757" s="694"/>
      <c r="O757" s="694"/>
      <c r="P757" s="694"/>
      <c r="Q757" s="694"/>
      <c r="R757" s="694"/>
      <c r="S757" s="694"/>
      <c r="T757" s="694"/>
      <c r="U757" s="694"/>
      <c r="V757" s="694"/>
      <c r="W757" s="694"/>
      <c r="X757" s="694"/>
      <c r="Y757" s="694"/>
      <c r="Z757" s="694"/>
      <c r="AA757" s="694"/>
      <c r="AB757" s="694"/>
      <c r="AC757" s="694"/>
      <c r="AD757" s="694"/>
    </row>
    <row r="758" spans="1:30" ht="15.75" customHeight="1">
      <c r="A758" s="740"/>
      <c r="B758" s="740"/>
      <c r="C758" s="743"/>
      <c r="D758" s="705"/>
      <c r="E758" s="705"/>
      <c r="F758" s="742"/>
      <c r="G758" s="705"/>
      <c r="H758" s="705"/>
      <c r="I758" s="705"/>
      <c r="J758" s="705"/>
      <c r="K758" s="694"/>
      <c r="L758" s="694"/>
      <c r="M758" s="694"/>
      <c r="N758" s="694"/>
      <c r="O758" s="694"/>
      <c r="P758" s="694"/>
      <c r="Q758" s="694"/>
      <c r="R758" s="694"/>
      <c r="S758" s="694"/>
      <c r="T758" s="694"/>
      <c r="U758" s="694"/>
      <c r="V758" s="694"/>
      <c r="W758" s="694"/>
      <c r="X758" s="694"/>
      <c r="Y758" s="694"/>
      <c r="Z758" s="694"/>
      <c r="AA758" s="694"/>
      <c r="AB758" s="694"/>
      <c r="AC758" s="694"/>
      <c r="AD758" s="694"/>
    </row>
    <row r="759" spans="1:30" ht="15.75" customHeight="1">
      <c r="A759" s="740"/>
      <c r="B759" s="740"/>
      <c r="C759" s="743"/>
      <c r="D759" s="705"/>
      <c r="E759" s="705"/>
      <c r="F759" s="742"/>
      <c r="G759" s="705"/>
      <c r="H759" s="705"/>
      <c r="I759" s="705"/>
      <c r="J759" s="705"/>
      <c r="K759" s="694"/>
      <c r="L759" s="694"/>
      <c r="M759" s="694"/>
      <c r="N759" s="694"/>
      <c r="O759" s="694"/>
      <c r="P759" s="694"/>
      <c r="Q759" s="694"/>
      <c r="R759" s="694"/>
      <c r="S759" s="694"/>
      <c r="T759" s="694"/>
      <c r="U759" s="694"/>
      <c r="V759" s="694"/>
      <c r="W759" s="694"/>
      <c r="X759" s="694"/>
      <c r="Y759" s="694"/>
      <c r="Z759" s="694"/>
      <c r="AA759" s="694"/>
      <c r="AB759" s="694"/>
      <c r="AC759" s="694"/>
      <c r="AD759" s="694"/>
    </row>
    <row r="760" spans="1:30" ht="15.75" customHeight="1">
      <c r="A760" s="740"/>
      <c r="B760" s="740"/>
      <c r="C760" s="743"/>
      <c r="D760" s="705"/>
      <c r="E760" s="705"/>
      <c r="F760" s="742"/>
      <c r="G760" s="705"/>
      <c r="H760" s="705"/>
      <c r="I760" s="705"/>
      <c r="J760" s="705"/>
      <c r="K760" s="694"/>
      <c r="L760" s="694"/>
      <c r="M760" s="694"/>
      <c r="N760" s="694"/>
      <c r="O760" s="694"/>
      <c r="P760" s="694"/>
      <c r="Q760" s="694"/>
      <c r="R760" s="694"/>
      <c r="S760" s="694"/>
      <c r="T760" s="694"/>
      <c r="U760" s="694"/>
      <c r="V760" s="694"/>
      <c r="W760" s="694"/>
      <c r="X760" s="694"/>
      <c r="Y760" s="694"/>
      <c r="Z760" s="694"/>
      <c r="AA760" s="694"/>
      <c r="AB760" s="694"/>
      <c r="AC760" s="694"/>
      <c r="AD760" s="694"/>
    </row>
    <row r="761" spans="1:30" ht="15.75" customHeight="1">
      <c r="A761" s="740"/>
      <c r="B761" s="740"/>
      <c r="C761" s="743"/>
      <c r="D761" s="705"/>
      <c r="E761" s="705"/>
      <c r="F761" s="742"/>
      <c r="G761" s="705"/>
      <c r="H761" s="705"/>
      <c r="I761" s="705"/>
      <c r="J761" s="705"/>
      <c r="K761" s="694"/>
      <c r="L761" s="694"/>
      <c r="M761" s="694"/>
      <c r="N761" s="694"/>
      <c r="O761" s="694"/>
      <c r="P761" s="694"/>
      <c r="Q761" s="694"/>
      <c r="R761" s="694"/>
      <c r="S761" s="694"/>
      <c r="T761" s="694"/>
      <c r="U761" s="694"/>
      <c r="V761" s="694"/>
      <c r="W761" s="694"/>
      <c r="X761" s="694"/>
      <c r="Y761" s="694"/>
      <c r="Z761" s="694"/>
      <c r="AA761" s="694"/>
      <c r="AB761" s="694"/>
      <c r="AC761" s="694"/>
      <c r="AD761" s="694"/>
    </row>
    <row r="762" spans="1:30" ht="15.75" customHeight="1">
      <c r="A762" s="740"/>
      <c r="B762" s="740"/>
      <c r="C762" s="743"/>
      <c r="D762" s="705"/>
      <c r="E762" s="705"/>
      <c r="F762" s="742"/>
      <c r="G762" s="705"/>
      <c r="H762" s="705"/>
      <c r="I762" s="705"/>
      <c r="J762" s="705"/>
      <c r="K762" s="694"/>
      <c r="L762" s="694"/>
      <c r="M762" s="694"/>
      <c r="N762" s="694"/>
      <c r="O762" s="694"/>
      <c r="P762" s="694"/>
      <c r="Q762" s="694"/>
      <c r="R762" s="694"/>
      <c r="S762" s="694"/>
      <c r="T762" s="694"/>
      <c r="U762" s="694"/>
      <c r="V762" s="694"/>
      <c r="W762" s="694"/>
      <c r="X762" s="694"/>
      <c r="Y762" s="694"/>
      <c r="Z762" s="694"/>
      <c r="AA762" s="694"/>
      <c r="AB762" s="694"/>
      <c r="AC762" s="694"/>
      <c r="AD762" s="694"/>
    </row>
    <row r="763" spans="1:30" ht="15.75" customHeight="1">
      <c r="A763" s="740"/>
      <c r="B763" s="740"/>
      <c r="C763" s="743"/>
      <c r="D763" s="705"/>
      <c r="E763" s="705"/>
      <c r="F763" s="742"/>
      <c r="G763" s="705"/>
      <c r="H763" s="705"/>
      <c r="I763" s="705"/>
      <c r="J763" s="705"/>
      <c r="K763" s="694"/>
      <c r="L763" s="694"/>
      <c r="M763" s="694"/>
      <c r="N763" s="694"/>
      <c r="O763" s="694"/>
      <c r="P763" s="694"/>
      <c r="Q763" s="694"/>
      <c r="R763" s="694"/>
      <c r="S763" s="694"/>
      <c r="T763" s="694"/>
      <c r="U763" s="694"/>
      <c r="V763" s="694"/>
      <c r="W763" s="694"/>
      <c r="X763" s="694"/>
      <c r="Y763" s="694"/>
      <c r="Z763" s="694"/>
      <c r="AA763" s="694"/>
      <c r="AB763" s="694"/>
      <c r="AC763" s="694"/>
      <c r="AD763" s="694"/>
    </row>
    <row r="764" spans="1:30" ht="15.75" customHeight="1">
      <c r="A764" s="740"/>
      <c r="B764" s="740"/>
      <c r="C764" s="743"/>
      <c r="D764" s="705"/>
      <c r="E764" s="705"/>
      <c r="F764" s="742"/>
      <c r="G764" s="705"/>
      <c r="H764" s="705"/>
      <c r="I764" s="705"/>
      <c r="J764" s="705"/>
      <c r="K764" s="694"/>
      <c r="L764" s="694"/>
      <c r="M764" s="694"/>
      <c r="N764" s="694"/>
      <c r="O764" s="694"/>
      <c r="P764" s="694"/>
      <c r="Q764" s="694"/>
      <c r="R764" s="694"/>
      <c r="S764" s="694"/>
      <c r="T764" s="694"/>
      <c r="U764" s="694"/>
      <c r="V764" s="694"/>
      <c r="W764" s="694"/>
      <c r="X764" s="694"/>
      <c r="Y764" s="694"/>
      <c r="Z764" s="694"/>
      <c r="AA764" s="694"/>
      <c r="AB764" s="694"/>
      <c r="AC764" s="694"/>
      <c r="AD764" s="694"/>
    </row>
    <row r="765" spans="1:30" ht="15.75" customHeight="1">
      <c r="A765" s="740"/>
      <c r="B765" s="740"/>
      <c r="C765" s="743"/>
      <c r="D765" s="705"/>
      <c r="E765" s="705"/>
      <c r="F765" s="742"/>
      <c r="G765" s="705"/>
      <c r="H765" s="705"/>
      <c r="I765" s="705"/>
      <c r="J765" s="705"/>
      <c r="K765" s="694"/>
      <c r="L765" s="694"/>
      <c r="M765" s="694"/>
      <c r="N765" s="694"/>
      <c r="O765" s="694"/>
      <c r="P765" s="694"/>
      <c r="Q765" s="694"/>
      <c r="R765" s="694"/>
      <c r="S765" s="694"/>
      <c r="T765" s="694"/>
      <c r="U765" s="694"/>
      <c r="V765" s="694"/>
      <c r="W765" s="694"/>
      <c r="X765" s="694"/>
      <c r="Y765" s="694"/>
      <c r="Z765" s="694"/>
      <c r="AA765" s="694"/>
      <c r="AB765" s="694"/>
      <c r="AC765" s="694"/>
      <c r="AD765" s="694"/>
    </row>
    <row r="766" spans="1:30" ht="15.75" customHeight="1">
      <c r="A766" s="740"/>
      <c r="B766" s="740"/>
      <c r="C766" s="743"/>
      <c r="D766" s="705"/>
      <c r="E766" s="705"/>
      <c r="F766" s="742"/>
      <c r="G766" s="705"/>
      <c r="H766" s="705"/>
      <c r="I766" s="705"/>
      <c r="J766" s="705"/>
      <c r="K766" s="694"/>
      <c r="L766" s="694"/>
      <c r="M766" s="694"/>
      <c r="N766" s="694"/>
      <c r="O766" s="694"/>
      <c r="P766" s="694"/>
      <c r="Q766" s="694"/>
      <c r="R766" s="694"/>
      <c r="S766" s="694"/>
      <c r="T766" s="694"/>
      <c r="U766" s="694"/>
      <c r="V766" s="694"/>
      <c r="W766" s="694"/>
      <c r="X766" s="694"/>
      <c r="Y766" s="694"/>
      <c r="Z766" s="694"/>
      <c r="AA766" s="694"/>
      <c r="AB766" s="694"/>
      <c r="AC766" s="694"/>
      <c r="AD766" s="694"/>
    </row>
    <row r="767" spans="1:30" ht="15.75" customHeight="1">
      <c r="A767" s="740"/>
      <c r="B767" s="740"/>
      <c r="C767" s="743"/>
      <c r="D767" s="705"/>
      <c r="E767" s="705"/>
      <c r="F767" s="742"/>
      <c r="G767" s="705"/>
      <c r="H767" s="705"/>
      <c r="I767" s="705"/>
      <c r="J767" s="705"/>
      <c r="K767" s="694"/>
      <c r="L767" s="694"/>
      <c r="M767" s="694"/>
      <c r="N767" s="694"/>
      <c r="O767" s="694"/>
      <c r="P767" s="694"/>
      <c r="Q767" s="694"/>
      <c r="R767" s="694"/>
      <c r="S767" s="694"/>
      <c r="T767" s="694"/>
      <c r="U767" s="694"/>
      <c r="V767" s="694"/>
      <c r="W767" s="694"/>
      <c r="X767" s="694"/>
      <c r="Y767" s="694"/>
      <c r="Z767" s="694"/>
      <c r="AA767" s="694"/>
      <c r="AB767" s="694"/>
      <c r="AC767" s="694"/>
      <c r="AD767" s="694"/>
    </row>
    <row r="768" spans="1:30" ht="15.75" customHeight="1">
      <c r="A768" s="740"/>
      <c r="B768" s="740"/>
      <c r="C768" s="743"/>
      <c r="D768" s="705"/>
      <c r="E768" s="705"/>
      <c r="F768" s="742"/>
      <c r="G768" s="705"/>
      <c r="H768" s="705"/>
      <c r="I768" s="705"/>
      <c r="J768" s="705"/>
      <c r="K768" s="694"/>
      <c r="L768" s="694"/>
      <c r="M768" s="694"/>
      <c r="N768" s="694"/>
      <c r="O768" s="694"/>
      <c r="P768" s="694"/>
      <c r="Q768" s="694"/>
      <c r="R768" s="694"/>
      <c r="S768" s="694"/>
      <c r="T768" s="694"/>
      <c r="U768" s="694"/>
      <c r="V768" s="694"/>
      <c r="W768" s="694"/>
      <c r="X768" s="694"/>
      <c r="Y768" s="694"/>
      <c r="Z768" s="694"/>
      <c r="AA768" s="694"/>
      <c r="AB768" s="694"/>
      <c r="AC768" s="694"/>
      <c r="AD768" s="694"/>
    </row>
    <row r="769" spans="1:30" ht="15.75" customHeight="1">
      <c r="A769" s="740"/>
      <c r="B769" s="740"/>
      <c r="C769" s="743"/>
      <c r="D769" s="705"/>
      <c r="E769" s="705"/>
      <c r="F769" s="742"/>
      <c r="G769" s="705"/>
      <c r="H769" s="705"/>
      <c r="I769" s="705"/>
      <c r="J769" s="705"/>
      <c r="K769" s="694"/>
      <c r="L769" s="694"/>
      <c r="M769" s="694"/>
      <c r="N769" s="694"/>
      <c r="O769" s="694"/>
      <c r="P769" s="694"/>
      <c r="Q769" s="694"/>
      <c r="R769" s="694"/>
      <c r="S769" s="694"/>
      <c r="T769" s="694"/>
      <c r="U769" s="694"/>
      <c r="V769" s="694"/>
      <c r="W769" s="694"/>
      <c r="X769" s="694"/>
      <c r="Y769" s="694"/>
      <c r="Z769" s="694"/>
      <c r="AA769" s="694"/>
      <c r="AB769" s="694"/>
      <c r="AC769" s="694"/>
      <c r="AD769" s="694"/>
    </row>
    <row r="770" spans="1:30" ht="15.75" customHeight="1">
      <c r="A770" s="740"/>
      <c r="B770" s="740"/>
      <c r="C770" s="743"/>
      <c r="D770" s="705"/>
      <c r="E770" s="705"/>
      <c r="F770" s="742"/>
      <c r="G770" s="705"/>
      <c r="H770" s="705"/>
      <c r="I770" s="705"/>
      <c r="J770" s="705"/>
      <c r="K770" s="694"/>
      <c r="L770" s="694"/>
      <c r="M770" s="694"/>
      <c r="N770" s="694"/>
      <c r="O770" s="694"/>
      <c r="P770" s="694"/>
      <c r="Q770" s="694"/>
      <c r="R770" s="694"/>
      <c r="S770" s="694"/>
      <c r="T770" s="694"/>
      <c r="U770" s="694"/>
      <c r="V770" s="694"/>
      <c r="W770" s="694"/>
      <c r="X770" s="694"/>
      <c r="Y770" s="694"/>
      <c r="Z770" s="694"/>
      <c r="AA770" s="694"/>
      <c r="AB770" s="694"/>
      <c r="AC770" s="694"/>
      <c r="AD770" s="694"/>
    </row>
    <row r="771" spans="1:30" ht="15.75" customHeight="1">
      <c r="A771" s="740"/>
      <c r="B771" s="740"/>
      <c r="C771" s="743"/>
      <c r="D771" s="705"/>
      <c r="E771" s="705"/>
      <c r="F771" s="742"/>
      <c r="G771" s="705"/>
      <c r="H771" s="705"/>
      <c r="I771" s="705"/>
      <c r="J771" s="705"/>
      <c r="K771" s="694"/>
      <c r="L771" s="694"/>
      <c r="M771" s="694"/>
      <c r="N771" s="694"/>
      <c r="O771" s="694"/>
      <c r="P771" s="694"/>
      <c r="Q771" s="694"/>
      <c r="R771" s="694"/>
      <c r="S771" s="694"/>
      <c r="T771" s="694"/>
      <c r="U771" s="694"/>
      <c r="V771" s="694"/>
      <c r="W771" s="694"/>
      <c r="X771" s="694"/>
      <c r="Y771" s="694"/>
      <c r="Z771" s="694"/>
      <c r="AA771" s="694"/>
      <c r="AB771" s="694"/>
      <c r="AC771" s="694"/>
      <c r="AD771" s="694"/>
    </row>
    <row r="772" spans="1:30" ht="15.75" customHeight="1">
      <c r="A772" s="740"/>
      <c r="B772" s="740"/>
      <c r="C772" s="743"/>
      <c r="D772" s="705"/>
      <c r="E772" s="705"/>
      <c r="F772" s="742"/>
      <c r="G772" s="705"/>
      <c r="H772" s="705"/>
      <c r="I772" s="705"/>
      <c r="J772" s="705"/>
      <c r="K772" s="694"/>
      <c r="L772" s="694"/>
      <c r="M772" s="694"/>
      <c r="N772" s="694"/>
      <c r="O772" s="694"/>
      <c r="P772" s="694"/>
      <c r="Q772" s="694"/>
      <c r="R772" s="694"/>
      <c r="S772" s="694"/>
      <c r="T772" s="694"/>
      <c r="U772" s="694"/>
      <c r="V772" s="694"/>
      <c r="W772" s="694"/>
      <c r="X772" s="694"/>
      <c r="Y772" s="694"/>
      <c r="Z772" s="694"/>
      <c r="AA772" s="694"/>
      <c r="AB772" s="694"/>
      <c r="AC772" s="694"/>
      <c r="AD772" s="694"/>
    </row>
    <row r="773" spans="1:30" ht="15.75" customHeight="1">
      <c r="A773" s="740"/>
      <c r="B773" s="740"/>
      <c r="C773" s="743"/>
      <c r="D773" s="705"/>
      <c r="E773" s="705"/>
      <c r="F773" s="742"/>
      <c r="G773" s="705"/>
      <c r="H773" s="705"/>
      <c r="I773" s="705"/>
      <c r="J773" s="705"/>
      <c r="K773" s="694"/>
      <c r="L773" s="694"/>
      <c r="M773" s="694"/>
      <c r="N773" s="694"/>
      <c r="O773" s="694"/>
      <c r="P773" s="694"/>
      <c r="Q773" s="694"/>
      <c r="R773" s="694"/>
      <c r="S773" s="694"/>
      <c r="T773" s="694"/>
      <c r="U773" s="694"/>
      <c r="V773" s="694"/>
      <c r="W773" s="694"/>
      <c r="X773" s="694"/>
      <c r="Y773" s="694"/>
      <c r="Z773" s="694"/>
      <c r="AA773" s="694"/>
      <c r="AB773" s="694"/>
      <c r="AC773" s="694"/>
      <c r="AD773" s="694"/>
    </row>
    <row r="774" spans="1:30" ht="15.75" customHeight="1">
      <c r="A774" s="740"/>
      <c r="B774" s="740"/>
      <c r="C774" s="743"/>
      <c r="D774" s="705"/>
      <c r="E774" s="705"/>
      <c r="F774" s="742"/>
      <c r="G774" s="705"/>
      <c r="H774" s="705"/>
      <c r="I774" s="705"/>
      <c r="J774" s="705"/>
      <c r="K774" s="694"/>
      <c r="L774" s="694"/>
      <c r="M774" s="694"/>
      <c r="N774" s="694"/>
      <c r="O774" s="694"/>
      <c r="P774" s="694"/>
      <c r="Q774" s="694"/>
      <c r="R774" s="694"/>
      <c r="S774" s="694"/>
      <c r="T774" s="694"/>
      <c r="U774" s="694"/>
      <c r="V774" s="694"/>
      <c r="W774" s="694"/>
      <c r="X774" s="694"/>
      <c r="Y774" s="694"/>
      <c r="Z774" s="694"/>
      <c r="AA774" s="694"/>
      <c r="AB774" s="694"/>
      <c r="AC774" s="694"/>
      <c r="AD774" s="694"/>
    </row>
    <row r="775" spans="1:30" ht="15.75" customHeight="1">
      <c r="A775" s="740"/>
      <c r="B775" s="740"/>
      <c r="C775" s="743"/>
      <c r="D775" s="705"/>
      <c r="E775" s="705"/>
      <c r="F775" s="742"/>
      <c r="G775" s="705"/>
      <c r="H775" s="705"/>
      <c r="I775" s="705"/>
      <c r="J775" s="705"/>
      <c r="K775" s="694"/>
      <c r="L775" s="694"/>
      <c r="M775" s="694"/>
      <c r="N775" s="694"/>
      <c r="O775" s="694"/>
      <c r="P775" s="694"/>
      <c r="Q775" s="694"/>
      <c r="R775" s="694"/>
      <c r="S775" s="694"/>
      <c r="T775" s="694"/>
      <c r="U775" s="694"/>
      <c r="V775" s="694"/>
      <c r="W775" s="694"/>
      <c r="X775" s="694"/>
      <c r="Y775" s="694"/>
      <c r="Z775" s="694"/>
      <c r="AA775" s="694"/>
      <c r="AB775" s="694"/>
      <c r="AC775" s="694"/>
      <c r="AD775" s="694"/>
    </row>
    <row r="776" spans="1:30" ht="15.75" customHeight="1">
      <c r="A776" s="740"/>
      <c r="B776" s="740"/>
      <c r="C776" s="743"/>
      <c r="D776" s="705"/>
      <c r="E776" s="705"/>
      <c r="F776" s="742"/>
      <c r="G776" s="705"/>
      <c r="H776" s="705"/>
      <c r="I776" s="705"/>
      <c r="J776" s="705"/>
      <c r="K776" s="694"/>
      <c r="L776" s="694"/>
      <c r="M776" s="694"/>
      <c r="N776" s="694"/>
      <c r="O776" s="694"/>
      <c r="P776" s="694"/>
      <c r="Q776" s="694"/>
      <c r="R776" s="694"/>
      <c r="S776" s="694"/>
      <c r="T776" s="694"/>
      <c r="U776" s="694"/>
      <c r="V776" s="694"/>
      <c r="W776" s="694"/>
      <c r="X776" s="694"/>
      <c r="Y776" s="694"/>
      <c r="Z776" s="694"/>
      <c r="AA776" s="694"/>
      <c r="AB776" s="694"/>
      <c r="AC776" s="694"/>
      <c r="AD776" s="694"/>
    </row>
    <row r="777" spans="1:30" ht="15.75" customHeight="1">
      <c r="A777" s="740"/>
      <c r="B777" s="740"/>
      <c r="C777" s="743"/>
      <c r="D777" s="705"/>
      <c r="E777" s="705"/>
      <c r="F777" s="742"/>
      <c r="G777" s="705"/>
      <c r="H777" s="705"/>
      <c r="I777" s="705"/>
      <c r="J777" s="705"/>
      <c r="K777" s="694"/>
      <c r="L777" s="694"/>
      <c r="M777" s="694"/>
      <c r="N777" s="694"/>
      <c r="O777" s="694"/>
      <c r="P777" s="694"/>
      <c r="Q777" s="694"/>
      <c r="R777" s="694"/>
      <c r="S777" s="694"/>
      <c r="T777" s="694"/>
      <c r="U777" s="694"/>
      <c r="V777" s="694"/>
      <c r="W777" s="694"/>
      <c r="X777" s="694"/>
      <c r="Y777" s="694"/>
      <c r="Z777" s="694"/>
      <c r="AA777" s="694"/>
      <c r="AB777" s="694"/>
      <c r="AC777" s="694"/>
      <c r="AD777" s="694"/>
    </row>
    <row r="778" spans="1:30" ht="15.75" customHeight="1">
      <c r="A778" s="740"/>
      <c r="B778" s="740"/>
      <c r="C778" s="743"/>
      <c r="D778" s="705"/>
      <c r="E778" s="705"/>
      <c r="F778" s="742"/>
      <c r="G778" s="705"/>
      <c r="H778" s="705"/>
      <c r="I778" s="705"/>
      <c r="J778" s="705"/>
      <c r="K778" s="694"/>
      <c r="L778" s="694"/>
      <c r="M778" s="694"/>
      <c r="N778" s="694"/>
      <c r="O778" s="694"/>
      <c r="P778" s="694"/>
      <c r="Q778" s="694"/>
      <c r="R778" s="694"/>
      <c r="S778" s="694"/>
      <c r="T778" s="694"/>
      <c r="U778" s="694"/>
      <c r="V778" s="694"/>
      <c r="W778" s="694"/>
      <c r="X778" s="694"/>
      <c r="Y778" s="694"/>
      <c r="Z778" s="694"/>
      <c r="AA778" s="694"/>
      <c r="AB778" s="694"/>
      <c r="AC778" s="694"/>
      <c r="AD778" s="694"/>
    </row>
    <row r="779" spans="1:30" ht="15.75" customHeight="1">
      <c r="A779" s="740"/>
      <c r="B779" s="740"/>
      <c r="C779" s="743"/>
      <c r="D779" s="705"/>
      <c r="E779" s="705"/>
      <c r="F779" s="742"/>
      <c r="G779" s="705"/>
      <c r="H779" s="705"/>
      <c r="I779" s="705"/>
      <c r="J779" s="705"/>
      <c r="K779" s="694"/>
      <c r="L779" s="694"/>
      <c r="M779" s="694"/>
      <c r="N779" s="694"/>
      <c r="O779" s="694"/>
      <c r="P779" s="694"/>
      <c r="Q779" s="694"/>
      <c r="R779" s="694"/>
      <c r="S779" s="694"/>
      <c r="T779" s="694"/>
      <c r="U779" s="694"/>
      <c r="V779" s="694"/>
      <c r="W779" s="694"/>
      <c r="X779" s="694"/>
      <c r="Y779" s="694"/>
      <c r="Z779" s="694"/>
      <c r="AA779" s="694"/>
      <c r="AB779" s="694"/>
      <c r="AC779" s="694"/>
      <c r="AD779" s="694"/>
    </row>
    <row r="780" spans="1:30" ht="15.75" customHeight="1">
      <c r="A780" s="740"/>
      <c r="B780" s="740"/>
      <c r="C780" s="743"/>
      <c r="D780" s="705"/>
      <c r="E780" s="705"/>
      <c r="F780" s="742"/>
      <c r="G780" s="705"/>
      <c r="H780" s="705"/>
      <c r="I780" s="705"/>
      <c r="J780" s="705"/>
      <c r="K780" s="694"/>
      <c r="L780" s="694"/>
      <c r="M780" s="694"/>
      <c r="N780" s="694"/>
      <c r="O780" s="694"/>
      <c r="P780" s="694"/>
      <c r="Q780" s="694"/>
      <c r="R780" s="694"/>
      <c r="S780" s="694"/>
      <c r="T780" s="694"/>
      <c r="U780" s="694"/>
      <c r="V780" s="694"/>
      <c r="W780" s="694"/>
      <c r="X780" s="694"/>
      <c r="Y780" s="694"/>
      <c r="Z780" s="694"/>
      <c r="AA780" s="694"/>
      <c r="AB780" s="694"/>
      <c r="AC780" s="694"/>
      <c r="AD780" s="694"/>
    </row>
    <row r="781" spans="1:30" ht="15.75" customHeight="1">
      <c r="A781" s="740"/>
      <c r="B781" s="740"/>
      <c r="C781" s="743"/>
      <c r="D781" s="705"/>
      <c r="E781" s="705"/>
      <c r="F781" s="742"/>
      <c r="G781" s="705"/>
      <c r="H781" s="705"/>
      <c r="I781" s="705"/>
      <c r="J781" s="705"/>
      <c r="K781" s="694"/>
      <c r="L781" s="694"/>
      <c r="M781" s="694"/>
      <c r="N781" s="694"/>
      <c r="O781" s="694"/>
      <c r="P781" s="694"/>
      <c r="Q781" s="694"/>
      <c r="R781" s="694"/>
      <c r="S781" s="694"/>
      <c r="T781" s="694"/>
      <c r="U781" s="694"/>
      <c r="V781" s="694"/>
      <c r="W781" s="694"/>
      <c r="X781" s="694"/>
      <c r="Y781" s="694"/>
      <c r="Z781" s="694"/>
      <c r="AA781" s="694"/>
      <c r="AB781" s="694"/>
      <c r="AC781" s="694"/>
      <c r="AD781" s="694"/>
    </row>
    <row r="782" spans="1:30" ht="15.75" customHeight="1">
      <c r="A782" s="740"/>
      <c r="B782" s="740"/>
      <c r="C782" s="743"/>
      <c r="D782" s="705"/>
      <c r="E782" s="705"/>
      <c r="F782" s="742"/>
      <c r="G782" s="705"/>
      <c r="H782" s="705"/>
      <c r="I782" s="705"/>
      <c r="J782" s="705"/>
      <c r="K782" s="694"/>
      <c r="L782" s="694"/>
      <c r="M782" s="694"/>
      <c r="N782" s="694"/>
      <c r="O782" s="694"/>
      <c r="P782" s="694"/>
      <c r="Q782" s="694"/>
      <c r="R782" s="694"/>
      <c r="S782" s="694"/>
      <c r="T782" s="694"/>
      <c r="U782" s="694"/>
      <c r="V782" s="694"/>
      <c r="W782" s="694"/>
      <c r="X782" s="694"/>
      <c r="Y782" s="694"/>
      <c r="Z782" s="694"/>
      <c r="AA782" s="694"/>
      <c r="AB782" s="694"/>
      <c r="AC782" s="694"/>
      <c r="AD782" s="694"/>
    </row>
    <row r="783" spans="1:30" ht="15.75" customHeight="1">
      <c r="A783" s="740"/>
      <c r="B783" s="740"/>
      <c r="C783" s="743"/>
      <c r="D783" s="705"/>
      <c r="E783" s="705"/>
      <c r="F783" s="742"/>
      <c r="G783" s="705"/>
      <c r="H783" s="705"/>
      <c r="I783" s="705"/>
      <c r="J783" s="705"/>
      <c r="K783" s="694"/>
      <c r="L783" s="694"/>
      <c r="M783" s="694"/>
      <c r="N783" s="694"/>
      <c r="O783" s="694"/>
      <c r="P783" s="694"/>
      <c r="Q783" s="694"/>
      <c r="R783" s="694"/>
      <c r="S783" s="694"/>
      <c r="T783" s="694"/>
      <c r="U783" s="694"/>
      <c r="V783" s="694"/>
      <c r="W783" s="694"/>
      <c r="X783" s="694"/>
      <c r="Y783" s="694"/>
      <c r="Z783" s="694"/>
      <c r="AA783" s="694"/>
      <c r="AB783" s="694"/>
      <c r="AC783" s="694"/>
      <c r="AD783" s="694"/>
    </row>
    <row r="784" spans="1:30" ht="15.75" customHeight="1">
      <c r="A784" s="740"/>
      <c r="B784" s="740"/>
      <c r="C784" s="743"/>
      <c r="D784" s="705"/>
      <c r="E784" s="705"/>
      <c r="F784" s="742"/>
      <c r="G784" s="705"/>
      <c r="H784" s="705"/>
      <c r="I784" s="705"/>
      <c r="J784" s="705"/>
      <c r="K784" s="694"/>
      <c r="L784" s="694"/>
      <c r="M784" s="694"/>
      <c r="N784" s="694"/>
      <c r="O784" s="694"/>
      <c r="P784" s="694"/>
      <c r="Q784" s="694"/>
      <c r="R784" s="694"/>
      <c r="S784" s="694"/>
      <c r="T784" s="694"/>
      <c r="U784" s="694"/>
      <c r="V784" s="694"/>
      <c r="W784" s="694"/>
      <c r="X784" s="694"/>
      <c r="Y784" s="694"/>
      <c r="Z784" s="694"/>
      <c r="AA784" s="694"/>
      <c r="AB784" s="694"/>
      <c r="AC784" s="694"/>
      <c r="AD784" s="694"/>
    </row>
    <row r="785" spans="1:30" ht="15.75" customHeight="1">
      <c r="A785" s="740"/>
      <c r="B785" s="740"/>
      <c r="C785" s="743"/>
      <c r="D785" s="705"/>
      <c r="E785" s="705"/>
      <c r="F785" s="742"/>
      <c r="G785" s="705"/>
      <c r="H785" s="705"/>
      <c r="I785" s="705"/>
      <c r="J785" s="705"/>
      <c r="K785" s="694"/>
      <c r="L785" s="694"/>
      <c r="M785" s="694"/>
      <c r="N785" s="694"/>
      <c r="O785" s="694"/>
      <c r="P785" s="694"/>
      <c r="Q785" s="694"/>
      <c r="R785" s="694"/>
      <c r="S785" s="694"/>
      <c r="T785" s="694"/>
      <c r="U785" s="694"/>
      <c r="V785" s="694"/>
      <c r="W785" s="694"/>
      <c r="X785" s="694"/>
      <c r="Y785" s="694"/>
      <c r="Z785" s="694"/>
      <c r="AA785" s="694"/>
      <c r="AB785" s="694"/>
      <c r="AC785" s="694"/>
      <c r="AD785" s="694"/>
    </row>
    <row r="786" spans="1:30" ht="15.75" customHeight="1">
      <c r="A786" s="740"/>
      <c r="B786" s="740"/>
      <c r="C786" s="743"/>
      <c r="D786" s="705"/>
      <c r="E786" s="705"/>
      <c r="F786" s="742"/>
      <c r="G786" s="705"/>
      <c r="H786" s="705"/>
      <c r="I786" s="705"/>
      <c r="J786" s="705"/>
      <c r="K786" s="694"/>
      <c r="L786" s="694"/>
      <c r="M786" s="694"/>
      <c r="N786" s="694"/>
      <c r="O786" s="694"/>
      <c r="P786" s="694"/>
      <c r="Q786" s="694"/>
      <c r="R786" s="694"/>
      <c r="S786" s="694"/>
      <c r="T786" s="694"/>
      <c r="U786" s="694"/>
      <c r="V786" s="694"/>
      <c r="W786" s="694"/>
      <c r="X786" s="694"/>
      <c r="Y786" s="694"/>
      <c r="Z786" s="694"/>
      <c r="AA786" s="694"/>
      <c r="AB786" s="694"/>
      <c r="AC786" s="694"/>
      <c r="AD786" s="694"/>
    </row>
    <row r="787" spans="1:30" ht="15.75" customHeight="1">
      <c r="A787" s="740"/>
      <c r="B787" s="740"/>
      <c r="C787" s="743"/>
      <c r="D787" s="705"/>
      <c r="E787" s="705"/>
      <c r="F787" s="742"/>
      <c r="G787" s="705"/>
      <c r="H787" s="705"/>
      <c r="I787" s="705"/>
      <c r="J787" s="705"/>
      <c r="K787" s="694"/>
      <c r="L787" s="694"/>
      <c r="M787" s="694"/>
      <c r="N787" s="694"/>
      <c r="O787" s="694"/>
      <c r="P787" s="694"/>
      <c r="Q787" s="694"/>
      <c r="R787" s="694"/>
      <c r="S787" s="694"/>
      <c r="T787" s="694"/>
      <c r="U787" s="694"/>
      <c r="V787" s="694"/>
      <c r="W787" s="694"/>
      <c r="X787" s="694"/>
      <c r="Y787" s="694"/>
      <c r="Z787" s="694"/>
      <c r="AA787" s="694"/>
      <c r="AB787" s="694"/>
      <c r="AC787" s="694"/>
      <c r="AD787" s="694"/>
    </row>
    <row r="788" spans="1:30" ht="15.75" customHeight="1">
      <c r="A788" s="740"/>
      <c r="B788" s="740"/>
      <c r="C788" s="743"/>
      <c r="D788" s="705"/>
      <c r="E788" s="705"/>
      <c r="F788" s="742"/>
      <c r="G788" s="705"/>
      <c r="H788" s="705"/>
      <c r="I788" s="705"/>
      <c r="J788" s="705"/>
      <c r="K788" s="694"/>
      <c r="L788" s="694"/>
      <c r="M788" s="694"/>
      <c r="N788" s="694"/>
      <c r="O788" s="694"/>
      <c r="P788" s="694"/>
      <c r="Q788" s="694"/>
      <c r="R788" s="694"/>
      <c r="S788" s="694"/>
      <c r="T788" s="694"/>
      <c r="U788" s="694"/>
      <c r="V788" s="694"/>
      <c r="W788" s="694"/>
      <c r="X788" s="694"/>
      <c r="Y788" s="694"/>
      <c r="Z788" s="694"/>
      <c r="AA788" s="694"/>
      <c r="AB788" s="694"/>
      <c r="AC788" s="694"/>
      <c r="AD788" s="694"/>
    </row>
    <row r="789" spans="1:30" ht="15.75" customHeight="1">
      <c r="A789" s="740"/>
      <c r="B789" s="740"/>
      <c r="C789" s="743"/>
      <c r="D789" s="705"/>
      <c r="E789" s="705"/>
      <c r="F789" s="742"/>
      <c r="G789" s="705"/>
      <c r="H789" s="705"/>
      <c r="I789" s="705"/>
      <c r="J789" s="705"/>
      <c r="K789" s="694"/>
      <c r="L789" s="694"/>
      <c r="M789" s="694"/>
      <c r="N789" s="694"/>
      <c r="O789" s="694"/>
      <c r="P789" s="694"/>
      <c r="Q789" s="694"/>
      <c r="R789" s="694"/>
      <c r="S789" s="694"/>
      <c r="T789" s="694"/>
      <c r="U789" s="694"/>
      <c r="V789" s="694"/>
      <c r="W789" s="694"/>
      <c r="X789" s="694"/>
      <c r="Y789" s="694"/>
      <c r="Z789" s="694"/>
      <c r="AA789" s="694"/>
      <c r="AB789" s="694"/>
      <c r="AC789" s="694"/>
      <c r="AD789" s="694"/>
    </row>
    <row r="790" spans="1:30" ht="15.75" customHeight="1">
      <c r="A790" s="740"/>
      <c r="B790" s="740"/>
      <c r="C790" s="743"/>
      <c r="D790" s="705"/>
      <c r="E790" s="705"/>
      <c r="F790" s="742"/>
      <c r="G790" s="705"/>
      <c r="H790" s="705"/>
      <c r="I790" s="705"/>
      <c r="J790" s="705"/>
      <c r="K790" s="694"/>
      <c r="L790" s="694"/>
      <c r="M790" s="694"/>
      <c r="N790" s="694"/>
      <c r="O790" s="694"/>
      <c r="P790" s="694"/>
      <c r="Q790" s="694"/>
      <c r="R790" s="694"/>
      <c r="S790" s="694"/>
      <c r="T790" s="694"/>
      <c r="U790" s="694"/>
      <c r="V790" s="694"/>
      <c r="W790" s="694"/>
      <c r="X790" s="694"/>
      <c r="Y790" s="694"/>
      <c r="Z790" s="694"/>
      <c r="AA790" s="694"/>
      <c r="AB790" s="694"/>
      <c r="AC790" s="694"/>
      <c r="AD790" s="694"/>
    </row>
    <row r="791" spans="1:30" ht="15.75" customHeight="1">
      <c r="A791" s="740"/>
      <c r="B791" s="740"/>
      <c r="C791" s="743"/>
      <c r="D791" s="705"/>
      <c r="E791" s="705"/>
      <c r="F791" s="742"/>
      <c r="G791" s="705"/>
      <c r="H791" s="705"/>
      <c r="I791" s="705"/>
      <c r="J791" s="705"/>
      <c r="K791" s="694"/>
      <c r="L791" s="694"/>
      <c r="M791" s="694"/>
      <c r="N791" s="694"/>
      <c r="O791" s="694"/>
      <c r="P791" s="694"/>
      <c r="Q791" s="694"/>
      <c r="R791" s="694"/>
      <c r="S791" s="694"/>
      <c r="T791" s="694"/>
      <c r="U791" s="694"/>
      <c r="V791" s="694"/>
      <c r="W791" s="694"/>
      <c r="X791" s="694"/>
      <c r="Y791" s="694"/>
      <c r="Z791" s="694"/>
      <c r="AA791" s="694"/>
      <c r="AB791" s="694"/>
      <c r="AC791" s="694"/>
      <c r="AD791" s="694"/>
    </row>
    <row r="792" spans="1:30" ht="15.75" customHeight="1">
      <c r="A792" s="740"/>
      <c r="B792" s="740"/>
      <c r="C792" s="743"/>
      <c r="D792" s="705"/>
      <c r="E792" s="705"/>
      <c r="F792" s="742"/>
      <c r="G792" s="705"/>
      <c r="H792" s="705"/>
      <c r="I792" s="705"/>
      <c r="J792" s="705"/>
      <c r="K792" s="694"/>
      <c r="L792" s="694"/>
      <c r="M792" s="694"/>
      <c r="N792" s="694"/>
      <c r="O792" s="694"/>
      <c r="P792" s="694"/>
      <c r="Q792" s="694"/>
      <c r="R792" s="694"/>
      <c r="S792" s="694"/>
      <c r="T792" s="694"/>
      <c r="U792" s="694"/>
      <c r="V792" s="694"/>
      <c r="W792" s="694"/>
      <c r="X792" s="694"/>
      <c r="Y792" s="694"/>
      <c r="Z792" s="694"/>
      <c r="AA792" s="694"/>
      <c r="AB792" s="694"/>
      <c r="AC792" s="694"/>
      <c r="AD792" s="694"/>
    </row>
    <row r="793" spans="1:30" ht="15.75" customHeight="1">
      <c r="A793" s="740"/>
      <c r="B793" s="740"/>
      <c r="C793" s="743"/>
      <c r="D793" s="705"/>
      <c r="E793" s="705"/>
      <c r="F793" s="742"/>
      <c r="G793" s="705"/>
      <c r="H793" s="705"/>
      <c r="I793" s="705"/>
      <c r="J793" s="705"/>
      <c r="K793" s="694"/>
      <c r="L793" s="694"/>
      <c r="M793" s="694"/>
      <c r="N793" s="694"/>
      <c r="O793" s="694"/>
      <c r="P793" s="694"/>
      <c r="Q793" s="694"/>
      <c r="R793" s="694"/>
      <c r="S793" s="694"/>
      <c r="T793" s="694"/>
      <c r="U793" s="694"/>
      <c r="V793" s="694"/>
      <c r="W793" s="694"/>
      <c r="X793" s="694"/>
      <c r="Y793" s="694"/>
      <c r="Z793" s="694"/>
      <c r="AA793" s="694"/>
      <c r="AB793" s="694"/>
      <c r="AC793" s="694"/>
      <c r="AD793" s="694"/>
    </row>
    <row r="794" spans="1:30" ht="15.75" customHeight="1">
      <c r="A794" s="740"/>
      <c r="B794" s="740"/>
      <c r="C794" s="743"/>
      <c r="D794" s="705"/>
      <c r="E794" s="705"/>
      <c r="F794" s="742"/>
      <c r="G794" s="705"/>
      <c r="H794" s="705"/>
      <c r="I794" s="705"/>
      <c r="J794" s="705"/>
      <c r="K794" s="694"/>
      <c r="L794" s="694"/>
      <c r="M794" s="694"/>
      <c r="N794" s="694"/>
      <c r="O794" s="694"/>
      <c r="P794" s="694"/>
      <c r="Q794" s="694"/>
      <c r="R794" s="694"/>
      <c r="S794" s="694"/>
      <c r="T794" s="694"/>
      <c r="U794" s="694"/>
      <c r="V794" s="694"/>
      <c r="W794" s="694"/>
      <c r="X794" s="694"/>
      <c r="Y794" s="694"/>
      <c r="Z794" s="694"/>
      <c r="AA794" s="694"/>
      <c r="AB794" s="694"/>
      <c r="AC794" s="694"/>
      <c r="AD794" s="694"/>
    </row>
    <row r="795" spans="1:30" ht="15.75" customHeight="1">
      <c r="A795" s="740"/>
      <c r="B795" s="740"/>
      <c r="C795" s="743"/>
      <c r="D795" s="705"/>
      <c r="E795" s="705"/>
      <c r="F795" s="742"/>
      <c r="G795" s="705"/>
      <c r="H795" s="705"/>
      <c r="I795" s="705"/>
      <c r="J795" s="705"/>
      <c r="K795" s="694"/>
      <c r="L795" s="694"/>
      <c r="M795" s="694"/>
      <c r="N795" s="694"/>
      <c r="O795" s="694"/>
      <c r="P795" s="694"/>
      <c r="Q795" s="694"/>
      <c r="R795" s="694"/>
      <c r="S795" s="694"/>
      <c r="T795" s="694"/>
      <c r="U795" s="694"/>
      <c r="V795" s="694"/>
      <c r="W795" s="694"/>
      <c r="X795" s="694"/>
      <c r="Y795" s="694"/>
      <c r="Z795" s="694"/>
      <c r="AA795" s="694"/>
      <c r="AB795" s="694"/>
      <c r="AC795" s="694"/>
      <c r="AD795" s="694"/>
    </row>
    <row r="796" spans="1:30" ht="15.75" customHeight="1">
      <c r="A796" s="740"/>
      <c r="B796" s="740"/>
      <c r="C796" s="743"/>
      <c r="D796" s="705"/>
      <c r="E796" s="705"/>
      <c r="F796" s="742"/>
      <c r="G796" s="705"/>
      <c r="H796" s="705"/>
      <c r="I796" s="705"/>
      <c r="J796" s="705"/>
      <c r="K796" s="694"/>
      <c r="L796" s="694"/>
      <c r="M796" s="694"/>
      <c r="N796" s="694"/>
      <c r="O796" s="694"/>
      <c r="P796" s="694"/>
      <c r="Q796" s="694"/>
      <c r="R796" s="694"/>
      <c r="S796" s="694"/>
      <c r="T796" s="694"/>
      <c r="U796" s="694"/>
      <c r="V796" s="694"/>
      <c r="W796" s="694"/>
      <c r="X796" s="694"/>
      <c r="Y796" s="694"/>
      <c r="Z796" s="694"/>
      <c r="AA796" s="694"/>
      <c r="AB796" s="694"/>
      <c r="AC796" s="694"/>
      <c r="AD796" s="694"/>
    </row>
    <row r="797" spans="1:30" ht="15.75" customHeight="1">
      <c r="A797" s="740"/>
      <c r="B797" s="740"/>
      <c r="C797" s="743"/>
      <c r="D797" s="705"/>
      <c r="E797" s="705"/>
      <c r="F797" s="742"/>
      <c r="G797" s="705"/>
      <c r="H797" s="705"/>
      <c r="I797" s="705"/>
      <c r="J797" s="705"/>
      <c r="K797" s="694"/>
      <c r="L797" s="694"/>
      <c r="M797" s="694"/>
      <c r="N797" s="694"/>
      <c r="O797" s="694"/>
      <c r="P797" s="694"/>
      <c r="Q797" s="694"/>
      <c r="R797" s="694"/>
      <c r="S797" s="694"/>
      <c r="T797" s="694"/>
      <c r="U797" s="694"/>
      <c r="V797" s="694"/>
      <c r="W797" s="694"/>
      <c r="X797" s="694"/>
      <c r="Y797" s="694"/>
      <c r="Z797" s="694"/>
      <c r="AA797" s="694"/>
      <c r="AB797" s="694"/>
      <c r="AC797" s="694"/>
      <c r="AD797" s="694"/>
    </row>
    <row r="798" spans="1:30" ht="15.75" customHeight="1">
      <c r="A798" s="740"/>
      <c r="B798" s="740"/>
      <c r="C798" s="743"/>
      <c r="D798" s="705"/>
      <c r="E798" s="705"/>
      <c r="F798" s="742"/>
      <c r="G798" s="705"/>
      <c r="H798" s="705"/>
      <c r="I798" s="705"/>
      <c r="J798" s="705"/>
      <c r="K798" s="694"/>
      <c r="L798" s="694"/>
      <c r="M798" s="694"/>
      <c r="N798" s="694"/>
      <c r="O798" s="694"/>
      <c r="P798" s="694"/>
      <c r="Q798" s="694"/>
      <c r="R798" s="694"/>
      <c r="S798" s="694"/>
      <c r="T798" s="694"/>
      <c r="U798" s="694"/>
      <c r="V798" s="694"/>
      <c r="W798" s="694"/>
      <c r="X798" s="694"/>
      <c r="Y798" s="694"/>
      <c r="Z798" s="694"/>
      <c r="AA798" s="694"/>
      <c r="AB798" s="694"/>
      <c r="AC798" s="694"/>
      <c r="AD798" s="694"/>
    </row>
    <row r="799" spans="1:30" ht="15.75" customHeight="1">
      <c r="A799" s="740"/>
      <c r="B799" s="740"/>
      <c r="C799" s="743"/>
      <c r="D799" s="705"/>
      <c r="E799" s="705"/>
      <c r="F799" s="742"/>
      <c r="G799" s="705"/>
      <c r="H799" s="705"/>
      <c r="I799" s="705"/>
      <c r="J799" s="705"/>
      <c r="K799" s="694"/>
      <c r="L799" s="694"/>
      <c r="M799" s="694"/>
      <c r="N799" s="694"/>
      <c r="O799" s="694"/>
      <c r="P799" s="694"/>
      <c r="Q799" s="694"/>
      <c r="R799" s="694"/>
      <c r="S799" s="694"/>
      <c r="T799" s="694"/>
      <c r="U799" s="694"/>
      <c r="V799" s="694"/>
      <c r="W799" s="694"/>
      <c r="X799" s="694"/>
      <c r="Y799" s="694"/>
      <c r="Z799" s="694"/>
      <c r="AA799" s="694"/>
      <c r="AB799" s="694"/>
      <c r="AC799" s="694"/>
      <c r="AD799" s="694"/>
    </row>
    <row r="800" spans="1:30" ht="15.75" customHeight="1">
      <c r="A800" s="740"/>
      <c r="B800" s="740"/>
      <c r="C800" s="743"/>
      <c r="D800" s="705"/>
      <c r="E800" s="705"/>
      <c r="F800" s="742"/>
      <c r="G800" s="705"/>
      <c r="H800" s="705"/>
      <c r="I800" s="705"/>
      <c r="J800" s="705"/>
      <c r="K800" s="694"/>
      <c r="L800" s="694"/>
      <c r="M800" s="694"/>
      <c r="N800" s="694"/>
      <c r="O800" s="694"/>
      <c r="P800" s="694"/>
      <c r="Q800" s="694"/>
      <c r="R800" s="694"/>
      <c r="S800" s="694"/>
      <c r="T800" s="694"/>
      <c r="U800" s="694"/>
      <c r="V800" s="694"/>
      <c r="W800" s="694"/>
      <c r="X800" s="694"/>
      <c r="Y800" s="694"/>
      <c r="Z800" s="694"/>
      <c r="AA800" s="694"/>
      <c r="AB800" s="694"/>
      <c r="AC800" s="694"/>
      <c r="AD800" s="694"/>
    </row>
    <row r="801" spans="1:30" ht="15.75" customHeight="1">
      <c r="A801" s="740"/>
      <c r="B801" s="740"/>
      <c r="C801" s="743"/>
      <c r="D801" s="705"/>
      <c r="E801" s="705"/>
      <c r="F801" s="742"/>
      <c r="G801" s="705"/>
      <c r="H801" s="705"/>
      <c r="I801" s="705"/>
      <c r="J801" s="705"/>
      <c r="K801" s="694"/>
      <c r="L801" s="694"/>
      <c r="M801" s="694"/>
      <c r="N801" s="694"/>
      <c r="O801" s="694"/>
      <c r="P801" s="694"/>
      <c r="Q801" s="694"/>
      <c r="R801" s="694"/>
      <c r="S801" s="694"/>
      <c r="T801" s="694"/>
      <c r="U801" s="694"/>
      <c r="V801" s="694"/>
      <c r="W801" s="694"/>
      <c r="X801" s="694"/>
      <c r="Y801" s="694"/>
      <c r="Z801" s="694"/>
      <c r="AA801" s="694"/>
      <c r="AB801" s="694"/>
      <c r="AC801" s="694"/>
      <c r="AD801" s="694"/>
    </row>
    <row r="802" spans="1:30" ht="15.75" customHeight="1">
      <c r="A802" s="740"/>
      <c r="B802" s="740"/>
      <c r="C802" s="743"/>
      <c r="D802" s="705"/>
      <c r="E802" s="705"/>
      <c r="F802" s="742"/>
      <c r="G802" s="705"/>
      <c r="H802" s="705"/>
      <c r="I802" s="705"/>
      <c r="J802" s="705"/>
      <c r="K802" s="694"/>
      <c r="L802" s="694"/>
      <c r="M802" s="694"/>
      <c r="N802" s="694"/>
      <c r="O802" s="694"/>
      <c r="P802" s="694"/>
      <c r="Q802" s="694"/>
      <c r="R802" s="694"/>
      <c r="S802" s="694"/>
      <c r="T802" s="694"/>
      <c r="U802" s="694"/>
      <c r="V802" s="694"/>
      <c r="W802" s="694"/>
      <c r="X802" s="694"/>
      <c r="Y802" s="694"/>
      <c r="Z802" s="694"/>
      <c r="AA802" s="694"/>
      <c r="AB802" s="694"/>
      <c r="AC802" s="694"/>
      <c r="AD802" s="694"/>
    </row>
    <row r="803" spans="1:30" ht="15.75" customHeight="1">
      <c r="A803" s="740"/>
      <c r="B803" s="740"/>
      <c r="C803" s="743"/>
      <c r="D803" s="705"/>
      <c r="E803" s="705"/>
      <c r="F803" s="742"/>
      <c r="G803" s="705"/>
      <c r="H803" s="705"/>
      <c r="I803" s="705"/>
      <c r="J803" s="705"/>
      <c r="K803" s="694"/>
      <c r="L803" s="694"/>
      <c r="M803" s="694"/>
      <c r="N803" s="694"/>
      <c r="O803" s="694"/>
      <c r="P803" s="694"/>
      <c r="Q803" s="694"/>
      <c r="R803" s="694"/>
      <c r="S803" s="694"/>
      <c r="T803" s="694"/>
      <c r="U803" s="694"/>
      <c r="V803" s="694"/>
      <c r="W803" s="694"/>
      <c r="X803" s="694"/>
      <c r="Y803" s="694"/>
      <c r="Z803" s="694"/>
      <c r="AA803" s="694"/>
      <c r="AB803" s="694"/>
      <c r="AC803" s="694"/>
      <c r="AD803" s="694"/>
    </row>
    <row r="804" spans="1:30" ht="15.75" customHeight="1">
      <c r="A804" s="740"/>
      <c r="B804" s="740"/>
      <c r="C804" s="743"/>
      <c r="D804" s="705"/>
      <c r="E804" s="705"/>
      <c r="F804" s="742"/>
      <c r="G804" s="705"/>
      <c r="H804" s="705"/>
      <c r="I804" s="705"/>
      <c r="J804" s="705"/>
      <c r="K804" s="694"/>
      <c r="L804" s="694"/>
      <c r="M804" s="694"/>
      <c r="N804" s="694"/>
      <c r="O804" s="694"/>
      <c r="P804" s="694"/>
      <c r="Q804" s="694"/>
      <c r="R804" s="694"/>
      <c r="S804" s="694"/>
      <c r="T804" s="694"/>
      <c r="U804" s="694"/>
      <c r="V804" s="694"/>
      <c r="W804" s="694"/>
      <c r="X804" s="694"/>
      <c r="Y804" s="694"/>
      <c r="Z804" s="694"/>
      <c r="AA804" s="694"/>
      <c r="AB804" s="694"/>
      <c r="AC804" s="694"/>
      <c r="AD804" s="694"/>
    </row>
    <row r="805" spans="1:30" ht="15.75" customHeight="1">
      <c r="A805" s="740"/>
      <c r="B805" s="740"/>
      <c r="C805" s="743"/>
      <c r="D805" s="705"/>
      <c r="E805" s="705"/>
      <c r="F805" s="742"/>
      <c r="G805" s="705"/>
      <c r="H805" s="705"/>
      <c r="I805" s="705"/>
      <c r="J805" s="705"/>
      <c r="K805" s="694"/>
      <c r="L805" s="694"/>
      <c r="M805" s="694"/>
      <c r="N805" s="694"/>
      <c r="O805" s="694"/>
      <c r="P805" s="694"/>
      <c r="Q805" s="694"/>
      <c r="R805" s="694"/>
      <c r="S805" s="694"/>
      <c r="T805" s="694"/>
      <c r="U805" s="694"/>
      <c r="V805" s="694"/>
      <c r="W805" s="694"/>
      <c r="X805" s="694"/>
      <c r="Y805" s="694"/>
      <c r="Z805" s="694"/>
      <c r="AA805" s="694"/>
      <c r="AB805" s="694"/>
      <c r="AC805" s="694"/>
      <c r="AD805" s="694"/>
    </row>
    <row r="806" spans="1:30" ht="15.75" customHeight="1">
      <c r="A806" s="740"/>
      <c r="B806" s="740"/>
      <c r="C806" s="743"/>
      <c r="D806" s="705"/>
      <c r="E806" s="705"/>
      <c r="F806" s="742"/>
      <c r="G806" s="705"/>
      <c r="H806" s="705"/>
      <c r="I806" s="705"/>
      <c r="J806" s="705"/>
      <c r="K806" s="694"/>
      <c r="L806" s="694"/>
      <c r="M806" s="694"/>
      <c r="N806" s="694"/>
      <c r="O806" s="694"/>
      <c r="P806" s="694"/>
      <c r="Q806" s="694"/>
      <c r="R806" s="694"/>
      <c r="S806" s="694"/>
      <c r="T806" s="694"/>
      <c r="U806" s="694"/>
      <c r="V806" s="694"/>
      <c r="W806" s="694"/>
      <c r="X806" s="694"/>
      <c r="Y806" s="694"/>
      <c r="Z806" s="694"/>
      <c r="AA806" s="694"/>
      <c r="AB806" s="694"/>
      <c r="AC806" s="694"/>
      <c r="AD806" s="694"/>
    </row>
    <row r="807" spans="1:30" ht="15.75" customHeight="1">
      <c r="A807" s="740"/>
      <c r="B807" s="740"/>
      <c r="C807" s="743"/>
      <c r="D807" s="705"/>
      <c r="E807" s="705"/>
      <c r="F807" s="742"/>
      <c r="G807" s="705"/>
      <c r="H807" s="705"/>
      <c r="I807" s="705"/>
      <c r="J807" s="705"/>
      <c r="K807" s="694"/>
      <c r="L807" s="694"/>
      <c r="M807" s="694"/>
      <c r="N807" s="694"/>
      <c r="O807" s="694"/>
      <c r="P807" s="694"/>
      <c r="Q807" s="694"/>
      <c r="R807" s="694"/>
      <c r="S807" s="694"/>
      <c r="T807" s="694"/>
      <c r="U807" s="694"/>
      <c r="V807" s="694"/>
      <c r="W807" s="694"/>
      <c r="X807" s="694"/>
      <c r="Y807" s="694"/>
      <c r="Z807" s="694"/>
      <c r="AA807" s="694"/>
      <c r="AB807" s="694"/>
      <c r="AC807" s="694"/>
      <c r="AD807" s="694"/>
    </row>
    <row r="808" spans="1:30" ht="15.75" customHeight="1">
      <c r="A808" s="740"/>
      <c r="B808" s="740"/>
      <c r="C808" s="743"/>
      <c r="D808" s="705"/>
      <c r="E808" s="705"/>
      <c r="F808" s="742"/>
      <c r="G808" s="705"/>
      <c r="H808" s="705"/>
      <c r="I808" s="705"/>
      <c r="J808" s="705"/>
      <c r="K808" s="694"/>
      <c r="L808" s="694"/>
      <c r="M808" s="694"/>
      <c r="N808" s="694"/>
      <c r="O808" s="694"/>
      <c r="P808" s="694"/>
      <c r="Q808" s="694"/>
      <c r="R808" s="694"/>
      <c r="S808" s="694"/>
      <c r="T808" s="694"/>
      <c r="U808" s="694"/>
      <c r="V808" s="694"/>
      <c r="W808" s="694"/>
      <c r="X808" s="694"/>
      <c r="Y808" s="694"/>
      <c r="Z808" s="694"/>
      <c r="AA808" s="694"/>
      <c r="AB808" s="694"/>
      <c r="AC808" s="694"/>
      <c r="AD808" s="694"/>
    </row>
    <row r="809" spans="1:30" ht="15.75" customHeight="1">
      <c r="A809" s="740"/>
      <c r="B809" s="740"/>
      <c r="C809" s="743"/>
      <c r="D809" s="705"/>
      <c r="E809" s="705"/>
      <c r="F809" s="742"/>
      <c r="G809" s="705"/>
      <c r="H809" s="705"/>
      <c r="I809" s="705"/>
      <c r="J809" s="705"/>
      <c r="K809" s="694"/>
      <c r="L809" s="694"/>
      <c r="M809" s="694"/>
      <c r="N809" s="694"/>
      <c r="O809" s="694"/>
      <c r="P809" s="694"/>
      <c r="Q809" s="694"/>
      <c r="R809" s="694"/>
      <c r="S809" s="694"/>
      <c r="T809" s="694"/>
      <c r="U809" s="694"/>
      <c r="V809" s="694"/>
      <c r="W809" s="694"/>
      <c r="X809" s="694"/>
      <c r="Y809" s="694"/>
      <c r="Z809" s="694"/>
      <c r="AA809" s="694"/>
      <c r="AB809" s="694"/>
      <c r="AC809" s="694"/>
      <c r="AD809" s="694"/>
    </row>
    <row r="810" spans="1:30" ht="15.75" customHeight="1">
      <c r="A810" s="740"/>
      <c r="B810" s="740"/>
      <c r="C810" s="743"/>
      <c r="D810" s="705"/>
      <c r="E810" s="705"/>
      <c r="F810" s="742"/>
      <c r="G810" s="705"/>
      <c r="H810" s="705"/>
      <c r="I810" s="705"/>
      <c r="J810" s="705"/>
      <c r="K810" s="694"/>
      <c r="L810" s="694"/>
      <c r="M810" s="694"/>
      <c r="N810" s="694"/>
      <c r="O810" s="694"/>
      <c r="P810" s="694"/>
      <c r="Q810" s="694"/>
      <c r="R810" s="694"/>
      <c r="S810" s="694"/>
      <c r="T810" s="694"/>
      <c r="U810" s="694"/>
      <c r="V810" s="694"/>
      <c r="W810" s="694"/>
      <c r="X810" s="694"/>
      <c r="Y810" s="694"/>
      <c r="Z810" s="694"/>
      <c r="AA810" s="694"/>
      <c r="AB810" s="694"/>
      <c r="AC810" s="694"/>
      <c r="AD810" s="694"/>
    </row>
    <row r="811" spans="1:30" ht="15.75" customHeight="1">
      <c r="A811" s="740"/>
      <c r="B811" s="740"/>
      <c r="C811" s="743"/>
      <c r="D811" s="705"/>
      <c r="E811" s="705"/>
      <c r="F811" s="742"/>
      <c r="G811" s="705"/>
      <c r="H811" s="705"/>
      <c r="I811" s="705"/>
      <c r="J811" s="705"/>
      <c r="K811" s="694"/>
      <c r="L811" s="694"/>
      <c r="M811" s="694"/>
      <c r="N811" s="694"/>
      <c r="O811" s="694"/>
      <c r="P811" s="694"/>
      <c r="Q811" s="694"/>
      <c r="R811" s="694"/>
      <c r="S811" s="694"/>
      <c r="T811" s="694"/>
      <c r="U811" s="694"/>
      <c r="V811" s="694"/>
      <c r="W811" s="694"/>
      <c r="X811" s="694"/>
      <c r="Y811" s="694"/>
      <c r="Z811" s="694"/>
      <c r="AA811" s="694"/>
      <c r="AB811" s="694"/>
      <c r="AC811" s="694"/>
      <c r="AD811" s="694"/>
    </row>
    <row r="812" spans="1:30" ht="15.75" customHeight="1">
      <c r="A812" s="740"/>
      <c r="B812" s="740"/>
      <c r="C812" s="743"/>
      <c r="D812" s="705"/>
      <c r="E812" s="705"/>
      <c r="F812" s="742"/>
      <c r="G812" s="705"/>
      <c r="H812" s="705"/>
      <c r="I812" s="705"/>
      <c r="J812" s="705"/>
      <c r="K812" s="694"/>
      <c r="L812" s="694"/>
      <c r="M812" s="694"/>
      <c r="N812" s="694"/>
      <c r="O812" s="694"/>
      <c r="P812" s="694"/>
      <c r="Q812" s="694"/>
      <c r="R812" s="694"/>
      <c r="S812" s="694"/>
      <c r="T812" s="694"/>
      <c r="U812" s="694"/>
      <c r="V812" s="694"/>
      <c r="W812" s="694"/>
      <c r="X812" s="694"/>
      <c r="Y812" s="694"/>
      <c r="Z812" s="694"/>
      <c r="AA812" s="694"/>
      <c r="AB812" s="694"/>
      <c r="AC812" s="694"/>
      <c r="AD812" s="694"/>
    </row>
    <row r="813" spans="1:30" ht="15.75" customHeight="1">
      <c r="A813" s="740"/>
      <c r="B813" s="740"/>
      <c r="C813" s="743"/>
      <c r="D813" s="705"/>
      <c r="E813" s="705"/>
      <c r="F813" s="742"/>
      <c r="G813" s="705"/>
      <c r="H813" s="705"/>
      <c r="I813" s="705"/>
      <c r="J813" s="705"/>
      <c r="K813" s="694"/>
      <c r="L813" s="694"/>
      <c r="M813" s="694"/>
      <c r="N813" s="694"/>
      <c r="O813" s="694"/>
      <c r="P813" s="694"/>
      <c r="Q813" s="694"/>
      <c r="R813" s="694"/>
      <c r="S813" s="694"/>
      <c r="T813" s="694"/>
      <c r="U813" s="694"/>
      <c r="V813" s="694"/>
      <c r="W813" s="694"/>
      <c r="X813" s="694"/>
      <c r="Y813" s="694"/>
      <c r="Z813" s="694"/>
      <c r="AA813" s="694"/>
      <c r="AB813" s="694"/>
      <c r="AC813" s="694"/>
      <c r="AD813" s="694"/>
    </row>
    <row r="814" spans="1:30" ht="15.75" customHeight="1">
      <c r="A814" s="740"/>
      <c r="B814" s="740"/>
      <c r="C814" s="743"/>
      <c r="D814" s="705"/>
      <c r="E814" s="705"/>
      <c r="F814" s="742"/>
      <c r="G814" s="705"/>
      <c r="H814" s="705"/>
      <c r="I814" s="705"/>
      <c r="J814" s="705"/>
      <c r="K814" s="694"/>
      <c r="L814" s="694"/>
      <c r="M814" s="694"/>
      <c r="N814" s="694"/>
      <c r="O814" s="694"/>
      <c r="P814" s="694"/>
      <c r="Q814" s="694"/>
      <c r="R814" s="694"/>
      <c r="S814" s="694"/>
      <c r="T814" s="694"/>
      <c r="U814" s="694"/>
      <c r="V814" s="694"/>
      <c r="W814" s="694"/>
      <c r="X814" s="694"/>
      <c r="Y814" s="694"/>
      <c r="Z814" s="694"/>
      <c r="AA814" s="694"/>
      <c r="AB814" s="694"/>
      <c r="AC814" s="694"/>
      <c r="AD814" s="694"/>
    </row>
    <row r="815" spans="1:30" ht="15.75" customHeight="1">
      <c r="A815" s="740"/>
      <c r="B815" s="740"/>
      <c r="C815" s="743"/>
      <c r="D815" s="705"/>
      <c r="E815" s="705"/>
      <c r="F815" s="742"/>
      <c r="G815" s="705"/>
      <c r="H815" s="705"/>
      <c r="I815" s="705"/>
      <c r="J815" s="705"/>
      <c r="K815" s="694"/>
      <c r="L815" s="694"/>
      <c r="M815" s="694"/>
      <c r="N815" s="694"/>
      <c r="O815" s="694"/>
      <c r="P815" s="694"/>
      <c r="Q815" s="694"/>
      <c r="R815" s="694"/>
      <c r="S815" s="694"/>
      <c r="T815" s="694"/>
      <c r="U815" s="694"/>
      <c r="V815" s="694"/>
      <c r="W815" s="694"/>
      <c r="X815" s="694"/>
      <c r="Y815" s="694"/>
      <c r="Z815" s="694"/>
      <c r="AA815" s="694"/>
      <c r="AB815" s="694"/>
      <c r="AC815" s="694"/>
      <c r="AD815" s="694"/>
    </row>
    <row r="816" spans="1:30" ht="15.75" customHeight="1">
      <c r="A816" s="740"/>
      <c r="B816" s="740"/>
      <c r="C816" s="743"/>
      <c r="D816" s="705"/>
      <c r="E816" s="705"/>
      <c r="F816" s="742"/>
      <c r="G816" s="705"/>
      <c r="H816" s="705"/>
      <c r="I816" s="705"/>
      <c r="J816" s="705"/>
      <c r="K816" s="694"/>
      <c r="L816" s="694"/>
      <c r="M816" s="694"/>
      <c r="N816" s="694"/>
      <c r="O816" s="694"/>
      <c r="P816" s="694"/>
      <c r="Q816" s="694"/>
      <c r="R816" s="694"/>
      <c r="S816" s="694"/>
      <c r="T816" s="694"/>
      <c r="U816" s="694"/>
      <c r="V816" s="694"/>
      <c r="W816" s="694"/>
      <c r="X816" s="694"/>
      <c r="Y816" s="694"/>
      <c r="Z816" s="694"/>
      <c r="AA816" s="694"/>
      <c r="AB816" s="694"/>
      <c r="AC816" s="694"/>
      <c r="AD816" s="694"/>
    </row>
    <row r="817" spans="1:30" ht="15.75" customHeight="1">
      <c r="A817" s="740"/>
      <c r="B817" s="740"/>
      <c r="C817" s="743"/>
      <c r="D817" s="705"/>
      <c r="E817" s="705"/>
      <c r="F817" s="742"/>
      <c r="G817" s="705"/>
      <c r="H817" s="705"/>
      <c r="I817" s="705"/>
      <c r="J817" s="705"/>
      <c r="K817" s="694"/>
      <c r="L817" s="694"/>
      <c r="M817" s="694"/>
      <c r="N817" s="694"/>
      <c r="O817" s="694"/>
      <c r="P817" s="694"/>
      <c r="Q817" s="694"/>
      <c r="R817" s="694"/>
      <c r="S817" s="694"/>
      <c r="T817" s="694"/>
      <c r="U817" s="694"/>
      <c r="V817" s="694"/>
      <c r="W817" s="694"/>
      <c r="X817" s="694"/>
      <c r="Y817" s="694"/>
      <c r="Z817" s="694"/>
      <c r="AA817" s="694"/>
      <c r="AB817" s="694"/>
      <c r="AC817" s="694"/>
      <c r="AD817" s="694"/>
    </row>
    <row r="818" spans="1:30" ht="15.75" customHeight="1">
      <c r="A818" s="740"/>
      <c r="B818" s="740"/>
      <c r="C818" s="743"/>
      <c r="D818" s="705"/>
      <c r="E818" s="705"/>
      <c r="F818" s="742"/>
      <c r="G818" s="705"/>
      <c r="H818" s="705"/>
      <c r="I818" s="705"/>
      <c r="J818" s="705"/>
      <c r="K818" s="694"/>
      <c r="L818" s="694"/>
      <c r="M818" s="694"/>
      <c r="N818" s="694"/>
      <c r="O818" s="694"/>
      <c r="P818" s="694"/>
      <c r="Q818" s="694"/>
      <c r="R818" s="694"/>
      <c r="S818" s="694"/>
      <c r="T818" s="694"/>
      <c r="U818" s="694"/>
      <c r="V818" s="694"/>
      <c r="W818" s="694"/>
      <c r="X818" s="694"/>
      <c r="Y818" s="694"/>
      <c r="Z818" s="694"/>
      <c r="AA818" s="694"/>
      <c r="AB818" s="694"/>
      <c r="AC818" s="694"/>
      <c r="AD818" s="694"/>
    </row>
    <row r="819" spans="1:30" ht="15.75" customHeight="1">
      <c r="A819" s="740"/>
      <c r="B819" s="740"/>
      <c r="C819" s="743"/>
      <c r="D819" s="705"/>
      <c r="E819" s="705"/>
      <c r="F819" s="742"/>
      <c r="G819" s="705"/>
      <c r="H819" s="705"/>
      <c r="I819" s="705"/>
      <c r="J819" s="705"/>
      <c r="K819" s="694"/>
      <c r="L819" s="694"/>
      <c r="M819" s="694"/>
      <c r="N819" s="694"/>
      <c r="O819" s="694"/>
      <c r="P819" s="694"/>
      <c r="Q819" s="694"/>
      <c r="R819" s="694"/>
      <c r="S819" s="694"/>
      <c r="T819" s="694"/>
      <c r="U819" s="694"/>
      <c r="V819" s="694"/>
      <c r="W819" s="694"/>
      <c r="X819" s="694"/>
      <c r="Y819" s="694"/>
      <c r="Z819" s="694"/>
      <c r="AA819" s="694"/>
      <c r="AB819" s="694"/>
      <c r="AC819" s="694"/>
      <c r="AD819" s="694"/>
    </row>
    <row r="820" spans="1:30" ht="15.75" customHeight="1">
      <c r="A820" s="740"/>
      <c r="B820" s="740"/>
      <c r="C820" s="743"/>
      <c r="D820" s="705"/>
      <c r="E820" s="705"/>
      <c r="F820" s="742"/>
      <c r="G820" s="705"/>
      <c r="H820" s="705"/>
      <c r="I820" s="705"/>
      <c r="J820" s="705"/>
      <c r="K820" s="694"/>
      <c r="L820" s="694"/>
      <c r="M820" s="694"/>
      <c r="N820" s="694"/>
      <c r="O820" s="694"/>
      <c r="P820" s="694"/>
      <c r="Q820" s="694"/>
      <c r="R820" s="694"/>
      <c r="S820" s="694"/>
      <c r="T820" s="694"/>
      <c r="U820" s="694"/>
      <c r="V820" s="694"/>
      <c r="W820" s="694"/>
      <c r="X820" s="694"/>
      <c r="Y820" s="694"/>
      <c r="Z820" s="694"/>
      <c r="AA820" s="694"/>
      <c r="AB820" s="694"/>
      <c r="AC820" s="694"/>
      <c r="AD820" s="694"/>
    </row>
    <row r="821" spans="1:30" ht="15.75" customHeight="1">
      <c r="A821" s="740"/>
      <c r="B821" s="740"/>
      <c r="C821" s="743"/>
      <c r="D821" s="705"/>
      <c r="E821" s="705"/>
      <c r="F821" s="742"/>
      <c r="G821" s="705"/>
      <c r="H821" s="705"/>
      <c r="I821" s="705"/>
      <c r="J821" s="705"/>
      <c r="K821" s="694"/>
      <c r="L821" s="694"/>
      <c r="M821" s="694"/>
      <c r="N821" s="694"/>
      <c r="O821" s="694"/>
      <c r="P821" s="694"/>
      <c r="Q821" s="694"/>
      <c r="R821" s="694"/>
      <c r="S821" s="694"/>
      <c r="T821" s="694"/>
      <c r="U821" s="694"/>
      <c r="V821" s="694"/>
      <c r="W821" s="694"/>
      <c r="X821" s="694"/>
      <c r="Y821" s="694"/>
      <c r="Z821" s="694"/>
      <c r="AA821" s="694"/>
      <c r="AB821" s="694"/>
      <c r="AC821" s="694"/>
      <c r="AD821" s="694"/>
    </row>
    <row r="822" spans="1:30" ht="15.75" customHeight="1">
      <c r="A822" s="740"/>
      <c r="B822" s="740"/>
      <c r="C822" s="743"/>
      <c r="D822" s="705"/>
      <c r="E822" s="705"/>
      <c r="F822" s="742"/>
      <c r="G822" s="705"/>
      <c r="H822" s="705"/>
      <c r="I822" s="705"/>
      <c r="J822" s="705"/>
      <c r="K822" s="694"/>
      <c r="L822" s="694"/>
      <c r="M822" s="694"/>
      <c r="N822" s="694"/>
      <c r="O822" s="694"/>
      <c r="P822" s="694"/>
      <c r="Q822" s="694"/>
      <c r="R822" s="694"/>
      <c r="S822" s="694"/>
      <c r="T822" s="694"/>
      <c r="U822" s="694"/>
      <c r="V822" s="694"/>
      <c r="W822" s="694"/>
      <c r="X822" s="694"/>
      <c r="Y822" s="694"/>
      <c r="Z822" s="694"/>
      <c r="AA822" s="694"/>
      <c r="AB822" s="694"/>
      <c r="AC822" s="694"/>
      <c r="AD822" s="694"/>
    </row>
    <row r="823" spans="1:30" ht="15.75" customHeight="1">
      <c r="A823" s="740"/>
      <c r="B823" s="740"/>
      <c r="C823" s="743"/>
      <c r="D823" s="705"/>
      <c r="E823" s="705"/>
      <c r="F823" s="742"/>
      <c r="G823" s="705"/>
      <c r="H823" s="705"/>
      <c r="I823" s="705"/>
      <c r="J823" s="705"/>
      <c r="K823" s="694"/>
      <c r="L823" s="694"/>
      <c r="M823" s="694"/>
      <c r="N823" s="694"/>
      <c r="O823" s="694"/>
      <c r="P823" s="694"/>
      <c r="Q823" s="694"/>
      <c r="R823" s="694"/>
      <c r="S823" s="694"/>
      <c r="T823" s="694"/>
      <c r="U823" s="694"/>
      <c r="V823" s="694"/>
      <c r="W823" s="694"/>
      <c r="X823" s="694"/>
      <c r="Y823" s="694"/>
      <c r="Z823" s="694"/>
      <c r="AA823" s="694"/>
      <c r="AB823" s="694"/>
      <c r="AC823" s="694"/>
      <c r="AD823" s="694"/>
    </row>
    <row r="824" spans="1:30" ht="15.75" customHeight="1">
      <c r="A824" s="740"/>
      <c r="B824" s="740"/>
      <c r="C824" s="743"/>
      <c r="D824" s="705"/>
      <c r="E824" s="705"/>
      <c r="F824" s="742"/>
      <c r="G824" s="705"/>
      <c r="H824" s="705"/>
      <c r="I824" s="705"/>
      <c r="J824" s="705"/>
      <c r="K824" s="694"/>
      <c r="L824" s="694"/>
      <c r="M824" s="694"/>
      <c r="N824" s="694"/>
      <c r="O824" s="694"/>
      <c r="P824" s="694"/>
      <c r="Q824" s="694"/>
      <c r="R824" s="694"/>
      <c r="S824" s="694"/>
      <c r="T824" s="694"/>
      <c r="U824" s="694"/>
      <c r="V824" s="694"/>
      <c r="W824" s="694"/>
      <c r="X824" s="694"/>
      <c r="Y824" s="694"/>
      <c r="Z824" s="694"/>
      <c r="AA824" s="694"/>
      <c r="AB824" s="694"/>
      <c r="AC824" s="694"/>
      <c r="AD824" s="694"/>
    </row>
    <row r="825" spans="1:30" ht="15.75" customHeight="1">
      <c r="A825" s="740"/>
      <c r="B825" s="740"/>
      <c r="C825" s="743"/>
      <c r="D825" s="705"/>
      <c r="E825" s="705"/>
      <c r="F825" s="742"/>
      <c r="G825" s="705"/>
      <c r="H825" s="705"/>
      <c r="I825" s="705"/>
      <c r="J825" s="705"/>
      <c r="K825" s="694"/>
      <c r="L825" s="694"/>
      <c r="M825" s="694"/>
      <c r="N825" s="694"/>
      <c r="O825" s="694"/>
      <c r="P825" s="694"/>
      <c r="Q825" s="694"/>
      <c r="R825" s="694"/>
      <c r="S825" s="694"/>
      <c r="T825" s="694"/>
      <c r="U825" s="694"/>
      <c r="V825" s="694"/>
      <c r="W825" s="694"/>
      <c r="X825" s="694"/>
      <c r="Y825" s="694"/>
      <c r="Z825" s="694"/>
      <c r="AA825" s="694"/>
      <c r="AB825" s="694"/>
      <c r="AC825" s="694"/>
      <c r="AD825" s="694"/>
    </row>
    <row r="826" spans="1:30" ht="15.75" customHeight="1">
      <c r="A826" s="740"/>
      <c r="B826" s="740"/>
      <c r="C826" s="743"/>
      <c r="D826" s="705"/>
      <c r="E826" s="705"/>
      <c r="F826" s="742"/>
      <c r="G826" s="705"/>
      <c r="H826" s="705"/>
      <c r="I826" s="705"/>
      <c r="J826" s="705"/>
      <c r="K826" s="694"/>
      <c r="L826" s="694"/>
      <c r="M826" s="694"/>
      <c r="N826" s="694"/>
      <c r="O826" s="694"/>
      <c r="P826" s="694"/>
      <c r="Q826" s="694"/>
      <c r="R826" s="694"/>
      <c r="S826" s="694"/>
      <c r="T826" s="694"/>
      <c r="U826" s="694"/>
      <c r="V826" s="694"/>
      <c r="W826" s="694"/>
      <c r="X826" s="694"/>
      <c r="Y826" s="694"/>
      <c r="Z826" s="694"/>
      <c r="AA826" s="694"/>
      <c r="AB826" s="694"/>
      <c r="AC826" s="694"/>
      <c r="AD826" s="694"/>
    </row>
    <row r="827" spans="1:30" ht="15.75" customHeight="1">
      <c r="A827" s="740"/>
      <c r="B827" s="740"/>
      <c r="C827" s="743"/>
      <c r="D827" s="705"/>
      <c r="E827" s="705"/>
      <c r="F827" s="742"/>
      <c r="G827" s="705"/>
      <c r="H827" s="705"/>
      <c r="I827" s="705"/>
      <c r="J827" s="705"/>
      <c r="K827" s="694"/>
      <c r="L827" s="694"/>
      <c r="M827" s="694"/>
      <c r="N827" s="694"/>
      <c r="O827" s="694"/>
      <c r="P827" s="694"/>
      <c r="Q827" s="694"/>
      <c r="R827" s="694"/>
      <c r="S827" s="694"/>
      <c r="T827" s="694"/>
      <c r="U827" s="694"/>
      <c r="V827" s="694"/>
      <c r="W827" s="694"/>
      <c r="X827" s="694"/>
      <c r="Y827" s="694"/>
      <c r="Z827" s="694"/>
      <c r="AA827" s="694"/>
      <c r="AB827" s="694"/>
      <c r="AC827" s="694"/>
      <c r="AD827" s="694"/>
    </row>
    <row r="828" spans="1:30" ht="15.75" customHeight="1">
      <c r="A828" s="740"/>
      <c r="B828" s="740"/>
      <c r="C828" s="743"/>
      <c r="D828" s="705"/>
      <c r="E828" s="705"/>
      <c r="F828" s="742"/>
      <c r="G828" s="705"/>
      <c r="H828" s="705"/>
      <c r="I828" s="705"/>
      <c r="J828" s="705"/>
      <c r="K828" s="694"/>
      <c r="L828" s="694"/>
      <c r="M828" s="694"/>
      <c r="N828" s="694"/>
      <c r="O828" s="694"/>
      <c r="P828" s="694"/>
      <c r="Q828" s="694"/>
      <c r="R828" s="694"/>
      <c r="S828" s="694"/>
      <c r="T828" s="694"/>
      <c r="U828" s="694"/>
      <c r="V828" s="694"/>
      <c r="W828" s="694"/>
      <c r="X828" s="694"/>
      <c r="Y828" s="694"/>
      <c r="Z828" s="694"/>
      <c r="AA828" s="694"/>
      <c r="AB828" s="694"/>
      <c r="AC828" s="694"/>
      <c r="AD828" s="694"/>
    </row>
  </sheetData>
  <autoFilter ref="A1:K72" xr:uid="{00000000-0009-0000-0000-000002000000}"/>
  <printOptions horizontalCentered="1" gridLines="1"/>
  <pageMargins left="0.25" right="0.25" top="0.75" bottom="0.75" header="0" footer="0"/>
  <pageSetup paperSize="14"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E365"/>
  <sheetViews>
    <sheetView workbookViewId="0">
      <pane ySplit="2" topLeftCell="J16" activePane="bottomLeft" state="frozen"/>
      <selection pane="bottomLeft" activeCell="B4" sqref="B4"/>
    </sheetView>
  </sheetViews>
  <sheetFormatPr defaultColWidth="12.5703125" defaultRowHeight="15" customHeight="1"/>
  <cols>
    <col min="1" max="1" width="4.85546875" customWidth="1"/>
    <col min="2" max="2" width="8.28515625" customWidth="1"/>
    <col min="3" max="3" width="15.140625" customWidth="1"/>
    <col min="4" max="4" width="26.5703125" customWidth="1"/>
    <col min="5" max="5" width="27.85546875" customWidth="1"/>
    <col min="6" max="6" width="17.85546875" customWidth="1"/>
    <col min="7" max="7" width="31.42578125" customWidth="1"/>
    <col min="8" max="9" width="18.85546875" customWidth="1"/>
    <col min="10" max="10" width="46.7109375" customWidth="1"/>
    <col min="11" max="11" width="27.140625" customWidth="1"/>
  </cols>
  <sheetData>
    <row r="1" spans="1:31" ht="29.25" customHeight="1">
      <c r="A1" s="744" t="s">
        <v>361</v>
      </c>
      <c r="B1" s="745" t="s">
        <v>17</v>
      </c>
      <c r="C1" s="745" t="s">
        <v>40</v>
      </c>
      <c r="D1" s="745" t="s">
        <v>41</v>
      </c>
      <c r="E1" s="745" t="s">
        <v>42</v>
      </c>
      <c r="F1" s="745" t="s">
        <v>43</v>
      </c>
      <c r="G1" s="745" t="s">
        <v>44</v>
      </c>
      <c r="H1" s="746" t="s">
        <v>45</v>
      </c>
      <c r="I1" s="746" t="s">
        <v>46</v>
      </c>
      <c r="J1" s="747" t="s">
        <v>47</v>
      </c>
      <c r="K1" s="149" t="s">
        <v>48</v>
      </c>
      <c r="L1" s="150"/>
      <c r="M1" s="150"/>
      <c r="N1" s="150"/>
      <c r="O1" s="151"/>
      <c r="P1" s="151"/>
      <c r="Q1" s="151"/>
      <c r="R1" s="151"/>
      <c r="S1" s="151"/>
      <c r="T1" s="151"/>
      <c r="U1" s="151"/>
      <c r="V1" s="151"/>
      <c r="W1" s="151"/>
      <c r="X1" s="151"/>
      <c r="Y1" s="151"/>
      <c r="Z1" s="151"/>
      <c r="AA1" s="151"/>
      <c r="AB1" s="151"/>
      <c r="AC1" s="151"/>
      <c r="AD1" s="151"/>
      <c r="AE1" s="151"/>
    </row>
    <row r="2" spans="1:31" ht="21" customHeight="1">
      <c r="A2" s="748"/>
      <c r="B2" s="749"/>
      <c r="C2" s="749"/>
      <c r="D2" s="749"/>
      <c r="E2" s="749"/>
      <c r="F2" s="749"/>
      <c r="G2" s="749"/>
      <c r="H2" s="152"/>
      <c r="I2" s="152"/>
      <c r="J2" s="750"/>
      <c r="K2" s="149"/>
      <c r="L2" s="150"/>
      <c r="M2" s="150"/>
      <c r="N2" s="150"/>
      <c r="O2" s="151"/>
      <c r="P2" s="151"/>
      <c r="Q2" s="151"/>
      <c r="R2" s="151"/>
      <c r="S2" s="151"/>
      <c r="T2" s="151"/>
      <c r="U2" s="151"/>
      <c r="V2" s="151"/>
      <c r="W2" s="151"/>
      <c r="X2" s="151"/>
      <c r="Y2" s="151"/>
      <c r="Z2" s="151"/>
      <c r="AA2" s="151"/>
      <c r="AB2" s="151"/>
      <c r="AC2" s="151"/>
      <c r="AD2" s="151"/>
      <c r="AE2" s="151"/>
    </row>
    <row r="3" spans="1:31" ht="27.75" customHeight="1">
      <c r="A3" s="153" t="s">
        <v>362</v>
      </c>
      <c r="B3" s="153">
        <v>1</v>
      </c>
      <c r="C3" s="154">
        <v>2010</v>
      </c>
      <c r="D3" s="155" t="s">
        <v>363</v>
      </c>
      <c r="E3" s="155" t="s">
        <v>364</v>
      </c>
      <c r="F3" s="156"/>
      <c r="G3" s="156"/>
      <c r="H3" s="156" t="s">
        <v>77</v>
      </c>
      <c r="I3" s="156"/>
      <c r="J3" s="751" t="s">
        <v>365</v>
      </c>
      <c r="K3" s="157" t="s">
        <v>217</v>
      </c>
      <c r="L3" s="158"/>
      <c r="M3" s="158"/>
      <c r="N3" s="158"/>
    </row>
    <row r="4" spans="1:31" ht="26.25" customHeight="1">
      <c r="A4" s="153">
        <f t="shared" ref="A4:A27" si="0">+A3+1</f>
        <v>2</v>
      </c>
      <c r="B4" s="153">
        <v>1</v>
      </c>
      <c r="C4" s="154">
        <v>2010</v>
      </c>
      <c r="D4" s="155" t="s">
        <v>366</v>
      </c>
      <c r="E4" s="155" t="s">
        <v>367</v>
      </c>
      <c r="F4" s="156"/>
      <c r="G4" s="156" t="s">
        <v>368</v>
      </c>
      <c r="H4" s="156" t="s">
        <v>77</v>
      </c>
      <c r="I4" s="156"/>
      <c r="J4" s="751" t="s">
        <v>369</v>
      </c>
      <c r="K4" s="157" t="s">
        <v>71</v>
      </c>
      <c r="L4" s="158"/>
      <c r="M4" s="158"/>
      <c r="N4" s="158"/>
    </row>
    <row r="5" spans="1:31" ht="33" customHeight="1">
      <c r="A5" s="153">
        <f t="shared" si="0"/>
        <v>3</v>
      </c>
      <c r="B5" s="153">
        <v>1</v>
      </c>
      <c r="C5" s="154">
        <v>2010</v>
      </c>
      <c r="D5" s="155" t="s">
        <v>370</v>
      </c>
      <c r="E5" s="155" t="s">
        <v>371</v>
      </c>
      <c r="F5" s="752"/>
      <c r="G5" s="752" t="s">
        <v>372</v>
      </c>
      <c r="H5" s="156" t="s">
        <v>77</v>
      </c>
      <c r="I5" s="156"/>
      <c r="J5" s="751" t="s">
        <v>373</v>
      </c>
      <c r="K5" s="157" t="s">
        <v>71</v>
      </c>
      <c r="L5" s="158"/>
      <c r="M5" s="158"/>
      <c r="N5" s="158"/>
    </row>
    <row r="6" spans="1:31" ht="23.25" customHeight="1">
      <c r="A6" s="153">
        <f t="shared" si="0"/>
        <v>4</v>
      </c>
      <c r="B6" s="153">
        <v>1</v>
      </c>
      <c r="C6" s="154">
        <v>2011</v>
      </c>
      <c r="D6" s="155" t="s">
        <v>374</v>
      </c>
      <c r="E6" s="155" t="s">
        <v>375</v>
      </c>
      <c r="F6" s="155"/>
      <c r="G6" s="155" t="s">
        <v>376</v>
      </c>
      <c r="H6" s="155" t="s">
        <v>77</v>
      </c>
      <c r="I6" s="155" t="s">
        <v>377</v>
      </c>
      <c r="J6" s="751" t="s">
        <v>378</v>
      </c>
      <c r="K6" s="157" t="s">
        <v>217</v>
      </c>
      <c r="L6" s="158"/>
      <c r="M6" s="158"/>
      <c r="N6" s="158"/>
    </row>
    <row r="7" spans="1:31" ht="21" customHeight="1">
      <c r="A7" s="153">
        <f t="shared" si="0"/>
        <v>5</v>
      </c>
      <c r="B7" s="153">
        <v>1</v>
      </c>
      <c r="C7" s="154">
        <v>2011</v>
      </c>
      <c r="D7" s="155" t="s">
        <v>379</v>
      </c>
      <c r="E7" s="155" t="s">
        <v>380</v>
      </c>
      <c r="F7" s="155"/>
      <c r="G7" s="155" t="s">
        <v>381</v>
      </c>
      <c r="H7" s="155" t="s">
        <v>77</v>
      </c>
      <c r="I7" s="155" t="s">
        <v>382</v>
      </c>
      <c r="J7" s="751" t="s">
        <v>383</v>
      </c>
      <c r="K7" s="157" t="s">
        <v>217</v>
      </c>
      <c r="L7" s="158"/>
      <c r="M7" s="158"/>
      <c r="N7" s="158"/>
    </row>
    <row r="8" spans="1:31" ht="22.5" customHeight="1">
      <c r="A8" s="153">
        <f t="shared" si="0"/>
        <v>6</v>
      </c>
      <c r="B8" s="153">
        <v>1</v>
      </c>
      <c r="C8" s="154">
        <v>2011</v>
      </c>
      <c r="D8" s="155" t="s">
        <v>384</v>
      </c>
      <c r="E8" s="155" t="s">
        <v>385</v>
      </c>
      <c r="F8" s="155"/>
      <c r="G8" s="155" t="s">
        <v>386</v>
      </c>
      <c r="H8" s="155" t="s">
        <v>77</v>
      </c>
      <c r="I8" s="155" t="s">
        <v>382</v>
      </c>
      <c r="J8" s="751" t="s">
        <v>373</v>
      </c>
      <c r="K8" s="157" t="s">
        <v>71</v>
      </c>
      <c r="L8" s="158"/>
      <c r="M8" s="158"/>
      <c r="N8" s="158"/>
    </row>
    <row r="9" spans="1:31" ht="28.5" customHeight="1">
      <c r="A9" s="153">
        <f t="shared" si="0"/>
        <v>7</v>
      </c>
      <c r="B9" s="153">
        <v>1</v>
      </c>
      <c r="C9" s="154">
        <v>2011</v>
      </c>
      <c r="D9" s="155" t="s">
        <v>387</v>
      </c>
      <c r="E9" s="155" t="s">
        <v>388</v>
      </c>
      <c r="F9" s="155"/>
      <c r="G9" s="155" t="s">
        <v>389</v>
      </c>
      <c r="H9" s="155" t="s">
        <v>77</v>
      </c>
      <c r="I9" s="155" t="s">
        <v>98</v>
      </c>
      <c r="J9" s="751" t="s">
        <v>373</v>
      </c>
      <c r="K9" s="157" t="s">
        <v>71</v>
      </c>
      <c r="L9" s="158"/>
      <c r="M9" s="158"/>
      <c r="N9" s="158"/>
    </row>
    <row r="10" spans="1:31" ht="29.25" customHeight="1">
      <c r="A10" s="153">
        <f t="shared" si="0"/>
        <v>8</v>
      </c>
      <c r="B10" s="153">
        <v>1</v>
      </c>
      <c r="C10" s="154">
        <v>2011</v>
      </c>
      <c r="D10" s="155" t="s">
        <v>390</v>
      </c>
      <c r="E10" s="155" t="s">
        <v>391</v>
      </c>
      <c r="F10" s="155"/>
      <c r="G10" s="155" t="s">
        <v>392</v>
      </c>
      <c r="H10" s="155" t="s">
        <v>77</v>
      </c>
      <c r="I10" s="155" t="s">
        <v>98</v>
      </c>
      <c r="J10" s="751" t="s">
        <v>393</v>
      </c>
      <c r="K10" s="157" t="s">
        <v>217</v>
      </c>
      <c r="L10" s="158"/>
      <c r="M10" s="158"/>
      <c r="N10" s="158"/>
    </row>
    <row r="11" spans="1:31" ht="29.25" customHeight="1">
      <c r="A11" s="153">
        <f t="shared" si="0"/>
        <v>9</v>
      </c>
      <c r="B11" s="153">
        <v>1</v>
      </c>
      <c r="C11" s="154">
        <v>2011</v>
      </c>
      <c r="D11" s="155" t="s">
        <v>394</v>
      </c>
      <c r="E11" s="155" t="s">
        <v>395</v>
      </c>
      <c r="F11" s="156"/>
      <c r="G11" s="156" t="s">
        <v>396</v>
      </c>
      <c r="H11" s="156" t="s">
        <v>20</v>
      </c>
      <c r="I11" s="156"/>
      <c r="J11" s="751" t="s">
        <v>397</v>
      </c>
      <c r="K11" s="157" t="s">
        <v>56</v>
      </c>
      <c r="L11" s="158"/>
      <c r="M11" s="158"/>
      <c r="N11" s="158"/>
    </row>
    <row r="12" spans="1:31" ht="29.25" customHeight="1">
      <c r="A12" s="153">
        <f t="shared" si="0"/>
        <v>10</v>
      </c>
      <c r="B12" s="153">
        <v>1</v>
      </c>
      <c r="C12" s="154">
        <v>2011</v>
      </c>
      <c r="D12" s="155" t="s">
        <v>398</v>
      </c>
      <c r="E12" s="155" t="s">
        <v>399</v>
      </c>
      <c r="F12" s="155"/>
      <c r="G12" s="155" t="s">
        <v>400</v>
      </c>
      <c r="H12" s="155" t="s">
        <v>77</v>
      </c>
      <c r="I12" s="155" t="s">
        <v>401</v>
      </c>
      <c r="J12" s="751" t="s">
        <v>393</v>
      </c>
      <c r="K12" s="157" t="s">
        <v>217</v>
      </c>
      <c r="L12" s="158"/>
      <c r="M12" s="158"/>
      <c r="N12" s="158"/>
    </row>
    <row r="13" spans="1:31" ht="39.75" customHeight="1">
      <c r="A13" s="153">
        <f t="shared" si="0"/>
        <v>11</v>
      </c>
      <c r="B13" s="153">
        <v>1</v>
      </c>
      <c r="C13" s="154">
        <v>2012</v>
      </c>
      <c r="D13" s="155" t="s">
        <v>402</v>
      </c>
      <c r="E13" s="155" t="s">
        <v>403</v>
      </c>
      <c r="F13" s="155"/>
      <c r="G13" s="155" t="s">
        <v>404</v>
      </c>
      <c r="H13" s="155" t="s">
        <v>77</v>
      </c>
      <c r="I13" s="155" t="s">
        <v>401</v>
      </c>
      <c r="J13" s="753" t="s">
        <v>405</v>
      </c>
      <c r="K13" s="157" t="s">
        <v>217</v>
      </c>
      <c r="L13" s="158"/>
      <c r="M13" s="158"/>
      <c r="N13" s="158"/>
    </row>
    <row r="14" spans="1:31" ht="39.75" customHeight="1">
      <c r="A14" s="153">
        <f t="shared" si="0"/>
        <v>12</v>
      </c>
      <c r="B14" s="153">
        <v>1</v>
      </c>
      <c r="C14" s="154">
        <v>2012</v>
      </c>
      <c r="D14" s="155" t="s">
        <v>398</v>
      </c>
      <c r="E14" s="155" t="s">
        <v>406</v>
      </c>
      <c r="F14" s="155"/>
      <c r="G14" s="155" t="s">
        <v>407</v>
      </c>
      <c r="H14" s="155" t="s">
        <v>77</v>
      </c>
      <c r="I14" s="155" t="s">
        <v>401</v>
      </c>
      <c r="J14" s="751" t="s">
        <v>393</v>
      </c>
      <c r="K14" s="159" t="s">
        <v>217</v>
      </c>
      <c r="L14" s="754"/>
      <c r="M14" s="754"/>
      <c r="N14" s="754"/>
    </row>
    <row r="15" spans="1:31" ht="39.75" customHeight="1">
      <c r="A15" s="153">
        <f t="shared" si="0"/>
        <v>13</v>
      </c>
      <c r="B15" s="153">
        <v>1</v>
      </c>
      <c r="C15" s="154">
        <v>2013</v>
      </c>
      <c r="D15" s="155" t="s">
        <v>408</v>
      </c>
      <c r="E15" s="155" t="s">
        <v>409</v>
      </c>
      <c r="F15" s="155"/>
      <c r="G15" s="155" t="s">
        <v>410</v>
      </c>
      <c r="H15" s="155" t="s">
        <v>77</v>
      </c>
      <c r="I15" s="155" t="s">
        <v>377</v>
      </c>
      <c r="J15" s="753" t="s">
        <v>405</v>
      </c>
      <c r="K15" s="159" t="s">
        <v>217</v>
      </c>
      <c r="L15" s="754"/>
      <c r="M15" s="754"/>
      <c r="N15" s="754"/>
    </row>
    <row r="16" spans="1:31" ht="24.75" customHeight="1">
      <c r="A16" s="153">
        <f t="shared" si="0"/>
        <v>14</v>
      </c>
      <c r="B16" s="153">
        <v>1</v>
      </c>
      <c r="C16" s="154">
        <v>2014</v>
      </c>
      <c r="D16" s="155" t="s">
        <v>411</v>
      </c>
      <c r="E16" s="155" t="s">
        <v>412</v>
      </c>
      <c r="F16" s="155"/>
      <c r="G16" s="155" t="s">
        <v>413</v>
      </c>
      <c r="H16" s="155" t="s">
        <v>77</v>
      </c>
      <c r="I16" s="155" t="s">
        <v>377</v>
      </c>
      <c r="J16" s="751" t="s">
        <v>414</v>
      </c>
      <c r="K16" s="159" t="s">
        <v>71</v>
      </c>
      <c r="L16" s="754"/>
      <c r="M16" s="754"/>
      <c r="N16" s="754"/>
    </row>
    <row r="17" spans="1:14" ht="28.5" customHeight="1">
      <c r="A17" s="153">
        <f t="shared" si="0"/>
        <v>15</v>
      </c>
      <c r="B17" s="153">
        <v>1</v>
      </c>
      <c r="C17" s="154">
        <v>2014</v>
      </c>
      <c r="D17" s="155" t="s">
        <v>415</v>
      </c>
      <c r="E17" s="155" t="s">
        <v>416</v>
      </c>
      <c r="F17" s="755"/>
      <c r="G17" s="160" t="s">
        <v>417</v>
      </c>
      <c r="H17" s="155" t="s">
        <v>20</v>
      </c>
      <c r="I17" s="156"/>
      <c r="J17" s="751" t="s">
        <v>418</v>
      </c>
      <c r="K17" s="159" t="s">
        <v>56</v>
      </c>
      <c r="L17" s="754"/>
      <c r="M17" s="754"/>
      <c r="N17" s="754"/>
    </row>
    <row r="18" spans="1:14" ht="179.25" customHeight="1">
      <c r="A18" s="153">
        <f t="shared" si="0"/>
        <v>16</v>
      </c>
      <c r="B18" s="161">
        <v>1</v>
      </c>
      <c r="C18" s="162">
        <v>2014</v>
      </c>
      <c r="D18" s="163" t="s">
        <v>419</v>
      </c>
      <c r="E18" s="164" t="s">
        <v>420</v>
      </c>
      <c r="F18" s="756"/>
      <c r="G18" s="165" t="s">
        <v>421</v>
      </c>
      <c r="H18" s="155" t="s">
        <v>25</v>
      </c>
      <c r="I18" s="155" t="s">
        <v>422</v>
      </c>
      <c r="J18" s="757" t="s">
        <v>423</v>
      </c>
      <c r="K18" s="159" t="s">
        <v>217</v>
      </c>
      <c r="L18" s="754"/>
      <c r="M18" s="754"/>
      <c r="N18" s="754"/>
    </row>
    <row r="19" spans="1:14" ht="255.75" customHeight="1">
      <c r="A19" s="153">
        <f t="shared" si="0"/>
        <v>17</v>
      </c>
      <c r="B19" s="153">
        <v>1</v>
      </c>
      <c r="C19" s="166">
        <v>2014</v>
      </c>
      <c r="D19" s="155" t="s">
        <v>424</v>
      </c>
      <c r="E19" s="155" t="s">
        <v>425</v>
      </c>
      <c r="F19" s="155"/>
      <c r="G19" s="155" t="s">
        <v>426</v>
      </c>
      <c r="H19" s="155" t="s">
        <v>25</v>
      </c>
      <c r="I19" s="155" t="s">
        <v>422</v>
      </c>
      <c r="J19" s="758" t="s">
        <v>423</v>
      </c>
      <c r="K19" s="159" t="s">
        <v>217</v>
      </c>
      <c r="L19" s="754"/>
      <c r="M19" s="754"/>
      <c r="N19" s="754"/>
    </row>
    <row r="20" spans="1:14" ht="66.75" customHeight="1">
      <c r="A20" s="153">
        <f t="shared" si="0"/>
        <v>18</v>
      </c>
      <c r="B20" s="153">
        <v>1</v>
      </c>
      <c r="C20" s="166">
        <v>2015</v>
      </c>
      <c r="D20" s="155" t="s">
        <v>427</v>
      </c>
      <c r="E20" s="155" t="s">
        <v>428</v>
      </c>
      <c r="F20" s="155"/>
      <c r="G20" s="155" t="s">
        <v>426</v>
      </c>
      <c r="H20" s="155" t="s">
        <v>25</v>
      </c>
      <c r="I20" s="155" t="s">
        <v>422</v>
      </c>
      <c r="J20" s="759" t="s">
        <v>429</v>
      </c>
      <c r="K20" s="159" t="s">
        <v>217</v>
      </c>
      <c r="L20" s="754"/>
      <c r="M20" s="754"/>
      <c r="N20" s="754"/>
    </row>
    <row r="21" spans="1:14" ht="93" customHeight="1">
      <c r="A21" s="153">
        <f t="shared" si="0"/>
        <v>19</v>
      </c>
      <c r="B21" s="153">
        <v>1</v>
      </c>
      <c r="C21" s="166">
        <v>2015</v>
      </c>
      <c r="D21" s="155" t="s">
        <v>430</v>
      </c>
      <c r="E21" s="155" t="s">
        <v>431</v>
      </c>
      <c r="F21" s="155"/>
      <c r="G21" s="155" t="s">
        <v>432</v>
      </c>
      <c r="H21" s="155" t="s">
        <v>25</v>
      </c>
      <c r="I21" s="155" t="s">
        <v>422</v>
      </c>
      <c r="J21" s="760" t="s">
        <v>423</v>
      </c>
      <c r="K21" s="159" t="s">
        <v>217</v>
      </c>
      <c r="L21" s="754"/>
      <c r="M21" s="754"/>
      <c r="N21" s="754"/>
    </row>
    <row r="22" spans="1:14" ht="47.25" customHeight="1">
      <c r="A22" s="153">
        <f t="shared" si="0"/>
        <v>20</v>
      </c>
      <c r="B22" s="153">
        <v>1</v>
      </c>
      <c r="C22" s="166">
        <v>2015</v>
      </c>
      <c r="D22" s="155" t="s">
        <v>427</v>
      </c>
      <c r="E22" s="155" t="s">
        <v>433</v>
      </c>
      <c r="F22" s="155"/>
      <c r="G22" s="155" t="s">
        <v>434</v>
      </c>
      <c r="H22" s="155" t="s">
        <v>25</v>
      </c>
      <c r="I22" s="155" t="s">
        <v>422</v>
      </c>
      <c r="J22" s="761" t="s">
        <v>429</v>
      </c>
      <c r="K22" s="159" t="s">
        <v>217</v>
      </c>
      <c r="L22" s="754"/>
      <c r="M22" s="754"/>
      <c r="N22" s="754"/>
    </row>
    <row r="23" spans="1:14" ht="108.75" customHeight="1">
      <c r="A23" s="153">
        <f t="shared" si="0"/>
        <v>21</v>
      </c>
      <c r="B23" s="153">
        <v>1</v>
      </c>
      <c r="C23" s="166">
        <v>2015</v>
      </c>
      <c r="D23" s="155" t="s">
        <v>435</v>
      </c>
      <c r="E23" s="155" t="s">
        <v>436</v>
      </c>
      <c r="F23" s="155"/>
      <c r="G23" s="155" t="s">
        <v>434</v>
      </c>
      <c r="H23" s="155" t="s">
        <v>25</v>
      </c>
      <c r="I23" s="155" t="s">
        <v>422</v>
      </c>
      <c r="J23" s="760" t="s">
        <v>423</v>
      </c>
      <c r="K23" s="159" t="s">
        <v>217</v>
      </c>
      <c r="L23" s="754"/>
      <c r="M23" s="754"/>
      <c r="N23" s="754"/>
    </row>
    <row r="24" spans="1:14" ht="15.75" customHeight="1">
      <c r="A24" s="153">
        <f t="shared" si="0"/>
        <v>22</v>
      </c>
      <c r="B24" s="153">
        <v>1</v>
      </c>
      <c r="C24" s="166">
        <v>2015</v>
      </c>
      <c r="D24" s="155" t="s">
        <v>437</v>
      </c>
      <c r="E24" s="155" t="s">
        <v>438</v>
      </c>
      <c r="F24" s="155"/>
      <c r="G24" s="155" t="s">
        <v>434</v>
      </c>
      <c r="H24" s="155" t="s">
        <v>25</v>
      </c>
      <c r="I24" s="155" t="s">
        <v>422</v>
      </c>
      <c r="J24" s="167" t="s">
        <v>439</v>
      </c>
      <c r="K24" s="159" t="s">
        <v>217</v>
      </c>
      <c r="L24" s="754"/>
      <c r="M24" s="754"/>
      <c r="N24" s="754"/>
    </row>
    <row r="25" spans="1:14" ht="15.75" customHeight="1">
      <c r="A25" s="153">
        <f t="shared" si="0"/>
        <v>23</v>
      </c>
      <c r="B25" s="153">
        <v>1</v>
      </c>
      <c r="C25" s="166">
        <v>2015</v>
      </c>
      <c r="D25" s="155" t="s">
        <v>440</v>
      </c>
      <c r="E25" s="155" t="s">
        <v>441</v>
      </c>
      <c r="F25" s="155"/>
      <c r="G25" s="155" t="s">
        <v>442</v>
      </c>
      <c r="H25" s="155" t="s">
        <v>25</v>
      </c>
      <c r="I25" s="155" t="s">
        <v>422</v>
      </c>
      <c r="J25" s="762" t="s">
        <v>443</v>
      </c>
      <c r="K25" s="159" t="s">
        <v>217</v>
      </c>
      <c r="L25" s="754"/>
      <c r="M25" s="754"/>
      <c r="N25" s="754"/>
    </row>
    <row r="26" spans="1:14" ht="15.75" customHeight="1">
      <c r="A26" s="153">
        <f t="shared" si="0"/>
        <v>24</v>
      </c>
      <c r="B26" s="153">
        <v>1</v>
      </c>
      <c r="C26" s="166">
        <v>2015</v>
      </c>
      <c r="D26" s="155" t="s">
        <v>440</v>
      </c>
      <c r="E26" s="155" t="s">
        <v>441</v>
      </c>
      <c r="F26" s="155"/>
      <c r="G26" s="155" t="s">
        <v>444</v>
      </c>
      <c r="H26" s="155" t="s">
        <v>25</v>
      </c>
      <c r="I26" s="155" t="s">
        <v>422</v>
      </c>
      <c r="J26" s="751" t="s">
        <v>445</v>
      </c>
      <c r="K26" s="159" t="s">
        <v>217</v>
      </c>
      <c r="L26" s="754"/>
      <c r="M26" s="754"/>
      <c r="N26" s="754"/>
    </row>
    <row r="27" spans="1:14" ht="15.75" customHeight="1">
      <c r="A27" s="153">
        <f t="shared" si="0"/>
        <v>25</v>
      </c>
      <c r="B27" s="153">
        <v>1</v>
      </c>
      <c r="C27" s="166">
        <v>2015</v>
      </c>
      <c r="D27" s="155" t="s">
        <v>446</v>
      </c>
      <c r="E27" s="155" t="s">
        <v>447</v>
      </c>
      <c r="F27" s="155"/>
      <c r="G27" s="155" t="s">
        <v>448</v>
      </c>
      <c r="H27" s="155" t="s">
        <v>20</v>
      </c>
      <c r="I27" s="155" t="s">
        <v>377</v>
      </c>
      <c r="J27" s="762" t="s">
        <v>449</v>
      </c>
      <c r="K27" s="159" t="s">
        <v>217</v>
      </c>
      <c r="L27" s="754"/>
      <c r="M27" s="754"/>
      <c r="N27" s="754"/>
    </row>
    <row r="28" spans="1:14" ht="22.5" customHeight="1">
      <c r="A28" s="168" t="s">
        <v>450</v>
      </c>
      <c r="B28" s="153">
        <v>1</v>
      </c>
      <c r="C28" s="166">
        <v>2015</v>
      </c>
      <c r="D28" s="155" t="s">
        <v>451</v>
      </c>
      <c r="E28" s="155" t="s">
        <v>452</v>
      </c>
      <c r="F28" s="155"/>
      <c r="G28" s="155" t="s">
        <v>453</v>
      </c>
      <c r="H28" s="155" t="s">
        <v>20</v>
      </c>
      <c r="I28" s="155" t="s">
        <v>454</v>
      </c>
      <c r="J28" s="751" t="s">
        <v>455</v>
      </c>
      <c r="K28" s="159" t="s">
        <v>56</v>
      </c>
      <c r="L28" s="754"/>
      <c r="M28" s="754"/>
      <c r="N28" s="754"/>
    </row>
    <row r="29" spans="1:14" ht="15.75" customHeight="1">
      <c r="A29" s="168">
        <f>+A28+1</f>
        <v>27</v>
      </c>
      <c r="B29" s="153">
        <v>1</v>
      </c>
      <c r="C29" s="166">
        <v>2016</v>
      </c>
      <c r="D29" s="155" t="s">
        <v>456</v>
      </c>
      <c r="E29" s="155" t="s">
        <v>457</v>
      </c>
      <c r="F29" s="155"/>
      <c r="G29" s="155" t="s">
        <v>458</v>
      </c>
      <c r="H29" s="155" t="s">
        <v>459</v>
      </c>
      <c r="I29" s="155" t="s">
        <v>454</v>
      </c>
      <c r="J29" s="751" t="s">
        <v>460</v>
      </c>
      <c r="K29" s="159" t="s">
        <v>217</v>
      </c>
      <c r="L29" s="754"/>
      <c r="M29" s="754"/>
      <c r="N29" s="754"/>
    </row>
    <row r="30" spans="1:14" ht="19.5" customHeight="1">
      <c r="A30" s="168" t="s">
        <v>203</v>
      </c>
      <c r="B30" s="153">
        <v>1</v>
      </c>
      <c r="C30" s="166">
        <v>2016</v>
      </c>
      <c r="D30" s="155" t="s">
        <v>461</v>
      </c>
      <c r="E30" s="155" t="s">
        <v>462</v>
      </c>
      <c r="F30" s="155"/>
      <c r="G30" s="155" t="s">
        <v>463</v>
      </c>
      <c r="H30" s="155" t="s">
        <v>20</v>
      </c>
      <c r="I30" s="155" t="s">
        <v>454</v>
      </c>
      <c r="J30" s="751" t="s">
        <v>464</v>
      </c>
      <c r="K30" s="159" t="s">
        <v>56</v>
      </c>
      <c r="L30" s="754"/>
      <c r="M30" s="754"/>
      <c r="N30" s="754"/>
    </row>
    <row r="31" spans="1:14" ht="30" customHeight="1">
      <c r="A31" s="168">
        <f t="shared" ref="A31:A37" si="1">+A30+1</f>
        <v>29</v>
      </c>
      <c r="B31" s="153">
        <v>1</v>
      </c>
      <c r="C31" s="166">
        <v>2016</v>
      </c>
      <c r="D31" s="155" t="s">
        <v>465</v>
      </c>
      <c r="E31" s="155" t="s">
        <v>466</v>
      </c>
      <c r="F31" s="155"/>
      <c r="G31" s="155" t="s">
        <v>467</v>
      </c>
      <c r="H31" s="155" t="s">
        <v>20</v>
      </c>
      <c r="I31" s="155" t="s">
        <v>468</v>
      </c>
      <c r="J31" s="762" t="s">
        <v>469</v>
      </c>
      <c r="K31" s="159" t="s">
        <v>217</v>
      </c>
      <c r="L31" s="754"/>
      <c r="M31" s="754"/>
      <c r="N31" s="754"/>
    </row>
    <row r="32" spans="1:14" ht="30" customHeight="1">
      <c r="A32" s="168">
        <f t="shared" si="1"/>
        <v>30</v>
      </c>
      <c r="B32" s="153">
        <v>1</v>
      </c>
      <c r="C32" s="166">
        <v>2016</v>
      </c>
      <c r="D32" s="155" t="s">
        <v>470</v>
      </c>
      <c r="E32" s="155" t="s">
        <v>466</v>
      </c>
      <c r="F32" s="155"/>
      <c r="G32" s="155" t="s">
        <v>410</v>
      </c>
      <c r="H32" s="155" t="s">
        <v>20</v>
      </c>
      <c r="I32" s="155" t="s">
        <v>377</v>
      </c>
      <c r="J32" s="762" t="s">
        <v>469</v>
      </c>
      <c r="K32" s="159" t="s">
        <v>217</v>
      </c>
      <c r="L32" s="754"/>
      <c r="M32" s="754"/>
      <c r="N32" s="754"/>
    </row>
    <row r="33" spans="1:14" ht="30" customHeight="1">
      <c r="A33" s="168">
        <f t="shared" si="1"/>
        <v>31</v>
      </c>
      <c r="B33" s="153">
        <v>1</v>
      </c>
      <c r="C33" s="166">
        <v>2016</v>
      </c>
      <c r="D33" s="155" t="s">
        <v>470</v>
      </c>
      <c r="E33" s="155" t="s">
        <v>466</v>
      </c>
      <c r="F33" s="155"/>
      <c r="G33" s="155" t="s">
        <v>471</v>
      </c>
      <c r="H33" s="155" t="s">
        <v>20</v>
      </c>
      <c r="I33" s="155" t="s">
        <v>472</v>
      </c>
      <c r="J33" s="762" t="s">
        <v>469</v>
      </c>
      <c r="K33" s="159" t="s">
        <v>217</v>
      </c>
      <c r="L33" s="754"/>
      <c r="M33" s="754"/>
      <c r="N33" s="754"/>
    </row>
    <row r="34" spans="1:14" ht="30" customHeight="1">
      <c r="A34" s="168">
        <f t="shared" si="1"/>
        <v>32</v>
      </c>
      <c r="B34" s="153">
        <v>1</v>
      </c>
      <c r="C34" s="166">
        <v>2016</v>
      </c>
      <c r="D34" s="155" t="s">
        <v>470</v>
      </c>
      <c r="E34" s="155" t="s">
        <v>466</v>
      </c>
      <c r="F34" s="155"/>
      <c r="G34" s="155" t="s">
        <v>473</v>
      </c>
      <c r="H34" s="155" t="s">
        <v>20</v>
      </c>
      <c r="I34" s="155" t="s">
        <v>472</v>
      </c>
      <c r="J34" s="762" t="s">
        <v>469</v>
      </c>
      <c r="K34" s="159" t="s">
        <v>217</v>
      </c>
      <c r="L34" s="754"/>
      <c r="M34" s="754"/>
      <c r="N34" s="754"/>
    </row>
    <row r="35" spans="1:14" ht="30" customHeight="1">
      <c r="A35" s="168">
        <f t="shared" si="1"/>
        <v>33</v>
      </c>
      <c r="B35" s="153">
        <v>1</v>
      </c>
      <c r="C35" s="166">
        <v>2016</v>
      </c>
      <c r="D35" s="155" t="s">
        <v>474</v>
      </c>
      <c r="E35" s="155" t="s">
        <v>475</v>
      </c>
      <c r="F35" s="155"/>
      <c r="G35" s="155" t="s">
        <v>368</v>
      </c>
      <c r="H35" s="155" t="s">
        <v>35</v>
      </c>
      <c r="I35" s="155" t="s">
        <v>476</v>
      </c>
      <c r="J35" s="751" t="s">
        <v>469</v>
      </c>
      <c r="K35" s="159" t="s">
        <v>217</v>
      </c>
      <c r="L35" s="754"/>
      <c r="M35" s="754"/>
      <c r="N35" s="754"/>
    </row>
    <row r="36" spans="1:14" ht="39" customHeight="1">
      <c r="A36" s="168">
        <f t="shared" si="1"/>
        <v>34</v>
      </c>
      <c r="B36" s="153">
        <v>1</v>
      </c>
      <c r="C36" s="166">
        <v>2017</v>
      </c>
      <c r="D36" s="155" t="s">
        <v>477</v>
      </c>
      <c r="E36" s="155" t="s">
        <v>478</v>
      </c>
      <c r="F36" s="155"/>
      <c r="G36" s="155" t="s">
        <v>479</v>
      </c>
      <c r="H36" s="155" t="s">
        <v>35</v>
      </c>
      <c r="I36" s="155" t="s">
        <v>422</v>
      </c>
      <c r="J36" s="751" t="s">
        <v>449</v>
      </c>
      <c r="K36" s="159" t="s">
        <v>217</v>
      </c>
      <c r="L36" s="754"/>
      <c r="M36" s="754"/>
      <c r="N36" s="754"/>
    </row>
    <row r="37" spans="1:14" ht="35.25" customHeight="1">
      <c r="A37" s="168">
        <f t="shared" si="1"/>
        <v>35</v>
      </c>
      <c r="B37" s="153">
        <v>1</v>
      </c>
      <c r="C37" s="166">
        <v>2017</v>
      </c>
      <c r="D37" s="155" t="s">
        <v>480</v>
      </c>
      <c r="E37" s="155" t="s">
        <v>481</v>
      </c>
      <c r="F37" s="155"/>
      <c r="G37" s="155" t="s">
        <v>482</v>
      </c>
      <c r="H37" s="155" t="s">
        <v>20</v>
      </c>
      <c r="I37" s="155" t="s">
        <v>468</v>
      </c>
      <c r="J37" s="751" t="s">
        <v>449</v>
      </c>
      <c r="K37" s="159" t="s">
        <v>217</v>
      </c>
      <c r="L37" s="754"/>
      <c r="M37" s="754"/>
      <c r="N37" s="754"/>
    </row>
    <row r="38" spans="1:14" ht="28.5" customHeight="1">
      <c r="A38" s="168" t="s">
        <v>483</v>
      </c>
      <c r="B38" s="153">
        <v>1</v>
      </c>
      <c r="C38" s="166">
        <v>2017</v>
      </c>
      <c r="D38" s="155" t="s">
        <v>484</v>
      </c>
      <c r="E38" s="155" t="s">
        <v>485</v>
      </c>
      <c r="F38" s="155"/>
      <c r="G38" s="155" t="s">
        <v>486</v>
      </c>
      <c r="H38" s="155" t="s">
        <v>62</v>
      </c>
      <c r="I38" s="155" t="s">
        <v>401</v>
      </c>
      <c r="J38" s="762" t="s">
        <v>487</v>
      </c>
      <c r="K38" s="159" t="s">
        <v>71</v>
      </c>
      <c r="L38" s="754"/>
      <c r="M38" s="754"/>
      <c r="N38" s="754"/>
    </row>
    <row r="39" spans="1:14" ht="28.5" customHeight="1">
      <c r="A39" s="168" t="s">
        <v>488</v>
      </c>
      <c r="B39" s="153">
        <v>1</v>
      </c>
      <c r="C39" s="166">
        <v>2017</v>
      </c>
      <c r="D39" s="155" t="s">
        <v>489</v>
      </c>
      <c r="E39" s="155" t="s">
        <v>490</v>
      </c>
      <c r="F39" s="155"/>
      <c r="G39" s="155" t="s">
        <v>491</v>
      </c>
      <c r="H39" s="155" t="s">
        <v>25</v>
      </c>
      <c r="I39" s="155" t="s">
        <v>422</v>
      </c>
      <c r="J39" s="762" t="s">
        <v>492</v>
      </c>
      <c r="K39" s="159" t="s">
        <v>120</v>
      </c>
      <c r="L39" s="754"/>
      <c r="M39" s="754"/>
      <c r="N39" s="754"/>
    </row>
    <row r="40" spans="1:14" ht="39" customHeight="1">
      <c r="A40" s="168">
        <f t="shared" ref="A40:A52" si="2">+A39+1</f>
        <v>38</v>
      </c>
      <c r="B40" s="153">
        <v>1</v>
      </c>
      <c r="C40" s="166">
        <v>2017</v>
      </c>
      <c r="D40" s="155" t="s">
        <v>493</v>
      </c>
      <c r="E40" s="155" t="s">
        <v>494</v>
      </c>
      <c r="F40" s="155"/>
      <c r="G40" s="155" t="s">
        <v>495</v>
      </c>
      <c r="H40" s="155" t="s">
        <v>62</v>
      </c>
      <c r="I40" s="155" t="s">
        <v>401</v>
      </c>
      <c r="J40" s="751" t="s">
        <v>487</v>
      </c>
      <c r="K40" s="159" t="s">
        <v>71</v>
      </c>
      <c r="L40" s="754"/>
      <c r="M40" s="754"/>
      <c r="N40" s="754"/>
    </row>
    <row r="41" spans="1:14" ht="40.5" customHeight="1">
      <c r="A41" s="168">
        <f t="shared" si="2"/>
        <v>39</v>
      </c>
      <c r="B41" s="153">
        <v>1</v>
      </c>
      <c r="C41" s="166">
        <v>2017</v>
      </c>
      <c r="D41" s="155" t="s">
        <v>496</v>
      </c>
      <c r="E41" s="155" t="s">
        <v>497</v>
      </c>
      <c r="F41" s="155"/>
      <c r="G41" s="155" t="s">
        <v>498</v>
      </c>
      <c r="H41" s="155" t="s">
        <v>20</v>
      </c>
      <c r="I41" s="155" t="s">
        <v>472</v>
      </c>
      <c r="J41" s="751" t="s">
        <v>449</v>
      </c>
      <c r="K41" s="159" t="s">
        <v>217</v>
      </c>
      <c r="L41" s="754"/>
      <c r="M41" s="754"/>
      <c r="N41" s="754"/>
    </row>
    <row r="42" spans="1:14" ht="48" customHeight="1">
      <c r="A42" s="168">
        <f t="shared" si="2"/>
        <v>40</v>
      </c>
      <c r="B42" s="153">
        <v>1</v>
      </c>
      <c r="C42" s="166">
        <v>2018</v>
      </c>
      <c r="D42" s="155" t="s">
        <v>499</v>
      </c>
      <c r="E42" s="155" t="s">
        <v>500</v>
      </c>
      <c r="F42" s="155"/>
      <c r="G42" s="155" t="s">
        <v>501</v>
      </c>
      <c r="H42" s="155" t="s">
        <v>20</v>
      </c>
      <c r="I42" s="155" t="s">
        <v>472</v>
      </c>
      <c r="J42" s="762" t="s">
        <v>502</v>
      </c>
      <c r="K42" s="159" t="s">
        <v>120</v>
      </c>
      <c r="L42" s="754"/>
      <c r="M42" s="754"/>
      <c r="N42" s="754"/>
    </row>
    <row r="43" spans="1:14" ht="40.5" customHeight="1">
      <c r="A43" s="168">
        <f t="shared" si="2"/>
        <v>41</v>
      </c>
      <c r="B43" s="153">
        <v>1</v>
      </c>
      <c r="C43" s="166">
        <v>2018</v>
      </c>
      <c r="D43" s="155" t="s">
        <v>496</v>
      </c>
      <c r="E43" s="155" t="s">
        <v>503</v>
      </c>
      <c r="F43" s="155"/>
      <c r="G43" s="155" t="s">
        <v>410</v>
      </c>
      <c r="H43" s="155" t="s">
        <v>20</v>
      </c>
      <c r="I43" s="155" t="s">
        <v>377</v>
      </c>
      <c r="J43" s="751" t="s">
        <v>449</v>
      </c>
      <c r="K43" s="159" t="s">
        <v>217</v>
      </c>
      <c r="L43" s="754"/>
      <c r="M43" s="754"/>
      <c r="N43" s="754"/>
    </row>
    <row r="44" spans="1:14" ht="44.25" customHeight="1">
      <c r="A44" s="168">
        <f t="shared" si="2"/>
        <v>42</v>
      </c>
      <c r="B44" s="153">
        <v>1</v>
      </c>
      <c r="C44" s="166">
        <v>2018</v>
      </c>
      <c r="D44" s="155" t="s">
        <v>496</v>
      </c>
      <c r="E44" s="155" t="s">
        <v>503</v>
      </c>
      <c r="F44" s="155"/>
      <c r="G44" s="155" t="s">
        <v>504</v>
      </c>
      <c r="H44" s="155" t="s">
        <v>20</v>
      </c>
      <c r="I44" s="155" t="s">
        <v>472</v>
      </c>
      <c r="J44" s="751" t="s">
        <v>449</v>
      </c>
      <c r="K44" s="159" t="s">
        <v>217</v>
      </c>
      <c r="L44" s="754"/>
      <c r="M44" s="754"/>
      <c r="N44" s="754"/>
    </row>
    <row r="45" spans="1:14" ht="33" customHeight="1">
      <c r="A45" s="168">
        <f t="shared" si="2"/>
        <v>43</v>
      </c>
      <c r="B45" s="153">
        <v>1</v>
      </c>
      <c r="C45" s="166">
        <v>2018</v>
      </c>
      <c r="D45" s="155" t="s">
        <v>505</v>
      </c>
      <c r="E45" s="155" t="s">
        <v>506</v>
      </c>
      <c r="F45" s="155"/>
      <c r="G45" s="155" t="s">
        <v>507</v>
      </c>
      <c r="H45" s="155" t="s">
        <v>77</v>
      </c>
      <c r="I45" s="155" t="s">
        <v>422</v>
      </c>
      <c r="J45" s="763" t="s">
        <v>508</v>
      </c>
      <c r="K45" s="159" t="s">
        <v>217</v>
      </c>
      <c r="L45" s="754"/>
      <c r="M45" s="754"/>
      <c r="N45" s="754"/>
    </row>
    <row r="46" spans="1:14" ht="29.25" customHeight="1">
      <c r="A46" s="168">
        <f t="shared" si="2"/>
        <v>44</v>
      </c>
      <c r="B46" s="153">
        <v>1</v>
      </c>
      <c r="C46" s="166">
        <v>2018</v>
      </c>
      <c r="D46" s="155" t="s">
        <v>509</v>
      </c>
      <c r="E46" s="155" t="s">
        <v>510</v>
      </c>
      <c r="F46" s="155"/>
      <c r="G46" s="155" t="s">
        <v>511</v>
      </c>
      <c r="H46" s="155" t="s">
        <v>62</v>
      </c>
      <c r="I46" s="155" t="s">
        <v>401</v>
      </c>
      <c r="J46" s="764" t="s">
        <v>512</v>
      </c>
      <c r="K46" s="159" t="s">
        <v>56</v>
      </c>
      <c r="L46" s="754"/>
      <c r="M46" s="754"/>
      <c r="N46" s="754"/>
    </row>
    <row r="47" spans="1:14" ht="43.5" customHeight="1">
      <c r="A47" s="168">
        <f t="shared" si="2"/>
        <v>45</v>
      </c>
      <c r="B47" s="153">
        <v>1</v>
      </c>
      <c r="C47" s="166">
        <v>2018</v>
      </c>
      <c r="D47" s="155" t="s">
        <v>509</v>
      </c>
      <c r="E47" s="155" t="s">
        <v>510</v>
      </c>
      <c r="F47" s="155"/>
      <c r="G47" s="155" t="s">
        <v>513</v>
      </c>
      <c r="H47" s="155" t="s">
        <v>62</v>
      </c>
      <c r="I47" s="155" t="s">
        <v>401</v>
      </c>
      <c r="J47" s="169" t="s">
        <v>512</v>
      </c>
      <c r="K47" s="159" t="s">
        <v>56</v>
      </c>
      <c r="L47" s="754"/>
      <c r="M47" s="754"/>
      <c r="N47" s="754"/>
    </row>
    <row r="48" spans="1:14" ht="33" customHeight="1">
      <c r="A48" s="168">
        <f t="shared" si="2"/>
        <v>46</v>
      </c>
      <c r="B48" s="153">
        <v>1</v>
      </c>
      <c r="C48" s="166">
        <v>2018</v>
      </c>
      <c r="D48" s="155" t="s">
        <v>505</v>
      </c>
      <c r="E48" s="155" t="s">
        <v>514</v>
      </c>
      <c r="F48" s="155"/>
      <c r="G48" s="155" t="s">
        <v>515</v>
      </c>
      <c r="H48" s="155" t="s">
        <v>516</v>
      </c>
      <c r="I48" s="156"/>
      <c r="J48" s="751" t="s">
        <v>517</v>
      </c>
      <c r="K48" s="159" t="s">
        <v>518</v>
      </c>
      <c r="L48" s="754"/>
      <c r="M48" s="754"/>
      <c r="N48" s="754"/>
    </row>
    <row r="49" spans="1:14" ht="22.5" customHeight="1">
      <c r="A49" s="168">
        <f t="shared" si="2"/>
        <v>47</v>
      </c>
      <c r="B49" s="153">
        <v>1</v>
      </c>
      <c r="C49" s="166">
        <v>2018</v>
      </c>
      <c r="D49" s="155" t="s">
        <v>519</v>
      </c>
      <c r="E49" s="155" t="s">
        <v>520</v>
      </c>
      <c r="F49" s="155"/>
      <c r="G49" s="155" t="s">
        <v>521</v>
      </c>
      <c r="H49" s="155" t="s">
        <v>25</v>
      </c>
      <c r="I49" s="155" t="s">
        <v>422</v>
      </c>
      <c r="J49" s="751" t="s">
        <v>522</v>
      </c>
      <c r="K49" s="159" t="s">
        <v>71</v>
      </c>
      <c r="L49" s="754"/>
      <c r="M49" s="754"/>
      <c r="N49" s="754"/>
    </row>
    <row r="50" spans="1:14" ht="35.25" customHeight="1">
      <c r="A50" s="168">
        <f t="shared" si="2"/>
        <v>48</v>
      </c>
      <c r="B50" s="153">
        <v>1</v>
      </c>
      <c r="C50" s="166">
        <v>2019</v>
      </c>
      <c r="D50" s="155" t="s">
        <v>505</v>
      </c>
      <c r="E50" s="155" t="s">
        <v>523</v>
      </c>
      <c r="F50" s="155"/>
      <c r="G50" s="155" t="s">
        <v>524</v>
      </c>
      <c r="H50" s="155" t="s">
        <v>525</v>
      </c>
      <c r="I50" s="155" t="s">
        <v>422</v>
      </c>
      <c r="J50" s="762" t="s">
        <v>502</v>
      </c>
      <c r="K50" s="159" t="s">
        <v>120</v>
      </c>
      <c r="L50" s="754"/>
      <c r="M50" s="754"/>
      <c r="N50" s="754"/>
    </row>
    <row r="51" spans="1:14" ht="48" customHeight="1">
      <c r="A51" s="168">
        <f t="shared" si="2"/>
        <v>49</v>
      </c>
      <c r="B51" s="153">
        <v>1</v>
      </c>
      <c r="C51" s="166">
        <v>2019</v>
      </c>
      <c r="D51" s="155" t="s">
        <v>526</v>
      </c>
      <c r="E51" s="155" t="s">
        <v>527</v>
      </c>
      <c r="F51" s="155"/>
      <c r="G51" s="155" t="s">
        <v>528</v>
      </c>
      <c r="H51" s="155" t="s">
        <v>20</v>
      </c>
      <c r="I51" s="155" t="s">
        <v>529</v>
      </c>
      <c r="J51" s="762" t="s">
        <v>487</v>
      </c>
      <c r="K51" s="159" t="s">
        <v>71</v>
      </c>
      <c r="L51" s="754"/>
      <c r="M51" s="754"/>
      <c r="N51" s="754"/>
    </row>
    <row r="52" spans="1:14" ht="76.5" customHeight="1">
      <c r="A52" s="168">
        <f t="shared" si="2"/>
        <v>50</v>
      </c>
      <c r="B52" s="153">
        <v>1</v>
      </c>
      <c r="C52" s="166">
        <v>2019</v>
      </c>
      <c r="D52" s="155" t="s">
        <v>530</v>
      </c>
      <c r="E52" s="155" t="s">
        <v>531</v>
      </c>
      <c r="F52" s="155"/>
      <c r="G52" s="155" t="s">
        <v>368</v>
      </c>
      <c r="H52" s="155" t="s">
        <v>516</v>
      </c>
      <c r="I52" s="155" t="s">
        <v>532</v>
      </c>
      <c r="J52" s="170" t="s">
        <v>533</v>
      </c>
      <c r="K52" s="159" t="s">
        <v>217</v>
      </c>
      <c r="L52" s="754"/>
      <c r="M52" s="754"/>
      <c r="N52" s="754"/>
    </row>
    <row r="53" spans="1:14" ht="12" customHeight="1">
      <c r="A53" s="168" t="s">
        <v>534</v>
      </c>
      <c r="B53" s="153">
        <v>1</v>
      </c>
      <c r="C53" s="166">
        <v>2019</v>
      </c>
      <c r="D53" s="155" t="s">
        <v>509</v>
      </c>
      <c r="E53" s="155" t="s">
        <v>510</v>
      </c>
      <c r="F53" s="155"/>
      <c r="G53" s="155" t="s">
        <v>535</v>
      </c>
      <c r="H53" s="155" t="s">
        <v>62</v>
      </c>
      <c r="I53" s="155" t="s">
        <v>536</v>
      </c>
      <c r="J53" s="751" t="s">
        <v>537</v>
      </c>
      <c r="K53" s="159" t="s">
        <v>56</v>
      </c>
      <c r="L53" s="754"/>
      <c r="M53" s="754"/>
      <c r="N53" s="754"/>
    </row>
    <row r="54" spans="1:14" ht="18" customHeight="1">
      <c r="A54" s="168" t="s">
        <v>538</v>
      </c>
      <c r="B54" s="153">
        <v>1</v>
      </c>
      <c r="C54" s="166">
        <v>2019</v>
      </c>
      <c r="D54" s="155" t="s">
        <v>539</v>
      </c>
      <c r="E54" s="155" t="s">
        <v>540</v>
      </c>
      <c r="F54" s="155"/>
      <c r="G54" s="155" t="s">
        <v>541</v>
      </c>
      <c r="H54" s="155" t="s">
        <v>20</v>
      </c>
      <c r="I54" s="155" t="s">
        <v>454</v>
      </c>
      <c r="J54" s="762" t="s">
        <v>502</v>
      </c>
      <c r="K54" s="159" t="s">
        <v>120</v>
      </c>
      <c r="L54" s="754"/>
      <c r="M54" s="754"/>
      <c r="N54" s="754"/>
    </row>
    <row r="55" spans="1:14" ht="15.75" customHeight="1">
      <c r="A55" s="168" t="s">
        <v>542</v>
      </c>
      <c r="B55" s="153">
        <v>1</v>
      </c>
      <c r="C55" s="166">
        <v>2019</v>
      </c>
      <c r="D55" s="155" t="s">
        <v>173</v>
      </c>
      <c r="E55" s="155" t="s">
        <v>543</v>
      </c>
      <c r="F55" s="155"/>
      <c r="G55" s="155" t="s">
        <v>544</v>
      </c>
      <c r="H55" s="155" t="s">
        <v>516</v>
      </c>
      <c r="I55" s="155" t="s">
        <v>382</v>
      </c>
      <c r="J55" s="171" t="s">
        <v>545</v>
      </c>
      <c r="K55" s="159" t="s">
        <v>71</v>
      </c>
      <c r="L55" s="754"/>
      <c r="M55" s="754"/>
      <c r="N55" s="754"/>
    </row>
    <row r="56" spans="1:14" ht="18" customHeight="1">
      <c r="A56" s="168" t="s">
        <v>546</v>
      </c>
      <c r="B56" s="153">
        <v>1</v>
      </c>
      <c r="C56" s="166">
        <v>2019</v>
      </c>
      <c r="D56" s="155" t="s">
        <v>505</v>
      </c>
      <c r="E56" s="155" t="s">
        <v>547</v>
      </c>
      <c r="F56" s="155"/>
      <c r="G56" s="155" t="s">
        <v>548</v>
      </c>
      <c r="H56" s="155" t="s">
        <v>77</v>
      </c>
      <c r="I56" s="155" t="s">
        <v>422</v>
      </c>
      <c r="J56" s="751" t="s">
        <v>549</v>
      </c>
      <c r="K56" s="159" t="s">
        <v>56</v>
      </c>
      <c r="L56" s="754"/>
      <c r="M56" s="754"/>
      <c r="N56" s="754"/>
    </row>
    <row r="57" spans="1:14" ht="15.75" customHeight="1">
      <c r="A57" s="168" t="s">
        <v>550</v>
      </c>
      <c r="B57" s="153">
        <v>1</v>
      </c>
      <c r="C57" s="166">
        <v>2019</v>
      </c>
      <c r="D57" s="155" t="s">
        <v>551</v>
      </c>
      <c r="E57" s="155" t="s">
        <v>552</v>
      </c>
      <c r="F57" s="155"/>
      <c r="G57" s="155" t="s">
        <v>553</v>
      </c>
      <c r="H57" s="155" t="s">
        <v>20</v>
      </c>
      <c r="I57" s="155" t="s">
        <v>382</v>
      </c>
      <c r="J57" s="751" t="s">
        <v>554</v>
      </c>
      <c r="K57" s="159" t="s">
        <v>56</v>
      </c>
      <c r="L57" s="754"/>
      <c r="M57" s="754"/>
      <c r="N57" s="754"/>
    </row>
    <row r="58" spans="1:14" ht="15.75" customHeight="1">
      <c r="A58" s="168">
        <f>+A57+1</f>
        <v>56</v>
      </c>
      <c r="B58" s="153">
        <v>1</v>
      </c>
      <c r="C58" s="166">
        <v>2020</v>
      </c>
      <c r="D58" s="155" t="s">
        <v>555</v>
      </c>
      <c r="E58" s="155" t="s">
        <v>556</v>
      </c>
      <c r="F58" s="155"/>
      <c r="G58" s="155" t="s">
        <v>557</v>
      </c>
      <c r="H58" s="155" t="s">
        <v>558</v>
      </c>
      <c r="I58" s="155" t="s">
        <v>454</v>
      </c>
      <c r="J58" s="751" t="s">
        <v>559</v>
      </c>
      <c r="K58" s="159" t="s">
        <v>217</v>
      </c>
      <c r="L58" s="754"/>
      <c r="M58" s="754"/>
      <c r="N58" s="754"/>
    </row>
    <row r="59" spans="1:14" ht="15.75" customHeight="1">
      <c r="A59" s="168" t="s">
        <v>333</v>
      </c>
      <c r="B59" s="153">
        <v>1</v>
      </c>
      <c r="C59" s="166">
        <v>2020</v>
      </c>
      <c r="D59" s="155" t="s">
        <v>526</v>
      </c>
      <c r="E59" s="155" t="s">
        <v>560</v>
      </c>
      <c r="F59" s="155"/>
      <c r="G59" s="155" t="s">
        <v>561</v>
      </c>
      <c r="H59" s="155" t="s">
        <v>20</v>
      </c>
      <c r="I59" s="156"/>
      <c r="J59" s="751" t="s">
        <v>562</v>
      </c>
      <c r="K59" s="159" t="s">
        <v>71</v>
      </c>
      <c r="L59" s="754"/>
      <c r="M59" s="754"/>
      <c r="N59" s="754"/>
    </row>
    <row r="60" spans="1:14" ht="15.75" customHeight="1">
      <c r="A60" s="168" t="s">
        <v>563</v>
      </c>
      <c r="B60" s="153">
        <v>1</v>
      </c>
      <c r="C60" s="166">
        <v>2020</v>
      </c>
      <c r="D60" s="155" t="s">
        <v>564</v>
      </c>
      <c r="E60" s="155" t="s">
        <v>441</v>
      </c>
      <c r="F60" s="155"/>
      <c r="G60" s="155" t="s">
        <v>491</v>
      </c>
      <c r="H60" s="155" t="s">
        <v>25</v>
      </c>
      <c r="I60" s="155" t="s">
        <v>422</v>
      </c>
      <c r="J60" s="762" t="s">
        <v>565</v>
      </c>
      <c r="K60" s="159" t="s">
        <v>56</v>
      </c>
      <c r="L60" s="754"/>
      <c r="M60" s="754"/>
      <c r="N60" s="754"/>
    </row>
    <row r="61" spans="1:14" ht="15.75" customHeight="1">
      <c r="A61" s="168" t="s">
        <v>566</v>
      </c>
      <c r="B61" s="153">
        <v>1</v>
      </c>
      <c r="C61" s="166">
        <v>2020</v>
      </c>
      <c r="D61" s="155" t="s">
        <v>567</v>
      </c>
      <c r="E61" s="155" t="s">
        <v>568</v>
      </c>
      <c r="F61" s="155"/>
      <c r="G61" s="155" t="s">
        <v>524</v>
      </c>
      <c r="H61" s="155" t="s">
        <v>569</v>
      </c>
      <c r="I61" s="155" t="s">
        <v>422</v>
      </c>
      <c r="J61" s="762" t="s">
        <v>570</v>
      </c>
      <c r="K61" s="159" t="s">
        <v>120</v>
      </c>
      <c r="L61" s="754"/>
      <c r="M61" s="754"/>
      <c r="N61" s="754"/>
    </row>
    <row r="62" spans="1:14" ht="15.75" customHeight="1">
      <c r="A62" s="168" t="s">
        <v>344</v>
      </c>
      <c r="B62" s="153">
        <v>1</v>
      </c>
      <c r="C62" s="166">
        <v>2020</v>
      </c>
      <c r="D62" s="155" t="s">
        <v>571</v>
      </c>
      <c r="E62" s="155" t="s">
        <v>572</v>
      </c>
      <c r="F62" s="155"/>
      <c r="G62" s="155" t="s">
        <v>404</v>
      </c>
      <c r="H62" s="155" t="s">
        <v>62</v>
      </c>
      <c r="I62" s="155" t="s">
        <v>401</v>
      </c>
      <c r="J62" s="751" t="s">
        <v>573</v>
      </c>
      <c r="K62" s="159" t="s">
        <v>56</v>
      </c>
      <c r="L62" s="754"/>
      <c r="M62" s="754"/>
      <c r="N62" s="754"/>
    </row>
    <row r="63" spans="1:14" ht="15.75" customHeight="1">
      <c r="A63" s="168" t="s">
        <v>574</v>
      </c>
      <c r="B63" s="153">
        <v>1</v>
      </c>
      <c r="C63" s="166">
        <v>2020</v>
      </c>
      <c r="D63" s="155" t="s">
        <v>564</v>
      </c>
      <c r="E63" s="155" t="s">
        <v>575</v>
      </c>
      <c r="F63" s="155"/>
      <c r="G63" s="155" t="s">
        <v>521</v>
      </c>
      <c r="H63" s="155" t="s">
        <v>25</v>
      </c>
      <c r="I63" s="155" t="s">
        <v>422</v>
      </c>
      <c r="J63" s="751" t="s">
        <v>565</v>
      </c>
      <c r="K63" s="159" t="s">
        <v>56</v>
      </c>
      <c r="L63" s="754"/>
      <c r="M63" s="754"/>
      <c r="N63" s="754"/>
    </row>
    <row r="64" spans="1:14" ht="48" customHeight="1">
      <c r="A64" s="168" t="s">
        <v>576</v>
      </c>
      <c r="B64" s="153">
        <v>1</v>
      </c>
      <c r="C64" s="166">
        <v>2020</v>
      </c>
      <c r="D64" s="155" t="s">
        <v>173</v>
      </c>
      <c r="E64" s="155" t="s">
        <v>577</v>
      </c>
      <c r="F64" s="155"/>
      <c r="G64" s="155" t="s">
        <v>578</v>
      </c>
      <c r="H64" s="155" t="s">
        <v>20</v>
      </c>
      <c r="I64" s="155" t="s">
        <v>382</v>
      </c>
      <c r="J64" s="751" t="s">
        <v>579</v>
      </c>
      <c r="K64" s="159" t="s">
        <v>71</v>
      </c>
      <c r="L64" s="754"/>
      <c r="M64" s="754"/>
      <c r="N64" s="754"/>
    </row>
    <row r="65" spans="1:14" ht="15.75" customHeight="1">
      <c r="A65" s="168" t="s">
        <v>580</v>
      </c>
      <c r="B65" s="153">
        <v>1</v>
      </c>
      <c r="C65" s="166">
        <v>2021</v>
      </c>
      <c r="D65" s="155" t="s">
        <v>581</v>
      </c>
      <c r="E65" s="155" t="s">
        <v>582</v>
      </c>
      <c r="F65" s="155"/>
      <c r="G65" s="155" t="s">
        <v>583</v>
      </c>
      <c r="H65" s="155" t="s">
        <v>584</v>
      </c>
      <c r="I65" s="155" t="s">
        <v>529</v>
      </c>
      <c r="J65" s="762" t="s">
        <v>502</v>
      </c>
      <c r="K65" s="159" t="s">
        <v>120</v>
      </c>
      <c r="L65" s="754"/>
      <c r="M65" s="754"/>
      <c r="N65" s="754"/>
    </row>
    <row r="66" spans="1:14" ht="15.75" customHeight="1">
      <c r="A66" s="168" t="s">
        <v>585</v>
      </c>
      <c r="B66" s="153">
        <v>1</v>
      </c>
      <c r="C66" s="166">
        <v>2022</v>
      </c>
      <c r="D66" s="155" t="s">
        <v>586</v>
      </c>
      <c r="E66" s="155" t="s">
        <v>587</v>
      </c>
      <c r="F66" s="155"/>
      <c r="G66" s="155" t="s">
        <v>528</v>
      </c>
      <c r="H66" s="155" t="s">
        <v>584</v>
      </c>
      <c r="I66" s="155" t="s">
        <v>529</v>
      </c>
      <c r="J66" s="751" t="s">
        <v>588</v>
      </c>
      <c r="K66" s="159" t="s">
        <v>71</v>
      </c>
      <c r="L66" s="754"/>
      <c r="M66" s="754"/>
      <c r="N66" s="754"/>
    </row>
    <row r="67" spans="1:14" ht="15.75" customHeight="1">
      <c r="A67" s="168" t="s">
        <v>589</v>
      </c>
      <c r="B67" s="153">
        <v>1</v>
      </c>
      <c r="C67" s="166">
        <v>2022</v>
      </c>
      <c r="D67" s="155" t="s">
        <v>590</v>
      </c>
      <c r="E67" s="155" t="s">
        <v>441</v>
      </c>
      <c r="F67" s="155"/>
      <c r="G67" s="155" t="s">
        <v>444</v>
      </c>
      <c r="H67" s="155" t="s">
        <v>25</v>
      </c>
      <c r="I67" s="155" t="s">
        <v>422</v>
      </c>
      <c r="J67" s="751" t="s">
        <v>591</v>
      </c>
      <c r="K67" s="159" t="s">
        <v>56</v>
      </c>
      <c r="L67" s="754"/>
      <c r="M67" s="754"/>
      <c r="N67" s="754"/>
    </row>
    <row r="68" spans="1:14" ht="15.75" customHeight="1">
      <c r="A68" s="168" t="s">
        <v>592</v>
      </c>
      <c r="B68" s="153">
        <v>1</v>
      </c>
      <c r="C68" s="166">
        <v>2022</v>
      </c>
      <c r="D68" s="155" t="s">
        <v>593</v>
      </c>
      <c r="E68" s="155" t="s">
        <v>441</v>
      </c>
      <c r="F68" s="155"/>
      <c r="G68" s="155" t="s">
        <v>444</v>
      </c>
      <c r="H68" s="155" t="s">
        <v>25</v>
      </c>
      <c r="I68" s="155" t="s">
        <v>422</v>
      </c>
      <c r="J68" s="751" t="s">
        <v>594</v>
      </c>
      <c r="K68" s="159" t="s">
        <v>56</v>
      </c>
      <c r="L68" s="754"/>
      <c r="M68" s="754"/>
      <c r="N68" s="754"/>
    </row>
    <row r="69" spans="1:14" ht="15.75" customHeight="1">
      <c r="A69" s="168" t="s">
        <v>595</v>
      </c>
      <c r="B69" s="153">
        <v>1</v>
      </c>
      <c r="C69" s="166">
        <v>2022</v>
      </c>
      <c r="D69" s="155" t="s">
        <v>596</v>
      </c>
      <c r="E69" s="155" t="s">
        <v>597</v>
      </c>
      <c r="F69" s="155"/>
      <c r="G69" s="155" t="s">
        <v>598</v>
      </c>
      <c r="H69" s="155" t="s">
        <v>25</v>
      </c>
      <c r="I69" s="155" t="s">
        <v>599</v>
      </c>
      <c r="J69" s="751" t="s">
        <v>562</v>
      </c>
      <c r="K69" s="159" t="s">
        <v>71</v>
      </c>
      <c r="L69" s="754"/>
      <c r="M69" s="754"/>
      <c r="N69" s="754"/>
    </row>
    <row r="70" spans="1:14" ht="45" customHeight="1">
      <c r="A70" s="168" t="s">
        <v>600</v>
      </c>
      <c r="B70" s="153">
        <v>1</v>
      </c>
      <c r="C70" s="166">
        <v>2022</v>
      </c>
      <c r="D70" s="155" t="s">
        <v>601</v>
      </c>
      <c r="E70" s="155" t="s">
        <v>602</v>
      </c>
      <c r="F70" s="155"/>
      <c r="G70" s="155" t="s">
        <v>603</v>
      </c>
      <c r="H70" s="155" t="s">
        <v>20</v>
      </c>
      <c r="I70" s="155" t="s">
        <v>377</v>
      </c>
      <c r="J70" s="172" t="s">
        <v>604</v>
      </c>
      <c r="K70" s="159" t="s">
        <v>71</v>
      </c>
      <c r="L70" s="754"/>
      <c r="M70" s="754"/>
      <c r="N70" s="754"/>
    </row>
    <row r="71" spans="1:14" ht="15.75" customHeight="1">
      <c r="A71" s="168" t="s">
        <v>605</v>
      </c>
      <c r="B71" s="153">
        <v>1</v>
      </c>
      <c r="C71" s="166">
        <v>2022</v>
      </c>
      <c r="D71" s="155" t="s">
        <v>606</v>
      </c>
      <c r="E71" s="155" t="s">
        <v>607</v>
      </c>
      <c r="F71" s="155"/>
      <c r="G71" s="155" t="s">
        <v>608</v>
      </c>
      <c r="H71" s="155" t="s">
        <v>609</v>
      </c>
      <c r="I71" s="155" t="s">
        <v>472</v>
      </c>
      <c r="J71" s="751" t="s">
        <v>562</v>
      </c>
      <c r="K71" s="159" t="s">
        <v>71</v>
      </c>
      <c r="L71" s="754"/>
      <c r="M71" s="754"/>
      <c r="N71" s="754"/>
    </row>
    <row r="72" spans="1:14" ht="15.75" customHeight="1">
      <c r="A72" s="168" t="s">
        <v>610</v>
      </c>
      <c r="B72" s="153">
        <v>1</v>
      </c>
      <c r="C72" s="166">
        <v>2022</v>
      </c>
      <c r="D72" s="155" t="s">
        <v>59</v>
      </c>
      <c r="E72" s="155" t="s">
        <v>611</v>
      </c>
      <c r="F72" s="155"/>
      <c r="G72" s="155" t="s">
        <v>612</v>
      </c>
      <c r="H72" s="155" t="s">
        <v>62</v>
      </c>
      <c r="I72" s="155" t="s">
        <v>613</v>
      </c>
      <c r="J72" s="762" t="s">
        <v>562</v>
      </c>
      <c r="K72" s="159" t="s">
        <v>71</v>
      </c>
      <c r="L72" s="754"/>
      <c r="M72" s="754"/>
      <c r="N72" s="754"/>
    </row>
    <row r="73" spans="1:14" ht="75.75" customHeight="1">
      <c r="A73" s="168" t="s">
        <v>614</v>
      </c>
      <c r="B73" s="161">
        <v>1</v>
      </c>
      <c r="C73" s="173">
        <v>2022</v>
      </c>
      <c r="D73" s="163" t="s">
        <v>615</v>
      </c>
      <c r="E73" s="164" t="s">
        <v>616</v>
      </c>
      <c r="F73" s="174"/>
      <c r="G73" s="174" t="s">
        <v>444</v>
      </c>
      <c r="H73" s="155" t="s">
        <v>25</v>
      </c>
      <c r="I73" s="155" t="s">
        <v>422</v>
      </c>
      <c r="J73" s="172" t="s">
        <v>617</v>
      </c>
      <c r="K73" s="159" t="s">
        <v>71</v>
      </c>
      <c r="L73" s="754"/>
      <c r="M73" s="754"/>
      <c r="N73" s="754"/>
    </row>
    <row r="74" spans="1:14" ht="15.75" customHeight="1">
      <c r="A74" s="168" t="s">
        <v>618</v>
      </c>
      <c r="B74" s="153">
        <v>1</v>
      </c>
      <c r="C74" s="166">
        <v>2023</v>
      </c>
      <c r="D74" s="155" t="s">
        <v>619</v>
      </c>
      <c r="E74" s="155" t="s">
        <v>620</v>
      </c>
      <c r="F74" s="155"/>
      <c r="G74" s="155" t="s">
        <v>621</v>
      </c>
      <c r="H74" s="155" t="s">
        <v>516</v>
      </c>
      <c r="I74" s="155" t="s">
        <v>377</v>
      </c>
      <c r="J74" s="751" t="s">
        <v>622</v>
      </c>
      <c r="K74" s="159" t="s">
        <v>71</v>
      </c>
      <c r="L74" s="754"/>
      <c r="M74" s="754"/>
      <c r="N74" s="754"/>
    </row>
    <row r="75" spans="1:14" ht="15.75" customHeight="1">
      <c r="A75" s="168" t="s">
        <v>623</v>
      </c>
      <c r="B75" s="153">
        <v>1</v>
      </c>
      <c r="C75" s="166">
        <v>2023</v>
      </c>
      <c r="D75" s="155" t="s">
        <v>619</v>
      </c>
      <c r="E75" s="155" t="s">
        <v>624</v>
      </c>
      <c r="F75" s="155"/>
      <c r="G75" s="155" t="s">
        <v>603</v>
      </c>
      <c r="H75" s="155" t="s">
        <v>516</v>
      </c>
      <c r="I75" s="155" t="s">
        <v>377</v>
      </c>
      <c r="J75" s="751" t="s">
        <v>622</v>
      </c>
      <c r="K75" s="159" t="s">
        <v>71</v>
      </c>
      <c r="L75" s="754"/>
      <c r="M75" s="754"/>
      <c r="N75" s="754"/>
    </row>
    <row r="76" spans="1:14" ht="15.75" customHeight="1">
      <c r="A76" s="168" t="s">
        <v>625</v>
      </c>
      <c r="B76" s="153">
        <v>1</v>
      </c>
      <c r="C76" s="166">
        <v>2023</v>
      </c>
      <c r="D76" s="155" t="s">
        <v>626</v>
      </c>
      <c r="E76" s="155" t="s">
        <v>627</v>
      </c>
      <c r="F76" s="155"/>
      <c r="G76" s="155" t="s">
        <v>628</v>
      </c>
      <c r="H76" s="155" t="s">
        <v>62</v>
      </c>
      <c r="I76" s="155" t="s">
        <v>472</v>
      </c>
      <c r="J76" s="751" t="s">
        <v>487</v>
      </c>
      <c r="K76" s="159" t="s">
        <v>71</v>
      </c>
      <c r="L76" s="754"/>
      <c r="M76" s="754"/>
      <c r="N76" s="754"/>
    </row>
    <row r="77" spans="1:14" ht="15.75" customHeight="1">
      <c r="A77" s="168" t="s">
        <v>629</v>
      </c>
      <c r="B77" s="153">
        <v>1</v>
      </c>
      <c r="C77" s="166">
        <v>2023</v>
      </c>
      <c r="D77" s="155" t="s">
        <v>630</v>
      </c>
      <c r="E77" s="155" t="s">
        <v>631</v>
      </c>
      <c r="F77" s="155"/>
      <c r="G77" s="155" t="s">
        <v>632</v>
      </c>
      <c r="H77" s="155" t="s">
        <v>35</v>
      </c>
      <c r="I77" s="155" t="s">
        <v>422</v>
      </c>
      <c r="J77" s="751" t="s">
        <v>487</v>
      </c>
      <c r="K77" s="159" t="s">
        <v>71</v>
      </c>
      <c r="L77" s="754"/>
      <c r="M77" s="754"/>
      <c r="N77" s="754"/>
    </row>
    <row r="78" spans="1:14" ht="15.75" customHeight="1">
      <c r="A78" s="168" t="s">
        <v>633</v>
      </c>
      <c r="B78" s="153">
        <v>1</v>
      </c>
      <c r="C78" s="166">
        <v>2023</v>
      </c>
      <c r="D78" s="155" t="s">
        <v>634</v>
      </c>
      <c r="E78" s="155" t="s">
        <v>635</v>
      </c>
      <c r="F78" s="155"/>
      <c r="G78" s="155" t="s">
        <v>467</v>
      </c>
      <c r="H78" s="155" t="s">
        <v>516</v>
      </c>
      <c r="I78" s="155" t="s">
        <v>468</v>
      </c>
      <c r="J78" s="751" t="s">
        <v>636</v>
      </c>
      <c r="K78" s="159" t="s">
        <v>71</v>
      </c>
      <c r="L78" s="754"/>
      <c r="M78" s="754"/>
      <c r="N78" s="754"/>
    </row>
    <row r="79" spans="1:14" ht="15.75" customHeight="1">
      <c r="A79" s="168" t="s">
        <v>637</v>
      </c>
      <c r="B79" s="153">
        <v>1</v>
      </c>
      <c r="C79" s="166">
        <v>2023</v>
      </c>
      <c r="D79" s="155" t="s">
        <v>638</v>
      </c>
      <c r="E79" s="155" t="s">
        <v>639</v>
      </c>
      <c r="F79" s="155"/>
      <c r="G79" s="155" t="s">
        <v>640</v>
      </c>
      <c r="H79" s="155" t="s">
        <v>62</v>
      </c>
      <c r="I79" s="155" t="s">
        <v>454</v>
      </c>
      <c r="J79" s="751" t="s">
        <v>487</v>
      </c>
      <c r="K79" s="159" t="s">
        <v>71</v>
      </c>
      <c r="L79" s="754"/>
      <c r="M79" s="754"/>
      <c r="N79" s="754"/>
    </row>
    <row r="80" spans="1:14" ht="15.75" customHeight="1">
      <c r="A80" s="168" t="s">
        <v>641</v>
      </c>
      <c r="B80" s="153">
        <v>1</v>
      </c>
      <c r="C80" s="166">
        <v>2023</v>
      </c>
      <c r="D80" s="155" t="s">
        <v>642</v>
      </c>
      <c r="E80" s="155" t="s">
        <v>643</v>
      </c>
      <c r="F80" s="155"/>
      <c r="G80" s="155" t="s">
        <v>612</v>
      </c>
      <c r="H80" s="155" t="s">
        <v>62</v>
      </c>
      <c r="I80" s="155" t="s">
        <v>613</v>
      </c>
      <c r="J80" s="751" t="s">
        <v>487</v>
      </c>
      <c r="K80" s="159" t="s">
        <v>71</v>
      </c>
      <c r="L80" s="754"/>
      <c r="M80" s="754"/>
      <c r="N80" s="754"/>
    </row>
    <row r="81" spans="1:14" ht="15.75" customHeight="1">
      <c r="A81" s="168" t="s">
        <v>644</v>
      </c>
      <c r="B81" s="153">
        <v>1</v>
      </c>
      <c r="C81" s="166">
        <v>2023</v>
      </c>
      <c r="D81" s="155" t="s">
        <v>642</v>
      </c>
      <c r="E81" s="155" t="s">
        <v>643</v>
      </c>
      <c r="F81" s="155"/>
      <c r="G81" s="155" t="s">
        <v>528</v>
      </c>
      <c r="H81" s="155" t="s">
        <v>62</v>
      </c>
      <c r="I81" s="155" t="s">
        <v>529</v>
      </c>
      <c r="J81" s="751" t="s">
        <v>487</v>
      </c>
      <c r="K81" s="159" t="s">
        <v>71</v>
      </c>
      <c r="L81" s="754"/>
      <c r="M81" s="754"/>
      <c r="N81" s="754"/>
    </row>
    <row r="82" spans="1:14" ht="15.75" customHeight="1">
      <c r="A82" s="168" t="s">
        <v>645</v>
      </c>
      <c r="B82" s="175">
        <v>1</v>
      </c>
      <c r="C82" s="166">
        <v>2023</v>
      </c>
      <c r="D82" s="159" t="s">
        <v>646</v>
      </c>
      <c r="E82" s="159" t="s">
        <v>647</v>
      </c>
      <c r="F82" s="159"/>
      <c r="G82" s="159" t="s">
        <v>648</v>
      </c>
      <c r="H82" s="159" t="s">
        <v>649</v>
      </c>
      <c r="I82" s="159" t="s">
        <v>599</v>
      </c>
      <c r="J82" s="176" t="s">
        <v>650</v>
      </c>
      <c r="K82" s="159" t="s">
        <v>56</v>
      </c>
      <c r="L82" s="754"/>
      <c r="M82" s="754"/>
      <c r="N82" s="754"/>
    </row>
    <row r="83" spans="1:14" ht="15.75" customHeight="1">
      <c r="A83" s="168" t="s">
        <v>651</v>
      </c>
      <c r="B83" s="175">
        <v>1</v>
      </c>
      <c r="C83" s="177">
        <v>2024</v>
      </c>
      <c r="D83" s="159" t="s">
        <v>652</v>
      </c>
      <c r="E83" s="159" t="s">
        <v>653</v>
      </c>
      <c r="F83" s="159"/>
      <c r="G83" s="159" t="s">
        <v>654</v>
      </c>
      <c r="H83" s="155" t="s">
        <v>20</v>
      </c>
      <c r="I83" s="159" t="s">
        <v>655</v>
      </c>
      <c r="J83" s="176" t="s">
        <v>656</v>
      </c>
      <c r="K83" s="159" t="s">
        <v>71</v>
      </c>
      <c r="L83" s="754"/>
      <c r="M83" s="754"/>
      <c r="N83" s="754"/>
    </row>
    <row r="84" spans="1:14" ht="15.75" customHeight="1">
      <c r="A84" s="765"/>
      <c r="B84" s="765"/>
      <c r="C84" s="754"/>
      <c r="D84" s="754"/>
      <c r="E84" s="754"/>
      <c r="F84" s="754"/>
      <c r="G84" s="754"/>
      <c r="H84" s="754"/>
      <c r="I84" s="754"/>
      <c r="J84" s="754"/>
      <c r="K84" s="754"/>
      <c r="L84" s="754"/>
      <c r="M84" s="754"/>
      <c r="N84" s="754"/>
    </row>
    <row r="85" spans="1:14" ht="15.75" customHeight="1">
      <c r="A85" s="765"/>
      <c r="B85" s="765"/>
      <c r="C85" s="754"/>
      <c r="D85" s="754"/>
      <c r="E85" s="754"/>
      <c r="F85" s="754"/>
      <c r="G85" s="754"/>
      <c r="H85" s="754"/>
      <c r="I85" s="754"/>
      <c r="J85" s="754"/>
      <c r="K85" s="754"/>
      <c r="L85" s="754"/>
      <c r="M85" s="754"/>
      <c r="N85" s="754"/>
    </row>
    <row r="86" spans="1:14" ht="15.75" customHeight="1">
      <c r="A86" s="765"/>
      <c r="B86" s="765"/>
      <c r="C86" s="754"/>
      <c r="D86" s="754"/>
      <c r="E86" s="754"/>
      <c r="F86" s="754"/>
      <c r="G86" s="754"/>
      <c r="H86" s="754"/>
      <c r="I86" s="754"/>
      <c r="J86" s="754"/>
      <c r="K86" s="754"/>
      <c r="L86" s="754"/>
      <c r="M86" s="754"/>
      <c r="N86" s="754"/>
    </row>
    <row r="87" spans="1:14" ht="15.75" customHeight="1">
      <c r="A87" s="765"/>
      <c r="B87" s="765"/>
      <c r="C87" s="754"/>
      <c r="D87" s="754"/>
      <c r="E87" s="754"/>
      <c r="F87" s="754"/>
      <c r="G87" s="754"/>
      <c r="H87" s="754"/>
      <c r="I87" s="754"/>
      <c r="J87" s="754"/>
      <c r="K87" s="754"/>
      <c r="L87" s="754"/>
      <c r="M87" s="754"/>
      <c r="N87" s="754"/>
    </row>
    <row r="88" spans="1:14" ht="15.75" customHeight="1">
      <c r="A88" s="765"/>
      <c r="B88" s="765"/>
      <c r="C88" s="754"/>
      <c r="D88" s="754"/>
      <c r="E88" s="754"/>
      <c r="F88" s="754"/>
      <c r="G88" s="754"/>
      <c r="H88" s="754"/>
      <c r="I88" s="754"/>
      <c r="J88" s="754"/>
      <c r="K88" s="754"/>
      <c r="L88" s="754"/>
      <c r="M88" s="754"/>
      <c r="N88" s="754"/>
    </row>
    <row r="89" spans="1:14" ht="15.75" customHeight="1">
      <c r="A89" s="765"/>
      <c r="B89" s="765"/>
      <c r="C89" s="754"/>
      <c r="D89" s="754"/>
      <c r="E89" s="754"/>
      <c r="F89" s="754"/>
      <c r="G89" s="754"/>
      <c r="H89" s="754"/>
      <c r="I89" s="754"/>
      <c r="J89" s="754"/>
      <c r="K89" s="754"/>
      <c r="L89" s="754"/>
      <c r="M89" s="754"/>
      <c r="N89" s="754"/>
    </row>
    <row r="90" spans="1:14" ht="15.75" customHeight="1">
      <c r="A90" s="765"/>
      <c r="B90" s="765"/>
      <c r="C90" s="754"/>
      <c r="D90" s="754"/>
      <c r="E90" s="754"/>
      <c r="F90" s="754"/>
      <c r="G90" s="754"/>
      <c r="H90" s="754"/>
      <c r="I90" s="754"/>
      <c r="J90" s="754"/>
      <c r="K90" s="754"/>
      <c r="L90" s="754"/>
      <c r="M90" s="754"/>
      <c r="N90" s="754"/>
    </row>
    <row r="91" spans="1:14" ht="15.75" customHeight="1">
      <c r="A91" s="765"/>
      <c r="B91" s="765"/>
      <c r="C91" s="754"/>
      <c r="D91" s="754"/>
      <c r="E91" s="754"/>
      <c r="F91" s="754"/>
      <c r="G91" s="754"/>
      <c r="H91" s="754"/>
      <c r="I91" s="754"/>
      <c r="J91" s="754"/>
      <c r="K91" s="754"/>
      <c r="L91" s="754"/>
      <c r="M91" s="754"/>
      <c r="N91" s="754"/>
    </row>
    <row r="92" spans="1:14" ht="15.75" customHeight="1">
      <c r="A92" s="765"/>
      <c r="B92" s="765"/>
      <c r="C92" s="754"/>
      <c r="D92" s="754"/>
      <c r="E92" s="754"/>
      <c r="F92" s="754"/>
      <c r="G92" s="754"/>
      <c r="H92" s="754"/>
      <c r="I92" s="754"/>
      <c r="J92" s="754"/>
      <c r="K92" s="754"/>
      <c r="L92" s="754"/>
      <c r="M92" s="754"/>
      <c r="N92" s="754"/>
    </row>
    <row r="93" spans="1:14" ht="15.75" customHeight="1">
      <c r="A93" s="765"/>
      <c r="B93" s="765"/>
      <c r="C93" s="754"/>
      <c r="D93" s="754"/>
      <c r="E93" s="754"/>
      <c r="F93" s="754"/>
      <c r="G93" s="754"/>
      <c r="H93" s="754"/>
      <c r="I93" s="754"/>
      <c r="J93" s="754"/>
      <c r="K93" s="754"/>
      <c r="L93" s="754"/>
      <c r="M93" s="754"/>
      <c r="N93" s="754"/>
    </row>
    <row r="94" spans="1:14" ht="15.75" customHeight="1">
      <c r="A94" s="765"/>
      <c r="B94" s="765"/>
      <c r="C94" s="754"/>
      <c r="D94" s="754"/>
      <c r="E94" s="754"/>
      <c r="F94" s="754"/>
      <c r="G94" s="754"/>
      <c r="H94" s="754"/>
      <c r="I94" s="754"/>
      <c r="J94" s="754"/>
      <c r="K94" s="754"/>
      <c r="L94" s="754"/>
      <c r="M94" s="754"/>
      <c r="N94" s="754"/>
    </row>
    <row r="95" spans="1:14" ht="15.75" customHeight="1">
      <c r="A95" s="765"/>
      <c r="B95" s="765"/>
      <c r="C95" s="754"/>
      <c r="D95" s="754"/>
      <c r="E95" s="754"/>
      <c r="F95" s="754"/>
      <c r="G95" s="754"/>
      <c r="H95" s="754"/>
      <c r="I95" s="754"/>
      <c r="J95" s="754"/>
      <c r="K95" s="754"/>
      <c r="L95" s="754"/>
      <c r="M95" s="754"/>
      <c r="N95" s="754"/>
    </row>
    <row r="96" spans="1:14" ht="15.75" customHeight="1">
      <c r="A96" s="765"/>
      <c r="B96" s="765"/>
      <c r="C96" s="754"/>
      <c r="D96" s="754"/>
      <c r="E96" s="754"/>
      <c r="F96" s="754"/>
      <c r="G96" s="754"/>
      <c r="H96" s="754"/>
      <c r="I96" s="754"/>
      <c r="J96" s="754"/>
      <c r="K96" s="754"/>
      <c r="L96" s="754"/>
      <c r="M96" s="754"/>
      <c r="N96" s="754"/>
    </row>
    <row r="97" spans="1:14" ht="15.75" customHeight="1">
      <c r="A97" s="766"/>
      <c r="B97" s="766"/>
      <c r="C97" s="767"/>
      <c r="D97" s="767"/>
      <c r="E97" s="767"/>
      <c r="F97" s="767"/>
      <c r="G97" s="767"/>
      <c r="H97" s="767"/>
      <c r="I97" s="767"/>
      <c r="J97" s="767"/>
      <c r="K97" s="767"/>
      <c r="L97" s="767"/>
      <c r="M97" s="767"/>
      <c r="N97" s="767"/>
    </row>
    <row r="98" spans="1:14" ht="15.75" customHeight="1">
      <c r="A98" s="766"/>
      <c r="B98" s="766"/>
      <c r="C98" s="767"/>
      <c r="D98" s="767"/>
      <c r="E98" s="767"/>
      <c r="F98" s="767"/>
      <c r="G98" s="767"/>
      <c r="H98" s="767"/>
      <c r="I98" s="767"/>
      <c r="J98" s="767"/>
      <c r="K98" s="767"/>
      <c r="L98" s="767"/>
      <c r="M98" s="767"/>
      <c r="N98" s="767"/>
    </row>
    <row r="99" spans="1:14" ht="15.75" customHeight="1">
      <c r="A99" s="766"/>
      <c r="B99" s="766"/>
      <c r="C99" s="767"/>
      <c r="D99" s="767"/>
      <c r="E99" s="767"/>
      <c r="F99" s="767"/>
      <c r="G99" s="767"/>
      <c r="H99" s="767"/>
      <c r="I99" s="767"/>
      <c r="J99" s="767"/>
      <c r="K99" s="767"/>
      <c r="L99" s="767"/>
      <c r="M99" s="767"/>
      <c r="N99" s="767"/>
    </row>
    <row r="100" spans="1:14" ht="15.75" customHeight="1">
      <c r="A100" s="766"/>
      <c r="B100" s="766"/>
      <c r="C100" s="767"/>
      <c r="D100" s="767"/>
      <c r="E100" s="767"/>
      <c r="F100" s="767"/>
      <c r="G100" s="767"/>
      <c r="H100" s="767"/>
      <c r="I100" s="767"/>
      <c r="J100" s="767"/>
      <c r="K100" s="767"/>
      <c r="L100" s="767"/>
      <c r="M100" s="767"/>
      <c r="N100" s="767"/>
    </row>
    <row r="101" spans="1:14" ht="15.75" customHeight="1">
      <c r="A101" s="766"/>
      <c r="B101" s="766"/>
      <c r="C101" s="767"/>
      <c r="D101" s="767"/>
      <c r="E101" s="767"/>
      <c r="F101" s="767"/>
      <c r="G101" s="767"/>
      <c r="H101" s="767"/>
      <c r="I101" s="767"/>
      <c r="J101" s="767"/>
      <c r="K101" s="767"/>
      <c r="L101" s="767"/>
      <c r="M101" s="767"/>
      <c r="N101" s="767"/>
    </row>
    <row r="102" spans="1:14" ht="15.75" customHeight="1">
      <c r="A102" s="766"/>
      <c r="B102" s="766"/>
      <c r="C102" s="767"/>
      <c r="D102" s="767"/>
      <c r="E102" s="767"/>
      <c r="F102" s="767"/>
      <c r="G102" s="767"/>
      <c r="H102" s="767"/>
      <c r="I102" s="767"/>
      <c r="J102" s="767"/>
      <c r="K102" s="767"/>
      <c r="L102" s="767"/>
      <c r="M102" s="767"/>
      <c r="N102" s="767"/>
    </row>
    <row r="103" spans="1:14" ht="15.75" customHeight="1">
      <c r="A103" s="766"/>
      <c r="B103" s="766"/>
      <c r="C103" s="767"/>
      <c r="D103" s="767"/>
      <c r="E103" s="767"/>
      <c r="F103" s="767"/>
      <c r="G103" s="767"/>
      <c r="H103" s="767"/>
      <c r="I103" s="767"/>
      <c r="J103" s="767"/>
      <c r="K103" s="767"/>
      <c r="L103" s="767"/>
      <c r="M103" s="767"/>
      <c r="N103" s="767"/>
    </row>
    <row r="104" spans="1:14" ht="15.75" customHeight="1">
      <c r="A104" s="766"/>
      <c r="B104" s="766"/>
      <c r="C104" s="767"/>
      <c r="D104" s="767"/>
      <c r="E104" s="767"/>
      <c r="F104" s="767"/>
      <c r="G104" s="767"/>
      <c r="H104" s="767"/>
      <c r="I104" s="767"/>
      <c r="J104" s="767"/>
      <c r="K104" s="767"/>
      <c r="L104" s="767"/>
      <c r="M104" s="767"/>
      <c r="N104" s="767"/>
    </row>
    <row r="105" spans="1:14" ht="15.75" customHeight="1">
      <c r="A105" s="766"/>
      <c r="B105" s="766"/>
      <c r="C105" s="767"/>
      <c r="D105" s="767"/>
      <c r="E105" s="767"/>
      <c r="F105" s="767"/>
      <c r="G105" s="767"/>
      <c r="H105" s="767"/>
      <c r="I105" s="767"/>
      <c r="J105" s="767"/>
      <c r="K105" s="767"/>
      <c r="L105" s="767"/>
      <c r="M105" s="767"/>
      <c r="N105" s="767"/>
    </row>
    <row r="106" spans="1:14" ht="15.75" customHeight="1">
      <c r="A106" s="766"/>
      <c r="B106" s="766"/>
      <c r="C106" s="767"/>
      <c r="D106" s="767"/>
      <c r="E106" s="767"/>
      <c r="F106" s="767"/>
      <c r="G106" s="767"/>
      <c r="H106" s="767"/>
      <c r="I106" s="767"/>
      <c r="J106" s="767"/>
      <c r="K106" s="767"/>
      <c r="L106" s="767"/>
      <c r="M106" s="767"/>
      <c r="N106" s="767"/>
    </row>
    <row r="107" spans="1:14" ht="15.75" customHeight="1">
      <c r="A107" s="766"/>
      <c r="B107" s="766"/>
      <c r="C107" s="767"/>
      <c r="D107" s="767"/>
      <c r="E107" s="767"/>
      <c r="F107" s="767"/>
      <c r="G107" s="767"/>
      <c r="H107" s="767"/>
      <c r="I107" s="767"/>
      <c r="J107" s="767"/>
      <c r="K107" s="767"/>
      <c r="L107" s="767"/>
      <c r="M107" s="767"/>
      <c r="N107" s="767"/>
    </row>
    <row r="108" spans="1:14" ht="15.75" customHeight="1">
      <c r="A108" s="766"/>
      <c r="B108" s="766"/>
      <c r="C108" s="767"/>
      <c r="D108" s="767"/>
      <c r="E108" s="767"/>
      <c r="F108" s="767"/>
      <c r="G108" s="767"/>
      <c r="H108" s="767"/>
      <c r="I108" s="767"/>
      <c r="J108" s="767"/>
      <c r="K108" s="767"/>
      <c r="L108" s="767"/>
      <c r="M108" s="767"/>
      <c r="N108" s="767"/>
    </row>
    <row r="109" spans="1:14" ht="15.75" customHeight="1">
      <c r="A109" s="766"/>
      <c r="B109" s="766"/>
      <c r="C109" s="767"/>
      <c r="D109" s="767"/>
      <c r="E109" s="767"/>
      <c r="F109" s="767"/>
      <c r="G109" s="767"/>
      <c r="H109" s="767"/>
      <c r="I109" s="767"/>
      <c r="J109" s="767"/>
      <c r="K109" s="767"/>
      <c r="L109" s="767"/>
      <c r="M109" s="767"/>
      <c r="N109" s="767"/>
    </row>
    <row r="110" spans="1:14" ht="15.75" customHeight="1">
      <c r="A110" s="766"/>
      <c r="B110" s="766"/>
      <c r="C110" s="767"/>
      <c r="D110" s="767"/>
      <c r="E110" s="767"/>
      <c r="F110" s="767"/>
      <c r="G110" s="767"/>
      <c r="H110" s="767"/>
      <c r="I110" s="767"/>
      <c r="J110" s="767"/>
      <c r="K110" s="767"/>
      <c r="L110" s="767"/>
      <c r="M110" s="767"/>
      <c r="N110" s="767"/>
    </row>
    <row r="111" spans="1:14" ht="15.75" customHeight="1">
      <c r="A111" s="766"/>
      <c r="B111" s="766"/>
      <c r="C111" s="767"/>
      <c r="D111" s="767"/>
      <c r="E111" s="767"/>
      <c r="F111" s="767"/>
      <c r="G111" s="767"/>
      <c r="H111" s="767"/>
      <c r="I111" s="767"/>
      <c r="J111" s="767"/>
      <c r="K111" s="767"/>
      <c r="L111" s="767"/>
      <c r="M111" s="767"/>
      <c r="N111" s="767"/>
    </row>
    <row r="112" spans="1:14" ht="15.75" customHeight="1">
      <c r="A112" s="766"/>
      <c r="B112" s="766"/>
      <c r="C112" s="767"/>
      <c r="D112" s="767"/>
      <c r="E112" s="767"/>
      <c r="F112" s="767"/>
      <c r="G112" s="767"/>
      <c r="H112" s="767"/>
      <c r="I112" s="767"/>
      <c r="J112" s="767"/>
      <c r="K112" s="767"/>
      <c r="L112" s="767"/>
      <c r="M112" s="767"/>
      <c r="N112" s="767"/>
    </row>
    <row r="113" spans="1:14" ht="15.75" customHeight="1">
      <c r="A113" s="766"/>
      <c r="B113" s="766"/>
      <c r="C113" s="767"/>
      <c r="D113" s="767"/>
      <c r="E113" s="767"/>
      <c r="F113" s="767"/>
      <c r="G113" s="767"/>
      <c r="H113" s="767"/>
      <c r="I113" s="767"/>
      <c r="J113" s="767"/>
      <c r="K113" s="767"/>
      <c r="L113" s="767"/>
      <c r="M113" s="767"/>
      <c r="N113" s="767"/>
    </row>
    <row r="114" spans="1:14" ht="15.75" customHeight="1">
      <c r="A114" s="766"/>
      <c r="B114" s="766"/>
      <c r="C114" s="767"/>
      <c r="D114" s="767"/>
      <c r="E114" s="767"/>
      <c r="F114" s="767"/>
      <c r="G114" s="767"/>
      <c r="H114" s="767"/>
      <c r="I114" s="767"/>
      <c r="J114" s="767"/>
      <c r="K114" s="767"/>
      <c r="L114" s="767"/>
      <c r="M114" s="767"/>
      <c r="N114" s="767"/>
    </row>
    <row r="115" spans="1:14" ht="15.75" customHeight="1">
      <c r="A115" s="766"/>
      <c r="B115" s="766"/>
      <c r="C115" s="767"/>
      <c r="D115" s="767"/>
      <c r="E115" s="767"/>
      <c r="F115" s="767"/>
      <c r="G115" s="767"/>
      <c r="H115" s="767"/>
      <c r="I115" s="767"/>
      <c r="J115" s="767"/>
      <c r="K115" s="767"/>
      <c r="L115" s="767"/>
      <c r="M115" s="767"/>
      <c r="N115" s="767"/>
    </row>
    <row r="116" spans="1:14" ht="15.75" customHeight="1">
      <c r="A116" s="766"/>
      <c r="B116" s="766"/>
      <c r="C116" s="767"/>
      <c r="D116" s="767"/>
      <c r="E116" s="767"/>
      <c r="F116" s="767"/>
      <c r="G116" s="767"/>
      <c r="H116" s="767"/>
      <c r="I116" s="767"/>
      <c r="J116" s="767"/>
      <c r="K116" s="767"/>
      <c r="L116" s="767"/>
      <c r="M116" s="767"/>
      <c r="N116" s="767"/>
    </row>
    <row r="117" spans="1:14" ht="15.75" customHeight="1">
      <c r="A117" s="766"/>
      <c r="B117" s="766"/>
      <c r="C117" s="767"/>
      <c r="D117" s="767"/>
      <c r="E117" s="767"/>
      <c r="F117" s="767"/>
      <c r="G117" s="767"/>
      <c r="H117" s="767"/>
      <c r="I117" s="767"/>
      <c r="J117" s="767"/>
      <c r="K117" s="767"/>
      <c r="L117" s="767"/>
      <c r="M117" s="767"/>
      <c r="N117" s="767"/>
    </row>
    <row r="118" spans="1:14" ht="15.75" customHeight="1">
      <c r="A118" s="766"/>
      <c r="B118" s="766"/>
      <c r="C118" s="767"/>
      <c r="D118" s="767"/>
      <c r="E118" s="767"/>
      <c r="F118" s="767"/>
      <c r="G118" s="767"/>
      <c r="H118" s="767"/>
      <c r="I118" s="767"/>
      <c r="J118" s="767"/>
      <c r="K118" s="767"/>
      <c r="L118" s="767"/>
      <c r="M118" s="767"/>
      <c r="N118" s="767"/>
    </row>
    <row r="119" spans="1:14" ht="15.75" customHeight="1">
      <c r="A119" s="766"/>
      <c r="B119" s="766"/>
      <c r="C119" s="767"/>
      <c r="D119" s="767"/>
      <c r="E119" s="767"/>
      <c r="F119" s="767"/>
      <c r="G119" s="767"/>
      <c r="H119" s="767"/>
      <c r="I119" s="767"/>
      <c r="J119" s="767"/>
      <c r="K119" s="767"/>
      <c r="L119" s="767"/>
      <c r="M119" s="767"/>
      <c r="N119" s="767"/>
    </row>
    <row r="120" spans="1:14" ht="15.75" customHeight="1">
      <c r="A120" s="766"/>
      <c r="B120" s="766"/>
      <c r="C120" s="767"/>
      <c r="D120" s="767"/>
      <c r="E120" s="767"/>
      <c r="F120" s="767"/>
      <c r="G120" s="767"/>
      <c r="H120" s="767"/>
      <c r="I120" s="767"/>
      <c r="J120" s="767"/>
      <c r="K120" s="767"/>
      <c r="L120" s="767"/>
      <c r="M120" s="767"/>
      <c r="N120" s="767"/>
    </row>
    <row r="121" spans="1:14" ht="15.75" customHeight="1">
      <c r="A121" s="766"/>
      <c r="B121" s="766"/>
      <c r="C121" s="767"/>
      <c r="D121" s="767"/>
      <c r="E121" s="767"/>
      <c r="F121" s="767"/>
      <c r="G121" s="767"/>
      <c r="H121" s="767"/>
      <c r="I121" s="767"/>
      <c r="J121" s="767"/>
      <c r="K121" s="767"/>
      <c r="L121" s="767"/>
      <c r="M121" s="767"/>
      <c r="N121" s="767"/>
    </row>
    <row r="122" spans="1:14" ht="15.75" customHeight="1">
      <c r="A122" s="766"/>
      <c r="B122" s="766"/>
      <c r="C122" s="767"/>
      <c r="D122" s="767"/>
      <c r="E122" s="767"/>
      <c r="F122" s="767"/>
      <c r="G122" s="767"/>
      <c r="H122" s="767"/>
      <c r="I122" s="767"/>
      <c r="J122" s="767"/>
      <c r="K122" s="767"/>
      <c r="L122" s="767"/>
      <c r="M122" s="767"/>
      <c r="N122" s="767"/>
    </row>
    <row r="123" spans="1:14" ht="15.75" customHeight="1">
      <c r="A123" s="766"/>
      <c r="B123" s="766"/>
      <c r="C123" s="767"/>
      <c r="D123" s="767"/>
      <c r="E123" s="767"/>
      <c r="F123" s="767"/>
      <c r="G123" s="767"/>
      <c r="H123" s="767"/>
      <c r="I123" s="767"/>
      <c r="J123" s="767"/>
      <c r="K123" s="767"/>
      <c r="L123" s="767"/>
      <c r="M123" s="767"/>
      <c r="N123" s="767"/>
    </row>
    <row r="124" spans="1:14" ht="15.75" customHeight="1">
      <c r="A124" s="766"/>
      <c r="B124" s="766"/>
      <c r="C124" s="767"/>
      <c r="D124" s="767"/>
      <c r="E124" s="767"/>
      <c r="F124" s="767"/>
      <c r="G124" s="767"/>
      <c r="H124" s="767"/>
      <c r="I124" s="767"/>
      <c r="J124" s="767"/>
      <c r="K124" s="767"/>
      <c r="L124" s="767"/>
      <c r="M124" s="767"/>
      <c r="N124" s="767"/>
    </row>
    <row r="125" spans="1:14" ht="15.75" customHeight="1">
      <c r="A125" s="766"/>
      <c r="B125" s="766"/>
      <c r="C125" s="767"/>
      <c r="D125" s="767"/>
      <c r="E125" s="767"/>
      <c r="F125" s="767"/>
      <c r="G125" s="767"/>
      <c r="H125" s="767"/>
      <c r="I125" s="767"/>
      <c r="J125" s="767"/>
      <c r="K125" s="767"/>
      <c r="L125" s="767"/>
      <c r="M125" s="767"/>
      <c r="N125" s="767"/>
    </row>
    <row r="126" spans="1:14" ht="15.75" customHeight="1">
      <c r="A126" s="766"/>
      <c r="B126" s="766"/>
      <c r="C126" s="767"/>
      <c r="D126" s="767"/>
      <c r="E126" s="767"/>
      <c r="F126" s="767"/>
      <c r="G126" s="767"/>
      <c r="H126" s="767"/>
      <c r="I126" s="767"/>
      <c r="J126" s="767"/>
      <c r="K126" s="767"/>
      <c r="L126" s="767"/>
      <c r="M126" s="767"/>
      <c r="N126" s="767"/>
    </row>
    <row r="127" spans="1:14" ht="15.75" customHeight="1">
      <c r="A127" s="766"/>
      <c r="B127" s="766"/>
      <c r="C127" s="767"/>
      <c r="D127" s="767"/>
      <c r="E127" s="767"/>
      <c r="F127" s="767"/>
      <c r="G127" s="767"/>
      <c r="H127" s="767"/>
      <c r="I127" s="767"/>
      <c r="J127" s="767"/>
      <c r="K127" s="767"/>
      <c r="L127" s="767"/>
      <c r="M127" s="767"/>
      <c r="N127" s="767"/>
    </row>
    <row r="128" spans="1:14" ht="15.75" customHeight="1">
      <c r="A128" s="766"/>
      <c r="B128" s="766"/>
      <c r="C128" s="767"/>
      <c r="D128" s="767"/>
      <c r="E128" s="767"/>
      <c r="F128" s="767"/>
      <c r="G128" s="767"/>
      <c r="H128" s="767"/>
      <c r="I128" s="767"/>
      <c r="J128" s="767"/>
      <c r="K128" s="767"/>
      <c r="L128" s="767"/>
      <c r="M128" s="767"/>
      <c r="N128" s="767"/>
    </row>
    <row r="129" spans="1:14" ht="15.75" customHeight="1">
      <c r="A129" s="766"/>
      <c r="B129" s="766"/>
      <c r="C129" s="767"/>
      <c r="D129" s="767"/>
      <c r="E129" s="767"/>
      <c r="F129" s="767"/>
      <c r="G129" s="767"/>
      <c r="H129" s="767"/>
      <c r="I129" s="767"/>
      <c r="J129" s="767"/>
      <c r="K129" s="767"/>
      <c r="L129" s="767"/>
      <c r="M129" s="767"/>
      <c r="N129" s="767"/>
    </row>
    <row r="130" spans="1:14" ht="15.75" customHeight="1">
      <c r="A130" s="766"/>
      <c r="B130" s="766"/>
      <c r="C130" s="767"/>
      <c r="D130" s="767"/>
      <c r="E130" s="767"/>
      <c r="F130" s="767"/>
      <c r="G130" s="767"/>
      <c r="H130" s="767"/>
      <c r="I130" s="767"/>
      <c r="J130" s="767"/>
      <c r="K130" s="767"/>
      <c r="L130" s="767"/>
      <c r="M130" s="767"/>
      <c r="N130" s="767"/>
    </row>
    <row r="131" spans="1:14" ht="15.75" customHeight="1">
      <c r="A131" s="766"/>
      <c r="B131" s="766"/>
      <c r="C131" s="767"/>
      <c r="D131" s="767"/>
      <c r="E131" s="767"/>
      <c r="F131" s="767"/>
      <c r="G131" s="767"/>
      <c r="H131" s="767"/>
      <c r="I131" s="767"/>
      <c r="J131" s="767"/>
      <c r="K131" s="767"/>
      <c r="L131" s="767"/>
      <c r="M131" s="767"/>
      <c r="N131" s="767"/>
    </row>
    <row r="132" spans="1:14" ht="15.75" customHeight="1">
      <c r="A132" s="766"/>
      <c r="B132" s="766"/>
      <c r="C132" s="767"/>
      <c r="D132" s="767"/>
      <c r="E132" s="767"/>
      <c r="F132" s="767"/>
      <c r="G132" s="767"/>
      <c r="H132" s="767"/>
      <c r="I132" s="767"/>
      <c r="J132" s="767"/>
      <c r="K132" s="767"/>
      <c r="L132" s="767"/>
      <c r="M132" s="767"/>
      <c r="N132" s="767"/>
    </row>
    <row r="133" spans="1:14" ht="15.75" customHeight="1">
      <c r="A133" s="766"/>
      <c r="B133" s="766"/>
      <c r="C133" s="767"/>
      <c r="D133" s="767"/>
      <c r="E133" s="767"/>
      <c r="F133" s="767"/>
      <c r="G133" s="767"/>
      <c r="H133" s="767"/>
      <c r="I133" s="767"/>
      <c r="J133" s="767"/>
      <c r="K133" s="767"/>
      <c r="L133" s="767"/>
      <c r="M133" s="767"/>
      <c r="N133" s="767"/>
    </row>
    <row r="134" spans="1:14" ht="15.75" customHeight="1">
      <c r="A134" s="766"/>
      <c r="B134" s="766"/>
      <c r="C134" s="767"/>
      <c r="D134" s="767"/>
      <c r="E134" s="767"/>
      <c r="F134" s="767"/>
      <c r="G134" s="767"/>
      <c r="H134" s="767"/>
      <c r="I134" s="767"/>
      <c r="J134" s="767"/>
      <c r="K134" s="767"/>
      <c r="L134" s="767"/>
      <c r="M134" s="767"/>
      <c r="N134" s="767"/>
    </row>
    <row r="135" spans="1:14" ht="15.75" customHeight="1">
      <c r="A135" s="766"/>
      <c r="B135" s="766"/>
      <c r="C135" s="767"/>
      <c r="D135" s="767"/>
      <c r="E135" s="767"/>
      <c r="F135" s="767"/>
      <c r="G135" s="767"/>
      <c r="H135" s="767"/>
      <c r="I135" s="767"/>
      <c r="J135" s="767"/>
      <c r="K135" s="767"/>
      <c r="L135" s="767"/>
      <c r="M135" s="767"/>
      <c r="N135" s="767"/>
    </row>
    <row r="136" spans="1:14" ht="15.75" customHeight="1">
      <c r="A136" s="766"/>
      <c r="B136" s="766"/>
      <c r="C136" s="767"/>
      <c r="D136" s="767"/>
      <c r="E136" s="767"/>
      <c r="F136" s="767"/>
      <c r="G136" s="767"/>
      <c r="H136" s="767"/>
      <c r="I136" s="767"/>
      <c r="J136" s="767"/>
      <c r="K136" s="767"/>
      <c r="L136" s="767"/>
      <c r="M136" s="767"/>
      <c r="N136" s="767"/>
    </row>
    <row r="137" spans="1:14" ht="15.75" customHeight="1">
      <c r="A137" s="766"/>
      <c r="B137" s="766"/>
      <c r="C137" s="767"/>
      <c r="D137" s="767"/>
      <c r="E137" s="767"/>
      <c r="F137" s="767"/>
      <c r="G137" s="767"/>
      <c r="H137" s="767"/>
      <c r="I137" s="767"/>
      <c r="J137" s="767"/>
      <c r="K137" s="767"/>
      <c r="L137" s="767"/>
      <c r="M137" s="767"/>
      <c r="N137" s="767"/>
    </row>
    <row r="138" spans="1:14" ht="15.75" customHeight="1">
      <c r="A138" s="766"/>
      <c r="B138" s="766"/>
      <c r="C138" s="767"/>
      <c r="D138" s="767"/>
      <c r="E138" s="767"/>
      <c r="F138" s="767"/>
      <c r="G138" s="767"/>
      <c r="H138" s="767"/>
      <c r="I138" s="767"/>
      <c r="J138" s="767"/>
      <c r="K138" s="767"/>
      <c r="L138" s="767"/>
      <c r="M138" s="767"/>
      <c r="N138" s="767"/>
    </row>
    <row r="139" spans="1:14" ht="15.75" customHeight="1">
      <c r="A139" s="766"/>
      <c r="B139" s="766"/>
      <c r="C139" s="767"/>
      <c r="D139" s="767"/>
      <c r="E139" s="767"/>
      <c r="F139" s="767"/>
      <c r="G139" s="767"/>
      <c r="H139" s="767"/>
      <c r="I139" s="767"/>
      <c r="J139" s="767"/>
      <c r="K139" s="767"/>
      <c r="L139" s="767"/>
      <c r="M139" s="767"/>
      <c r="N139" s="767"/>
    </row>
    <row r="140" spans="1:14" ht="15.75" customHeight="1">
      <c r="A140" s="766"/>
      <c r="B140" s="766"/>
      <c r="C140" s="767"/>
      <c r="D140" s="767"/>
      <c r="E140" s="767"/>
      <c r="F140" s="767"/>
      <c r="G140" s="767"/>
      <c r="H140" s="767"/>
      <c r="I140" s="767"/>
      <c r="J140" s="767"/>
      <c r="K140" s="767"/>
      <c r="L140" s="767"/>
      <c r="M140" s="767"/>
      <c r="N140" s="767"/>
    </row>
    <row r="141" spans="1:14" ht="15.75" customHeight="1">
      <c r="A141" s="766"/>
      <c r="B141" s="766"/>
      <c r="C141" s="767"/>
      <c r="D141" s="767"/>
      <c r="E141" s="767"/>
      <c r="F141" s="767"/>
      <c r="G141" s="767"/>
      <c r="H141" s="767"/>
      <c r="I141" s="767"/>
      <c r="J141" s="767"/>
      <c r="K141" s="767"/>
      <c r="L141" s="767"/>
      <c r="M141" s="767"/>
      <c r="N141" s="767"/>
    </row>
    <row r="142" spans="1:14" ht="15.75" customHeight="1">
      <c r="A142" s="766"/>
      <c r="B142" s="766"/>
      <c r="C142" s="767"/>
      <c r="D142" s="767"/>
      <c r="E142" s="767"/>
      <c r="F142" s="767"/>
      <c r="G142" s="767"/>
      <c r="H142" s="767"/>
      <c r="I142" s="767"/>
      <c r="J142" s="767"/>
      <c r="K142" s="767"/>
      <c r="L142" s="767"/>
      <c r="M142" s="767"/>
      <c r="N142" s="767"/>
    </row>
    <row r="143" spans="1:14" ht="15.75" customHeight="1">
      <c r="A143" s="766"/>
      <c r="B143" s="766"/>
      <c r="C143" s="767"/>
      <c r="D143" s="767"/>
      <c r="E143" s="767"/>
      <c r="F143" s="767"/>
      <c r="G143" s="767"/>
      <c r="H143" s="767"/>
      <c r="I143" s="767"/>
      <c r="J143" s="767"/>
      <c r="K143" s="767"/>
      <c r="L143" s="767"/>
      <c r="M143" s="767"/>
      <c r="N143" s="767"/>
    </row>
    <row r="144" spans="1:14" ht="15.75" customHeight="1">
      <c r="A144" s="766"/>
      <c r="B144" s="766"/>
      <c r="C144" s="767"/>
      <c r="D144" s="767"/>
      <c r="E144" s="767"/>
      <c r="F144" s="767"/>
      <c r="G144" s="767"/>
      <c r="H144" s="767"/>
      <c r="I144" s="767"/>
      <c r="J144" s="767"/>
      <c r="K144" s="767"/>
      <c r="L144" s="767"/>
      <c r="M144" s="767"/>
      <c r="N144" s="767"/>
    </row>
    <row r="145" spans="1:14" ht="15.75" customHeight="1">
      <c r="A145" s="766"/>
      <c r="B145" s="766"/>
      <c r="C145" s="767"/>
      <c r="D145" s="767"/>
      <c r="E145" s="767"/>
      <c r="F145" s="767"/>
      <c r="G145" s="767"/>
      <c r="H145" s="767"/>
      <c r="I145" s="767"/>
      <c r="J145" s="767"/>
      <c r="K145" s="767"/>
      <c r="L145" s="767"/>
      <c r="M145" s="767"/>
      <c r="N145" s="767"/>
    </row>
    <row r="146" spans="1:14" ht="15.75" customHeight="1">
      <c r="A146" s="766"/>
      <c r="B146" s="766"/>
      <c r="C146" s="767"/>
      <c r="D146" s="767"/>
      <c r="E146" s="767"/>
      <c r="F146" s="767"/>
      <c r="G146" s="767"/>
      <c r="H146" s="767"/>
      <c r="I146" s="767"/>
      <c r="J146" s="767"/>
      <c r="K146" s="767"/>
      <c r="L146" s="767"/>
      <c r="M146" s="767"/>
      <c r="N146" s="767"/>
    </row>
    <row r="147" spans="1:14" ht="15.75" customHeight="1">
      <c r="A147" s="766"/>
      <c r="B147" s="766"/>
      <c r="C147" s="767"/>
      <c r="D147" s="767"/>
      <c r="E147" s="767"/>
      <c r="F147" s="767"/>
      <c r="G147" s="767"/>
      <c r="H147" s="767"/>
      <c r="I147" s="767"/>
      <c r="J147" s="767"/>
      <c r="K147" s="767"/>
      <c r="L147" s="767"/>
      <c r="M147" s="767"/>
      <c r="N147" s="767"/>
    </row>
    <row r="148" spans="1:14" ht="15.75" customHeight="1">
      <c r="A148" s="766"/>
      <c r="B148" s="766"/>
      <c r="C148" s="767"/>
      <c r="D148" s="767"/>
      <c r="E148" s="767"/>
      <c r="F148" s="767"/>
      <c r="G148" s="767"/>
      <c r="H148" s="767"/>
      <c r="I148" s="767"/>
      <c r="J148" s="767"/>
      <c r="K148" s="767"/>
      <c r="L148" s="767"/>
      <c r="M148" s="767"/>
      <c r="N148" s="767"/>
    </row>
    <row r="149" spans="1:14" ht="15.75" customHeight="1">
      <c r="A149" s="766"/>
      <c r="B149" s="766"/>
      <c r="C149" s="767"/>
      <c r="D149" s="767"/>
      <c r="E149" s="767"/>
      <c r="F149" s="767"/>
      <c r="G149" s="767"/>
      <c r="H149" s="767"/>
      <c r="I149" s="767"/>
      <c r="J149" s="767"/>
      <c r="K149" s="767"/>
      <c r="L149" s="767"/>
      <c r="M149" s="767"/>
      <c r="N149" s="767"/>
    </row>
    <row r="150" spans="1:14" ht="15.75" customHeight="1">
      <c r="A150" s="766"/>
      <c r="B150" s="766"/>
      <c r="C150" s="767"/>
      <c r="D150" s="767"/>
      <c r="E150" s="767"/>
      <c r="F150" s="767"/>
      <c r="G150" s="767"/>
      <c r="H150" s="767"/>
      <c r="I150" s="767"/>
      <c r="J150" s="767"/>
      <c r="K150" s="767"/>
      <c r="L150" s="767"/>
      <c r="M150" s="767"/>
      <c r="N150" s="767"/>
    </row>
    <row r="151" spans="1:14" ht="15.75" customHeight="1">
      <c r="A151" s="766"/>
      <c r="B151" s="766"/>
      <c r="C151" s="767"/>
      <c r="D151" s="767"/>
      <c r="E151" s="767"/>
      <c r="F151" s="767"/>
      <c r="G151" s="767"/>
      <c r="H151" s="767"/>
      <c r="I151" s="767"/>
      <c r="J151" s="767"/>
      <c r="K151" s="767"/>
      <c r="L151" s="767"/>
      <c r="M151" s="767"/>
      <c r="N151" s="767"/>
    </row>
    <row r="152" spans="1:14" ht="15.75" customHeight="1">
      <c r="A152" s="766"/>
      <c r="B152" s="766"/>
      <c r="C152" s="767"/>
      <c r="D152" s="767"/>
      <c r="E152" s="767"/>
      <c r="F152" s="767"/>
      <c r="G152" s="767"/>
      <c r="H152" s="767"/>
      <c r="I152" s="767"/>
      <c r="J152" s="767"/>
      <c r="K152" s="767"/>
      <c r="L152" s="767"/>
      <c r="M152" s="767"/>
      <c r="N152" s="767"/>
    </row>
    <row r="153" spans="1:14" ht="15.75" customHeight="1">
      <c r="A153" s="766"/>
      <c r="B153" s="766"/>
      <c r="C153" s="767"/>
      <c r="D153" s="767"/>
      <c r="E153" s="767"/>
      <c r="F153" s="767"/>
      <c r="G153" s="767"/>
      <c r="H153" s="767"/>
      <c r="I153" s="767"/>
      <c r="J153" s="767"/>
      <c r="K153" s="767"/>
      <c r="L153" s="767"/>
      <c r="M153" s="767"/>
      <c r="N153" s="767"/>
    </row>
    <row r="154" spans="1:14" ht="15.75" customHeight="1">
      <c r="A154" s="766"/>
      <c r="B154" s="766"/>
      <c r="C154" s="767"/>
      <c r="D154" s="767"/>
      <c r="E154" s="767"/>
      <c r="F154" s="767"/>
      <c r="G154" s="767"/>
      <c r="H154" s="767"/>
      <c r="I154" s="767"/>
      <c r="J154" s="767"/>
      <c r="K154" s="767"/>
      <c r="L154" s="767"/>
      <c r="M154" s="767"/>
      <c r="N154" s="767"/>
    </row>
    <row r="155" spans="1:14" ht="15.75" customHeight="1">
      <c r="A155" s="766"/>
      <c r="B155" s="766"/>
      <c r="C155" s="767"/>
      <c r="D155" s="767"/>
      <c r="E155" s="767"/>
      <c r="F155" s="767"/>
      <c r="G155" s="767"/>
      <c r="H155" s="767"/>
      <c r="I155" s="767"/>
      <c r="J155" s="767"/>
      <c r="K155" s="767"/>
      <c r="L155" s="767"/>
      <c r="M155" s="767"/>
      <c r="N155" s="767"/>
    </row>
    <row r="156" spans="1:14" ht="15.75" customHeight="1">
      <c r="A156" s="766"/>
      <c r="B156" s="766"/>
      <c r="C156" s="767"/>
      <c r="D156" s="767"/>
      <c r="E156" s="767"/>
      <c r="F156" s="767"/>
      <c r="G156" s="767"/>
      <c r="H156" s="767"/>
      <c r="I156" s="767"/>
      <c r="J156" s="767"/>
      <c r="K156" s="767"/>
      <c r="L156" s="767"/>
      <c r="M156" s="767"/>
      <c r="N156" s="767"/>
    </row>
    <row r="157" spans="1:14" ht="15.75" customHeight="1">
      <c r="A157" s="766"/>
      <c r="B157" s="766"/>
      <c r="C157" s="767"/>
      <c r="D157" s="767"/>
      <c r="E157" s="767"/>
      <c r="F157" s="767"/>
      <c r="G157" s="767"/>
      <c r="H157" s="767"/>
      <c r="I157" s="767"/>
      <c r="J157" s="767"/>
      <c r="K157" s="767"/>
      <c r="L157" s="767"/>
      <c r="M157" s="767"/>
      <c r="N157" s="767"/>
    </row>
    <row r="158" spans="1:14" ht="15.75" customHeight="1">
      <c r="A158" s="766"/>
      <c r="B158" s="766"/>
      <c r="C158" s="767"/>
      <c r="D158" s="767"/>
      <c r="E158" s="767"/>
      <c r="F158" s="767"/>
      <c r="G158" s="767"/>
      <c r="H158" s="767"/>
      <c r="I158" s="767"/>
      <c r="J158" s="767"/>
      <c r="K158" s="767"/>
      <c r="L158" s="767"/>
      <c r="M158" s="767"/>
      <c r="N158" s="767"/>
    </row>
    <row r="159" spans="1:14" ht="15.75" customHeight="1">
      <c r="A159" s="766"/>
      <c r="B159" s="766"/>
      <c r="C159" s="767"/>
      <c r="D159" s="767"/>
      <c r="E159" s="767"/>
      <c r="F159" s="767"/>
      <c r="G159" s="767"/>
      <c r="H159" s="767"/>
      <c r="I159" s="767"/>
      <c r="J159" s="767"/>
      <c r="K159" s="767"/>
      <c r="L159" s="767"/>
      <c r="M159" s="767"/>
      <c r="N159" s="767"/>
    </row>
    <row r="160" spans="1:14" ht="15.75" customHeight="1">
      <c r="A160" s="766"/>
      <c r="B160" s="766"/>
      <c r="C160" s="767"/>
      <c r="D160" s="767"/>
      <c r="E160" s="767"/>
      <c r="F160" s="767"/>
      <c r="G160" s="767"/>
      <c r="H160" s="767"/>
      <c r="I160" s="767"/>
      <c r="J160" s="767"/>
      <c r="K160" s="767"/>
      <c r="L160" s="767"/>
      <c r="M160" s="767"/>
      <c r="N160" s="767"/>
    </row>
    <row r="161" spans="1:14" ht="15.75" customHeight="1">
      <c r="A161" s="766"/>
      <c r="B161" s="766"/>
      <c r="C161" s="767"/>
      <c r="D161" s="767"/>
      <c r="E161" s="767"/>
      <c r="F161" s="767"/>
      <c r="G161" s="767"/>
      <c r="H161" s="767"/>
      <c r="I161" s="767"/>
      <c r="J161" s="767"/>
      <c r="K161" s="767"/>
      <c r="L161" s="767"/>
      <c r="M161" s="767"/>
      <c r="N161" s="767"/>
    </row>
    <row r="162" spans="1:14" ht="15.75" customHeight="1">
      <c r="A162" s="766"/>
      <c r="B162" s="766"/>
      <c r="C162" s="767"/>
      <c r="D162" s="767"/>
      <c r="E162" s="767"/>
      <c r="F162" s="767"/>
      <c r="G162" s="767"/>
      <c r="H162" s="767"/>
      <c r="I162" s="767"/>
      <c r="J162" s="767"/>
      <c r="K162" s="767"/>
      <c r="L162" s="767"/>
      <c r="M162" s="767"/>
      <c r="N162" s="767"/>
    </row>
    <row r="163" spans="1:14" ht="15.75" customHeight="1">
      <c r="A163" s="766"/>
      <c r="B163" s="766"/>
      <c r="C163" s="767"/>
      <c r="D163" s="767"/>
      <c r="E163" s="767"/>
      <c r="F163" s="767"/>
      <c r="G163" s="767"/>
      <c r="H163" s="767"/>
      <c r="I163" s="767"/>
      <c r="J163" s="767"/>
      <c r="K163" s="767"/>
      <c r="L163" s="767"/>
      <c r="M163" s="767"/>
      <c r="N163" s="767"/>
    </row>
    <row r="164" spans="1:14" ht="15.75" customHeight="1">
      <c r="A164" s="766"/>
      <c r="B164" s="766"/>
      <c r="C164" s="767"/>
      <c r="D164" s="767"/>
      <c r="E164" s="767"/>
      <c r="F164" s="767"/>
      <c r="G164" s="767"/>
      <c r="H164" s="767"/>
      <c r="I164" s="767"/>
      <c r="J164" s="767"/>
      <c r="K164" s="767"/>
      <c r="L164" s="767"/>
      <c r="M164" s="767"/>
      <c r="N164" s="767"/>
    </row>
    <row r="165" spans="1:14" ht="15.75" customHeight="1">
      <c r="A165" s="766"/>
      <c r="B165" s="766"/>
      <c r="C165" s="767"/>
      <c r="D165" s="767"/>
      <c r="E165" s="767"/>
      <c r="F165" s="767"/>
      <c r="G165" s="767"/>
      <c r="H165" s="767"/>
      <c r="I165" s="767"/>
      <c r="J165" s="767"/>
      <c r="K165" s="767"/>
      <c r="L165" s="767"/>
      <c r="M165" s="767"/>
      <c r="N165" s="767"/>
    </row>
    <row r="166" spans="1:14" ht="15.75" customHeight="1">
      <c r="A166" s="766"/>
      <c r="B166" s="766"/>
      <c r="C166" s="767"/>
      <c r="D166" s="767"/>
      <c r="E166" s="767"/>
      <c r="F166" s="767"/>
      <c r="G166" s="767"/>
      <c r="H166" s="767"/>
      <c r="I166" s="767"/>
      <c r="J166" s="767"/>
      <c r="K166" s="767"/>
      <c r="L166" s="767"/>
      <c r="M166" s="767"/>
      <c r="N166" s="767"/>
    </row>
    <row r="167" spans="1:14" ht="15.75" customHeight="1">
      <c r="A167" s="766"/>
      <c r="B167" s="766"/>
      <c r="C167" s="767"/>
      <c r="D167" s="767"/>
      <c r="E167" s="767"/>
      <c r="F167" s="767"/>
      <c r="G167" s="767"/>
      <c r="H167" s="767"/>
      <c r="I167" s="767"/>
      <c r="J167" s="767"/>
      <c r="K167" s="767"/>
      <c r="L167" s="767"/>
      <c r="M167" s="767"/>
      <c r="N167" s="767"/>
    </row>
    <row r="168" spans="1:14" ht="15.75" customHeight="1">
      <c r="A168" s="766"/>
      <c r="B168" s="766"/>
      <c r="C168" s="767"/>
      <c r="D168" s="767"/>
      <c r="E168" s="767"/>
      <c r="F168" s="767"/>
      <c r="G168" s="767"/>
      <c r="H168" s="767"/>
      <c r="I168" s="767"/>
      <c r="J168" s="767"/>
      <c r="K168" s="767"/>
      <c r="L168" s="767"/>
      <c r="M168" s="767"/>
      <c r="N168" s="767"/>
    </row>
    <row r="169" spans="1:14" ht="15.75" customHeight="1">
      <c r="A169" s="766"/>
      <c r="B169" s="766"/>
      <c r="C169" s="767"/>
      <c r="D169" s="767"/>
      <c r="E169" s="767"/>
      <c r="F169" s="767"/>
      <c r="G169" s="767"/>
      <c r="H169" s="767"/>
      <c r="I169" s="767"/>
      <c r="J169" s="767"/>
      <c r="K169" s="767"/>
      <c r="L169" s="767"/>
      <c r="M169" s="767"/>
      <c r="N169" s="767"/>
    </row>
    <row r="170" spans="1:14" ht="15.75" customHeight="1">
      <c r="A170" s="766"/>
      <c r="B170" s="766"/>
      <c r="C170" s="767"/>
      <c r="D170" s="767"/>
      <c r="E170" s="767"/>
      <c r="F170" s="767"/>
      <c r="G170" s="767"/>
      <c r="H170" s="767"/>
      <c r="I170" s="767"/>
      <c r="J170" s="767"/>
      <c r="K170" s="767"/>
      <c r="L170" s="767"/>
      <c r="M170" s="767"/>
      <c r="N170" s="767"/>
    </row>
    <row r="171" spans="1:14" ht="15.75" customHeight="1">
      <c r="A171" s="766"/>
      <c r="B171" s="766"/>
      <c r="C171" s="767"/>
      <c r="D171" s="767"/>
      <c r="E171" s="767"/>
      <c r="F171" s="767"/>
      <c r="G171" s="767"/>
      <c r="H171" s="767"/>
      <c r="I171" s="767"/>
      <c r="J171" s="767"/>
      <c r="K171" s="767"/>
      <c r="L171" s="767"/>
      <c r="M171" s="767"/>
      <c r="N171" s="767"/>
    </row>
    <row r="172" spans="1:14" ht="15.75" customHeight="1">
      <c r="A172" s="766"/>
      <c r="B172" s="766"/>
      <c r="C172" s="767"/>
      <c r="D172" s="767"/>
      <c r="E172" s="767"/>
      <c r="F172" s="767"/>
      <c r="G172" s="767"/>
      <c r="H172" s="767"/>
      <c r="I172" s="767"/>
      <c r="J172" s="767"/>
      <c r="K172" s="767"/>
      <c r="L172" s="767"/>
      <c r="M172" s="767"/>
      <c r="N172" s="767"/>
    </row>
    <row r="173" spans="1:14" ht="15.75" customHeight="1">
      <c r="A173" s="766"/>
      <c r="B173" s="766"/>
      <c r="C173" s="767"/>
      <c r="D173" s="767"/>
      <c r="E173" s="767"/>
      <c r="F173" s="767"/>
      <c r="G173" s="767"/>
      <c r="H173" s="767"/>
      <c r="I173" s="767"/>
      <c r="J173" s="767"/>
      <c r="K173" s="767"/>
      <c r="L173" s="767"/>
      <c r="M173" s="767"/>
      <c r="N173" s="767"/>
    </row>
    <row r="174" spans="1:14" ht="15.75" customHeight="1">
      <c r="A174" s="766"/>
      <c r="B174" s="766"/>
      <c r="C174" s="767"/>
      <c r="D174" s="767"/>
      <c r="E174" s="767"/>
      <c r="F174" s="767"/>
      <c r="G174" s="767"/>
      <c r="H174" s="767"/>
      <c r="I174" s="767"/>
      <c r="J174" s="767"/>
      <c r="K174" s="767"/>
      <c r="L174" s="767"/>
      <c r="M174" s="767"/>
      <c r="N174" s="767"/>
    </row>
    <row r="175" spans="1:14" ht="15.75" customHeight="1">
      <c r="A175" s="766"/>
      <c r="B175" s="766"/>
      <c r="C175" s="767"/>
      <c r="D175" s="767"/>
      <c r="E175" s="767"/>
      <c r="F175" s="767"/>
      <c r="G175" s="767"/>
      <c r="H175" s="767"/>
      <c r="I175" s="767"/>
      <c r="J175" s="767"/>
      <c r="K175" s="767"/>
      <c r="L175" s="767"/>
      <c r="M175" s="767"/>
      <c r="N175" s="767"/>
    </row>
    <row r="176" spans="1:14" ht="15.75" customHeight="1">
      <c r="A176" s="766"/>
      <c r="B176" s="766"/>
      <c r="C176" s="767"/>
      <c r="D176" s="767"/>
      <c r="E176" s="767"/>
      <c r="F176" s="767"/>
      <c r="G176" s="767"/>
      <c r="H176" s="767"/>
      <c r="I176" s="767"/>
      <c r="J176" s="767"/>
      <c r="K176" s="767"/>
      <c r="L176" s="767"/>
      <c r="M176" s="767"/>
      <c r="N176" s="767"/>
    </row>
    <row r="177" spans="1:14" ht="15.75" customHeight="1">
      <c r="A177" s="766"/>
      <c r="B177" s="766"/>
      <c r="C177" s="767"/>
      <c r="D177" s="767"/>
      <c r="E177" s="767"/>
      <c r="F177" s="767"/>
      <c r="G177" s="767"/>
      <c r="H177" s="767"/>
      <c r="I177" s="767"/>
      <c r="J177" s="767"/>
      <c r="K177" s="767"/>
      <c r="L177" s="767"/>
      <c r="M177" s="767"/>
      <c r="N177" s="767"/>
    </row>
    <row r="178" spans="1:14" ht="15.75" customHeight="1">
      <c r="A178" s="766"/>
      <c r="B178" s="766"/>
      <c r="C178" s="767"/>
      <c r="D178" s="767"/>
      <c r="E178" s="767"/>
      <c r="F178" s="767"/>
      <c r="G178" s="767"/>
      <c r="H178" s="767"/>
      <c r="I178" s="767"/>
      <c r="J178" s="767"/>
      <c r="K178" s="767"/>
      <c r="L178" s="767"/>
      <c r="M178" s="767"/>
      <c r="N178" s="767"/>
    </row>
    <row r="179" spans="1:14" ht="15.75" customHeight="1">
      <c r="A179" s="766"/>
      <c r="B179" s="766"/>
      <c r="C179" s="767"/>
      <c r="D179" s="767"/>
      <c r="E179" s="767"/>
      <c r="F179" s="767"/>
      <c r="G179" s="767"/>
      <c r="H179" s="767"/>
      <c r="I179" s="767"/>
      <c r="J179" s="767"/>
      <c r="K179" s="767"/>
      <c r="L179" s="767"/>
      <c r="M179" s="767"/>
      <c r="N179" s="767"/>
    </row>
    <row r="180" spans="1:14" ht="15.75" customHeight="1">
      <c r="A180" s="766"/>
      <c r="B180" s="766"/>
      <c r="C180" s="767"/>
      <c r="D180" s="767"/>
      <c r="E180" s="767"/>
      <c r="F180" s="767"/>
      <c r="G180" s="767"/>
      <c r="H180" s="767"/>
      <c r="I180" s="767"/>
      <c r="J180" s="767"/>
      <c r="K180" s="767"/>
      <c r="L180" s="767"/>
      <c r="M180" s="767"/>
      <c r="N180" s="767"/>
    </row>
    <row r="181" spans="1:14" ht="15.75" customHeight="1">
      <c r="A181" s="766"/>
      <c r="B181" s="766"/>
      <c r="C181" s="767"/>
      <c r="D181" s="767"/>
      <c r="E181" s="767"/>
      <c r="F181" s="767"/>
      <c r="G181" s="767"/>
      <c r="H181" s="767"/>
      <c r="I181" s="767"/>
      <c r="J181" s="767"/>
      <c r="K181" s="767"/>
      <c r="L181" s="767"/>
      <c r="M181" s="767"/>
      <c r="N181" s="767"/>
    </row>
    <row r="182" spans="1:14" ht="15.75" customHeight="1">
      <c r="A182" s="766"/>
      <c r="B182" s="766"/>
      <c r="C182" s="767"/>
      <c r="D182" s="767"/>
      <c r="E182" s="767"/>
      <c r="F182" s="767"/>
      <c r="G182" s="767"/>
      <c r="H182" s="767"/>
      <c r="I182" s="767"/>
      <c r="J182" s="767"/>
      <c r="K182" s="767"/>
      <c r="L182" s="767"/>
      <c r="M182" s="767"/>
      <c r="N182" s="767"/>
    </row>
    <row r="183" spans="1:14" ht="15.75" customHeight="1">
      <c r="A183" s="766"/>
      <c r="B183" s="766"/>
      <c r="C183" s="767"/>
      <c r="D183" s="767"/>
      <c r="E183" s="767"/>
      <c r="F183" s="767"/>
      <c r="G183" s="767"/>
      <c r="H183" s="767"/>
      <c r="I183" s="767"/>
      <c r="J183" s="767"/>
      <c r="K183" s="767"/>
      <c r="L183" s="767"/>
      <c r="M183" s="767"/>
      <c r="N183" s="767"/>
    </row>
    <row r="184" spans="1:14" ht="15.75" customHeight="1">
      <c r="A184" s="766"/>
      <c r="B184" s="766"/>
      <c r="C184" s="767"/>
      <c r="D184" s="767"/>
      <c r="E184" s="767"/>
      <c r="F184" s="767"/>
      <c r="G184" s="767"/>
      <c r="H184" s="767"/>
      <c r="I184" s="767"/>
      <c r="J184" s="767"/>
      <c r="K184" s="767"/>
      <c r="L184" s="767"/>
      <c r="M184" s="767"/>
      <c r="N184" s="767"/>
    </row>
    <row r="185" spans="1:14" ht="15.75" customHeight="1">
      <c r="A185" s="766"/>
      <c r="B185" s="766"/>
      <c r="C185" s="767"/>
      <c r="D185" s="767"/>
      <c r="E185" s="767"/>
      <c r="F185" s="767"/>
      <c r="G185" s="767"/>
      <c r="H185" s="767"/>
      <c r="I185" s="767"/>
      <c r="J185" s="767"/>
      <c r="K185" s="767"/>
      <c r="L185" s="767"/>
      <c r="M185" s="767"/>
      <c r="N185" s="767"/>
    </row>
    <row r="186" spans="1:14" ht="15.75" customHeight="1">
      <c r="A186" s="766"/>
      <c r="B186" s="766"/>
      <c r="C186" s="767"/>
      <c r="D186" s="767"/>
      <c r="E186" s="767"/>
      <c r="F186" s="767"/>
      <c r="G186" s="767"/>
      <c r="H186" s="767"/>
      <c r="I186" s="767"/>
      <c r="J186" s="767"/>
      <c r="K186" s="767"/>
      <c r="L186" s="767"/>
      <c r="M186" s="767"/>
      <c r="N186" s="767"/>
    </row>
    <row r="187" spans="1:14" ht="15.75" customHeight="1">
      <c r="A187" s="766"/>
      <c r="B187" s="766"/>
      <c r="C187" s="767"/>
      <c r="D187" s="767"/>
      <c r="E187" s="767"/>
      <c r="F187" s="767"/>
      <c r="G187" s="767"/>
      <c r="H187" s="767"/>
      <c r="I187" s="767"/>
      <c r="J187" s="767"/>
      <c r="K187" s="767"/>
      <c r="L187" s="767"/>
      <c r="M187" s="767"/>
      <c r="N187" s="767"/>
    </row>
    <row r="188" spans="1:14" ht="15.75" customHeight="1">
      <c r="A188" s="766"/>
      <c r="B188" s="766"/>
      <c r="C188" s="767"/>
      <c r="D188" s="767"/>
      <c r="E188" s="767"/>
      <c r="F188" s="767"/>
      <c r="G188" s="767"/>
      <c r="H188" s="767"/>
      <c r="I188" s="767"/>
      <c r="J188" s="767"/>
      <c r="K188" s="767"/>
      <c r="L188" s="767"/>
      <c r="M188" s="767"/>
      <c r="N188" s="767"/>
    </row>
    <row r="189" spans="1:14" ht="15.75" customHeight="1">
      <c r="A189" s="766"/>
      <c r="B189" s="766"/>
      <c r="C189" s="767"/>
      <c r="D189" s="767"/>
      <c r="E189" s="767"/>
      <c r="F189" s="767"/>
      <c r="G189" s="767"/>
      <c r="H189" s="767"/>
      <c r="I189" s="767"/>
      <c r="J189" s="767"/>
      <c r="K189" s="767"/>
      <c r="L189" s="767"/>
      <c r="M189" s="767"/>
      <c r="N189" s="767"/>
    </row>
    <row r="190" spans="1:14" ht="15.75" customHeight="1">
      <c r="A190" s="766"/>
      <c r="B190" s="766"/>
      <c r="C190" s="767"/>
      <c r="D190" s="767"/>
      <c r="E190" s="767"/>
      <c r="F190" s="767"/>
      <c r="G190" s="767"/>
      <c r="H190" s="767"/>
      <c r="I190" s="767"/>
      <c r="J190" s="767"/>
      <c r="K190" s="767"/>
      <c r="L190" s="767"/>
      <c r="M190" s="767"/>
      <c r="N190" s="767"/>
    </row>
    <row r="191" spans="1:14" ht="15.75" customHeight="1">
      <c r="A191" s="766"/>
      <c r="B191" s="766"/>
      <c r="C191" s="767"/>
      <c r="D191" s="767"/>
      <c r="E191" s="767"/>
      <c r="F191" s="767"/>
      <c r="G191" s="767"/>
      <c r="H191" s="767"/>
      <c r="I191" s="767"/>
      <c r="J191" s="767"/>
      <c r="K191" s="767"/>
      <c r="L191" s="767"/>
      <c r="M191" s="767"/>
      <c r="N191" s="767"/>
    </row>
    <row r="192" spans="1:14" ht="15.75" customHeight="1">
      <c r="A192" s="766"/>
      <c r="B192" s="766"/>
      <c r="C192" s="767"/>
      <c r="D192" s="767"/>
      <c r="E192" s="767"/>
      <c r="F192" s="767"/>
      <c r="G192" s="767"/>
      <c r="H192" s="767"/>
      <c r="I192" s="767"/>
      <c r="J192" s="767"/>
      <c r="K192" s="767"/>
      <c r="L192" s="767"/>
      <c r="M192" s="767"/>
      <c r="N192" s="767"/>
    </row>
    <row r="193" spans="1:14" ht="15.75" customHeight="1">
      <c r="A193" s="766"/>
      <c r="B193" s="766"/>
      <c r="C193" s="767"/>
      <c r="D193" s="767"/>
      <c r="E193" s="767"/>
      <c r="F193" s="767"/>
      <c r="G193" s="767"/>
      <c r="H193" s="767"/>
      <c r="I193" s="767"/>
      <c r="J193" s="767"/>
      <c r="K193" s="767"/>
      <c r="L193" s="767"/>
      <c r="M193" s="767"/>
      <c r="N193" s="767"/>
    </row>
    <row r="194" spans="1:14" ht="15.75" customHeight="1">
      <c r="A194" s="766"/>
      <c r="B194" s="766"/>
      <c r="C194" s="767"/>
      <c r="D194" s="767"/>
      <c r="E194" s="767"/>
      <c r="F194" s="767"/>
      <c r="G194" s="767"/>
      <c r="H194" s="767"/>
      <c r="I194" s="767"/>
      <c r="J194" s="767"/>
      <c r="K194" s="767"/>
      <c r="L194" s="767"/>
      <c r="M194" s="767"/>
      <c r="N194" s="767"/>
    </row>
    <row r="195" spans="1:14" ht="15.75" customHeight="1">
      <c r="A195" s="766"/>
      <c r="B195" s="766"/>
      <c r="C195" s="767"/>
      <c r="D195" s="767"/>
      <c r="E195" s="767"/>
      <c r="F195" s="767"/>
      <c r="G195" s="767"/>
      <c r="H195" s="767"/>
      <c r="I195" s="767"/>
      <c r="J195" s="767"/>
      <c r="K195" s="767"/>
      <c r="L195" s="767"/>
      <c r="M195" s="767"/>
      <c r="N195" s="767"/>
    </row>
    <row r="196" spans="1:14" ht="15.75" customHeight="1">
      <c r="A196" s="766"/>
      <c r="B196" s="766"/>
      <c r="C196" s="767"/>
      <c r="D196" s="767"/>
      <c r="E196" s="767"/>
      <c r="F196" s="767"/>
      <c r="G196" s="767"/>
      <c r="H196" s="767"/>
      <c r="I196" s="767"/>
      <c r="J196" s="767"/>
      <c r="K196" s="767"/>
      <c r="L196" s="767"/>
      <c r="M196" s="767"/>
      <c r="N196" s="767"/>
    </row>
    <row r="197" spans="1:14" ht="15.75" customHeight="1">
      <c r="A197" s="766"/>
      <c r="B197" s="766"/>
      <c r="C197" s="767"/>
      <c r="D197" s="767"/>
      <c r="E197" s="767"/>
      <c r="F197" s="767"/>
      <c r="G197" s="767"/>
      <c r="H197" s="767"/>
      <c r="I197" s="767"/>
      <c r="J197" s="767"/>
      <c r="K197" s="767"/>
      <c r="L197" s="767"/>
      <c r="M197" s="767"/>
      <c r="N197" s="767"/>
    </row>
    <row r="198" spans="1:14" ht="15.75" customHeight="1">
      <c r="A198" s="766"/>
      <c r="B198" s="766"/>
      <c r="C198" s="767"/>
      <c r="D198" s="767"/>
      <c r="E198" s="767"/>
      <c r="F198" s="767"/>
      <c r="G198" s="767"/>
      <c r="H198" s="767"/>
      <c r="I198" s="767"/>
      <c r="J198" s="767"/>
      <c r="K198" s="767"/>
      <c r="L198" s="767"/>
      <c r="M198" s="767"/>
      <c r="N198" s="767"/>
    </row>
    <row r="199" spans="1:14" ht="15.75" customHeight="1">
      <c r="A199" s="766"/>
      <c r="B199" s="766"/>
      <c r="C199" s="767"/>
      <c r="D199" s="767"/>
      <c r="E199" s="767"/>
      <c r="F199" s="767"/>
      <c r="G199" s="767"/>
      <c r="H199" s="767"/>
      <c r="I199" s="767"/>
      <c r="J199" s="767"/>
      <c r="K199" s="767"/>
      <c r="L199" s="767"/>
      <c r="M199" s="767"/>
      <c r="N199" s="767"/>
    </row>
    <row r="200" spans="1:14" ht="15.75" customHeight="1">
      <c r="A200" s="766"/>
      <c r="B200" s="766"/>
      <c r="C200" s="767"/>
      <c r="D200" s="767"/>
      <c r="E200" s="767"/>
      <c r="F200" s="767"/>
      <c r="G200" s="767"/>
      <c r="H200" s="767"/>
      <c r="I200" s="767"/>
      <c r="J200" s="767"/>
      <c r="K200" s="767"/>
      <c r="L200" s="767"/>
      <c r="M200" s="767"/>
      <c r="N200" s="767"/>
    </row>
    <row r="201" spans="1:14" ht="15.75" customHeight="1">
      <c r="A201" s="766"/>
      <c r="B201" s="766"/>
      <c r="C201" s="767"/>
      <c r="D201" s="767"/>
      <c r="E201" s="767"/>
      <c r="F201" s="767"/>
      <c r="G201" s="767"/>
      <c r="H201" s="767"/>
      <c r="I201" s="767"/>
      <c r="J201" s="767"/>
      <c r="K201" s="767"/>
      <c r="L201" s="767"/>
      <c r="M201" s="767"/>
      <c r="N201" s="767"/>
    </row>
    <row r="202" spans="1:14" ht="15.75" customHeight="1">
      <c r="A202" s="766"/>
      <c r="B202" s="766"/>
      <c r="C202" s="767"/>
      <c r="D202" s="767"/>
      <c r="E202" s="767"/>
      <c r="F202" s="767"/>
      <c r="G202" s="767"/>
      <c r="H202" s="767"/>
      <c r="I202" s="767"/>
      <c r="J202" s="767"/>
      <c r="K202" s="767"/>
      <c r="L202" s="767"/>
      <c r="M202" s="767"/>
      <c r="N202" s="767"/>
    </row>
    <row r="203" spans="1:14" ht="15.75" customHeight="1">
      <c r="A203" s="766"/>
      <c r="B203" s="766"/>
      <c r="C203" s="767"/>
      <c r="D203" s="767"/>
      <c r="E203" s="767"/>
      <c r="F203" s="767"/>
      <c r="G203" s="767"/>
      <c r="H203" s="767"/>
      <c r="I203" s="767"/>
      <c r="J203" s="767"/>
      <c r="K203" s="767"/>
      <c r="L203" s="767"/>
      <c r="M203" s="767"/>
      <c r="N203" s="767"/>
    </row>
    <row r="204" spans="1:14" ht="15.75" customHeight="1">
      <c r="A204" s="766"/>
      <c r="B204" s="766"/>
      <c r="C204" s="767"/>
      <c r="D204" s="767"/>
      <c r="E204" s="767"/>
      <c r="F204" s="767"/>
      <c r="G204" s="767"/>
      <c r="H204" s="767"/>
      <c r="I204" s="767"/>
      <c r="J204" s="767"/>
      <c r="K204" s="767"/>
      <c r="L204" s="767"/>
      <c r="M204" s="767"/>
      <c r="N204" s="767"/>
    </row>
    <row r="205" spans="1:14" ht="15.75" customHeight="1">
      <c r="A205" s="766"/>
      <c r="B205" s="766"/>
      <c r="C205" s="767"/>
      <c r="D205" s="767"/>
      <c r="E205" s="767"/>
      <c r="F205" s="767"/>
      <c r="G205" s="767"/>
      <c r="H205" s="767"/>
      <c r="I205" s="767"/>
      <c r="J205" s="767"/>
      <c r="K205" s="767"/>
      <c r="L205" s="767"/>
      <c r="M205" s="767"/>
      <c r="N205" s="767"/>
    </row>
    <row r="206" spans="1:14" ht="15.75" customHeight="1">
      <c r="A206" s="766"/>
      <c r="B206" s="766"/>
      <c r="C206" s="767"/>
      <c r="D206" s="767"/>
      <c r="E206" s="767"/>
      <c r="F206" s="767"/>
      <c r="G206" s="767"/>
      <c r="H206" s="767"/>
      <c r="I206" s="767"/>
      <c r="J206" s="767"/>
      <c r="K206" s="767"/>
      <c r="L206" s="767"/>
      <c r="M206" s="767"/>
      <c r="N206" s="767"/>
    </row>
    <row r="207" spans="1:14" ht="15.75" customHeight="1">
      <c r="A207" s="766"/>
      <c r="B207" s="766"/>
      <c r="C207" s="767"/>
      <c r="D207" s="767"/>
      <c r="E207" s="767"/>
      <c r="F207" s="767"/>
      <c r="G207" s="767"/>
      <c r="H207" s="767"/>
      <c r="I207" s="767"/>
      <c r="J207" s="767"/>
      <c r="K207" s="767"/>
      <c r="L207" s="767"/>
      <c r="M207" s="767"/>
      <c r="N207" s="767"/>
    </row>
    <row r="208" spans="1:14" ht="15.75" customHeight="1">
      <c r="A208" s="766"/>
      <c r="B208" s="766"/>
      <c r="C208" s="767"/>
      <c r="D208" s="767"/>
      <c r="E208" s="767"/>
      <c r="F208" s="767"/>
      <c r="G208" s="767"/>
      <c r="H208" s="767"/>
      <c r="I208" s="767"/>
      <c r="J208" s="767"/>
      <c r="K208" s="767"/>
      <c r="L208" s="767"/>
      <c r="M208" s="767"/>
      <c r="N208" s="767"/>
    </row>
    <row r="209" spans="1:14" ht="15.75" customHeight="1">
      <c r="A209" s="766"/>
      <c r="B209" s="766"/>
      <c r="C209" s="767"/>
      <c r="D209" s="767"/>
      <c r="E209" s="767"/>
      <c r="F209" s="767"/>
      <c r="G209" s="767"/>
      <c r="H209" s="767"/>
      <c r="I209" s="767"/>
      <c r="J209" s="767"/>
      <c r="K209" s="767"/>
      <c r="L209" s="767"/>
      <c r="M209" s="767"/>
      <c r="N209" s="767"/>
    </row>
    <row r="210" spans="1:14" ht="15.75" customHeight="1">
      <c r="A210" s="766"/>
      <c r="B210" s="766"/>
      <c r="C210" s="767"/>
      <c r="D210" s="767"/>
      <c r="E210" s="767"/>
      <c r="F210" s="767"/>
      <c r="G210" s="767"/>
      <c r="H210" s="767"/>
      <c r="I210" s="767"/>
      <c r="J210" s="767"/>
      <c r="K210" s="767"/>
      <c r="L210" s="767"/>
      <c r="M210" s="767"/>
      <c r="N210" s="767"/>
    </row>
    <row r="211" spans="1:14" ht="15.75" customHeight="1">
      <c r="A211" s="766"/>
      <c r="B211" s="766"/>
      <c r="C211" s="767"/>
      <c r="D211" s="767"/>
      <c r="E211" s="767"/>
      <c r="F211" s="767"/>
      <c r="G211" s="767"/>
      <c r="H211" s="767"/>
      <c r="I211" s="767"/>
      <c r="J211" s="767"/>
      <c r="K211" s="767"/>
      <c r="L211" s="767"/>
      <c r="M211" s="767"/>
      <c r="N211" s="767"/>
    </row>
    <row r="212" spans="1:14" ht="15.75" customHeight="1">
      <c r="A212" s="766"/>
      <c r="B212" s="766"/>
      <c r="C212" s="767"/>
      <c r="D212" s="767"/>
      <c r="E212" s="767"/>
      <c r="F212" s="767"/>
      <c r="G212" s="767"/>
      <c r="H212" s="767"/>
      <c r="I212" s="767"/>
      <c r="J212" s="767"/>
      <c r="K212" s="767"/>
      <c r="L212" s="767"/>
      <c r="M212" s="767"/>
      <c r="N212" s="767"/>
    </row>
    <row r="213" spans="1:14" ht="15.75" customHeight="1">
      <c r="A213" s="766"/>
      <c r="B213" s="766"/>
      <c r="C213" s="767"/>
      <c r="D213" s="767"/>
      <c r="E213" s="767"/>
      <c r="F213" s="767"/>
      <c r="G213" s="767"/>
      <c r="H213" s="767"/>
      <c r="I213" s="767"/>
      <c r="J213" s="767"/>
      <c r="K213" s="767"/>
      <c r="L213" s="767"/>
      <c r="M213" s="767"/>
      <c r="N213" s="767"/>
    </row>
    <row r="214" spans="1:14" ht="15.75" customHeight="1">
      <c r="A214" s="766"/>
      <c r="B214" s="766"/>
      <c r="C214" s="767"/>
      <c r="D214" s="767"/>
      <c r="E214" s="767"/>
      <c r="F214" s="767"/>
      <c r="G214" s="767"/>
      <c r="H214" s="767"/>
      <c r="I214" s="767"/>
      <c r="J214" s="767"/>
      <c r="K214" s="767"/>
      <c r="L214" s="767"/>
      <c r="M214" s="767"/>
      <c r="N214" s="767"/>
    </row>
    <row r="215" spans="1:14" ht="15.75" customHeight="1">
      <c r="A215" s="766"/>
      <c r="B215" s="766"/>
      <c r="C215" s="767"/>
      <c r="D215" s="767"/>
      <c r="E215" s="767"/>
      <c r="F215" s="767"/>
      <c r="G215" s="767"/>
      <c r="H215" s="767"/>
      <c r="I215" s="767"/>
      <c r="J215" s="767"/>
      <c r="K215" s="767"/>
      <c r="L215" s="767"/>
      <c r="M215" s="767"/>
      <c r="N215" s="767"/>
    </row>
    <row r="216" spans="1:14" ht="15.75" customHeight="1">
      <c r="A216" s="766"/>
      <c r="B216" s="766"/>
      <c r="C216" s="767"/>
      <c r="D216" s="767"/>
      <c r="E216" s="767"/>
      <c r="F216" s="767"/>
      <c r="G216" s="767"/>
      <c r="H216" s="767"/>
      <c r="I216" s="767"/>
      <c r="J216" s="767"/>
      <c r="K216" s="767"/>
      <c r="L216" s="767"/>
      <c r="M216" s="767"/>
      <c r="N216" s="767"/>
    </row>
    <row r="217" spans="1:14" ht="15.75" customHeight="1">
      <c r="A217" s="766"/>
      <c r="B217" s="766"/>
      <c r="C217" s="767"/>
      <c r="D217" s="767"/>
      <c r="E217" s="767"/>
      <c r="F217" s="767"/>
      <c r="G217" s="767"/>
      <c r="H217" s="767"/>
      <c r="I217" s="767"/>
      <c r="J217" s="767"/>
      <c r="K217" s="767"/>
      <c r="L217" s="767"/>
      <c r="M217" s="767"/>
      <c r="N217" s="767"/>
    </row>
    <row r="218" spans="1:14" ht="15.75" customHeight="1">
      <c r="A218" s="766"/>
      <c r="B218" s="766"/>
      <c r="C218" s="767"/>
      <c r="D218" s="767"/>
      <c r="E218" s="767"/>
      <c r="F218" s="767"/>
      <c r="G218" s="767"/>
      <c r="H218" s="767"/>
      <c r="I218" s="767"/>
      <c r="J218" s="767"/>
      <c r="K218" s="767"/>
      <c r="L218" s="767"/>
      <c r="M218" s="767"/>
      <c r="N218" s="767"/>
    </row>
    <row r="219" spans="1:14" ht="15.75" customHeight="1">
      <c r="A219" s="766"/>
      <c r="B219" s="766"/>
      <c r="C219" s="767"/>
      <c r="D219" s="767"/>
      <c r="E219" s="767"/>
      <c r="F219" s="767"/>
      <c r="G219" s="767"/>
      <c r="H219" s="767"/>
      <c r="I219" s="767"/>
      <c r="J219" s="767"/>
      <c r="K219" s="767"/>
      <c r="L219" s="767"/>
      <c r="M219" s="767"/>
      <c r="N219" s="767"/>
    </row>
    <row r="220" spans="1:14" ht="15.75" customHeight="1">
      <c r="A220" s="766"/>
      <c r="B220" s="766"/>
      <c r="C220" s="767"/>
      <c r="D220" s="767"/>
      <c r="E220" s="767"/>
      <c r="F220" s="767"/>
      <c r="G220" s="767"/>
      <c r="H220" s="767"/>
      <c r="I220" s="767"/>
      <c r="J220" s="767"/>
      <c r="K220" s="767"/>
      <c r="L220" s="767"/>
      <c r="M220" s="767"/>
      <c r="N220" s="767"/>
    </row>
    <row r="221" spans="1:14" ht="15.75" customHeight="1">
      <c r="A221" s="766"/>
      <c r="B221" s="766"/>
      <c r="C221" s="767"/>
      <c r="D221" s="767"/>
      <c r="E221" s="767"/>
      <c r="F221" s="767"/>
      <c r="G221" s="767"/>
      <c r="H221" s="767"/>
      <c r="I221" s="767"/>
      <c r="J221" s="767"/>
      <c r="K221" s="767"/>
      <c r="L221" s="767"/>
      <c r="M221" s="767"/>
      <c r="N221" s="767"/>
    </row>
    <row r="222" spans="1:14" ht="15.75" customHeight="1">
      <c r="A222" s="766"/>
      <c r="B222" s="766"/>
      <c r="C222" s="767"/>
      <c r="D222" s="767"/>
      <c r="E222" s="767"/>
      <c r="F222" s="767"/>
      <c r="G222" s="767"/>
      <c r="H222" s="767"/>
      <c r="I222" s="767"/>
      <c r="J222" s="767"/>
      <c r="K222" s="767"/>
      <c r="L222" s="767"/>
      <c r="M222" s="767"/>
      <c r="N222" s="767"/>
    </row>
    <row r="223" spans="1:14" ht="15.75" customHeight="1">
      <c r="A223" s="766"/>
      <c r="B223" s="766"/>
      <c r="C223" s="767"/>
      <c r="D223" s="767"/>
      <c r="E223" s="767"/>
      <c r="F223" s="767"/>
      <c r="G223" s="767"/>
      <c r="H223" s="767"/>
      <c r="I223" s="767"/>
      <c r="J223" s="767"/>
      <c r="K223" s="767"/>
      <c r="L223" s="767"/>
      <c r="M223" s="767"/>
      <c r="N223" s="767"/>
    </row>
    <row r="224" spans="1:14" ht="15.75" customHeight="1">
      <c r="A224" s="766"/>
      <c r="B224" s="766"/>
      <c r="C224" s="767"/>
      <c r="D224" s="767"/>
      <c r="E224" s="767"/>
      <c r="F224" s="767"/>
      <c r="G224" s="767"/>
      <c r="H224" s="767"/>
      <c r="I224" s="767"/>
      <c r="J224" s="767"/>
      <c r="K224" s="767"/>
      <c r="L224" s="767"/>
      <c r="M224" s="767"/>
      <c r="N224" s="767"/>
    </row>
    <row r="225" spans="1:14" ht="15.75" customHeight="1">
      <c r="A225" s="766"/>
      <c r="B225" s="766"/>
      <c r="C225" s="767"/>
      <c r="D225" s="767"/>
      <c r="E225" s="767"/>
      <c r="F225" s="767"/>
      <c r="G225" s="767"/>
      <c r="H225" s="767"/>
      <c r="I225" s="767"/>
      <c r="J225" s="767"/>
      <c r="K225" s="767"/>
      <c r="L225" s="767"/>
      <c r="M225" s="767"/>
      <c r="N225" s="767"/>
    </row>
    <row r="226" spans="1:14" ht="15.75" customHeight="1">
      <c r="A226" s="766"/>
      <c r="B226" s="766"/>
      <c r="C226" s="767"/>
      <c r="D226" s="767"/>
      <c r="E226" s="767"/>
      <c r="F226" s="767"/>
      <c r="G226" s="767"/>
      <c r="H226" s="767"/>
      <c r="I226" s="767"/>
      <c r="J226" s="767"/>
      <c r="K226" s="767"/>
      <c r="L226" s="767"/>
      <c r="M226" s="767"/>
      <c r="N226" s="767"/>
    </row>
    <row r="227" spans="1:14" ht="15.75" customHeight="1">
      <c r="A227" s="766"/>
      <c r="B227" s="766"/>
      <c r="C227" s="767"/>
      <c r="D227" s="767"/>
      <c r="E227" s="767"/>
      <c r="F227" s="767"/>
      <c r="G227" s="767"/>
      <c r="H227" s="767"/>
      <c r="I227" s="767"/>
      <c r="J227" s="767"/>
      <c r="K227" s="767"/>
      <c r="L227" s="767"/>
      <c r="M227" s="767"/>
      <c r="N227" s="767"/>
    </row>
    <row r="228" spans="1:14" ht="15.75" customHeight="1">
      <c r="A228" s="766"/>
      <c r="B228" s="766"/>
      <c r="C228" s="767"/>
      <c r="D228" s="767"/>
      <c r="E228" s="767"/>
      <c r="F228" s="767"/>
      <c r="G228" s="767"/>
      <c r="H228" s="767"/>
      <c r="I228" s="767"/>
      <c r="J228" s="767"/>
      <c r="K228" s="767"/>
      <c r="L228" s="767"/>
      <c r="M228" s="767"/>
      <c r="N228" s="767"/>
    </row>
    <row r="229" spans="1:14" ht="15.75" customHeight="1">
      <c r="A229" s="766"/>
      <c r="B229" s="766"/>
      <c r="C229" s="767"/>
      <c r="D229" s="767"/>
      <c r="E229" s="767"/>
      <c r="F229" s="767"/>
      <c r="G229" s="767"/>
      <c r="H229" s="767"/>
      <c r="I229" s="767"/>
      <c r="J229" s="767"/>
      <c r="K229" s="767"/>
      <c r="L229" s="767"/>
      <c r="M229" s="767"/>
      <c r="N229" s="767"/>
    </row>
    <row r="230" spans="1:14" ht="15.75" customHeight="1">
      <c r="A230" s="766"/>
      <c r="B230" s="766"/>
      <c r="C230" s="767"/>
      <c r="D230" s="767"/>
      <c r="E230" s="767"/>
      <c r="F230" s="767"/>
      <c r="G230" s="767"/>
      <c r="H230" s="767"/>
      <c r="I230" s="767"/>
      <c r="J230" s="767"/>
      <c r="K230" s="767"/>
      <c r="L230" s="767"/>
      <c r="M230" s="767"/>
      <c r="N230" s="767"/>
    </row>
    <row r="231" spans="1:14" ht="15.75" customHeight="1">
      <c r="A231" s="766"/>
      <c r="B231" s="766"/>
      <c r="C231" s="767"/>
      <c r="D231" s="767"/>
      <c r="E231" s="767"/>
      <c r="F231" s="767"/>
      <c r="G231" s="767"/>
      <c r="H231" s="767"/>
      <c r="I231" s="767"/>
      <c r="J231" s="767"/>
      <c r="K231" s="767"/>
      <c r="L231" s="767"/>
      <c r="M231" s="767"/>
      <c r="N231" s="767"/>
    </row>
    <row r="232" spans="1:14" ht="15.75" customHeight="1">
      <c r="A232" s="766"/>
      <c r="B232" s="766"/>
      <c r="C232" s="767"/>
      <c r="D232" s="767"/>
      <c r="E232" s="767"/>
      <c r="F232" s="767"/>
      <c r="G232" s="767"/>
      <c r="H232" s="767"/>
      <c r="I232" s="767"/>
      <c r="J232" s="767"/>
      <c r="K232" s="767"/>
      <c r="L232" s="767"/>
      <c r="M232" s="767"/>
      <c r="N232" s="767"/>
    </row>
    <row r="233" spans="1:14" ht="15.75" customHeight="1">
      <c r="A233" s="766"/>
      <c r="B233" s="766"/>
      <c r="C233" s="767"/>
      <c r="D233" s="767"/>
      <c r="E233" s="767"/>
      <c r="F233" s="767"/>
      <c r="G233" s="767"/>
      <c r="H233" s="767"/>
      <c r="I233" s="767"/>
      <c r="J233" s="767"/>
      <c r="K233" s="767"/>
      <c r="L233" s="767"/>
      <c r="M233" s="767"/>
      <c r="N233" s="767"/>
    </row>
    <row r="234" spans="1:14" ht="15.75" customHeight="1">
      <c r="A234" s="766"/>
      <c r="B234" s="766"/>
      <c r="C234" s="767"/>
      <c r="D234" s="767"/>
      <c r="E234" s="767"/>
      <c r="F234" s="767"/>
      <c r="G234" s="767"/>
      <c r="H234" s="767"/>
      <c r="I234" s="767"/>
      <c r="J234" s="767"/>
      <c r="K234" s="767"/>
      <c r="L234" s="767"/>
      <c r="M234" s="767"/>
      <c r="N234" s="767"/>
    </row>
    <row r="235" spans="1:14" ht="15.75" customHeight="1">
      <c r="A235" s="766"/>
      <c r="B235" s="766"/>
      <c r="C235" s="767"/>
      <c r="D235" s="767"/>
      <c r="E235" s="767"/>
      <c r="F235" s="767"/>
      <c r="G235" s="767"/>
      <c r="H235" s="767"/>
      <c r="I235" s="767"/>
      <c r="J235" s="767"/>
      <c r="K235" s="767"/>
      <c r="L235" s="767"/>
      <c r="M235" s="767"/>
      <c r="N235" s="767"/>
    </row>
    <row r="236" spans="1:14" ht="15.75" customHeight="1">
      <c r="A236" s="766"/>
      <c r="B236" s="766"/>
      <c r="C236" s="767"/>
      <c r="D236" s="767"/>
      <c r="E236" s="767"/>
      <c r="F236" s="767"/>
      <c r="G236" s="767"/>
      <c r="H236" s="767"/>
      <c r="I236" s="767"/>
      <c r="J236" s="767"/>
      <c r="K236" s="767"/>
      <c r="L236" s="767"/>
      <c r="M236" s="767"/>
      <c r="N236" s="767"/>
    </row>
    <row r="237" spans="1:14" ht="15.75" customHeight="1">
      <c r="A237" s="766"/>
      <c r="B237" s="766"/>
      <c r="C237" s="767"/>
      <c r="D237" s="767"/>
      <c r="E237" s="767"/>
      <c r="F237" s="767"/>
      <c r="G237" s="767"/>
      <c r="H237" s="767"/>
      <c r="I237" s="767"/>
      <c r="J237" s="767"/>
      <c r="K237" s="767"/>
      <c r="L237" s="767"/>
      <c r="M237" s="767"/>
      <c r="N237" s="767"/>
    </row>
    <row r="238" spans="1:14" ht="15.75" customHeight="1">
      <c r="A238" s="766"/>
      <c r="B238" s="766"/>
      <c r="C238" s="767"/>
      <c r="D238" s="767"/>
      <c r="E238" s="767"/>
      <c r="F238" s="767"/>
      <c r="G238" s="767"/>
      <c r="H238" s="767"/>
      <c r="I238" s="767"/>
      <c r="J238" s="767"/>
      <c r="K238" s="767"/>
      <c r="L238" s="767"/>
      <c r="M238" s="767"/>
      <c r="N238" s="767"/>
    </row>
    <row r="239" spans="1:14" ht="15.75" customHeight="1">
      <c r="A239" s="766"/>
      <c r="B239" s="766"/>
      <c r="C239" s="767"/>
      <c r="D239" s="767"/>
      <c r="E239" s="767"/>
      <c r="F239" s="767"/>
      <c r="G239" s="767"/>
      <c r="H239" s="767"/>
      <c r="I239" s="767"/>
      <c r="J239" s="767"/>
      <c r="K239" s="767"/>
      <c r="L239" s="767"/>
      <c r="M239" s="767"/>
      <c r="N239" s="767"/>
    </row>
    <row r="240" spans="1:14" ht="15.75" customHeight="1">
      <c r="A240" s="766"/>
      <c r="B240" s="766"/>
      <c r="C240" s="767"/>
      <c r="D240" s="767"/>
      <c r="E240" s="767"/>
      <c r="F240" s="767"/>
      <c r="G240" s="767"/>
      <c r="H240" s="767"/>
      <c r="I240" s="767"/>
      <c r="J240" s="767"/>
      <c r="K240" s="767"/>
      <c r="L240" s="767"/>
      <c r="M240" s="767"/>
      <c r="N240" s="767"/>
    </row>
    <row r="241" spans="1:14" ht="15.75" customHeight="1">
      <c r="A241" s="766"/>
      <c r="B241" s="766"/>
      <c r="C241" s="767"/>
      <c r="D241" s="767"/>
      <c r="E241" s="767"/>
      <c r="F241" s="767"/>
      <c r="G241" s="767"/>
      <c r="H241" s="767"/>
      <c r="I241" s="767"/>
      <c r="J241" s="767"/>
      <c r="K241" s="767"/>
      <c r="L241" s="767"/>
      <c r="M241" s="767"/>
      <c r="N241" s="767"/>
    </row>
    <row r="242" spans="1:14" ht="15.75" customHeight="1">
      <c r="A242" s="766"/>
      <c r="B242" s="766"/>
      <c r="C242" s="767"/>
      <c r="D242" s="767"/>
      <c r="E242" s="767"/>
      <c r="F242" s="767"/>
      <c r="G242" s="767"/>
      <c r="H242" s="767"/>
      <c r="I242" s="767"/>
      <c r="J242" s="767"/>
      <c r="K242" s="767"/>
      <c r="L242" s="767"/>
      <c r="M242" s="767"/>
      <c r="N242" s="767"/>
    </row>
    <row r="243" spans="1:14" ht="15.75" customHeight="1">
      <c r="A243" s="766"/>
      <c r="B243" s="766"/>
      <c r="C243" s="767"/>
      <c r="D243" s="767"/>
      <c r="E243" s="767"/>
      <c r="F243" s="767"/>
      <c r="G243" s="767"/>
      <c r="H243" s="767"/>
      <c r="I243" s="767"/>
      <c r="J243" s="767"/>
      <c r="K243" s="767"/>
      <c r="L243" s="767"/>
      <c r="M243" s="767"/>
      <c r="N243" s="767"/>
    </row>
    <row r="244" spans="1:14" ht="15.75" customHeight="1">
      <c r="A244" s="766"/>
      <c r="B244" s="766"/>
      <c r="C244" s="767"/>
      <c r="D244" s="767"/>
      <c r="E244" s="767"/>
      <c r="F244" s="767"/>
      <c r="G244" s="767"/>
      <c r="H244" s="767"/>
      <c r="I244" s="767"/>
      <c r="J244" s="767"/>
      <c r="K244" s="767"/>
      <c r="L244" s="767"/>
      <c r="M244" s="767"/>
      <c r="N244" s="767"/>
    </row>
    <row r="245" spans="1:14" ht="15.75" customHeight="1">
      <c r="A245" s="766"/>
      <c r="B245" s="766"/>
      <c r="C245" s="767"/>
      <c r="D245" s="767"/>
      <c r="E245" s="767"/>
      <c r="F245" s="767"/>
      <c r="G245" s="767"/>
      <c r="H245" s="767"/>
      <c r="I245" s="767"/>
      <c r="J245" s="767"/>
      <c r="K245" s="767"/>
      <c r="L245" s="767"/>
      <c r="M245" s="767"/>
      <c r="N245" s="767"/>
    </row>
    <row r="246" spans="1:14" ht="15.75" customHeight="1">
      <c r="A246" s="766"/>
      <c r="B246" s="766"/>
      <c r="C246" s="767"/>
      <c r="D246" s="767"/>
      <c r="E246" s="767"/>
      <c r="F246" s="767"/>
      <c r="G246" s="767"/>
      <c r="H246" s="767"/>
      <c r="I246" s="767"/>
      <c r="J246" s="767"/>
      <c r="K246" s="767"/>
      <c r="L246" s="767"/>
      <c r="M246" s="767"/>
      <c r="N246" s="767"/>
    </row>
    <row r="247" spans="1:14" ht="15.75" customHeight="1">
      <c r="A247" s="766"/>
      <c r="B247" s="766"/>
      <c r="C247" s="767"/>
      <c r="D247" s="767"/>
      <c r="E247" s="767"/>
      <c r="F247" s="767"/>
      <c r="G247" s="767"/>
      <c r="H247" s="767"/>
      <c r="I247" s="767"/>
      <c r="J247" s="767"/>
      <c r="K247" s="767"/>
      <c r="L247" s="767"/>
      <c r="M247" s="767"/>
      <c r="N247" s="767"/>
    </row>
    <row r="248" spans="1:14" ht="15.75" customHeight="1">
      <c r="A248" s="766"/>
      <c r="B248" s="766"/>
      <c r="C248" s="767"/>
      <c r="D248" s="767"/>
      <c r="E248" s="767"/>
      <c r="F248" s="767"/>
      <c r="G248" s="767"/>
      <c r="H248" s="767"/>
      <c r="I248" s="767"/>
      <c r="J248" s="767"/>
      <c r="K248" s="767"/>
      <c r="L248" s="767"/>
      <c r="M248" s="767"/>
      <c r="N248" s="767"/>
    </row>
    <row r="249" spans="1:14" ht="15.75" customHeight="1">
      <c r="A249" s="766"/>
      <c r="B249" s="766"/>
      <c r="C249" s="767"/>
      <c r="D249" s="767"/>
      <c r="E249" s="767"/>
      <c r="F249" s="767"/>
      <c r="G249" s="767"/>
      <c r="H249" s="767"/>
      <c r="I249" s="767"/>
      <c r="J249" s="767"/>
      <c r="K249" s="767"/>
      <c r="L249" s="767"/>
      <c r="M249" s="767"/>
      <c r="N249" s="767"/>
    </row>
    <row r="250" spans="1:14" ht="15.75" customHeight="1">
      <c r="A250" s="766"/>
      <c r="B250" s="766"/>
      <c r="C250" s="767"/>
      <c r="D250" s="767"/>
      <c r="E250" s="767"/>
      <c r="F250" s="767"/>
      <c r="G250" s="767"/>
      <c r="H250" s="767"/>
      <c r="I250" s="767"/>
      <c r="J250" s="767"/>
      <c r="K250" s="767"/>
      <c r="L250" s="767"/>
      <c r="M250" s="767"/>
      <c r="N250" s="767"/>
    </row>
    <row r="251" spans="1:14" ht="15.75" customHeight="1">
      <c r="A251" s="766"/>
      <c r="B251" s="766"/>
      <c r="C251" s="767"/>
      <c r="D251" s="767"/>
      <c r="E251" s="767"/>
      <c r="F251" s="767"/>
      <c r="G251" s="767"/>
      <c r="H251" s="767"/>
      <c r="I251" s="767"/>
      <c r="J251" s="767"/>
      <c r="K251" s="767"/>
      <c r="L251" s="767"/>
      <c r="M251" s="767"/>
      <c r="N251" s="767"/>
    </row>
    <row r="252" spans="1:14" ht="15.75" customHeight="1">
      <c r="A252" s="766"/>
      <c r="B252" s="766"/>
      <c r="C252" s="767"/>
      <c r="D252" s="767"/>
      <c r="E252" s="767"/>
      <c r="F252" s="767"/>
      <c r="G252" s="767"/>
      <c r="H252" s="767"/>
      <c r="I252" s="767"/>
      <c r="J252" s="767"/>
      <c r="K252" s="767"/>
      <c r="L252" s="767"/>
      <c r="M252" s="767"/>
      <c r="N252" s="767"/>
    </row>
    <row r="253" spans="1:14" ht="15.75" customHeight="1">
      <c r="A253" s="766"/>
      <c r="B253" s="766"/>
      <c r="C253" s="767"/>
      <c r="D253" s="767"/>
      <c r="E253" s="767"/>
      <c r="F253" s="767"/>
      <c r="G253" s="767"/>
      <c r="H253" s="767"/>
      <c r="I253" s="767"/>
      <c r="J253" s="767"/>
      <c r="K253" s="767"/>
      <c r="L253" s="767"/>
      <c r="M253" s="767"/>
      <c r="N253" s="767"/>
    </row>
    <row r="254" spans="1:14" ht="15.75" customHeight="1">
      <c r="A254" s="766"/>
      <c r="B254" s="766"/>
      <c r="C254" s="767"/>
      <c r="D254" s="767"/>
      <c r="E254" s="767"/>
      <c r="F254" s="767"/>
      <c r="G254" s="767"/>
      <c r="H254" s="767"/>
      <c r="I254" s="767"/>
      <c r="J254" s="767"/>
      <c r="K254" s="767"/>
      <c r="L254" s="767"/>
      <c r="M254" s="767"/>
      <c r="N254" s="767"/>
    </row>
    <row r="255" spans="1:14" ht="15.75" customHeight="1">
      <c r="A255" s="766"/>
      <c r="B255" s="766"/>
      <c r="C255" s="767"/>
      <c r="D255" s="767"/>
      <c r="E255" s="767"/>
      <c r="F255" s="767"/>
      <c r="G255" s="767"/>
      <c r="H255" s="767"/>
      <c r="I255" s="767"/>
      <c r="J255" s="767"/>
      <c r="K255" s="767"/>
      <c r="L255" s="767"/>
      <c r="M255" s="767"/>
      <c r="N255" s="767"/>
    </row>
    <row r="256" spans="1:14" ht="15.75" customHeight="1">
      <c r="A256" s="766"/>
      <c r="B256" s="766"/>
      <c r="C256" s="767"/>
      <c r="D256" s="767"/>
      <c r="E256" s="767"/>
      <c r="F256" s="767"/>
      <c r="G256" s="767"/>
      <c r="H256" s="767"/>
      <c r="I256" s="767"/>
      <c r="J256" s="767"/>
      <c r="K256" s="767"/>
      <c r="L256" s="767"/>
      <c r="M256" s="767"/>
      <c r="N256" s="767"/>
    </row>
    <row r="257" spans="1:14" ht="15.75" customHeight="1">
      <c r="A257" s="766"/>
      <c r="B257" s="766"/>
      <c r="C257" s="767"/>
      <c r="D257" s="767"/>
      <c r="E257" s="767"/>
      <c r="F257" s="767"/>
      <c r="G257" s="767"/>
      <c r="H257" s="767"/>
      <c r="I257" s="767"/>
      <c r="J257" s="767"/>
      <c r="K257" s="767"/>
      <c r="L257" s="767"/>
      <c r="M257" s="767"/>
      <c r="N257" s="767"/>
    </row>
    <row r="258" spans="1:14" ht="15.75" customHeight="1">
      <c r="A258" s="766"/>
      <c r="B258" s="766"/>
      <c r="C258" s="767"/>
      <c r="D258" s="767"/>
      <c r="E258" s="767"/>
      <c r="F258" s="767"/>
      <c r="G258" s="767"/>
      <c r="H258" s="767"/>
      <c r="I258" s="767"/>
      <c r="J258" s="767"/>
      <c r="K258" s="767"/>
      <c r="L258" s="767"/>
      <c r="M258" s="767"/>
      <c r="N258" s="767"/>
    </row>
    <row r="259" spans="1:14" ht="15.75" customHeight="1">
      <c r="A259" s="766"/>
      <c r="B259" s="766"/>
      <c r="C259" s="767"/>
      <c r="D259" s="767"/>
      <c r="E259" s="767"/>
      <c r="F259" s="767"/>
      <c r="G259" s="767"/>
      <c r="H259" s="767"/>
      <c r="I259" s="767"/>
      <c r="J259" s="767"/>
      <c r="K259" s="767"/>
      <c r="L259" s="767"/>
      <c r="M259" s="767"/>
      <c r="N259" s="767"/>
    </row>
    <row r="260" spans="1:14" ht="15.75" customHeight="1">
      <c r="A260" s="766"/>
      <c r="B260" s="766"/>
      <c r="C260" s="767"/>
      <c r="D260" s="767"/>
      <c r="E260" s="767"/>
      <c r="F260" s="767"/>
      <c r="G260" s="767"/>
      <c r="H260" s="767"/>
      <c r="I260" s="767"/>
      <c r="J260" s="767"/>
      <c r="K260" s="767"/>
      <c r="L260" s="767"/>
      <c r="M260" s="767"/>
      <c r="N260" s="767"/>
    </row>
    <row r="261" spans="1:14" ht="15.75" customHeight="1">
      <c r="A261" s="766"/>
      <c r="B261" s="766"/>
      <c r="C261" s="767"/>
      <c r="D261" s="767"/>
      <c r="E261" s="767"/>
      <c r="F261" s="767"/>
      <c r="G261" s="767"/>
      <c r="H261" s="767"/>
      <c r="I261" s="767"/>
      <c r="J261" s="767"/>
      <c r="K261" s="767"/>
      <c r="L261" s="767"/>
      <c r="M261" s="767"/>
      <c r="N261" s="767"/>
    </row>
    <row r="262" spans="1:14" ht="15.75" customHeight="1">
      <c r="A262" s="766"/>
      <c r="B262" s="766"/>
      <c r="C262" s="767"/>
      <c r="D262" s="767"/>
      <c r="E262" s="767"/>
      <c r="F262" s="767"/>
      <c r="G262" s="767"/>
      <c r="H262" s="767"/>
      <c r="I262" s="767"/>
      <c r="J262" s="767"/>
      <c r="K262" s="767"/>
      <c r="L262" s="767"/>
      <c r="M262" s="767"/>
      <c r="N262" s="767"/>
    </row>
    <row r="263" spans="1:14" ht="15.75" customHeight="1">
      <c r="A263" s="766"/>
      <c r="B263" s="766"/>
      <c r="C263" s="767"/>
      <c r="D263" s="767"/>
      <c r="E263" s="767"/>
      <c r="F263" s="767"/>
      <c r="G263" s="767"/>
      <c r="H263" s="767"/>
      <c r="I263" s="767"/>
      <c r="J263" s="767"/>
      <c r="K263" s="767"/>
      <c r="L263" s="767"/>
      <c r="M263" s="767"/>
      <c r="N263" s="767"/>
    </row>
    <row r="264" spans="1:14" ht="15.75" customHeight="1">
      <c r="A264" s="766"/>
      <c r="B264" s="766"/>
      <c r="C264" s="767"/>
      <c r="D264" s="767"/>
      <c r="E264" s="767"/>
      <c r="F264" s="767"/>
      <c r="G264" s="767"/>
      <c r="H264" s="767"/>
      <c r="I264" s="767"/>
      <c r="J264" s="767"/>
      <c r="K264" s="767"/>
      <c r="L264" s="767"/>
      <c r="M264" s="767"/>
      <c r="N264" s="767"/>
    </row>
    <row r="265" spans="1:14" ht="15.75" customHeight="1">
      <c r="A265" s="766"/>
      <c r="B265" s="766"/>
      <c r="C265" s="767"/>
      <c r="D265" s="767"/>
      <c r="E265" s="767"/>
      <c r="F265" s="767"/>
      <c r="G265" s="767"/>
      <c r="H265" s="767"/>
      <c r="I265" s="767"/>
      <c r="J265" s="767"/>
      <c r="K265" s="767"/>
      <c r="L265" s="767"/>
      <c r="M265" s="767"/>
      <c r="N265" s="767"/>
    </row>
    <row r="266" spans="1:14" ht="15.75" customHeight="1">
      <c r="A266" s="766"/>
      <c r="B266" s="766"/>
      <c r="C266" s="767"/>
      <c r="D266" s="767"/>
      <c r="E266" s="767"/>
      <c r="F266" s="767"/>
      <c r="G266" s="767"/>
      <c r="H266" s="767"/>
      <c r="I266" s="767"/>
      <c r="J266" s="767"/>
      <c r="K266" s="767"/>
      <c r="L266" s="767"/>
      <c r="M266" s="767"/>
      <c r="N266" s="767"/>
    </row>
    <row r="267" spans="1:14" ht="15.75" customHeight="1">
      <c r="A267" s="766"/>
      <c r="B267" s="766"/>
      <c r="C267" s="767"/>
      <c r="D267" s="767"/>
      <c r="E267" s="767"/>
      <c r="F267" s="767"/>
      <c r="G267" s="767"/>
      <c r="H267" s="767"/>
      <c r="I267" s="767"/>
      <c r="J267" s="767"/>
      <c r="K267" s="767"/>
      <c r="L267" s="767"/>
      <c r="M267" s="767"/>
      <c r="N267" s="767"/>
    </row>
    <row r="268" spans="1:14" ht="15.75" customHeight="1">
      <c r="A268" s="766"/>
      <c r="B268" s="766"/>
      <c r="C268" s="767"/>
      <c r="D268" s="767"/>
      <c r="E268" s="767"/>
      <c r="F268" s="767"/>
      <c r="G268" s="767"/>
      <c r="H268" s="767"/>
      <c r="I268" s="767"/>
      <c r="J268" s="767"/>
      <c r="K268" s="767"/>
      <c r="L268" s="767"/>
      <c r="M268" s="767"/>
      <c r="N268" s="767"/>
    </row>
    <row r="269" spans="1:14" ht="15.75" customHeight="1">
      <c r="A269" s="766"/>
      <c r="B269" s="766"/>
      <c r="C269" s="767"/>
      <c r="D269" s="767"/>
      <c r="E269" s="767"/>
      <c r="F269" s="767"/>
      <c r="G269" s="767"/>
      <c r="H269" s="767"/>
      <c r="I269" s="767"/>
      <c r="J269" s="767"/>
      <c r="K269" s="767"/>
      <c r="L269" s="767"/>
      <c r="M269" s="767"/>
      <c r="N269" s="767"/>
    </row>
    <row r="270" spans="1:14" ht="15.75" customHeight="1">
      <c r="A270" s="766"/>
      <c r="B270" s="766"/>
      <c r="C270" s="767"/>
      <c r="D270" s="767"/>
      <c r="E270" s="767"/>
      <c r="F270" s="767"/>
      <c r="G270" s="767"/>
      <c r="H270" s="767"/>
      <c r="I270" s="767"/>
      <c r="J270" s="767"/>
      <c r="K270" s="767"/>
      <c r="L270" s="767"/>
      <c r="M270" s="767"/>
      <c r="N270" s="767"/>
    </row>
    <row r="271" spans="1:14" ht="15.75" customHeight="1">
      <c r="A271" s="766"/>
      <c r="B271" s="766"/>
      <c r="C271" s="767"/>
      <c r="D271" s="767"/>
      <c r="E271" s="767"/>
      <c r="F271" s="767"/>
      <c r="G271" s="767"/>
      <c r="H271" s="767"/>
      <c r="I271" s="767"/>
      <c r="J271" s="767"/>
      <c r="K271" s="767"/>
      <c r="L271" s="767"/>
      <c r="M271" s="767"/>
      <c r="N271" s="767"/>
    </row>
    <row r="272" spans="1:14" ht="15.75" customHeight="1">
      <c r="A272" s="766"/>
      <c r="B272" s="766"/>
      <c r="C272" s="767"/>
      <c r="D272" s="767"/>
      <c r="E272" s="767"/>
      <c r="F272" s="767"/>
      <c r="G272" s="767"/>
      <c r="H272" s="767"/>
      <c r="I272" s="767"/>
      <c r="J272" s="767"/>
      <c r="K272" s="767"/>
      <c r="L272" s="767"/>
      <c r="M272" s="767"/>
      <c r="N272" s="767"/>
    </row>
    <row r="273" spans="1:14" ht="15.75" customHeight="1">
      <c r="A273" s="766"/>
      <c r="B273" s="766"/>
      <c r="C273" s="767"/>
      <c r="D273" s="767"/>
      <c r="E273" s="767"/>
      <c r="F273" s="767"/>
      <c r="G273" s="767"/>
      <c r="H273" s="767"/>
      <c r="I273" s="767"/>
      <c r="J273" s="767"/>
      <c r="K273" s="767"/>
      <c r="L273" s="767"/>
      <c r="M273" s="767"/>
      <c r="N273" s="767"/>
    </row>
    <row r="274" spans="1:14" ht="15.75" customHeight="1">
      <c r="A274" s="766"/>
      <c r="B274" s="766"/>
      <c r="C274" s="767"/>
      <c r="D274" s="767"/>
      <c r="E274" s="767"/>
      <c r="F274" s="767"/>
      <c r="G274" s="767"/>
      <c r="H274" s="767"/>
      <c r="I274" s="767"/>
      <c r="J274" s="767"/>
      <c r="K274" s="767"/>
      <c r="L274" s="767"/>
      <c r="M274" s="767"/>
      <c r="N274" s="767"/>
    </row>
    <row r="275" spans="1:14" ht="15.75" customHeight="1">
      <c r="A275" s="766"/>
      <c r="B275" s="766"/>
      <c r="C275" s="767"/>
      <c r="D275" s="767"/>
      <c r="E275" s="767"/>
      <c r="F275" s="767"/>
      <c r="G275" s="767"/>
      <c r="H275" s="767"/>
      <c r="I275" s="767"/>
      <c r="J275" s="767"/>
      <c r="K275" s="767"/>
      <c r="L275" s="767"/>
      <c r="M275" s="767"/>
      <c r="N275" s="767"/>
    </row>
    <row r="276" spans="1:14" ht="15.75" customHeight="1">
      <c r="A276" s="766"/>
      <c r="B276" s="766"/>
      <c r="C276" s="767"/>
      <c r="D276" s="767"/>
      <c r="E276" s="767"/>
      <c r="F276" s="767"/>
      <c r="G276" s="767"/>
      <c r="H276" s="767"/>
      <c r="I276" s="767"/>
      <c r="J276" s="767"/>
      <c r="K276" s="767"/>
      <c r="L276" s="767"/>
      <c r="M276" s="767"/>
      <c r="N276" s="767"/>
    </row>
    <row r="277" spans="1:14" ht="15.75" customHeight="1">
      <c r="A277" s="766"/>
      <c r="B277" s="766"/>
      <c r="C277" s="767"/>
      <c r="D277" s="767"/>
      <c r="E277" s="767"/>
      <c r="F277" s="767"/>
      <c r="G277" s="767"/>
      <c r="H277" s="767"/>
      <c r="I277" s="767"/>
      <c r="J277" s="767"/>
      <c r="K277" s="767"/>
      <c r="L277" s="767"/>
      <c r="M277" s="767"/>
      <c r="N277" s="767"/>
    </row>
    <row r="278" spans="1:14" ht="15.75" customHeight="1">
      <c r="A278" s="766"/>
      <c r="B278" s="766"/>
      <c r="C278" s="767"/>
      <c r="D278" s="767"/>
      <c r="E278" s="767"/>
      <c r="F278" s="767"/>
      <c r="G278" s="767"/>
      <c r="H278" s="767"/>
      <c r="I278" s="767"/>
      <c r="J278" s="767"/>
      <c r="K278" s="767"/>
      <c r="L278" s="767"/>
      <c r="M278" s="767"/>
      <c r="N278" s="767"/>
    </row>
    <row r="279" spans="1:14" ht="15.75" customHeight="1">
      <c r="A279" s="766"/>
      <c r="B279" s="766"/>
      <c r="C279" s="767"/>
      <c r="D279" s="767"/>
      <c r="E279" s="767"/>
      <c r="F279" s="767"/>
      <c r="G279" s="767"/>
      <c r="H279" s="767"/>
      <c r="I279" s="767"/>
      <c r="J279" s="767"/>
      <c r="K279" s="767"/>
      <c r="L279" s="767"/>
      <c r="M279" s="767"/>
      <c r="N279" s="767"/>
    </row>
    <row r="280" spans="1:14" ht="15.75" customHeight="1">
      <c r="A280" s="766"/>
      <c r="B280" s="766"/>
      <c r="C280" s="767"/>
      <c r="D280" s="767"/>
      <c r="E280" s="767"/>
      <c r="F280" s="767"/>
      <c r="G280" s="767"/>
      <c r="H280" s="767"/>
      <c r="I280" s="767"/>
      <c r="J280" s="767"/>
      <c r="K280" s="767"/>
      <c r="L280" s="767"/>
      <c r="M280" s="767"/>
      <c r="N280" s="767"/>
    </row>
    <row r="281" spans="1:14" ht="15.75" customHeight="1">
      <c r="A281" s="766"/>
      <c r="B281" s="766"/>
      <c r="C281" s="767"/>
      <c r="D281" s="767"/>
      <c r="E281" s="767"/>
      <c r="F281" s="767"/>
      <c r="G281" s="767"/>
      <c r="H281" s="767"/>
      <c r="I281" s="767"/>
      <c r="J281" s="767"/>
      <c r="K281" s="767"/>
      <c r="L281" s="767"/>
      <c r="M281" s="767"/>
      <c r="N281" s="767"/>
    </row>
    <row r="282" spans="1:14" ht="15.75" customHeight="1">
      <c r="A282" s="766"/>
      <c r="B282" s="766"/>
      <c r="C282" s="767"/>
      <c r="D282" s="767"/>
      <c r="E282" s="767"/>
      <c r="F282" s="767"/>
      <c r="G282" s="767"/>
      <c r="H282" s="767"/>
      <c r="I282" s="767"/>
      <c r="J282" s="767"/>
      <c r="K282" s="767"/>
      <c r="L282" s="767"/>
      <c r="M282" s="767"/>
      <c r="N282" s="767"/>
    </row>
    <row r="283" spans="1:14" ht="15.75" customHeight="1">
      <c r="A283" s="766"/>
      <c r="B283" s="766"/>
      <c r="C283" s="767"/>
      <c r="D283" s="767"/>
      <c r="E283" s="767"/>
      <c r="F283" s="767"/>
      <c r="G283" s="767"/>
      <c r="H283" s="767"/>
      <c r="I283" s="767"/>
      <c r="J283" s="767"/>
      <c r="K283" s="767"/>
      <c r="L283" s="767"/>
      <c r="M283" s="767"/>
      <c r="N283" s="767"/>
    </row>
    <row r="284" spans="1:14" ht="15.75" customHeight="1">
      <c r="A284" s="766"/>
      <c r="B284" s="766"/>
      <c r="C284" s="767"/>
      <c r="D284" s="767"/>
      <c r="E284" s="767"/>
      <c r="F284" s="767"/>
      <c r="G284" s="767"/>
      <c r="H284" s="767"/>
      <c r="I284" s="767"/>
      <c r="J284" s="767"/>
      <c r="K284" s="767"/>
      <c r="L284" s="767"/>
      <c r="M284" s="767"/>
      <c r="N284" s="767"/>
    </row>
    <row r="285" spans="1:14" ht="15.75" customHeight="1">
      <c r="A285" s="766"/>
      <c r="B285" s="766"/>
      <c r="C285" s="767"/>
      <c r="D285" s="767"/>
      <c r="E285" s="767"/>
      <c r="F285" s="767"/>
      <c r="G285" s="767"/>
      <c r="H285" s="767"/>
      <c r="I285" s="767"/>
      <c r="J285" s="767"/>
      <c r="K285" s="767"/>
      <c r="L285" s="767"/>
      <c r="M285" s="767"/>
      <c r="N285" s="767"/>
    </row>
    <row r="286" spans="1:14" ht="15.75" customHeight="1">
      <c r="A286" s="766"/>
      <c r="B286" s="766"/>
      <c r="C286" s="767"/>
      <c r="D286" s="767"/>
      <c r="E286" s="767"/>
      <c r="F286" s="767"/>
      <c r="G286" s="767"/>
      <c r="H286" s="767"/>
      <c r="I286" s="767"/>
      <c r="J286" s="767"/>
      <c r="K286" s="767"/>
      <c r="L286" s="767"/>
      <c r="M286" s="767"/>
      <c r="N286" s="767"/>
    </row>
    <row r="287" spans="1:14" ht="15.75" customHeight="1">
      <c r="A287" s="766"/>
      <c r="B287" s="766"/>
      <c r="C287" s="767"/>
      <c r="D287" s="767"/>
      <c r="E287" s="767"/>
      <c r="F287" s="767"/>
      <c r="G287" s="767"/>
      <c r="H287" s="767"/>
      <c r="I287" s="767"/>
      <c r="J287" s="767"/>
      <c r="K287" s="767"/>
      <c r="L287" s="767"/>
      <c r="M287" s="767"/>
      <c r="N287" s="767"/>
    </row>
    <row r="288" spans="1:14" ht="15.75" customHeight="1">
      <c r="A288" s="766"/>
      <c r="B288" s="766"/>
      <c r="C288" s="767"/>
      <c r="D288" s="767"/>
      <c r="E288" s="767"/>
      <c r="F288" s="767"/>
      <c r="G288" s="767"/>
      <c r="H288" s="767"/>
      <c r="I288" s="767"/>
      <c r="J288" s="767"/>
      <c r="K288" s="767"/>
      <c r="L288" s="767"/>
      <c r="M288" s="767"/>
      <c r="N288" s="767"/>
    </row>
    <row r="289" spans="1:14" ht="15.75" customHeight="1">
      <c r="A289" s="766"/>
      <c r="B289" s="766"/>
      <c r="C289" s="767"/>
      <c r="D289" s="767"/>
      <c r="E289" s="767"/>
      <c r="F289" s="767"/>
      <c r="G289" s="767"/>
      <c r="H289" s="767"/>
      <c r="I289" s="767"/>
      <c r="J289" s="767"/>
      <c r="K289" s="767"/>
      <c r="L289" s="767"/>
      <c r="M289" s="767"/>
      <c r="N289" s="767"/>
    </row>
    <row r="290" spans="1:14" ht="15.75" customHeight="1">
      <c r="A290" s="766"/>
      <c r="B290" s="766"/>
      <c r="C290" s="767"/>
      <c r="D290" s="767"/>
      <c r="E290" s="767"/>
      <c r="F290" s="767"/>
      <c r="G290" s="767"/>
      <c r="H290" s="767"/>
      <c r="I290" s="767"/>
      <c r="J290" s="767"/>
      <c r="K290" s="767"/>
      <c r="L290" s="767"/>
      <c r="M290" s="767"/>
      <c r="N290" s="767"/>
    </row>
    <row r="291" spans="1:14" ht="15.75" customHeight="1">
      <c r="A291" s="766"/>
      <c r="B291" s="766"/>
      <c r="C291" s="767"/>
      <c r="D291" s="767"/>
      <c r="E291" s="767"/>
      <c r="F291" s="767"/>
      <c r="G291" s="767"/>
      <c r="H291" s="767"/>
      <c r="I291" s="767"/>
      <c r="J291" s="767"/>
      <c r="K291" s="767"/>
      <c r="L291" s="767"/>
      <c r="M291" s="767"/>
      <c r="N291" s="767"/>
    </row>
    <row r="292" spans="1:14" ht="15.75" customHeight="1">
      <c r="A292" s="766"/>
      <c r="B292" s="766"/>
      <c r="C292" s="767"/>
      <c r="D292" s="767"/>
      <c r="E292" s="767"/>
      <c r="F292" s="767"/>
      <c r="G292" s="767"/>
      <c r="H292" s="767"/>
      <c r="I292" s="767"/>
      <c r="J292" s="767"/>
      <c r="K292" s="767"/>
      <c r="L292" s="767"/>
      <c r="M292" s="767"/>
      <c r="N292" s="767"/>
    </row>
    <row r="293" spans="1:14" ht="15.75" customHeight="1">
      <c r="A293" s="766"/>
      <c r="B293" s="766"/>
      <c r="C293" s="767"/>
      <c r="D293" s="767"/>
      <c r="E293" s="767"/>
      <c r="F293" s="767"/>
      <c r="G293" s="767"/>
      <c r="H293" s="767"/>
      <c r="I293" s="767"/>
      <c r="J293" s="767"/>
      <c r="K293" s="767"/>
      <c r="L293" s="767"/>
      <c r="M293" s="767"/>
      <c r="N293" s="767"/>
    </row>
    <row r="294" spans="1:14" ht="15.75" customHeight="1">
      <c r="A294" s="766"/>
      <c r="B294" s="766"/>
      <c r="C294" s="767"/>
      <c r="D294" s="767"/>
      <c r="E294" s="767"/>
      <c r="F294" s="767"/>
      <c r="G294" s="767"/>
      <c r="H294" s="767"/>
      <c r="I294" s="767"/>
      <c r="J294" s="767"/>
      <c r="K294" s="767"/>
      <c r="L294" s="767"/>
      <c r="M294" s="767"/>
      <c r="N294" s="767"/>
    </row>
    <row r="295" spans="1:14" ht="15.75" customHeight="1">
      <c r="A295" s="766"/>
      <c r="B295" s="766"/>
      <c r="C295" s="767"/>
      <c r="D295" s="767"/>
      <c r="E295" s="767"/>
      <c r="F295" s="767"/>
      <c r="G295" s="767"/>
      <c r="H295" s="767"/>
      <c r="I295" s="767"/>
      <c r="J295" s="767"/>
      <c r="K295" s="767"/>
      <c r="L295" s="767"/>
      <c r="M295" s="767"/>
      <c r="N295" s="767"/>
    </row>
    <row r="296" spans="1:14" ht="15.75" customHeight="1">
      <c r="A296" s="766"/>
      <c r="B296" s="766"/>
      <c r="C296" s="767"/>
      <c r="D296" s="767"/>
      <c r="E296" s="767"/>
      <c r="F296" s="767"/>
      <c r="G296" s="767"/>
      <c r="H296" s="767"/>
      <c r="I296" s="767"/>
      <c r="J296" s="767"/>
      <c r="K296" s="767"/>
      <c r="L296" s="767"/>
      <c r="M296" s="767"/>
      <c r="N296" s="767"/>
    </row>
    <row r="297" spans="1:14" ht="15.75" customHeight="1">
      <c r="A297" s="766"/>
      <c r="B297" s="766"/>
      <c r="C297" s="767"/>
      <c r="D297" s="767"/>
      <c r="E297" s="767"/>
      <c r="F297" s="767"/>
      <c r="G297" s="767"/>
      <c r="H297" s="767"/>
      <c r="I297" s="767"/>
      <c r="J297" s="767"/>
      <c r="K297" s="767"/>
      <c r="L297" s="767"/>
      <c r="M297" s="767"/>
      <c r="N297" s="767"/>
    </row>
    <row r="298" spans="1:14" ht="15.75" customHeight="1">
      <c r="A298" s="766"/>
      <c r="B298" s="766"/>
      <c r="C298" s="767"/>
      <c r="D298" s="767"/>
      <c r="E298" s="767"/>
      <c r="F298" s="767"/>
      <c r="G298" s="767"/>
      <c r="H298" s="767"/>
      <c r="I298" s="767"/>
      <c r="J298" s="767"/>
      <c r="K298" s="767"/>
      <c r="L298" s="767"/>
      <c r="M298" s="767"/>
      <c r="N298" s="767"/>
    </row>
    <row r="299" spans="1:14" ht="15.75" customHeight="1">
      <c r="A299" s="766"/>
      <c r="B299" s="766"/>
      <c r="C299" s="767"/>
      <c r="D299" s="767"/>
      <c r="E299" s="767"/>
      <c r="F299" s="767"/>
      <c r="G299" s="767"/>
      <c r="H299" s="767"/>
      <c r="I299" s="767"/>
      <c r="J299" s="767"/>
      <c r="K299" s="767"/>
      <c r="L299" s="767"/>
      <c r="M299" s="767"/>
      <c r="N299" s="767"/>
    </row>
    <row r="300" spans="1:14" ht="15.75" customHeight="1">
      <c r="A300" s="766"/>
      <c r="B300" s="766"/>
      <c r="C300" s="767"/>
      <c r="D300" s="767"/>
      <c r="E300" s="767"/>
      <c r="F300" s="767"/>
      <c r="G300" s="767"/>
      <c r="H300" s="767"/>
      <c r="I300" s="767"/>
      <c r="J300" s="767"/>
      <c r="K300" s="767"/>
      <c r="L300" s="767"/>
      <c r="M300" s="767"/>
      <c r="N300" s="767"/>
    </row>
    <row r="301" spans="1:14" ht="15.75" customHeight="1">
      <c r="A301" s="766"/>
      <c r="B301" s="766"/>
      <c r="C301" s="767"/>
      <c r="D301" s="767"/>
      <c r="E301" s="767"/>
      <c r="F301" s="767"/>
      <c r="G301" s="767"/>
      <c r="H301" s="767"/>
      <c r="I301" s="767"/>
      <c r="J301" s="767"/>
      <c r="K301" s="767"/>
      <c r="L301" s="767"/>
      <c r="M301" s="767"/>
      <c r="N301" s="767"/>
    </row>
    <row r="302" spans="1:14" ht="15.75" customHeight="1">
      <c r="A302" s="766"/>
      <c r="B302" s="766"/>
      <c r="C302" s="767"/>
      <c r="D302" s="767"/>
      <c r="E302" s="767"/>
      <c r="F302" s="767"/>
      <c r="G302" s="767"/>
      <c r="H302" s="767"/>
      <c r="I302" s="767"/>
      <c r="J302" s="767"/>
      <c r="K302" s="767"/>
      <c r="L302" s="767"/>
      <c r="M302" s="767"/>
      <c r="N302" s="767"/>
    </row>
    <row r="303" spans="1:14" ht="15.75" customHeight="1">
      <c r="A303" s="766"/>
      <c r="B303" s="766"/>
      <c r="C303" s="767"/>
      <c r="D303" s="767"/>
      <c r="E303" s="767"/>
      <c r="F303" s="767"/>
      <c r="G303" s="767"/>
      <c r="H303" s="767"/>
      <c r="I303" s="767"/>
      <c r="J303" s="767"/>
      <c r="K303" s="767"/>
      <c r="L303" s="767"/>
      <c r="M303" s="767"/>
      <c r="N303" s="767"/>
    </row>
    <row r="304" spans="1:14" ht="15.75" customHeight="1">
      <c r="A304" s="766"/>
      <c r="B304" s="766"/>
      <c r="C304" s="767"/>
      <c r="D304" s="767"/>
      <c r="E304" s="767"/>
      <c r="F304" s="767"/>
      <c r="G304" s="767"/>
      <c r="H304" s="767"/>
      <c r="I304" s="767"/>
      <c r="J304" s="767"/>
      <c r="K304" s="767"/>
      <c r="L304" s="767"/>
      <c r="M304" s="767"/>
      <c r="N304" s="767"/>
    </row>
    <row r="305" spans="1:14" ht="15.75" customHeight="1">
      <c r="A305" s="766"/>
      <c r="B305" s="766"/>
      <c r="C305" s="767"/>
      <c r="D305" s="767"/>
      <c r="E305" s="767"/>
      <c r="F305" s="767"/>
      <c r="G305" s="767"/>
      <c r="H305" s="767"/>
      <c r="I305" s="767"/>
      <c r="J305" s="767"/>
      <c r="K305" s="767"/>
      <c r="L305" s="767"/>
      <c r="M305" s="767"/>
      <c r="N305" s="767"/>
    </row>
    <row r="306" spans="1:14" ht="15.75" customHeight="1">
      <c r="A306" s="766"/>
      <c r="B306" s="766"/>
      <c r="C306" s="767"/>
      <c r="D306" s="767"/>
      <c r="E306" s="767"/>
      <c r="F306" s="767"/>
      <c r="G306" s="767"/>
      <c r="H306" s="767"/>
      <c r="I306" s="767"/>
      <c r="J306" s="767"/>
      <c r="K306" s="767"/>
      <c r="L306" s="767"/>
      <c r="M306" s="767"/>
      <c r="N306" s="767"/>
    </row>
    <row r="307" spans="1:14" ht="15.75" customHeight="1">
      <c r="A307" s="766"/>
      <c r="B307" s="766"/>
      <c r="C307" s="767"/>
      <c r="D307" s="767"/>
      <c r="E307" s="767"/>
      <c r="F307" s="767"/>
      <c r="G307" s="767"/>
      <c r="H307" s="767"/>
      <c r="I307" s="767"/>
      <c r="J307" s="767"/>
      <c r="K307" s="767"/>
      <c r="L307" s="767"/>
      <c r="M307" s="767"/>
      <c r="N307" s="767"/>
    </row>
    <row r="308" spans="1:14" ht="15.75" customHeight="1">
      <c r="A308" s="766"/>
      <c r="B308" s="766"/>
      <c r="C308" s="767"/>
      <c r="D308" s="767"/>
      <c r="E308" s="767"/>
      <c r="F308" s="767"/>
      <c r="G308" s="767"/>
      <c r="H308" s="767"/>
      <c r="I308" s="767"/>
      <c r="J308" s="767"/>
      <c r="K308" s="767"/>
      <c r="L308" s="767"/>
      <c r="M308" s="767"/>
      <c r="N308" s="767"/>
    </row>
    <row r="309" spans="1:14" ht="15.75" customHeight="1">
      <c r="A309" s="766"/>
      <c r="B309" s="766"/>
      <c r="C309" s="767"/>
      <c r="D309" s="767"/>
      <c r="E309" s="767"/>
      <c r="F309" s="767"/>
      <c r="G309" s="767"/>
      <c r="H309" s="767"/>
      <c r="I309" s="767"/>
      <c r="J309" s="767"/>
      <c r="K309" s="767"/>
      <c r="L309" s="767"/>
      <c r="M309" s="767"/>
      <c r="N309" s="767"/>
    </row>
    <row r="310" spans="1:14" ht="15.75" customHeight="1">
      <c r="A310" s="766"/>
      <c r="B310" s="766"/>
      <c r="C310" s="767"/>
      <c r="D310" s="767"/>
      <c r="E310" s="767"/>
      <c r="F310" s="767"/>
      <c r="G310" s="767"/>
      <c r="H310" s="767"/>
      <c r="I310" s="767"/>
      <c r="J310" s="767"/>
      <c r="K310" s="767"/>
      <c r="L310" s="767"/>
      <c r="M310" s="767"/>
      <c r="N310" s="767"/>
    </row>
    <row r="311" spans="1:14" ht="15.75" customHeight="1">
      <c r="A311" s="766"/>
      <c r="B311" s="766"/>
      <c r="C311" s="767"/>
      <c r="D311" s="767"/>
      <c r="E311" s="767"/>
      <c r="F311" s="767"/>
      <c r="G311" s="767"/>
      <c r="H311" s="767"/>
      <c r="I311" s="767"/>
      <c r="J311" s="767"/>
      <c r="K311" s="767"/>
      <c r="L311" s="767"/>
      <c r="M311" s="767"/>
      <c r="N311" s="767"/>
    </row>
    <row r="312" spans="1:14" ht="15.75" customHeight="1">
      <c r="A312" s="766"/>
      <c r="B312" s="766"/>
      <c r="C312" s="767"/>
      <c r="D312" s="767"/>
      <c r="E312" s="767"/>
      <c r="F312" s="767"/>
      <c r="G312" s="767"/>
      <c r="H312" s="767"/>
      <c r="I312" s="767"/>
      <c r="J312" s="767"/>
      <c r="K312" s="767"/>
      <c r="L312" s="767"/>
      <c r="M312" s="767"/>
      <c r="N312" s="767"/>
    </row>
    <row r="313" spans="1:14" ht="15.75" customHeight="1">
      <c r="A313" s="766"/>
      <c r="B313" s="766"/>
      <c r="C313" s="767"/>
      <c r="D313" s="767"/>
      <c r="E313" s="767"/>
      <c r="F313" s="767"/>
      <c r="G313" s="767"/>
      <c r="H313" s="767"/>
      <c r="I313" s="767"/>
      <c r="J313" s="767"/>
      <c r="K313" s="767"/>
      <c r="L313" s="767"/>
      <c r="M313" s="767"/>
      <c r="N313" s="767"/>
    </row>
    <row r="314" spans="1:14" ht="15.75" customHeight="1">
      <c r="A314" s="766"/>
      <c r="B314" s="766"/>
      <c r="C314" s="767"/>
      <c r="D314" s="767"/>
      <c r="E314" s="767"/>
      <c r="F314" s="767"/>
      <c r="G314" s="767"/>
      <c r="H314" s="767"/>
      <c r="I314" s="767"/>
      <c r="J314" s="767"/>
      <c r="K314" s="767"/>
      <c r="L314" s="767"/>
      <c r="M314" s="767"/>
      <c r="N314" s="767"/>
    </row>
    <row r="315" spans="1:14" ht="15.75" customHeight="1">
      <c r="A315" s="766"/>
      <c r="B315" s="766"/>
      <c r="C315" s="767"/>
      <c r="D315" s="767"/>
      <c r="E315" s="767"/>
      <c r="F315" s="767"/>
      <c r="G315" s="767"/>
      <c r="H315" s="767"/>
      <c r="I315" s="767"/>
      <c r="J315" s="767"/>
      <c r="K315" s="767"/>
      <c r="L315" s="767"/>
      <c r="M315" s="767"/>
      <c r="N315" s="767"/>
    </row>
    <row r="316" spans="1:14" ht="15.75" customHeight="1">
      <c r="A316" s="766"/>
      <c r="B316" s="766"/>
      <c r="C316" s="767"/>
      <c r="D316" s="767"/>
      <c r="E316" s="767"/>
      <c r="F316" s="767"/>
      <c r="G316" s="767"/>
      <c r="H316" s="767"/>
      <c r="I316" s="767"/>
      <c r="J316" s="767"/>
      <c r="K316" s="767"/>
      <c r="L316" s="767"/>
      <c r="M316" s="767"/>
      <c r="N316" s="767"/>
    </row>
    <row r="317" spans="1:14" ht="15.75" customHeight="1">
      <c r="A317" s="766"/>
      <c r="B317" s="766"/>
      <c r="C317" s="767"/>
      <c r="D317" s="767"/>
      <c r="E317" s="767"/>
      <c r="F317" s="767"/>
      <c r="G317" s="767"/>
      <c r="H317" s="767"/>
      <c r="I317" s="767"/>
      <c r="J317" s="767"/>
      <c r="K317" s="767"/>
      <c r="L317" s="767"/>
      <c r="M317" s="767"/>
      <c r="N317" s="767"/>
    </row>
    <row r="318" spans="1:14" ht="15.75" customHeight="1">
      <c r="A318" s="766"/>
      <c r="B318" s="766"/>
      <c r="C318" s="767"/>
      <c r="D318" s="767"/>
      <c r="E318" s="767"/>
      <c r="F318" s="767"/>
      <c r="G318" s="767"/>
      <c r="H318" s="767"/>
      <c r="I318" s="767"/>
      <c r="J318" s="767"/>
      <c r="K318" s="767"/>
      <c r="L318" s="767"/>
      <c r="M318" s="767"/>
      <c r="N318" s="767"/>
    </row>
    <row r="319" spans="1:14" ht="15.75" customHeight="1">
      <c r="A319" s="766"/>
      <c r="B319" s="766"/>
      <c r="C319" s="767"/>
      <c r="D319" s="767"/>
      <c r="E319" s="767"/>
      <c r="F319" s="767"/>
      <c r="G319" s="767"/>
      <c r="H319" s="767"/>
      <c r="I319" s="767"/>
      <c r="J319" s="767"/>
      <c r="K319" s="767"/>
      <c r="L319" s="767"/>
      <c r="M319" s="767"/>
      <c r="N319" s="767"/>
    </row>
    <row r="320" spans="1:14" ht="15.75" customHeight="1">
      <c r="A320" s="766"/>
      <c r="B320" s="766"/>
      <c r="C320" s="767"/>
      <c r="D320" s="767"/>
      <c r="E320" s="767"/>
      <c r="F320" s="767"/>
      <c r="G320" s="767"/>
      <c r="H320" s="767"/>
      <c r="I320" s="767"/>
      <c r="J320" s="767"/>
      <c r="K320" s="767"/>
      <c r="L320" s="767"/>
      <c r="M320" s="767"/>
      <c r="N320" s="767"/>
    </row>
    <row r="321" spans="1:14" ht="15.75" customHeight="1">
      <c r="A321" s="766"/>
      <c r="B321" s="766"/>
      <c r="C321" s="767"/>
      <c r="D321" s="767"/>
      <c r="E321" s="767"/>
      <c r="F321" s="767"/>
      <c r="G321" s="767"/>
      <c r="H321" s="767"/>
      <c r="I321" s="767"/>
      <c r="J321" s="767"/>
      <c r="K321" s="767"/>
      <c r="L321" s="767"/>
      <c r="M321" s="767"/>
      <c r="N321" s="767"/>
    </row>
    <row r="322" spans="1:14" ht="15.75" customHeight="1">
      <c r="A322" s="766"/>
      <c r="B322" s="766"/>
      <c r="C322" s="767"/>
      <c r="D322" s="767"/>
      <c r="E322" s="767"/>
      <c r="F322" s="767"/>
      <c r="G322" s="767"/>
      <c r="H322" s="767"/>
      <c r="I322" s="767"/>
      <c r="J322" s="767"/>
      <c r="K322" s="767"/>
      <c r="L322" s="767"/>
      <c r="M322" s="767"/>
      <c r="N322" s="767"/>
    </row>
    <row r="323" spans="1:14" ht="15.75" customHeight="1">
      <c r="A323" s="766"/>
      <c r="B323" s="766"/>
      <c r="C323" s="767"/>
      <c r="D323" s="767"/>
      <c r="E323" s="767"/>
      <c r="F323" s="767"/>
      <c r="G323" s="767"/>
      <c r="H323" s="767"/>
      <c r="I323" s="767"/>
      <c r="J323" s="767"/>
      <c r="K323" s="767"/>
      <c r="L323" s="767"/>
      <c r="M323" s="767"/>
      <c r="N323" s="767"/>
    </row>
    <row r="324" spans="1:14" ht="15.75" customHeight="1">
      <c r="A324" s="766"/>
      <c r="B324" s="766"/>
      <c r="C324" s="767"/>
      <c r="D324" s="767"/>
      <c r="E324" s="767"/>
      <c r="F324" s="767"/>
      <c r="G324" s="767"/>
      <c r="H324" s="767"/>
      <c r="I324" s="767"/>
      <c r="J324" s="767"/>
      <c r="K324" s="767"/>
      <c r="L324" s="767"/>
      <c r="M324" s="767"/>
      <c r="N324" s="767"/>
    </row>
    <row r="325" spans="1:14" ht="15.75" customHeight="1">
      <c r="A325" s="766"/>
      <c r="B325" s="766"/>
      <c r="C325" s="767"/>
      <c r="D325" s="767"/>
      <c r="E325" s="767"/>
      <c r="F325" s="767"/>
      <c r="G325" s="767"/>
      <c r="H325" s="767"/>
      <c r="I325" s="767"/>
      <c r="J325" s="767"/>
      <c r="K325" s="767"/>
      <c r="L325" s="767"/>
      <c r="M325" s="767"/>
      <c r="N325" s="767"/>
    </row>
    <row r="326" spans="1:14" ht="15.75" customHeight="1">
      <c r="A326" s="766"/>
      <c r="B326" s="766"/>
      <c r="C326" s="767"/>
      <c r="D326" s="767"/>
      <c r="E326" s="767"/>
      <c r="F326" s="767"/>
      <c r="G326" s="767"/>
      <c r="H326" s="767"/>
      <c r="I326" s="767"/>
      <c r="J326" s="767"/>
      <c r="K326" s="767"/>
      <c r="L326" s="767"/>
      <c r="M326" s="767"/>
      <c r="N326" s="767"/>
    </row>
    <row r="327" spans="1:14" ht="15.75" customHeight="1">
      <c r="A327" s="766"/>
      <c r="B327" s="766"/>
      <c r="C327" s="767"/>
      <c r="D327" s="767"/>
      <c r="E327" s="767"/>
      <c r="F327" s="767"/>
      <c r="G327" s="767"/>
      <c r="H327" s="767"/>
      <c r="I327" s="767"/>
      <c r="J327" s="767"/>
      <c r="K327" s="767"/>
      <c r="L327" s="767"/>
      <c r="M327" s="767"/>
      <c r="N327" s="767"/>
    </row>
    <row r="328" spans="1:14" ht="15.75" customHeight="1">
      <c r="A328" s="766"/>
      <c r="B328" s="766"/>
      <c r="C328" s="767"/>
      <c r="D328" s="767"/>
      <c r="E328" s="767"/>
      <c r="F328" s="767"/>
      <c r="G328" s="767"/>
      <c r="H328" s="767"/>
      <c r="I328" s="767"/>
      <c r="J328" s="767"/>
      <c r="K328" s="767"/>
      <c r="L328" s="767"/>
      <c r="M328" s="767"/>
      <c r="N328" s="767"/>
    </row>
    <row r="329" spans="1:14" ht="15.75" customHeight="1">
      <c r="A329" s="766"/>
      <c r="B329" s="766"/>
      <c r="C329" s="767"/>
      <c r="D329" s="767"/>
      <c r="E329" s="767"/>
      <c r="F329" s="767"/>
      <c r="G329" s="767"/>
      <c r="H329" s="767"/>
      <c r="I329" s="767"/>
      <c r="J329" s="767"/>
      <c r="K329" s="767"/>
      <c r="L329" s="767"/>
      <c r="M329" s="767"/>
      <c r="N329" s="767"/>
    </row>
    <row r="330" spans="1:14" ht="15.75" customHeight="1">
      <c r="A330" s="766"/>
      <c r="B330" s="766"/>
      <c r="C330" s="767"/>
      <c r="D330" s="767"/>
      <c r="E330" s="767"/>
      <c r="F330" s="767"/>
      <c r="G330" s="767"/>
      <c r="H330" s="767"/>
      <c r="I330" s="767"/>
      <c r="J330" s="767"/>
      <c r="K330" s="767"/>
      <c r="L330" s="767"/>
      <c r="M330" s="767"/>
      <c r="N330" s="767"/>
    </row>
    <row r="331" spans="1:14" ht="15.75" customHeight="1">
      <c r="A331" s="766"/>
      <c r="B331" s="766"/>
      <c r="C331" s="767"/>
      <c r="D331" s="767"/>
      <c r="E331" s="767"/>
      <c r="F331" s="767"/>
      <c r="G331" s="767"/>
      <c r="H331" s="767"/>
      <c r="I331" s="767"/>
      <c r="J331" s="767"/>
      <c r="K331" s="767"/>
      <c r="L331" s="767"/>
      <c r="M331" s="767"/>
      <c r="N331" s="767"/>
    </row>
    <row r="332" spans="1:14" ht="15.75" customHeight="1">
      <c r="A332" s="766"/>
      <c r="B332" s="766"/>
      <c r="C332" s="767"/>
      <c r="D332" s="767"/>
      <c r="E332" s="767"/>
      <c r="F332" s="767"/>
      <c r="G332" s="767"/>
      <c r="H332" s="767"/>
      <c r="I332" s="767"/>
      <c r="J332" s="767"/>
      <c r="K332" s="767"/>
      <c r="L332" s="767"/>
      <c r="M332" s="767"/>
      <c r="N332" s="767"/>
    </row>
    <row r="333" spans="1:14" ht="15.75" customHeight="1">
      <c r="A333" s="766"/>
      <c r="B333" s="766"/>
      <c r="C333" s="767"/>
      <c r="D333" s="767"/>
      <c r="E333" s="767"/>
      <c r="F333" s="767"/>
      <c r="G333" s="767"/>
      <c r="H333" s="767"/>
      <c r="I333" s="767"/>
      <c r="J333" s="767"/>
      <c r="K333" s="767"/>
      <c r="L333" s="767"/>
      <c r="M333" s="767"/>
      <c r="N333" s="767"/>
    </row>
    <row r="334" spans="1:14" ht="15.75" customHeight="1">
      <c r="A334" s="766"/>
      <c r="B334" s="766"/>
      <c r="C334" s="767"/>
      <c r="D334" s="767"/>
      <c r="E334" s="767"/>
      <c r="F334" s="767"/>
      <c r="G334" s="767"/>
      <c r="H334" s="767"/>
      <c r="I334" s="767"/>
      <c r="J334" s="767"/>
      <c r="K334" s="767"/>
      <c r="L334" s="767"/>
      <c r="M334" s="767"/>
      <c r="N334" s="767"/>
    </row>
    <row r="335" spans="1:14" ht="15.75" customHeight="1">
      <c r="A335" s="766"/>
      <c r="B335" s="766"/>
      <c r="C335" s="767"/>
      <c r="D335" s="767"/>
      <c r="E335" s="767"/>
      <c r="F335" s="767"/>
      <c r="G335" s="767"/>
      <c r="H335" s="767"/>
      <c r="I335" s="767"/>
      <c r="J335" s="767"/>
      <c r="K335" s="767"/>
      <c r="L335" s="767"/>
      <c r="M335" s="767"/>
      <c r="N335" s="767"/>
    </row>
    <row r="336" spans="1:14" ht="15.75" customHeight="1">
      <c r="A336" s="766"/>
      <c r="B336" s="766"/>
      <c r="C336" s="767"/>
      <c r="D336" s="767"/>
      <c r="E336" s="767"/>
      <c r="F336" s="767"/>
      <c r="G336" s="767"/>
      <c r="H336" s="767"/>
      <c r="I336" s="767"/>
      <c r="J336" s="767"/>
      <c r="K336" s="767"/>
      <c r="L336" s="767"/>
      <c r="M336" s="767"/>
      <c r="N336" s="767"/>
    </row>
    <row r="337" spans="1:14" ht="15.75" customHeight="1">
      <c r="A337" s="766"/>
      <c r="B337" s="766"/>
      <c r="C337" s="767"/>
      <c r="D337" s="767"/>
      <c r="E337" s="767"/>
      <c r="F337" s="767"/>
      <c r="G337" s="767"/>
      <c r="H337" s="767"/>
      <c r="I337" s="767"/>
      <c r="J337" s="767"/>
      <c r="K337" s="767"/>
      <c r="L337" s="767"/>
      <c r="M337" s="767"/>
      <c r="N337" s="767"/>
    </row>
    <row r="338" spans="1:14" ht="15.75" customHeight="1">
      <c r="A338" s="766"/>
      <c r="B338" s="766"/>
      <c r="C338" s="767"/>
      <c r="D338" s="767"/>
      <c r="E338" s="767"/>
      <c r="F338" s="767"/>
      <c r="G338" s="767"/>
      <c r="H338" s="767"/>
      <c r="I338" s="767"/>
      <c r="J338" s="767"/>
      <c r="K338" s="767"/>
      <c r="L338" s="767"/>
      <c r="M338" s="767"/>
      <c r="N338" s="767"/>
    </row>
    <row r="339" spans="1:14" ht="15.75" customHeight="1">
      <c r="A339" s="766"/>
      <c r="B339" s="766"/>
      <c r="C339" s="767"/>
      <c r="D339" s="767"/>
      <c r="E339" s="767"/>
      <c r="F339" s="767"/>
      <c r="G339" s="767"/>
      <c r="H339" s="767"/>
      <c r="I339" s="767"/>
      <c r="J339" s="767"/>
      <c r="K339" s="767"/>
      <c r="L339" s="767"/>
      <c r="M339" s="767"/>
      <c r="N339" s="767"/>
    </row>
    <row r="340" spans="1:14" ht="15.75" customHeight="1">
      <c r="A340" s="766"/>
      <c r="B340" s="766"/>
      <c r="C340" s="767"/>
      <c r="D340" s="767"/>
      <c r="E340" s="767"/>
      <c r="F340" s="767"/>
      <c r="G340" s="767"/>
      <c r="H340" s="767"/>
      <c r="I340" s="767"/>
      <c r="J340" s="767"/>
      <c r="K340" s="767"/>
      <c r="L340" s="767"/>
      <c r="M340" s="767"/>
      <c r="N340" s="767"/>
    </row>
    <row r="341" spans="1:14" ht="15.75" customHeight="1">
      <c r="A341" s="766"/>
      <c r="B341" s="766"/>
      <c r="C341" s="767"/>
      <c r="D341" s="767"/>
      <c r="E341" s="767"/>
      <c r="F341" s="767"/>
      <c r="G341" s="767"/>
      <c r="H341" s="767"/>
      <c r="I341" s="767"/>
      <c r="J341" s="767"/>
      <c r="K341" s="767"/>
      <c r="L341" s="767"/>
      <c r="M341" s="767"/>
      <c r="N341" s="767"/>
    </row>
    <row r="342" spans="1:14" ht="15.75" customHeight="1">
      <c r="A342" s="766"/>
      <c r="B342" s="766"/>
      <c r="C342" s="767"/>
      <c r="D342" s="767"/>
      <c r="E342" s="767"/>
      <c r="F342" s="767"/>
      <c r="G342" s="767"/>
      <c r="H342" s="767"/>
      <c r="I342" s="767"/>
      <c r="J342" s="767"/>
      <c r="K342" s="767"/>
      <c r="L342" s="767"/>
      <c r="M342" s="767"/>
      <c r="N342" s="767"/>
    </row>
    <row r="343" spans="1:14" ht="15.75" customHeight="1">
      <c r="A343" s="766"/>
      <c r="B343" s="766"/>
      <c r="C343" s="767"/>
      <c r="D343" s="767"/>
      <c r="E343" s="767"/>
      <c r="F343" s="767"/>
      <c r="G343" s="767"/>
      <c r="H343" s="767"/>
      <c r="I343" s="767"/>
      <c r="J343" s="767"/>
      <c r="K343" s="767"/>
      <c r="L343" s="767"/>
      <c r="M343" s="767"/>
      <c r="N343" s="767"/>
    </row>
    <row r="344" spans="1:14" ht="15.75" customHeight="1">
      <c r="A344" s="766"/>
      <c r="B344" s="766"/>
      <c r="C344" s="767"/>
      <c r="D344" s="767"/>
      <c r="E344" s="767"/>
      <c r="F344" s="767"/>
      <c r="G344" s="767"/>
      <c r="H344" s="767"/>
      <c r="I344" s="767"/>
      <c r="J344" s="767"/>
      <c r="K344" s="767"/>
      <c r="L344" s="767"/>
      <c r="M344" s="767"/>
      <c r="N344" s="767"/>
    </row>
    <row r="345" spans="1:14" ht="15.75" customHeight="1">
      <c r="A345" s="766"/>
      <c r="B345" s="766"/>
      <c r="C345" s="767"/>
      <c r="D345" s="767"/>
      <c r="E345" s="767"/>
      <c r="F345" s="767"/>
      <c r="G345" s="767"/>
      <c r="H345" s="767"/>
      <c r="I345" s="767"/>
      <c r="J345" s="767"/>
      <c r="K345" s="767"/>
      <c r="L345" s="767"/>
      <c r="M345" s="767"/>
      <c r="N345" s="767"/>
    </row>
    <row r="346" spans="1:14" ht="15.75" customHeight="1">
      <c r="A346" s="766"/>
      <c r="B346" s="766"/>
      <c r="C346" s="767"/>
      <c r="D346" s="767"/>
      <c r="E346" s="767"/>
      <c r="F346" s="767"/>
      <c r="G346" s="767"/>
      <c r="H346" s="767"/>
      <c r="I346" s="767"/>
      <c r="J346" s="767"/>
      <c r="K346" s="767"/>
      <c r="L346" s="767"/>
      <c r="M346" s="767"/>
      <c r="N346" s="767"/>
    </row>
    <row r="347" spans="1:14" ht="15.75" customHeight="1">
      <c r="A347" s="766"/>
      <c r="B347" s="766"/>
      <c r="C347" s="767"/>
      <c r="D347" s="767"/>
      <c r="E347" s="767"/>
      <c r="F347" s="767"/>
      <c r="G347" s="767"/>
      <c r="H347" s="767"/>
      <c r="I347" s="767"/>
      <c r="J347" s="767"/>
      <c r="K347" s="767"/>
      <c r="L347" s="767"/>
      <c r="M347" s="767"/>
      <c r="N347" s="767"/>
    </row>
    <row r="348" spans="1:14" ht="15.75" customHeight="1">
      <c r="A348" s="766"/>
      <c r="B348" s="766"/>
      <c r="C348" s="767"/>
      <c r="D348" s="767"/>
      <c r="E348" s="767"/>
      <c r="F348" s="767"/>
      <c r="G348" s="767"/>
      <c r="H348" s="767"/>
      <c r="I348" s="767"/>
      <c r="J348" s="767"/>
      <c r="K348" s="767"/>
      <c r="L348" s="767"/>
      <c r="M348" s="767"/>
      <c r="N348" s="767"/>
    </row>
    <row r="349" spans="1:14" ht="15.75" customHeight="1">
      <c r="A349" s="766"/>
      <c r="B349" s="766"/>
      <c r="C349" s="767"/>
      <c r="D349" s="767"/>
      <c r="E349" s="767"/>
      <c r="F349" s="767"/>
      <c r="G349" s="767"/>
      <c r="H349" s="767"/>
      <c r="I349" s="767"/>
      <c r="J349" s="767"/>
      <c r="K349" s="767"/>
      <c r="L349" s="767"/>
      <c r="M349" s="767"/>
      <c r="N349" s="767"/>
    </row>
    <row r="350" spans="1:14" ht="15.75" customHeight="1">
      <c r="A350" s="766"/>
      <c r="B350" s="766"/>
      <c r="C350" s="767"/>
      <c r="D350" s="767"/>
      <c r="E350" s="767"/>
      <c r="F350" s="767"/>
      <c r="G350" s="767"/>
      <c r="H350" s="767"/>
      <c r="I350" s="767"/>
      <c r="J350" s="767"/>
      <c r="K350" s="767"/>
      <c r="L350" s="767"/>
      <c r="M350" s="767"/>
      <c r="N350" s="767"/>
    </row>
    <row r="351" spans="1:14" ht="15.75" customHeight="1">
      <c r="A351" s="766"/>
      <c r="B351" s="766"/>
      <c r="C351" s="767"/>
      <c r="D351" s="767"/>
      <c r="E351" s="767"/>
      <c r="F351" s="767"/>
      <c r="G351" s="767"/>
      <c r="H351" s="767"/>
      <c r="I351" s="767"/>
      <c r="J351" s="767"/>
      <c r="K351" s="767"/>
      <c r="L351" s="767"/>
      <c r="M351" s="767"/>
      <c r="N351" s="767"/>
    </row>
    <row r="352" spans="1:14" ht="15.75" customHeight="1">
      <c r="A352" s="766"/>
      <c r="B352" s="766"/>
      <c r="C352" s="767"/>
      <c r="D352" s="767"/>
      <c r="E352" s="767"/>
      <c r="F352" s="767"/>
      <c r="G352" s="767"/>
      <c r="H352" s="767"/>
      <c r="I352" s="767"/>
      <c r="J352" s="767"/>
      <c r="K352" s="767"/>
      <c r="L352" s="767"/>
      <c r="M352" s="767"/>
      <c r="N352" s="767"/>
    </row>
    <row r="353" spans="1:14" ht="15.75" customHeight="1">
      <c r="A353" s="766"/>
      <c r="B353" s="766"/>
      <c r="C353" s="767"/>
      <c r="D353" s="767"/>
      <c r="E353" s="767"/>
      <c r="F353" s="767"/>
      <c r="G353" s="767"/>
      <c r="H353" s="767"/>
      <c r="I353" s="767"/>
      <c r="J353" s="767"/>
      <c r="K353" s="767"/>
      <c r="L353" s="767"/>
      <c r="M353" s="767"/>
      <c r="N353" s="767"/>
    </row>
    <row r="354" spans="1:14" ht="15.75" customHeight="1">
      <c r="A354" s="766"/>
      <c r="B354" s="766"/>
      <c r="C354" s="767"/>
      <c r="D354" s="767"/>
      <c r="E354" s="767"/>
      <c r="F354" s="767"/>
      <c r="G354" s="767"/>
      <c r="H354" s="767"/>
      <c r="I354" s="767"/>
      <c r="J354" s="767"/>
      <c r="K354" s="767"/>
      <c r="L354" s="767"/>
      <c r="M354" s="767"/>
      <c r="N354" s="767"/>
    </row>
    <row r="355" spans="1:14" ht="15.75" customHeight="1">
      <c r="A355" s="766"/>
      <c r="B355" s="766"/>
      <c r="C355" s="767"/>
      <c r="D355" s="767"/>
      <c r="E355" s="767"/>
      <c r="F355" s="767"/>
      <c r="G355" s="767"/>
      <c r="H355" s="767"/>
      <c r="I355" s="767"/>
      <c r="J355" s="767"/>
      <c r="K355" s="767"/>
      <c r="L355" s="767"/>
      <c r="M355" s="767"/>
      <c r="N355" s="767"/>
    </row>
    <row r="356" spans="1:14" ht="12.75">
      <c r="A356" s="178"/>
    </row>
    <row r="357" spans="1:14" ht="12.75">
      <c r="A357" s="178"/>
    </row>
    <row r="358" spans="1:14" ht="12.75">
      <c r="A358" s="178"/>
    </row>
    <row r="359" spans="1:14" ht="12.75">
      <c r="A359" s="178"/>
    </row>
    <row r="360" spans="1:14" ht="12.75">
      <c r="A360" s="178"/>
    </row>
    <row r="361" spans="1:14" ht="12.75">
      <c r="A361" s="178"/>
    </row>
    <row r="362" spans="1:14" ht="12.75">
      <c r="A362" s="178"/>
    </row>
    <row r="363" spans="1:14" ht="12.75">
      <c r="A363" s="178"/>
    </row>
    <row r="364" spans="1:14" ht="12.75">
      <c r="A364" s="178"/>
    </row>
    <row r="365" spans="1:14" ht="12.75">
      <c r="A365" s="178"/>
    </row>
  </sheetData>
  <autoFilter ref="A1:K83" xr:uid="{00000000-0009-0000-0000-000003000000}"/>
  <printOptions horizontalCentered="1" gridLines="1"/>
  <pageMargins left="0.7" right="0.7" top="0.75" bottom="0.75" header="0" footer="0"/>
  <pageSetup paperSize="5"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U815"/>
  <sheetViews>
    <sheetView workbookViewId="0">
      <pane ySplit="2" topLeftCell="A3" activePane="bottomLeft" state="frozen"/>
      <selection pane="bottomLeft" activeCell="B4" sqref="B4"/>
    </sheetView>
  </sheetViews>
  <sheetFormatPr defaultColWidth="12.5703125" defaultRowHeight="15" customHeight="1"/>
  <cols>
    <col min="1" max="1" width="5.42578125" customWidth="1"/>
    <col min="3" max="3" width="23.42578125" customWidth="1"/>
    <col min="4" max="4" width="23.140625" customWidth="1"/>
    <col min="5" max="5" width="31.7109375" customWidth="1"/>
    <col min="6" max="7" width="25.140625" customWidth="1"/>
    <col min="8" max="9" width="19.28515625" customWidth="1"/>
    <col min="10" max="10" width="34.28515625" customWidth="1"/>
    <col min="11" max="11" width="30.5703125" customWidth="1"/>
  </cols>
  <sheetData>
    <row r="1" spans="1:21" ht="29.25" customHeight="1">
      <c r="A1" s="902" t="s">
        <v>657</v>
      </c>
      <c r="B1" s="902" t="s">
        <v>17</v>
      </c>
      <c r="C1" s="902" t="s">
        <v>40</v>
      </c>
      <c r="D1" s="902" t="s">
        <v>41</v>
      </c>
      <c r="E1" s="902" t="s">
        <v>42</v>
      </c>
      <c r="F1" s="902" t="s">
        <v>43</v>
      </c>
      <c r="G1" s="902" t="s">
        <v>44</v>
      </c>
      <c r="H1" s="902" t="s">
        <v>45</v>
      </c>
      <c r="I1" s="902" t="s">
        <v>46</v>
      </c>
      <c r="J1" s="902" t="s">
        <v>47</v>
      </c>
      <c r="K1" s="902" t="s">
        <v>658</v>
      </c>
      <c r="L1" s="179"/>
      <c r="M1" s="179"/>
      <c r="N1" s="179"/>
      <c r="O1" s="179"/>
      <c r="P1" s="179"/>
      <c r="Q1" s="179"/>
      <c r="R1" s="179"/>
      <c r="S1" s="179"/>
      <c r="T1" s="179"/>
      <c r="U1" s="179"/>
    </row>
    <row r="2" spans="1:21" ht="48.75" customHeight="1">
      <c r="A2" s="949"/>
      <c r="B2" s="949"/>
      <c r="C2" s="949"/>
      <c r="D2" s="949"/>
      <c r="E2" s="949"/>
      <c r="F2" s="949"/>
      <c r="G2" s="949"/>
      <c r="H2" s="949"/>
      <c r="I2" s="949"/>
      <c r="J2" s="949"/>
      <c r="K2" s="949"/>
      <c r="L2" s="179"/>
      <c r="M2" s="179"/>
      <c r="N2" s="179"/>
      <c r="O2" s="179"/>
      <c r="P2" s="179"/>
      <c r="Q2" s="179"/>
      <c r="R2" s="179"/>
      <c r="S2" s="179"/>
      <c r="T2" s="179"/>
      <c r="U2" s="179"/>
    </row>
    <row r="3" spans="1:21" ht="15.75" customHeight="1">
      <c r="A3" s="180" t="s">
        <v>362</v>
      </c>
      <c r="B3" s="181" t="s">
        <v>4</v>
      </c>
      <c r="C3" s="182">
        <v>43543</v>
      </c>
      <c r="D3" s="183" t="s">
        <v>659</v>
      </c>
      <c r="E3" s="183" t="s">
        <v>660</v>
      </c>
      <c r="F3" s="184"/>
      <c r="G3" s="184" t="s">
        <v>661</v>
      </c>
      <c r="H3" s="184" t="s">
        <v>662</v>
      </c>
      <c r="I3" s="184" t="s">
        <v>663</v>
      </c>
      <c r="J3" s="184" t="s">
        <v>664</v>
      </c>
      <c r="K3" s="185" t="s">
        <v>71</v>
      </c>
      <c r="L3" s="179"/>
      <c r="M3" s="179"/>
      <c r="N3" s="179"/>
      <c r="O3" s="179"/>
      <c r="P3" s="179"/>
      <c r="Q3" s="179"/>
      <c r="R3" s="179"/>
      <c r="S3" s="179"/>
      <c r="T3" s="179"/>
      <c r="U3" s="179"/>
    </row>
    <row r="4" spans="1:21" ht="15.75" customHeight="1">
      <c r="A4" s="180">
        <f t="shared" ref="A4:A43" si="0">A3+1</f>
        <v>2</v>
      </c>
      <c r="B4" s="181" t="s">
        <v>4</v>
      </c>
      <c r="C4" s="182">
        <v>43752</v>
      </c>
      <c r="D4" s="183" t="s">
        <v>665</v>
      </c>
      <c r="E4" s="183" t="s">
        <v>666</v>
      </c>
      <c r="F4" s="183"/>
      <c r="G4" s="183" t="s">
        <v>667</v>
      </c>
      <c r="H4" s="183" t="s">
        <v>516</v>
      </c>
      <c r="I4" s="183"/>
      <c r="J4" s="183" t="s">
        <v>668</v>
      </c>
      <c r="K4" s="185" t="s">
        <v>56</v>
      </c>
      <c r="L4" s="179"/>
      <c r="M4" s="179"/>
      <c r="N4" s="179"/>
      <c r="O4" s="179"/>
      <c r="P4" s="179"/>
      <c r="Q4" s="179"/>
      <c r="R4" s="179"/>
      <c r="S4" s="179"/>
      <c r="T4" s="179"/>
      <c r="U4" s="179"/>
    </row>
    <row r="5" spans="1:21" ht="15.75" customHeight="1">
      <c r="A5" s="180">
        <f t="shared" si="0"/>
        <v>3</v>
      </c>
      <c r="B5" s="181" t="s">
        <v>4</v>
      </c>
      <c r="C5" s="182">
        <v>43558</v>
      </c>
      <c r="D5" s="183" t="s">
        <v>669</v>
      </c>
      <c r="E5" s="183" t="s">
        <v>670</v>
      </c>
      <c r="F5" s="184"/>
      <c r="G5" s="184" t="s">
        <v>671</v>
      </c>
      <c r="H5" s="184" t="s">
        <v>672</v>
      </c>
      <c r="I5" s="184" t="s">
        <v>673</v>
      </c>
      <c r="J5" s="183" t="s">
        <v>674</v>
      </c>
      <c r="K5" s="185" t="s">
        <v>56</v>
      </c>
      <c r="L5" s="179"/>
      <c r="M5" s="179"/>
      <c r="N5" s="179"/>
      <c r="O5" s="179"/>
      <c r="P5" s="179"/>
      <c r="Q5" s="179"/>
      <c r="R5" s="179"/>
      <c r="S5" s="179"/>
      <c r="T5" s="179"/>
      <c r="U5" s="179"/>
    </row>
    <row r="6" spans="1:21" ht="15.75" customHeight="1">
      <c r="A6" s="180">
        <f t="shared" si="0"/>
        <v>4</v>
      </c>
      <c r="B6" s="181" t="s">
        <v>4</v>
      </c>
      <c r="C6" s="182">
        <v>44008</v>
      </c>
      <c r="D6" s="183" t="s">
        <v>675</v>
      </c>
      <c r="E6" s="183" t="s">
        <v>676</v>
      </c>
      <c r="F6" s="183"/>
      <c r="G6" s="183" t="s">
        <v>677</v>
      </c>
      <c r="H6" s="183" t="s">
        <v>672</v>
      </c>
      <c r="I6" s="183" t="s">
        <v>663</v>
      </c>
      <c r="J6" s="183" t="s">
        <v>678</v>
      </c>
      <c r="K6" s="185" t="s">
        <v>71</v>
      </c>
      <c r="L6" s="179"/>
      <c r="M6" s="179"/>
      <c r="N6" s="179"/>
      <c r="O6" s="179"/>
      <c r="P6" s="179"/>
      <c r="Q6" s="179"/>
      <c r="R6" s="179"/>
      <c r="S6" s="179"/>
      <c r="T6" s="179"/>
      <c r="U6" s="179"/>
    </row>
    <row r="7" spans="1:21" ht="15.75" customHeight="1">
      <c r="A7" s="180">
        <f t="shared" si="0"/>
        <v>5</v>
      </c>
      <c r="B7" s="181" t="s">
        <v>4</v>
      </c>
      <c r="C7" s="182">
        <v>44180</v>
      </c>
      <c r="D7" s="183" t="s">
        <v>679</v>
      </c>
      <c r="E7" s="183" t="s">
        <v>680</v>
      </c>
      <c r="F7" s="183"/>
      <c r="G7" s="183" t="s">
        <v>681</v>
      </c>
      <c r="H7" s="184" t="s">
        <v>609</v>
      </c>
      <c r="I7" s="184" t="s">
        <v>682</v>
      </c>
      <c r="J7" s="183" t="s">
        <v>683</v>
      </c>
      <c r="K7" s="185" t="s">
        <v>71</v>
      </c>
      <c r="L7" s="179"/>
      <c r="M7" s="179"/>
      <c r="N7" s="179"/>
      <c r="O7" s="179"/>
      <c r="P7" s="179"/>
      <c r="Q7" s="179"/>
      <c r="R7" s="179"/>
      <c r="S7" s="179"/>
      <c r="T7" s="179"/>
      <c r="U7" s="179"/>
    </row>
    <row r="8" spans="1:21" ht="15.75" customHeight="1">
      <c r="A8" s="180">
        <f t="shared" si="0"/>
        <v>6</v>
      </c>
      <c r="B8" s="181" t="s">
        <v>4</v>
      </c>
      <c r="C8" s="182">
        <v>44188</v>
      </c>
      <c r="D8" s="183" t="s">
        <v>684</v>
      </c>
      <c r="E8" s="183" t="s">
        <v>685</v>
      </c>
      <c r="F8" s="183"/>
      <c r="G8" s="183" t="s">
        <v>686</v>
      </c>
      <c r="H8" s="184" t="s">
        <v>672</v>
      </c>
      <c r="I8" s="184" t="s">
        <v>682</v>
      </c>
      <c r="J8" s="183" t="s">
        <v>687</v>
      </c>
      <c r="K8" s="185" t="s">
        <v>71</v>
      </c>
      <c r="L8" s="179"/>
      <c r="M8" s="179"/>
      <c r="N8" s="179"/>
      <c r="O8" s="179"/>
      <c r="P8" s="179"/>
      <c r="Q8" s="179"/>
      <c r="R8" s="179"/>
      <c r="S8" s="179"/>
      <c r="T8" s="179"/>
      <c r="U8" s="179"/>
    </row>
    <row r="9" spans="1:21" ht="15.75" customHeight="1">
      <c r="A9" s="180">
        <f t="shared" si="0"/>
        <v>7</v>
      </c>
      <c r="B9" s="181" t="s">
        <v>4</v>
      </c>
      <c r="C9" s="182">
        <v>44008</v>
      </c>
      <c r="D9" s="183" t="s">
        <v>688</v>
      </c>
      <c r="E9" s="183" t="s">
        <v>689</v>
      </c>
      <c r="F9" s="183"/>
      <c r="G9" s="183" t="s">
        <v>690</v>
      </c>
      <c r="H9" s="183" t="s">
        <v>62</v>
      </c>
      <c r="I9" s="183" t="s">
        <v>663</v>
      </c>
      <c r="J9" s="183" t="s">
        <v>683</v>
      </c>
      <c r="K9" s="185" t="s">
        <v>71</v>
      </c>
      <c r="L9" s="179"/>
      <c r="M9" s="179"/>
      <c r="N9" s="179"/>
      <c r="O9" s="179"/>
      <c r="P9" s="179"/>
      <c r="Q9" s="179"/>
      <c r="R9" s="179"/>
      <c r="S9" s="179"/>
      <c r="T9" s="179"/>
      <c r="U9" s="179"/>
    </row>
    <row r="10" spans="1:21" ht="15.75" customHeight="1">
      <c r="A10" s="180">
        <f t="shared" si="0"/>
        <v>8</v>
      </c>
      <c r="B10" s="181" t="s">
        <v>4</v>
      </c>
      <c r="C10" s="182">
        <v>44258</v>
      </c>
      <c r="D10" s="184" t="s">
        <v>691</v>
      </c>
      <c r="E10" s="184" t="s">
        <v>692</v>
      </c>
      <c r="F10" s="184"/>
      <c r="G10" s="184" t="s">
        <v>661</v>
      </c>
      <c r="H10" s="184"/>
      <c r="I10" s="184" t="s">
        <v>663</v>
      </c>
      <c r="J10" s="184" t="s">
        <v>693</v>
      </c>
      <c r="K10" s="185" t="s">
        <v>71</v>
      </c>
      <c r="L10" s="179"/>
      <c r="M10" s="179"/>
      <c r="N10" s="179"/>
      <c r="O10" s="179"/>
      <c r="P10" s="179"/>
      <c r="Q10" s="179"/>
      <c r="R10" s="179"/>
      <c r="S10" s="179"/>
      <c r="T10" s="179"/>
      <c r="U10" s="179"/>
    </row>
    <row r="11" spans="1:21" ht="15.75" customHeight="1">
      <c r="A11" s="180">
        <f t="shared" si="0"/>
        <v>9</v>
      </c>
      <c r="B11" s="181" t="s">
        <v>4</v>
      </c>
      <c r="C11" s="182">
        <v>44511</v>
      </c>
      <c r="D11" s="183" t="s">
        <v>694</v>
      </c>
      <c r="E11" s="183" t="s">
        <v>695</v>
      </c>
      <c r="F11" s="183"/>
      <c r="G11" s="183" t="s">
        <v>696</v>
      </c>
      <c r="H11" s="183" t="s">
        <v>672</v>
      </c>
      <c r="I11" s="183" t="s">
        <v>663</v>
      </c>
      <c r="J11" s="183" t="s">
        <v>664</v>
      </c>
      <c r="K11" s="185" t="s">
        <v>71</v>
      </c>
      <c r="L11" s="179"/>
      <c r="M11" s="179"/>
      <c r="N11" s="179"/>
      <c r="O11" s="179"/>
      <c r="P11" s="179"/>
      <c r="Q11" s="179"/>
      <c r="R11" s="179"/>
      <c r="S11" s="179"/>
      <c r="T11" s="179"/>
      <c r="U11" s="179"/>
    </row>
    <row r="12" spans="1:21" ht="15.75" customHeight="1">
      <c r="A12" s="180">
        <f t="shared" si="0"/>
        <v>10</v>
      </c>
      <c r="B12" s="181" t="s">
        <v>4</v>
      </c>
      <c r="C12" s="182">
        <v>44894</v>
      </c>
      <c r="D12" s="183" t="s">
        <v>697</v>
      </c>
      <c r="E12" s="183" t="s">
        <v>698</v>
      </c>
      <c r="F12" s="183"/>
      <c r="G12" s="183" t="s">
        <v>699</v>
      </c>
      <c r="H12" s="184" t="s">
        <v>558</v>
      </c>
      <c r="I12" s="184"/>
      <c r="J12" s="183" t="s">
        <v>664</v>
      </c>
      <c r="K12" s="185" t="s">
        <v>71</v>
      </c>
      <c r="L12" s="179"/>
      <c r="M12" s="179"/>
      <c r="N12" s="179"/>
      <c r="O12" s="179"/>
      <c r="P12" s="179"/>
      <c r="Q12" s="179"/>
      <c r="R12" s="179"/>
      <c r="S12" s="179"/>
      <c r="T12" s="179"/>
      <c r="U12" s="179"/>
    </row>
    <row r="13" spans="1:21" ht="15.75" customHeight="1">
      <c r="A13" s="180">
        <f t="shared" si="0"/>
        <v>11</v>
      </c>
      <c r="B13" s="181" t="s">
        <v>4</v>
      </c>
      <c r="C13" s="182">
        <v>44777</v>
      </c>
      <c r="D13" s="183" t="s">
        <v>700</v>
      </c>
      <c r="E13" s="183" t="s">
        <v>701</v>
      </c>
      <c r="F13" s="183"/>
      <c r="G13" s="183" t="s">
        <v>702</v>
      </c>
      <c r="H13" s="183" t="s">
        <v>662</v>
      </c>
      <c r="I13" s="183" t="s">
        <v>663</v>
      </c>
      <c r="J13" s="183" t="s">
        <v>664</v>
      </c>
      <c r="K13" s="185" t="s">
        <v>71</v>
      </c>
      <c r="L13" s="179"/>
      <c r="M13" s="179"/>
      <c r="N13" s="179"/>
      <c r="O13" s="179"/>
      <c r="P13" s="179"/>
      <c r="Q13" s="179"/>
      <c r="R13" s="179"/>
      <c r="S13" s="179"/>
      <c r="T13" s="179"/>
      <c r="U13" s="179"/>
    </row>
    <row r="14" spans="1:21" ht="15.75" customHeight="1">
      <c r="A14" s="180">
        <f t="shared" si="0"/>
        <v>12</v>
      </c>
      <c r="B14" s="181" t="s">
        <v>4</v>
      </c>
      <c r="C14" s="182">
        <v>44803</v>
      </c>
      <c r="D14" s="183" t="s">
        <v>703</v>
      </c>
      <c r="E14" s="183" t="s">
        <v>704</v>
      </c>
      <c r="F14" s="183"/>
      <c r="G14" s="183" t="s">
        <v>705</v>
      </c>
      <c r="H14" s="183" t="s">
        <v>706</v>
      </c>
      <c r="I14" s="183" t="s">
        <v>663</v>
      </c>
      <c r="J14" s="183" t="s">
        <v>664</v>
      </c>
      <c r="K14" s="185" t="s">
        <v>71</v>
      </c>
      <c r="L14" s="179"/>
      <c r="M14" s="179"/>
      <c r="N14" s="179"/>
      <c r="O14" s="179"/>
      <c r="P14" s="179"/>
      <c r="Q14" s="179"/>
      <c r="R14" s="179"/>
      <c r="S14" s="179"/>
      <c r="T14" s="179"/>
      <c r="U14" s="179"/>
    </row>
    <row r="15" spans="1:21" ht="15.75" customHeight="1">
      <c r="A15" s="180">
        <f t="shared" si="0"/>
        <v>13</v>
      </c>
      <c r="B15" s="181" t="s">
        <v>4</v>
      </c>
      <c r="C15" s="182">
        <v>45086</v>
      </c>
      <c r="D15" s="183" t="s">
        <v>707</v>
      </c>
      <c r="E15" s="183" t="s">
        <v>708</v>
      </c>
      <c r="F15" s="183"/>
      <c r="G15" s="183" t="s">
        <v>709</v>
      </c>
      <c r="H15" s="184" t="s">
        <v>584</v>
      </c>
      <c r="I15" s="184"/>
      <c r="J15" s="183" t="s">
        <v>664</v>
      </c>
      <c r="K15" s="185" t="s">
        <v>71</v>
      </c>
      <c r="L15" s="179"/>
      <c r="M15" s="179"/>
      <c r="N15" s="179"/>
      <c r="O15" s="179"/>
      <c r="P15" s="179"/>
      <c r="Q15" s="179"/>
      <c r="R15" s="179"/>
      <c r="S15" s="179"/>
      <c r="T15" s="179"/>
      <c r="U15" s="179"/>
    </row>
    <row r="16" spans="1:21" ht="15.75" customHeight="1">
      <c r="A16" s="180">
        <f t="shared" si="0"/>
        <v>14</v>
      </c>
      <c r="B16" s="181" t="s">
        <v>4</v>
      </c>
      <c r="C16" s="182">
        <v>45054</v>
      </c>
      <c r="D16" s="183" t="s">
        <v>710</v>
      </c>
      <c r="E16" s="184" t="s">
        <v>711</v>
      </c>
      <c r="F16" s="183"/>
      <c r="G16" s="183" t="s">
        <v>712</v>
      </c>
      <c r="H16" s="183" t="s">
        <v>672</v>
      </c>
      <c r="I16" s="183" t="s">
        <v>713</v>
      </c>
      <c r="J16" s="183" t="s">
        <v>714</v>
      </c>
      <c r="K16" s="185" t="s">
        <v>715</v>
      </c>
      <c r="L16" s="179"/>
      <c r="M16" s="179"/>
      <c r="N16" s="179"/>
      <c r="O16" s="179"/>
      <c r="P16" s="179"/>
      <c r="Q16" s="179"/>
      <c r="R16" s="179"/>
      <c r="S16" s="179"/>
      <c r="T16" s="179"/>
      <c r="U16" s="179"/>
    </row>
    <row r="17" spans="1:21" ht="15.75" customHeight="1">
      <c r="A17" s="180">
        <f t="shared" si="0"/>
        <v>15</v>
      </c>
      <c r="B17" s="181" t="s">
        <v>4</v>
      </c>
      <c r="C17" s="182">
        <v>45148</v>
      </c>
      <c r="D17" s="183" t="s">
        <v>716</v>
      </c>
      <c r="E17" s="183" t="s">
        <v>717</v>
      </c>
      <c r="F17" s="183"/>
      <c r="G17" s="183" t="s">
        <v>718</v>
      </c>
      <c r="H17" s="183" t="s">
        <v>584</v>
      </c>
      <c r="I17" s="183" t="s">
        <v>663</v>
      </c>
      <c r="J17" s="183" t="s">
        <v>664</v>
      </c>
      <c r="K17" s="185" t="s">
        <v>715</v>
      </c>
      <c r="L17" s="179"/>
      <c r="M17" s="179"/>
      <c r="N17" s="179"/>
      <c r="O17" s="179"/>
      <c r="P17" s="179"/>
      <c r="Q17" s="179"/>
      <c r="R17" s="179"/>
      <c r="S17" s="179"/>
      <c r="T17" s="179"/>
      <c r="U17" s="179"/>
    </row>
    <row r="18" spans="1:21" ht="15.75" customHeight="1">
      <c r="A18" s="180">
        <f t="shared" si="0"/>
        <v>16</v>
      </c>
      <c r="B18" s="181" t="s">
        <v>4</v>
      </c>
      <c r="C18" s="182">
        <v>44952</v>
      </c>
      <c r="D18" s="183" t="s">
        <v>719</v>
      </c>
      <c r="E18" s="183" t="s">
        <v>720</v>
      </c>
      <c r="F18" s="183"/>
      <c r="G18" s="183" t="s">
        <v>721</v>
      </c>
      <c r="H18" s="183" t="s">
        <v>722</v>
      </c>
      <c r="I18" s="183" t="s">
        <v>723</v>
      </c>
      <c r="J18" s="183" t="s">
        <v>724</v>
      </c>
      <c r="K18" s="185" t="s">
        <v>715</v>
      </c>
      <c r="L18" s="179"/>
      <c r="M18" s="179"/>
      <c r="N18" s="179"/>
      <c r="O18" s="179"/>
      <c r="P18" s="179"/>
      <c r="Q18" s="179"/>
      <c r="R18" s="179"/>
      <c r="S18" s="179"/>
      <c r="T18" s="179"/>
      <c r="U18" s="179"/>
    </row>
    <row r="19" spans="1:21" ht="15.75" customHeight="1">
      <c r="A19" s="180">
        <f t="shared" si="0"/>
        <v>17</v>
      </c>
      <c r="B19" s="181" t="s">
        <v>4</v>
      </c>
      <c r="C19" s="182">
        <v>45020</v>
      </c>
      <c r="D19" s="183" t="s">
        <v>710</v>
      </c>
      <c r="E19" s="183" t="s">
        <v>725</v>
      </c>
      <c r="F19" s="183"/>
      <c r="G19" s="183" t="s">
        <v>726</v>
      </c>
      <c r="H19" s="183" t="s">
        <v>672</v>
      </c>
      <c r="I19" s="183" t="s">
        <v>727</v>
      </c>
      <c r="J19" s="183" t="s">
        <v>724</v>
      </c>
      <c r="K19" s="185" t="s">
        <v>715</v>
      </c>
      <c r="L19" s="179"/>
      <c r="M19" s="179"/>
      <c r="N19" s="179"/>
      <c r="O19" s="179"/>
      <c r="P19" s="179"/>
      <c r="Q19" s="179"/>
      <c r="R19" s="179"/>
      <c r="S19" s="179"/>
      <c r="T19" s="179"/>
      <c r="U19" s="179"/>
    </row>
    <row r="20" spans="1:21" ht="15.75" customHeight="1">
      <c r="A20" s="180">
        <f t="shared" si="0"/>
        <v>18</v>
      </c>
      <c r="B20" s="181" t="s">
        <v>4</v>
      </c>
      <c r="C20" s="186">
        <v>45534</v>
      </c>
      <c r="D20" s="187" t="s">
        <v>728</v>
      </c>
      <c r="E20" s="187" t="s">
        <v>729</v>
      </c>
      <c r="F20" s="187"/>
      <c r="G20" s="187" t="s">
        <v>730</v>
      </c>
      <c r="H20" s="185" t="s">
        <v>609</v>
      </c>
      <c r="I20" s="185" t="s">
        <v>731</v>
      </c>
      <c r="J20" s="185" t="s">
        <v>664</v>
      </c>
      <c r="K20" s="185" t="s">
        <v>715</v>
      </c>
      <c r="L20" s="179"/>
      <c r="M20" s="179"/>
      <c r="N20" s="179"/>
      <c r="O20" s="179"/>
      <c r="P20" s="179"/>
      <c r="Q20" s="179"/>
      <c r="R20" s="179"/>
      <c r="S20" s="179"/>
      <c r="T20" s="179"/>
      <c r="U20" s="179"/>
    </row>
    <row r="21" spans="1:21" ht="15.75" customHeight="1">
      <c r="A21" s="180">
        <f t="shared" si="0"/>
        <v>19</v>
      </c>
      <c r="B21" s="181" t="s">
        <v>4</v>
      </c>
      <c r="C21" s="186">
        <v>45608</v>
      </c>
      <c r="D21" s="187" t="s">
        <v>732</v>
      </c>
      <c r="E21" s="188" t="s">
        <v>733</v>
      </c>
      <c r="F21" s="187"/>
      <c r="G21" s="187" t="s">
        <v>734</v>
      </c>
      <c r="H21" s="185" t="s">
        <v>662</v>
      </c>
      <c r="I21" s="185" t="s">
        <v>731</v>
      </c>
      <c r="J21" s="183" t="s">
        <v>724</v>
      </c>
      <c r="K21" s="185" t="s">
        <v>715</v>
      </c>
      <c r="L21" s="179"/>
      <c r="M21" s="179"/>
      <c r="N21" s="179"/>
      <c r="O21" s="179"/>
      <c r="P21" s="179"/>
      <c r="Q21" s="179"/>
      <c r="R21" s="179"/>
      <c r="S21" s="179"/>
      <c r="T21" s="179"/>
      <c r="U21" s="179"/>
    </row>
    <row r="22" spans="1:21" ht="15.75" customHeight="1">
      <c r="A22" s="180">
        <f t="shared" si="0"/>
        <v>20</v>
      </c>
      <c r="B22" s="181" t="s">
        <v>4</v>
      </c>
      <c r="C22" s="182">
        <v>45616</v>
      </c>
      <c r="D22" s="183" t="s">
        <v>735</v>
      </c>
      <c r="E22" s="184" t="s">
        <v>736</v>
      </c>
      <c r="F22" s="183"/>
      <c r="G22" s="183" t="s">
        <v>737</v>
      </c>
      <c r="H22" s="183" t="s">
        <v>722</v>
      </c>
      <c r="I22" s="185" t="s">
        <v>731</v>
      </c>
      <c r="J22" s="183" t="s">
        <v>724</v>
      </c>
      <c r="K22" s="185" t="s">
        <v>715</v>
      </c>
      <c r="L22" s="179"/>
      <c r="M22" s="179"/>
      <c r="N22" s="179"/>
      <c r="O22" s="179"/>
      <c r="P22" s="179"/>
      <c r="Q22" s="179"/>
      <c r="R22" s="179"/>
      <c r="S22" s="179"/>
      <c r="T22" s="179"/>
      <c r="U22" s="179"/>
    </row>
    <row r="23" spans="1:21" ht="15.75" customHeight="1">
      <c r="A23" s="180">
        <f t="shared" si="0"/>
        <v>21</v>
      </c>
      <c r="B23" s="181" t="s">
        <v>4</v>
      </c>
      <c r="C23" s="182">
        <v>45649</v>
      </c>
      <c r="D23" s="183" t="s">
        <v>738</v>
      </c>
      <c r="E23" s="183" t="s">
        <v>739</v>
      </c>
      <c r="F23" s="183"/>
      <c r="G23" s="183" t="s">
        <v>721</v>
      </c>
      <c r="H23" s="185" t="s">
        <v>672</v>
      </c>
      <c r="I23" s="185" t="s">
        <v>723</v>
      </c>
      <c r="J23" s="185" t="s">
        <v>740</v>
      </c>
      <c r="K23" s="185" t="s">
        <v>741</v>
      </c>
      <c r="L23" s="179"/>
      <c r="M23" s="179"/>
      <c r="N23" s="179"/>
      <c r="O23" s="179"/>
      <c r="P23" s="179"/>
      <c r="Q23" s="179"/>
      <c r="R23" s="179"/>
      <c r="S23" s="179"/>
      <c r="T23" s="179"/>
      <c r="U23" s="179"/>
    </row>
    <row r="24" spans="1:21" ht="15.75" customHeight="1">
      <c r="A24" s="180">
        <f t="shared" si="0"/>
        <v>22</v>
      </c>
      <c r="B24" s="181" t="s">
        <v>4</v>
      </c>
      <c r="C24" s="186">
        <v>45649</v>
      </c>
      <c r="D24" s="187" t="s">
        <v>742</v>
      </c>
      <c r="E24" s="187" t="s">
        <v>743</v>
      </c>
      <c r="F24" s="187"/>
      <c r="G24" s="187" t="s">
        <v>744</v>
      </c>
      <c r="H24" s="185" t="s">
        <v>672</v>
      </c>
      <c r="I24" s="185" t="s">
        <v>745</v>
      </c>
      <c r="J24" s="185" t="s">
        <v>740</v>
      </c>
      <c r="K24" s="185" t="s">
        <v>741</v>
      </c>
      <c r="L24" s="179"/>
      <c r="M24" s="179"/>
      <c r="N24" s="179"/>
      <c r="O24" s="179"/>
      <c r="P24" s="179"/>
      <c r="Q24" s="179"/>
      <c r="R24" s="179"/>
      <c r="S24" s="179"/>
      <c r="T24" s="179"/>
      <c r="U24" s="179"/>
    </row>
    <row r="25" spans="1:21" ht="15.75" customHeight="1">
      <c r="A25" s="180">
        <f t="shared" si="0"/>
        <v>23</v>
      </c>
      <c r="B25" s="181" t="s">
        <v>4</v>
      </c>
      <c r="C25" s="189">
        <v>45614</v>
      </c>
      <c r="D25" s="188" t="s">
        <v>746</v>
      </c>
      <c r="E25" s="188" t="s">
        <v>647</v>
      </c>
      <c r="F25" s="188"/>
      <c r="G25" s="188" t="s">
        <v>747</v>
      </c>
      <c r="H25" s="185" t="s">
        <v>649</v>
      </c>
      <c r="I25" s="185" t="s">
        <v>663</v>
      </c>
      <c r="J25" s="185" t="s">
        <v>740</v>
      </c>
      <c r="K25" s="185" t="s">
        <v>741</v>
      </c>
      <c r="L25" s="179"/>
      <c r="M25" s="179"/>
      <c r="N25" s="179"/>
      <c r="O25" s="179"/>
      <c r="P25" s="179"/>
      <c r="Q25" s="179"/>
      <c r="R25" s="179"/>
      <c r="S25" s="179"/>
      <c r="T25" s="179"/>
      <c r="U25" s="179"/>
    </row>
    <row r="26" spans="1:21" ht="15.75" customHeight="1">
      <c r="A26" s="180">
        <f t="shared" si="0"/>
        <v>24</v>
      </c>
      <c r="B26" s="181" t="s">
        <v>4</v>
      </c>
      <c r="C26" s="189">
        <v>45630</v>
      </c>
      <c r="D26" s="188" t="s">
        <v>748</v>
      </c>
      <c r="E26" s="188" t="s">
        <v>749</v>
      </c>
      <c r="F26" s="188"/>
      <c r="G26" s="188" t="s">
        <v>750</v>
      </c>
      <c r="H26" s="185" t="s">
        <v>672</v>
      </c>
      <c r="I26" s="185" t="s">
        <v>745</v>
      </c>
      <c r="J26" s="185" t="s">
        <v>740</v>
      </c>
      <c r="K26" s="185" t="s">
        <v>741</v>
      </c>
      <c r="L26" s="179"/>
      <c r="M26" s="179"/>
      <c r="N26" s="179"/>
      <c r="O26" s="179"/>
      <c r="P26" s="179"/>
      <c r="Q26" s="179"/>
      <c r="R26" s="179"/>
      <c r="S26" s="179"/>
      <c r="T26" s="179"/>
      <c r="U26" s="179"/>
    </row>
    <row r="27" spans="1:21" ht="15.75" customHeight="1">
      <c r="A27" s="180">
        <f t="shared" si="0"/>
        <v>25</v>
      </c>
      <c r="B27" s="181" t="s">
        <v>4</v>
      </c>
      <c r="C27" s="182">
        <v>45523</v>
      </c>
      <c r="D27" s="183" t="s">
        <v>751</v>
      </c>
      <c r="E27" s="183" t="s">
        <v>752</v>
      </c>
      <c r="F27" s="183"/>
      <c r="G27" s="183" t="s">
        <v>753</v>
      </c>
      <c r="H27" s="183" t="s">
        <v>722</v>
      </c>
      <c r="I27" s="185" t="s">
        <v>682</v>
      </c>
      <c r="J27" s="185" t="s">
        <v>754</v>
      </c>
      <c r="K27" s="185" t="s">
        <v>715</v>
      </c>
      <c r="L27" s="179"/>
      <c r="M27" s="179"/>
      <c r="N27" s="179"/>
      <c r="O27" s="179"/>
      <c r="P27" s="179"/>
      <c r="Q27" s="179"/>
      <c r="R27" s="179"/>
      <c r="S27" s="179"/>
      <c r="T27" s="179"/>
      <c r="U27" s="179"/>
    </row>
    <row r="28" spans="1:21" ht="15.75" customHeight="1">
      <c r="A28" s="180">
        <f t="shared" si="0"/>
        <v>26</v>
      </c>
      <c r="B28" s="181" t="s">
        <v>4</v>
      </c>
      <c r="C28" s="186">
        <v>45523</v>
      </c>
      <c r="D28" s="187" t="s">
        <v>751</v>
      </c>
      <c r="E28" s="187" t="s">
        <v>755</v>
      </c>
      <c r="F28" s="187"/>
      <c r="G28" s="187" t="s">
        <v>756</v>
      </c>
      <c r="H28" s="183" t="s">
        <v>722</v>
      </c>
      <c r="I28" s="185" t="s">
        <v>682</v>
      </c>
      <c r="J28" s="185" t="s">
        <v>754</v>
      </c>
      <c r="K28" s="185" t="s">
        <v>715</v>
      </c>
      <c r="L28" s="179"/>
      <c r="M28" s="179"/>
      <c r="N28" s="179"/>
      <c r="O28" s="179"/>
      <c r="P28" s="179"/>
      <c r="Q28" s="179"/>
      <c r="R28" s="179"/>
      <c r="S28" s="179"/>
      <c r="T28" s="179"/>
      <c r="U28" s="179"/>
    </row>
    <row r="29" spans="1:21" ht="15.75" customHeight="1">
      <c r="A29" s="180">
        <f t="shared" si="0"/>
        <v>27</v>
      </c>
      <c r="B29" s="181" t="s">
        <v>4</v>
      </c>
      <c r="C29" s="186">
        <v>45531</v>
      </c>
      <c r="D29" s="188" t="s">
        <v>757</v>
      </c>
      <c r="E29" s="188" t="s">
        <v>758</v>
      </c>
      <c r="F29" s="188"/>
      <c r="G29" s="188" t="s">
        <v>686</v>
      </c>
      <c r="H29" s="185" t="s">
        <v>62</v>
      </c>
      <c r="I29" s="185" t="s">
        <v>682</v>
      </c>
      <c r="J29" s="185" t="s">
        <v>754</v>
      </c>
      <c r="K29" s="185" t="s">
        <v>715</v>
      </c>
      <c r="L29" s="179"/>
      <c r="M29" s="179"/>
      <c r="N29" s="179"/>
      <c r="O29" s="179"/>
      <c r="P29" s="179"/>
      <c r="Q29" s="179"/>
      <c r="R29" s="179"/>
      <c r="S29" s="179"/>
      <c r="T29" s="179"/>
      <c r="U29" s="179"/>
    </row>
    <row r="30" spans="1:21" ht="15.75" customHeight="1">
      <c r="A30" s="180">
        <f t="shared" si="0"/>
        <v>28</v>
      </c>
      <c r="B30" s="181" t="s">
        <v>4</v>
      </c>
      <c r="C30" s="182">
        <v>45531</v>
      </c>
      <c r="D30" s="184" t="s">
        <v>759</v>
      </c>
      <c r="E30" s="184" t="s">
        <v>760</v>
      </c>
      <c r="F30" s="184"/>
      <c r="G30" s="184" t="s">
        <v>761</v>
      </c>
      <c r="H30" s="183" t="s">
        <v>722</v>
      </c>
      <c r="I30" s="185" t="s">
        <v>762</v>
      </c>
      <c r="J30" s="185" t="s">
        <v>754</v>
      </c>
      <c r="K30" s="185" t="s">
        <v>715</v>
      </c>
      <c r="L30" s="179"/>
      <c r="M30" s="179"/>
      <c r="N30" s="179"/>
      <c r="O30" s="179"/>
      <c r="P30" s="179"/>
      <c r="Q30" s="179"/>
      <c r="R30" s="179"/>
      <c r="S30" s="179"/>
      <c r="T30" s="179"/>
      <c r="U30" s="179"/>
    </row>
    <row r="31" spans="1:21" ht="15.75" customHeight="1">
      <c r="A31" s="180">
        <f t="shared" si="0"/>
        <v>29</v>
      </c>
      <c r="B31" s="181" t="s">
        <v>4</v>
      </c>
      <c r="C31" s="182">
        <v>45553</v>
      </c>
      <c r="D31" s="183" t="s">
        <v>710</v>
      </c>
      <c r="E31" s="183" t="s">
        <v>763</v>
      </c>
      <c r="F31" s="183"/>
      <c r="G31" s="183" t="s">
        <v>764</v>
      </c>
      <c r="H31" s="185" t="s">
        <v>672</v>
      </c>
      <c r="I31" s="185" t="s">
        <v>745</v>
      </c>
      <c r="J31" s="185" t="s">
        <v>740</v>
      </c>
      <c r="K31" s="185" t="s">
        <v>741</v>
      </c>
      <c r="L31" s="179"/>
      <c r="M31" s="179"/>
      <c r="N31" s="179"/>
      <c r="O31" s="179"/>
      <c r="P31" s="179"/>
      <c r="Q31" s="179"/>
      <c r="R31" s="179"/>
      <c r="S31" s="179"/>
      <c r="T31" s="179"/>
      <c r="U31" s="179"/>
    </row>
    <row r="32" spans="1:21" ht="15.75" customHeight="1">
      <c r="A32" s="180">
        <f t="shared" si="0"/>
        <v>30</v>
      </c>
      <c r="B32" s="181" t="s">
        <v>4</v>
      </c>
      <c r="C32" s="186">
        <v>45554</v>
      </c>
      <c r="D32" s="187" t="s">
        <v>765</v>
      </c>
      <c r="E32" s="187" t="s">
        <v>766</v>
      </c>
      <c r="F32" s="187"/>
      <c r="G32" s="187" t="s">
        <v>767</v>
      </c>
      <c r="H32" s="185" t="s">
        <v>662</v>
      </c>
      <c r="I32" s="185" t="s">
        <v>745</v>
      </c>
      <c r="J32" s="185" t="s">
        <v>740</v>
      </c>
      <c r="K32" s="185" t="s">
        <v>741</v>
      </c>
      <c r="L32" s="179"/>
      <c r="M32" s="179"/>
      <c r="N32" s="179"/>
      <c r="O32" s="179"/>
      <c r="P32" s="179"/>
      <c r="Q32" s="179"/>
      <c r="R32" s="179"/>
      <c r="S32" s="179"/>
      <c r="T32" s="179"/>
      <c r="U32" s="179"/>
    </row>
    <row r="33" spans="1:21" ht="15.75" customHeight="1">
      <c r="A33" s="180">
        <f t="shared" si="0"/>
        <v>31</v>
      </c>
      <c r="B33" s="181" t="s">
        <v>4</v>
      </c>
      <c r="C33" s="182">
        <v>45554</v>
      </c>
      <c r="D33" s="183" t="s">
        <v>768</v>
      </c>
      <c r="E33" s="183" t="s">
        <v>769</v>
      </c>
      <c r="F33" s="183"/>
      <c r="G33" s="183" t="s">
        <v>770</v>
      </c>
      <c r="H33" s="183" t="s">
        <v>722</v>
      </c>
      <c r="I33" s="185" t="s">
        <v>745</v>
      </c>
      <c r="J33" s="185" t="s">
        <v>740</v>
      </c>
      <c r="K33" s="185" t="s">
        <v>741</v>
      </c>
      <c r="L33" s="179"/>
      <c r="M33" s="179"/>
      <c r="N33" s="179"/>
      <c r="O33" s="179"/>
      <c r="P33" s="179"/>
      <c r="Q33" s="179"/>
      <c r="R33" s="179"/>
      <c r="S33" s="179"/>
      <c r="T33" s="179"/>
      <c r="U33" s="179"/>
    </row>
    <row r="34" spans="1:21" ht="15.75" customHeight="1">
      <c r="A34" s="180">
        <f t="shared" si="0"/>
        <v>32</v>
      </c>
      <c r="B34" s="181" t="s">
        <v>4</v>
      </c>
      <c r="C34" s="182">
        <v>45579</v>
      </c>
      <c r="D34" s="183" t="s">
        <v>771</v>
      </c>
      <c r="E34" s="183" t="s">
        <v>86</v>
      </c>
      <c r="F34" s="183"/>
      <c r="G34" s="183" t="s">
        <v>772</v>
      </c>
      <c r="H34" s="185" t="s">
        <v>649</v>
      </c>
      <c r="I34" s="185" t="s">
        <v>745</v>
      </c>
      <c r="J34" s="185" t="s">
        <v>740</v>
      </c>
      <c r="K34" s="185" t="s">
        <v>741</v>
      </c>
      <c r="L34" s="179"/>
      <c r="M34" s="179"/>
      <c r="N34" s="179"/>
      <c r="O34" s="179"/>
      <c r="P34" s="179"/>
      <c r="Q34" s="179"/>
      <c r="R34" s="179"/>
      <c r="S34" s="179"/>
      <c r="T34" s="179"/>
      <c r="U34" s="179"/>
    </row>
    <row r="35" spans="1:21" ht="15.75" customHeight="1">
      <c r="A35" s="180">
        <f t="shared" si="0"/>
        <v>33</v>
      </c>
      <c r="B35" s="181" t="s">
        <v>4</v>
      </c>
      <c r="C35" s="186">
        <v>45583</v>
      </c>
      <c r="D35" s="187" t="s">
        <v>773</v>
      </c>
      <c r="E35" s="187" t="s">
        <v>774</v>
      </c>
      <c r="F35" s="187"/>
      <c r="G35" s="187" t="s">
        <v>775</v>
      </c>
      <c r="H35" s="183" t="s">
        <v>722</v>
      </c>
      <c r="I35" s="185" t="s">
        <v>776</v>
      </c>
      <c r="J35" s="185" t="s">
        <v>754</v>
      </c>
      <c r="K35" s="185" t="s">
        <v>715</v>
      </c>
      <c r="L35" s="179"/>
      <c r="M35" s="179"/>
      <c r="N35" s="179"/>
      <c r="O35" s="179"/>
      <c r="P35" s="179"/>
      <c r="Q35" s="179"/>
      <c r="R35" s="179"/>
      <c r="S35" s="179"/>
      <c r="T35" s="179"/>
      <c r="U35" s="179"/>
    </row>
    <row r="36" spans="1:21" ht="15.75" customHeight="1">
      <c r="A36" s="180">
        <f t="shared" si="0"/>
        <v>34</v>
      </c>
      <c r="B36" s="181" t="s">
        <v>4</v>
      </c>
      <c r="C36" s="182">
        <v>45630</v>
      </c>
      <c r="D36" s="183" t="s">
        <v>777</v>
      </c>
      <c r="E36" s="183" t="s">
        <v>778</v>
      </c>
      <c r="F36" s="183"/>
      <c r="G36" s="183" t="s">
        <v>779</v>
      </c>
      <c r="H36" s="185" t="s">
        <v>609</v>
      </c>
      <c r="I36" s="185" t="s">
        <v>745</v>
      </c>
      <c r="J36" s="185" t="s">
        <v>740</v>
      </c>
      <c r="K36" s="185" t="s">
        <v>741</v>
      </c>
      <c r="L36" s="179"/>
      <c r="M36" s="179"/>
      <c r="N36" s="179"/>
      <c r="O36" s="179"/>
      <c r="P36" s="179"/>
      <c r="Q36" s="179"/>
      <c r="R36" s="179"/>
      <c r="S36" s="179"/>
      <c r="T36" s="179"/>
      <c r="U36" s="179"/>
    </row>
    <row r="37" spans="1:21" ht="15.75" customHeight="1">
      <c r="A37" s="180">
        <f t="shared" si="0"/>
        <v>35</v>
      </c>
      <c r="B37" s="181" t="s">
        <v>4</v>
      </c>
      <c r="C37" s="186">
        <v>45630</v>
      </c>
      <c r="D37" s="187" t="s">
        <v>780</v>
      </c>
      <c r="E37" s="187" t="s">
        <v>781</v>
      </c>
      <c r="F37" s="187"/>
      <c r="G37" s="187" t="s">
        <v>782</v>
      </c>
      <c r="H37" s="185" t="s">
        <v>584</v>
      </c>
      <c r="I37" s="185" t="s">
        <v>745</v>
      </c>
      <c r="J37" s="185" t="s">
        <v>754</v>
      </c>
      <c r="K37" s="185" t="s">
        <v>715</v>
      </c>
      <c r="L37" s="179"/>
      <c r="M37" s="179"/>
      <c r="N37" s="179"/>
      <c r="O37" s="179"/>
      <c r="P37" s="179"/>
      <c r="Q37" s="179"/>
      <c r="R37" s="179"/>
      <c r="S37" s="179"/>
      <c r="T37" s="179"/>
      <c r="U37" s="179"/>
    </row>
    <row r="38" spans="1:21" ht="15.75" customHeight="1">
      <c r="A38" s="180">
        <f t="shared" si="0"/>
        <v>36</v>
      </c>
      <c r="B38" s="181" t="s">
        <v>4</v>
      </c>
      <c r="C38" s="182">
        <v>45630</v>
      </c>
      <c r="D38" s="183" t="s">
        <v>783</v>
      </c>
      <c r="E38" s="183" t="s">
        <v>86</v>
      </c>
      <c r="F38" s="183"/>
      <c r="G38" s="183" t="s">
        <v>784</v>
      </c>
      <c r="H38" s="185" t="s">
        <v>649</v>
      </c>
      <c r="I38" s="185" t="s">
        <v>745</v>
      </c>
      <c r="J38" s="185" t="s">
        <v>740</v>
      </c>
      <c r="K38" s="185" t="s">
        <v>741</v>
      </c>
      <c r="L38" s="179"/>
      <c r="M38" s="179"/>
      <c r="N38" s="179"/>
      <c r="O38" s="179"/>
      <c r="P38" s="179"/>
      <c r="Q38" s="179"/>
      <c r="R38" s="179"/>
      <c r="S38" s="179"/>
      <c r="T38" s="179"/>
      <c r="U38" s="179"/>
    </row>
    <row r="39" spans="1:21" ht="15.75" customHeight="1">
      <c r="A39" s="180">
        <f t="shared" si="0"/>
        <v>37</v>
      </c>
      <c r="B39" s="181" t="s">
        <v>4</v>
      </c>
      <c r="C39" s="186">
        <v>45630</v>
      </c>
      <c r="D39" s="187" t="s">
        <v>785</v>
      </c>
      <c r="E39" s="187" t="s">
        <v>86</v>
      </c>
      <c r="F39" s="187"/>
      <c r="G39" s="187" t="s">
        <v>786</v>
      </c>
      <c r="H39" s="185" t="s">
        <v>649</v>
      </c>
      <c r="I39" s="185" t="s">
        <v>745</v>
      </c>
      <c r="J39" s="185" t="s">
        <v>740</v>
      </c>
      <c r="K39" s="185" t="s">
        <v>741</v>
      </c>
      <c r="L39" s="179"/>
      <c r="M39" s="179"/>
      <c r="N39" s="179"/>
      <c r="O39" s="179"/>
      <c r="P39" s="179"/>
      <c r="Q39" s="179"/>
      <c r="R39" s="179"/>
      <c r="S39" s="179"/>
      <c r="T39" s="179"/>
      <c r="U39" s="179"/>
    </row>
    <row r="40" spans="1:21" ht="15.75" customHeight="1">
      <c r="A40" s="180">
        <f t="shared" si="0"/>
        <v>38</v>
      </c>
      <c r="B40" s="181" t="s">
        <v>4</v>
      </c>
      <c r="C40" s="182">
        <v>45630</v>
      </c>
      <c r="D40" s="183" t="s">
        <v>787</v>
      </c>
      <c r="E40" s="183" t="s">
        <v>788</v>
      </c>
      <c r="F40" s="183"/>
      <c r="G40" s="183" t="s">
        <v>789</v>
      </c>
      <c r="H40" s="185" t="s">
        <v>662</v>
      </c>
      <c r="I40" s="185" t="s">
        <v>745</v>
      </c>
      <c r="J40" s="185" t="s">
        <v>740</v>
      </c>
      <c r="K40" s="185" t="s">
        <v>741</v>
      </c>
      <c r="L40" s="179"/>
      <c r="M40" s="179"/>
      <c r="N40" s="179"/>
      <c r="O40" s="179"/>
      <c r="P40" s="179"/>
      <c r="Q40" s="179"/>
      <c r="R40" s="179"/>
      <c r="S40" s="179"/>
      <c r="T40" s="179"/>
      <c r="U40" s="179"/>
    </row>
    <row r="41" spans="1:21" ht="15.75" customHeight="1">
      <c r="A41" s="180">
        <f t="shared" si="0"/>
        <v>39</v>
      </c>
      <c r="B41" s="181" t="s">
        <v>4</v>
      </c>
      <c r="C41" s="186">
        <v>45630</v>
      </c>
      <c r="D41" s="187" t="s">
        <v>790</v>
      </c>
      <c r="E41" s="187" t="s">
        <v>647</v>
      </c>
      <c r="F41" s="187"/>
      <c r="G41" s="187" t="s">
        <v>791</v>
      </c>
      <c r="H41" s="185" t="s">
        <v>649</v>
      </c>
      <c r="I41" s="185" t="s">
        <v>745</v>
      </c>
      <c r="J41" s="185" t="s">
        <v>740</v>
      </c>
      <c r="K41" s="185" t="s">
        <v>741</v>
      </c>
      <c r="L41" s="179"/>
      <c r="M41" s="179"/>
      <c r="N41" s="179"/>
      <c r="O41" s="179"/>
      <c r="P41" s="179"/>
      <c r="Q41" s="179"/>
      <c r="R41" s="179"/>
      <c r="S41" s="179"/>
      <c r="T41" s="179"/>
      <c r="U41" s="179"/>
    </row>
    <row r="42" spans="1:21" ht="15.75" customHeight="1">
      <c r="A42" s="180">
        <f t="shared" si="0"/>
        <v>40</v>
      </c>
      <c r="B42" s="181" t="s">
        <v>4</v>
      </c>
      <c r="C42" s="186">
        <v>45677</v>
      </c>
      <c r="D42" s="187" t="s">
        <v>792</v>
      </c>
      <c r="E42" s="187" t="s">
        <v>86</v>
      </c>
      <c r="F42" s="187"/>
      <c r="G42" s="187" t="s">
        <v>793</v>
      </c>
      <c r="H42" s="185" t="s">
        <v>649</v>
      </c>
      <c r="I42" s="185" t="s">
        <v>745</v>
      </c>
      <c r="J42" s="185" t="s">
        <v>740</v>
      </c>
      <c r="K42" s="185" t="s">
        <v>741</v>
      </c>
      <c r="L42" s="179"/>
      <c r="M42" s="179"/>
      <c r="N42" s="179"/>
      <c r="O42" s="179"/>
      <c r="P42" s="179"/>
      <c r="Q42" s="179"/>
      <c r="R42" s="179"/>
      <c r="S42" s="179"/>
      <c r="T42" s="179"/>
      <c r="U42" s="179"/>
    </row>
    <row r="43" spans="1:21" ht="15.75" customHeight="1">
      <c r="A43" s="180">
        <f t="shared" si="0"/>
        <v>41</v>
      </c>
      <c r="B43" s="181" t="s">
        <v>4</v>
      </c>
      <c r="C43" s="182">
        <v>45677</v>
      </c>
      <c r="D43" s="183" t="s">
        <v>794</v>
      </c>
      <c r="E43" s="183" t="s">
        <v>774</v>
      </c>
      <c r="F43" s="183"/>
      <c r="G43" s="183" t="s">
        <v>795</v>
      </c>
      <c r="H43" s="185" t="s">
        <v>796</v>
      </c>
      <c r="I43" s="185" t="s">
        <v>797</v>
      </c>
      <c r="J43" s="185" t="s">
        <v>754</v>
      </c>
      <c r="K43" s="185" t="s">
        <v>715</v>
      </c>
      <c r="L43" s="179"/>
      <c r="M43" s="179"/>
      <c r="N43" s="179"/>
      <c r="O43" s="179"/>
      <c r="P43" s="179"/>
      <c r="Q43" s="179"/>
      <c r="R43" s="179"/>
      <c r="S43" s="179"/>
      <c r="T43" s="179"/>
      <c r="U43" s="179"/>
    </row>
    <row r="44" spans="1:21" ht="15.75" customHeight="1">
      <c r="A44" s="190"/>
      <c r="B44" s="190"/>
      <c r="C44" s="185"/>
      <c r="D44" s="185"/>
      <c r="E44" s="185"/>
      <c r="F44" s="185"/>
      <c r="G44" s="185"/>
      <c r="H44" s="185"/>
      <c r="I44" s="185"/>
      <c r="J44" s="185"/>
      <c r="K44" s="185"/>
      <c r="L44" s="179"/>
      <c r="M44" s="179"/>
      <c r="N44" s="179"/>
      <c r="O44" s="179"/>
      <c r="P44" s="179"/>
      <c r="Q44" s="179"/>
      <c r="R44" s="179"/>
      <c r="S44" s="179"/>
      <c r="T44" s="179"/>
      <c r="U44" s="179"/>
    </row>
    <row r="45" spans="1:21" ht="15.75" customHeight="1">
      <c r="A45" s="191"/>
      <c r="B45" s="191"/>
      <c r="C45" s="179"/>
      <c r="D45" s="179"/>
      <c r="E45" s="179"/>
      <c r="F45" s="179"/>
      <c r="G45" s="179"/>
      <c r="H45" s="179"/>
      <c r="I45" s="179"/>
      <c r="J45" s="179"/>
      <c r="K45" s="179"/>
      <c r="L45" s="179"/>
      <c r="M45" s="179"/>
      <c r="N45" s="179"/>
      <c r="O45" s="179"/>
      <c r="P45" s="179"/>
      <c r="Q45" s="179"/>
      <c r="R45" s="179"/>
      <c r="S45" s="179"/>
      <c r="T45" s="179"/>
      <c r="U45" s="179"/>
    </row>
    <row r="46" spans="1:21" ht="15.75" customHeight="1">
      <c r="A46" s="191"/>
      <c r="B46" s="191"/>
      <c r="C46" s="179"/>
      <c r="D46" s="179"/>
      <c r="E46" s="179"/>
      <c r="F46" s="179"/>
      <c r="G46" s="179"/>
      <c r="H46" s="179"/>
      <c r="I46" s="179"/>
      <c r="J46" s="179"/>
      <c r="K46" s="179"/>
      <c r="L46" s="179"/>
      <c r="M46" s="179"/>
      <c r="N46" s="179"/>
      <c r="O46" s="179"/>
      <c r="P46" s="179"/>
      <c r="Q46" s="179"/>
      <c r="R46" s="179"/>
      <c r="S46" s="179"/>
      <c r="T46" s="179"/>
      <c r="U46" s="179"/>
    </row>
    <row r="47" spans="1:21" ht="15.75" customHeight="1">
      <c r="A47" s="191"/>
      <c r="B47" s="191"/>
      <c r="C47" s="179"/>
      <c r="D47" s="179"/>
      <c r="E47" s="179"/>
      <c r="F47" s="179"/>
      <c r="G47" s="179"/>
      <c r="H47" s="179"/>
      <c r="I47" s="179"/>
      <c r="J47" s="179"/>
      <c r="K47" s="179"/>
      <c r="L47" s="179"/>
      <c r="M47" s="179"/>
      <c r="N47" s="179"/>
      <c r="O47" s="179"/>
      <c r="P47" s="179"/>
      <c r="Q47" s="179"/>
      <c r="R47" s="179"/>
      <c r="S47" s="179"/>
      <c r="T47" s="179"/>
      <c r="U47" s="179"/>
    </row>
    <row r="48" spans="1:21" ht="15.75" customHeight="1">
      <c r="A48" s="191"/>
      <c r="B48" s="191"/>
      <c r="C48" s="179"/>
      <c r="D48" s="179"/>
      <c r="E48" s="179"/>
      <c r="F48" s="179"/>
      <c r="G48" s="179"/>
      <c r="H48" s="179"/>
      <c r="I48" s="179"/>
      <c r="J48" s="179"/>
      <c r="K48" s="179"/>
      <c r="L48" s="179"/>
      <c r="M48" s="179"/>
      <c r="N48" s="179"/>
      <c r="O48" s="179"/>
      <c r="P48" s="179"/>
      <c r="Q48" s="179"/>
      <c r="R48" s="179"/>
      <c r="S48" s="179"/>
      <c r="T48" s="179"/>
      <c r="U48" s="179"/>
    </row>
    <row r="49" spans="1:21" ht="15.75" customHeight="1">
      <c r="A49" s="191"/>
      <c r="B49" s="191"/>
      <c r="C49" s="179"/>
      <c r="D49" s="179"/>
      <c r="E49" s="179"/>
      <c r="F49" s="179"/>
      <c r="G49" s="179"/>
      <c r="H49" s="179"/>
      <c r="I49" s="179"/>
      <c r="J49" s="179"/>
      <c r="K49" s="179"/>
      <c r="L49" s="179"/>
      <c r="M49" s="179"/>
      <c r="N49" s="179"/>
      <c r="O49" s="179"/>
      <c r="P49" s="179"/>
      <c r="Q49" s="179"/>
      <c r="R49" s="179"/>
      <c r="S49" s="179"/>
      <c r="T49" s="179"/>
      <c r="U49" s="179"/>
    </row>
    <row r="50" spans="1:21" ht="15.75" customHeight="1">
      <c r="A50" s="191"/>
      <c r="B50" s="191"/>
      <c r="C50" s="179"/>
      <c r="D50" s="179"/>
      <c r="E50" s="179"/>
      <c r="F50" s="179"/>
      <c r="G50" s="179"/>
      <c r="H50" s="179"/>
      <c r="I50" s="179"/>
      <c r="J50" s="179"/>
      <c r="K50" s="179"/>
      <c r="L50" s="179"/>
      <c r="M50" s="179"/>
      <c r="N50" s="179"/>
      <c r="O50" s="179"/>
      <c r="P50" s="179"/>
      <c r="Q50" s="179"/>
      <c r="R50" s="179"/>
      <c r="S50" s="179"/>
      <c r="T50" s="179"/>
      <c r="U50" s="179"/>
    </row>
    <row r="51" spans="1:21" ht="15.75" customHeight="1">
      <c r="A51" s="191"/>
      <c r="B51" s="191"/>
      <c r="C51" s="179"/>
      <c r="D51" s="179"/>
      <c r="E51" s="179"/>
      <c r="F51" s="179"/>
      <c r="G51" s="179"/>
      <c r="H51" s="179"/>
      <c r="I51" s="179"/>
      <c r="J51" s="179"/>
      <c r="K51" s="179"/>
      <c r="L51" s="179"/>
      <c r="M51" s="179"/>
      <c r="N51" s="179"/>
      <c r="O51" s="179"/>
      <c r="P51" s="179"/>
      <c r="Q51" s="179"/>
      <c r="R51" s="179"/>
      <c r="S51" s="179"/>
      <c r="T51" s="179"/>
      <c r="U51" s="179"/>
    </row>
    <row r="52" spans="1:21" ht="15.75" customHeight="1">
      <c r="A52" s="191"/>
      <c r="B52" s="191"/>
      <c r="C52" s="179"/>
      <c r="D52" s="179"/>
      <c r="E52" s="179"/>
      <c r="F52" s="179"/>
      <c r="G52" s="179"/>
      <c r="H52" s="179"/>
      <c r="I52" s="179"/>
      <c r="J52" s="179"/>
      <c r="K52" s="179"/>
      <c r="L52" s="179"/>
      <c r="M52" s="179"/>
      <c r="N52" s="179"/>
      <c r="O52" s="179"/>
      <c r="P52" s="179"/>
      <c r="Q52" s="179"/>
      <c r="R52" s="179"/>
      <c r="S52" s="179"/>
      <c r="T52" s="179"/>
      <c r="U52" s="179"/>
    </row>
    <row r="53" spans="1:21" ht="15.75" customHeight="1">
      <c r="A53" s="191"/>
      <c r="B53" s="191"/>
      <c r="C53" s="179"/>
      <c r="D53" s="179"/>
      <c r="E53" s="179"/>
      <c r="F53" s="179"/>
      <c r="G53" s="179"/>
      <c r="H53" s="179"/>
      <c r="I53" s="179"/>
      <c r="J53" s="179"/>
      <c r="K53" s="179"/>
      <c r="L53" s="179"/>
      <c r="M53" s="179"/>
      <c r="N53" s="179"/>
      <c r="O53" s="179"/>
      <c r="P53" s="179"/>
      <c r="Q53" s="179"/>
      <c r="R53" s="179"/>
      <c r="S53" s="179"/>
      <c r="T53" s="179"/>
      <c r="U53" s="179"/>
    </row>
    <row r="54" spans="1:21" ht="15.75" customHeight="1">
      <c r="A54" s="191"/>
      <c r="B54" s="191"/>
      <c r="C54" s="179"/>
      <c r="D54" s="179"/>
      <c r="E54" s="179"/>
      <c r="F54" s="179"/>
      <c r="G54" s="179"/>
      <c r="H54" s="179"/>
      <c r="I54" s="179"/>
      <c r="J54" s="179"/>
      <c r="K54" s="179"/>
      <c r="L54" s="179"/>
      <c r="M54" s="179"/>
      <c r="N54" s="179"/>
      <c r="O54" s="179"/>
      <c r="P54" s="179"/>
      <c r="Q54" s="179"/>
      <c r="R54" s="179"/>
      <c r="S54" s="179"/>
      <c r="T54" s="179"/>
      <c r="U54" s="179"/>
    </row>
    <row r="55" spans="1:21" ht="15.75" customHeight="1">
      <c r="A55" s="191"/>
      <c r="B55" s="191"/>
      <c r="C55" s="179"/>
      <c r="D55" s="179"/>
      <c r="E55" s="179"/>
      <c r="F55" s="179"/>
      <c r="G55" s="179"/>
      <c r="H55" s="179"/>
      <c r="I55" s="179"/>
      <c r="J55" s="179"/>
      <c r="K55" s="179"/>
      <c r="L55" s="179"/>
      <c r="M55" s="179"/>
      <c r="N55" s="179"/>
      <c r="O55" s="179"/>
      <c r="P55" s="179"/>
      <c r="Q55" s="179"/>
      <c r="R55" s="179"/>
      <c r="S55" s="179"/>
      <c r="T55" s="179"/>
      <c r="U55" s="179"/>
    </row>
    <row r="56" spans="1:21" ht="15.75" customHeight="1">
      <c r="A56" s="191"/>
      <c r="B56" s="191"/>
      <c r="C56" s="179"/>
      <c r="D56" s="179"/>
      <c r="E56" s="179"/>
      <c r="F56" s="179"/>
      <c r="G56" s="179"/>
      <c r="H56" s="179"/>
      <c r="I56" s="179"/>
      <c r="J56" s="179"/>
      <c r="K56" s="179"/>
      <c r="L56" s="179"/>
      <c r="M56" s="179"/>
      <c r="N56" s="179"/>
      <c r="O56" s="179"/>
      <c r="P56" s="179"/>
      <c r="Q56" s="179"/>
      <c r="R56" s="179"/>
      <c r="S56" s="179"/>
      <c r="T56" s="179"/>
      <c r="U56" s="179"/>
    </row>
    <row r="57" spans="1:21" ht="15.75" customHeight="1">
      <c r="A57" s="191"/>
      <c r="B57" s="191"/>
      <c r="C57" s="179"/>
      <c r="D57" s="179"/>
      <c r="E57" s="179"/>
      <c r="F57" s="179"/>
      <c r="G57" s="179"/>
      <c r="H57" s="179"/>
      <c r="I57" s="179"/>
      <c r="J57" s="179"/>
      <c r="K57" s="179"/>
      <c r="L57" s="179"/>
      <c r="M57" s="179"/>
      <c r="N57" s="179"/>
      <c r="O57" s="179"/>
      <c r="P57" s="179"/>
      <c r="Q57" s="179"/>
      <c r="R57" s="179"/>
      <c r="S57" s="179"/>
      <c r="T57" s="179"/>
      <c r="U57" s="179"/>
    </row>
    <row r="58" spans="1:21" ht="15.75" customHeight="1">
      <c r="A58" s="191"/>
      <c r="B58" s="191"/>
      <c r="C58" s="179"/>
      <c r="D58" s="179"/>
      <c r="E58" s="179"/>
      <c r="F58" s="179"/>
      <c r="G58" s="179"/>
      <c r="H58" s="179"/>
      <c r="I58" s="179"/>
      <c r="J58" s="179"/>
      <c r="K58" s="179"/>
      <c r="L58" s="179"/>
      <c r="M58" s="179"/>
      <c r="N58" s="179"/>
      <c r="O58" s="179"/>
      <c r="P58" s="179"/>
      <c r="Q58" s="179"/>
      <c r="R58" s="179"/>
      <c r="S58" s="179"/>
      <c r="T58" s="179"/>
      <c r="U58" s="179"/>
    </row>
    <row r="59" spans="1:21" ht="15.75" customHeight="1">
      <c r="A59" s="191"/>
      <c r="B59" s="191"/>
      <c r="C59" s="179"/>
      <c r="D59" s="179"/>
      <c r="E59" s="179"/>
      <c r="F59" s="179"/>
      <c r="G59" s="179"/>
      <c r="H59" s="179"/>
      <c r="I59" s="179"/>
      <c r="J59" s="179"/>
      <c r="K59" s="179"/>
      <c r="L59" s="179"/>
      <c r="M59" s="179"/>
      <c r="N59" s="179"/>
      <c r="O59" s="179"/>
      <c r="P59" s="179"/>
      <c r="Q59" s="179"/>
      <c r="R59" s="179"/>
      <c r="S59" s="179"/>
      <c r="T59" s="179"/>
      <c r="U59" s="179"/>
    </row>
    <row r="60" spans="1:21" ht="15.75" customHeight="1">
      <c r="A60" s="191"/>
      <c r="B60" s="191"/>
      <c r="C60" s="179"/>
      <c r="D60" s="179"/>
      <c r="E60" s="179"/>
      <c r="F60" s="179"/>
      <c r="G60" s="179"/>
      <c r="H60" s="179"/>
      <c r="I60" s="179"/>
      <c r="J60" s="179"/>
      <c r="K60" s="179"/>
      <c r="L60" s="179"/>
      <c r="M60" s="179"/>
      <c r="N60" s="179"/>
      <c r="O60" s="179"/>
      <c r="P60" s="179"/>
      <c r="Q60" s="179"/>
      <c r="R60" s="179"/>
      <c r="S60" s="179"/>
      <c r="T60" s="179"/>
      <c r="U60" s="179"/>
    </row>
    <row r="61" spans="1:21" ht="15.75" customHeight="1">
      <c r="A61" s="191"/>
      <c r="B61" s="191"/>
      <c r="C61" s="179"/>
      <c r="D61" s="179"/>
      <c r="E61" s="179"/>
      <c r="F61" s="179"/>
      <c r="G61" s="179"/>
      <c r="H61" s="179"/>
      <c r="I61" s="179"/>
      <c r="J61" s="179"/>
      <c r="K61" s="179"/>
      <c r="L61" s="179"/>
      <c r="M61" s="179"/>
      <c r="N61" s="179"/>
      <c r="O61" s="179"/>
      <c r="P61" s="179"/>
      <c r="Q61" s="179"/>
      <c r="R61" s="179"/>
      <c r="S61" s="179"/>
      <c r="T61" s="179"/>
      <c r="U61" s="179"/>
    </row>
    <row r="62" spans="1:21" ht="15.75" customHeight="1">
      <c r="A62" s="191"/>
      <c r="B62" s="191"/>
      <c r="C62" s="179"/>
      <c r="D62" s="179"/>
      <c r="E62" s="179"/>
      <c r="F62" s="179"/>
      <c r="G62" s="179"/>
      <c r="H62" s="179"/>
      <c r="I62" s="179"/>
      <c r="J62" s="179"/>
      <c r="K62" s="179"/>
      <c r="L62" s="179"/>
      <c r="M62" s="179"/>
      <c r="N62" s="179"/>
      <c r="O62" s="179"/>
      <c r="P62" s="179"/>
      <c r="Q62" s="179"/>
      <c r="R62" s="179"/>
      <c r="S62" s="179"/>
      <c r="T62" s="179"/>
      <c r="U62" s="179"/>
    </row>
    <row r="63" spans="1:21" ht="15.75" customHeight="1">
      <c r="A63" s="191"/>
      <c r="B63" s="191"/>
      <c r="C63" s="179"/>
      <c r="D63" s="179"/>
      <c r="E63" s="179"/>
      <c r="F63" s="179"/>
      <c r="G63" s="179"/>
      <c r="H63" s="179"/>
      <c r="I63" s="179"/>
      <c r="J63" s="179"/>
      <c r="K63" s="179"/>
      <c r="L63" s="179"/>
      <c r="M63" s="179"/>
      <c r="N63" s="179"/>
      <c r="O63" s="179"/>
      <c r="P63" s="179"/>
      <c r="Q63" s="179"/>
      <c r="R63" s="179"/>
      <c r="S63" s="179"/>
      <c r="T63" s="179"/>
      <c r="U63" s="179"/>
    </row>
    <row r="64" spans="1:21" ht="15.75" customHeight="1">
      <c r="A64" s="191"/>
      <c r="B64" s="191"/>
      <c r="C64" s="179"/>
      <c r="D64" s="179"/>
      <c r="E64" s="179"/>
      <c r="F64" s="179"/>
      <c r="G64" s="179"/>
      <c r="H64" s="179"/>
      <c r="I64" s="179"/>
      <c r="J64" s="179"/>
      <c r="K64" s="179"/>
      <c r="L64" s="179"/>
      <c r="M64" s="179"/>
      <c r="N64" s="179"/>
      <c r="O64" s="179"/>
      <c r="P64" s="179"/>
      <c r="Q64" s="179"/>
      <c r="R64" s="179"/>
      <c r="S64" s="179"/>
      <c r="T64" s="179"/>
      <c r="U64" s="179"/>
    </row>
    <row r="65" spans="1:21" ht="15.75" customHeight="1">
      <c r="A65" s="191"/>
      <c r="B65" s="191"/>
      <c r="C65" s="179"/>
      <c r="D65" s="179"/>
      <c r="E65" s="179"/>
      <c r="F65" s="179"/>
      <c r="G65" s="179"/>
      <c r="H65" s="179"/>
      <c r="I65" s="179"/>
      <c r="J65" s="179"/>
      <c r="K65" s="179"/>
      <c r="L65" s="179"/>
      <c r="M65" s="179"/>
      <c r="N65" s="179"/>
      <c r="O65" s="179"/>
      <c r="P65" s="179"/>
      <c r="Q65" s="179"/>
      <c r="R65" s="179"/>
      <c r="S65" s="179"/>
      <c r="T65" s="179"/>
      <c r="U65" s="179"/>
    </row>
    <row r="66" spans="1:21" ht="15.75" customHeight="1">
      <c r="A66" s="191"/>
      <c r="B66" s="191"/>
      <c r="C66" s="179"/>
      <c r="D66" s="179"/>
      <c r="E66" s="179"/>
      <c r="F66" s="179"/>
      <c r="G66" s="179"/>
      <c r="H66" s="179"/>
      <c r="I66" s="179"/>
      <c r="J66" s="179"/>
      <c r="K66" s="179"/>
      <c r="L66" s="179"/>
      <c r="M66" s="179"/>
      <c r="N66" s="179"/>
      <c r="O66" s="179"/>
      <c r="P66" s="179"/>
      <c r="Q66" s="179"/>
      <c r="R66" s="179"/>
      <c r="S66" s="179"/>
      <c r="T66" s="179"/>
      <c r="U66" s="179"/>
    </row>
    <row r="67" spans="1:21" ht="15.75" customHeight="1">
      <c r="A67" s="191"/>
      <c r="B67" s="191"/>
      <c r="C67" s="179"/>
      <c r="D67" s="179"/>
      <c r="E67" s="179"/>
      <c r="F67" s="179"/>
      <c r="G67" s="179"/>
      <c r="H67" s="179"/>
      <c r="I67" s="179"/>
      <c r="J67" s="179"/>
      <c r="K67" s="179"/>
      <c r="L67" s="179"/>
      <c r="M67" s="179"/>
      <c r="N67" s="179"/>
      <c r="O67" s="179"/>
      <c r="P67" s="179"/>
      <c r="Q67" s="179"/>
      <c r="R67" s="179"/>
      <c r="S67" s="179"/>
      <c r="T67" s="179"/>
      <c r="U67" s="179"/>
    </row>
    <row r="68" spans="1:21" ht="15.75" customHeight="1">
      <c r="A68" s="191"/>
      <c r="B68" s="191"/>
      <c r="C68" s="179"/>
      <c r="D68" s="179"/>
      <c r="E68" s="179"/>
      <c r="F68" s="179"/>
      <c r="G68" s="179"/>
      <c r="H68" s="179"/>
      <c r="I68" s="179"/>
      <c r="J68" s="179"/>
      <c r="K68" s="179"/>
      <c r="L68" s="179"/>
      <c r="M68" s="179"/>
      <c r="N68" s="179"/>
      <c r="O68" s="179"/>
      <c r="P68" s="179"/>
      <c r="Q68" s="179"/>
      <c r="R68" s="179"/>
      <c r="S68" s="179"/>
      <c r="T68" s="179"/>
      <c r="U68" s="179"/>
    </row>
    <row r="69" spans="1:21" ht="15.75" customHeight="1">
      <c r="A69" s="191"/>
      <c r="B69" s="191"/>
      <c r="C69" s="179"/>
      <c r="D69" s="179"/>
      <c r="E69" s="179"/>
      <c r="F69" s="179"/>
      <c r="G69" s="179"/>
      <c r="H69" s="179"/>
      <c r="I69" s="179"/>
      <c r="J69" s="179"/>
      <c r="K69" s="179"/>
      <c r="L69" s="179"/>
      <c r="M69" s="179"/>
      <c r="N69" s="179"/>
      <c r="O69" s="179"/>
      <c r="P69" s="179"/>
      <c r="Q69" s="179"/>
      <c r="R69" s="179"/>
      <c r="S69" s="179"/>
      <c r="T69" s="179"/>
      <c r="U69" s="179"/>
    </row>
    <row r="70" spans="1:21" ht="15.75" customHeight="1">
      <c r="A70" s="191"/>
      <c r="B70" s="191"/>
      <c r="C70" s="179"/>
      <c r="D70" s="179"/>
      <c r="E70" s="179"/>
      <c r="F70" s="179"/>
      <c r="G70" s="179"/>
      <c r="H70" s="179"/>
      <c r="I70" s="179"/>
      <c r="J70" s="179"/>
      <c r="K70" s="179"/>
      <c r="L70" s="179"/>
      <c r="M70" s="179"/>
      <c r="N70" s="179"/>
      <c r="O70" s="179"/>
      <c r="P70" s="179"/>
      <c r="Q70" s="179"/>
      <c r="R70" s="179"/>
      <c r="S70" s="179"/>
      <c r="T70" s="179"/>
      <c r="U70" s="179"/>
    </row>
    <row r="71" spans="1:21" ht="15.75" customHeight="1">
      <c r="A71" s="191"/>
      <c r="B71" s="191"/>
      <c r="C71" s="179"/>
      <c r="D71" s="179"/>
      <c r="E71" s="179"/>
      <c r="F71" s="179"/>
      <c r="G71" s="179"/>
      <c r="H71" s="179"/>
      <c r="I71" s="179"/>
      <c r="J71" s="179"/>
      <c r="K71" s="179"/>
      <c r="L71" s="179"/>
      <c r="M71" s="179"/>
      <c r="N71" s="179"/>
      <c r="O71" s="179"/>
      <c r="P71" s="179"/>
      <c r="Q71" s="179"/>
      <c r="R71" s="179"/>
      <c r="S71" s="179"/>
      <c r="T71" s="179"/>
      <c r="U71" s="179"/>
    </row>
    <row r="72" spans="1:21" ht="15.75" customHeight="1">
      <c r="A72" s="191"/>
      <c r="B72" s="191"/>
      <c r="C72" s="179"/>
      <c r="D72" s="179"/>
      <c r="E72" s="179"/>
      <c r="F72" s="179"/>
      <c r="G72" s="179"/>
      <c r="H72" s="179"/>
      <c r="I72" s="179"/>
      <c r="J72" s="179"/>
      <c r="K72" s="179"/>
      <c r="L72" s="179"/>
      <c r="M72" s="179"/>
      <c r="N72" s="179"/>
      <c r="O72" s="179"/>
      <c r="P72" s="179"/>
      <c r="Q72" s="179"/>
      <c r="R72" s="179"/>
      <c r="S72" s="179"/>
      <c r="T72" s="179"/>
      <c r="U72" s="179"/>
    </row>
    <row r="73" spans="1:21" ht="15.75" customHeight="1">
      <c r="A73" s="191"/>
      <c r="B73" s="191"/>
      <c r="C73" s="179"/>
      <c r="D73" s="179"/>
      <c r="E73" s="179"/>
      <c r="F73" s="179"/>
      <c r="G73" s="179"/>
      <c r="H73" s="179"/>
      <c r="I73" s="179"/>
      <c r="J73" s="179"/>
      <c r="K73" s="179"/>
      <c r="L73" s="179"/>
      <c r="M73" s="179"/>
      <c r="N73" s="179"/>
      <c r="O73" s="179"/>
      <c r="P73" s="179"/>
      <c r="Q73" s="179"/>
      <c r="R73" s="179"/>
      <c r="S73" s="179"/>
      <c r="T73" s="179"/>
      <c r="U73" s="179"/>
    </row>
    <row r="74" spans="1:21" ht="15.75" customHeight="1">
      <c r="A74" s="191"/>
      <c r="B74" s="191"/>
      <c r="C74" s="179"/>
      <c r="D74" s="179"/>
      <c r="E74" s="179"/>
      <c r="F74" s="179"/>
      <c r="G74" s="179"/>
      <c r="H74" s="179"/>
      <c r="I74" s="179"/>
      <c r="J74" s="179"/>
      <c r="K74" s="179"/>
      <c r="L74" s="179"/>
      <c r="M74" s="179"/>
      <c r="N74" s="179"/>
      <c r="O74" s="179"/>
      <c r="P74" s="179"/>
      <c r="Q74" s="179"/>
      <c r="R74" s="179"/>
      <c r="S74" s="179"/>
      <c r="T74" s="179"/>
      <c r="U74" s="179"/>
    </row>
    <row r="75" spans="1:21" ht="15.75" customHeight="1">
      <c r="A75" s="191"/>
      <c r="B75" s="191"/>
      <c r="C75" s="179"/>
      <c r="D75" s="179"/>
      <c r="E75" s="179"/>
      <c r="F75" s="179"/>
      <c r="G75" s="179"/>
      <c r="H75" s="179"/>
      <c r="I75" s="179"/>
      <c r="J75" s="179"/>
      <c r="K75" s="179"/>
      <c r="L75" s="179"/>
      <c r="M75" s="179"/>
      <c r="N75" s="179"/>
      <c r="O75" s="179"/>
      <c r="P75" s="179"/>
      <c r="Q75" s="179"/>
      <c r="R75" s="179"/>
      <c r="S75" s="179"/>
      <c r="T75" s="179"/>
      <c r="U75" s="179"/>
    </row>
    <row r="76" spans="1:21" ht="15.75" customHeight="1">
      <c r="A76" s="191"/>
      <c r="B76" s="191"/>
      <c r="C76" s="179"/>
      <c r="D76" s="179"/>
      <c r="E76" s="179"/>
      <c r="F76" s="179"/>
      <c r="G76" s="179"/>
      <c r="H76" s="179"/>
      <c r="I76" s="179"/>
      <c r="J76" s="179"/>
      <c r="K76" s="179"/>
      <c r="L76" s="179"/>
      <c r="M76" s="179"/>
      <c r="N76" s="179"/>
      <c r="O76" s="179"/>
      <c r="P76" s="179"/>
      <c r="Q76" s="179"/>
      <c r="R76" s="179"/>
      <c r="S76" s="179"/>
      <c r="T76" s="179"/>
      <c r="U76" s="179"/>
    </row>
    <row r="77" spans="1:21" ht="15.75" customHeight="1">
      <c r="A77" s="191"/>
      <c r="B77" s="191"/>
      <c r="C77" s="179"/>
      <c r="D77" s="179"/>
      <c r="E77" s="179"/>
      <c r="F77" s="179"/>
      <c r="G77" s="179"/>
      <c r="H77" s="179"/>
      <c r="I77" s="179"/>
      <c r="J77" s="179"/>
      <c r="K77" s="179"/>
      <c r="L77" s="179"/>
      <c r="M77" s="179"/>
      <c r="N77" s="179"/>
      <c r="O77" s="179"/>
      <c r="P77" s="179"/>
      <c r="Q77" s="179"/>
      <c r="R77" s="179"/>
      <c r="S77" s="179"/>
      <c r="T77" s="179"/>
      <c r="U77" s="179"/>
    </row>
    <row r="78" spans="1:21" ht="15.75" customHeight="1">
      <c r="A78" s="191"/>
      <c r="B78" s="191"/>
      <c r="C78" s="179"/>
      <c r="D78" s="179"/>
      <c r="E78" s="179"/>
      <c r="F78" s="179"/>
      <c r="G78" s="179"/>
      <c r="H78" s="179"/>
      <c r="I78" s="179"/>
      <c r="J78" s="179"/>
      <c r="K78" s="179"/>
      <c r="L78" s="179"/>
      <c r="M78" s="179"/>
      <c r="N78" s="179"/>
      <c r="O78" s="179"/>
      <c r="P78" s="179"/>
      <c r="Q78" s="179"/>
      <c r="R78" s="179"/>
      <c r="S78" s="179"/>
      <c r="T78" s="179"/>
      <c r="U78" s="179"/>
    </row>
    <row r="79" spans="1:21" ht="15.75" customHeight="1">
      <c r="A79" s="191"/>
      <c r="B79" s="191"/>
      <c r="C79" s="179"/>
      <c r="D79" s="179"/>
      <c r="E79" s="179"/>
      <c r="F79" s="179"/>
      <c r="G79" s="179"/>
      <c r="H79" s="179"/>
      <c r="I79" s="179"/>
      <c r="J79" s="179"/>
      <c r="K79" s="179"/>
      <c r="L79" s="179"/>
      <c r="M79" s="179"/>
      <c r="N79" s="179"/>
      <c r="O79" s="179"/>
      <c r="P79" s="179"/>
      <c r="Q79" s="179"/>
      <c r="R79" s="179"/>
      <c r="S79" s="179"/>
      <c r="T79" s="179"/>
      <c r="U79" s="179"/>
    </row>
    <row r="80" spans="1:21" ht="15.75" customHeight="1">
      <c r="A80" s="191"/>
      <c r="B80" s="191"/>
      <c r="C80" s="179"/>
      <c r="D80" s="179"/>
      <c r="E80" s="179"/>
      <c r="F80" s="179"/>
      <c r="G80" s="179"/>
      <c r="H80" s="179"/>
      <c r="I80" s="179"/>
      <c r="J80" s="179"/>
      <c r="K80" s="179"/>
      <c r="L80" s="179"/>
      <c r="M80" s="179"/>
      <c r="N80" s="179"/>
      <c r="O80" s="179"/>
      <c r="P80" s="179"/>
      <c r="Q80" s="179"/>
      <c r="R80" s="179"/>
      <c r="S80" s="179"/>
      <c r="T80" s="179"/>
      <c r="U80" s="179"/>
    </row>
    <row r="81" spans="1:21" ht="15.75" customHeight="1">
      <c r="A81" s="191"/>
      <c r="B81" s="191"/>
      <c r="C81" s="179"/>
      <c r="D81" s="179"/>
      <c r="E81" s="179"/>
      <c r="F81" s="179"/>
      <c r="G81" s="179"/>
      <c r="H81" s="179"/>
      <c r="I81" s="179"/>
      <c r="J81" s="179"/>
      <c r="K81" s="179"/>
      <c r="L81" s="179"/>
      <c r="M81" s="179"/>
      <c r="N81" s="179"/>
      <c r="O81" s="179"/>
      <c r="P81" s="179"/>
      <c r="Q81" s="179"/>
      <c r="R81" s="179"/>
      <c r="S81" s="179"/>
      <c r="T81" s="179"/>
      <c r="U81" s="179"/>
    </row>
    <row r="82" spans="1:21" ht="15.75" customHeight="1">
      <c r="A82" s="191"/>
      <c r="B82" s="191"/>
      <c r="C82" s="179"/>
      <c r="D82" s="179"/>
      <c r="E82" s="179"/>
      <c r="F82" s="179"/>
      <c r="G82" s="179"/>
      <c r="H82" s="179"/>
      <c r="I82" s="179"/>
      <c r="J82" s="179"/>
      <c r="K82" s="179"/>
      <c r="L82" s="179"/>
      <c r="M82" s="179"/>
      <c r="N82" s="179"/>
      <c r="O82" s="179"/>
      <c r="P82" s="179"/>
      <c r="Q82" s="179"/>
      <c r="R82" s="179"/>
      <c r="S82" s="179"/>
      <c r="T82" s="179"/>
      <c r="U82" s="179"/>
    </row>
    <row r="83" spans="1:21" ht="15.75" customHeight="1">
      <c r="A83" s="191"/>
      <c r="B83" s="191"/>
      <c r="C83" s="179"/>
      <c r="D83" s="179"/>
      <c r="E83" s="179"/>
      <c r="F83" s="179"/>
      <c r="G83" s="179"/>
      <c r="H83" s="179"/>
      <c r="I83" s="179"/>
      <c r="J83" s="179"/>
      <c r="K83" s="179"/>
      <c r="L83" s="179"/>
      <c r="M83" s="179"/>
      <c r="N83" s="179"/>
      <c r="O83" s="179"/>
      <c r="P83" s="179"/>
      <c r="Q83" s="179"/>
      <c r="R83" s="179"/>
      <c r="S83" s="179"/>
      <c r="T83" s="179"/>
      <c r="U83" s="179"/>
    </row>
    <row r="84" spans="1:21" ht="15.75" customHeight="1">
      <c r="A84" s="191"/>
      <c r="B84" s="191"/>
      <c r="C84" s="179"/>
      <c r="D84" s="179"/>
      <c r="E84" s="179"/>
      <c r="F84" s="179"/>
      <c r="G84" s="179"/>
      <c r="H84" s="179"/>
      <c r="I84" s="179"/>
      <c r="J84" s="179"/>
      <c r="K84" s="179"/>
      <c r="L84" s="179"/>
      <c r="M84" s="179"/>
      <c r="N84" s="179"/>
      <c r="O84" s="179"/>
      <c r="P84" s="179"/>
      <c r="Q84" s="179"/>
      <c r="R84" s="179"/>
      <c r="S84" s="179"/>
      <c r="T84" s="179"/>
      <c r="U84" s="179"/>
    </row>
    <row r="85" spans="1:21" ht="15.75" customHeight="1">
      <c r="A85" s="191"/>
      <c r="B85" s="191"/>
      <c r="C85" s="179"/>
      <c r="D85" s="179"/>
      <c r="E85" s="179"/>
      <c r="F85" s="179"/>
      <c r="G85" s="179"/>
      <c r="H85" s="179"/>
      <c r="I85" s="179"/>
      <c r="J85" s="179"/>
      <c r="K85" s="179"/>
      <c r="L85" s="179"/>
      <c r="M85" s="179"/>
      <c r="N85" s="179"/>
      <c r="O85" s="179"/>
      <c r="P85" s="179"/>
      <c r="Q85" s="179"/>
      <c r="R85" s="179"/>
      <c r="S85" s="179"/>
      <c r="T85" s="179"/>
      <c r="U85" s="179"/>
    </row>
    <row r="86" spans="1:21" ht="15.75" customHeight="1">
      <c r="A86" s="191"/>
      <c r="B86" s="191"/>
      <c r="C86" s="179"/>
      <c r="D86" s="179"/>
      <c r="E86" s="179"/>
      <c r="F86" s="179"/>
      <c r="G86" s="179"/>
      <c r="H86" s="179"/>
      <c r="I86" s="179"/>
      <c r="J86" s="179"/>
      <c r="K86" s="179"/>
      <c r="L86" s="179"/>
      <c r="M86" s="179"/>
      <c r="N86" s="179"/>
      <c r="O86" s="179"/>
      <c r="P86" s="179"/>
      <c r="Q86" s="179"/>
      <c r="R86" s="179"/>
      <c r="S86" s="179"/>
      <c r="T86" s="179"/>
      <c r="U86" s="179"/>
    </row>
    <row r="87" spans="1:21" ht="15.75" customHeight="1">
      <c r="A87" s="191"/>
      <c r="B87" s="191"/>
      <c r="C87" s="179"/>
      <c r="D87" s="179"/>
      <c r="E87" s="179"/>
      <c r="F87" s="179"/>
      <c r="G87" s="179"/>
      <c r="H87" s="179"/>
      <c r="I87" s="179"/>
      <c r="J87" s="179"/>
      <c r="K87" s="179"/>
      <c r="L87" s="179"/>
      <c r="M87" s="179"/>
      <c r="N87" s="179"/>
      <c r="O87" s="179"/>
      <c r="P87" s="179"/>
      <c r="Q87" s="179"/>
      <c r="R87" s="179"/>
      <c r="S87" s="179"/>
      <c r="T87" s="179"/>
      <c r="U87" s="179"/>
    </row>
    <row r="88" spans="1:21" ht="15.75" customHeight="1">
      <c r="A88" s="191"/>
      <c r="B88" s="191"/>
      <c r="C88" s="179"/>
      <c r="D88" s="179"/>
      <c r="E88" s="179"/>
      <c r="F88" s="179"/>
      <c r="G88" s="179"/>
      <c r="H88" s="179"/>
      <c r="I88" s="179"/>
      <c r="J88" s="179"/>
      <c r="K88" s="179"/>
      <c r="L88" s="179"/>
      <c r="M88" s="179"/>
      <c r="N88" s="179"/>
      <c r="O88" s="179"/>
      <c r="P88" s="179"/>
      <c r="Q88" s="179"/>
      <c r="R88" s="179"/>
      <c r="S88" s="179"/>
      <c r="T88" s="179"/>
      <c r="U88" s="179"/>
    </row>
    <row r="89" spans="1:21" ht="15.75" customHeight="1">
      <c r="A89" s="191"/>
      <c r="B89" s="191"/>
      <c r="C89" s="179"/>
      <c r="D89" s="179"/>
      <c r="E89" s="179"/>
      <c r="F89" s="179"/>
      <c r="G89" s="179"/>
      <c r="H89" s="179"/>
      <c r="I89" s="179"/>
      <c r="J89" s="179"/>
      <c r="K89" s="179"/>
      <c r="L89" s="179"/>
      <c r="M89" s="179"/>
      <c r="N89" s="179"/>
      <c r="O89" s="179"/>
      <c r="P89" s="179"/>
      <c r="Q89" s="179"/>
      <c r="R89" s="179"/>
      <c r="S89" s="179"/>
      <c r="T89" s="179"/>
      <c r="U89" s="179"/>
    </row>
    <row r="90" spans="1:21" ht="15.75" customHeight="1">
      <c r="A90" s="191"/>
      <c r="B90" s="191"/>
      <c r="C90" s="179"/>
      <c r="D90" s="179"/>
      <c r="E90" s="179"/>
      <c r="F90" s="179"/>
      <c r="G90" s="179"/>
      <c r="H90" s="179"/>
      <c r="I90" s="179"/>
      <c r="J90" s="179"/>
      <c r="K90" s="179"/>
      <c r="L90" s="179"/>
      <c r="M90" s="179"/>
      <c r="N90" s="179"/>
      <c r="O90" s="179"/>
      <c r="P90" s="179"/>
      <c r="Q90" s="179"/>
      <c r="R90" s="179"/>
      <c r="S90" s="179"/>
      <c r="T90" s="179"/>
      <c r="U90" s="179"/>
    </row>
    <row r="91" spans="1:21" ht="15.75" customHeight="1">
      <c r="A91" s="191"/>
      <c r="B91" s="191"/>
      <c r="C91" s="179"/>
      <c r="D91" s="179"/>
      <c r="E91" s="179"/>
      <c r="F91" s="179"/>
      <c r="G91" s="179"/>
      <c r="H91" s="179"/>
      <c r="I91" s="179"/>
      <c r="J91" s="179"/>
      <c r="K91" s="179"/>
      <c r="L91" s="179"/>
      <c r="M91" s="179"/>
      <c r="N91" s="179"/>
      <c r="O91" s="179"/>
      <c r="P91" s="179"/>
      <c r="Q91" s="179"/>
      <c r="R91" s="179"/>
      <c r="S91" s="179"/>
      <c r="T91" s="179"/>
      <c r="U91" s="179"/>
    </row>
    <row r="92" spans="1:21" ht="15.75" customHeight="1">
      <c r="A92" s="191"/>
      <c r="B92" s="191"/>
      <c r="C92" s="179"/>
      <c r="D92" s="179"/>
      <c r="E92" s="179"/>
      <c r="F92" s="179"/>
      <c r="G92" s="179"/>
      <c r="H92" s="179"/>
      <c r="I92" s="179"/>
      <c r="J92" s="179"/>
      <c r="K92" s="179"/>
      <c r="L92" s="179"/>
      <c r="M92" s="179"/>
      <c r="N92" s="179"/>
      <c r="O92" s="179"/>
      <c r="P92" s="179"/>
      <c r="Q92" s="179"/>
      <c r="R92" s="179"/>
      <c r="S92" s="179"/>
      <c r="T92" s="179"/>
      <c r="U92" s="179"/>
    </row>
    <row r="93" spans="1:21" ht="15.75" customHeight="1">
      <c r="A93" s="191"/>
      <c r="B93" s="191"/>
      <c r="C93" s="179"/>
      <c r="D93" s="179"/>
      <c r="E93" s="179"/>
      <c r="F93" s="179"/>
      <c r="G93" s="179"/>
      <c r="H93" s="179"/>
      <c r="I93" s="179"/>
      <c r="J93" s="179"/>
      <c r="K93" s="179"/>
      <c r="L93" s="179"/>
      <c r="M93" s="179"/>
      <c r="N93" s="179"/>
      <c r="O93" s="179"/>
      <c r="P93" s="179"/>
      <c r="Q93" s="179"/>
      <c r="R93" s="179"/>
      <c r="S93" s="179"/>
      <c r="T93" s="179"/>
      <c r="U93" s="179"/>
    </row>
    <row r="94" spans="1:21" ht="15.75" customHeight="1">
      <c r="A94" s="191"/>
      <c r="B94" s="191"/>
      <c r="C94" s="179"/>
      <c r="D94" s="179"/>
      <c r="E94" s="179"/>
      <c r="F94" s="179"/>
      <c r="G94" s="179"/>
      <c r="H94" s="179"/>
      <c r="I94" s="179"/>
      <c r="J94" s="179"/>
      <c r="K94" s="179"/>
      <c r="L94" s="179"/>
      <c r="M94" s="179"/>
      <c r="N94" s="179"/>
      <c r="O94" s="179"/>
      <c r="P94" s="179"/>
      <c r="Q94" s="179"/>
      <c r="R94" s="179"/>
      <c r="S94" s="179"/>
      <c r="T94" s="179"/>
      <c r="U94" s="179"/>
    </row>
    <row r="95" spans="1:21" ht="15.75" customHeight="1">
      <c r="A95" s="191"/>
      <c r="B95" s="191"/>
      <c r="C95" s="179"/>
      <c r="D95" s="179"/>
      <c r="E95" s="179"/>
      <c r="F95" s="179"/>
      <c r="G95" s="179"/>
      <c r="H95" s="179"/>
      <c r="I95" s="179"/>
      <c r="J95" s="179"/>
      <c r="K95" s="179"/>
      <c r="L95" s="179"/>
      <c r="M95" s="179"/>
      <c r="N95" s="179"/>
      <c r="O95" s="179"/>
      <c r="P95" s="179"/>
      <c r="Q95" s="179"/>
      <c r="R95" s="179"/>
      <c r="S95" s="179"/>
      <c r="T95" s="179"/>
      <c r="U95" s="179"/>
    </row>
    <row r="96" spans="1:21" ht="15.75" customHeight="1">
      <c r="A96" s="191"/>
      <c r="B96" s="191"/>
      <c r="C96" s="179"/>
      <c r="D96" s="179"/>
      <c r="E96" s="179"/>
      <c r="F96" s="179"/>
      <c r="G96" s="179"/>
      <c r="H96" s="179"/>
      <c r="I96" s="179"/>
      <c r="J96" s="179"/>
      <c r="K96" s="179"/>
      <c r="L96" s="179"/>
      <c r="M96" s="179"/>
      <c r="N96" s="179"/>
      <c r="O96" s="179"/>
      <c r="P96" s="179"/>
      <c r="Q96" s="179"/>
      <c r="R96" s="179"/>
      <c r="S96" s="179"/>
      <c r="T96" s="179"/>
      <c r="U96" s="179"/>
    </row>
    <row r="97" spans="1:21" ht="15.75" customHeight="1">
      <c r="A97" s="191"/>
      <c r="B97" s="191"/>
      <c r="C97" s="179"/>
      <c r="D97" s="179"/>
      <c r="E97" s="179"/>
      <c r="F97" s="179"/>
      <c r="G97" s="179"/>
      <c r="H97" s="179"/>
      <c r="I97" s="179"/>
      <c r="J97" s="179"/>
      <c r="K97" s="179"/>
      <c r="L97" s="179"/>
      <c r="M97" s="179"/>
      <c r="N97" s="179"/>
      <c r="O97" s="179"/>
      <c r="P97" s="179"/>
      <c r="Q97" s="179"/>
      <c r="R97" s="179"/>
      <c r="S97" s="179"/>
      <c r="T97" s="179"/>
      <c r="U97" s="179"/>
    </row>
    <row r="98" spans="1:21" ht="15.75" customHeight="1">
      <c r="A98" s="191"/>
      <c r="B98" s="191"/>
      <c r="C98" s="179"/>
      <c r="D98" s="179"/>
      <c r="E98" s="179"/>
      <c r="F98" s="179"/>
      <c r="G98" s="179"/>
      <c r="H98" s="179"/>
      <c r="I98" s="179"/>
      <c r="J98" s="179"/>
      <c r="K98" s="179"/>
      <c r="L98" s="179"/>
      <c r="M98" s="179"/>
      <c r="N98" s="179"/>
      <c r="O98" s="179"/>
      <c r="P98" s="179"/>
      <c r="Q98" s="179"/>
      <c r="R98" s="179"/>
      <c r="S98" s="179"/>
      <c r="T98" s="179"/>
      <c r="U98" s="179"/>
    </row>
    <row r="99" spans="1:21" ht="15.75" customHeight="1">
      <c r="A99" s="191"/>
      <c r="B99" s="191"/>
      <c r="C99" s="179"/>
      <c r="D99" s="179"/>
      <c r="E99" s="179"/>
      <c r="F99" s="179"/>
      <c r="G99" s="179"/>
      <c r="H99" s="179"/>
      <c r="I99" s="179"/>
      <c r="J99" s="179"/>
      <c r="K99" s="179"/>
      <c r="L99" s="179"/>
      <c r="M99" s="179"/>
      <c r="N99" s="179"/>
      <c r="O99" s="179"/>
      <c r="P99" s="179"/>
      <c r="Q99" s="179"/>
      <c r="R99" s="179"/>
      <c r="S99" s="179"/>
      <c r="T99" s="179"/>
      <c r="U99" s="179"/>
    </row>
    <row r="100" spans="1:21" ht="15.75" customHeight="1">
      <c r="A100" s="191"/>
      <c r="B100" s="191"/>
      <c r="C100" s="179"/>
      <c r="D100" s="179"/>
      <c r="E100" s="179"/>
      <c r="F100" s="179"/>
      <c r="G100" s="179"/>
      <c r="H100" s="179"/>
      <c r="I100" s="179"/>
      <c r="J100" s="179"/>
      <c r="K100" s="179"/>
      <c r="L100" s="179"/>
      <c r="M100" s="179"/>
      <c r="N100" s="179"/>
      <c r="O100" s="179"/>
      <c r="P100" s="179"/>
      <c r="Q100" s="179"/>
      <c r="R100" s="179"/>
      <c r="S100" s="179"/>
      <c r="T100" s="179"/>
      <c r="U100" s="179"/>
    </row>
    <row r="101" spans="1:21" ht="15.75" customHeight="1">
      <c r="A101" s="191"/>
      <c r="B101" s="191"/>
      <c r="C101" s="179"/>
      <c r="D101" s="179"/>
      <c r="E101" s="179"/>
      <c r="F101" s="179"/>
      <c r="G101" s="179"/>
      <c r="H101" s="179"/>
      <c r="I101" s="179"/>
      <c r="J101" s="179"/>
      <c r="K101" s="179"/>
      <c r="L101" s="179"/>
      <c r="M101" s="179"/>
      <c r="N101" s="179"/>
      <c r="O101" s="179"/>
      <c r="P101" s="179"/>
      <c r="Q101" s="179"/>
      <c r="R101" s="179"/>
      <c r="S101" s="179"/>
      <c r="T101" s="179"/>
      <c r="U101" s="179"/>
    </row>
    <row r="102" spans="1:21" ht="15.75" customHeight="1">
      <c r="A102" s="191"/>
      <c r="B102" s="191"/>
      <c r="C102" s="179"/>
      <c r="D102" s="179"/>
      <c r="E102" s="179"/>
      <c r="F102" s="179"/>
      <c r="G102" s="179"/>
      <c r="H102" s="179"/>
      <c r="I102" s="179"/>
      <c r="J102" s="179"/>
      <c r="K102" s="179"/>
      <c r="L102" s="179"/>
      <c r="M102" s="179"/>
      <c r="N102" s="179"/>
      <c r="O102" s="179"/>
      <c r="P102" s="179"/>
      <c r="Q102" s="179"/>
      <c r="R102" s="179"/>
      <c r="S102" s="179"/>
      <c r="T102" s="179"/>
      <c r="U102" s="179"/>
    </row>
    <row r="103" spans="1:21" ht="15.75" customHeight="1">
      <c r="A103" s="191"/>
      <c r="B103" s="191"/>
      <c r="C103" s="179"/>
      <c r="D103" s="179"/>
      <c r="E103" s="179"/>
      <c r="F103" s="179"/>
      <c r="G103" s="179"/>
      <c r="H103" s="179"/>
      <c r="I103" s="179"/>
      <c r="J103" s="179"/>
      <c r="K103" s="179"/>
      <c r="L103" s="179"/>
      <c r="M103" s="179"/>
      <c r="N103" s="179"/>
      <c r="O103" s="179"/>
      <c r="P103" s="179"/>
      <c r="Q103" s="179"/>
      <c r="R103" s="179"/>
      <c r="S103" s="179"/>
      <c r="T103" s="179"/>
      <c r="U103" s="179"/>
    </row>
    <row r="104" spans="1:21" ht="15.75" customHeight="1">
      <c r="A104" s="191"/>
      <c r="B104" s="191"/>
      <c r="C104" s="179"/>
      <c r="D104" s="179"/>
      <c r="E104" s="179"/>
      <c r="F104" s="179"/>
      <c r="G104" s="179"/>
      <c r="H104" s="179"/>
      <c r="I104" s="179"/>
      <c r="J104" s="179"/>
      <c r="K104" s="179"/>
      <c r="L104" s="179"/>
      <c r="M104" s="179"/>
      <c r="N104" s="179"/>
      <c r="O104" s="179"/>
      <c r="P104" s="179"/>
      <c r="Q104" s="179"/>
      <c r="R104" s="179"/>
      <c r="S104" s="179"/>
      <c r="T104" s="179"/>
      <c r="U104" s="179"/>
    </row>
    <row r="105" spans="1:21" ht="15.75" customHeight="1">
      <c r="A105" s="191"/>
      <c r="B105" s="191"/>
      <c r="C105" s="179"/>
      <c r="D105" s="179"/>
      <c r="E105" s="179"/>
      <c r="F105" s="179"/>
      <c r="G105" s="179"/>
      <c r="H105" s="179"/>
      <c r="I105" s="179"/>
      <c r="J105" s="179"/>
      <c r="K105" s="179"/>
      <c r="L105" s="179"/>
      <c r="M105" s="179"/>
      <c r="N105" s="179"/>
      <c r="O105" s="179"/>
      <c r="P105" s="179"/>
      <c r="Q105" s="179"/>
      <c r="R105" s="179"/>
      <c r="S105" s="179"/>
      <c r="T105" s="179"/>
      <c r="U105" s="179"/>
    </row>
    <row r="106" spans="1:21" ht="15.75" customHeight="1">
      <c r="A106" s="191"/>
      <c r="B106" s="191"/>
      <c r="C106" s="179"/>
      <c r="D106" s="179"/>
      <c r="E106" s="179"/>
      <c r="F106" s="179"/>
      <c r="G106" s="179"/>
      <c r="H106" s="179"/>
      <c r="I106" s="179"/>
      <c r="J106" s="179"/>
      <c r="K106" s="179"/>
      <c r="L106" s="179"/>
      <c r="M106" s="179"/>
      <c r="N106" s="179"/>
      <c r="O106" s="179"/>
      <c r="P106" s="179"/>
      <c r="Q106" s="179"/>
      <c r="R106" s="179"/>
      <c r="S106" s="179"/>
      <c r="T106" s="179"/>
      <c r="U106" s="179"/>
    </row>
    <row r="107" spans="1:21" ht="15.75" customHeight="1">
      <c r="A107" s="191"/>
      <c r="B107" s="191"/>
      <c r="C107" s="179"/>
      <c r="D107" s="179"/>
      <c r="E107" s="179"/>
      <c r="F107" s="179"/>
      <c r="G107" s="179"/>
      <c r="H107" s="179"/>
      <c r="I107" s="179"/>
      <c r="J107" s="179"/>
      <c r="K107" s="179"/>
      <c r="L107" s="179"/>
      <c r="M107" s="179"/>
      <c r="N107" s="179"/>
      <c r="O107" s="179"/>
      <c r="P107" s="179"/>
      <c r="Q107" s="179"/>
      <c r="R107" s="179"/>
      <c r="S107" s="179"/>
      <c r="T107" s="179"/>
      <c r="U107" s="179"/>
    </row>
    <row r="108" spans="1:21" ht="15.75" customHeight="1">
      <c r="A108" s="191"/>
      <c r="B108" s="191"/>
      <c r="C108" s="179"/>
      <c r="D108" s="179"/>
      <c r="E108" s="179"/>
      <c r="F108" s="179"/>
      <c r="G108" s="179"/>
      <c r="H108" s="179"/>
      <c r="I108" s="179"/>
      <c r="J108" s="179"/>
      <c r="K108" s="179"/>
      <c r="L108" s="179"/>
      <c r="M108" s="179"/>
      <c r="N108" s="179"/>
      <c r="O108" s="179"/>
      <c r="P108" s="179"/>
      <c r="Q108" s="179"/>
      <c r="R108" s="179"/>
      <c r="S108" s="179"/>
      <c r="T108" s="179"/>
      <c r="U108" s="179"/>
    </row>
    <row r="109" spans="1:21" ht="15.75" customHeight="1">
      <c r="A109" s="191"/>
      <c r="B109" s="191"/>
      <c r="C109" s="179"/>
      <c r="D109" s="179"/>
      <c r="E109" s="179"/>
      <c r="F109" s="179"/>
      <c r="G109" s="179"/>
      <c r="H109" s="179"/>
      <c r="I109" s="179"/>
      <c r="J109" s="179"/>
      <c r="K109" s="179"/>
      <c r="L109" s="179"/>
      <c r="M109" s="179"/>
      <c r="N109" s="179"/>
      <c r="O109" s="179"/>
      <c r="P109" s="179"/>
      <c r="Q109" s="179"/>
      <c r="R109" s="179"/>
      <c r="S109" s="179"/>
      <c r="T109" s="179"/>
      <c r="U109" s="179"/>
    </row>
    <row r="110" spans="1:21" ht="15.75" customHeight="1">
      <c r="A110" s="191"/>
      <c r="B110" s="191"/>
      <c r="C110" s="179"/>
      <c r="D110" s="179"/>
      <c r="E110" s="179"/>
      <c r="F110" s="179"/>
      <c r="G110" s="179"/>
      <c r="H110" s="179"/>
      <c r="I110" s="179"/>
      <c r="J110" s="179"/>
      <c r="K110" s="179"/>
      <c r="L110" s="179"/>
      <c r="M110" s="179"/>
      <c r="N110" s="179"/>
      <c r="O110" s="179"/>
      <c r="P110" s="179"/>
      <c r="Q110" s="179"/>
      <c r="R110" s="179"/>
      <c r="S110" s="179"/>
      <c r="T110" s="179"/>
      <c r="U110" s="179"/>
    </row>
    <row r="111" spans="1:21" ht="15.75" customHeight="1">
      <c r="A111" s="191"/>
      <c r="B111" s="191"/>
      <c r="C111" s="179"/>
      <c r="D111" s="179"/>
      <c r="E111" s="179"/>
      <c r="F111" s="179"/>
      <c r="G111" s="179"/>
      <c r="H111" s="179"/>
      <c r="I111" s="179"/>
      <c r="J111" s="179"/>
      <c r="K111" s="179"/>
      <c r="L111" s="179"/>
      <c r="M111" s="179"/>
      <c r="N111" s="179"/>
      <c r="O111" s="179"/>
      <c r="P111" s="179"/>
      <c r="Q111" s="179"/>
      <c r="R111" s="179"/>
      <c r="S111" s="179"/>
      <c r="T111" s="179"/>
      <c r="U111" s="179"/>
    </row>
    <row r="112" spans="1:21" ht="15.75" customHeight="1">
      <c r="A112" s="191"/>
      <c r="B112" s="191"/>
      <c r="C112" s="179"/>
      <c r="D112" s="179"/>
      <c r="E112" s="179"/>
      <c r="F112" s="179"/>
      <c r="G112" s="179"/>
      <c r="H112" s="179"/>
      <c r="I112" s="179"/>
      <c r="J112" s="179"/>
      <c r="K112" s="179"/>
      <c r="L112" s="179"/>
      <c r="M112" s="179"/>
      <c r="N112" s="179"/>
      <c r="O112" s="179"/>
      <c r="P112" s="179"/>
      <c r="Q112" s="179"/>
      <c r="R112" s="179"/>
      <c r="S112" s="179"/>
      <c r="T112" s="179"/>
      <c r="U112" s="179"/>
    </row>
    <row r="113" spans="1:21" ht="15.75" customHeight="1">
      <c r="A113" s="191"/>
      <c r="B113" s="191"/>
      <c r="C113" s="179"/>
      <c r="D113" s="179"/>
      <c r="E113" s="179"/>
      <c r="F113" s="179"/>
      <c r="G113" s="179"/>
      <c r="H113" s="179"/>
      <c r="I113" s="179"/>
      <c r="J113" s="179"/>
      <c r="K113" s="179"/>
      <c r="L113" s="179"/>
      <c r="M113" s="179"/>
      <c r="N113" s="179"/>
      <c r="O113" s="179"/>
      <c r="P113" s="179"/>
      <c r="Q113" s="179"/>
      <c r="R113" s="179"/>
      <c r="S113" s="179"/>
      <c r="T113" s="179"/>
      <c r="U113" s="179"/>
    </row>
    <row r="114" spans="1:21" ht="15.75" customHeight="1">
      <c r="A114" s="191"/>
      <c r="B114" s="191"/>
      <c r="C114" s="179"/>
      <c r="D114" s="179"/>
      <c r="E114" s="179"/>
      <c r="F114" s="179"/>
      <c r="G114" s="179"/>
      <c r="H114" s="179"/>
      <c r="I114" s="179"/>
      <c r="J114" s="179"/>
      <c r="K114" s="179"/>
      <c r="L114" s="179"/>
      <c r="M114" s="179"/>
      <c r="N114" s="179"/>
      <c r="O114" s="179"/>
      <c r="P114" s="179"/>
      <c r="Q114" s="179"/>
      <c r="R114" s="179"/>
      <c r="S114" s="179"/>
      <c r="T114" s="179"/>
      <c r="U114" s="179"/>
    </row>
    <row r="115" spans="1:21" ht="15.75" customHeight="1">
      <c r="A115" s="191"/>
      <c r="B115" s="191"/>
      <c r="C115" s="179"/>
      <c r="D115" s="179"/>
      <c r="E115" s="179"/>
      <c r="F115" s="179"/>
      <c r="G115" s="179"/>
      <c r="H115" s="179"/>
      <c r="I115" s="179"/>
      <c r="J115" s="179"/>
      <c r="K115" s="179"/>
      <c r="L115" s="179"/>
      <c r="M115" s="179"/>
      <c r="N115" s="179"/>
      <c r="O115" s="179"/>
      <c r="P115" s="179"/>
      <c r="Q115" s="179"/>
      <c r="R115" s="179"/>
      <c r="S115" s="179"/>
      <c r="T115" s="179"/>
      <c r="U115" s="179"/>
    </row>
    <row r="116" spans="1:21" ht="15.75" customHeight="1">
      <c r="A116" s="191"/>
      <c r="B116" s="191"/>
      <c r="C116" s="179"/>
      <c r="D116" s="179"/>
      <c r="E116" s="179"/>
      <c r="F116" s="179"/>
      <c r="G116" s="179"/>
      <c r="H116" s="179"/>
      <c r="I116" s="179"/>
      <c r="J116" s="179"/>
      <c r="K116" s="179"/>
      <c r="L116" s="179"/>
      <c r="M116" s="179"/>
      <c r="N116" s="179"/>
      <c r="O116" s="179"/>
      <c r="P116" s="179"/>
      <c r="Q116" s="179"/>
      <c r="R116" s="179"/>
      <c r="S116" s="179"/>
      <c r="T116" s="179"/>
      <c r="U116" s="179"/>
    </row>
    <row r="117" spans="1:21" ht="15.75" customHeight="1">
      <c r="A117" s="191"/>
      <c r="B117" s="191"/>
      <c r="C117" s="179"/>
      <c r="D117" s="179"/>
      <c r="E117" s="179"/>
      <c r="F117" s="179"/>
      <c r="G117" s="179"/>
      <c r="H117" s="179"/>
      <c r="I117" s="179"/>
      <c r="J117" s="179"/>
      <c r="K117" s="179"/>
      <c r="L117" s="179"/>
      <c r="M117" s="179"/>
      <c r="N117" s="179"/>
      <c r="O117" s="179"/>
      <c r="P117" s="179"/>
      <c r="Q117" s="179"/>
      <c r="R117" s="179"/>
      <c r="S117" s="179"/>
      <c r="T117" s="179"/>
      <c r="U117" s="179"/>
    </row>
    <row r="118" spans="1:21" ht="15.75" customHeight="1">
      <c r="A118" s="191"/>
      <c r="B118" s="191"/>
      <c r="C118" s="179"/>
      <c r="D118" s="179"/>
      <c r="E118" s="179"/>
      <c r="F118" s="179"/>
      <c r="G118" s="179"/>
      <c r="H118" s="179"/>
      <c r="I118" s="179"/>
      <c r="J118" s="179"/>
      <c r="K118" s="179"/>
      <c r="L118" s="179"/>
      <c r="M118" s="179"/>
      <c r="N118" s="179"/>
      <c r="O118" s="179"/>
      <c r="P118" s="179"/>
      <c r="Q118" s="179"/>
      <c r="R118" s="179"/>
      <c r="S118" s="179"/>
      <c r="T118" s="179"/>
      <c r="U118" s="179"/>
    </row>
    <row r="119" spans="1:21" ht="15.75" customHeight="1">
      <c r="A119" s="191"/>
      <c r="B119" s="191"/>
      <c r="C119" s="179"/>
      <c r="D119" s="179"/>
      <c r="E119" s="179"/>
      <c r="F119" s="179"/>
      <c r="G119" s="179"/>
      <c r="H119" s="179"/>
      <c r="I119" s="179"/>
      <c r="J119" s="179"/>
      <c r="K119" s="179"/>
      <c r="L119" s="179"/>
      <c r="M119" s="179"/>
      <c r="N119" s="179"/>
      <c r="O119" s="179"/>
      <c r="P119" s="179"/>
      <c r="Q119" s="179"/>
      <c r="R119" s="179"/>
      <c r="S119" s="179"/>
      <c r="T119" s="179"/>
      <c r="U119" s="179"/>
    </row>
    <row r="120" spans="1:21" ht="15.75" customHeight="1">
      <c r="A120" s="191"/>
      <c r="B120" s="191"/>
      <c r="C120" s="179"/>
      <c r="D120" s="179"/>
      <c r="E120" s="179"/>
      <c r="F120" s="179"/>
      <c r="G120" s="179"/>
      <c r="H120" s="179"/>
      <c r="I120" s="179"/>
      <c r="J120" s="179"/>
      <c r="K120" s="179"/>
      <c r="L120" s="179"/>
      <c r="M120" s="179"/>
      <c r="N120" s="179"/>
      <c r="O120" s="179"/>
      <c r="P120" s="179"/>
      <c r="Q120" s="179"/>
      <c r="R120" s="179"/>
      <c r="S120" s="179"/>
      <c r="T120" s="179"/>
      <c r="U120" s="179"/>
    </row>
    <row r="121" spans="1:21" ht="15.75" customHeight="1">
      <c r="A121" s="191"/>
      <c r="B121" s="191"/>
      <c r="C121" s="179"/>
      <c r="D121" s="179"/>
      <c r="E121" s="179"/>
      <c r="F121" s="179"/>
      <c r="G121" s="179"/>
      <c r="H121" s="179"/>
      <c r="I121" s="179"/>
      <c r="J121" s="179"/>
      <c r="K121" s="179"/>
      <c r="L121" s="179"/>
      <c r="M121" s="179"/>
      <c r="N121" s="179"/>
      <c r="O121" s="179"/>
      <c r="P121" s="179"/>
      <c r="Q121" s="179"/>
      <c r="R121" s="179"/>
      <c r="S121" s="179"/>
      <c r="T121" s="179"/>
      <c r="U121" s="179"/>
    </row>
    <row r="122" spans="1:21" ht="15.75" customHeight="1">
      <c r="A122" s="191"/>
      <c r="B122" s="191"/>
      <c r="C122" s="179"/>
      <c r="D122" s="179"/>
      <c r="E122" s="179"/>
      <c r="F122" s="179"/>
      <c r="G122" s="179"/>
      <c r="H122" s="179"/>
      <c r="I122" s="179"/>
      <c r="J122" s="179"/>
      <c r="K122" s="179"/>
      <c r="L122" s="179"/>
      <c r="M122" s="179"/>
      <c r="N122" s="179"/>
      <c r="O122" s="179"/>
      <c r="P122" s="179"/>
      <c r="Q122" s="179"/>
      <c r="R122" s="179"/>
      <c r="S122" s="179"/>
      <c r="T122" s="179"/>
      <c r="U122" s="179"/>
    </row>
    <row r="123" spans="1:21" ht="15.75" customHeight="1">
      <c r="A123" s="191"/>
      <c r="B123" s="191"/>
      <c r="C123" s="179"/>
      <c r="D123" s="179"/>
      <c r="E123" s="179"/>
      <c r="F123" s="179"/>
      <c r="G123" s="179"/>
      <c r="H123" s="179"/>
      <c r="I123" s="179"/>
      <c r="J123" s="179"/>
      <c r="K123" s="179"/>
      <c r="L123" s="179"/>
      <c r="M123" s="179"/>
      <c r="N123" s="179"/>
      <c r="O123" s="179"/>
      <c r="P123" s="179"/>
      <c r="Q123" s="179"/>
      <c r="R123" s="179"/>
      <c r="S123" s="179"/>
      <c r="T123" s="179"/>
      <c r="U123" s="179"/>
    </row>
    <row r="124" spans="1:21" ht="15.75" customHeight="1">
      <c r="A124" s="191"/>
      <c r="B124" s="191"/>
      <c r="C124" s="179"/>
      <c r="D124" s="179"/>
      <c r="E124" s="179"/>
      <c r="F124" s="179"/>
      <c r="G124" s="179"/>
      <c r="H124" s="179"/>
      <c r="I124" s="179"/>
      <c r="J124" s="179"/>
      <c r="K124" s="179"/>
      <c r="L124" s="179"/>
      <c r="M124" s="179"/>
      <c r="N124" s="179"/>
      <c r="O124" s="179"/>
      <c r="P124" s="179"/>
      <c r="Q124" s="179"/>
      <c r="R124" s="179"/>
      <c r="S124" s="179"/>
      <c r="T124" s="179"/>
      <c r="U124" s="179"/>
    </row>
    <row r="125" spans="1:21" ht="15.75" customHeight="1">
      <c r="A125" s="191"/>
      <c r="B125" s="191"/>
      <c r="C125" s="179"/>
      <c r="D125" s="179"/>
      <c r="E125" s="179"/>
      <c r="F125" s="179"/>
      <c r="G125" s="179"/>
      <c r="H125" s="179"/>
      <c r="I125" s="179"/>
      <c r="J125" s="179"/>
      <c r="K125" s="179"/>
      <c r="L125" s="179"/>
      <c r="M125" s="179"/>
      <c r="N125" s="179"/>
      <c r="O125" s="179"/>
      <c r="P125" s="179"/>
      <c r="Q125" s="179"/>
      <c r="R125" s="179"/>
      <c r="S125" s="179"/>
      <c r="T125" s="179"/>
      <c r="U125" s="179"/>
    </row>
    <row r="126" spans="1:21" ht="15.75" customHeight="1">
      <c r="A126" s="191"/>
      <c r="B126" s="191"/>
      <c r="C126" s="179"/>
      <c r="D126" s="179"/>
      <c r="E126" s="179"/>
      <c r="F126" s="179"/>
      <c r="G126" s="179"/>
      <c r="H126" s="179"/>
      <c r="I126" s="179"/>
      <c r="J126" s="179"/>
      <c r="K126" s="179"/>
      <c r="L126" s="179"/>
      <c r="M126" s="179"/>
      <c r="N126" s="179"/>
      <c r="O126" s="179"/>
      <c r="P126" s="179"/>
      <c r="Q126" s="179"/>
      <c r="R126" s="179"/>
      <c r="S126" s="179"/>
      <c r="T126" s="179"/>
      <c r="U126" s="179"/>
    </row>
    <row r="127" spans="1:21" ht="15.75" customHeight="1">
      <c r="A127" s="191"/>
      <c r="B127" s="191"/>
      <c r="C127" s="179"/>
      <c r="D127" s="179"/>
      <c r="E127" s="179"/>
      <c r="F127" s="179"/>
      <c r="G127" s="179"/>
      <c r="H127" s="179"/>
      <c r="I127" s="179"/>
      <c r="J127" s="179"/>
      <c r="K127" s="179"/>
      <c r="L127" s="179"/>
      <c r="M127" s="179"/>
      <c r="N127" s="179"/>
      <c r="O127" s="179"/>
      <c r="P127" s="179"/>
      <c r="Q127" s="179"/>
      <c r="R127" s="179"/>
      <c r="S127" s="179"/>
      <c r="T127" s="179"/>
      <c r="U127" s="179"/>
    </row>
    <row r="128" spans="1:21" ht="15.75" customHeight="1">
      <c r="A128" s="191"/>
      <c r="B128" s="191"/>
      <c r="C128" s="179"/>
      <c r="D128" s="179"/>
      <c r="E128" s="179"/>
      <c r="F128" s="179"/>
      <c r="G128" s="179"/>
      <c r="H128" s="179"/>
      <c r="I128" s="179"/>
      <c r="J128" s="179"/>
      <c r="K128" s="179"/>
      <c r="L128" s="179"/>
      <c r="M128" s="179"/>
      <c r="N128" s="179"/>
      <c r="O128" s="179"/>
      <c r="P128" s="179"/>
      <c r="Q128" s="179"/>
      <c r="R128" s="179"/>
      <c r="S128" s="179"/>
      <c r="T128" s="179"/>
      <c r="U128" s="179"/>
    </row>
    <row r="129" spans="1:21" ht="15.75" customHeight="1">
      <c r="A129" s="191"/>
      <c r="B129" s="191"/>
      <c r="C129" s="179"/>
      <c r="D129" s="179"/>
      <c r="E129" s="179"/>
      <c r="F129" s="179"/>
      <c r="G129" s="179"/>
      <c r="H129" s="179"/>
      <c r="I129" s="179"/>
      <c r="J129" s="179"/>
      <c r="K129" s="179"/>
      <c r="L129" s="179"/>
      <c r="M129" s="179"/>
      <c r="N129" s="179"/>
      <c r="O129" s="179"/>
      <c r="P129" s="179"/>
      <c r="Q129" s="179"/>
      <c r="R129" s="179"/>
      <c r="S129" s="179"/>
      <c r="T129" s="179"/>
      <c r="U129" s="179"/>
    </row>
    <row r="130" spans="1:21" ht="15.75" customHeight="1">
      <c r="A130" s="191"/>
      <c r="B130" s="191"/>
      <c r="C130" s="179"/>
      <c r="D130" s="179"/>
      <c r="E130" s="179"/>
      <c r="F130" s="179"/>
      <c r="G130" s="179"/>
      <c r="H130" s="179"/>
      <c r="I130" s="179"/>
      <c r="J130" s="179"/>
      <c r="K130" s="179"/>
      <c r="L130" s="179"/>
      <c r="M130" s="179"/>
      <c r="N130" s="179"/>
      <c r="O130" s="179"/>
      <c r="P130" s="179"/>
      <c r="Q130" s="179"/>
      <c r="R130" s="179"/>
      <c r="S130" s="179"/>
      <c r="T130" s="179"/>
      <c r="U130" s="179"/>
    </row>
    <row r="131" spans="1:21" ht="15.75" customHeight="1">
      <c r="A131" s="191"/>
      <c r="B131" s="191"/>
      <c r="C131" s="179"/>
      <c r="D131" s="179"/>
      <c r="E131" s="179"/>
      <c r="F131" s="179"/>
      <c r="G131" s="179"/>
      <c r="H131" s="179"/>
      <c r="I131" s="179"/>
      <c r="J131" s="179"/>
      <c r="K131" s="179"/>
      <c r="L131" s="179"/>
      <c r="M131" s="179"/>
      <c r="N131" s="179"/>
      <c r="O131" s="179"/>
      <c r="P131" s="179"/>
      <c r="Q131" s="179"/>
      <c r="R131" s="179"/>
      <c r="S131" s="179"/>
      <c r="T131" s="179"/>
      <c r="U131" s="179"/>
    </row>
    <row r="132" spans="1:21" ht="15.75" customHeight="1">
      <c r="A132" s="191"/>
      <c r="B132" s="191"/>
      <c r="C132" s="179"/>
      <c r="D132" s="179"/>
      <c r="E132" s="179"/>
      <c r="F132" s="179"/>
      <c r="G132" s="179"/>
      <c r="H132" s="179"/>
      <c r="I132" s="179"/>
      <c r="J132" s="179"/>
      <c r="K132" s="179"/>
      <c r="L132" s="179"/>
      <c r="M132" s="179"/>
      <c r="N132" s="179"/>
      <c r="O132" s="179"/>
      <c r="P132" s="179"/>
      <c r="Q132" s="179"/>
      <c r="R132" s="179"/>
      <c r="S132" s="179"/>
      <c r="T132" s="179"/>
      <c r="U132" s="179"/>
    </row>
    <row r="133" spans="1:21" ht="15.75" customHeight="1">
      <c r="A133" s="191"/>
      <c r="B133" s="191"/>
      <c r="C133" s="179"/>
      <c r="D133" s="179"/>
      <c r="E133" s="179"/>
      <c r="F133" s="179"/>
      <c r="G133" s="179"/>
      <c r="H133" s="179"/>
      <c r="I133" s="179"/>
      <c r="J133" s="179"/>
      <c r="K133" s="179"/>
      <c r="L133" s="179"/>
      <c r="M133" s="179"/>
      <c r="N133" s="179"/>
      <c r="O133" s="179"/>
      <c r="P133" s="179"/>
      <c r="Q133" s="179"/>
      <c r="R133" s="179"/>
      <c r="S133" s="179"/>
      <c r="T133" s="179"/>
      <c r="U133" s="179"/>
    </row>
    <row r="134" spans="1:21" ht="15.75" customHeight="1">
      <c r="A134" s="191"/>
      <c r="B134" s="191"/>
      <c r="C134" s="179"/>
      <c r="D134" s="179"/>
      <c r="E134" s="179"/>
      <c r="F134" s="179"/>
      <c r="G134" s="179"/>
      <c r="H134" s="179"/>
      <c r="I134" s="179"/>
      <c r="J134" s="179"/>
      <c r="K134" s="179"/>
      <c r="L134" s="179"/>
      <c r="M134" s="179"/>
      <c r="N134" s="179"/>
      <c r="O134" s="179"/>
      <c r="P134" s="179"/>
      <c r="Q134" s="179"/>
      <c r="R134" s="179"/>
      <c r="S134" s="179"/>
      <c r="T134" s="179"/>
      <c r="U134" s="179"/>
    </row>
    <row r="135" spans="1:21" ht="15.75" customHeight="1">
      <c r="A135" s="191"/>
      <c r="B135" s="191"/>
      <c r="C135" s="179"/>
      <c r="D135" s="179"/>
      <c r="E135" s="179"/>
      <c r="F135" s="179"/>
      <c r="G135" s="179"/>
      <c r="H135" s="179"/>
      <c r="I135" s="179"/>
      <c r="J135" s="179"/>
      <c r="K135" s="179"/>
      <c r="L135" s="179"/>
      <c r="M135" s="179"/>
      <c r="N135" s="179"/>
      <c r="O135" s="179"/>
      <c r="P135" s="179"/>
      <c r="Q135" s="179"/>
      <c r="R135" s="179"/>
      <c r="S135" s="179"/>
      <c r="T135" s="179"/>
      <c r="U135" s="179"/>
    </row>
    <row r="136" spans="1:21" ht="15.75" customHeight="1">
      <c r="A136" s="191"/>
      <c r="B136" s="191"/>
      <c r="C136" s="179"/>
      <c r="D136" s="179"/>
      <c r="E136" s="179"/>
      <c r="F136" s="179"/>
      <c r="G136" s="179"/>
      <c r="H136" s="179"/>
      <c r="I136" s="179"/>
      <c r="J136" s="179"/>
      <c r="K136" s="179"/>
      <c r="L136" s="179"/>
      <c r="M136" s="179"/>
      <c r="N136" s="179"/>
      <c r="O136" s="179"/>
      <c r="P136" s="179"/>
      <c r="Q136" s="179"/>
      <c r="R136" s="179"/>
      <c r="S136" s="179"/>
      <c r="T136" s="179"/>
      <c r="U136" s="179"/>
    </row>
    <row r="137" spans="1:21" ht="15.75" customHeight="1">
      <c r="A137" s="191"/>
      <c r="B137" s="191"/>
      <c r="C137" s="179"/>
      <c r="D137" s="179"/>
      <c r="E137" s="179"/>
      <c r="F137" s="179"/>
      <c r="G137" s="179"/>
      <c r="H137" s="179"/>
      <c r="I137" s="179"/>
      <c r="J137" s="179"/>
      <c r="K137" s="179"/>
      <c r="L137" s="179"/>
      <c r="M137" s="179"/>
      <c r="N137" s="179"/>
      <c r="O137" s="179"/>
      <c r="P137" s="179"/>
      <c r="Q137" s="179"/>
      <c r="R137" s="179"/>
      <c r="S137" s="179"/>
      <c r="T137" s="179"/>
      <c r="U137" s="179"/>
    </row>
    <row r="138" spans="1:21" ht="15.75" customHeight="1">
      <c r="A138" s="191"/>
      <c r="B138" s="191"/>
      <c r="C138" s="179"/>
      <c r="D138" s="179"/>
      <c r="E138" s="179"/>
      <c r="F138" s="179"/>
      <c r="G138" s="179"/>
      <c r="H138" s="179"/>
      <c r="I138" s="179"/>
      <c r="J138" s="179"/>
      <c r="K138" s="179"/>
      <c r="L138" s="179"/>
      <c r="M138" s="179"/>
      <c r="N138" s="179"/>
      <c r="O138" s="179"/>
      <c r="P138" s="179"/>
      <c r="Q138" s="179"/>
      <c r="R138" s="179"/>
      <c r="S138" s="179"/>
      <c r="T138" s="179"/>
      <c r="U138" s="179"/>
    </row>
    <row r="139" spans="1:21" ht="15.75" customHeight="1">
      <c r="A139" s="191"/>
      <c r="B139" s="191"/>
      <c r="C139" s="179"/>
      <c r="D139" s="179"/>
      <c r="E139" s="179"/>
      <c r="F139" s="179"/>
      <c r="G139" s="179"/>
      <c r="H139" s="179"/>
      <c r="I139" s="179"/>
      <c r="J139" s="179"/>
      <c r="K139" s="179"/>
      <c r="L139" s="179"/>
      <c r="M139" s="179"/>
      <c r="N139" s="179"/>
      <c r="O139" s="179"/>
      <c r="P139" s="179"/>
      <c r="Q139" s="179"/>
      <c r="R139" s="179"/>
      <c r="S139" s="179"/>
      <c r="T139" s="179"/>
      <c r="U139" s="179"/>
    </row>
    <row r="140" spans="1:21" ht="15.75" customHeight="1">
      <c r="A140" s="191"/>
      <c r="B140" s="191"/>
      <c r="C140" s="179"/>
      <c r="D140" s="179"/>
      <c r="E140" s="179"/>
      <c r="F140" s="179"/>
      <c r="G140" s="179"/>
      <c r="H140" s="179"/>
      <c r="I140" s="179"/>
      <c r="J140" s="179"/>
      <c r="K140" s="179"/>
      <c r="L140" s="179"/>
      <c r="M140" s="179"/>
      <c r="N140" s="179"/>
      <c r="O140" s="179"/>
      <c r="P140" s="179"/>
      <c r="Q140" s="179"/>
      <c r="R140" s="179"/>
      <c r="S140" s="179"/>
      <c r="T140" s="179"/>
      <c r="U140" s="179"/>
    </row>
    <row r="141" spans="1:21" ht="15.75" customHeight="1">
      <c r="A141" s="191"/>
      <c r="B141" s="191"/>
      <c r="C141" s="179"/>
      <c r="D141" s="179"/>
      <c r="E141" s="179"/>
      <c r="F141" s="179"/>
      <c r="G141" s="179"/>
      <c r="H141" s="179"/>
      <c r="I141" s="179"/>
      <c r="J141" s="179"/>
      <c r="K141" s="179"/>
      <c r="L141" s="179"/>
      <c r="M141" s="179"/>
      <c r="N141" s="179"/>
      <c r="O141" s="179"/>
      <c r="P141" s="179"/>
      <c r="Q141" s="179"/>
      <c r="R141" s="179"/>
      <c r="S141" s="179"/>
      <c r="T141" s="179"/>
      <c r="U141" s="179"/>
    </row>
    <row r="142" spans="1:21" ht="15.75" customHeight="1">
      <c r="A142" s="191"/>
      <c r="B142" s="191"/>
      <c r="C142" s="179"/>
      <c r="D142" s="179"/>
      <c r="E142" s="179"/>
      <c r="F142" s="179"/>
      <c r="G142" s="179"/>
      <c r="H142" s="179"/>
      <c r="I142" s="179"/>
      <c r="J142" s="179"/>
      <c r="K142" s="179"/>
      <c r="L142" s="179"/>
      <c r="M142" s="179"/>
      <c r="N142" s="179"/>
      <c r="O142" s="179"/>
      <c r="P142" s="179"/>
      <c r="Q142" s="179"/>
      <c r="R142" s="179"/>
      <c r="S142" s="179"/>
      <c r="T142" s="179"/>
      <c r="U142" s="179"/>
    </row>
    <row r="143" spans="1:21" ht="15.75" customHeight="1">
      <c r="A143" s="191"/>
      <c r="B143" s="191"/>
      <c r="C143" s="179"/>
      <c r="D143" s="179"/>
      <c r="E143" s="179"/>
      <c r="F143" s="179"/>
      <c r="G143" s="179"/>
      <c r="H143" s="179"/>
      <c r="I143" s="179"/>
      <c r="J143" s="179"/>
      <c r="K143" s="179"/>
      <c r="L143" s="179"/>
      <c r="M143" s="179"/>
      <c r="N143" s="179"/>
      <c r="O143" s="179"/>
      <c r="P143" s="179"/>
      <c r="Q143" s="179"/>
      <c r="R143" s="179"/>
      <c r="S143" s="179"/>
      <c r="T143" s="179"/>
      <c r="U143" s="179"/>
    </row>
    <row r="144" spans="1:21" ht="15.75" customHeight="1">
      <c r="A144" s="191"/>
      <c r="B144" s="191"/>
      <c r="C144" s="179"/>
      <c r="D144" s="179"/>
      <c r="E144" s="179"/>
      <c r="F144" s="179"/>
      <c r="G144" s="179"/>
      <c r="H144" s="179"/>
      <c r="I144" s="179"/>
      <c r="J144" s="179"/>
      <c r="K144" s="179"/>
      <c r="L144" s="179"/>
      <c r="M144" s="179"/>
      <c r="N144" s="179"/>
      <c r="O144" s="179"/>
      <c r="P144" s="179"/>
      <c r="Q144" s="179"/>
      <c r="R144" s="179"/>
      <c r="S144" s="179"/>
      <c r="T144" s="179"/>
      <c r="U144" s="179"/>
    </row>
    <row r="145" spans="1:21" ht="15.75" customHeight="1">
      <c r="A145" s="191"/>
      <c r="B145" s="191"/>
      <c r="C145" s="179"/>
      <c r="D145" s="179"/>
      <c r="E145" s="179"/>
      <c r="F145" s="179"/>
      <c r="G145" s="179"/>
      <c r="H145" s="179"/>
      <c r="I145" s="179"/>
      <c r="J145" s="179"/>
      <c r="K145" s="179"/>
      <c r="L145" s="179"/>
      <c r="M145" s="179"/>
      <c r="N145" s="179"/>
      <c r="O145" s="179"/>
      <c r="P145" s="179"/>
      <c r="Q145" s="179"/>
      <c r="R145" s="179"/>
      <c r="S145" s="179"/>
      <c r="T145" s="179"/>
      <c r="U145" s="179"/>
    </row>
    <row r="146" spans="1:21" ht="15.75" customHeight="1">
      <c r="A146" s="191"/>
      <c r="B146" s="191"/>
      <c r="C146" s="179"/>
      <c r="D146" s="179"/>
      <c r="E146" s="179"/>
      <c r="F146" s="179"/>
      <c r="G146" s="179"/>
      <c r="H146" s="179"/>
      <c r="I146" s="179"/>
      <c r="J146" s="179"/>
      <c r="K146" s="179"/>
      <c r="L146" s="179"/>
      <c r="M146" s="179"/>
      <c r="N146" s="179"/>
      <c r="O146" s="179"/>
      <c r="P146" s="179"/>
      <c r="Q146" s="179"/>
      <c r="R146" s="179"/>
      <c r="S146" s="179"/>
      <c r="T146" s="179"/>
      <c r="U146" s="179"/>
    </row>
    <row r="147" spans="1:21" ht="15.75" customHeight="1">
      <c r="A147" s="191"/>
      <c r="B147" s="191"/>
      <c r="C147" s="179"/>
      <c r="D147" s="179"/>
      <c r="E147" s="179"/>
      <c r="F147" s="179"/>
      <c r="G147" s="179"/>
      <c r="H147" s="179"/>
      <c r="I147" s="179"/>
      <c r="J147" s="179"/>
      <c r="K147" s="179"/>
      <c r="L147" s="179"/>
      <c r="M147" s="179"/>
      <c r="N147" s="179"/>
      <c r="O147" s="179"/>
      <c r="P147" s="179"/>
      <c r="Q147" s="179"/>
      <c r="R147" s="179"/>
      <c r="S147" s="179"/>
      <c r="T147" s="179"/>
      <c r="U147" s="179"/>
    </row>
    <row r="148" spans="1:21" ht="15.75" customHeight="1">
      <c r="A148" s="191"/>
      <c r="B148" s="191"/>
      <c r="C148" s="179"/>
      <c r="D148" s="179"/>
      <c r="E148" s="179"/>
      <c r="F148" s="179"/>
      <c r="G148" s="179"/>
      <c r="H148" s="179"/>
      <c r="I148" s="179"/>
      <c r="J148" s="179"/>
      <c r="K148" s="179"/>
      <c r="L148" s="179"/>
      <c r="M148" s="179"/>
      <c r="N148" s="179"/>
      <c r="O148" s="179"/>
      <c r="P148" s="179"/>
      <c r="Q148" s="179"/>
      <c r="R148" s="179"/>
      <c r="S148" s="179"/>
      <c r="T148" s="179"/>
      <c r="U148" s="179"/>
    </row>
    <row r="149" spans="1:21" ht="15.75" customHeight="1">
      <c r="A149" s="191"/>
      <c r="B149" s="191"/>
      <c r="C149" s="179"/>
      <c r="D149" s="179"/>
      <c r="E149" s="179"/>
      <c r="F149" s="179"/>
      <c r="G149" s="179"/>
      <c r="H149" s="179"/>
      <c r="I149" s="179"/>
      <c r="J149" s="179"/>
      <c r="K149" s="179"/>
      <c r="L149" s="179"/>
      <c r="M149" s="179"/>
      <c r="N149" s="179"/>
      <c r="O149" s="179"/>
      <c r="P149" s="179"/>
      <c r="Q149" s="179"/>
      <c r="R149" s="179"/>
      <c r="S149" s="179"/>
      <c r="T149" s="179"/>
      <c r="U149" s="179"/>
    </row>
    <row r="150" spans="1:21" ht="15.75" customHeight="1">
      <c r="A150" s="191"/>
      <c r="B150" s="191"/>
      <c r="C150" s="179"/>
      <c r="D150" s="179"/>
      <c r="E150" s="179"/>
      <c r="F150" s="179"/>
      <c r="G150" s="179"/>
      <c r="H150" s="179"/>
      <c r="I150" s="179"/>
      <c r="J150" s="179"/>
      <c r="K150" s="179"/>
      <c r="L150" s="179"/>
      <c r="M150" s="179"/>
      <c r="N150" s="179"/>
      <c r="O150" s="179"/>
      <c r="P150" s="179"/>
      <c r="Q150" s="179"/>
      <c r="R150" s="179"/>
      <c r="S150" s="179"/>
      <c r="T150" s="179"/>
      <c r="U150" s="179"/>
    </row>
    <row r="151" spans="1:21" ht="15.75" customHeight="1">
      <c r="A151" s="191"/>
      <c r="B151" s="191"/>
      <c r="C151" s="179"/>
      <c r="D151" s="179"/>
      <c r="E151" s="179"/>
      <c r="F151" s="179"/>
      <c r="G151" s="179"/>
      <c r="H151" s="179"/>
      <c r="I151" s="179"/>
      <c r="J151" s="179"/>
      <c r="K151" s="179"/>
      <c r="L151" s="179"/>
      <c r="M151" s="179"/>
      <c r="N151" s="179"/>
      <c r="O151" s="179"/>
      <c r="P151" s="179"/>
      <c r="Q151" s="179"/>
      <c r="R151" s="179"/>
      <c r="S151" s="179"/>
      <c r="T151" s="179"/>
      <c r="U151" s="179"/>
    </row>
    <row r="152" spans="1:21" ht="15.75" customHeight="1">
      <c r="A152" s="191"/>
      <c r="B152" s="191"/>
      <c r="C152" s="179"/>
      <c r="D152" s="179"/>
      <c r="E152" s="179"/>
      <c r="F152" s="179"/>
      <c r="G152" s="179"/>
      <c r="H152" s="179"/>
      <c r="I152" s="179"/>
      <c r="J152" s="179"/>
      <c r="K152" s="179"/>
      <c r="L152" s="179"/>
      <c r="M152" s="179"/>
      <c r="N152" s="179"/>
      <c r="O152" s="179"/>
      <c r="P152" s="179"/>
      <c r="Q152" s="179"/>
      <c r="R152" s="179"/>
      <c r="S152" s="179"/>
      <c r="T152" s="179"/>
      <c r="U152" s="179"/>
    </row>
    <row r="153" spans="1:21" ht="15.75" customHeight="1">
      <c r="A153" s="191"/>
      <c r="B153" s="191"/>
      <c r="C153" s="179"/>
      <c r="D153" s="179"/>
      <c r="E153" s="179"/>
      <c r="F153" s="179"/>
      <c r="G153" s="179"/>
      <c r="H153" s="179"/>
      <c r="I153" s="179"/>
      <c r="J153" s="179"/>
      <c r="K153" s="179"/>
      <c r="L153" s="179"/>
      <c r="M153" s="179"/>
      <c r="N153" s="179"/>
      <c r="O153" s="179"/>
      <c r="P153" s="179"/>
      <c r="Q153" s="179"/>
      <c r="R153" s="179"/>
      <c r="S153" s="179"/>
      <c r="T153" s="179"/>
      <c r="U153" s="179"/>
    </row>
    <row r="154" spans="1:21" ht="15.75" customHeight="1">
      <c r="A154" s="191"/>
      <c r="B154" s="191"/>
      <c r="C154" s="179"/>
      <c r="D154" s="179"/>
      <c r="E154" s="179"/>
      <c r="F154" s="179"/>
      <c r="G154" s="179"/>
      <c r="H154" s="179"/>
      <c r="I154" s="179"/>
      <c r="J154" s="179"/>
      <c r="K154" s="179"/>
      <c r="L154" s="179"/>
      <c r="M154" s="179"/>
      <c r="N154" s="179"/>
      <c r="O154" s="179"/>
      <c r="P154" s="179"/>
      <c r="Q154" s="179"/>
      <c r="R154" s="179"/>
      <c r="S154" s="179"/>
      <c r="T154" s="179"/>
      <c r="U154" s="179"/>
    </row>
    <row r="155" spans="1:21" ht="15.75" customHeight="1">
      <c r="A155" s="191"/>
      <c r="B155" s="191"/>
      <c r="C155" s="179"/>
      <c r="D155" s="179"/>
      <c r="E155" s="179"/>
      <c r="F155" s="179"/>
      <c r="G155" s="179"/>
      <c r="H155" s="179"/>
      <c r="I155" s="179"/>
      <c r="J155" s="179"/>
      <c r="K155" s="179"/>
      <c r="L155" s="179"/>
      <c r="M155" s="179"/>
      <c r="N155" s="179"/>
      <c r="O155" s="179"/>
      <c r="P155" s="179"/>
      <c r="Q155" s="179"/>
      <c r="R155" s="179"/>
      <c r="S155" s="179"/>
      <c r="T155" s="179"/>
      <c r="U155" s="179"/>
    </row>
    <row r="156" spans="1:21" ht="15.75" customHeight="1">
      <c r="A156" s="191"/>
      <c r="B156" s="191"/>
      <c r="C156" s="179"/>
      <c r="D156" s="179"/>
      <c r="E156" s="179"/>
      <c r="F156" s="179"/>
      <c r="G156" s="179"/>
      <c r="H156" s="179"/>
      <c r="I156" s="179"/>
      <c r="J156" s="179"/>
      <c r="K156" s="179"/>
      <c r="L156" s="179"/>
      <c r="M156" s="179"/>
      <c r="N156" s="179"/>
      <c r="O156" s="179"/>
      <c r="P156" s="179"/>
      <c r="Q156" s="179"/>
      <c r="R156" s="179"/>
      <c r="S156" s="179"/>
      <c r="T156" s="179"/>
      <c r="U156" s="179"/>
    </row>
    <row r="157" spans="1:21" ht="15.75" customHeight="1">
      <c r="A157" s="191"/>
      <c r="B157" s="191"/>
      <c r="C157" s="179"/>
      <c r="D157" s="179"/>
      <c r="E157" s="179"/>
      <c r="F157" s="179"/>
      <c r="G157" s="179"/>
      <c r="H157" s="179"/>
      <c r="I157" s="179"/>
      <c r="J157" s="179"/>
      <c r="K157" s="179"/>
      <c r="L157" s="179"/>
      <c r="M157" s="179"/>
      <c r="N157" s="179"/>
      <c r="O157" s="179"/>
      <c r="P157" s="179"/>
      <c r="Q157" s="179"/>
      <c r="R157" s="179"/>
      <c r="S157" s="179"/>
      <c r="T157" s="179"/>
      <c r="U157" s="179"/>
    </row>
    <row r="158" spans="1:21" ht="15.75" customHeight="1">
      <c r="A158" s="191"/>
      <c r="B158" s="191"/>
      <c r="C158" s="179"/>
      <c r="D158" s="179"/>
      <c r="E158" s="179"/>
      <c r="F158" s="179"/>
      <c r="G158" s="179"/>
      <c r="H158" s="179"/>
      <c r="I158" s="179"/>
      <c r="J158" s="179"/>
      <c r="K158" s="179"/>
      <c r="L158" s="179"/>
      <c r="M158" s="179"/>
      <c r="N158" s="179"/>
      <c r="O158" s="179"/>
      <c r="P158" s="179"/>
      <c r="Q158" s="179"/>
      <c r="R158" s="179"/>
      <c r="S158" s="179"/>
      <c r="T158" s="179"/>
      <c r="U158" s="179"/>
    </row>
    <row r="159" spans="1:21" ht="15.75" customHeight="1">
      <c r="A159" s="191"/>
      <c r="B159" s="191"/>
      <c r="C159" s="179"/>
      <c r="D159" s="179"/>
      <c r="E159" s="179"/>
      <c r="F159" s="179"/>
      <c r="G159" s="179"/>
      <c r="H159" s="179"/>
      <c r="I159" s="179"/>
      <c r="J159" s="179"/>
      <c r="K159" s="179"/>
      <c r="L159" s="179"/>
      <c r="M159" s="179"/>
      <c r="N159" s="179"/>
      <c r="O159" s="179"/>
      <c r="P159" s="179"/>
      <c r="Q159" s="179"/>
      <c r="R159" s="179"/>
      <c r="S159" s="179"/>
      <c r="T159" s="179"/>
      <c r="U159" s="179"/>
    </row>
    <row r="160" spans="1:21" ht="15.75" customHeight="1">
      <c r="A160" s="191"/>
      <c r="B160" s="191"/>
      <c r="C160" s="179"/>
      <c r="D160" s="179"/>
      <c r="E160" s="179"/>
      <c r="F160" s="179"/>
      <c r="G160" s="179"/>
      <c r="H160" s="179"/>
      <c r="I160" s="179"/>
      <c r="J160" s="179"/>
      <c r="K160" s="179"/>
      <c r="L160" s="179"/>
      <c r="M160" s="179"/>
      <c r="N160" s="179"/>
      <c r="O160" s="179"/>
      <c r="P160" s="179"/>
      <c r="Q160" s="179"/>
      <c r="R160" s="179"/>
      <c r="S160" s="179"/>
      <c r="T160" s="179"/>
      <c r="U160" s="179"/>
    </row>
    <row r="161" spans="1:21" ht="15.75" customHeight="1">
      <c r="A161" s="191"/>
      <c r="B161" s="191"/>
      <c r="C161" s="179"/>
      <c r="D161" s="179"/>
      <c r="E161" s="179"/>
      <c r="F161" s="179"/>
      <c r="G161" s="179"/>
      <c r="H161" s="179"/>
      <c r="I161" s="179"/>
      <c r="J161" s="179"/>
      <c r="K161" s="179"/>
      <c r="L161" s="179"/>
      <c r="M161" s="179"/>
      <c r="N161" s="179"/>
      <c r="O161" s="179"/>
      <c r="P161" s="179"/>
      <c r="Q161" s="179"/>
      <c r="R161" s="179"/>
      <c r="S161" s="179"/>
      <c r="T161" s="179"/>
      <c r="U161" s="179"/>
    </row>
    <row r="162" spans="1:21" ht="15.75" customHeight="1">
      <c r="A162" s="191"/>
      <c r="B162" s="191"/>
      <c r="C162" s="179"/>
      <c r="D162" s="179"/>
      <c r="E162" s="179"/>
      <c r="F162" s="179"/>
      <c r="G162" s="179"/>
      <c r="H162" s="179"/>
      <c r="I162" s="179"/>
      <c r="J162" s="179"/>
      <c r="K162" s="179"/>
      <c r="L162" s="179"/>
      <c r="M162" s="179"/>
      <c r="N162" s="179"/>
      <c r="O162" s="179"/>
      <c r="P162" s="179"/>
      <c r="Q162" s="179"/>
      <c r="R162" s="179"/>
      <c r="S162" s="179"/>
      <c r="T162" s="179"/>
      <c r="U162" s="179"/>
    </row>
    <row r="163" spans="1:21" ht="15.75" customHeight="1">
      <c r="A163" s="191"/>
      <c r="B163" s="191"/>
      <c r="C163" s="179"/>
      <c r="D163" s="179"/>
      <c r="E163" s="179"/>
      <c r="F163" s="179"/>
      <c r="G163" s="179"/>
      <c r="H163" s="179"/>
      <c r="I163" s="179"/>
      <c r="J163" s="179"/>
      <c r="K163" s="179"/>
      <c r="L163" s="179"/>
      <c r="M163" s="179"/>
      <c r="N163" s="179"/>
      <c r="O163" s="179"/>
      <c r="P163" s="179"/>
      <c r="Q163" s="179"/>
      <c r="R163" s="179"/>
      <c r="S163" s="179"/>
      <c r="T163" s="179"/>
      <c r="U163" s="179"/>
    </row>
    <row r="164" spans="1:21" ht="15.75" customHeight="1">
      <c r="A164" s="191"/>
      <c r="B164" s="191"/>
      <c r="C164" s="179"/>
      <c r="D164" s="179"/>
      <c r="E164" s="179"/>
      <c r="F164" s="179"/>
      <c r="G164" s="179"/>
      <c r="H164" s="179"/>
      <c r="I164" s="179"/>
      <c r="J164" s="179"/>
      <c r="K164" s="179"/>
      <c r="L164" s="179"/>
      <c r="M164" s="179"/>
      <c r="N164" s="179"/>
      <c r="O164" s="179"/>
      <c r="P164" s="179"/>
      <c r="Q164" s="179"/>
      <c r="R164" s="179"/>
      <c r="S164" s="179"/>
      <c r="T164" s="179"/>
      <c r="U164" s="179"/>
    </row>
    <row r="165" spans="1:21" ht="15.75" customHeight="1">
      <c r="A165" s="191"/>
      <c r="B165" s="191"/>
      <c r="C165" s="179"/>
      <c r="D165" s="179"/>
      <c r="E165" s="179"/>
      <c r="F165" s="179"/>
      <c r="G165" s="179"/>
      <c r="H165" s="179"/>
      <c r="I165" s="179"/>
      <c r="J165" s="179"/>
      <c r="K165" s="179"/>
      <c r="L165" s="179"/>
      <c r="M165" s="179"/>
      <c r="N165" s="179"/>
      <c r="O165" s="179"/>
      <c r="P165" s="179"/>
      <c r="Q165" s="179"/>
      <c r="R165" s="179"/>
      <c r="S165" s="179"/>
      <c r="T165" s="179"/>
      <c r="U165" s="179"/>
    </row>
    <row r="166" spans="1:21" ht="15.75" customHeight="1">
      <c r="A166" s="191"/>
      <c r="B166" s="191"/>
      <c r="C166" s="179"/>
      <c r="D166" s="179"/>
      <c r="E166" s="179"/>
      <c r="F166" s="179"/>
      <c r="G166" s="179"/>
      <c r="H166" s="179"/>
      <c r="I166" s="179"/>
      <c r="J166" s="179"/>
      <c r="K166" s="179"/>
      <c r="L166" s="179"/>
      <c r="M166" s="179"/>
      <c r="N166" s="179"/>
      <c r="O166" s="179"/>
      <c r="P166" s="179"/>
      <c r="Q166" s="179"/>
      <c r="R166" s="179"/>
      <c r="S166" s="179"/>
      <c r="T166" s="179"/>
      <c r="U166" s="179"/>
    </row>
    <row r="167" spans="1:21" ht="15.75" customHeight="1">
      <c r="A167" s="191"/>
      <c r="B167" s="191"/>
      <c r="C167" s="179"/>
      <c r="D167" s="179"/>
      <c r="E167" s="179"/>
      <c r="F167" s="179"/>
      <c r="G167" s="179"/>
      <c r="H167" s="179"/>
      <c r="I167" s="179"/>
      <c r="J167" s="179"/>
      <c r="K167" s="179"/>
      <c r="L167" s="179"/>
      <c r="M167" s="179"/>
      <c r="N167" s="179"/>
      <c r="O167" s="179"/>
      <c r="P167" s="179"/>
      <c r="Q167" s="179"/>
      <c r="R167" s="179"/>
      <c r="S167" s="179"/>
      <c r="T167" s="179"/>
      <c r="U167" s="179"/>
    </row>
    <row r="168" spans="1:21" ht="15.75" customHeight="1">
      <c r="A168" s="191"/>
      <c r="B168" s="191"/>
      <c r="C168" s="179"/>
      <c r="D168" s="179"/>
      <c r="E168" s="179"/>
      <c r="F168" s="179"/>
      <c r="G168" s="179"/>
      <c r="H168" s="179"/>
      <c r="I168" s="179"/>
      <c r="J168" s="179"/>
      <c r="K168" s="179"/>
      <c r="L168" s="179"/>
      <c r="M168" s="179"/>
      <c r="N168" s="179"/>
      <c r="O168" s="179"/>
      <c r="P168" s="179"/>
      <c r="Q168" s="179"/>
      <c r="R168" s="179"/>
      <c r="S168" s="179"/>
      <c r="T168" s="179"/>
      <c r="U168" s="179"/>
    </row>
    <row r="169" spans="1:21" ht="15.75" customHeight="1">
      <c r="A169" s="191"/>
      <c r="B169" s="191"/>
      <c r="C169" s="179"/>
      <c r="D169" s="179"/>
      <c r="E169" s="179"/>
      <c r="F169" s="179"/>
      <c r="G169" s="179"/>
      <c r="H169" s="179"/>
      <c r="I169" s="179"/>
      <c r="J169" s="179"/>
      <c r="K169" s="179"/>
      <c r="L169" s="179"/>
      <c r="M169" s="179"/>
      <c r="N169" s="179"/>
      <c r="O169" s="179"/>
      <c r="P169" s="179"/>
      <c r="Q169" s="179"/>
      <c r="R169" s="179"/>
      <c r="S169" s="179"/>
      <c r="T169" s="179"/>
      <c r="U169" s="179"/>
    </row>
    <row r="170" spans="1:21" ht="15.75" customHeight="1">
      <c r="A170" s="191"/>
      <c r="B170" s="191"/>
      <c r="C170" s="179"/>
      <c r="D170" s="179"/>
      <c r="E170" s="179"/>
      <c r="F170" s="179"/>
      <c r="G170" s="179"/>
      <c r="H170" s="179"/>
      <c r="I170" s="179"/>
      <c r="J170" s="179"/>
      <c r="K170" s="179"/>
      <c r="L170" s="179"/>
      <c r="M170" s="179"/>
      <c r="N170" s="179"/>
      <c r="O170" s="179"/>
      <c r="P170" s="179"/>
      <c r="Q170" s="179"/>
      <c r="R170" s="179"/>
      <c r="S170" s="179"/>
      <c r="T170" s="179"/>
      <c r="U170" s="179"/>
    </row>
    <row r="171" spans="1:21" ht="15.75" customHeight="1">
      <c r="A171" s="191"/>
      <c r="B171" s="191"/>
      <c r="C171" s="179"/>
      <c r="D171" s="179"/>
      <c r="E171" s="179"/>
      <c r="F171" s="179"/>
      <c r="G171" s="179"/>
      <c r="H171" s="179"/>
      <c r="I171" s="179"/>
      <c r="J171" s="179"/>
      <c r="K171" s="179"/>
      <c r="L171" s="179"/>
      <c r="M171" s="179"/>
      <c r="N171" s="179"/>
      <c r="O171" s="179"/>
      <c r="P171" s="179"/>
      <c r="Q171" s="179"/>
      <c r="R171" s="179"/>
      <c r="S171" s="179"/>
      <c r="T171" s="179"/>
      <c r="U171" s="179"/>
    </row>
    <row r="172" spans="1:21" ht="15.75" customHeight="1">
      <c r="A172" s="191"/>
      <c r="B172" s="191"/>
      <c r="C172" s="179"/>
      <c r="D172" s="179"/>
      <c r="E172" s="179"/>
      <c r="F172" s="179"/>
      <c r="G172" s="179"/>
      <c r="H172" s="179"/>
      <c r="I172" s="179"/>
      <c r="J172" s="179"/>
      <c r="K172" s="179"/>
      <c r="L172" s="179"/>
      <c r="M172" s="179"/>
      <c r="N172" s="179"/>
      <c r="O172" s="179"/>
      <c r="P172" s="179"/>
      <c r="Q172" s="179"/>
      <c r="R172" s="179"/>
      <c r="S172" s="179"/>
      <c r="T172" s="179"/>
      <c r="U172" s="179"/>
    </row>
    <row r="173" spans="1:21" ht="15.75" customHeight="1">
      <c r="A173" s="191"/>
      <c r="B173" s="191"/>
      <c r="C173" s="179"/>
      <c r="D173" s="179"/>
      <c r="E173" s="179"/>
      <c r="F173" s="179"/>
      <c r="G173" s="179"/>
      <c r="H173" s="179"/>
      <c r="I173" s="179"/>
      <c r="J173" s="179"/>
      <c r="K173" s="179"/>
      <c r="L173" s="179"/>
      <c r="M173" s="179"/>
      <c r="N173" s="179"/>
      <c r="O173" s="179"/>
      <c r="P173" s="179"/>
      <c r="Q173" s="179"/>
      <c r="R173" s="179"/>
      <c r="S173" s="179"/>
      <c r="T173" s="179"/>
      <c r="U173" s="179"/>
    </row>
    <row r="174" spans="1:21" ht="15.75" customHeight="1">
      <c r="A174" s="191"/>
      <c r="B174" s="191"/>
      <c r="C174" s="179"/>
      <c r="D174" s="179"/>
      <c r="E174" s="179"/>
      <c r="F174" s="179"/>
      <c r="G174" s="179"/>
      <c r="H174" s="179"/>
      <c r="I174" s="179"/>
      <c r="J174" s="179"/>
      <c r="K174" s="179"/>
      <c r="L174" s="179"/>
      <c r="M174" s="179"/>
      <c r="N174" s="179"/>
      <c r="O174" s="179"/>
      <c r="P174" s="179"/>
      <c r="Q174" s="179"/>
      <c r="R174" s="179"/>
      <c r="S174" s="179"/>
      <c r="T174" s="179"/>
      <c r="U174" s="179"/>
    </row>
    <row r="175" spans="1:21" ht="15.75" customHeight="1">
      <c r="A175" s="191"/>
      <c r="B175" s="191"/>
      <c r="C175" s="179"/>
      <c r="D175" s="179"/>
      <c r="E175" s="179"/>
      <c r="F175" s="179"/>
      <c r="G175" s="179"/>
      <c r="H175" s="179"/>
      <c r="I175" s="179"/>
      <c r="J175" s="179"/>
      <c r="K175" s="179"/>
      <c r="L175" s="179"/>
      <c r="M175" s="179"/>
      <c r="N175" s="179"/>
      <c r="O175" s="179"/>
      <c r="P175" s="179"/>
      <c r="Q175" s="179"/>
      <c r="R175" s="179"/>
      <c r="S175" s="179"/>
      <c r="T175" s="179"/>
      <c r="U175" s="179"/>
    </row>
    <row r="176" spans="1:21" ht="15.75" customHeight="1">
      <c r="A176" s="191"/>
      <c r="B176" s="191"/>
      <c r="C176" s="179"/>
      <c r="D176" s="179"/>
      <c r="E176" s="179"/>
      <c r="F176" s="179"/>
      <c r="G176" s="179"/>
      <c r="H176" s="179"/>
      <c r="I176" s="179"/>
      <c r="J176" s="179"/>
      <c r="K176" s="179"/>
      <c r="L176" s="179"/>
      <c r="M176" s="179"/>
      <c r="N176" s="179"/>
      <c r="O176" s="179"/>
      <c r="P176" s="179"/>
      <c r="Q176" s="179"/>
      <c r="R176" s="179"/>
      <c r="S176" s="179"/>
      <c r="T176" s="179"/>
      <c r="U176" s="179"/>
    </row>
    <row r="177" spans="1:21" ht="15.75" customHeight="1">
      <c r="A177" s="191"/>
      <c r="B177" s="191"/>
      <c r="C177" s="179"/>
      <c r="D177" s="179"/>
      <c r="E177" s="179"/>
      <c r="F177" s="179"/>
      <c r="G177" s="179"/>
      <c r="H177" s="179"/>
      <c r="I177" s="179"/>
      <c r="J177" s="179"/>
      <c r="K177" s="179"/>
      <c r="L177" s="179"/>
      <c r="M177" s="179"/>
      <c r="N177" s="179"/>
      <c r="O177" s="179"/>
      <c r="P177" s="179"/>
      <c r="Q177" s="179"/>
      <c r="R177" s="179"/>
      <c r="S177" s="179"/>
      <c r="T177" s="179"/>
      <c r="U177" s="179"/>
    </row>
    <row r="178" spans="1:21" ht="15.75" customHeight="1">
      <c r="A178" s="191"/>
      <c r="B178" s="191"/>
      <c r="C178" s="179"/>
      <c r="D178" s="179"/>
      <c r="E178" s="179"/>
      <c r="F178" s="179"/>
      <c r="G178" s="179"/>
      <c r="H178" s="179"/>
      <c r="I178" s="179"/>
      <c r="J178" s="179"/>
      <c r="K178" s="179"/>
      <c r="L178" s="179"/>
      <c r="M178" s="179"/>
      <c r="N178" s="179"/>
      <c r="O178" s="179"/>
      <c r="P178" s="179"/>
      <c r="Q178" s="179"/>
      <c r="R178" s="179"/>
      <c r="S178" s="179"/>
      <c r="T178" s="179"/>
      <c r="U178" s="179"/>
    </row>
    <row r="179" spans="1:21" ht="15.75" customHeight="1">
      <c r="A179" s="191"/>
      <c r="B179" s="191"/>
      <c r="C179" s="179"/>
      <c r="D179" s="179"/>
      <c r="E179" s="179"/>
      <c r="F179" s="179"/>
      <c r="G179" s="179"/>
      <c r="H179" s="179"/>
      <c r="I179" s="179"/>
      <c r="J179" s="179"/>
      <c r="K179" s="179"/>
      <c r="L179" s="179"/>
      <c r="M179" s="179"/>
      <c r="N179" s="179"/>
      <c r="O179" s="179"/>
      <c r="P179" s="179"/>
      <c r="Q179" s="179"/>
      <c r="R179" s="179"/>
      <c r="S179" s="179"/>
      <c r="T179" s="179"/>
      <c r="U179" s="179"/>
    </row>
    <row r="180" spans="1:21" ht="15.75" customHeight="1">
      <c r="A180" s="191"/>
      <c r="B180" s="191"/>
      <c r="C180" s="179"/>
      <c r="D180" s="179"/>
      <c r="E180" s="179"/>
      <c r="F180" s="179"/>
      <c r="G180" s="179"/>
      <c r="H180" s="179"/>
      <c r="I180" s="179"/>
      <c r="J180" s="179"/>
      <c r="K180" s="179"/>
      <c r="L180" s="179"/>
      <c r="M180" s="179"/>
      <c r="N180" s="179"/>
      <c r="O180" s="179"/>
      <c r="P180" s="179"/>
      <c r="Q180" s="179"/>
      <c r="R180" s="179"/>
      <c r="S180" s="179"/>
      <c r="T180" s="179"/>
      <c r="U180" s="179"/>
    </row>
    <row r="181" spans="1:21" ht="15.75" customHeight="1">
      <c r="A181" s="191"/>
      <c r="B181" s="191"/>
      <c r="C181" s="179"/>
      <c r="D181" s="179"/>
      <c r="E181" s="179"/>
      <c r="F181" s="179"/>
      <c r="G181" s="179"/>
      <c r="H181" s="179"/>
      <c r="I181" s="179"/>
      <c r="J181" s="179"/>
      <c r="K181" s="179"/>
      <c r="L181" s="179"/>
      <c r="M181" s="179"/>
      <c r="N181" s="179"/>
      <c r="O181" s="179"/>
      <c r="P181" s="179"/>
      <c r="Q181" s="179"/>
      <c r="R181" s="179"/>
      <c r="S181" s="179"/>
      <c r="T181" s="179"/>
      <c r="U181" s="179"/>
    </row>
    <row r="182" spans="1:21" ht="15.75" customHeight="1">
      <c r="A182" s="191"/>
      <c r="B182" s="191"/>
      <c r="C182" s="179"/>
      <c r="D182" s="179"/>
      <c r="E182" s="179"/>
      <c r="F182" s="179"/>
      <c r="G182" s="179"/>
      <c r="H182" s="179"/>
      <c r="I182" s="179"/>
      <c r="J182" s="179"/>
      <c r="K182" s="179"/>
      <c r="L182" s="179"/>
      <c r="M182" s="179"/>
      <c r="N182" s="179"/>
      <c r="O182" s="179"/>
      <c r="P182" s="179"/>
      <c r="Q182" s="179"/>
      <c r="R182" s="179"/>
      <c r="S182" s="179"/>
      <c r="T182" s="179"/>
      <c r="U182" s="179"/>
    </row>
    <row r="183" spans="1:21" ht="15.75" customHeight="1">
      <c r="A183" s="191"/>
      <c r="B183" s="191"/>
      <c r="C183" s="179"/>
      <c r="D183" s="179"/>
      <c r="E183" s="179"/>
      <c r="F183" s="179"/>
      <c r="G183" s="179"/>
      <c r="H183" s="179"/>
      <c r="I183" s="179"/>
      <c r="J183" s="179"/>
      <c r="K183" s="179"/>
      <c r="L183" s="179"/>
      <c r="M183" s="179"/>
      <c r="N183" s="179"/>
      <c r="O183" s="179"/>
      <c r="P183" s="179"/>
      <c r="Q183" s="179"/>
      <c r="R183" s="179"/>
      <c r="S183" s="179"/>
      <c r="T183" s="179"/>
      <c r="U183" s="179"/>
    </row>
    <row r="184" spans="1:21" ht="15.75" customHeight="1">
      <c r="A184" s="191"/>
      <c r="B184" s="191"/>
      <c r="C184" s="179"/>
      <c r="D184" s="179"/>
      <c r="E184" s="179"/>
      <c r="F184" s="179"/>
      <c r="G184" s="179"/>
      <c r="H184" s="179"/>
      <c r="I184" s="179"/>
      <c r="J184" s="179"/>
      <c r="K184" s="179"/>
      <c r="L184" s="179"/>
      <c r="M184" s="179"/>
      <c r="N184" s="179"/>
      <c r="O184" s="179"/>
      <c r="P184" s="179"/>
      <c r="Q184" s="179"/>
      <c r="R184" s="179"/>
      <c r="S184" s="179"/>
      <c r="T184" s="179"/>
      <c r="U184" s="179"/>
    </row>
    <row r="185" spans="1:21" ht="15.75" customHeight="1">
      <c r="A185" s="191"/>
      <c r="B185" s="191"/>
      <c r="C185" s="179"/>
      <c r="D185" s="179"/>
      <c r="E185" s="179"/>
      <c r="F185" s="179"/>
      <c r="G185" s="179"/>
      <c r="H185" s="179"/>
      <c r="I185" s="179"/>
      <c r="J185" s="179"/>
      <c r="K185" s="179"/>
      <c r="L185" s="179"/>
      <c r="M185" s="179"/>
      <c r="N185" s="179"/>
      <c r="O185" s="179"/>
      <c r="P185" s="179"/>
      <c r="Q185" s="179"/>
      <c r="R185" s="179"/>
      <c r="S185" s="179"/>
      <c r="T185" s="179"/>
      <c r="U185" s="179"/>
    </row>
    <row r="186" spans="1:21" ht="15.75" customHeight="1">
      <c r="A186" s="191"/>
      <c r="B186" s="191"/>
      <c r="C186" s="179"/>
      <c r="D186" s="179"/>
      <c r="E186" s="179"/>
      <c r="F186" s="179"/>
      <c r="G186" s="179"/>
      <c r="H186" s="179"/>
      <c r="I186" s="179"/>
      <c r="J186" s="179"/>
      <c r="K186" s="179"/>
      <c r="L186" s="179"/>
      <c r="M186" s="179"/>
      <c r="N186" s="179"/>
      <c r="O186" s="179"/>
      <c r="P186" s="179"/>
      <c r="Q186" s="179"/>
      <c r="R186" s="179"/>
      <c r="S186" s="179"/>
      <c r="T186" s="179"/>
      <c r="U186" s="179"/>
    </row>
    <row r="187" spans="1:21" ht="15.75" customHeight="1">
      <c r="A187" s="191"/>
      <c r="B187" s="191"/>
      <c r="C187" s="179"/>
      <c r="D187" s="179"/>
      <c r="E187" s="179"/>
      <c r="F187" s="179"/>
      <c r="G187" s="179"/>
      <c r="H187" s="179"/>
      <c r="I187" s="179"/>
      <c r="J187" s="179"/>
      <c r="K187" s="179"/>
      <c r="L187" s="179"/>
      <c r="M187" s="179"/>
      <c r="N187" s="179"/>
      <c r="O187" s="179"/>
      <c r="P187" s="179"/>
      <c r="Q187" s="179"/>
      <c r="R187" s="179"/>
      <c r="S187" s="179"/>
      <c r="T187" s="179"/>
      <c r="U187" s="179"/>
    </row>
    <row r="188" spans="1:21" ht="15.75" customHeight="1">
      <c r="A188" s="191"/>
      <c r="B188" s="191"/>
      <c r="C188" s="179"/>
      <c r="D188" s="179"/>
      <c r="E188" s="179"/>
      <c r="F188" s="179"/>
      <c r="G188" s="179"/>
      <c r="H188" s="179"/>
      <c r="I188" s="179"/>
      <c r="J188" s="179"/>
      <c r="K188" s="179"/>
      <c r="L188" s="179"/>
      <c r="M188" s="179"/>
      <c r="N188" s="179"/>
      <c r="O188" s="179"/>
      <c r="P188" s="179"/>
      <c r="Q188" s="179"/>
      <c r="R188" s="179"/>
      <c r="S188" s="179"/>
      <c r="T188" s="179"/>
      <c r="U188" s="179"/>
    </row>
    <row r="189" spans="1:21" ht="15.75" customHeight="1">
      <c r="A189" s="191"/>
      <c r="B189" s="191"/>
      <c r="C189" s="179"/>
      <c r="D189" s="179"/>
      <c r="E189" s="179"/>
      <c r="F189" s="179"/>
      <c r="G189" s="179"/>
      <c r="H189" s="179"/>
      <c r="I189" s="179"/>
      <c r="J189" s="179"/>
      <c r="K189" s="179"/>
      <c r="L189" s="179"/>
      <c r="M189" s="179"/>
      <c r="N189" s="179"/>
      <c r="O189" s="179"/>
      <c r="P189" s="179"/>
      <c r="Q189" s="179"/>
      <c r="R189" s="179"/>
      <c r="S189" s="179"/>
      <c r="T189" s="179"/>
      <c r="U189" s="179"/>
    </row>
    <row r="190" spans="1:21" ht="15.75" customHeight="1">
      <c r="A190" s="191"/>
      <c r="B190" s="191"/>
      <c r="C190" s="179"/>
      <c r="D190" s="179"/>
      <c r="E190" s="179"/>
      <c r="F190" s="179"/>
      <c r="G190" s="179"/>
      <c r="H190" s="179"/>
      <c r="I190" s="179"/>
      <c r="J190" s="179"/>
      <c r="K190" s="179"/>
      <c r="L190" s="179"/>
      <c r="M190" s="179"/>
      <c r="N190" s="179"/>
      <c r="O190" s="179"/>
      <c r="P190" s="179"/>
      <c r="Q190" s="179"/>
      <c r="R190" s="179"/>
      <c r="S190" s="179"/>
      <c r="T190" s="179"/>
      <c r="U190" s="179"/>
    </row>
    <row r="191" spans="1:21" ht="15.75" customHeight="1">
      <c r="A191" s="191"/>
      <c r="B191" s="191"/>
      <c r="C191" s="179"/>
      <c r="D191" s="179"/>
      <c r="E191" s="179"/>
      <c r="F191" s="179"/>
      <c r="G191" s="179"/>
      <c r="H191" s="179"/>
      <c r="I191" s="179"/>
      <c r="J191" s="179"/>
      <c r="K191" s="179"/>
      <c r="L191" s="179"/>
      <c r="M191" s="179"/>
      <c r="N191" s="179"/>
      <c r="O191" s="179"/>
      <c r="P191" s="179"/>
      <c r="Q191" s="179"/>
      <c r="R191" s="179"/>
      <c r="S191" s="179"/>
      <c r="T191" s="179"/>
      <c r="U191" s="179"/>
    </row>
    <row r="192" spans="1:21" ht="15.75" customHeight="1">
      <c r="A192" s="191"/>
      <c r="B192" s="191"/>
      <c r="C192" s="179"/>
      <c r="D192" s="179"/>
      <c r="E192" s="179"/>
      <c r="F192" s="179"/>
      <c r="G192" s="179"/>
      <c r="H192" s="179"/>
      <c r="I192" s="179"/>
      <c r="J192" s="179"/>
      <c r="K192" s="179"/>
      <c r="L192" s="179"/>
      <c r="M192" s="179"/>
      <c r="N192" s="179"/>
      <c r="O192" s="179"/>
      <c r="P192" s="179"/>
      <c r="Q192" s="179"/>
      <c r="R192" s="179"/>
      <c r="S192" s="179"/>
      <c r="T192" s="179"/>
      <c r="U192" s="179"/>
    </row>
    <row r="193" spans="1:21" ht="15.75" customHeight="1">
      <c r="A193" s="191"/>
      <c r="B193" s="191"/>
      <c r="C193" s="179"/>
      <c r="D193" s="179"/>
      <c r="E193" s="179"/>
      <c r="F193" s="179"/>
      <c r="G193" s="179"/>
      <c r="H193" s="179"/>
      <c r="I193" s="179"/>
      <c r="J193" s="179"/>
      <c r="K193" s="179"/>
      <c r="L193" s="179"/>
      <c r="M193" s="179"/>
      <c r="N193" s="179"/>
      <c r="O193" s="179"/>
      <c r="P193" s="179"/>
      <c r="Q193" s="179"/>
      <c r="R193" s="179"/>
      <c r="S193" s="179"/>
      <c r="T193" s="179"/>
      <c r="U193" s="179"/>
    </row>
    <row r="194" spans="1:21" ht="15.75" customHeight="1">
      <c r="A194" s="191"/>
      <c r="B194" s="191"/>
      <c r="C194" s="179"/>
      <c r="D194" s="179"/>
      <c r="E194" s="179"/>
      <c r="F194" s="179"/>
      <c r="G194" s="179"/>
      <c r="H194" s="179"/>
      <c r="I194" s="179"/>
      <c r="J194" s="179"/>
      <c r="K194" s="179"/>
      <c r="L194" s="179"/>
      <c r="M194" s="179"/>
      <c r="N194" s="179"/>
      <c r="O194" s="179"/>
      <c r="P194" s="179"/>
      <c r="Q194" s="179"/>
      <c r="R194" s="179"/>
      <c r="S194" s="179"/>
      <c r="T194" s="179"/>
      <c r="U194" s="179"/>
    </row>
    <row r="195" spans="1:21" ht="15.75" customHeight="1">
      <c r="A195" s="191"/>
      <c r="B195" s="191"/>
      <c r="C195" s="179"/>
      <c r="D195" s="179"/>
      <c r="E195" s="179"/>
      <c r="F195" s="179"/>
      <c r="G195" s="179"/>
      <c r="H195" s="179"/>
      <c r="I195" s="179"/>
      <c r="J195" s="179"/>
      <c r="K195" s="179"/>
      <c r="L195" s="179"/>
      <c r="M195" s="179"/>
      <c r="N195" s="179"/>
      <c r="O195" s="179"/>
      <c r="P195" s="179"/>
      <c r="Q195" s="179"/>
      <c r="R195" s="179"/>
      <c r="S195" s="179"/>
      <c r="T195" s="179"/>
      <c r="U195" s="179"/>
    </row>
    <row r="196" spans="1:21" ht="15.75" customHeight="1">
      <c r="A196" s="191"/>
      <c r="B196" s="191"/>
      <c r="C196" s="179"/>
      <c r="D196" s="179"/>
      <c r="E196" s="179"/>
      <c r="F196" s="179"/>
      <c r="G196" s="179"/>
      <c r="H196" s="179"/>
      <c r="I196" s="179"/>
      <c r="J196" s="179"/>
      <c r="K196" s="179"/>
      <c r="L196" s="179"/>
      <c r="M196" s="179"/>
      <c r="N196" s="179"/>
      <c r="O196" s="179"/>
      <c r="P196" s="179"/>
      <c r="Q196" s="179"/>
      <c r="R196" s="179"/>
      <c r="S196" s="179"/>
      <c r="T196" s="179"/>
      <c r="U196" s="179"/>
    </row>
    <row r="197" spans="1:21" ht="15.75" customHeight="1">
      <c r="A197" s="191"/>
      <c r="B197" s="191"/>
      <c r="C197" s="179"/>
      <c r="D197" s="179"/>
      <c r="E197" s="179"/>
      <c r="F197" s="179"/>
      <c r="G197" s="179"/>
      <c r="H197" s="179"/>
      <c r="I197" s="179"/>
      <c r="J197" s="179"/>
      <c r="K197" s="179"/>
      <c r="L197" s="179"/>
      <c r="M197" s="179"/>
      <c r="N197" s="179"/>
      <c r="O197" s="179"/>
      <c r="P197" s="179"/>
      <c r="Q197" s="179"/>
      <c r="R197" s="179"/>
      <c r="S197" s="179"/>
      <c r="T197" s="179"/>
      <c r="U197" s="179"/>
    </row>
    <row r="198" spans="1:21" ht="15.75" customHeight="1">
      <c r="A198" s="191"/>
      <c r="B198" s="191"/>
      <c r="C198" s="179"/>
      <c r="D198" s="179"/>
      <c r="E198" s="179"/>
      <c r="F198" s="179"/>
      <c r="G198" s="179"/>
      <c r="H198" s="179"/>
      <c r="I198" s="179"/>
      <c r="J198" s="179"/>
      <c r="K198" s="179"/>
      <c r="L198" s="179"/>
      <c r="M198" s="179"/>
      <c r="N198" s="179"/>
      <c r="O198" s="179"/>
      <c r="P198" s="179"/>
      <c r="Q198" s="179"/>
      <c r="R198" s="179"/>
      <c r="S198" s="179"/>
      <c r="T198" s="179"/>
      <c r="U198" s="179"/>
    </row>
    <row r="199" spans="1:21" ht="15.75" customHeight="1">
      <c r="A199" s="191"/>
      <c r="B199" s="191"/>
      <c r="C199" s="179"/>
      <c r="D199" s="179"/>
      <c r="E199" s="179"/>
      <c r="F199" s="179"/>
      <c r="G199" s="179"/>
      <c r="H199" s="179"/>
      <c r="I199" s="179"/>
      <c r="J199" s="179"/>
      <c r="K199" s="179"/>
      <c r="L199" s="179"/>
      <c r="M199" s="179"/>
      <c r="N199" s="179"/>
      <c r="O199" s="179"/>
      <c r="P199" s="179"/>
      <c r="Q199" s="179"/>
      <c r="R199" s="179"/>
      <c r="S199" s="179"/>
      <c r="T199" s="179"/>
      <c r="U199" s="179"/>
    </row>
    <row r="200" spans="1:21" ht="15.75" customHeight="1">
      <c r="A200" s="191"/>
      <c r="B200" s="191"/>
      <c r="C200" s="179"/>
      <c r="D200" s="179"/>
      <c r="E200" s="179"/>
      <c r="F200" s="179"/>
      <c r="G200" s="179"/>
      <c r="H200" s="179"/>
      <c r="I200" s="179"/>
      <c r="J200" s="179"/>
      <c r="K200" s="179"/>
      <c r="L200" s="179"/>
      <c r="M200" s="179"/>
      <c r="N200" s="179"/>
      <c r="O200" s="179"/>
      <c r="P200" s="179"/>
      <c r="Q200" s="179"/>
      <c r="R200" s="179"/>
      <c r="S200" s="179"/>
      <c r="T200" s="179"/>
      <c r="U200" s="179"/>
    </row>
    <row r="201" spans="1:21" ht="15.75" customHeight="1">
      <c r="A201" s="191"/>
      <c r="B201" s="191"/>
      <c r="C201" s="179"/>
      <c r="D201" s="179"/>
      <c r="E201" s="179"/>
      <c r="F201" s="179"/>
      <c r="G201" s="179"/>
      <c r="H201" s="179"/>
      <c r="I201" s="179"/>
      <c r="J201" s="179"/>
      <c r="K201" s="179"/>
      <c r="L201" s="179"/>
      <c r="M201" s="179"/>
      <c r="N201" s="179"/>
      <c r="O201" s="179"/>
      <c r="P201" s="179"/>
      <c r="Q201" s="179"/>
      <c r="R201" s="179"/>
      <c r="S201" s="179"/>
      <c r="T201" s="179"/>
      <c r="U201" s="179"/>
    </row>
    <row r="202" spans="1:21" ht="15.75" customHeight="1">
      <c r="A202" s="191"/>
      <c r="B202" s="191"/>
      <c r="C202" s="179"/>
      <c r="D202" s="179"/>
      <c r="E202" s="179"/>
      <c r="F202" s="179"/>
      <c r="G202" s="179"/>
      <c r="H202" s="179"/>
      <c r="I202" s="179"/>
      <c r="J202" s="179"/>
      <c r="K202" s="179"/>
      <c r="L202" s="179"/>
      <c r="M202" s="179"/>
      <c r="N202" s="179"/>
      <c r="O202" s="179"/>
      <c r="P202" s="179"/>
      <c r="Q202" s="179"/>
      <c r="R202" s="179"/>
      <c r="S202" s="179"/>
      <c r="T202" s="179"/>
      <c r="U202" s="179"/>
    </row>
    <row r="203" spans="1:21" ht="15.75" customHeight="1">
      <c r="A203" s="191"/>
      <c r="B203" s="191"/>
      <c r="C203" s="179"/>
      <c r="D203" s="179"/>
      <c r="E203" s="179"/>
      <c r="F203" s="179"/>
      <c r="G203" s="179"/>
      <c r="H203" s="179"/>
      <c r="I203" s="179"/>
      <c r="J203" s="179"/>
      <c r="K203" s="179"/>
      <c r="L203" s="179"/>
      <c r="M203" s="179"/>
      <c r="N203" s="179"/>
      <c r="O203" s="179"/>
      <c r="P203" s="179"/>
      <c r="Q203" s="179"/>
      <c r="R203" s="179"/>
      <c r="S203" s="179"/>
      <c r="T203" s="179"/>
      <c r="U203" s="179"/>
    </row>
    <row r="204" spans="1:21" ht="15.75" customHeight="1">
      <c r="A204" s="191"/>
      <c r="B204" s="191"/>
      <c r="C204" s="179"/>
      <c r="D204" s="179"/>
      <c r="E204" s="179"/>
      <c r="F204" s="179"/>
      <c r="G204" s="179"/>
      <c r="H204" s="179"/>
      <c r="I204" s="179"/>
      <c r="J204" s="179"/>
      <c r="K204" s="179"/>
      <c r="L204" s="179"/>
      <c r="M204" s="179"/>
      <c r="N204" s="179"/>
      <c r="O204" s="179"/>
      <c r="P204" s="179"/>
      <c r="Q204" s="179"/>
      <c r="R204" s="179"/>
      <c r="S204" s="179"/>
      <c r="T204" s="179"/>
      <c r="U204" s="179"/>
    </row>
    <row r="205" spans="1:21" ht="15.75" customHeight="1">
      <c r="A205" s="191"/>
      <c r="B205" s="191"/>
      <c r="C205" s="179"/>
      <c r="D205" s="179"/>
      <c r="E205" s="179"/>
      <c r="F205" s="179"/>
      <c r="G205" s="179"/>
      <c r="H205" s="179"/>
      <c r="I205" s="179"/>
      <c r="J205" s="179"/>
      <c r="K205" s="179"/>
      <c r="L205" s="179"/>
      <c r="M205" s="179"/>
      <c r="N205" s="179"/>
      <c r="O205" s="179"/>
      <c r="P205" s="179"/>
      <c r="Q205" s="179"/>
      <c r="R205" s="179"/>
      <c r="S205" s="179"/>
      <c r="T205" s="179"/>
      <c r="U205" s="179"/>
    </row>
    <row r="206" spans="1:21" ht="15.75" customHeight="1">
      <c r="A206" s="191"/>
      <c r="B206" s="191"/>
      <c r="C206" s="179"/>
      <c r="D206" s="179"/>
      <c r="E206" s="179"/>
      <c r="F206" s="179"/>
      <c r="G206" s="179"/>
      <c r="H206" s="179"/>
      <c r="I206" s="179"/>
      <c r="J206" s="179"/>
      <c r="K206" s="179"/>
      <c r="L206" s="179"/>
      <c r="M206" s="179"/>
      <c r="N206" s="179"/>
      <c r="O206" s="179"/>
      <c r="P206" s="179"/>
      <c r="Q206" s="179"/>
      <c r="R206" s="179"/>
      <c r="S206" s="179"/>
      <c r="T206" s="179"/>
      <c r="U206" s="179"/>
    </row>
    <row r="207" spans="1:21" ht="15.75" customHeight="1">
      <c r="A207" s="191"/>
      <c r="B207" s="191"/>
      <c r="C207" s="179"/>
      <c r="D207" s="179"/>
      <c r="E207" s="179"/>
      <c r="F207" s="179"/>
      <c r="G207" s="179"/>
      <c r="H207" s="179"/>
      <c r="I207" s="179"/>
      <c r="J207" s="179"/>
      <c r="K207" s="179"/>
      <c r="L207" s="179"/>
      <c r="M207" s="179"/>
      <c r="N207" s="179"/>
      <c r="O207" s="179"/>
      <c r="P207" s="179"/>
      <c r="Q207" s="179"/>
      <c r="R207" s="179"/>
      <c r="S207" s="179"/>
      <c r="T207" s="179"/>
      <c r="U207" s="179"/>
    </row>
    <row r="208" spans="1:21" ht="15.75" customHeight="1">
      <c r="A208" s="191"/>
      <c r="B208" s="191"/>
      <c r="C208" s="179"/>
      <c r="D208" s="179"/>
      <c r="E208" s="179"/>
      <c r="F208" s="179"/>
      <c r="G208" s="179"/>
      <c r="H208" s="179"/>
      <c r="I208" s="179"/>
      <c r="J208" s="179"/>
      <c r="K208" s="179"/>
      <c r="L208" s="179"/>
      <c r="M208" s="179"/>
      <c r="N208" s="179"/>
      <c r="O208" s="179"/>
      <c r="P208" s="179"/>
      <c r="Q208" s="179"/>
      <c r="R208" s="179"/>
      <c r="S208" s="179"/>
      <c r="T208" s="179"/>
      <c r="U208" s="179"/>
    </row>
    <row r="209" spans="1:21" ht="15.75" customHeight="1">
      <c r="A209" s="191"/>
      <c r="B209" s="191"/>
      <c r="C209" s="179"/>
      <c r="D209" s="179"/>
      <c r="E209" s="179"/>
      <c r="F209" s="179"/>
      <c r="G209" s="179"/>
      <c r="H209" s="179"/>
      <c r="I209" s="179"/>
      <c r="J209" s="179"/>
      <c r="K209" s="179"/>
      <c r="L209" s="179"/>
      <c r="M209" s="179"/>
      <c r="N209" s="179"/>
      <c r="O209" s="179"/>
      <c r="P209" s="179"/>
      <c r="Q209" s="179"/>
      <c r="R209" s="179"/>
      <c r="S209" s="179"/>
      <c r="T209" s="179"/>
      <c r="U209" s="179"/>
    </row>
    <row r="210" spans="1:21" ht="15.75" customHeight="1">
      <c r="A210" s="191"/>
      <c r="B210" s="191"/>
      <c r="C210" s="179"/>
      <c r="D210" s="179"/>
      <c r="E210" s="179"/>
      <c r="F210" s="179"/>
      <c r="G210" s="179"/>
      <c r="H210" s="179"/>
      <c r="I210" s="179"/>
      <c r="J210" s="179"/>
      <c r="K210" s="179"/>
      <c r="L210" s="179"/>
      <c r="M210" s="179"/>
      <c r="N210" s="179"/>
      <c r="O210" s="179"/>
      <c r="P210" s="179"/>
      <c r="Q210" s="179"/>
      <c r="R210" s="179"/>
      <c r="S210" s="179"/>
      <c r="T210" s="179"/>
      <c r="U210" s="179"/>
    </row>
    <row r="211" spans="1:21" ht="15.75" customHeight="1">
      <c r="A211" s="191"/>
      <c r="B211" s="191"/>
      <c r="C211" s="179"/>
      <c r="D211" s="179"/>
      <c r="E211" s="179"/>
      <c r="F211" s="179"/>
      <c r="G211" s="179"/>
      <c r="H211" s="179"/>
      <c r="I211" s="179"/>
      <c r="J211" s="179"/>
      <c r="K211" s="179"/>
      <c r="L211" s="179"/>
      <c r="M211" s="179"/>
      <c r="N211" s="179"/>
      <c r="O211" s="179"/>
      <c r="P211" s="179"/>
      <c r="Q211" s="179"/>
      <c r="R211" s="179"/>
      <c r="S211" s="179"/>
      <c r="T211" s="179"/>
      <c r="U211" s="179"/>
    </row>
    <row r="212" spans="1:21" ht="15.75" customHeight="1">
      <c r="A212" s="191"/>
      <c r="B212" s="191"/>
      <c r="C212" s="179"/>
      <c r="D212" s="179"/>
      <c r="E212" s="179"/>
      <c r="F212" s="179"/>
      <c r="G212" s="179"/>
      <c r="H212" s="179"/>
      <c r="I212" s="179"/>
      <c r="J212" s="179"/>
      <c r="K212" s="179"/>
      <c r="L212" s="179"/>
      <c r="M212" s="179"/>
      <c r="N212" s="179"/>
      <c r="O212" s="179"/>
      <c r="P212" s="179"/>
      <c r="Q212" s="179"/>
      <c r="R212" s="179"/>
      <c r="S212" s="179"/>
      <c r="T212" s="179"/>
      <c r="U212" s="179"/>
    </row>
    <row r="213" spans="1:21" ht="15.75" customHeight="1">
      <c r="A213" s="191"/>
      <c r="B213" s="191"/>
      <c r="C213" s="179"/>
      <c r="D213" s="179"/>
      <c r="E213" s="179"/>
      <c r="F213" s="179"/>
      <c r="G213" s="179"/>
      <c r="H213" s="179"/>
      <c r="I213" s="179"/>
      <c r="J213" s="179"/>
      <c r="K213" s="179"/>
      <c r="L213" s="179"/>
      <c r="M213" s="179"/>
      <c r="N213" s="179"/>
      <c r="O213" s="179"/>
      <c r="P213" s="179"/>
      <c r="Q213" s="179"/>
      <c r="R213" s="179"/>
      <c r="S213" s="179"/>
      <c r="T213" s="179"/>
      <c r="U213" s="179"/>
    </row>
    <row r="214" spans="1:21" ht="15.75" customHeight="1">
      <c r="A214" s="191"/>
      <c r="B214" s="191"/>
      <c r="C214" s="179"/>
      <c r="D214" s="179"/>
      <c r="E214" s="179"/>
      <c r="F214" s="179"/>
      <c r="G214" s="179"/>
      <c r="H214" s="179"/>
      <c r="I214" s="179"/>
      <c r="J214" s="179"/>
      <c r="K214" s="179"/>
      <c r="L214" s="179"/>
      <c r="M214" s="179"/>
      <c r="N214" s="179"/>
      <c r="O214" s="179"/>
      <c r="P214" s="179"/>
      <c r="Q214" s="179"/>
      <c r="R214" s="179"/>
      <c r="S214" s="179"/>
      <c r="T214" s="179"/>
      <c r="U214" s="179"/>
    </row>
    <row r="215" spans="1:21" ht="15.75" customHeight="1">
      <c r="A215" s="191"/>
      <c r="B215" s="191"/>
      <c r="C215" s="179"/>
      <c r="D215" s="179"/>
      <c r="E215" s="179"/>
      <c r="F215" s="179"/>
      <c r="G215" s="179"/>
      <c r="H215" s="179"/>
      <c r="I215" s="179"/>
      <c r="J215" s="179"/>
      <c r="K215" s="179"/>
      <c r="L215" s="179"/>
      <c r="M215" s="179"/>
      <c r="N215" s="179"/>
      <c r="O215" s="179"/>
      <c r="P215" s="179"/>
      <c r="Q215" s="179"/>
      <c r="R215" s="179"/>
      <c r="S215" s="179"/>
      <c r="T215" s="179"/>
      <c r="U215" s="179"/>
    </row>
    <row r="216" spans="1:21" ht="15.75" customHeight="1">
      <c r="A216" s="191"/>
      <c r="B216" s="191"/>
      <c r="C216" s="179"/>
      <c r="D216" s="179"/>
      <c r="E216" s="179"/>
      <c r="F216" s="179"/>
      <c r="G216" s="179"/>
      <c r="H216" s="179"/>
      <c r="I216" s="179"/>
      <c r="J216" s="179"/>
      <c r="K216" s="179"/>
      <c r="L216" s="179"/>
      <c r="M216" s="179"/>
      <c r="N216" s="179"/>
      <c r="O216" s="179"/>
      <c r="P216" s="179"/>
      <c r="Q216" s="179"/>
      <c r="R216" s="179"/>
      <c r="S216" s="179"/>
      <c r="T216" s="179"/>
      <c r="U216" s="179"/>
    </row>
    <row r="217" spans="1:21" ht="15.75" customHeight="1">
      <c r="A217" s="191"/>
      <c r="B217" s="191"/>
      <c r="C217" s="179"/>
      <c r="D217" s="179"/>
      <c r="E217" s="179"/>
      <c r="F217" s="179"/>
      <c r="G217" s="179"/>
      <c r="H217" s="179"/>
      <c r="I217" s="179"/>
      <c r="J217" s="179"/>
      <c r="K217" s="179"/>
      <c r="L217" s="179"/>
      <c r="M217" s="179"/>
      <c r="N217" s="179"/>
      <c r="O217" s="179"/>
      <c r="P217" s="179"/>
      <c r="Q217" s="179"/>
      <c r="R217" s="179"/>
      <c r="S217" s="179"/>
      <c r="T217" s="179"/>
      <c r="U217" s="179"/>
    </row>
    <row r="218" spans="1:21" ht="15.75" customHeight="1">
      <c r="A218" s="191"/>
      <c r="B218" s="191"/>
      <c r="C218" s="179"/>
      <c r="D218" s="179"/>
      <c r="E218" s="179"/>
      <c r="F218" s="179"/>
      <c r="G218" s="179"/>
      <c r="H218" s="179"/>
      <c r="I218" s="179"/>
      <c r="J218" s="179"/>
      <c r="K218" s="179"/>
      <c r="L218" s="179"/>
      <c r="M218" s="179"/>
      <c r="N218" s="179"/>
      <c r="O218" s="179"/>
      <c r="P218" s="179"/>
      <c r="Q218" s="179"/>
      <c r="R218" s="179"/>
      <c r="S218" s="179"/>
      <c r="T218" s="179"/>
      <c r="U218" s="179"/>
    </row>
    <row r="219" spans="1:21" ht="15.75" customHeight="1">
      <c r="A219" s="191"/>
      <c r="B219" s="191"/>
      <c r="C219" s="179"/>
      <c r="D219" s="179"/>
      <c r="E219" s="179"/>
      <c r="F219" s="179"/>
      <c r="G219" s="179"/>
      <c r="H219" s="179"/>
      <c r="I219" s="179"/>
      <c r="J219" s="179"/>
      <c r="K219" s="179"/>
      <c r="L219" s="179"/>
      <c r="M219" s="179"/>
      <c r="N219" s="179"/>
      <c r="O219" s="179"/>
      <c r="P219" s="179"/>
      <c r="Q219" s="179"/>
      <c r="R219" s="179"/>
      <c r="S219" s="179"/>
      <c r="T219" s="179"/>
      <c r="U219" s="179"/>
    </row>
    <row r="220" spans="1:21" ht="15.75" customHeight="1">
      <c r="A220" s="191"/>
      <c r="B220" s="191"/>
      <c r="C220" s="179"/>
      <c r="D220" s="179"/>
      <c r="E220" s="179"/>
      <c r="F220" s="179"/>
      <c r="G220" s="179"/>
      <c r="H220" s="179"/>
      <c r="I220" s="179"/>
      <c r="J220" s="179"/>
      <c r="K220" s="179"/>
      <c r="L220" s="179"/>
      <c r="M220" s="179"/>
      <c r="N220" s="179"/>
      <c r="O220" s="179"/>
      <c r="P220" s="179"/>
      <c r="Q220" s="179"/>
      <c r="R220" s="179"/>
      <c r="S220" s="179"/>
      <c r="T220" s="179"/>
      <c r="U220" s="179"/>
    </row>
    <row r="221" spans="1:21" ht="15.75" customHeight="1">
      <c r="A221" s="191"/>
      <c r="B221" s="191"/>
      <c r="C221" s="179"/>
      <c r="D221" s="179"/>
      <c r="E221" s="179"/>
      <c r="F221" s="179"/>
      <c r="G221" s="179"/>
      <c r="H221" s="179"/>
      <c r="I221" s="179"/>
      <c r="J221" s="179"/>
      <c r="K221" s="179"/>
      <c r="L221" s="179"/>
      <c r="M221" s="179"/>
      <c r="N221" s="179"/>
      <c r="O221" s="179"/>
      <c r="P221" s="179"/>
      <c r="Q221" s="179"/>
      <c r="R221" s="179"/>
      <c r="S221" s="179"/>
      <c r="T221" s="179"/>
      <c r="U221" s="179"/>
    </row>
    <row r="222" spans="1:21" ht="15.75" customHeight="1">
      <c r="A222" s="191"/>
      <c r="B222" s="191"/>
      <c r="C222" s="179"/>
      <c r="D222" s="179"/>
      <c r="E222" s="179"/>
      <c r="F222" s="179"/>
      <c r="G222" s="179"/>
      <c r="H222" s="179"/>
      <c r="I222" s="179"/>
      <c r="J222" s="179"/>
      <c r="K222" s="179"/>
      <c r="L222" s="179"/>
      <c r="M222" s="179"/>
      <c r="N222" s="179"/>
      <c r="O222" s="179"/>
      <c r="P222" s="179"/>
      <c r="Q222" s="179"/>
      <c r="R222" s="179"/>
      <c r="S222" s="179"/>
      <c r="T222" s="179"/>
      <c r="U222" s="179"/>
    </row>
    <row r="223" spans="1:21" ht="15.75" customHeight="1">
      <c r="A223" s="191"/>
      <c r="B223" s="191"/>
      <c r="C223" s="179"/>
      <c r="D223" s="179"/>
      <c r="E223" s="179"/>
      <c r="F223" s="179"/>
      <c r="G223" s="179"/>
      <c r="H223" s="179"/>
      <c r="I223" s="179"/>
      <c r="J223" s="179"/>
      <c r="K223" s="179"/>
      <c r="L223" s="179"/>
      <c r="M223" s="179"/>
      <c r="N223" s="179"/>
      <c r="O223" s="179"/>
      <c r="P223" s="179"/>
      <c r="Q223" s="179"/>
      <c r="R223" s="179"/>
      <c r="S223" s="179"/>
      <c r="T223" s="179"/>
      <c r="U223" s="179"/>
    </row>
    <row r="224" spans="1:21" ht="15.75" customHeight="1">
      <c r="A224" s="191"/>
      <c r="B224" s="191"/>
      <c r="C224" s="179"/>
      <c r="D224" s="179"/>
      <c r="E224" s="179"/>
      <c r="F224" s="179"/>
      <c r="G224" s="179"/>
      <c r="H224" s="179"/>
      <c r="I224" s="179"/>
      <c r="J224" s="179"/>
      <c r="K224" s="179"/>
      <c r="L224" s="179"/>
      <c r="M224" s="179"/>
      <c r="N224" s="179"/>
      <c r="O224" s="179"/>
      <c r="P224" s="179"/>
      <c r="Q224" s="179"/>
      <c r="R224" s="179"/>
      <c r="S224" s="179"/>
      <c r="T224" s="179"/>
      <c r="U224" s="179"/>
    </row>
    <row r="225" spans="1:21" ht="15.75" customHeight="1">
      <c r="A225" s="191"/>
      <c r="B225" s="191"/>
      <c r="C225" s="179"/>
      <c r="D225" s="179"/>
      <c r="E225" s="179"/>
      <c r="F225" s="179"/>
      <c r="G225" s="179"/>
      <c r="H225" s="179"/>
      <c r="I225" s="179"/>
      <c r="J225" s="179"/>
      <c r="K225" s="179"/>
      <c r="L225" s="179"/>
      <c r="M225" s="179"/>
      <c r="N225" s="179"/>
      <c r="O225" s="179"/>
      <c r="P225" s="179"/>
      <c r="Q225" s="179"/>
      <c r="R225" s="179"/>
      <c r="S225" s="179"/>
      <c r="T225" s="179"/>
      <c r="U225" s="179"/>
    </row>
    <row r="226" spans="1:21" ht="15.75" customHeight="1">
      <c r="A226" s="191"/>
      <c r="B226" s="191"/>
      <c r="C226" s="179"/>
      <c r="D226" s="179"/>
      <c r="E226" s="179"/>
      <c r="F226" s="179"/>
      <c r="G226" s="179"/>
      <c r="H226" s="179"/>
      <c r="I226" s="179"/>
      <c r="J226" s="179"/>
      <c r="K226" s="179"/>
      <c r="L226" s="179"/>
      <c r="M226" s="179"/>
      <c r="N226" s="179"/>
      <c r="O226" s="179"/>
      <c r="P226" s="179"/>
      <c r="Q226" s="179"/>
      <c r="R226" s="179"/>
      <c r="S226" s="179"/>
      <c r="T226" s="179"/>
      <c r="U226" s="179"/>
    </row>
    <row r="227" spans="1:21" ht="15.75" customHeight="1">
      <c r="A227" s="191"/>
      <c r="B227" s="191"/>
      <c r="C227" s="179"/>
      <c r="D227" s="179"/>
      <c r="E227" s="179"/>
      <c r="F227" s="179"/>
      <c r="G227" s="179"/>
      <c r="H227" s="179"/>
      <c r="I227" s="179"/>
      <c r="J227" s="179"/>
      <c r="K227" s="179"/>
      <c r="L227" s="179"/>
      <c r="M227" s="179"/>
      <c r="N227" s="179"/>
      <c r="O227" s="179"/>
      <c r="P227" s="179"/>
      <c r="Q227" s="179"/>
      <c r="R227" s="179"/>
      <c r="S227" s="179"/>
      <c r="T227" s="179"/>
      <c r="U227" s="179"/>
    </row>
    <row r="228" spans="1:21" ht="15.75" customHeight="1">
      <c r="A228" s="191"/>
      <c r="B228" s="191"/>
      <c r="C228" s="179"/>
      <c r="D228" s="179"/>
      <c r="E228" s="179"/>
      <c r="F228" s="179"/>
      <c r="G228" s="179"/>
      <c r="H228" s="179"/>
      <c r="I228" s="179"/>
      <c r="J228" s="179"/>
      <c r="K228" s="179"/>
      <c r="L228" s="179"/>
      <c r="M228" s="179"/>
      <c r="N228" s="179"/>
      <c r="O228" s="179"/>
      <c r="P228" s="179"/>
      <c r="Q228" s="179"/>
      <c r="R228" s="179"/>
      <c r="S228" s="179"/>
      <c r="T228" s="179"/>
      <c r="U228" s="179"/>
    </row>
    <row r="229" spans="1:21" ht="15.75" customHeight="1">
      <c r="A229" s="191"/>
      <c r="B229" s="191"/>
      <c r="C229" s="179"/>
      <c r="D229" s="179"/>
      <c r="E229" s="179"/>
      <c r="F229" s="179"/>
      <c r="G229" s="179"/>
      <c r="H229" s="179"/>
      <c r="I229" s="179"/>
      <c r="J229" s="179"/>
      <c r="K229" s="179"/>
      <c r="L229" s="179"/>
      <c r="M229" s="179"/>
      <c r="N229" s="179"/>
      <c r="O229" s="179"/>
      <c r="P229" s="179"/>
      <c r="Q229" s="179"/>
      <c r="R229" s="179"/>
      <c r="S229" s="179"/>
      <c r="T229" s="179"/>
      <c r="U229" s="179"/>
    </row>
    <row r="230" spans="1:21" ht="15.75" customHeight="1">
      <c r="A230" s="191"/>
      <c r="B230" s="191"/>
      <c r="C230" s="179"/>
      <c r="D230" s="179"/>
      <c r="E230" s="179"/>
      <c r="F230" s="179"/>
      <c r="G230" s="179"/>
      <c r="H230" s="179"/>
      <c r="I230" s="179"/>
      <c r="J230" s="179"/>
      <c r="K230" s="179"/>
      <c r="L230" s="179"/>
      <c r="M230" s="179"/>
      <c r="N230" s="179"/>
      <c r="O230" s="179"/>
      <c r="P230" s="179"/>
      <c r="Q230" s="179"/>
      <c r="R230" s="179"/>
      <c r="S230" s="179"/>
      <c r="T230" s="179"/>
      <c r="U230" s="179"/>
    </row>
    <row r="231" spans="1:21" ht="15.75" customHeight="1">
      <c r="A231" s="191"/>
      <c r="B231" s="191"/>
      <c r="C231" s="179"/>
      <c r="D231" s="179"/>
      <c r="E231" s="179"/>
      <c r="F231" s="179"/>
      <c r="G231" s="179"/>
      <c r="H231" s="179"/>
      <c r="I231" s="179"/>
      <c r="J231" s="179"/>
      <c r="K231" s="179"/>
      <c r="L231" s="179"/>
      <c r="M231" s="179"/>
      <c r="N231" s="179"/>
      <c r="O231" s="179"/>
      <c r="P231" s="179"/>
      <c r="Q231" s="179"/>
      <c r="R231" s="179"/>
      <c r="S231" s="179"/>
      <c r="T231" s="179"/>
      <c r="U231" s="179"/>
    </row>
    <row r="232" spans="1:21" ht="15.75" customHeight="1">
      <c r="A232" s="191"/>
      <c r="B232" s="191"/>
      <c r="C232" s="179"/>
      <c r="D232" s="179"/>
      <c r="E232" s="179"/>
      <c r="F232" s="179"/>
      <c r="G232" s="179"/>
      <c r="H232" s="179"/>
      <c r="I232" s="179"/>
      <c r="J232" s="179"/>
      <c r="K232" s="179"/>
      <c r="L232" s="179"/>
      <c r="M232" s="179"/>
      <c r="N232" s="179"/>
      <c r="O232" s="179"/>
      <c r="P232" s="179"/>
      <c r="Q232" s="179"/>
      <c r="R232" s="179"/>
      <c r="S232" s="179"/>
      <c r="T232" s="179"/>
      <c r="U232" s="179"/>
    </row>
    <row r="233" spans="1:21" ht="15.75" customHeight="1">
      <c r="A233" s="191"/>
      <c r="B233" s="191"/>
      <c r="C233" s="179"/>
      <c r="D233" s="179"/>
      <c r="E233" s="179"/>
      <c r="F233" s="179"/>
      <c r="G233" s="179"/>
      <c r="H233" s="179"/>
      <c r="I233" s="179"/>
      <c r="J233" s="179"/>
      <c r="K233" s="179"/>
      <c r="L233" s="179"/>
      <c r="M233" s="179"/>
      <c r="N233" s="179"/>
      <c r="O233" s="179"/>
      <c r="P233" s="179"/>
      <c r="Q233" s="179"/>
      <c r="R233" s="179"/>
      <c r="S233" s="179"/>
      <c r="T233" s="179"/>
      <c r="U233" s="179"/>
    </row>
    <row r="234" spans="1:21" ht="15.75" customHeight="1">
      <c r="A234" s="191"/>
      <c r="B234" s="191"/>
      <c r="C234" s="179"/>
      <c r="D234" s="179"/>
      <c r="E234" s="179"/>
      <c r="F234" s="179"/>
      <c r="G234" s="179"/>
      <c r="H234" s="179"/>
      <c r="I234" s="179"/>
      <c r="J234" s="179"/>
      <c r="K234" s="179"/>
      <c r="L234" s="179"/>
      <c r="M234" s="179"/>
      <c r="N234" s="179"/>
      <c r="O234" s="179"/>
      <c r="P234" s="179"/>
      <c r="Q234" s="179"/>
      <c r="R234" s="179"/>
      <c r="S234" s="179"/>
      <c r="T234" s="179"/>
      <c r="U234" s="179"/>
    </row>
    <row r="235" spans="1:21" ht="15.75" customHeight="1">
      <c r="A235" s="191"/>
      <c r="B235" s="191"/>
      <c r="C235" s="179"/>
      <c r="D235" s="179"/>
      <c r="E235" s="179"/>
      <c r="F235" s="179"/>
      <c r="G235" s="179"/>
      <c r="H235" s="179"/>
      <c r="I235" s="179"/>
      <c r="J235" s="179"/>
      <c r="K235" s="179"/>
      <c r="L235" s="179"/>
      <c r="M235" s="179"/>
      <c r="N235" s="179"/>
      <c r="O235" s="179"/>
      <c r="P235" s="179"/>
      <c r="Q235" s="179"/>
      <c r="R235" s="179"/>
      <c r="S235" s="179"/>
      <c r="T235" s="179"/>
      <c r="U235" s="179"/>
    </row>
    <row r="236" spans="1:21" ht="15.75" customHeight="1">
      <c r="A236" s="191"/>
      <c r="B236" s="191"/>
      <c r="C236" s="179"/>
      <c r="D236" s="179"/>
      <c r="E236" s="179"/>
      <c r="F236" s="179"/>
      <c r="G236" s="179"/>
      <c r="H236" s="179"/>
      <c r="I236" s="179"/>
      <c r="J236" s="179"/>
      <c r="K236" s="179"/>
      <c r="L236" s="179"/>
      <c r="M236" s="179"/>
      <c r="N236" s="179"/>
      <c r="O236" s="179"/>
      <c r="P236" s="179"/>
      <c r="Q236" s="179"/>
      <c r="R236" s="179"/>
      <c r="S236" s="179"/>
      <c r="T236" s="179"/>
      <c r="U236" s="179"/>
    </row>
    <row r="237" spans="1:21" ht="15.75" customHeight="1">
      <c r="A237" s="191"/>
      <c r="B237" s="191"/>
      <c r="C237" s="179"/>
      <c r="D237" s="179"/>
      <c r="E237" s="179"/>
      <c r="F237" s="179"/>
      <c r="G237" s="179"/>
      <c r="H237" s="179"/>
      <c r="I237" s="179"/>
      <c r="J237" s="179"/>
      <c r="K237" s="179"/>
      <c r="L237" s="179"/>
      <c r="M237" s="179"/>
      <c r="N237" s="179"/>
      <c r="O237" s="179"/>
      <c r="P237" s="179"/>
      <c r="Q237" s="179"/>
      <c r="R237" s="179"/>
      <c r="S237" s="179"/>
      <c r="T237" s="179"/>
      <c r="U237" s="179"/>
    </row>
    <row r="238" spans="1:21" ht="15.75" customHeight="1">
      <c r="A238" s="191"/>
      <c r="B238" s="191"/>
      <c r="C238" s="179"/>
      <c r="D238" s="179"/>
      <c r="E238" s="179"/>
      <c r="F238" s="179"/>
      <c r="G238" s="179"/>
      <c r="H238" s="179"/>
      <c r="I238" s="179"/>
      <c r="J238" s="179"/>
      <c r="K238" s="179"/>
      <c r="L238" s="179"/>
      <c r="M238" s="179"/>
      <c r="N238" s="179"/>
      <c r="O238" s="179"/>
      <c r="P238" s="179"/>
      <c r="Q238" s="179"/>
      <c r="R238" s="179"/>
      <c r="S238" s="179"/>
      <c r="T238" s="179"/>
      <c r="U238" s="179"/>
    </row>
    <row r="239" spans="1:21" ht="15.75" customHeight="1">
      <c r="A239" s="191"/>
      <c r="B239" s="191"/>
      <c r="C239" s="179"/>
      <c r="D239" s="179"/>
      <c r="E239" s="179"/>
      <c r="F239" s="179"/>
      <c r="G239" s="179"/>
      <c r="H239" s="179"/>
      <c r="I239" s="179"/>
      <c r="J239" s="179"/>
      <c r="K239" s="179"/>
      <c r="L239" s="179"/>
      <c r="M239" s="179"/>
      <c r="N239" s="179"/>
      <c r="O239" s="179"/>
      <c r="P239" s="179"/>
      <c r="Q239" s="179"/>
      <c r="R239" s="179"/>
      <c r="S239" s="179"/>
      <c r="T239" s="179"/>
      <c r="U239" s="179"/>
    </row>
    <row r="240" spans="1:21" ht="15.75" customHeight="1">
      <c r="A240" s="191"/>
      <c r="B240" s="191"/>
      <c r="C240" s="179"/>
      <c r="D240" s="179"/>
      <c r="E240" s="179"/>
      <c r="F240" s="179"/>
      <c r="G240" s="179"/>
      <c r="H240" s="179"/>
      <c r="I240" s="179"/>
      <c r="J240" s="179"/>
      <c r="K240" s="179"/>
      <c r="L240" s="179"/>
      <c r="M240" s="179"/>
      <c r="N240" s="179"/>
      <c r="O240" s="179"/>
      <c r="P240" s="179"/>
      <c r="Q240" s="179"/>
      <c r="R240" s="179"/>
      <c r="S240" s="179"/>
      <c r="T240" s="179"/>
      <c r="U240" s="179"/>
    </row>
    <row r="241" spans="1:21" ht="15.75" customHeight="1">
      <c r="A241" s="191"/>
      <c r="B241" s="191"/>
      <c r="C241" s="179"/>
      <c r="D241" s="179"/>
      <c r="E241" s="179"/>
      <c r="F241" s="179"/>
      <c r="G241" s="179"/>
      <c r="H241" s="179"/>
      <c r="I241" s="179"/>
      <c r="J241" s="179"/>
      <c r="K241" s="179"/>
      <c r="L241" s="179"/>
      <c r="M241" s="179"/>
      <c r="N241" s="179"/>
      <c r="O241" s="179"/>
      <c r="P241" s="179"/>
      <c r="Q241" s="179"/>
      <c r="R241" s="179"/>
      <c r="S241" s="179"/>
      <c r="T241" s="179"/>
      <c r="U241" s="179"/>
    </row>
    <row r="242" spans="1:21" ht="15.75" customHeight="1">
      <c r="A242" s="191"/>
      <c r="B242" s="191"/>
      <c r="C242" s="179"/>
      <c r="D242" s="179"/>
      <c r="E242" s="179"/>
      <c r="F242" s="179"/>
      <c r="G242" s="179"/>
      <c r="H242" s="179"/>
      <c r="I242" s="179"/>
      <c r="J242" s="179"/>
      <c r="K242" s="179"/>
      <c r="L242" s="179"/>
      <c r="M242" s="179"/>
      <c r="N242" s="179"/>
      <c r="O242" s="179"/>
      <c r="P242" s="179"/>
      <c r="Q242" s="179"/>
      <c r="R242" s="179"/>
      <c r="S242" s="179"/>
      <c r="T242" s="179"/>
      <c r="U242" s="179"/>
    </row>
    <row r="243" spans="1:21" ht="15.75" customHeight="1">
      <c r="A243" s="191"/>
      <c r="B243" s="191"/>
      <c r="C243" s="179"/>
      <c r="D243" s="179"/>
      <c r="E243" s="179"/>
      <c r="F243" s="179"/>
      <c r="G243" s="179"/>
      <c r="H243" s="179"/>
      <c r="I243" s="179"/>
      <c r="J243" s="179"/>
      <c r="K243" s="179"/>
      <c r="L243" s="179"/>
      <c r="M243" s="179"/>
      <c r="N243" s="179"/>
      <c r="O243" s="179"/>
      <c r="P243" s="179"/>
      <c r="Q243" s="179"/>
      <c r="R243" s="179"/>
      <c r="S243" s="179"/>
      <c r="T243" s="179"/>
      <c r="U243" s="179"/>
    </row>
    <row r="244" spans="1:21" ht="15.75" customHeight="1">
      <c r="A244" s="191"/>
      <c r="B244" s="191"/>
      <c r="C244" s="179"/>
      <c r="D244" s="179"/>
      <c r="E244" s="179"/>
      <c r="F244" s="179"/>
      <c r="G244" s="179"/>
      <c r="H244" s="179"/>
      <c r="I244" s="179"/>
      <c r="J244" s="179"/>
      <c r="K244" s="179"/>
      <c r="L244" s="179"/>
      <c r="M244" s="179"/>
      <c r="N244" s="179"/>
      <c r="O244" s="179"/>
      <c r="P244" s="179"/>
      <c r="Q244" s="179"/>
      <c r="R244" s="179"/>
      <c r="S244" s="179"/>
      <c r="T244" s="179"/>
      <c r="U244" s="179"/>
    </row>
    <row r="245" spans="1:21" ht="15.75" customHeight="1">
      <c r="A245" s="191"/>
      <c r="B245" s="191"/>
      <c r="C245" s="179"/>
      <c r="D245" s="179"/>
      <c r="E245" s="179"/>
      <c r="F245" s="179"/>
      <c r="G245" s="179"/>
      <c r="H245" s="179"/>
      <c r="I245" s="179"/>
      <c r="J245" s="179"/>
      <c r="K245" s="179"/>
      <c r="L245" s="179"/>
      <c r="M245" s="179"/>
      <c r="N245" s="179"/>
      <c r="O245" s="179"/>
      <c r="P245" s="179"/>
      <c r="Q245" s="179"/>
      <c r="R245" s="179"/>
      <c r="S245" s="179"/>
      <c r="T245" s="179"/>
      <c r="U245" s="179"/>
    </row>
    <row r="246" spans="1:21" ht="15.75" customHeight="1">
      <c r="A246" s="191"/>
      <c r="B246" s="191"/>
      <c r="C246" s="179"/>
      <c r="D246" s="179"/>
      <c r="E246" s="179"/>
      <c r="F246" s="179"/>
      <c r="G246" s="179"/>
      <c r="H246" s="179"/>
      <c r="I246" s="179"/>
      <c r="J246" s="179"/>
      <c r="K246" s="179"/>
      <c r="L246" s="179"/>
      <c r="M246" s="179"/>
      <c r="N246" s="179"/>
      <c r="O246" s="179"/>
      <c r="P246" s="179"/>
      <c r="Q246" s="179"/>
      <c r="R246" s="179"/>
      <c r="S246" s="179"/>
      <c r="T246" s="179"/>
      <c r="U246" s="179"/>
    </row>
    <row r="247" spans="1:21" ht="15.75" customHeight="1">
      <c r="A247" s="191"/>
      <c r="B247" s="191"/>
      <c r="C247" s="179"/>
      <c r="D247" s="179"/>
      <c r="E247" s="179"/>
      <c r="F247" s="179"/>
      <c r="G247" s="179"/>
      <c r="H247" s="179"/>
      <c r="I247" s="179"/>
      <c r="J247" s="179"/>
      <c r="K247" s="179"/>
      <c r="L247" s="179"/>
      <c r="M247" s="179"/>
      <c r="N247" s="179"/>
      <c r="O247" s="179"/>
      <c r="P247" s="179"/>
      <c r="Q247" s="179"/>
      <c r="R247" s="179"/>
      <c r="S247" s="179"/>
      <c r="T247" s="179"/>
      <c r="U247" s="179"/>
    </row>
    <row r="248" spans="1:21" ht="15.75" customHeight="1">
      <c r="A248" s="191"/>
      <c r="B248" s="191"/>
      <c r="C248" s="179"/>
      <c r="D248" s="179"/>
      <c r="E248" s="179"/>
      <c r="F248" s="179"/>
      <c r="G248" s="179"/>
      <c r="H248" s="179"/>
      <c r="I248" s="179"/>
      <c r="J248" s="179"/>
      <c r="K248" s="179"/>
      <c r="L248" s="179"/>
      <c r="M248" s="179"/>
      <c r="N248" s="179"/>
      <c r="O248" s="179"/>
      <c r="P248" s="179"/>
      <c r="Q248" s="179"/>
      <c r="R248" s="179"/>
      <c r="S248" s="179"/>
      <c r="T248" s="179"/>
      <c r="U248" s="179"/>
    </row>
    <row r="249" spans="1:21" ht="15.75" customHeight="1">
      <c r="A249" s="191"/>
      <c r="B249" s="191"/>
      <c r="C249" s="179"/>
      <c r="D249" s="179"/>
      <c r="E249" s="179"/>
      <c r="F249" s="179"/>
      <c r="G249" s="179"/>
      <c r="H249" s="179"/>
      <c r="I249" s="179"/>
      <c r="J249" s="179"/>
      <c r="K249" s="179"/>
      <c r="L249" s="179"/>
      <c r="M249" s="179"/>
      <c r="N249" s="179"/>
      <c r="O249" s="179"/>
      <c r="P249" s="179"/>
      <c r="Q249" s="179"/>
      <c r="R249" s="179"/>
      <c r="S249" s="179"/>
      <c r="T249" s="179"/>
      <c r="U249" s="179"/>
    </row>
    <row r="250" spans="1:21" ht="15.75" customHeight="1">
      <c r="A250" s="191"/>
      <c r="B250" s="191"/>
      <c r="C250" s="179"/>
      <c r="D250" s="179"/>
      <c r="E250" s="179"/>
      <c r="F250" s="179"/>
      <c r="G250" s="179"/>
      <c r="H250" s="179"/>
      <c r="I250" s="179"/>
      <c r="J250" s="179"/>
      <c r="K250" s="179"/>
      <c r="L250" s="179"/>
      <c r="M250" s="179"/>
      <c r="N250" s="179"/>
      <c r="O250" s="179"/>
      <c r="P250" s="179"/>
      <c r="Q250" s="179"/>
      <c r="R250" s="179"/>
      <c r="S250" s="179"/>
      <c r="T250" s="179"/>
      <c r="U250" s="179"/>
    </row>
    <row r="251" spans="1:21" ht="15.75" customHeight="1">
      <c r="A251" s="191"/>
      <c r="B251" s="191"/>
      <c r="C251" s="179"/>
      <c r="D251" s="179"/>
      <c r="E251" s="179"/>
      <c r="F251" s="179"/>
      <c r="G251" s="179"/>
      <c r="H251" s="179"/>
      <c r="I251" s="179"/>
      <c r="J251" s="179"/>
      <c r="K251" s="179"/>
      <c r="L251" s="179"/>
      <c r="M251" s="179"/>
      <c r="N251" s="179"/>
      <c r="O251" s="179"/>
      <c r="P251" s="179"/>
      <c r="Q251" s="179"/>
      <c r="R251" s="179"/>
      <c r="S251" s="179"/>
      <c r="T251" s="179"/>
      <c r="U251" s="179"/>
    </row>
    <row r="252" spans="1:21" ht="15.75" customHeight="1">
      <c r="A252" s="191"/>
      <c r="B252" s="191"/>
      <c r="C252" s="179"/>
      <c r="D252" s="179"/>
      <c r="E252" s="179"/>
      <c r="F252" s="179"/>
      <c r="G252" s="179"/>
      <c r="H252" s="179"/>
      <c r="I252" s="179"/>
      <c r="J252" s="179"/>
      <c r="K252" s="179"/>
      <c r="L252" s="179"/>
      <c r="M252" s="179"/>
      <c r="N252" s="179"/>
      <c r="O252" s="179"/>
      <c r="P252" s="179"/>
      <c r="Q252" s="179"/>
      <c r="R252" s="179"/>
      <c r="S252" s="179"/>
      <c r="T252" s="179"/>
      <c r="U252" s="179"/>
    </row>
    <row r="253" spans="1:21" ht="15.75" customHeight="1">
      <c r="A253" s="191"/>
      <c r="B253" s="191"/>
      <c r="C253" s="179"/>
      <c r="D253" s="179"/>
      <c r="E253" s="179"/>
      <c r="F253" s="179"/>
      <c r="G253" s="179"/>
      <c r="H253" s="179"/>
      <c r="I253" s="179"/>
      <c r="J253" s="179"/>
      <c r="K253" s="179"/>
      <c r="L253" s="179"/>
      <c r="M253" s="179"/>
      <c r="N253" s="179"/>
      <c r="O253" s="179"/>
      <c r="P253" s="179"/>
      <c r="Q253" s="179"/>
      <c r="R253" s="179"/>
      <c r="S253" s="179"/>
      <c r="T253" s="179"/>
      <c r="U253" s="179"/>
    </row>
    <row r="254" spans="1:21" ht="15.75" customHeight="1">
      <c r="A254" s="191"/>
      <c r="B254" s="191"/>
      <c r="C254" s="179"/>
      <c r="D254" s="179"/>
      <c r="E254" s="179"/>
      <c r="F254" s="179"/>
      <c r="G254" s="179"/>
      <c r="H254" s="179"/>
      <c r="I254" s="179"/>
      <c r="J254" s="179"/>
      <c r="K254" s="179"/>
      <c r="L254" s="179"/>
      <c r="M254" s="179"/>
      <c r="N254" s="179"/>
      <c r="O254" s="179"/>
      <c r="P254" s="179"/>
      <c r="Q254" s="179"/>
      <c r="R254" s="179"/>
      <c r="S254" s="179"/>
      <c r="T254" s="179"/>
      <c r="U254" s="179"/>
    </row>
    <row r="255" spans="1:21" ht="15.75" customHeight="1">
      <c r="A255" s="191"/>
      <c r="B255" s="191"/>
      <c r="C255" s="179"/>
      <c r="D255" s="179"/>
      <c r="E255" s="179"/>
      <c r="F255" s="179"/>
      <c r="G255" s="179"/>
      <c r="H255" s="179"/>
      <c r="I255" s="179"/>
      <c r="J255" s="179"/>
      <c r="K255" s="179"/>
      <c r="L255" s="179"/>
      <c r="M255" s="179"/>
      <c r="N255" s="179"/>
      <c r="O255" s="179"/>
      <c r="P255" s="179"/>
      <c r="Q255" s="179"/>
      <c r="R255" s="179"/>
      <c r="S255" s="179"/>
      <c r="T255" s="179"/>
      <c r="U255" s="179"/>
    </row>
    <row r="256" spans="1:21" ht="15.75" customHeight="1">
      <c r="A256" s="191"/>
      <c r="B256" s="191"/>
      <c r="C256" s="179"/>
      <c r="D256" s="179"/>
      <c r="E256" s="179"/>
      <c r="F256" s="179"/>
      <c r="G256" s="179"/>
      <c r="H256" s="179"/>
      <c r="I256" s="179"/>
      <c r="J256" s="179"/>
      <c r="K256" s="179"/>
      <c r="L256" s="179"/>
      <c r="M256" s="179"/>
      <c r="N256" s="179"/>
      <c r="O256" s="179"/>
      <c r="P256" s="179"/>
      <c r="Q256" s="179"/>
      <c r="R256" s="179"/>
      <c r="S256" s="179"/>
      <c r="T256" s="179"/>
      <c r="U256" s="179"/>
    </row>
    <row r="257" spans="1:21" ht="15.75" customHeight="1">
      <c r="A257" s="191"/>
      <c r="B257" s="191"/>
      <c r="C257" s="179"/>
      <c r="D257" s="179"/>
      <c r="E257" s="179"/>
      <c r="F257" s="179"/>
      <c r="G257" s="179"/>
      <c r="H257" s="179"/>
      <c r="I257" s="179"/>
      <c r="J257" s="179"/>
      <c r="K257" s="179"/>
      <c r="L257" s="179"/>
      <c r="M257" s="179"/>
      <c r="N257" s="179"/>
      <c r="O257" s="179"/>
      <c r="P257" s="179"/>
      <c r="Q257" s="179"/>
      <c r="R257" s="179"/>
      <c r="S257" s="179"/>
      <c r="T257" s="179"/>
      <c r="U257" s="179"/>
    </row>
    <row r="258" spans="1:21" ht="15.75" customHeight="1">
      <c r="A258" s="191"/>
      <c r="B258" s="191"/>
      <c r="C258" s="179"/>
      <c r="D258" s="179"/>
      <c r="E258" s="179"/>
      <c r="F258" s="179"/>
      <c r="G258" s="179"/>
      <c r="H258" s="179"/>
      <c r="I258" s="179"/>
      <c r="J258" s="179"/>
      <c r="K258" s="179"/>
      <c r="L258" s="179"/>
      <c r="M258" s="179"/>
      <c r="N258" s="179"/>
      <c r="O258" s="179"/>
      <c r="P258" s="179"/>
      <c r="Q258" s="179"/>
      <c r="R258" s="179"/>
      <c r="S258" s="179"/>
      <c r="T258" s="179"/>
      <c r="U258" s="179"/>
    </row>
    <row r="259" spans="1:21" ht="15.75" customHeight="1">
      <c r="A259" s="191"/>
      <c r="B259" s="191"/>
      <c r="C259" s="179"/>
      <c r="D259" s="179"/>
      <c r="E259" s="179"/>
      <c r="F259" s="179"/>
      <c r="G259" s="179"/>
      <c r="H259" s="179"/>
      <c r="I259" s="179"/>
      <c r="J259" s="179"/>
      <c r="K259" s="179"/>
      <c r="L259" s="179"/>
      <c r="M259" s="179"/>
      <c r="N259" s="179"/>
      <c r="O259" s="179"/>
      <c r="P259" s="179"/>
      <c r="Q259" s="179"/>
      <c r="R259" s="179"/>
      <c r="S259" s="179"/>
      <c r="T259" s="179"/>
      <c r="U259" s="179"/>
    </row>
    <row r="260" spans="1:21" ht="15.75" customHeight="1">
      <c r="A260" s="191"/>
      <c r="B260" s="191"/>
      <c r="C260" s="179"/>
      <c r="D260" s="179"/>
      <c r="E260" s="179"/>
      <c r="F260" s="179"/>
      <c r="G260" s="179"/>
      <c r="H260" s="179"/>
      <c r="I260" s="179"/>
      <c r="J260" s="179"/>
      <c r="K260" s="179"/>
      <c r="L260" s="179"/>
      <c r="M260" s="179"/>
      <c r="N260" s="179"/>
      <c r="O260" s="179"/>
      <c r="P260" s="179"/>
      <c r="Q260" s="179"/>
      <c r="R260" s="179"/>
      <c r="S260" s="179"/>
      <c r="T260" s="179"/>
      <c r="U260" s="179"/>
    </row>
    <row r="261" spans="1:21" ht="15.75" customHeight="1">
      <c r="A261" s="191"/>
      <c r="B261" s="191"/>
      <c r="C261" s="179"/>
      <c r="D261" s="179"/>
      <c r="E261" s="179"/>
      <c r="F261" s="179"/>
      <c r="G261" s="179"/>
      <c r="H261" s="179"/>
      <c r="I261" s="179"/>
      <c r="J261" s="179"/>
      <c r="K261" s="179"/>
      <c r="L261" s="179"/>
      <c r="M261" s="179"/>
      <c r="N261" s="179"/>
      <c r="O261" s="179"/>
      <c r="P261" s="179"/>
      <c r="Q261" s="179"/>
      <c r="R261" s="179"/>
      <c r="S261" s="179"/>
      <c r="T261" s="179"/>
      <c r="U261" s="179"/>
    </row>
    <row r="262" spans="1:21" ht="15.75" customHeight="1">
      <c r="A262" s="191"/>
      <c r="B262" s="191"/>
      <c r="C262" s="179"/>
      <c r="D262" s="179"/>
      <c r="E262" s="179"/>
      <c r="F262" s="179"/>
      <c r="G262" s="179"/>
      <c r="H262" s="179"/>
      <c r="I262" s="179"/>
      <c r="J262" s="179"/>
      <c r="K262" s="179"/>
      <c r="L262" s="179"/>
      <c r="M262" s="179"/>
      <c r="N262" s="179"/>
      <c r="O262" s="179"/>
      <c r="P262" s="179"/>
      <c r="Q262" s="179"/>
      <c r="R262" s="179"/>
      <c r="S262" s="179"/>
      <c r="T262" s="179"/>
      <c r="U262" s="179"/>
    </row>
    <row r="263" spans="1:21" ht="15.75" customHeight="1">
      <c r="A263" s="191"/>
      <c r="B263" s="191"/>
      <c r="C263" s="179"/>
      <c r="D263" s="179"/>
      <c r="E263" s="179"/>
      <c r="F263" s="179"/>
      <c r="G263" s="179"/>
      <c r="H263" s="179"/>
      <c r="I263" s="179"/>
      <c r="J263" s="179"/>
      <c r="K263" s="179"/>
      <c r="L263" s="179"/>
      <c r="M263" s="179"/>
      <c r="N263" s="179"/>
      <c r="O263" s="179"/>
      <c r="P263" s="179"/>
      <c r="Q263" s="179"/>
      <c r="R263" s="179"/>
      <c r="S263" s="179"/>
      <c r="T263" s="179"/>
      <c r="U263" s="179"/>
    </row>
    <row r="264" spans="1:21" ht="15.75" customHeight="1">
      <c r="A264" s="191"/>
      <c r="B264" s="191"/>
      <c r="C264" s="179"/>
      <c r="D264" s="179"/>
      <c r="E264" s="179"/>
      <c r="F264" s="179"/>
      <c r="G264" s="179"/>
      <c r="H264" s="179"/>
      <c r="I264" s="179"/>
      <c r="J264" s="179"/>
      <c r="K264" s="179"/>
      <c r="L264" s="179"/>
      <c r="M264" s="179"/>
      <c r="N264" s="179"/>
      <c r="O264" s="179"/>
      <c r="P264" s="179"/>
      <c r="Q264" s="179"/>
      <c r="R264" s="179"/>
      <c r="S264" s="179"/>
      <c r="T264" s="179"/>
      <c r="U264" s="179"/>
    </row>
    <row r="265" spans="1:21" ht="15.75" customHeight="1">
      <c r="A265" s="191"/>
      <c r="B265" s="191"/>
      <c r="C265" s="179"/>
      <c r="D265" s="179"/>
      <c r="E265" s="179"/>
      <c r="F265" s="179"/>
      <c r="G265" s="179"/>
      <c r="H265" s="179"/>
      <c r="I265" s="179"/>
      <c r="J265" s="179"/>
      <c r="K265" s="179"/>
      <c r="L265" s="179"/>
      <c r="M265" s="179"/>
      <c r="N265" s="179"/>
      <c r="O265" s="179"/>
      <c r="P265" s="179"/>
      <c r="Q265" s="179"/>
      <c r="R265" s="179"/>
      <c r="S265" s="179"/>
      <c r="T265" s="179"/>
      <c r="U265" s="179"/>
    </row>
    <row r="266" spans="1:21" ht="15.75" customHeight="1">
      <c r="A266" s="191"/>
      <c r="B266" s="191"/>
      <c r="C266" s="179"/>
      <c r="D266" s="179"/>
      <c r="E266" s="179"/>
      <c r="F266" s="179"/>
      <c r="G266" s="179"/>
      <c r="H266" s="179"/>
      <c r="I266" s="179"/>
      <c r="J266" s="179"/>
      <c r="K266" s="179"/>
      <c r="L266" s="179"/>
      <c r="M266" s="179"/>
      <c r="N266" s="179"/>
      <c r="O266" s="179"/>
      <c r="P266" s="179"/>
      <c r="Q266" s="179"/>
      <c r="R266" s="179"/>
      <c r="S266" s="179"/>
      <c r="T266" s="179"/>
      <c r="U266" s="179"/>
    </row>
    <row r="267" spans="1:21" ht="15.75" customHeight="1">
      <c r="A267" s="191"/>
      <c r="B267" s="191"/>
      <c r="C267" s="179"/>
      <c r="D267" s="179"/>
      <c r="E267" s="179"/>
      <c r="F267" s="179"/>
      <c r="G267" s="179"/>
      <c r="H267" s="179"/>
      <c r="I267" s="179"/>
      <c r="J267" s="179"/>
      <c r="K267" s="179"/>
      <c r="L267" s="179"/>
      <c r="M267" s="179"/>
      <c r="N267" s="179"/>
      <c r="O267" s="179"/>
      <c r="P267" s="179"/>
      <c r="Q267" s="179"/>
      <c r="R267" s="179"/>
      <c r="S267" s="179"/>
      <c r="T267" s="179"/>
      <c r="U267" s="179"/>
    </row>
    <row r="268" spans="1:21" ht="15.75" customHeight="1">
      <c r="A268" s="191"/>
      <c r="B268" s="191"/>
      <c r="C268" s="179"/>
      <c r="D268" s="179"/>
      <c r="E268" s="179"/>
      <c r="F268" s="179"/>
      <c r="G268" s="179"/>
      <c r="H268" s="179"/>
      <c r="I268" s="179"/>
      <c r="J268" s="179"/>
      <c r="K268" s="179"/>
      <c r="L268" s="179"/>
      <c r="M268" s="179"/>
      <c r="N268" s="179"/>
      <c r="O268" s="179"/>
      <c r="P268" s="179"/>
      <c r="Q268" s="179"/>
      <c r="R268" s="179"/>
      <c r="S268" s="179"/>
      <c r="T268" s="179"/>
      <c r="U268" s="179"/>
    </row>
    <row r="269" spans="1:21" ht="15.75" customHeight="1">
      <c r="A269" s="191"/>
      <c r="B269" s="191"/>
      <c r="C269" s="179"/>
      <c r="D269" s="179"/>
      <c r="E269" s="179"/>
      <c r="F269" s="179"/>
      <c r="G269" s="179"/>
      <c r="H269" s="179"/>
      <c r="I269" s="179"/>
      <c r="J269" s="179"/>
      <c r="K269" s="179"/>
      <c r="L269" s="179"/>
      <c r="M269" s="179"/>
      <c r="N269" s="179"/>
      <c r="O269" s="179"/>
      <c r="P269" s="179"/>
      <c r="Q269" s="179"/>
      <c r="R269" s="179"/>
      <c r="S269" s="179"/>
      <c r="T269" s="179"/>
      <c r="U269" s="179"/>
    </row>
    <row r="270" spans="1:21" ht="15.75" customHeight="1">
      <c r="A270" s="191"/>
      <c r="B270" s="191"/>
      <c r="C270" s="179"/>
      <c r="D270" s="179"/>
      <c r="E270" s="179"/>
      <c r="F270" s="179"/>
      <c r="G270" s="179"/>
      <c r="H270" s="179"/>
      <c r="I270" s="179"/>
      <c r="J270" s="179"/>
      <c r="K270" s="179"/>
      <c r="L270" s="179"/>
      <c r="M270" s="179"/>
      <c r="N270" s="179"/>
      <c r="O270" s="179"/>
      <c r="P270" s="179"/>
      <c r="Q270" s="179"/>
      <c r="R270" s="179"/>
      <c r="S270" s="179"/>
      <c r="T270" s="179"/>
      <c r="U270" s="179"/>
    </row>
    <row r="271" spans="1:21" ht="15.75" customHeight="1">
      <c r="A271" s="191"/>
      <c r="B271" s="191"/>
      <c r="C271" s="179"/>
      <c r="D271" s="179"/>
      <c r="E271" s="179"/>
      <c r="F271" s="179"/>
      <c r="G271" s="179"/>
      <c r="H271" s="179"/>
      <c r="I271" s="179"/>
      <c r="J271" s="179"/>
      <c r="K271" s="179"/>
      <c r="L271" s="179"/>
      <c r="M271" s="179"/>
      <c r="N271" s="179"/>
      <c r="O271" s="179"/>
      <c r="P271" s="179"/>
      <c r="Q271" s="179"/>
      <c r="R271" s="179"/>
      <c r="S271" s="179"/>
      <c r="T271" s="179"/>
      <c r="U271" s="179"/>
    </row>
    <row r="272" spans="1:21" ht="15.75" customHeight="1">
      <c r="A272" s="191"/>
      <c r="B272" s="191"/>
      <c r="C272" s="179"/>
      <c r="D272" s="179"/>
      <c r="E272" s="179"/>
      <c r="F272" s="179"/>
      <c r="G272" s="179"/>
      <c r="H272" s="179"/>
      <c r="I272" s="179"/>
      <c r="J272" s="179"/>
      <c r="K272" s="179"/>
      <c r="L272" s="179"/>
      <c r="M272" s="179"/>
      <c r="N272" s="179"/>
      <c r="O272" s="179"/>
      <c r="P272" s="179"/>
      <c r="Q272" s="179"/>
      <c r="R272" s="179"/>
      <c r="S272" s="179"/>
      <c r="T272" s="179"/>
      <c r="U272" s="179"/>
    </row>
    <row r="273" spans="1:21" ht="15.75" customHeight="1">
      <c r="A273" s="191"/>
      <c r="B273" s="191"/>
      <c r="C273" s="179"/>
      <c r="D273" s="179"/>
      <c r="E273" s="179"/>
      <c r="F273" s="179"/>
      <c r="G273" s="179"/>
      <c r="H273" s="179"/>
      <c r="I273" s="179"/>
      <c r="J273" s="179"/>
      <c r="K273" s="179"/>
      <c r="L273" s="179"/>
      <c r="M273" s="179"/>
      <c r="N273" s="179"/>
      <c r="O273" s="179"/>
      <c r="P273" s="179"/>
      <c r="Q273" s="179"/>
      <c r="R273" s="179"/>
      <c r="S273" s="179"/>
      <c r="T273" s="179"/>
      <c r="U273" s="179"/>
    </row>
    <row r="274" spans="1:21" ht="15.75" customHeight="1">
      <c r="A274" s="191"/>
      <c r="B274" s="191"/>
      <c r="C274" s="179"/>
      <c r="D274" s="179"/>
      <c r="E274" s="179"/>
      <c r="F274" s="179"/>
      <c r="G274" s="179"/>
      <c r="H274" s="179"/>
      <c r="I274" s="179"/>
      <c r="J274" s="179"/>
      <c r="K274" s="179"/>
      <c r="L274" s="179"/>
      <c r="M274" s="179"/>
      <c r="N274" s="179"/>
      <c r="O274" s="179"/>
      <c r="P274" s="179"/>
      <c r="Q274" s="179"/>
      <c r="R274" s="179"/>
      <c r="S274" s="179"/>
      <c r="T274" s="179"/>
      <c r="U274" s="179"/>
    </row>
    <row r="275" spans="1:21" ht="15.75" customHeight="1">
      <c r="A275" s="191"/>
      <c r="B275" s="191"/>
      <c r="C275" s="179"/>
      <c r="D275" s="179"/>
      <c r="E275" s="179"/>
      <c r="F275" s="179"/>
      <c r="G275" s="179"/>
      <c r="H275" s="179"/>
      <c r="I275" s="179"/>
      <c r="J275" s="179"/>
      <c r="K275" s="179"/>
      <c r="L275" s="179"/>
      <c r="M275" s="179"/>
      <c r="N275" s="179"/>
      <c r="O275" s="179"/>
      <c r="P275" s="179"/>
      <c r="Q275" s="179"/>
      <c r="R275" s="179"/>
      <c r="S275" s="179"/>
      <c r="T275" s="179"/>
      <c r="U275" s="179"/>
    </row>
    <row r="276" spans="1:21" ht="15.75" customHeight="1">
      <c r="A276" s="191"/>
      <c r="B276" s="191"/>
      <c r="C276" s="179"/>
      <c r="D276" s="179"/>
      <c r="E276" s="179"/>
      <c r="F276" s="179"/>
      <c r="G276" s="179"/>
      <c r="H276" s="179"/>
      <c r="I276" s="179"/>
      <c r="J276" s="179"/>
      <c r="K276" s="179"/>
      <c r="L276" s="179"/>
      <c r="M276" s="179"/>
      <c r="N276" s="179"/>
      <c r="O276" s="179"/>
      <c r="P276" s="179"/>
      <c r="Q276" s="179"/>
      <c r="R276" s="179"/>
      <c r="S276" s="179"/>
      <c r="T276" s="179"/>
      <c r="U276" s="179"/>
    </row>
    <row r="277" spans="1:21" ht="15.75" customHeight="1">
      <c r="A277" s="191"/>
      <c r="B277" s="191"/>
      <c r="C277" s="179"/>
      <c r="D277" s="179"/>
      <c r="E277" s="179"/>
      <c r="F277" s="179"/>
      <c r="G277" s="179"/>
      <c r="H277" s="179"/>
      <c r="I277" s="179"/>
      <c r="J277" s="179"/>
      <c r="K277" s="179"/>
      <c r="L277" s="179"/>
      <c r="M277" s="179"/>
      <c r="N277" s="179"/>
      <c r="O277" s="179"/>
      <c r="P277" s="179"/>
      <c r="Q277" s="179"/>
      <c r="R277" s="179"/>
      <c r="S277" s="179"/>
      <c r="T277" s="179"/>
      <c r="U277" s="179"/>
    </row>
    <row r="278" spans="1:21" ht="15.75" customHeight="1">
      <c r="A278" s="191"/>
      <c r="B278" s="191"/>
      <c r="C278" s="179"/>
      <c r="D278" s="179"/>
      <c r="E278" s="179"/>
      <c r="F278" s="179"/>
      <c r="G278" s="179"/>
      <c r="H278" s="179"/>
      <c r="I278" s="179"/>
      <c r="J278" s="179"/>
      <c r="K278" s="179"/>
      <c r="L278" s="179"/>
      <c r="M278" s="179"/>
      <c r="N278" s="179"/>
      <c r="O278" s="179"/>
      <c r="P278" s="179"/>
      <c r="Q278" s="179"/>
      <c r="R278" s="179"/>
      <c r="S278" s="179"/>
      <c r="T278" s="179"/>
      <c r="U278" s="179"/>
    </row>
    <row r="279" spans="1:21" ht="15.75" customHeight="1">
      <c r="A279" s="191"/>
      <c r="B279" s="191"/>
      <c r="C279" s="179"/>
      <c r="D279" s="179"/>
      <c r="E279" s="179"/>
      <c r="F279" s="179"/>
      <c r="G279" s="179"/>
      <c r="H279" s="179"/>
      <c r="I279" s="179"/>
      <c r="J279" s="179"/>
      <c r="K279" s="179"/>
      <c r="L279" s="179"/>
      <c r="M279" s="179"/>
      <c r="N279" s="179"/>
      <c r="O279" s="179"/>
      <c r="P279" s="179"/>
      <c r="Q279" s="179"/>
      <c r="R279" s="179"/>
      <c r="S279" s="179"/>
      <c r="T279" s="179"/>
      <c r="U279" s="179"/>
    </row>
    <row r="280" spans="1:21" ht="15.75" customHeight="1">
      <c r="A280" s="191"/>
      <c r="B280" s="191"/>
      <c r="C280" s="179"/>
      <c r="D280" s="179"/>
      <c r="E280" s="179"/>
      <c r="F280" s="179"/>
      <c r="G280" s="179"/>
      <c r="H280" s="179"/>
      <c r="I280" s="179"/>
      <c r="J280" s="179"/>
      <c r="K280" s="179"/>
      <c r="L280" s="179"/>
      <c r="M280" s="179"/>
      <c r="N280" s="179"/>
      <c r="O280" s="179"/>
      <c r="P280" s="179"/>
      <c r="Q280" s="179"/>
      <c r="R280" s="179"/>
      <c r="S280" s="179"/>
      <c r="T280" s="179"/>
      <c r="U280" s="179"/>
    </row>
    <row r="281" spans="1:21" ht="15.75" customHeight="1">
      <c r="A281" s="191"/>
      <c r="B281" s="191"/>
      <c r="C281" s="179"/>
      <c r="D281" s="179"/>
      <c r="E281" s="179"/>
      <c r="F281" s="179"/>
      <c r="G281" s="179"/>
      <c r="H281" s="179"/>
      <c r="I281" s="179"/>
      <c r="J281" s="179"/>
      <c r="K281" s="179"/>
      <c r="L281" s="179"/>
      <c r="M281" s="179"/>
      <c r="N281" s="179"/>
      <c r="O281" s="179"/>
      <c r="P281" s="179"/>
      <c r="Q281" s="179"/>
      <c r="R281" s="179"/>
      <c r="S281" s="179"/>
      <c r="T281" s="179"/>
      <c r="U281" s="179"/>
    </row>
    <row r="282" spans="1:21" ht="15.75" customHeight="1">
      <c r="A282" s="191"/>
      <c r="B282" s="191"/>
      <c r="C282" s="179"/>
      <c r="D282" s="179"/>
      <c r="E282" s="179"/>
      <c r="F282" s="179"/>
      <c r="G282" s="179"/>
      <c r="H282" s="179"/>
      <c r="I282" s="179"/>
      <c r="J282" s="179"/>
      <c r="K282" s="179"/>
      <c r="L282" s="179"/>
      <c r="M282" s="179"/>
      <c r="N282" s="179"/>
      <c r="O282" s="179"/>
      <c r="P282" s="179"/>
      <c r="Q282" s="179"/>
      <c r="R282" s="179"/>
      <c r="S282" s="179"/>
      <c r="T282" s="179"/>
      <c r="U282" s="179"/>
    </row>
    <row r="283" spans="1:21" ht="15.75" customHeight="1">
      <c r="A283" s="191"/>
      <c r="B283" s="191"/>
      <c r="C283" s="179"/>
      <c r="D283" s="179"/>
      <c r="E283" s="179"/>
      <c r="F283" s="179"/>
      <c r="G283" s="179"/>
      <c r="H283" s="179"/>
      <c r="I283" s="179"/>
      <c r="J283" s="179"/>
      <c r="K283" s="179"/>
      <c r="L283" s="179"/>
      <c r="M283" s="179"/>
      <c r="N283" s="179"/>
      <c r="O283" s="179"/>
      <c r="P283" s="179"/>
      <c r="Q283" s="179"/>
      <c r="R283" s="179"/>
      <c r="S283" s="179"/>
      <c r="T283" s="179"/>
      <c r="U283" s="179"/>
    </row>
    <row r="284" spans="1:21" ht="15.75" customHeight="1">
      <c r="A284" s="191"/>
      <c r="B284" s="191"/>
      <c r="C284" s="179"/>
      <c r="D284" s="179"/>
      <c r="E284" s="179"/>
      <c r="F284" s="179"/>
      <c r="G284" s="179"/>
      <c r="H284" s="179"/>
      <c r="I284" s="179"/>
      <c r="J284" s="179"/>
      <c r="K284" s="179"/>
      <c r="L284" s="179"/>
      <c r="M284" s="179"/>
      <c r="N284" s="179"/>
      <c r="O284" s="179"/>
      <c r="P284" s="179"/>
      <c r="Q284" s="179"/>
      <c r="R284" s="179"/>
      <c r="S284" s="179"/>
      <c r="T284" s="179"/>
      <c r="U284" s="179"/>
    </row>
    <row r="285" spans="1:21" ht="15.75" customHeight="1">
      <c r="A285" s="191"/>
      <c r="B285" s="191"/>
      <c r="C285" s="179"/>
      <c r="D285" s="179"/>
      <c r="E285" s="179"/>
      <c r="F285" s="179"/>
      <c r="G285" s="179"/>
      <c r="H285" s="179"/>
      <c r="I285" s="179"/>
      <c r="J285" s="179"/>
      <c r="K285" s="179"/>
      <c r="L285" s="179"/>
      <c r="M285" s="179"/>
      <c r="N285" s="179"/>
      <c r="O285" s="179"/>
      <c r="P285" s="179"/>
      <c r="Q285" s="179"/>
      <c r="R285" s="179"/>
      <c r="S285" s="179"/>
      <c r="T285" s="179"/>
      <c r="U285" s="179"/>
    </row>
    <row r="286" spans="1:21" ht="15.75" customHeight="1">
      <c r="A286" s="191"/>
      <c r="B286" s="191"/>
      <c r="C286" s="179"/>
      <c r="D286" s="179"/>
      <c r="E286" s="179"/>
      <c r="F286" s="179"/>
      <c r="G286" s="179"/>
      <c r="H286" s="179"/>
      <c r="I286" s="179"/>
      <c r="J286" s="179"/>
      <c r="K286" s="179"/>
      <c r="L286" s="179"/>
      <c r="M286" s="179"/>
      <c r="N286" s="179"/>
      <c r="O286" s="179"/>
      <c r="P286" s="179"/>
      <c r="Q286" s="179"/>
      <c r="R286" s="179"/>
      <c r="S286" s="179"/>
      <c r="T286" s="179"/>
      <c r="U286" s="179"/>
    </row>
    <row r="287" spans="1:21" ht="15.75" customHeight="1">
      <c r="A287" s="191"/>
      <c r="B287" s="191"/>
      <c r="C287" s="179"/>
      <c r="D287" s="179"/>
      <c r="E287" s="179"/>
      <c r="F287" s="179"/>
      <c r="G287" s="179"/>
      <c r="H287" s="179"/>
      <c r="I287" s="179"/>
      <c r="J287" s="179"/>
      <c r="K287" s="179"/>
      <c r="L287" s="179"/>
      <c r="M287" s="179"/>
      <c r="N287" s="179"/>
      <c r="O287" s="179"/>
      <c r="P287" s="179"/>
      <c r="Q287" s="179"/>
      <c r="R287" s="179"/>
      <c r="S287" s="179"/>
      <c r="T287" s="179"/>
      <c r="U287" s="179"/>
    </row>
    <row r="288" spans="1:21" ht="15.75" customHeight="1">
      <c r="A288" s="191"/>
      <c r="B288" s="191"/>
      <c r="C288" s="179"/>
      <c r="D288" s="179"/>
      <c r="E288" s="179"/>
      <c r="F288" s="179"/>
      <c r="G288" s="179"/>
      <c r="H288" s="179"/>
      <c r="I288" s="179"/>
      <c r="J288" s="179"/>
      <c r="K288" s="179"/>
      <c r="L288" s="179"/>
      <c r="M288" s="179"/>
      <c r="N288" s="179"/>
      <c r="O288" s="179"/>
      <c r="P288" s="179"/>
      <c r="Q288" s="179"/>
      <c r="R288" s="179"/>
      <c r="S288" s="179"/>
      <c r="T288" s="179"/>
      <c r="U288" s="179"/>
    </row>
    <row r="289" spans="1:21" ht="15.75" customHeight="1">
      <c r="A289" s="191"/>
      <c r="B289" s="191"/>
      <c r="C289" s="179"/>
      <c r="D289" s="179"/>
      <c r="E289" s="179"/>
      <c r="F289" s="179"/>
      <c r="G289" s="179"/>
      <c r="H289" s="179"/>
      <c r="I289" s="179"/>
      <c r="J289" s="179"/>
      <c r="K289" s="179"/>
      <c r="L289" s="179"/>
      <c r="M289" s="179"/>
      <c r="N289" s="179"/>
      <c r="O289" s="179"/>
      <c r="P289" s="179"/>
      <c r="Q289" s="179"/>
      <c r="R289" s="179"/>
      <c r="S289" s="179"/>
      <c r="T289" s="179"/>
      <c r="U289" s="179"/>
    </row>
    <row r="290" spans="1:21" ht="15.75" customHeight="1">
      <c r="A290" s="191"/>
      <c r="B290" s="191"/>
      <c r="C290" s="179"/>
      <c r="D290" s="179"/>
      <c r="E290" s="179"/>
      <c r="F290" s="179"/>
      <c r="G290" s="179"/>
      <c r="H290" s="179"/>
      <c r="I290" s="179"/>
      <c r="J290" s="179"/>
      <c r="K290" s="179"/>
      <c r="L290" s="179"/>
      <c r="M290" s="179"/>
      <c r="N290" s="179"/>
      <c r="O290" s="179"/>
      <c r="P290" s="179"/>
      <c r="Q290" s="179"/>
      <c r="R290" s="179"/>
      <c r="S290" s="179"/>
      <c r="T290" s="179"/>
      <c r="U290" s="179"/>
    </row>
    <row r="291" spans="1:21" ht="15.75" customHeight="1">
      <c r="A291" s="191"/>
      <c r="B291" s="191"/>
      <c r="C291" s="179"/>
      <c r="D291" s="179"/>
      <c r="E291" s="179"/>
      <c r="F291" s="179"/>
      <c r="G291" s="179"/>
      <c r="H291" s="179"/>
      <c r="I291" s="179"/>
      <c r="J291" s="179"/>
      <c r="K291" s="179"/>
      <c r="L291" s="179"/>
      <c r="M291" s="179"/>
      <c r="N291" s="179"/>
      <c r="O291" s="179"/>
      <c r="P291" s="179"/>
      <c r="Q291" s="179"/>
      <c r="R291" s="179"/>
      <c r="S291" s="179"/>
      <c r="T291" s="179"/>
      <c r="U291" s="179"/>
    </row>
    <row r="292" spans="1:21" ht="15.75" customHeight="1">
      <c r="A292" s="191"/>
      <c r="B292" s="191"/>
      <c r="C292" s="179"/>
      <c r="D292" s="179"/>
      <c r="E292" s="179"/>
      <c r="F292" s="179"/>
      <c r="G292" s="179"/>
      <c r="H292" s="179"/>
      <c r="I292" s="179"/>
      <c r="J292" s="179"/>
      <c r="K292" s="179"/>
      <c r="L292" s="179"/>
      <c r="M292" s="179"/>
      <c r="N292" s="179"/>
      <c r="O292" s="179"/>
      <c r="P292" s="179"/>
      <c r="Q292" s="179"/>
      <c r="R292" s="179"/>
      <c r="S292" s="179"/>
      <c r="T292" s="179"/>
      <c r="U292" s="179"/>
    </row>
    <row r="293" spans="1:21" ht="15.75" customHeight="1">
      <c r="A293" s="191"/>
      <c r="B293" s="191"/>
      <c r="C293" s="179"/>
      <c r="D293" s="179"/>
      <c r="E293" s="179"/>
      <c r="F293" s="179"/>
      <c r="G293" s="179"/>
      <c r="H293" s="179"/>
      <c r="I293" s="179"/>
      <c r="J293" s="179"/>
      <c r="K293" s="179"/>
      <c r="L293" s="179"/>
      <c r="M293" s="179"/>
      <c r="N293" s="179"/>
      <c r="O293" s="179"/>
      <c r="P293" s="179"/>
      <c r="Q293" s="179"/>
      <c r="R293" s="179"/>
      <c r="S293" s="179"/>
      <c r="T293" s="179"/>
      <c r="U293" s="179"/>
    </row>
    <row r="294" spans="1:21" ht="15.75" customHeight="1">
      <c r="A294" s="191"/>
      <c r="B294" s="191"/>
      <c r="C294" s="179"/>
      <c r="D294" s="179"/>
      <c r="E294" s="179"/>
      <c r="F294" s="179"/>
      <c r="G294" s="179"/>
      <c r="H294" s="179"/>
      <c r="I294" s="179"/>
      <c r="J294" s="179"/>
      <c r="K294" s="179"/>
      <c r="L294" s="179"/>
      <c r="M294" s="179"/>
      <c r="N294" s="179"/>
      <c r="O294" s="179"/>
      <c r="P294" s="179"/>
      <c r="Q294" s="179"/>
      <c r="R294" s="179"/>
      <c r="S294" s="179"/>
      <c r="T294" s="179"/>
      <c r="U294" s="179"/>
    </row>
    <row r="295" spans="1:21" ht="15.75" customHeight="1">
      <c r="A295" s="191"/>
      <c r="B295" s="191"/>
      <c r="C295" s="179"/>
      <c r="D295" s="179"/>
      <c r="E295" s="179"/>
      <c r="F295" s="179"/>
      <c r="G295" s="179"/>
      <c r="H295" s="179"/>
      <c r="I295" s="179"/>
      <c r="J295" s="179"/>
      <c r="K295" s="179"/>
      <c r="L295" s="179"/>
      <c r="M295" s="179"/>
      <c r="N295" s="179"/>
      <c r="O295" s="179"/>
      <c r="P295" s="179"/>
      <c r="Q295" s="179"/>
      <c r="R295" s="179"/>
      <c r="S295" s="179"/>
      <c r="T295" s="179"/>
      <c r="U295" s="179"/>
    </row>
    <row r="296" spans="1:21" ht="15.75" customHeight="1">
      <c r="A296" s="191"/>
      <c r="B296" s="191"/>
      <c r="C296" s="179"/>
      <c r="D296" s="179"/>
      <c r="E296" s="179"/>
      <c r="F296" s="179"/>
      <c r="G296" s="179"/>
      <c r="H296" s="179"/>
      <c r="I296" s="179"/>
      <c r="J296" s="179"/>
      <c r="K296" s="179"/>
      <c r="L296" s="179"/>
      <c r="M296" s="179"/>
      <c r="N296" s="179"/>
      <c r="O296" s="179"/>
      <c r="P296" s="179"/>
      <c r="Q296" s="179"/>
      <c r="R296" s="179"/>
      <c r="S296" s="179"/>
      <c r="T296" s="179"/>
      <c r="U296" s="179"/>
    </row>
    <row r="297" spans="1:21" ht="15.75" customHeight="1">
      <c r="A297" s="191"/>
      <c r="B297" s="191"/>
      <c r="C297" s="179"/>
      <c r="D297" s="179"/>
      <c r="E297" s="179"/>
      <c r="F297" s="179"/>
      <c r="G297" s="179"/>
      <c r="H297" s="179"/>
      <c r="I297" s="179"/>
      <c r="J297" s="179"/>
      <c r="K297" s="179"/>
      <c r="L297" s="179"/>
      <c r="M297" s="179"/>
      <c r="N297" s="179"/>
      <c r="O297" s="179"/>
      <c r="P297" s="179"/>
      <c r="Q297" s="179"/>
      <c r="R297" s="179"/>
      <c r="S297" s="179"/>
      <c r="T297" s="179"/>
      <c r="U297" s="179"/>
    </row>
    <row r="298" spans="1:21" ht="15.75" customHeight="1">
      <c r="A298" s="191"/>
      <c r="B298" s="191"/>
      <c r="C298" s="179"/>
      <c r="D298" s="179"/>
      <c r="E298" s="179"/>
      <c r="F298" s="179"/>
      <c r="G298" s="179"/>
      <c r="H298" s="179"/>
      <c r="I298" s="179"/>
      <c r="J298" s="179"/>
      <c r="K298" s="179"/>
      <c r="L298" s="179"/>
      <c r="M298" s="179"/>
      <c r="N298" s="179"/>
      <c r="O298" s="179"/>
      <c r="P298" s="179"/>
      <c r="Q298" s="179"/>
      <c r="R298" s="179"/>
      <c r="S298" s="179"/>
      <c r="T298" s="179"/>
      <c r="U298" s="179"/>
    </row>
    <row r="299" spans="1:21" ht="15.75" customHeight="1">
      <c r="A299" s="191"/>
      <c r="B299" s="191"/>
      <c r="C299" s="179"/>
      <c r="D299" s="179"/>
      <c r="E299" s="179"/>
      <c r="F299" s="179"/>
      <c r="G299" s="179"/>
      <c r="H299" s="179"/>
      <c r="I299" s="179"/>
      <c r="J299" s="179"/>
      <c r="K299" s="179"/>
      <c r="L299" s="179"/>
      <c r="M299" s="179"/>
      <c r="N299" s="179"/>
      <c r="O299" s="179"/>
      <c r="P299" s="179"/>
      <c r="Q299" s="179"/>
      <c r="R299" s="179"/>
      <c r="S299" s="179"/>
      <c r="T299" s="179"/>
      <c r="U299" s="179"/>
    </row>
    <row r="300" spans="1:21" ht="15.75" customHeight="1">
      <c r="A300" s="191"/>
      <c r="B300" s="191"/>
      <c r="C300" s="179"/>
      <c r="D300" s="179"/>
      <c r="E300" s="179"/>
      <c r="F300" s="179"/>
      <c r="G300" s="179"/>
      <c r="H300" s="179"/>
      <c r="I300" s="179"/>
      <c r="J300" s="179"/>
      <c r="K300" s="179"/>
      <c r="L300" s="179"/>
      <c r="M300" s="179"/>
      <c r="N300" s="179"/>
      <c r="O300" s="179"/>
      <c r="P300" s="179"/>
      <c r="Q300" s="179"/>
      <c r="R300" s="179"/>
      <c r="S300" s="179"/>
      <c r="T300" s="179"/>
      <c r="U300" s="179"/>
    </row>
    <row r="301" spans="1:21" ht="15.75" customHeight="1">
      <c r="A301" s="191"/>
      <c r="B301" s="191"/>
      <c r="C301" s="179"/>
      <c r="D301" s="179"/>
      <c r="E301" s="179"/>
      <c r="F301" s="179"/>
      <c r="G301" s="179"/>
      <c r="H301" s="179"/>
      <c r="I301" s="179"/>
      <c r="J301" s="179"/>
      <c r="K301" s="179"/>
      <c r="L301" s="179"/>
      <c r="M301" s="179"/>
      <c r="N301" s="179"/>
      <c r="O301" s="179"/>
      <c r="P301" s="179"/>
      <c r="Q301" s="179"/>
      <c r="R301" s="179"/>
      <c r="S301" s="179"/>
      <c r="T301" s="179"/>
      <c r="U301" s="179"/>
    </row>
    <row r="302" spans="1:21" ht="15.75" customHeight="1">
      <c r="A302" s="191"/>
      <c r="B302" s="191"/>
      <c r="C302" s="179"/>
      <c r="D302" s="179"/>
      <c r="E302" s="179"/>
      <c r="F302" s="179"/>
      <c r="G302" s="179"/>
      <c r="H302" s="179"/>
      <c r="I302" s="179"/>
      <c r="J302" s="179"/>
      <c r="K302" s="179"/>
      <c r="L302" s="179"/>
      <c r="M302" s="179"/>
      <c r="N302" s="179"/>
      <c r="O302" s="179"/>
      <c r="P302" s="179"/>
      <c r="Q302" s="179"/>
      <c r="R302" s="179"/>
      <c r="S302" s="179"/>
      <c r="T302" s="179"/>
      <c r="U302" s="179"/>
    </row>
    <row r="303" spans="1:21" ht="15.75" customHeight="1">
      <c r="A303" s="191"/>
      <c r="B303" s="191"/>
      <c r="C303" s="179"/>
      <c r="D303" s="179"/>
      <c r="E303" s="179"/>
      <c r="F303" s="179"/>
      <c r="G303" s="179"/>
      <c r="H303" s="179"/>
      <c r="I303" s="179"/>
      <c r="J303" s="179"/>
      <c r="K303" s="179"/>
      <c r="L303" s="179"/>
      <c r="M303" s="179"/>
      <c r="N303" s="179"/>
      <c r="O303" s="179"/>
      <c r="P303" s="179"/>
      <c r="Q303" s="179"/>
      <c r="R303" s="179"/>
      <c r="S303" s="179"/>
      <c r="T303" s="179"/>
      <c r="U303" s="179"/>
    </row>
    <row r="304" spans="1:21" ht="15.75" customHeight="1">
      <c r="A304" s="191"/>
      <c r="B304" s="191"/>
      <c r="C304" s="179"/>
      <c r="D304" s="179"/>
      <c r="E304" s="179"/>
      <c r="F304" s="179"/>
      <c r="G304" s="179"/>
      <c r="H304" s="179"/>
      <c r="I304" s="179"/>
      <c r="J304" s="179"/>
      <c r="K304" s="179"/>
      <c r="L304" s="179"/>
      <c r="M304" s="179"/>
      <c r="N304" s="179"/>
      <c r="O304" s="179"/>
      <c r="P304" s="179"/>
      <c r="Q304" s="179"/>
      <c r="R304" s="179"/>
      <c r="S304" s="179"/>
      <c r="T304" s="179"/>
      <c r="U304" s="179"/>
    </row>
    <row r="305" spans="1:21" ht="15.75" customHeight="1">
      <c r="A305" s="191"/>
      <c r="B305" s="191"/>
      <c r="C305" s="179"/>
      <c r="D305" s="179"/>
      <c r="E305" s="179"/>
      <c r="F305" s="179"/>
      <c r="G305" s="179"/>
      <c r="H305" s="179"/>
      <c r="I305" s="179"/>
      <c r="J305" s="179"/>
      <c r="K305" s="179"/>
      <c r="L305" s="179"/>
      <c r="M305" s="179"/>
      <c r="N305" s="179"/>
      <c r="O305" s="179"/>
      <c r="P305" s="179"/>
      <c r="Q305" s="179"/>
      <c r="R305" s="179"/>
      <c r="S305" s="179"/>
      <c r="T305" s="179"/>
      <c r="U305" s="179"/>
    </row>
    <row r="306" spans="1:21" ht="15.75" customHeight="1">
      <c r="A306" s="191"/>
      <c r="B306" s="191"/>
      <c r="C306" s="179"/>
      <c r="D306" s="179"/>
      <c r="E306" s="179"/>
      <c r="F306" s="179"/>
      <c r="G306" s="179"/>
      <c r="H306" s="179"/>
      <c r="I306" s="179"/>
      <c r="J306" s="179"/>
      <c r="K306" s="179"/>
      <c r="L306" s="179"/>
      <c r="M306" s="179"/>
      <c r="N306" s="179"/>
      <c r="O306" s="179"/>
      <c r="P306" s="179"/>
      <c r="Q306" s="179"/>
      <c r="R306" s="179"/>
      <c r="S306" s="179"/>
      <c r="T306" s="179"/>
      <c r="U306" s="179"/>
    </row>
    <row r="307" spans="1:21" ht="15.75" customHeight="1">
      <c r="A307" s="191"/>
      <c r="B307" s="191"/>
      <c r="C307" s="179"/>
      <c r="D307" s="179"/>
      <c r="E307" s="179"/>
      <c r="F307" s="179"/>
      <c r="G307" s="179"/>
      <c r="H307" s="179"/>
      <c r="I307" s="179"/>
      <c r="J307" s="179"/>
      <c r="K307" s="179"/>
      <c r="L307" s="179"/>
      <c r="M307" s="179"/>
      <c r="N307" s="179"/>
      <c r="O307" s="179"/>
      <c r="P307" s="179"/>
      <c r="Q307" s="179"/>
      <c r="R307" s="179"/>
      <c r="S307" s="179"/>
      <c r="T307" s="179"/>
      <c r="U307" s="179"/>
    </row>
    <row r="308" spans="1:21" ht="15.75" customHeight="1">
      <c r="A308" s="191"/>
      <c r="B308" s="191"/>
      <c r="C308" s="179"/>
      <c r="D308" s="179"/>
      <c r="E308" s="179"/>
      <c r="F308" s="179"/>
      <c r="G308" s="179"/>
      <c r="H308" s="179"/>
      <c r="I308" s="179"/>
      <c r="J308" s="179"/>
      <c r="K308" s="179"/>
      <c r="L308" s="179"/>
      <c r="M308" s="179"/>
      <c r="N308" s="179"/>
      <c r="O308" s="179"/>
      <c r="P308" s="179"/>
      <c r="Q308" s="179"/>
      <c r="R308" s="179"/>
      <c r="S308" s="179"/>
      <c r="T308" s="179"/>
      <c r="U308" s="179"/>
    </row>
    <row r="309" spans="1:21" ht="15.75" customHeight="1">
      <c r="A309" s="191"/>
      <c r="B309" s="191"/>
      <c r="C309" s="179"/>
      <c r="D309" s="179"/>
      <c r="E309" s="179"/>
      <c r="F309" s="179"/>
      <c r="G309" s="179"/>
      <c r="H309" s="179"/>
      <c r="I309" s="179"/>
      <c r="J309" s="179"/>
      <c r="K309" s="179"/>
      <c r="L309" s="179"/>
      <c r="M309" s="179"/>
      <c r="N309" s="179"/>
      <c r="O309" s="179"/>
      <c r="P309" s="179"/>
      <c r="Q309" s="179"/>
      <c r="R309" s="179"/>
      <c r="S309" s="179"/>
      <c r="T309" s="179"/>
      <c r="U309" s="179"/>
    </row>
    <row r="310" spans="1:21" ht="15.75" customHeight="1">
      <c r="A310" s="191"/>
      <c r="B310" s="191"/>
      <c r="C310" s="179"/>
      <c r="D310" s="179"/>
      <c r="E310" s="179"/>
      <c r="F310" s="179"/>
      <c r="G310" s="179"/>
      <c r="H310" s="179"/>
      <c r="I310" s="179"/>
      <c r="J310" s="179"/>
      <c r="K310" s="179"/>
      <c r="L310" s="179"/>
      <c r="M310" s="179"/>
      <c r="N310" s="179"/>
      <c r="O310" s="179"/>
      <c r="P310" s="179"/>
      <c r="Q310" s="179"/>
      <c r="R310" s="179"/>
      <c r="S310" s="179"/>
      <c r="T310" s="179"/>
      <c r="U310" s="179"/>
    </row>
    <row r="311" spans="1:21" ht="15.75" customHeight="1">
      <c r="A311" s="191"/>
      <c r="B311" s="191"/>
      <c r="C311" s="179"/>
      <c r="D311" s="179"/>
      <c r="E311" s="179"/>
      <c r="F311" s="179"/>
      <c r="G311" s="179"/>
      <c r="H311" s="179"/>
      <c r="I311" s="179"/>
      <c r="J311" s="179"/>
      <c r="K311" s="179"/>
      <c r="L311" s="179"/>
      <c r="M311" s="179"/>
      <c r="N311" s="179"/>
      <c r="O311" s="179"/>
      <c r="P311" s="179"/>
      <c r="Q311" s="179"/>
      <c r="R311" s="179"/>
      <c r="S311" s="179"/>
      <c r="T311" s="179"/>
      <c r="U311" s="179"/>
    </row>
    <row r="312" spans="1:21" ht="15.75" customHeight="1">
      <c r="A312" s="191"/>
      <c r="B312" s="191"/>
      <c r="C312" s="179"/>
      <c r="D312" s="179"/>
      <c r="E312" s="179"/>
      <c r="F312" s="179"/>
      <c r="G312" s="179"/>
      <c r="H312" s="179"/>
      <c r="I312" s="179"/>
      <c r="J312" s="179"/>
      <c r="K312" s="179"/>
      <c r="L312" s="179"/>
      <c r="M312" s="179"/>
      <c r="N312" s="179"/>
      <c r="O312" s="179"/>
      <c r="P312" s="179"/>
      <c r="Q312" s="179"/>
      <c r="R312" s="179"/>
      <c r="S312" s="179"/>
      <c r="T312" s="179"/>
      <c r="U312" s="179"/>
    </row>
    <row r="313" spans="1:21" ht="15.75" customHeight="1">
      <c r="A313" s="191"/>
      <c r="B313" s="191"/>
      <c r="C313" s="179"/>
      <c r="D313" s="179"/>
      <c r="E313" s="179"/>
      <c r="F313" s="179"/>
      <c r="G313" s="179"/>
      <c r="H313" s="179"/>
      <c r="I313" s="179"/>
      <c r="J313" s="179"/>
      <c r="K313" s="179"/>
      <c r="L313" s="179"/>
      <c r="M313" s="179"/>
      <c r="N313" s="179"/>
      <c r="O313" s="179"/>
      <c r="P313" s="179"/>
      <c r="Q313" s="179"/>
      <c r="R313" s="179"/>
      <c r="S313" s="179"/>
      <c r="T313" s="179"/>
      <c r="U313" s="179"/>
    </row>
    <row r="314" spans="1:21" ht="15.75" customHeight="1">
      <c r="A314" s="191"/>
      <c r="B314" s="191"/>
      <c r="C314" s="179"/>
      <c r="D314" s="179"/>
      <c r="E314" s="179"/>
      <c r="F314" s="179"/>
      <c r="G314" s="179"/>
      <c r="H314" s="179"/>
      <c r="I314" s="179"/>
      <c r="J314" s="179"/>
      <c r="K314" s="179"/>
      <c r="L314" s="179"/>
      <c r="M314" s="179"/>
      <c r="N314" s="179"/>
      <c r="O314" s="179"/>
      <c r="P314" s="179"/>
      <c r="Q314" s="179"/>
      <c r="R314" s="179"/>
      <c r="S314" s="179"/>
      <c r="T314" s="179"/>
      <c r="U314" s="179"/>
    </row>
    <row r="315" spans="1:21" ht="15.75" customHeight="1">
      <c r="A315" s="191"/>
      <c r="B315" s="191"/>
      <c r="C315" s="179"/>
      <c r="D315" s="179"/>
      <c r="E315" s="179"/>
      <c r="F315" s="179"/>
      <c r="G315" s="179"/>
      <c r="H315" s="179"/>
      <c r="I315" s="179"/>
      <c r="J315" s="179"/>
      <c r="K315" s="179"/>
      <c r="L315" s="179"/>
      <c r="M315" s="179"/>
      <c r="N315" s="179"/>
      <c r="O315" s="179"/>
      <c r="P315" s="179"/>
      <c r="Q315" s="179"/>
      <c r="R315" s="179"/>
      <c r="S315" s="179"/>
      <c r="T315" s="179"/>
      <c r="U315" s="179"/>
    </row>
    <row r="316" spans="1:21" ht="15.75" customHeight="1">
      <c r="A316" s="191"/>
      <c r="B316" s="191"/>
      <c r="C316" s="179"/>
      <c r="D316" s="179"/>
      <c r="E316" s="179"/>
      <c r="F316" s="179"/>
      <c r="G316" s="179"/>
      <c r="H316" s="179"/>
      <c r="I316" s="179"/>
      <c r="J316" s="179"/>
      <c r="K316" s="179"/>
      <c r="L316" s="179"/>
      <c r="M316" s="179"/>
      <c r="N316" s="179"/>
      <c r="O316" s="179"/>
      <c r="P316" s="179"/>
      <c r="Q316" s="179"/>
      <c r="R316" s="179"/>
      <c r="S316" s="179"/>
      <c r="T316" s="179"/>
      <c r="U316" s="179"/>
    </row>
    <row r="317" spans="1:21" ht="15.75" customHeight="1">
      <c r="A317" s="191"/>
      <c r="B317" s="191"/>
      <c r="C317" s="179"/>
      <c r="D317" s="179"/>
      <c r="E317" s="179"/>
      <c r="F317" s="179"/>
      <c r="G317" s="179"/>
      <c r="H317" s="179"/>
      <c r="I317" s="179"/>
      <c r="J317" s="179"/>
      <c r="K317" s="179"/>
      <c r="L317" s="179"/>
      <c r="M317" s="179"/>
      <c r="N317" s="179"/>
      <c r="O317" s="179"/>
      <c r="P317" s="179"/>
      <c r="Q317" s="179"/>
      <c r="R317" s="179"/>
      <c r="S317" s="179"/>
      <c r="T317" s="179"/>
      <c r="U317" s="179"/>
    </row>
    <row r="318" spans="1:21" ht="15.75" customHeight="1">
      <c r="A318" s="191"/>
      <c r="B318" s="191"/>
      <c r="C318" s="179"/>
      <c r="D318" s="179"/>
      <c r="E318" s="179"/>
      <c r="F318" s="179"/>
      <c r="G318" s="179"/>
      <c r="H318" s="179"/>
      <c r="I318" s="179"/>
      <c r="J318" s="179"/>
      <c r="K318" s="179"/>
      <c r="L318" s="179"/>
      <c r="M318" s="179"/>
      <c r="N318" s="179"/>
      <c r="O318" s="179"/>
      <c r="P318" s="179"/>
      <c r="Q318" s="179"/>
      <c r="R318" s="179"/>
      <c r="S318" s="179"/>
      <c r="T318" s="179"/>
      <c r="U318" s="179"/>
    </row>
    <row r="319" spans="1:21" ht="15.75" customHeight="1">
      <c r="A319" s="191"/>
      <c r="B319" s="191"/>
      <c r="C319" s="179"/>
      <c r="D319" s="179"/>
      <c r="E319" s="179"/>
      <c r="F319" s="179"/>
      <c r="G319" s="179"/>
      <c r="H319" s="179"/>
      <c r="I319" s="179"/>
      <c r="J319" s="179"/>
      <c r="K319" s="179"/>
      <c r="L319" s="179"/>
      <c r="M319" s="179"/>
      <c r="N319" s="179"/>
      <c r="O319" s="179"/>
      <c r="P319" s="179"/>
      <c r="Q319" s="179"/>
      <c r="R319" s="179"/>
      <c r="S319" s="179"/>
      <c r="T319" s="179"/>
      <c r="U319" s="179"/>
    </row>
    <row r="320" spans="1:21" ht="15.75" customHeight="1">
      <c r="A320" s="191"/>
      <c r="B320" s="191"/>
      <c r="C320" s="179"/>
      <c r="D320" s="179"/>
      <c r="E320" s="179"/>
      <c r="F320" s="179"/>
      <c r="G320" s="179"/>
      <c r="H320" s="179"/>
      <c r="I320" s="179"/>
      <c r="J320" s="179"/>
      <c r="K320" s="179"/>
      <c r="L320" s="179"/>
      <c r="M320" s="179"/>
      <c r="N320" s="179"/>
      <c r="O320" s="179"/>
      <c r="P320" s="179"/>
      <c r="Q320" s="179"/>
      <c r="R320" s="179"/>
      <c r="S320" s="179"/>
      <c r="T320" s="179"/>
      <c r="U320" s="179"/>
    </row>
    <row r="321" spans="1:21" ht="15.75" customHeight="1">
      <c r="A321" s="191"/>
      <c r="B321" s="191"/>
      <c r="C321" s="179"/>
      <c r="D321" s="179"/>
      <c r="E321" s="179"/>
      <c r="F321" s="179"/>
      <c r="G321" s="179"/>
      <c r="H321" s="179"/>
      <c r="I321" s="179"/>
      <c r="J321" s="179"/>
      <c r="K321" s="179"/>
      <c r="L321" s="179"/>
      <c r="M321" s="179"/>
      <c r="N321" s="179"/>
      <c r="O321" s="179"/>
      <c r="P321" s="179"/>
      <c r="Q321" s="179"/>
      <c r="R321" s="179"/>
      <c r="S321" s="179"/>
      <c r="T321" s="179"/>
      <c r="U321" s="179"/>
    </row>
    <row r="322" spans="1:21" ht="15.75" customHeight="1">
      <c r="A322" s="191"/>
      <c r="B322" s="191"/>
      <c r="C322" s="179"/>
      <c r="D322" s="179"/>
      <c r="E322" s="179"/>
      <c r="F322" s="179"/>
      <c r="G322" s="179"/>
      <c r="H322" s="179"/>
      <c r="I322" s="179"/>
      <c r="J322" s="179"/>
      <c r="K322" s="179"/>
      <c r="L322" s="179"/>
      <c r="M322" s="179"/>
      <c r="N322" s="179"/>
      <c r="O322" s="179"/>
      <c r="P322" s="179"/>
      <c r="Q322" s="179"/>
      <c r="R322" s="179"/>
      <c r="S322" s="179"/>
      <c r="T322" s="179"/>
      <c r="U322" s="179"/>
    </row>
    <row r="323" spans="1:21" ht="15.75" customHeight="1">
      <c r="A323" s="191"/>
      <c r="B323" s="191"/>
      <c r="C323" s="179"/>
      <c r="D323" s="179"/>
      <c r="E323" s="179"/>
      <c r="F323" s="179"/>
      <c r="G323" s="179"/>
      <c r="H323" s="179"/>
      <c r="I323" s="179"/>
      <c r="J323" s="179"/>
      <c r="K323" s="179"/>
      <c r="L323" s="179"/>
      <c r="M323" s="179"/>
      <c r="N323" s="179"/>
      <c r="O323" s="179"/>
      <c r="P323" s="179"/>
      <c r="Q323" s="179"/>
      <c r="R323" s="179"/>
      <c r="S323" s="179"/>
      <c r="T323" s="179"/>
      <c r="U323" s="179"/>
    </row>
    <row r="324" spans="1:21" ht="15.75" customHeight="1">
      <c r="A324" s="191"/>
      <c r="B324" s="191"/>
      <c r="C324" s="179"/>
      <c r="D324" s="179"/>
      <c r="E324" s="179"/>
      <c r="F324" s="179"/>
      <c r="G324" s="179"/>
      <c r="H324" s="179"/>
      <c r="I324" s="179"/>
      <c r="J324" s="179"/>
      <c r="K324" s="179"/>
      <c r="L324" s="179"/>
      <c r="M324" s="179"/>
      <c r="N324" s="179"/>
      <c r="O324" s="179"/>
      <c r="P324" s="179"/>
      <c r="Q324" s="179"/>
      <c r="R324" s="179"/>
      <c r="S324" s="179"/>
      <c r="T324" s="179"/>
      <c r="U324" s="179"/>
    </row>
    <row r="325" spans="1:21" ht="15.75" customHeight="1">
      <c r="A325" s="191"/>
      <c r="B325" s="191"/>
      <c r="C325" s="179"/>
      <c r="D325" s="179"/>
      <c r="E325" s="179"/>
      <c r="F325" s="179"/>
      <c r="G325" s="179"/>
      <c r="H325" s="179"/>
      <c r="I325" s="179"/>
      <c r="J325" s="179"/>
      <c r="K325" s="179"/>
      <c r="L325" s="179"/>
      <c r="M325" s="179"/>
      <c r="N325" s="179"/>
      <c r="O325" s="179"/>
      <c r="P325" s="179"/>
      <c r="Q325" s="179"/>
      <c r="R325" s="179"/>
      <c r="S325" s="179"/>
      <c r="T325" s="179"/>
      <c r="U325" s="179"/>
    </row>
    <row r="326" spans="1:21" ht="15.75" customHeight="1">
      <c r="A326" s="191"/>
      <c r="B326" s="191"/>
      <c r="C326" s="179"/>
      <c r="D326" s="179"/>
      <c r="E326" s="179"/>
      <c r="F326" s="179"/>
      <c r="G326" s="179"/>
      <c r="H326" s="179"/>
      <c r="I326" s="179"/>
      <c r="J326" s="179"/>
      <c r="K326" s="179"/>
      <c r="L326" s="179"/>
      <c r="M326" s="179"/>
      <c r="N326" s="179"/>
      <c r="O326" s="179"/>
      <c r="P326" s="179"/>
      <c r="Q326" s="179"/>
      <c r="R326" s="179"/>
      <c r="S326" s="179"/>
      <c r="T326" s="179"/>
      <c r="U326" s="179"/>
    </row>
    <row r="327" spans="1:21" ht="15.75" customHeight="1">
      <c r="A327" s="191"/>
      <c r="B327" s="191"/>
      <c r="C327" s="179"/>
      <c r="D327" s="179"/>
      <c r="E327" s="179"/>
      <c r="F327" s="179"/>
      <c r="G327" s="179"/>
      <c r="H327" s="179"/>
      <c r="I327" s="179"/>
      <c r="J327" s="179"/>
      <c r="K327" s="179"/>
      <c r="L327" s="179"/>
      <c r="M327" s="179"/>
      <c r="N327" s="179"/>
      <c r="O327" s="179"/>
      <c r="P327" s="179"/>
      <c r="Q327" s="179"/>
      <c r="R327" s="179"/>
      <c r="S327" s="179"/>
      <c r="T327" s="179"/>
      <c r="U327" s="179"/>
    </row>
    <row r="328" spans="1:21" ht="15.75" customHeight="1">
      <c r="A328" s="191"/>
      <c r="B328" s="191"/>
      <c r="C328" s="179"/>
      <c r="D328" s="179"/>
      <c r="E328" s="179"/>
      <c r="F328" s="179"/>
      <c r="G328" s="179"/>
      <c r="H328" s="179"/>
      <c r="I328" s="179"/>
      <c r="J328" s="179"/>
      <c r="K328" s="179"/>
      <c r="L328" s="179"/>
      <c r="M328" s="179"/>
      <c r="N328" s="179"/>
      <c r="O328" s="179"/>
      <c r="P328" s="179"/>
      <c r="Q328" s="179"/>
      <c r="R328" s="179"/>
      <c r="S328" s="179"/>
      <c r="T328" s="179"/>
      <c r="U328" s="179"/>
    </row>
    <row r="329" spans="1:21" ht="15.75" customHeight="1">
      <c r="A329" s="191"/>
      <c r="B329" s="191"/>
      <c r="C329" s="179"/>
      <c r="D329" s="179"/>
      <c r="E329" s="179"/>
      <c r="F329" s="179"/>
      <c r="G329" s="179"/>
      <c r="H329" s="179"/>
      <c r="I329" s="179"/>
      <c r="J329" s="179"/>
      <c r="K329" s="179"/>
      <c r="L329" s="179"/>
      <c r="M329" s="179"/>
      <c r="N329" s="179"/>
      <c r="O329" s="179"/>
      <c r="P329" s="179"/>
      <c r="Q329" s="179"/>
      <c r="R329" s="179"/>
      <c r="S329" s="179"/>
      <c r="T329" s="179"/>
      <c r="U329" s="179"/>
    </row>
    <row r="330" spans="1:21" ht="15.75" customHeight="1">
      <c r="A330" s="191"/>
      <c r="B330" s="191"/>
      <c r="C330" s="179"/>
      <c r="D330" s="179"/>
      <c r="E330" s="179"/>
      <c r="F330" s="179"/>
      <c r="G330" s="179"/>
      <c r="H330" s="179"/>
      <c r="I330" s="179"/>
      <c r="J330" s="179"/>
      <c r="K330" s="179"/>
      <c r="L330" s="179"/>
      <c r="M330" s="179"/>
      <c r="N330" s="179"/>
      <c r="O330" s="179"/>
      <c r="P330" s="179"/>
      <c r="Q330" s="179"/>
      <c r="R330" s="179"/>
      <c r="S330" s="179"/>
      <c r="T330" s="179"/>
      <c r="U330" s="179"/>
    </row>
    <row r="331" spans="1:21" ht="15.75" customHeight="1">
      <c r="A331" s="191"/>
      <c r="B331" s="191"/>
      <c r="C331" s="179"/>
      <c r="D331" s="179"/>
      <c r="E331" s="179"/>
      <c r="F331" s="179"/>
      <c r="G331" s="179"/>
      <c r="H331" s="179"/>
      <c r="I331" s="179"/>
      <c r="J331" s="179"/>
      <c r="K331" s="179"/>
      <c r="L331" s="179"/>
      <c r="M331" s="179"/>
      <c r="N331" s="179"/>
      <c r="O331" s="179"/>
      <c r="P331" s="179"/>
      <c r="Q331" s="179"/>
      <c r="R331" s="179"/>
      <c r="S331" s="179"/>
      <c r="T331" s="179"/>
      <c r="U331" s="179"/>
    </row>
    <row r="332" spans="1:21" ht="15.75" customHeight="1">
      <c r="A332" s="191"/>
      <c r="B332" s="191"/>
      <c r="C332" s="179"/>
      <c r="D332" s="179"/>
      <c r="E332" s="179"/>
      <c r="F332" s="179"/>
      <c r="G332" s="179"/>
      <c r="H332" s="179"/>
      <c r="I332" s="179"/>
      <c r="J332" s="179"/>
      <c r="K332" s="179"/>
      <c r="L332" s="179"/>
      <c r="M332" s="179"/>
      <c r="N332" s="179"/>
      <c r="O332" s="179"/>
      <c r="P332" s="179"/>
      <c r="Q332" s="179"/>
      <c r="R332" s="179"/>
      <c r="S332" s="179"/>
      <c r="T332" s="179"/>
      <c r="U332" s="179"/>
    </row>
    <row r="333" spans="1:21" ht="15.75" customHeight="1">
      <c r="A333" s="191"/>
      <c r="B333" s="191"/>
      <c r="C333" s="179"/>
      <c r="D333" s="179"/>
      <c r="E333" s="179"/>
      <c r="F333" s="179"/>
      <c r="G333" s="179"/>
      <c r="H333" s="179"/>
      <c r="I333" s="179"/>
      <c r="J333" s="179"/>
      <c r="K333" s="179"/>
      <c r="L333" s="179"/>
      <c r="M333" s="179"/>
      <c r="N333" s="179"/>
      <c r="O333" s="179"/>
      <c r="P333" s="179"/>
      <c r="Q333" s="179"/>
      <c r="R333" s="179"/>
      <c r="S333" s="179"/>
      <c r="T333" s="179"/>
      <c r="U333" s="179"/>
    </row>
    <row r="334" spans="1:21" ht="15.75" customHeight="1">
      <c r="A334" s="191"/>
      <c r="B334" s="191"/>
      <c r="C334" s="179"/>
      <c r="D334" s="179"/>
      <c r="E334" s="179"/>
      <c r="F334" s="179"/>
      <c r="G334" s="179"/>
      <c r="H334" s="179"/>
      <c r="I334" s="179"/>
      <c r="J334" s="179"/>
      <c r="K334" s="179"/>
      <c r="L334" s="179"/>
      <c r="M334" s="179"/>
      <c r="N334" s="179"/>
      <c r="O334" s="179"/>
      <c r="P334" s="179"/>
      <c r="Q334" s="179"/>
      <c r="R334" s="179"/>
      <c r="S334" s="179"/>
      <c r="T334" s="179"/>
      <c r="U334" s="179"/>
    </row>
    <row r="335" spans="1:21" ht="15.75" customHeight="1">
      <c r="A335" s="191"/>
      <c r="B335" s="191"/>
      <c r="C335" s="179"/>
      <c r="D335" s="179"/>
      <c r="E335" s="179"/>
      <c r="F335" s="179"/>
      <c r="G335" s="179"/>
      <c r="H335" s="179"/>
      <c r="I335" s="179"/>
      <c r="J335" s="179"/>
      <c r="K335" s="179"/>
      <c r="L335" s="179"/>
      <c r="M335" s="179"/>
      <c r="N335" s="179"/>
      <c r="O335" s="179"/>
      <c r="P335" s="179"/>
      <c r="Q335" s="179"/>
      <c r="R335" s="179"/>
      <c r="S335" s="179"/>
      <c r="T335" s="179"/>
      <c r="U335" s="179"/>
    </row>
    <row r="336" spans="1:21" ht="15.75" customHeight="1">
      <c r="A336" s="191"/>
      <c r="B336" s="191"/>
      <c r="C336" s="179"/>
      <c r="D336" s="179"/>
      <c r="E336" s="179"/>
      <c r="F336" s="179"/>
      <c r="G336" s="179"/>
      <c r="H336" s="179"/>
      <c r="I336" s="179"/>
      <c r="J336" s="179"/>
      <c r="K336" s="179"/>
      <c r="L336" s="179"/>
      <c r="M336" s="179"/>
      <c r="N336" s="179"/>
      <c r="O336" s="179"/>
      <c r="P336" s="179"/>
      <c r="Q336" s="179"/>
      <c r="R336" s="179"/>
      <c r="S336" s="179"/>
      <c r="T336" s="179"/>
      <c r="U336" s="179"/>
    </row>
    <row r="337" spans="1:21" ht="15.75" customHeight="1">
      <c r="A337" s="191"/>
      <c r="B337" s="191"/>
      <c r="C337" s="179"/>
      <c r="D337" s="179"/>
      <c r="E337" s="179"/>
      <c r="F337" s="179"/>
      <c r="G337" s="179"/>
      <c r="H337" s="179"/>
      <c r="I337" s="179"/>
      <c r="J337" s="179"/>
      <c r="K337" s="179"/>
      <c r="L337" s="179"/>
      <c r="M337" s="179"/>
      <c r="N337" s="179"/>
      <c r="O337" s="179"/>
      <c r="P337" s="179"/>
      <c r="Q337" s="179"/>
      <c r="R337" s="179"/>
      <c r="S337" s="179"/>
      <c r="T337" s="179"/>
      <c r="U337" s="179"/>
    </row>
    <row r="338" spans="1:21" ht="15.75" customHeight="1">
      <c r="A338" s="191"/>
      <c r="B338" s="191"/>
      <c r="C338" s="179"/>
      <c r="D338" s="179"/>
      <c r="E338" s="179"/>
      <c r="F338" s="179"/>
      <c r="G338" s="179"/>
      <c r="H338" s="179"/>
      <c r="I338" s="179"/>
      <c r="J338" s="179"/>
      <c r="K338" s="179"/>
      <c r="L338" s="179"/>
      <c r="M338" s="179"/>
      <c r="N338" s="179"/>
      <c r="O338" s="179"/>
      <c r="P338" s="179"/>
      <c r="Q338" s="179"/>
      <c r="R338" s="179"/>
      <c r="S338" s="179"/>
      <c r="T338" s="179"/>
      <c r="U338" s="179"/>
    </row>
    <row r="339" spans="1:21" ht="15.75" customHeight="1">
      <c r="A339" s="191"/>
      <c r="B339" s="191"/>
      <c r="C339" s="179"/>
      <c r="D339" s="179"/>
      <c r="E339" s="179"/>
      <c r="F339" s="179"/>
      <c r="G339" s="179"/>
      <c r="H339" s="179"/>
      <c r="I339" s="179"/>
      <c r="J339" s="179"/>
      <c r="K339" s="179"/>
      <c r="L339" s="179"/>
      <c r="M339" s="179"/>
      <c r="N339" s="179"/>
      <c r="O339" s="179"/>
      <c r="P339" s="179"/>
      <c r="Q339" s="179"/>
      <c r="R339" s="179"/>
      <c r="S339" s="179"/>
      <c r="T339" s="179"/>
      <c r="U339" s="179"/>
    </row>
    <row r="340" spans="1:21" ht="15.75" customHeight="1">
      <c r="A340" s="191"/>
      <c r="B340" s="191"/>
      <c r="C340" s="179"/>
      <c r="D340" s="179"/>
      <c r="E340" s="179"/>
      <c r="F340" s="179"/>
      <c r="G340" s="179"/>
      <c r="H340" s="179"/>
      <c r="I340" s="179"/>
      <c r="J340" s="179"/>
      <c r="K340" s="179"/>
      <c r="L340" s="179"/>
      <c r="M340" s="179"/>
      <c r="N340" s="179"/>
      <c r="O340" s="179"/>
      <c r="P340" s="179"/>
      <c r="Q340" s="179"/>
      <c r="R340" s="179"/>
      <c r="S340" s="179"/>
      <c r="T340" s="179"/>
      <c r="U340" s="179"/>
    </row>
    <row r="341" spans="1:21" ht="15.75" customHeight="1">
      <c r="A341" s="191"/>
      <c r="B341" s="191"/>
      <c r="C341" s="179"/>
      <c r="D341" s="179"/>
      <c r="E341" s="179"/>
      <c r="F341" s="179"/>
      <c r="G341" s="179"/>
      <c r="H341" s="179"/>
      <c r="I341" s="179"/>
      <c r="J341" s="179"/>
      <c r="K341" s="179"/>
      <c r="L341" s="179"/>
      <c r="M341" s="179"/>
      <c r="N341" s="179"/>
      <c r="O341" s="179"/>
      <c r="P341" s="179"/>
      <c r="Q341" s="179"/>
      <c r="R341" s="179"/>
      <c r="S341" s="179"/>
      <c r="T341" s="179"/>
      <c r="U341" s="179"/>
    </row>
    <row r="342" spans="1:21" ht="15.75" customHeight="1">
      <c r="A342" s="191"/>
      <c r="B342" s="191"/>
      <c r="C342" s="179"/>
      <c r="D342" s="179"/>
      <c r="E342" s="179"/>
      <c r="F342" s="179"/>
      <c r="G342" s="179"/>
      <c r="H342" s="179"/>
      <c r="I342" s="179"/>
      <c r="J342" s="179"/>
      <c r="K342" s="179"/>
      <c r="L342" s="179"/>
      <c r="M342" s="179"/>
      <c r="N342" s="179"/>
      <c r="O342" s="179"/>
      <c r="P342" s="179"/>
      <c r="Q342" s="179"/>
      <c r="R342" s="179"/>
      <c r="S342" s="179"/>
      <c r="T342" s="179"/>
      <c r="U342" s="179"/>
    </row>
    <row r="343" spans="1:21" ht="15.75" customHeight="1">
      <c r="A343" s="191"/>
      <c r="B343" s="191"/>
      <c r="C343" s="179"/>
      <c r="D343" s="179"/>
      <c r="E343" s="179"/>
      <c r="F343" s="179"/>
      <c r="G343" s="179"/>
      <c r="H343" s="179"/>
      <c r="I343" s="179"/>
      <c r="J343" s="179"/>
      <c r="K343" s="179"/>
      <c r="L343" s="179"/>
      <c r="M343" s="179"/>
      <c r="N343" s="179"/>
      <c r="O343" s="179"/>
      <c r="P343" s="179"/>
      <c r="Q343" s="179"/>
      <c r="R343" s="179"/>
      <c r="S343" s="179"/>
      <c r="T343" s="179"/>
      <c r="U343" s="179"/>
    </row>
    <row r="344" spans="1:21" ht="15.75" customHeight="1">
      <c r="A344" s="191"/>
      <c r="B344" s="191"/>
      <c r="C344" s="179"/>
      <c r="D344" s="179"/>
      <c r="E344" s="179"/>
      <c r="F344" s="179"/>
      <c r="G344" s="179"/>
      <c r="H344" s="179"/>
      <c r="I344" s="179"/>
      <c r="J344" s="179"/>
      <c r="K344" s="179"/>
      <c r="L344" s="179"/>
      <c r="M344" s="179"/>
      <c r="N344" s="179"/>
      <c r="O344" s="179"/>
      <c r="P344" s="179"/>
      <c r="Q344" s="179"/>
      <c r="R344" s="179"/>
      <c r="S344" s="179"/>
      <c r="T344" s="179"/>
      <c r="U344" s="179"/>
    </row>
    <row r="345" spans="1:21" ht="15.75" customHeight="1">
      <c r="A345" s="191"/>
      <c r="B345" s="191"/>
      <c r="C345" s="179"/>
      <c r="D345" s="179"/>
      <c r="E345" s="179"/>
      <c r="F345" s="179"/>
      <c r="G345" s="179"/>
      <c r="H345" s="179"/>
      <c r="I345" s="179"/>
      <c r="J345" s="179"/>
      <c r="K345" s="179"/>
      <c r="L345" s="179"/>
      <c r="M345" s="179"/>
      <c r="N345" s="179"/>
      <c r="O345" s="179"/>
      <c r="P345" s="179"/>
      <c r="Q345" s="179"/>
      <c r="R345" s="179"/>
      <c r="S345" s="179"/>
      <c r="T345" s="179"/>
      <c r="U345" s="179"/>
    </row>
    <row r="346" spans="1:21" ht="15.75" customHeight="1">
      <c r="A346" s="191"/>
      <c r="B346" s="191"/>
      <c r="C346" s="179"/>
      <c r="D346" s="179"/>
      <c r="E346" s="179"/>
      <c r="F346" s="179"/>
      <c r="G346" s="179"/>
      <c r="H346" s="179"/>
      <c r="I346" s="179"/>
      <c r="J346" s="179"/>
      <c r="K346" s="179"/>
      <c r="L346" s="179"/>
      <c r="M346" s="179"/>
      <c r="N346" s="179"/>
      <c r="O346" s="179"/>
      <c r="P346" s="179"/>
      <c r="Q346" s="179"/>
      <c r="R346" s="179"/>
      <c r="S346" s="179"/>
      <c r="T346" s="179"/>
      <c r="U346" s="179"/>
    </row>
    <row r="347" spans="1:21" ht="15.75" customHeight="1">
      <c r="A347" s="191"/>
      <c r="B347" s="191"/>
      <c r="C347" s="179"/>
      <c r="D347" s="179"/>
      <c r="E347" s="179"/>
      <c r="F347" s="179"/>
      <c r="G347" s="179"/>
      <c r="H347" s="179"/>
      <c r="I347" s="179"/>
      <c r="J347" s="179"/>
      <c r="K347" s="179"/>
      <c r="L347" s="179"/>
      <c r="M347" s="179"/>
      <c r="N347" s="179"/>
      <c r="O347" s="179"/>
      <c r="P347" s="179"/>
      <c r="Q347" s="179"/>
      <c r="R347" s="179"/>
      <c r="S347" s="179"/>
      <c r="T347" s="179"/>
      <c r="U347" s="179"/>
    </row>
    <row r="348" spans="1:21" ht="15.75" customHeight="1">
      <c r="A348" s="191"/>
      <c r="B348" s="191"/>
      <c r="C348" s="179"/>
      <c r="D348" s="179"/>
      <c r="E348" s="179"/>
      <c r="F348" s="179"/>
      <c r="G348" s="179"/>
      <c r="H348" s="179"/>
      <c r="I348" s="179"/>
      <c r="J348" s="179"/>
      <c r="K348" s="179"/>
      <c r="L348" s="179"/>
      <c r="M348" s="179"/>
      <c r="N348" s="179"/>
      <c r="O348" s="179"/>
      <c r="P348" s="179"/>
      <c r="Q348" s="179"/>
      <c r="R348" s="179"/>
      <c r="S348" s="179"/>
      <c r="T348" s="179"/>
      <c r="U348" s="179"/>
    </row>
    <row r="349" spans="1:21" ht="15.75" customHeight="1">
      <c r="A349" s="191"/>
      <c r="B349" s="191"/>
      <c r="C349" s="179"/>
      <c r="D349" s="179"/>
      <c r="E349" s="179"/>
      <c r="F349" s="179"/>
      <c r="G349" s="179"/>
      <c r="H349" s="179"/>
      <c r="I349" s="179"/>
      <c r="J349" s="179"/>
      <c r="K349" s="179"/>
      <c r="L349" s="179"/>
      <c r="M349" s="179"/>
      <c r="N349" s="179"/>
      <c r="O349" s="179"/>
      <c r="P349" s="179"/>
      <c r="Q349" s="179"/>
      <c r="R349" s="179"/>
      <c r="S349" s="179"/>
      <c r="T349" s="179"/>
      <c r="U349" s="179"/>
    </row>
    <row r="350" spans="1:21" ht="15.75" customHeight="1">
      <c r="A350" s="191"/>
      <c r="B350" s="191"/>
      <c r="C350" s="179"/>
      <c r="D350" s="179"/>
      <c r="E350" s="179"/>
      <c r="F350" s="179"/>
      <c r="G350" s="179"/>
      <c r="H350" s="179"/>
      <c r="I350" s="179"/>
      <c r="J350" s="179"/>
      <c r="K350" s="179"/>
      <c r="L350" s="179"/>
      <c r="M350" s="179"/>
      <c r="N350" s="179"/>
      <c r="O350" s="179"/>
      <c r="P350" s="179"/>
      <c r="Q350" s="179"/>
      <c r="R350" s="179"/>
      <c r="S350" s="179"/>
      <c r="T350" s="179"/>
      <c r="U350" s="179"/>
    </row>
    <row r="351" spans="1:21" ht="15.75" customHeight="1">
      <c r="A351" s="191"/>
      <c r="B351" s="191"/>
      <c r="C351" s="179"/>
      <c r="D351" s="179"/>
      <c r="E351" s="179"/>
      <c r="F351" s="179"/>
      <c r="G351" s="179"/>
      <c r="H351" s="179"/>
      <c r="I351" s="179"/>
      <c r="J351" s="179"/>
      <c r="K351" s="179"/>
      <c r="L351" s="179"/>
      <c r="M351" s="179"/>
      <c r="N351" s="179"/>
      <c r="O351" s="179"/>
      <c r="P351" s="179"/>
      <c r="Q351" s="179"/>
      <c r="R351" s="179"/>
      <c r="S351" s="179"/>
      <c r="T351" s="179"/>
      <c r="U351" s="179"/>
    </row>
    <row r="352" spans="1:21" ht="15.75" customHeight="1">
      <c r="A352" s="191"/>
      <c r="B352" s="191"/>
      <c r="C352" s="179"/>
      <c r="D352" s="179"/>
      <c r="E352" s="179"/>
      <c r="F352" s="179"/>
      <c r="G352" s="179"/>
      <c r="H352" s="179"/>
      <c r="I352" s="179"/>
      <c r="J352" s="179"/>
      <c r="K352" s="179"/>
      <c r="L352" s="179"/>
      <c r="M352" s="179"/>
      <c r="N352" s="179"/>
      <c r="O352" s="179"/>
      <c r="P352" s="179"/>
      <c r="Q352" s="179"/>
      <c r="R352" s="179"/>
      <c r="S352" s="179"/>
      <c r="T352" s="179"/>
      <c r="U352" s="179"/>
    </row>
    <row r="353" spans="1:21" ht="15.75" customHeight="1">
      <c r="A353" s="191"/>
      <c r="B353" s="191"/>
      <c r="C353" s="179"/>
      <c r="D353" s="179"/>
      <c r="E353" s="179"/>
      <c r="F353" s="179"/>
      <c r="G353" s="179"/>
      <c r="H353" s="179"/>
      <c r="I353" s="179"/>
      <c r="J353" s="179"/>
      <c r="K353" s="179"/>
      <c r="L353" s="179"/>
      <c r="M353" s="179"/>
      <c r="N353" s="179"/>
      <c r="O353" s="179"/>
      <c r="P353" s="179"/>
      <c r="Q353" s="179"/>
      <c r="R353" s="179"/>
      <c r="S353" s="179"/>
      <c r="T353" s="179"/>
      <c r="U353" s="179"/>
    </row>
    <row r="354" spans="1:21" ht="15.75" customHeight="1">
      <c r="A354" s="191"/>
      <c r="B354" s="191"/>
      <c r="C354" s="179"/>
      <c r="D354" s="179"/>
      <c r="E354" s="179"/>
      <c r="F354" s="179"/>
      <c r="G354" s="179"/>
      <c r="H354" s="179"/>
      <c r="I354" s="179"/>
      <c r="J354" s="179"/>
      <c r="K354" s="179"/>
      <c r="L354" s="179"/>
      <c r="M354" s="179"/>
      <c r="N354" s="179"/>
      <c r="O354" s="179"/>
      <c r="P354" s="179"/>
      <c r="Q354" s="179"/>
      <c r="R354" s="179"/>
      <c r="S354" s="179"/>
      <c r="T354" s="179"/>
      <c r="U354" s="179"/>
    </row>
    <row r="355" spans="1:21" ht="15.75" customHeight="1">
      <c r="A355" s="191"/>
      <c r="B355" s="191"/>
      <c r="C355" s="179"/>
      <c r="D355" s="179"/>
      <c r="E355" s="179"/>
      <c r="F355" s="179"/>
      <c r="G355" s="179"/>
      <c r="H355" s="179"/>
      <c r="I355" s="179"/>
      <c r="J355" s="179"/>
      <c r="K355" s="179"/>
      <c r="L355" s="179"/>
      <c r="M355" s="179"/>
      <c r="N355" s="179"/>
      <c r="O355" s="179"/>
      <c r="P355" s="179"/>
      <c r="Q355" s="179"/>
      <c r="R355" s="179"/>
      <c r="S355" s="179"/>
      <c r="T355" s="179"/>
      <c r="U355" s="179"/>
    </row>
    <row r="356" spans="1:21" ht="15.75" customHeight="1">
      <c r="A356" s="191"/>
      <c r="B356" s="191"/>
      <c r="C356" s="179"/>
      <c r="D356" s="179"/>
      <c r="E356" s="179"/>
      <c r="F356" s="179"/>
      <c r="G356" s="179"/>
      <c r="H356" s="179"/>
      <c r="I356" s="179"/>
      <c r="J356" s="179"/>
      <c r="K356" s="179"/>
      <c r="L356" s="179"/>
      <c r="M356" s="179"/>
      <c r="N356" s="179"/>
      <c r="O356" s="179"/>
      <c r="P356" s="179"/>
      <c r="Q356" s="179"/>
      <c r="R356" s="179"/>
      <c r="S356" s="179"/>
      <c r="T356" s="179"/>
      <c r="U356" s="179"/>
    </row>
    <row r="357" spans="1:21" ht="15.75" customHeight="1">
      <c r="A357" s="191"/>
      <c r="B357" s="191"/>
      <c r="C357" s="179"/>
      <c r="D357" s="179"/>
      <c r="E357" s="179"/>
      <c r="F357" s="179"/>
      <c r="G357" s="179"/>
      <c r="H357" s="179"/>
      <c r="I357" s="179"/>
      <c r="J357" s="179"/>
      <c r="K357" s="179"/>
      <c r="L357" s="179"/>
      <c r="M357" s="179"/>
      <c r="N357" s="179"/>
      <c r="O357" s="179"/>
      <c r="P357" s="179"/>
      <c r="Q357" s="179"/>
      <c r="R357" s="179"/>
      <c r="S357" s="179"/>
      <c r="T357" s="179"/>
      <c r="U357" s="179"/>
    </row>
    <row r="358" spans="1:21" ht="15.75" customHeight="1">
      <c r="A358" s="191"/>
      <c r="B358" s="191"/>
      <c r="C358" s="179"/>
      <c r="D358" s="179"/>
      <c r="E358" s="179"/>
      <c r="F358" s="179"/>
      <c r="G358" s="179"/>
      <c r="H358" s="179"/>
      <c r="I358" s="179"/>
      <c r="J358" s="179"/>
      <c r="K358" s="179"/>
      <c r="L358" s="179"/>
      <c r="M358" s="179"/>
      <c r="N358" s="179"/>
      <c r="O358" s="179"/>
      <c r="P358" s="179"/>
      <c r="Q358" s="179"/>
      <c r="R358" s="179"/>
      <c r="S358" s="179"/>
      <c r="T358" s="179"/>
      <c r="U358" s="179"/>
    </row>
    <row r="359" spans="1:21" ht="15.75" customHeight="1">
      <c r="A359" s="191"/>
      <c r="B359" s="191"/>
      <c r="C359" s="179"/>
      <c r="D359" s="179"/>
      <c r="E359" s="179"/>
      <c r="F359" s="179"/>
      <c r="G359" s="179"/>
      <c r="H359" s="179"/>
      <c r="I359" s="179"/>
      <c r="J359" s="179"/>
      <c r="K359" s="179"/>
      <c r="L359" s="179"/>
      <c r="M359" s="179"/>
      <c r="N359" s="179"/>
      <c r="O359" s="179"/>
      <c r="P359" s="179"/>
      <c r="Q359" s="179"/>
      <c r="R359" s="179"/>
      <c r="S359" s="179"/>
      <c r="T359" s="179"/>
      <c r="U359" s="179"/>
    </row>
    <row r="360" spans="1:21" ht="15.75" customHeight="1">
      <c r="A360" s="191"/>
      <c r="B360" s="191"/>
      <c r="C360" s="179"/>
      <c r="D360" s="179"/>
      <c r="E360" s="179"/>
      <c r="F360" s="179"/>
      <c r="G360" s="179"/>
      <c r="H360" s="179"/>
      <c r="I360" s="179"/>
      <c r="J360" s="179"/>
      <c r="K360" s="179"/>
      <c r="L360" s="179"/>
      <c r="M360" s="179"/>
      <c r="N360" s="179"/>
      <c r="O360" s="179"/>
      <c r="P360" s="179"/>
      <c r="Q360" s="179"/>
      <c r="R360" s="179"/>
      <c r="S360" s="179"/>
      <c r="T360" s="179"/>
      <c r="U360" s="179"/>
    </row>
    <row r="361" spans="1:21" ht="15.75" customHeight="1">
      <c r="A361" s="191"/>
      <c r="B361" s="191"/>
      <c r="C361" s="179"/>
      <c r="D361" s="179"/>
      <c r="E361" s="179"/>
      <c r="F361" s="179"/>
      <c r="G361" s="179"/>
      <c r="H361" s="179"/>
      <c r="I361" s="179"/>
      <c r="J361" s="179"/>
      <c r="K361" s="179"/>
      <c r="L361" s="179"/>
      <c r="M361" s="179"/>
      <c r="N361" s="179"/>
      <c r="O361" s="179"/>
      <c r="P361" s="179"/>
      <c r="Q361" s="179"/>
      <c r="R361" s="179"/>
      <c r="S361" s="179"/>
      <c r="T361" s="179"/>
      <c r="U361" s="179"/>
    </row>
    <row r="362" spans="1:21" ht="15.75" customHeight="1">
      <c r="A362" s="191"/>
      <c r="B362" s="191"/>
      <c r="C362" s="179"/>
      <c r="D362" s="179"/>
      <c r="E362" s="179"/>
      <c r="F362" s="179"/>
      <c r="G362" s="179"/>
      <c r="H362" s="179"/>
      <c r="I362" s="179"/>
      <c r="J362" s="179"/>
      <c r="K362" s="179"/>
      <c r="L362" s="179"/>
      <c r="M362" s="179"/>
      <c r="N362" s="179"/>
      <c r="O362" s="179"/>
      <c r="P362" s="179"/>
      <c r="Q362" s="179"/>
      <c r="R362" s="179"/>
      <c r="S362" s="179"/>
      <c r="T362" s="179"/>
      <c r="U362" s="179"/>
    </row>
    <row r="363" spans="1:21" ht="15.75" customHeight="1">
      <c r="A363" s="191"/>
      <c r="B363" s="191"/>
      <c r="C363" s="179"/>
      <c r="D363" s="179"/>
      <c r="E363" s="179"/>
      <c r="F363" s="179"/>
      <c r="G363" s="179"/>
      <c r="H363" s="179"/>
      <c r="I363" s="179"/>
      <c r="J363" s="179"/>
      <c r="K363" s="179"/>
      <c r="L363" s="179"/>
      <c r="M363" s="179"/>
      <c r="N363" s="179"/>
      <c r="O363" s="179"/>
      <c r="P363" s="179"/>
      <c r="Q363" s="179"/>
      <c r="R363" s="179"/>
      <c r="S363" s="179"/>
      <c r="T363" s="179"/>
      <c r="U363" s="179"/>
    </row>
    <row r="364" spans="1:21" ht="15.75" customHeight="1">
      <c r="A364" s="191"/>
      <c r="B364" s="191"/>
      <c r="C364" s="179"/>
      <c r="D364" s="179"/>
      <c r="E364" s="179"/>
      <c r="F364" s="179"/>
      <c r="G364" s="179"/>
      <c r="H364" s="179"/>
      <c r="I364" s="179"/>
      <c r="J364" s="179"/>
      <c r="K364" s="179"/>
      <c r="L364" s="179"/>
      <c r="M364" s="179"/>
      <c r="N364" s="179"/>
      <c r="O364" s="179"/>
      <c r="P364" s="179"/>
      <c r="Q364" s="179"/>
      <c r="R364" s="179"/>
      <c r="S364" s="179"/>
      <c r="T364" s="179"/>
      <c r="U364" s="179"/>
    </row>
    <row r="365" spans="1:21" ht="15.75" customHeight="1">
      <c r="A365" s="191"/>
      <c r="B365" s="191"/>
      <c r="C365" s="179"/>
      <c r="D365" s="179"/>
      <c r="E365" s="179"/>
      <c r="F365" s="179"/>
      <c r="G365" s="179"/>
      <c r="H365" s="179"/>
      <c r="I365" s="179"/>
      <c r="J365" s="179"/>
      <c r="K365" s="179"/>
      <c r="L365" s="179"/>
      <c r="M365" s="179"/>
      <c r="N365" s="179"/>
      <c r="O365" s="179"/>
      <c r="P365" s="179"/>
      <c r="Q365" s="179"/>
      <c r="R365" s="179"/>
      <c r="S365" s="179"/>
      <c r="T365" s="179"/>
      <c r="U365" s="179"/>
    </row>
    <row r="366" spans="1:21" ht="15.75" customHeight="1">
      <c r="A366" s="191"/>
      <c r="B366" s="191"/>
      <c r="C366" s="179"/>
      <c r="D366" s="179"/>
      <c r="E366" s="179"/>
      <c r="F366" s="179"/>
      <c r="G366" s="179"/>
      <c r="H366" s="179"/>
      <c r="I366" s="179"/>
      <c r="J366" s="179"/>
      <c r="K366" s="179"/>
      <c r="L366" s="179"/>
      <c r="M366" s="179"/>
      <c r="N366" s="179"/>
      <c r="O366" s="179"/>
      <c r="P366" s="179"/>
      <c r="Q366" s="179"/>
      <c r="R366" s="179"/>
      <c r="S366" s="179"/>
      <c r="T366" s="179"/>
      <c r="U366" s="179"/>
    </row>
    <row r="367" spans="1:21" ht="15.75" customHeight="1">
      <c r="A367" s="191"/>
      <c r="B367" s="191"/>
      <c r="C367" s="179"/>
      <c r="D367" s="179"/>
      <c r="E367" s="179"/>
      <c r="F367" s="179"/>
      <c r="G367" s="179"/>
      <c r="H367" s="179"/>
      <c r="I367" s="179"/>
      <c r="J367" s="179"/>
      <c r="K367" s="179"/>
      <c r="L367" s="179"/>
      <c r="M367" s="179"/>
      <c r="N367" s="179"/>
      <c r="O367" s="179"/>
      <c r="P367" s="179"/>
      <c r="Q367" s="179"/>
      <c r="R367" s="179"/>
      <c r="S367" s="179"/>
      <c r="T367" s="179"/>
      <c r="U367" s="179"/>
    </row>
    <row r="368" spans="1:21" ht="15.75" customHeight="1">
      <c r="A368" s="191"/>
      <c r="B368" s="191"/>
      <c r="C368" s="179"/>
      <c r="D368" s="179"/>
      <c r="E368" s="179"/>
      <c r="F368" s="179"/>
      <c r="G368" s="179"/>
      <c r="H368" s="179"/>
      <c r="I368" s="179"/>
      <c r="J368" s="179"/>
      <c r="K368" s="179"/>
      <c r="L368" s="179"/>
      <c r="M368" s="179"/>
      <c r="N368" s="179"/>
      <c r="O368" s="179"/>
      <c r="P368" s="179"/>
      <c r="Q368" s="179"/>
      <c r="R368" s="179"/>
      <c r="S368" s="179"/>
      <c r="T368" s="179"/>
      <c r="U368" s="179"/>
    </row>
    <row r="369" spans="1:21" ht="15.75" customHeight="1">
      <c r="A369" s="191"/>
      <c r="B369" s="191"/>
      <c r="C369" s="179"/>
      <c r="D369" s="179"/>
      <c r="E369" s="179"/>
      <c r="F369" s="179"/>
      <c r="G369" s="179"/>
      <c r="H369" s="179"/>
      <c r="I369" s="179"/>
      <c r="J369" s="179"/>
      <c r="K369" s="179"/>
      <c r="L369" s="179"/>
      <c r="M369" s="179"/>
      <c r="N369" s="179"/>
      <c r="O369" s="179"/>
      <c r="P369" s="179"/>
      <c r="Q369" s="179"/>
      <c r="R369" s="179"/>
      <c r="S369" s="179"/>
      <c r="T369" s="179"/>
      <c r="U369" s="179"/>
    </row>
    <row r="370" spans="1:21" ht="15.75" customHeight="1">
      <c r="A370" s="191"/>
      <c r="B370" s="191"/>
      <c r="C370" s="179"/>
      <c r="D370" s="179"/>
      <c r="E370" s="179"/>
      <c r="F370" s="179"/>
      <c r="G370" s="179"/>
      <c r="H370" s="179"/>
      <c r="I370" s="179"/>
      <c r="J370" s="179"/>
      <c r="K370" s="179"/>
      <c r="L370" s="179"/>
      <c r="M370" s="179"/>
      <c r="N370" s="179"/>
      <c r="O370" s="179"/>
      <c r="P370" s="179"/>
      <c r="Q370" s="179"/>
      <c r="R370" s="179"/>
      <c r="S370" s="179"/>
      <c r="T370" s="179"/>
      <c r="U370" s="179"/>
    </row>
    <row r="371" spans="1:21" ht="15.75" customHeight="1">
      <c r="A371" s="191"/>
      <c r="B371" s="191"/>
      <c r="C371" s="179"/>
      <c r="D371" s="179"/>
      <c r="E371" s="179"/>
      <c r="F371" s="179"/>
      <c r="G371" s="179"/>
      <c r="H371" s="179"/>
      <c r="I371" s="179"/>
      <c r="J371" s="179"/>
      <c r="K371" s="179"/>
      <c r="L371" s="179"/>
      <c r="M371" s="179"/>
      <c r="N371" s="179"/>
      <c r="O371" s="179"/>
      <c r="P371" s="179"/>
      <c r="Q371" s="179"/>
      <c r="R371" s="179"/>
      <c r="S371" s="179"/>
      <c r="T371" s="179"/>
      <c r="U371" s="179"/>
    </row>
    <row r="372" spans="1:21" ht="15.75" customHeight="1">
      <c r="A372" s="191"/>
      <c r="B372" s="191"/>
      <c r="C372" s="179"/>
      <c r="D372" s="179"/>
      <c r="E372" s="179"/>
      <c r="F372" s="179"/>
      <c r="G372" s="179"/>
      <c r="H372" s="179"/>
      <c r="I372" s="179"/>
      <c r="J372" s="179"/>
      <c r="K372" s="179"/>
      <c r="L372" s="179"/>
      <c r="M372" s="179"/>
      <c r="N372" s="179"/>
      <c r="O372" s="179"/>
      <c r="P372" s="179"/>
      <c r="Q372" s="179"/>
      <c r="R372" s="179"/>
      <c r="S372" s="179"/>
      <c r="T372" s="179"/>
      <c r="U372" s="179"/>
    </row>
    <row r="373" spans="1:21" ht="15.75" customHeight="1">
      <c r="A373" s="191"/>
      <c r="B373" s="191"/>
      <c r="C373" s="179"/>
      <c r="D373" s="179"/>
      <c r="E373" s="179"/>
      <c r="F373" s="179"/>
      <c r="G373" s="179"/>
      <c r="H373" s="179"/>
      <c r="I373" s="179"/>
      <c r="J373" s="179"/>
      <c r="K373" s="179"/>
      <c r="L373" s="179"/>
      <c r="M373" s="179"/>
      <c r="N373" s="179"/>
      <c r="O373" s="179"/>
      <c r="P373" s="179"/>
      <c r="Q373" s="179"/>
      <c r="R373" s="179"/>
      <c r="S373" s="179"/>
      <c r="T373" s="179"/>
      <c r="U373" s="179"/>
    </row>
    <row r="374" spans="1:21" ht="15.75" customHeight="1">
      <c r="A374" s="191"/>
      <c r="B374" s="191"/>
      <c r="C374" s="179"/>
      <c r="D374" s="179"/>
      <c r="E374" s="179"/>
      <c r="F374" s="179"/>
      <c r="G374" s="179"/>
      <c r="H374" s="179"/>
      <c r="I374" s="179"/>
      <c r="J374" s="179"/>
      <c r="K374" s="179"/>
      <c r="L374" s="179"/>
      <c r="M374" s="179"/>
      <c r="N374" s="179"/>
      <c r="O374" s="179"/>
      <c r="P374" s="179"/>
      <c r="Q374" s="179"/>
      <c r="R374" s="179"/>
      <c r="S374" s="179"/>
      <c r="T374" s="179"/>
      <c r="U374" s="179"/>
    </row>
    <row r="375" spans="1:21" ht="15.75" customHeight="1">
      <c r="A375" s="191"/>
      <c r="B375" s="191"/>
      <c r="C375" s="179"/>
      <c r="D375" s="179"/>
      <c r="E375" s="179"/>
      <c r="F375" s="179"/>
      <c r="G375" s="179"/>
      <c r="H375" s="179"/>
      <c r="I375" s="179"/>
      <c r="J375" s="179"/>
      <c r="K375" s="179"/>
      <c r="L375" s="179"/>
      <c r="M375" s="179"/>
      <c r="N375" s="179"/>
      <c r="O375" s="179"/>
      <c r="P375" s="179"/>
      <c r="Q375" s="179"/>
      <c r="R375" s="179"/>
      <c r="S375" s="179"/>
      <c r="T375" s="179"/>
      <c r="U375" s="179"/>
    </row>
    <row r="376" spans="1:21" ht="15.75" customHeight="1">
      <c r="A376" s="191"/>
      <c r="B376" s="191"/>
      <c r="C376" s="179"/>
      <c r="D376" s="179"/>
      <c r="E376" s="179"/>
      <c r="F376" s="179"/>
      <c r="G376" s="179"/>
      <c r="H376" s="179"/>
      <c r="I376" s="179"/>
      <c r="J376" s="179"/>
      <c r="K376" s="179"/>
      <c r="L376" s="179"/>
      <c r="M376" s="179"/>
      <c r="N376" s="179"/>
      <c r="O376" s="179"/>
      <c r="P376" s="179"/>
      <c r="Q376" s="179"/>
      <c r="R376" s="179"/>
      <c r="S376" s="179"/>
      <c r="T376" s="179"/>
      <c r="U376" s="179"/>
    </row>
    <row r="377" spans="1:21" ht="15.75" customHeight="1">
      <c r="A377" s="191"/>
      <c r="B377" s="191"/>
      <c r="C377" s="179"/>
      <c r="D377" s="179"/>
      <c r="E377" s="179"/>
      <c r="F377" s="179"/>
      <c r="G377" s="179"/>
      <c r="H377" s="179"/>
      <c r="I377" s="179"/>
      <c r="J377" s="179"/>
      <c r="K377" s="179"/>
      <c r="L377" s="179"/>
      <c r="M377" s="179"/>
      <c r="N377" s="179"/>
      <c r="O377" s="179"/>
      <c r="P377" s="179"/>
      <c r="Q377" s="179"/>
      <c r="R377" s="179"/>
      <c r="S377" s="179"/>
      <c r="T377" s="179"/>
      <c r="U377" s="179"/>
    </row>
    <row r="378" spans="1:21" ht="15.75" customHeight="1">
      <c r="A378" s="191"/>
      <c r="B378" s="191"/>
      <c r="C378" s="179"/>
      <c r="D378" s="179"/>
      <c r="E378" s="179"/>
      <c r="F378" s="179"/>
      <c r="G378" s="179"/>
      <c r="H378" s="179"/>
      <c r="I378" s="179"/>
      <c r="J378" s="179"/>
      <c r="K378" s="179"/>
      <c r="L378" s="179"/>
      <c r="M378" s="179"/>
      <c r="N378" s="179"/>
      <c r="O378" s="179"/>
      <c r="P378" s="179"/>
      <c r="Q378" s="179"/>
      <c r="R378" s="179"/>
      <c r="S378" s="179"/>
      <c r="T378" s="179"/>
      <c r="U378" s="179"/>
    </row>
    <row r="379" spans="1:21" ht="15.75" customHeight="1">
      <c r="A379" s="191"/>
      <c r="B379" s="191"/>
      <c r="C379" s="179"/>
      <c r="D379" s="179"/>
      <c r="E379" s="179"/>
      <c r="F379" s="179"/>
      <c r="G379" s="179"/>
      <c r="H379" s="179"/>
      <c r="I379" s="179"/>
      <c r="J379" s="179"/>
      <c r="K379" s="179"/>
      <c r="L379" s="179"/>
      <c r="M379" s="179"/>
      <c r="N379" s="179"/>
      <c r="O379" s="179"/>
      <c r="P379" s="179"/>
      <c r="Q379" s="179"/>
      <c r="R379" s="179"/>
      <c r="S379" s="179"/>
      <c r="T379" s="179"/>
      <c r="U379" s="179"/>
    </row>
    <row r="380" spans="1:21" ht="15.75" customHeight="1">
      <c r="A380" s="191"/>
      <c r="B380" s="191"/>
      <c r="C380" s="179"/>
      <c r="D380" s="179"/>
      <c r="E380" s="179"/>
      <c r="F380" s="179"/>
      <c r="G380" s="179"/>
      <c r="H380" s="179"/>
      <c r="I380" s="179"/>
      <c r="J380" s="179"/>
      <c r="K380" s="179"/>
      <c r="L380" s="179"/>
      <c r="M380" s="179"/>
      <c r="N380" s="179"/>
      <c r="O380" s="179"/>
      <c r="P380" s="179"/>
      <c r="Q380" s="179"/>
      <c r="R380" s="179"/>
      <c r="S380" s="179"/>
      <c r="T380" s="179"/>
      <c r="U380" s="179"/>
    </row>
    <row r="381" spans="1:21" ht="15.75" customHeight="1">
      <c r="A381" s="191"/>
      <c r="B381" s="191"/>
      <c r="C381" s="179"/>
      <c r="D381" s="179"/>
      <c r="E381" s="179"/>
      <c r="F381" s="179"/>
      <c r="G381" s="179"/>
      <c r="H381" s="179"/>
      <c r="I381" s="179"/>
      <c r="J381" s="179"/>
      <c r="K381" s="179"/>
      <c r="L381" s="179"/>
      <c r="M381" s="179"/>
      <c r="N381" s="179"/>
      <c r="O381" s="179"/>
      <c r="P381" s="179"/>
      <c r="Q381" s="179"/>
      <c r="R381" s="179"/>
      <c r="S381" s="179"/>
      <c r="T381" s="179"/>
      <c r="U381" s="179"/>
    </row>
    <row r="382" spans="1:21" ht="15.75" customHeight="1">
      <c r="A382" s="191"/>
      <c r="B382" s="191"/>
      <c r="C382" s="179"/>
      <c r="D382" s="179"/>
      <c r="E382" s="179"/>
      <c r="F382" s="179"/>
      <c r="G382" s="179"/>
      <c r="H382" s="179"/>
      <c r="I382" s="179"/>
      <c r="J382" s="179"/>
      <c r="K382" s="179"/>
      <c r="L382" s="179"/>
      <c r="M382" s="179"/>
      <c r="N382" s="179"/>
      <c r="O382" s="179"/>
      <c r="P382" s="179"/>
      <c r="Q382" s="179"/>
      <c r="R382" s="179"/>
      <c r="S382" s="179"/>
      <c r="T382" s="179"/>
      <c r="U382" s="179"/>
    </row>
    <row r="383" spans="1:21" ht="15.75" customHeight="1">
      <c r="A383" s="191"/>
      <c r="B383" s="191"/>
      <c r="C383" s="179"/>
      <c r="D383" s="179"/>
      <c r="E383" s="179"/>
      <c r="F383" s="179"/>
      <c r="G383" s="179"/>
      <c r="H383" s="179"/>
      <c r="I383" s="179"/>
      <c r="J383" s="179"/>
      <c r="K383" s="179"/>
      <c r="L383" s="179"/>
      <c r="M383" s="179"/>
      <c r="N383" s="179"/>
      <c r="O383" s="179"/>
      <c r="P383" s="179"/>
      <c r="Q383" s="179"/>
      <c r="R383" s="179"/>
      <c r="S383" s="179"/>
      <c r="T383" s="179"/>
      <c r="U383" s="179"/>
    </row>
    <row r="384" spans="1:21" ht="15.75" customHeight="1">
      <c r="A384" s="191"/>
      <c r="B384" s="191"/>
      <c r="C384" s="179"/>
      <c r="D384" s="179"/>
      <c r="E384" s="179"/>
      <c r="F384" s="179"/>
      <c r="G384" s="179"/>
      <c r="H384" s="179"/>
      <c r="I384" s="179"/>
      <c r="J384" s="179"/>
      <c r="K384" s="179"/>
      <c r="L384" s="179"/>
      <c r="M384" s="179"/>
      <c r="N384" s="179"/>
      <c r="O384" s="179"/>
      <c r="P384" s="179"/>
      <c r="Q384" s="179"/>
      <c r="R384" s="179"/>
      <c r="S384" s="179"/>
      <c r="T384" s="179"/>
      <c r="U384" s="179"/>
    </row>
    <row r="385" spans="1:21" ht="15.75" customHeight="1">
      <c r="A385" s="191"/>
      <c r="B385" s="191"/>
      <c r="C385" s="179"/>
      <c r="D385" s="179"/>
      <c r="E385" s="179"/>
      <c r="F385" s="179"/>
      <c r="G385" s="179"/>
      <c r="H385" s="179"/>
      <c r="I385" s="179"/>
      <c r="J385" s="179"/>
      <c r="K385" s="179"/>
      <c r="L385" s="179"/>
      <c r="M385" s="179"/>
      <c r="N385" s="179"/>
      <c r="O385" s="179"/>
      <c r="P385" s="179"/>
      <c r="Q385" s="179"/>
      <c r="R385" s="179"/>
      <c r="S385" s="179"/>
      <c r="T385" s="179"/>
      <c r="U385" s="179"/>
    </row>
    <row r="386" spans="1:21" ht="15.75" customHeight="1">
      <c r="A386" s="191"/>
      <c r="B386" s="191"/>
      <c r="C386" s="179"/>
      <c r="D386" s="179"/>
      <c r="E386" s="179"/>
      <c r="F386" s="179"/>
      <c r="G386" s="179"/>
      <c r="H386" s="179"/>
      <c r="I386" s="179"/>
      <c r="J386" s="179"/>
      <c r="K386" s="179"/>
      <c r="L386" s="179"/>
      <c r="M386" s="179"/>
      <c r="N386" s="179"/>
      <c r="O386" s="179"/>
      <c r="P386" s="179"/>
      <c r="Q386" s="179"/>
      <c r="R386" s="179"/>
      <c r="S386" s="179"/>
      <c r="T386" s="179"/>
      <c r="U386" s="179"/>
    </row>
    <row r="387" spans="1:21" ht="15.75" customHeight="1">
      <c r="A387" s="191"/>
      <c r="B387" s="191"/>
      <c r="C387" s="179"/>
      <c r="D387" s="179"/>
      <c r="E387" s="179"/>
      <c r="F387" s="179"/>
      <c r="G387" s="179"/>
      <c r="H387" s="179"/>
      <c r="I387" s="179"/>
      <c r="J387" s="179"/>
      <c r="K387" s="179"/>
      <c r="L387" s="179"/>
      <c r="M387" s="179"/>
      <c r="N387" s="179"/>
      <c r="O387" s="179"/>
      <c r="P387" s="179"/>
      <c r="Q387" s="179"/>
      <c r="R387" s="179"/>
      <c r="S387" s="179"/>
      <c r="T387" s="179"/>
      <c r="U387" s="179"/>
    </row>
    <row r="388" spans="1:21" ht="15.75" customHeight="1">
      <c r="A388" s="191"/>
      <c r="B388" s="191"/>
      <c r="C388" s="179"/>
      <c r="D388" s="179"/>
      <c r="E388" s="179"/>
      <c r="F388" s="179"/>
      <c r="G388" s="179"/>
      <c r="H388" s="179"/>
      <c r="I388" s="179"/>
      <c r="J388" s="179"/>
      <c r="K388" s="179"/>
      <c r="L388" s="179"/>
      <c r="M388" s="179"/>
      <c r="N388" s="179"/>
      <c r="O388" s="179"/>
      <c r="P388" s="179"/>
      <c r="Q388" s="179"/>
      <c r="R388" s="179"/>
      <c r="S388" s="179"/>
      <c r="T388" s="179"/>
      <c r="U388" s="179"/>
    </row>
    <row r="389" spans="1:21" ht="15.75" customHeight="1">
      <c r="A389" s="191"/>
      <c r="B389" s="191"/>
      <c r="C389" s="179"/>
      <c r="D389" s="179"/>
      <c r="E389" s="179"/>
      <c r="F389" s="179"/>
      <c r="G389" s="179"/>
      <c r="H389" s="179"/>
      <c r="I389" s="179"/>
      <c r="J389" s="179"/>
      <c r="K389" s="179"/>
      <c r="L389" s="179"/>
      <c r="M389" s="179"/>
      <c r="N389" s="179"/>
      <c r="O389" s="179"/>
      <c r="P389" s="179"/>
      <c r="Q389" s="179"/>
      <c r="R389" s="179"/>
      <c r="S389" s="179"/>
      <c r="T389" s="179"/>
      <c r="U389" s="179"/>
    </row>
    <row r="390" spans="1:21" ht="15.75" customHeight="1">
      <c r="A390" s="191"/>
      <c r="B390" s="191"/>
      <c r="C390" s="179"/>
      <c r="D390" s="179"/>
      <c r="E390" s="179"/>
      <c r="F390" s="179"/>
      <c r="G390" s="179"/>
      <c r="H390" s="179"/>
      <c r="I390" s="179"/>
      <c r="J390" s="179"/>
      <c r="K390" s="179"/>
      <c r="L390" s="179"/>
      <c r="M390" s="179"/>
      <c r="N390" s="179"/>
      <c r="O390" s="179"/>
      <c r="P390" s="179"/>
      <c r="Q390" s="179"/>
      <c r="R390" s="179"/>
      <c r="S390" s="179"/>
      <c r="T390" s="179"/>
      <c r="U390" s="179"/>
    </row>
    <row r="391" spans="1:21" ht="15.75" customHeight="1">
      <c r="A391" s="191"/>
      <c r="B391" s="191"/>
      <c r="C391" s="179"/>
      <c r="D391" s="179"/>
      <c r="E391" s="179"/>
      <c r="F391" s="179"/>
      <c r="G391" s="179"/>
      <c r="H391" s="179"/>
      <c r="I391" s="179"/>
      <c r="J391" s="179"/>
      <c r="K391" s="179"/>
      <c r="L391" s="179"/>
      <c r="M391" s="179"/>
      <c r="N391" s="179"/>
      <c r="O391" s="179"/>
      <c r="P391" s="179"/>
      <c r="Q391" s="179"/>
      <c r="R391" s="179"/>
      <c r="S391" s="179"/>
      <c r="T391" s="179"/>
      <c r="U391" s="179"/>
    </row>
    <row r="392" spans="1:21" ht="15.75" customHeight="1">
      <c r="A392" s="191"/>
      <c r="B392" s="191"/>
      <c r="C392" s="179"/>
      <c r="D392" s="179"/>
      <c r="E392" s="179"/>
      <c r="F392" s="179"/>
      <c r="G392" s="179"/>
      <c r="H392" s="179"/>
      <c r="I392" s="179"/>
      <c r="J392" s="179"/>
      <c r="K392" s="179"/>
      <c r="L392" s="179"/>
      <c r="M392" s="179"/>
      <c r="N392" s="179"/>
      <c r="O392" s="179"/>
      <c r="P392" s="179"/>
      <c r="Q392" s="179"/>
      <c r="R392" s="179"/>
      <c r="S392" s="179"/>
      <c r="T392" s="179"/>
      <c r="U392" s="179"/>
    </row>
    <row r="393" spans="1:21" ht="15.75" customHeight="1">
      <c r="A393" s="191"/>
      <c r="B393" s="191"/>
      <c r="C393" s="179"/>
      <c r="D393" s="179"/>
      <c r="E393" s="179"/>
      <c r="F393" s="179"/>
      <c r="G393" s="179"/>
      <c r="H393" s="179"/>
      <c r="I393" s="179"/>
      <c r="J393" s="179"/>
      <c r="K393" s="179"/>
      <c r="L393" s="179"/>
      <c r="M393" s="179"/>
      <c r="N393" s="179"/>
      <c r="O393" s="179"/>
      <c r="P393" s="179"/>
      <c r="Q393" s="179"/>
      <c r="R393" s="179"/>
      <c r="S393" s="179"/>
      <c r="T393" s="179"/>
      <c r="U393" s="179"/>
    </row>
    <row r="394" spans="1:21" ht="15.75" customHeight="1">
      <c r="A394" s="191"/>
      <c r="B394" s="191"/>
      <c r="C394" s="179"/>
      <c r="D394" s="179"/>
      <c r="E394" s="179"/>
      <c r="F394" s="179"/>
      <c r="G394" s="179"/>
      <c r="H394" s="179"/>
      <c r="I394" s="179"/>
      <c r="J394" s="179"/>
      <c r="K394" s="179"/>
      <c r="L394" s="179"/>
      <c r="M394" s="179"/>
      <c r="N394" s="179"/>
      <c r="O394" s="179"/>
      <c r="P394" s="179"/>
      <c r="Q394" s="179"/>
      <c r="R394" s="179"/>
      <c r="S394" s="179"/>
      <c r="T394" s="179"/>
      <c r="U394" s="179"/>
    </row>
    <row r="395" spans="1:21" ht="15.75" customHeight="1">
      <c r="A395" s="191"/>
      <c r="B395" s="191"/>
      <c r="C395" s="179"/>
      <c r="D395" s="179"/>
      <c r="E395" s="179"/>
      <c r="F395" s="179"/>
      <c r="G395" s="179"/>
      <c r="H395" s="179"/>
      <c r="I395" s="179"/>
      <c r="J395" s="179"/>
      <c r="K395" s="179"/>
      <c r="L395" s="179"/>
      <c r="M395" s="179"/>
      <c r="N395" s="179"/>
      <c r="O395" s="179"/>
      <c r="P395" s="179"/>
      <c r="Q395" s="179"/>
      <c r="R395" s="179"/>
      <c r="S395" s="179"/>
      <c r="T395" s="179"/>
      <c r="U395" s="179"/>
    </row>
    <row r="396" spans="1:21" ht="15.75" customHeight="1">
      <c r="A396" s="191"/>
      <c r="B396" s="191"/>
      <c r="C396" s="179"/>
      <c r="D396" s="179"/>
      <c r="E396" s="179"/>
      <c r="F396" s="179"/>
      <c r="G396" s="179"/>
      <c r="H396" s="179"/>
      <c r="I396" s="179"/>
      <c r="J396" s="179"/>
      <c r="K396" s="179"/>
      <c r="L396" s="179"/>
      <c r="M396" s="179"/>
      <c r="N396" s="179"/>
      <c r="O396" s="179"/>
      <c r="P396" s="179"/>
      <c r="Q396" s="179"/>
      <c r="R396" s="179"/>
      <c r="S396" s="179"/>
      <c r="T396" s="179"/>
      <c r="U396" s="179"/>
    </row>
    <row r="397" spans="1:21" ht="15.75" customHeight="1">
      <c r="A397" s="191"/>
      <c r="B397" s="191"/>
      <c r="C397" s="179"/>
      <c r="D397" s="179"/>
      <c r="E397" s="179"/>
      <c r="F397" s="179"/>
      <c r="G397" s="179"/>
      <c r="H397" s="179"/>
      <c r="I397" s="179"/>
      <c r="J397" s="179"/>
      <c r="K397" s="179"/>
      <c r="L397" s="179"/>
      <c r="M397" s="179"/>
      <c r="N397" s="179"/>
      <c r="O397" s="179"/>
      <c r="P397" s="179"/>
      <c r="Q397" s="179"/>
      <c r="R397" s="179"/>
      <c r="S397" s="179"/>
      <c r="T397" s="179"/>
      <c r="U397" s="179"/>
    </row>
    <row r="398" spans="1:21" ht="15.75" customHeight="1">
      <c r="A398" s="191"/>
      <c r="B398" s="191"/>
      <c r="C398" s="179"/>
      <c r="D398" s="179"/>
      <c r="E398" s="179"/>
      <c r="F398" s="179"/>
      <c r="G398" s="179"/>
      <c r="H398" s="179"/>
      <c r="I398" s="179"/>
      <c r="J398" s="179"/>
      <c r="K398" s="179"/>
      <c r="L398" s="179"/>
      <c r="M398" s="179"/>
      <c r="N398" s="179"/>
      <c r="O398" s="179"/>
      <c r="P398" s="179"/>
      <c r="Q398" s="179"/>
      <c r="R398" s="179"/>
      <c r="S398" s="179"/>
      <c r="T398" s="179"/>
      <c r="U398" s="179"/>
    </row>
    <row r="399" spans="1:21" ht="15.75" customHeight="1">
      <c r="A399" s="191"/>
      <c r="B399" s="191"/>
      <c r="C399" s="179"/>
      <c r="D399" s="179"/>
      <c r="E399" s="179"/>
      <c r="F399" s="179"/>
      <c r="G399" s="179"/>
      <c r="H399" s="179"/>
      <c r="I399" s="179"/>
      <c r="J399" s="179"/>
      <c r="K399" s="179"/>
      <c r="L399" s="179"/>
      <c r="M399" s="179"/>
      <c r="N399" s="179"/>
      <c r="O399" s="179"/>
      <c r="P399" s="179"/>
      <c r="Q399" s="179"/>
      <c r="R399" s="179"/>
      <c r="S399" s="179"/>
      <c r="T399" s="179"/>
      <c r="U399" s="179"/>
    </row>
    <row r="400" spans="1:21" ht="15.75" customHeight="1">
      <c r="A400" s="191"/>
      <c r="B400" s="191"/>
      <c r="C400" s="179"/>
      <c r="D400" s="179"/>
      <c r="E400" s="179"/>
      <c r="F400" s="179"/>
      <c r="G400" s="179"/>
      <c r="H400" s="179"/>
      <c r="I400" s="179"/>
      <c r="J400" s="179"/>
      <c r="K400" s="179"/>
      <c r="L400" s="179"/>
      <c r="M400" s="179"/>
      <c r="N400" s="179"/>
      <c r="O400" s="179"/>
      <c r="P400" s="179"/>
      <c r="Q400" s="179"/>
      <c r="R400" s="179"/>
      <c r="S400" s="179"/>
      <c r="T400" s="179"/>
      <c r="U400" s="179"/>
    </row>
    <row r="401" spans="1:21" ht="15.75" customHeight="1">
      <c r="A401" s="191"/>
      <c r="B401" s="191"/>
      <c r="C401" s="179"/>
      <c r="D401" s="179"/>
      <c r="E401" s="179"/>
      <c r="F401" s="179"/>
      <c r="G401" s="179"/>
      <c r="H401" s="179"/>
      <c r="I401" s="179"/>
      <c r="J401" s="179"/>
      <c r="K401" s="179"/>
      <c r="L401" s="179"/>
      <c r="M401" s="179"/>
      <c r="N401" s="179"/>
      <c r="O401" s="179"/>
      <c r="P401" s="179"/>
      <c r="Q401" s="179"/>
      <c r="R401" s="179"/>
      <c r="S401" s="179"/>
      <c r="T401" s="179"/>
      <c r="U401" s="179"/>
    </row>
    <row r="402" spans="1:21" ht="15.75" customHeight="1">
      <c r="A402" s="191"/>
      <c r="B402" s="191"/>
      <c r="C402" s="179"/>
      <c r="D402" s="179"/>
      <c r="E402" s="179"/>
      <c r="F402" s="179"/>
      <c r="G402" s="179"/>
      <c r="H402" s="179"/>
      <c r="I402" s="179"/>
      <c r="J402" s="179"/>
      <c r="K402" s="179"/>
      <c r="L402" s="179"/>
      <c r="M402" s="179"/>
      <c r="N402" s="179"/>
      <c r="O402" s="179"/>
      <c r="P402" s="179"/>
      <c r="Q402" s="179"/>
      <c r="R402" s="179"/>
      <c r="S402" s="179"/>
      <c r="T402" s="179"/>
      <c r="U402" s="179"/>
    </row>
    <row r="403" spans="1:21" ht="15.75" customHeight="1">
      <c r="A403" s="191"/>
      <c r="B403" s="191"/>
      <c r="C403" s="179"/>
      <c r="D403" s="179"/>
      <c r="E403" s="179"/>
      <c r="F403" s="179"/>
      <c r="G403" s="179"/>
      <c r="H403" s="179"/>
      <c r="I403" s="179"/>
      <c r="J403" s="179"/>
      <c r="K403" s="179"/>
      <c r="L403" s="179"/>
      <c r="M403" s="179"/>
      <c r="N403" s="179"/>
      <c r="O403" s="179"/>
      <c r="P403" s="179"/>
      <c r="Q403" s="179"/>
      <c r="R403" s="179"/>
      <c r="S403" s="179"/>
      <c r="T403" s="179"/>
      <c r="U403" s="179"/>
    </row>
    <row r="404" spans="1:21" ht="15.75" customHeight="1">
      <c r="A404" s="191"/>
      <c r="B404" s="191"/>
      <c r="C404" s="179"/>
      <c r="D404" s="179"/>
      <c r="E404" s="179"/>
      <c r="F404" s="179"/>
      <c r="G404" s="179"/>
      <c r="H404" s="179"/>
      <c r="I404" s="179"/>
      <c r="J404" s="179"/>
      <c r="K404" s="179"/>
      <c r="L404" s="179"/>
      <c r="M404" s="179"/>
      <c r="N404" s="179"/>
      <c r="O404" s="179"/>
      <c r="P404" s="179"/>
      <c r="Q404" s="179"/>
      <c r="R404" s="179"/>
      <c r="S404" s="179"/>
      <c r="T404" s="179"/>
      <c r="U404" s="179"/>
    </row>
    <row r="405" spans="1:21" ht="15.75" customHeight="1">
      <c r="A405" s="191"/>
      <c r="B405" s="191"/>
      <c r="C405" s="179"/>
      <c r="D405" s="179"/>
      <c r="E405" s="179"/>
      <c r="F405" s="179"/>
      <c r="G405" s="179"/>
      <c r="H405" s="179"/>
      <c r="I405" s="179"/>
      <c r="J405" s="179"/>
      <c r="K405" s="179"/>
      <c r="L405" s="179"/>
      <c r="M405" s="179"/>
      <c r="N405" s="179"/>
      <c r="O405" s="179"/>
      <c r="P405" s="179"/>
      <c r="Q405" s="179"/>
      <c r="R405" s="179"/>
      <c r="S405" s="179"/>
      <c r="T405" s="179"/>
      <c r="U405" s="179"/>
    </row>
    <row r="406" spans="1:21" ht="15.75" customHeight="1">
      <c r="A406" s="191"/>
      <c r="B406" s="191"/>
      <c r="C406" s="179"/>
      <c r="D406" s="179"/>
      <c r="E406" s="179"/>
      <c r="F406" s="179"/>
      <c r="G406" s="179"/>
      <c r="H406" s="179"/>
      <c r="I406" s="179"/>
      <c r="J406" s="179"/>
      <c r="K406" s="179"/>
      <c r="L406" s="179"/>
      <c r="M406" s="179"/>
      <c r="N406" s="179"/>
      <c r="O406" s="179"/>
      <c r="P406" s="179"/>
      <c r="Q406" s="179"/>
      <c r="R406" s="179"/>
      <c r="S406" s="179"/>
      <c r="T406" s="179"/>
      <c r="U406" s="179"/>
    </row>
    <row r="407" spans="1:21" ht="15.75" customHeight="1">
      <c r="A407" s="191"/>
      <c r="B407" s="191"/>
      <c r="C407" s="179"/>
      <c r="D407" s="179"/>
      <c r="E407" s="179"/>
      <c r="F407" s="179"/>
      <c r="G407" s="179"/>
      <c r="H407" s="179"/>
      <c r="I407" s="179"/>
      <c r="J407" s="179"/>
      <c r="K407" s="179"/>
      <c r="L407" s="179"/>
      <c r="M407" s="179"/>
      <c r="N407" s="179"/>
      <c r="O407" s="179"/>
      <c r="P407" s="179"/>
      <c r="Q407" s="179"/>
      <c r="R407" s="179"/>
      <c r="S407" s="179"/>
      <c r="T407" s="179"/>
      <c r="U407" s="179"/>
    </row>
    <row r="408" spans="1:21" ht="15.75" customHeight="1">
      <c r="A408" s="191"/>
      <c r="B408" s="191"/>
      <c r="C408" s="179"/>
      <c r="D408" s="179"/>
      <c r="E408" s="179"/>
      <c r="F408" s="179"/>
      <c r="G408" s="179"/>
      <c r="H408" s="179"/>
      <c r="I408" s="179"/>
      <c r="J408" s="179"/>
      <c r="K408" s="179"/>
      <c r="L408" s="179"/>
      <c r="M408" s="179"/>
      <c r="N408" s="179"/>
      <c r="O408" s="179"/>
      <c r="P408" s="179"/>
      <c r="Q408" s="179"/>
      <c r="R408" s="179"/>
      <c r="S408" s="179"/>
      <c r="T408" s="179"/>
      <c r="U408" s="179"/>
    </row>
    <row r="409" spans="1:21" ht="15.75" customHeight="1">
      <c r="A409" s="191"/>
      <c r="B409" s="191"/>
      <c r="C409" s="179"/>
      <c r="D409" s="179"/>
      <c r="E409" s="179"/>
      <c r="F409" s="179"/>
      <c r="G409" s="179"/>
      <c r="H409" s="179"/>
      <c r="I409" s="179"/>
      <c r="J409" s="179"/>
      <c r="K409" s="179"/>
      <c r="L409" s="179"/>
      <c r="M409" s="179"/>
      <c r="N409" s="179"/>
      <c r="O409" s="179"/>
      <c r="P409" s="179"/>
      <c r="Q409" s="179"/>
      <c r="R409" s="179"/>
      <c r="S409" s="179"/>
      <c r="T409" s="179"/>
      <c r="U409" s="179"/>
    </row>
    <row r="410" spans="1:21" ht="15.75" customHeight="1">
      <c r="A410" s="191"/>
      <c r="B410" s="191"/>
      <c r="C410" s="179"/>
      <c r="D410" s="179"/>
      <c r="E410" s="179"/>
      <c r="F410" s="179"/>
      <c r="G410" s="179"/>
      <c r="H410" s="179"/>
      <c r="I410" s="179"/>
      <c r="J410" s="179"/>
      <c r="K410" s="179"/>
      <c r="L410" s="179"/>
      <c r="M410" s="179"/>
      <c r="N410" s="179"/>
      <c r="O410" s="179"/>
      <c r="P410" s="179"/>
      <c r="Q410" s="179"/>
      <c r="R410" s="179"/>
      <c r="S410" s="179"/>
      <c r="T410" s="179"/>
      <c r="U410" s="179"/>
    </row>
    <row r="411" spans="1:21" ht="15.75" customHeight="1">
      <c r="A411" s="191"/>
      <c r="B411" s="191"/>
      <c r="C411" s="179"/>
      <c r="D411" s="179"/>
      <c r="E411" s="179"/>
      <c r="F411" s="179"/>
      <c r="G411" s="179"/>
      <c r="H411" s="179"/>
      <c r="I411" s="179"/>
      <c r="J411" s="179"/>
      <c r="K411" s="179"/>
      <c r="L411" s="179"/>
      <c r="M411" s="179"/>
      <c r="N411" s="179"/>
      <c r="O411" s="179"/>
      <c r="P411" s="179"/>
      <c r="Q411" s="179"/>
      <c r="R411" s="179"/>
      <c r="S411" s="179"/>
      <c r="T411" s="179"/>
      <c r="U411" s="179"/>
    </row>
    <row r="412" spans="1:21" ht="15.75" customHeight="1">
      <c r="A412" s="191"/>
      <c r="B412" s="191"/>
      <c r="C412" s="179"/>
      <c r="D412" s="179"/>
      <c r="E412" s="179"/>
      <c r="F412" s="179"/>
      <c r="G412" s="179"/>
      <c r="H412" s="179"/>
      <c r="I412" s="179"/>
      <c r="J412" s="179"/>
      <c r="K412" s="179"/>
      <c r="L412" s="179"/>
      <c r="M412" s="179"/>
      <c r="N412" s="179"/>
      <c r="O412" s="179"/>
      <c r="P412" s="179"/>
      <c r="Q412" s="179"/>
      <c r="R412" s="179"/>
      <c r="S412" s="179"/>
      <c r="T412" s="179"/>
      <c r="U412" s="179"/>
    </row>
    <row r="413" spans="1:21" ht="15.75" customHeight="1">
      <c r="A413" s="191"/>
      <c r="B413" s="191"/>
      <c r="C413" s="179"/>
      <c r="D413" s="179"/>
      <c r="E413" s="179"/>
      <c r="F413" s="179"/>
      <c r="G413" s="179"/>
      <c r="H413" s="179"/>
      <c r="I413" s="179"/>
      <c r="J413" s="179"/>
      <c r="K413" s="179"/>
      <c r="L413" s="179"/>
      <c r="M413" s="179"/>
      <c r="N413" s="179"/>
      <c r="O413" s="179"/>
      <c r="P413" s="179"/>
      <c r="Q413" s="179"/>
      <c r="R413" s="179"/>
      <c r="S413" s="179"/>
      <c r="T413" s="179"/>
      <c r="U413" s="179"/>
    </row>
    <row r="414" spans="1:21" ht="15.75" customHeight="1">
      <c r="A414" s="191"/>
      <c r="B414" s="191"/>
      <c r="C414" s="179"/>
      <c r="D414" s="179"/>
      <c r="E414" s="179"/>
      <c r="F414" s="179"/>
      <c r="G414" s="179"/>
      <c r="H414" s="179"/>
      <c r="I414" s="179"/>
      <c r="J414" s="179"/>
      <c r="K414" s="179"/>
      <c r="L414" s="179"/>
      <c r="M414" s="179"/>
      <c r="N414" s="179"/>
      <c r="O414" s="179"/>
      <c r="P414" s="179"/>
      <c r="Q414" s="179"/>
      <c r="R414" s="179"/>
      <c r="S414" s="179"/>
      <c r="T414" s="179"/>
      <c r="U414" s="179"/>
    </row>
    <row r="415" spans="1:21" ht="15.75" customHeight="1">
      <c r="A415" s="191"/>
      <c r="B415" s="191"/>
      <c r="C415" s="179"/>
      <c r="D415" s="179"/>
      <c r="E415" s="179"/>
      <c r="F415" s="179"/>
      <c r="G415" s="179"/>
      <c r="H415" s="179"/>
      <c r="I415" s="179"/>
      <c r="J415" s="179"/>
      <c r="K415" s="179"/>
      <c r="L415" s="179"/>
      <c r="M415" s="179"/>
      <c r="N415" s="179"/>
      <c r="O415" s="179"/>
      <c r="P415" s="179"/>
      <c r="Q415" s="179"/>
      <c r="R415" s="179"/>
      <c r="S415" s="179"/>
      <c r="T415" s="179"/>
      <c r="U415" s="179"/>
    </row>
    <row r="416" spans="1:21" ht="15.75" customHeight="1">
      <c r="A416" s="191"/>
      <c r="B416" s="191"/>
      <c r="C416" s="179"/>
      <c r="D416" s="179"/>
      <c r="E416" s="179"/>
      <c r="F416" s="179"/>
      <c r="G416" s="179"/>
      <c r="H416" s="179"/>
      <c r="I416" s="179"/>
      <c r="J416" s="179"/>
      <c r="K416" s="179"/>
      <c r="L416" s="179"/>
      <c r="M416" s="179"/>
      <c r="N416" s="179"/>
      <c r="O416" s="179"/>
      <c r="P416" s="179"/>
      <c r="Q416" s="179"/>
      <c r="R416" s="179"/>
      <c r="S416" s="179"/>
      <c r="T416" s="179"/>
      <c r="U416" s="179"/>
    </row>
    <row r="417" spans="1:21" ht="15.75" customHeight="1">
      <c r="A417" s="191"/>
      <c r="B417" s="191"/>
      <c r="C417" s="179"/>
      <c r="D417" s="179"/>
      <c r="E417" s="179"/>
      <c r="F417" s="179"/>
      <c r="G417" s="179"/>
      <c r="H417" s="179"/>
      <c r="I417" s="179"/>
      <c r="J417" s="179"/>
      <c r="K417" s="179"/>
      <c r="L417" s="179"/>
      <c r="M417" s="179"/>
      <c r="N417" s="179"/>
      <c r="O417" s="179"/>
      <c r="P417" s="179"/>
      <c r="Q417" s="179"/>
      <c r="R417" s="179"/>
      <c r="S417" s="179"/>
      <c r="T417" s="179"/>
      <c r="U417" s="179"/>
    </row>
    <row r="418" spans="1:21" ht="15.75" customHeight="1">
      <c r="A418" s="191"/>
      <c r="B418" s="191"/>
      <c r="C418" s="179"/>
      <c r="D418" s="179"/>
      <c r="E418" s="179"/>
      <c r="F418" s="179"/>
      <c r="G418" s="179"/>
      <c r="H418" s="179"/>
      <c r="I418" s="179"/>
      <c r="J418" s="179"/>
      <c r="K418" s="179"/>
      <c r="L418" s="179"/>
      <c r="M418" s="179"/>
      <c r="N418" s="179"/>
      <c r="O418" s="179"/>
      <c r="P418" s="179"/>
      <c r="Q418" s="179"/>
      <c r="R418" s="179"/>
      <c r="S418" s="179"/>
      <c r="T418" s="179"/>
      <c r="U418" s="179"/>
    </row>
    <row r="419" spans="1:21" ht="15.75" customHeight="1">
      <c r="A419" s="191"/>
      <c r="B419" s="191"/>
      <c r="C419" s="179"/>
      <c r="D419" s="179"/>
      <c r="E419" s="179"/>
      <c r="F419" s="179"/>
      <c r="G419" s="179"/>
      <c r="H419" s="179"/>
      <c r="I419" s="179"/>
      <c r="J419" s="179"/>
      <c r="K419" s="179"/>
      <c r="L419" s="179"/>
      <c r="M419" s="179"/>
      <c r="N419" s="179"/>
      <c r="O419" s="179"/>
      <c r="P419" s="179"/>
      <c r="Q419" s="179"/>
      <c r="R419" s="179"/>
      <c r="S419" s="179"/>
      <c r="T419" s="179"/>
      <c r="U419" s="179"/>
    </row>
    <row r="420" spans="1:21" ht="15.75" customHeight="1">
      <c r="A420" s="191"/>
      <c r="B420" s="191"/>
      <c r="C420" s="179"/>
      <c r="D420" s="179"/>
      <c r="E420" s="179"/>
      <c r="F420" s="179"/>
      <c r="G420" s="179"/>
      <c r="H420" s="179"/>
      <c r="I420" s="179"/>
      <c r="J420" s="179"/>
      <c r="K420" s="179"/>
      <c r="L420" s="179"/>
      <c r="M420" s="179"/>
      <c r="N420" s="179"/>
      <c r="O420" s="179"/>
      <c r="P420" s="179"/>
      <c r="Q420" s="179"/>
      <c r="R420" s="179"/>
      <c r="S420" s="179"/>
      <c r="T420" s="179"/>
      <c r="U420" s="179"/>
    </row>
    <row r="421" spans="1:21" ht="15.75" customHeight="1">
      <c r="A421" s="191"/>
      <c r="B421" s="191"/>
      <c r="C421" s="179"/>
      <c r="D421" s="179"/>
      <c r="E421" s="179"/>
      <c r="F421" s="179"/>
      <c r="G421" s="179"/>
      <c r="H421" s="179"/>
      <c r="I421" s="179"/>
      <c r="J421" s="179"/>
      <c r="K421" s="179"/>
      <c r="L421" s="179"/>
      <c r="M421" s="179"/>
      <c r="N421" s="179"/>
      <c r="O421" s="179"/>
      <c r="P421" s="179"/>
      <c r="Q421" s="179"/>
      <c r="R421" s="179"/>
      <c r="S421" s="179"/>
      <c r="T421" s="179"/>
      <c r="U421" s="179"/>
    </row>
    <row r="422" spans="1:21" ht="15.75" customHeight="1">
      <c r="A422" s="191"/>
      <c r="B422" s="191"/>
      <c r="C422" s="179"/>
      <c r="D422" s="179"/>
      <c r="E422" s="179"/>
      <c r="F422" s="179"/>
      <c r="G422" s="179"/>
      <c r="H422" s="179"/>
      <c r="I422" s="179"/>
      <c r="J422" s="179"/>
      <c r="K422" s="179"/>
      <c r="L422" s="179"/>
      <c r="M422" s="179"/>
      <c r="N422" s="179"/>
      <c r="O422" s="179"/>
      <c r="P422" s="179"/>
      <c r="Q422" s="179"/>
      <c r="R422" s="179"/>
      <c r="S422" s="179"/>
      <c r="T422" s="179"/>
      <c r="U422" s="179"/>
    </row>
    <row r="423" spans="1:21" ht="15.75" customHeight="1">
      <c r="A423" s="191"/>
      <c r="B423" s="191"/>
      <c r="C423" s="179"/>
      <c r="D423" s="179"/>
      <c r="E423" s="179"/>
      <c r="F423" s="179"/>
      <c r="G423" s="179"/>
      <c r="H423" s="179"/>
      <c r="I423" s="179"/>
      <c r="J423" s="179"/>
      <c r="K423" s="179"/>
      <c r="L423" s="179"/>
      <c r="M423" s="179"/>
      <c r="N423" s="179"/>
      <c r="O423" s="179"/>
      <c r="P423" s="179"/>
      <c r="Q423" s="179"/>
      <c r="R423" s="179"/>
      <c r="S423" s="179"/>
      <c r="T423" s="179"/>
      <c r="U423" s="179"/>
    </row>
    <row r="424" spans="1:21" ht="15.75" customHeight="1">
      <c r="A424" s="191"/>
      <c r="B424" s="191"/>
      <c r="C424" s="179"/>
      <c r="D424" s="179"/>
      <c r="E424" s="179"/>
      <c r="F424" s="179"/>
      <c r="G424" s="179"/>
      <c r="H424" s="179"/>
      <c r="I424" s="179"/>
      <c r="J424" s="179"/>
      <c r="K424" s="179"/>
      <c r="L424" s="179"/>
      <c r="M424" s="179"/>
      <c r="N424" s="179"/>
      <c r="O424" s="179"/>
      <c r="P424" s="179"/>
      <c r="Q424" s="179"/>
      <c r="R424" s="179"/>
      <c r="S424" s="179"/>
      <c r="T424" s="179"/>
      <c r="U424" s="179"/>
    </row>
    <row r="425" spans="1:21" ht="15.75" customHeight="1">
      <c r="A425" s="191"/>
      <c r="B425" s="191"/>
      <c r="C425" s="179"/>
      <c r="D425" s="179"/>
      <c r="E425" s="179"/>
      <c r="F425" s="179"/>
      <c r="G425" s="179"/>
      <c r="H425" s="179"/>
      <c r="I425" s="179"/>
      <c r="J425" s="179"/>
      <c r="K425" s="179"/>
      <c r="L425" s="179"/>
      <c r="M425" s="179"/>
      <c r="N425" s="179"/>
      <c r="O425" s="179"/>
      <c r="P425" s="179"/>
      <c r="Q425" s="179"/>
      <c r="R425" s="179"/>
      <c r="S425" s="179"/>
      <c r="T425" s="179"/>
      <c r="U425" s="179"/>
    </row>
    <row r="426" spans="1:21" ht="15.75" customHeight="1">
      <c r="A426" s="191"/>
      <c r="B426" s="191"/>
      <c r="C426" s="179"/>
      <c r="D426" s="179"/>
      <c r="E426" s="179"/>
      <c r="F426" s="179"/>
      <c r="G426" s="179"/>
      <c r="H426" s="179"/>
      <c r="I426" s="179"/>
      <c r="J426" s="179"/>
      <c r="K426" s="179"/>
      <c r="L426" s="179"/>
      <c r="M426" s="179"/>
      <c r="N426" s="179"/>
      <c r="O426" s="179"/>
      <c r="P426" s="179"/>
      <c r="Q426" s="179"/>
      <c r="R426" s="179"/>
      <c r="S426" s="179"/>
      <c r="T426" s="179"/>
      <c r="U426" s="179"/>
    </row>
    <row r="427" spans="1:21" ht="15.75" customHeight="1">
      <c r="A427" s="191"/>
      <c r="B427" s="191"/>
      <c r="C427" s="179"/>
      <c r="D427" s="179"/>
      <c r="E427" s="179"/>
      <c r="F427" s="179"/>
      <c r="G427" s="179"/>
      <c r="H427" s="179"/>
      <c r="I427" s="179"/>
      <c r="J427" s="179"/>
      <c r="K427" s="179"/>
      <c r="L427" s="179"/>
      <c r="M427" s="179"/>
      <c r="N427" s="179"/>
      <c r="O427" s="179"/>
      <c r="P427" s="179"/>
      <c r="Q427" s="179"/>
      <c r="R427" s="179"/>
      <c r="S427" s="179"/>
      <c r="T427" s="179"/>
      <c r="U427" s="179"/>
    </row>
    <row r="428" spans="1:21" ht="15.75" customHeight="1">
      <c r="A428" s="191"/>
      <c r="B428" s="191"/>
      <c r="C428" s="179"/>
      <c r="D428" s="179"/>
      <c r="E428" s="179"/>
      <c r="F428" s="179"/>
      <c r="G428" s="179"/>
      <c r="H428" s="179"/>
      <c r="I428" s="179"/>
      <c r="J428" s="179"/>
      <c r="K428" s="179"/>
      <c r="L428" s="179"/>
      <c r="M428" s="179"/>
      <c r="N428" s="179"/>
      <c r="O428" s="179"/>
      <c r="P428" s="179"/>
      <c r="Q428" s="179"/>
      <c r="R428" s="179"/>
      <c r="S428" s="179"/>
      <c r="T428" s="179"/>
      <c r="U428" s="179"/>
    </row>
    <row r="429" spans="1:21" ht="15.75" customHeight="1">
      <c r="A429" s="191"/>
      <c r="B429" s="191"/>
      <c r="C429" s="179"/>
      <c r="D429" s="179"/>
      <c r="E429" s="179"/>
      <c r="F429" s="179"/>
      <c r="G429" s="179"/>
      <c r="H429" s="179"/>
      <c r="I429" s="179"/>
      <c r="J429" s="179"/>
      <c r="K429" s="179"/>
      <c r="L429" s="179"/>
      <c r="M429" s="179"/>
      <c r="N429" s="179"/>
      <c r="O429" s="179"/>
      <c r="P429" s="179"/>
      <c r="Q429" s="179"/>
      <c r="R429" s="179"/>
      <c r="S429" s="179"/>
      <c r="T429" s="179"/>
      <c r="U429" s="179"/>
    </row>
    <row r="430" spans="1:21" ht="15.75" customHeight="1">
      <c r="A430" s="191"/>
      <c r="B430" s="191"/>
      <c r="C430" s="179"/>
      <c r="D430" s="179"/>
      <c r="E430" s="179"/>
      <c r="F430" s="179"/>
      <c r="G430" s="179"/>
      <c r="H430" s="179"/>
      <c r="I430" s="179"/>
      <c r="J430" s="179"/>
      <c r="K430" s="179"/>
      <c r="L430" s="179"/>
      <c r="M430" s="179"/>
      <c r="N430" s="179"/>
      <c r="O430" s="179"/>
      <c r="P430" s="179"/>
      <c r="Q430" s="179"/>
      <c r="R430" s="179"/>
      <c r="S430" s="179"/>
      <c r="T430" s="179"/>
      <c r="U430" s="179"/>
    </row>
    <row r="431" spans="1:21" ht="15.75" customHeight="1">
      <c r="A431" s="191"/>
      <c r="B431" s="191"/>
      <c r="C431" s="179"/>
      <c r="D431" s="179"/>
      <c r="E431" s="179"/>
      <c r="F431" s="179"/>
      <c r="G431" s="179"/>
      <c r="H431" s="179"/>
      <c r="I431" s="179"/>
      <c r="J431" s="179"/>
      <c r="K431" s="179"/>
      <c r="L431" s="179"/>
      <c r="M431" s="179"/>
      <c r="N431" s="179"/>
      <c r="O431" s="179"/>
      <c r="P431" s="179"/>
      <c r="Q431" s="179"/>
      <c r="R431" s="179"/>
      <c r="S431" s="179"/>
      <c r="T431" s="179"/>
      <c r="U431" s="179"/>
    </row>
    <row r="432" spans="1:21" ht="15.75" customHeight="1">
      <c r="A432" s="191"/>
      <c r="B432" s="191"/>
      <c r="C432" s="179"/>
      <c r="D432" s="179"/>
      <c r="E432" s="179"/>
      <c r="F432" s="179"/>
      <c r="G432" s="179"/>
      <c r="H432" s="179"/>
      <c r="I432" s="179"/>
      <c r="J432" s="179"/>
      <c r="K432" s="179"/>
      <c r="L432" s="179"/>
      <c r="M432" s="179"/>
      <c r="N432" s="179"/>
      <c r="O432" s="179"/>
      <c r="P432" s="179"/>
      <c r="Q432" s="179"/>
      <c r="R432" s="179"/>
      <c r="S432" s="179"/>
      <c r="T432" s="179"/>
      <c r="U432" s="179"/>
    </row>
    <row r="433" spans="1:21" ht="15.75" customHeight="1">
      <c r="A433" s="191"/>
      <c r="B433" s="191"/>
      <c r="C433" s="179"/>
      <c r="D433" s="179"/>
      <c r="E433" s="179"/>
      <c r="F433" s="179"/>
      <c r="G433" s="179"/>
      <c r="H433" s="179"/>
      <c r="I433" s="179"/>
      <c r="J433" s="179"/>
      <c r="K433" s="179"/>
      <c r="L433" s="179"/>
      <c r="M433" s="179"/>
      <c r="N433" s="179"/>
      <c r="O433" s="179"/>
      <c r="P433" s="179"/>
      <c r="Q433" s="179"/>
      <c r="R433" s="179"/>
      <c r="S433" s="179"/>
      <c r="T433" s="179"/>
      <c r="U433" s="179"/>
    </row>
    <row r="434" spans="1:21" ht="15.75" customHeight="1">
      <c r="A434" s="191"/>
      <c r="B434" s="191"/>
      <c r="C434" s="179"/>
      <c r="D434" s="179"/>
      <c r="E434" s="179"/>
      <c r="F434" s="179"/>
      <c r="G434" s="179"/>
      <c r="H434" s="179"/>
      <c r="I434" s="179"/>
      <c r="J434" s="179"/>
      <c r="K434" s="179"/>
      <c r="L434" s="179"/>
      <c r="M434" s="179"/>
      <c r="N434" s="179"/>
      <c r="O434" s="179"/>
      <c r="P434" s="179"/>
      <c r="Q434" s="179"/>
      <c r="R434" s="179"/>
      <c r="S434" s="179"/>
      <c r="T434" s="179"/>
      <c r="U434" s="179"/>
    </row>
    <row r="435" spans="1:21" ht="15.75" customHeight="1">
      <c r="A435" s="191"/>
      <c r="B435" s="191"/>
      <c r="C435" s="179"/>
      <c r="D435" s="179"/>
      <c r="E435" s="179"/>
      <c r="F435" s="179"/>
      <c r="G435" s="179"/>
      <c r="H435" s="179"/>
      <c r="I435" s="179"/>
      <c r="J435" s="179"/>
      <c r="K435" s="179"/>
      <c r="L435" s="179"/>
      <c r="M435" s="179"/>
      <c r="N435" s="179"/>
      <c r="O435" s="179"/>
      <c r="P435" s="179"/>
      <c r="Q435" s="179"/>
      <c r="R435" s="179"/>
      <c r="S435" s="179"/>
      <c r="T435" s="179"/>
      <c r="U435" s="179"/>
    </row>
    <row r="436" spans="1:21" ht="15.75" customHeight="1">
      <c r="A436" s="191"/>
      <c r="B436" s="191"/>
      <c r="C436" s="179"/>
      <c r="D436" s="179"/>
      <c r="E436" s="179"/>
      <c r="F436" s="179"/>
      <c r="G436" s="179"/>
      <c r="H436" s="179"/>
      <c r="I436" s="179"/>
      <c r="J436" s="179"/>
      <c r="K436" s="179"/>
      <c r="L436" s="179"/>
      <c r="M436" s="179"/>
      <c r="N436" s="179"/>
      <c r="O436" s="179"/>
      <c r="P436" s="179"/>
      <c r="Q436" s="179"/>
      <c r="R436" s="179"/>
      <c r="S436" s="179"/>
      <c r="T436" s="179"/>
      <c r="U436" s="179"/>
    </row>
    <row r="437" spans="1:21" ht="15.75" customHeight="1">
      <c r="A437" s="191"/>
      <c r="B437" s="191"/>
      <c r="C437" s="179"/>
      <c r="D437" s="179"/>
      <c r="E437" s="179"/>
      <c r="F437" s="179"/>
      <c r="G437" s="179"/>
      <c r="H437" s="179"/>
      <c r="I437" s="179"/>
      <c r="J437" s="179"/>
      <c r="K437" s="179"/>
      <c r="L437" s="179"/>
      <c r="M437" s="179"/>
      <c r="N437" s="179"/>
      <c r="O437" s="179"/>
      <c r="P437" s="179"/>
      <c r="Q437" s="179"/>
      <c r="R437" s="179"/>
      <c r="S437" s="179"/>
      <c r="T437" s="179"/>
      <c r="U437" s="179"/>
    </row>
    <row r="438" spans="1:21" ht="15.75" customHeight="1">
      <c r="A438" s="191"/>
      <c r="B438" s="191"/>
      <c r="C438" s="179"/>
      <c r="D438" s="179"/>
      <c r="E438" s="179"/>
      <c r="F438" s="179"/>
      <c r="G438" s="179"/>
      <c r="H438" s="179"/>
      <c r="I438" s="179"/>
      <c r="J438" s="179"/>
      <c r="K438" s="179"/>
      <c r="L438" s="179"/>
      <c r="M438" s="179"/>
      <c r="N438" s="179"/>
      <c r="O438" s="179"/>
      <c r="P438" s="179"/>
      <c r="Q438" s="179"/>
      <c r="R438" s="179"/>
      <c r="S438" s="179"/>
      <c r="T438" s="179"/>
      <c r="U438" s="179"/>
    </row>
    <row r="439" spans="1:21" ht="15.75" customHeight="1">
      <c r="A439" s="191"/>
      <c r="B439" s="191"/>
      <c r="C439" s="179"/>
      <c r="D439" s="179"/>
      <c r="E439" s="179"/>
      <c r="F439" s="179"/>
      <c r="G439" s="179"/>
      <c r="H439" s="179"/>
      <c r="I439" s="179"/>
      <c r="J439" s="179"/>
      <c r="K439" s="179"/>
      <c r="L439" s="179"/>
      <c r="M439" s="179"/>
      <c r="N439" s="179"/>
      <c r="O439" s="179"/>
      <c r="P439" s="179"/>
      <c r="Q439" s="179"/>
      <c r="R439" s="179"/>
      <c r="S439" s="179"/>
      <c r="T439" s="179"/>
      <c r="U439" s="179"/>
    </row>
    <row r="440" spans="1:21" ht="15.75" customHeight="1">
      <c r="A440" s="191"/>
      <c r="B440" s="191"/>
      <c r="C440" s="179"/>
      <c r="D440" s="179"/>
      <c r="E440" s="179"/>
      <c r="F440" s="179"/>
      <c r="G440" s="179"/>
      <c r="H440" s="179"/>
      <c r="I440" s="179"/>
      <c r="J440" s="179"/>
      <c r="K440" s="179"/>
      <c r="L440" s="179"/>
      <c r="M440" s="179"/>
      <c r="N440" s="179"/>
      <c r="O440" s="179"/>
      <c r="P440" s="179"/>
      <c r="Q440" s="179"/>
      <c r="R440" s="179"/>
      <c r="S440" s="179"/>
      <c r="T440" s="179"/>
      <c r="U440" s="179"/>
    </row>
    <row r="441" spans="1:21" ht="15.75" customHeight="1">
      <c r="A441" s="191"/>
      <c r="B441" s="191"/>
      <c r="C441" s="179"/>
      <c r="D441" s="179"/>
      <c r="E441" s="179"/>
      <c r="F441" s="179"/>
      <c r="G441" s="179"/>
      <c r="H441" s="179"/>
      <c r="I441" s="179"/>
      <c r="J441" s="179"/>
      <c r="K441" s="179"/>
      <c r="L441" s="179"/>
      <c r="M441" s="179"/>
      <c r="N441" s="179"/>
      <c r="O441" s="179"/>
      <c r="P441" s="179"/>
      <c r="Q441" s="179"/>
      <c r="R441" s="179"/>
      <c r="S441" s="179"/>
      <c r="T441" s="179"/>
      <c r="U441" s="179"/>
    </row>
    <row r="442" spans="1:21" ht="15.75" customHeight="1">
      <c r="A442" s="191"/>
      <c r="B442" s="191"/>
      <c r="C442" s="179"/>
      <c r="D442" s="179"/>
      <c r="E442" s="179"/>
      <c r="F442" s="179"/>
      <c r="G442" s="179"/>
      <c r="H442" s="179"/>
      <c r="I442" s="179"/>
      <c r="J442" s="179"/>
      <c r="K442" s="179"/>
      <c r="L442" s="179"/>
      <c r="M442" s="179"/>
      <c r="N442" s="179"/>
      <c r="O442" s="179"/>
      <c r="P442" s="179"/>
      <c r="Q442" s="179"/>
      <c r="R442" s="179"/>
      <c r="S442" s="179"/>
      <c r="T442" s="179"/>
      <c r="U442" s="179"/>
    </row>
    <row r="443" spans="1:21" ht="15.75" customHeight="1">
      <c r="A443" s="191"/>
      <c r="B443" s="191"/>
      <c r="C443" s="179"/>
      <c r="D443" s="179"/>
      <c r="E443" s="179"/>
      <c r="F443" s="179"/>
      <c r="G443" s="179"/>
      <c r="H443" s="179"/>
      <c r="I443" s="179"/>
      <c r="J443" s="179"/>
      <c r="K443" s="179"/>
      <c r="L443" s="179"/>
      <c r="M443" s="179"/>
      <c r="N443" s="179"/>
      <c r="O443" s="179"/>
      <c r="P443" s="179"/>
      <c r="Q443" s="179"/>
      <c r="R443" s="179"/>
      <c r="S443" s="179"/>
      <c r="T443" s="179"/>
      <c r="U443" s="179"/>
    </row>
    <row r="444" spans="1:21" ht="15.75" customHeight="1">
      <c r="A444" s="191"/>
      <c r="B444" s="191"/>
      <c r="C444" s="179"/>
      <c r="D444" s="179"/>
      <c r="E444" s="179"/>
      <c r="F444" s="179"/>
      <c r="G444" s="179"/>
      <c r="H444" s="179"/>
      <c r="I444" s="179"/>
      <c r="J444" s="179"/>
      <c r="K444" s="179"/>
      <c r="L444" s="179"/>
      <c r="M444" s="179"/>
      <c r="N444" s="179"/>
      <c r="O444" s="179"/>
      <c r="P444" s="179"/>
      <c r="Q444" s="179"/>
      <c r="R444" s="179"/>
      <c r="S444" s="179"/>
      <c r="T444" s="179"/>
      <c r="U444" s="179"/>
    </row>
    <row r="445" spans="1:21" ht="15.75" customHeight="1">
      <c r="A445" s="191"/>
      <c r="B445" s="191"/>
      <c r="C445" s="179"/>
      <c r="D445" s="179"/>
      <c r="E445" s="179"/>
      <c r="F445" s="179"/>
      <c r="G445" s="179"/>
      <c r="H445" s="179"/>
      <c r="I445" s="179"/>
      <c r="J445" s="179"/>
      <c r="K445" s="179"/>
      <c r="L445" s="179"/>
      <c r="M445" s="179"/>
      <c r="N445" s="179"/>
      <c r="O445" s="179"/>
      <c r="P445" s="179"/>
      <c r="Q445" s="179"/>
      <c r="R445" s="179"/>
      <c r="S445" s="179"/>
      <c r="T445" s="179"/>
      <c r="U445" s="179"/>
    </row>
    <row r="446" spans="1:21" ht="15.75" customHeight="1">
      <c r="A446" s="191"/>
      <c r="B446" s="191"/>
      <c r="C446" s="179"/>
      <c r="D446" s="179"/>
      <c r="E446" s="179"/>
      <c r="F446" s="179"/>
      <c r="G446" s="179"/>
      <c r="H446" s="179"/>
      <c r="I446" s="179"/>
      <c r="J446" s="179"/>
      <c r="K446" s="179"/>
      <c r="L446" s="179"/>
      <c r="M446" s="179"/>
      <c r="N446" s="179"/>
      <c r="O446" s="179"/>
      <c r="P446" s="179"/>
      <c r="Q446" s="179"/>
      <c r="R446" s="179"/>
      <c r="S446" s="179"/>
      <c r="T446" s="179"/>
      <c r="U446" s="179"/>
    </row>
    <row r="447" spans="1:21" ht="15.75" customHeight="1">
      <c r="A447" s="191"/>
      <c r="B447" s="191"/>
      <c r="C447" s="179"/>
      <c r="D447" s="179"/>
      <c r="E447" s="179"/>
      <c r="F447" s="179"/>
      <c r="G447" s="179"/>
      <c r="H447" s="179"/>
      <c r="I447" s="179"/>
      <c r="J447" s="179"/>
      <c r="K447" s="179"/>
      <c r="L447" s="179"/>
      <c r="M447" s="179"/>
      <c r="N447" s="179"/>
      <c r="O447" s="179"/>
      <c r="P447" s="179"/>
      <c r="Q447" s="179"/>
      <c r="R447" s="179"/>
      <c r="S447" s="179"/>
      <c r="T447" s="179"/>
      <c r="U447" s="179"/>
    </row>
    <row r="448" spans="1:21" ht="15.75" customHeight="1">
      <c r="A448" s="191"/>
      <c r="B448" s="191"/>
      <c r="C448" s="179"/>
      <c r="D448" s="179"/>
      <c r="E448" s="179"/>
      <c r="F448" s="179"/>
      <c r="G448" s="179"/>
      <c r="H448" s="179"/>
      <c r="I448" s="179"/>
      <c r="J448" s="179"/>
      <c r="K448" s="179"/>
      <c r="L448" s="179"/>
      <c r="M448" s="179"/>
      <c r="N448" s="179"/>
      <c r="O448" s="179"/>
      <c r="P448" s="179"/>
      <c r="Q448" s="179"/>
      <c r="R448" s="179"/>
      <c r="S448" s="179"/>
      <c r="T448" s="179"/>
      <c r="U448" s="179"/>
    </row>
    <row r="449" spans="1:21" ht="15.75" customHeight="1">
      <c r="A449" s="191"/>
      <c r="B449" s="191"/>
      <c r="C449" s="179"/>
      <c r="D449" s="179"/>
      <c r="E449" s="179"/>
      <c r="F449" s="179"/>
      <c r="G449" s="179"/>
      <c r="H449" s="179"/>
      <c r="I449" s="179"/>
      <c r="J449" s="179"/>
      <c r="K449" s="179"/>
      <c r="L449" s="179"/>
      <c r="M449" s="179"/>
      <c r="N449" s="179"/>
      <c r="O449" s="179"/>
      <c r="P449" s="179"/>
      <c r="Q449" s="179"/>
      <c r="R449" s="179"/>
      <c r="S449" s="179"/>
      <c r="T449" s="179"/>
      <c r="U449" s="179"/>
    </row>
    <row r="450" spans="1:21" ht="15.75" customHeight="1">
      <c r="A450" s="191"/>
      <c r="B450" s="191"/>
      <c r="C450" s="179"/>
      <c r="D450" s="179"/>
      <c r="E450" s="179"/>
      <c r="F450" s="179"/>
      <c r="G450" s="179"/>
      <c r="H450" s="179"/>
      <c r="I450" s="179"/>
      <c r="J450" s="179"/>
      <c r="K450" s="179"/>
      <c r="L450" s="179"/>
      <c r="M450" s="179"/>
      <c r="N450" s="179"/>
      <c r="O450" s="179"/>
      <c r="P450" s="179"/>
      <c r="Q450" s="179"/>
      <c r="R450" s="179"/>
      <c r="S450" s="179"/>
      <c r="T450" s="179"/>
      <c r="U450" s="179"/>
    </row>
    <row r="451" spans="1:21" ht="15.75" customHeight="1">
      <c r="A451" s="191"/>
      <c r="B451" s="191"/>
      <c r="C451" s="179"/>
      <c r="D451" s="179"/>
      <c r="E451" s="179"/>
      <c r="F451" s="179"/>
      <c r="G451" s="179"/>
      <c r="H451" s="179"/>
      <c r="I451" s="179"/>
      <c r="J451" s="179"/>
      <c r="K451" s="179"/>
      <c r="L451" s="179"/>
      <c r="M451" s="179"/>
      <c r="N451" s="179"/>
      <c r="O451" s="179"/>
      <c r="P451" s="179"/>
      <c r="Q451" s="179"/>
      <c r="R451" s="179"/>
      <c r="S451" s="179"/>
      <c r="T451" s="179"/>
      <c r="U451" s="179"/>
    </row>
    <row r="452" spans="1:21" ht="15.75" customHeight="1">
      <c r="A452" s="191"/>
      <c r="B452" s="191"/>
      <c r="C452" s="179"/>
      <c r="D452" s="179"/>
      <c r="E452" s="179"/>
      <c r="F452" s="179"/>
      <c r="G452" s="179"/>
      <c r="H452" s="179"/>
      <c r="I452" s="179"/>
      <c r="J452" s="179"/>
      <c r="K452" s="179"/>
      <c r="L452" s="179"/>
      <c r="M452" s="179"/>
      <c r="N452" s="179"/>
      <c r="O452" s="179"/>
      <c r="P452" s="179"/>
      <c r="Q452" s="179"/>
      <c r="R452" s="179"/>
      <c r="S452" s="179"/>
      <c r="T452" s="179"/>
      <c r="U452" s="179"/>
    </row>
    <row r="453" spans="1:21" ht="15.75" customHeight="1">
      <c r="A453" s="191"/>
      <c r="B453" s="191"/>
      <c r="C453" s="179"/>
      <c r="D453" s="179"/>
      <c r="E453" s="179"/>
      <c r="F453" s="179"/>
      <c r="G453" s="179"/>
      <c r="H453" s="179"/>
      <c r="I453" s="179"/>
      <c r="J453" s="179"/>
      <c r="K453" s="179"/>
      <c r="L453" s="179"/>
      <c r="M453" s="179"/>
      <c r="N453" s="179"/>
      <c r="O453" s="179"/>
      <c r="P453" s="179"/>
      <c r="Q453" s="179"/>
      <c r="R453" s="179"/>
      <c r="S453" s="179"/>
      <c r="T453" s="179"/>
      <c r="U453" s="179"/>
    </row>
    <row r="454" spans="1:21" ht="15.75" customHeight="1">
      <c r="A454" s="191"/>
      <c r="B454" s="191"/>
      <c r="C454" s="179"/>
      <c r="D454" s="179"/>
      <c r="E454" s="179"/>
      <c r="F454" s="179"/>
      <c r="G454" s="179"/>
      <c r="H454" s="179"/>
      <c r="I454" s="179"/>
      <c r="J454" s="179"/>
      <c r="K454" s="179"/>
      <c r="L454" s="179"/>
      <c r="M454" s="179"/>
      <c r="N454" s="179"/>
      <c r="O454" s="179"/>
      <c r="P454" s="179"/>
      <c r="Q454" s="179"/>
      <c r="R454" s="179"/>
      <c r="S454" s="179"/>
      <c r="T454" s="179"/>
      <c r="U454" s="179"/>
    </row>
    <row r="455" spans="1:21" ht="15.75" customHeight="1">
      <c r="A455" s="191"/>
      <c r="B455" s="191"/>
      <c r="C455" s="179"/>
      <c r="D455" s="179"/>
      <c r="E455" s="179"/>
      <c r="F455" s="179"/>
      <c r="G455" s="179"/>
      <c r="H455" s="179"/>
      <c r="I455" s="179"/>
      <c r="J455" s="179"/>
      <c r="K455" s="179"/>
      <c r="L455" s="179"/>
      <c r="M455" s="179"/>
      <c r="N455" s="179"/>
      <c r="O455" s="179"/>
      <c r="P455" s="179"/>
      <c r="Q455" s="179"/>
      <c r="R455" s="179"/>
      <c r="S455" s="179"/>
      <c r="T455" s="179"/>
      <c r="U455" s="179"/>
    </row>
    <row r="456" spans="1:21" ht="15.75" customHeight="1">
      <c r="A456" s="191"/>
      <c r="B456" s="191"/>
      <c r="C456" s="179"/>
      <c r="D456" s="179"/>
      <c r="E456" s="179"/>
      <c r="F456" s="179"/>
      <c r="G456" s="179"/>
      <c r="H456" s="179"/>
      <c r="I456" s="179"/>
      <c r="J456" s="179"/>
      <c r="K456" s="179"/>
      <c r="L456" s="179"/>
      <c r="M456" s="179"/>
      <c r="N456" s="179"/>
      <c r="O456" s="179"/>
      <c r="P456" s="179"/>
      <c r="Q456" s="179"/>
      <c r="R456" s="179"/>
      <c r="S456" s="179"/>
      <c r="T456" s="179"/>
      <c r="U456" s="179"/>
    </row>
    <row r="457" spans="1:21" ht="15.75" customHeight="1">
      <c r="A457" s="191"/>
      <c r="B457" s="191"/>
      <c r="C457" s="179"/>
      <c r="D457" s="179"/>
      <c r="E457" s="179"/>
      <c r="F457" s="179"/>
      <c r="G457" s="179"/>
      <c r="H457" s="179"/>
      <c r="I457" s="179"/>
      <c r="J457" s="179"/>
      <c r="K457" s="179"/>
      <c r="L457" s="179"/>
      <c r="M457" s="179"/>
      <c r="N457" s="179"/>
      <c r="O457" s="179"/>
      <c r="P457" s="179"/>
      <c r="Q457" s="179"/>
      <c r="R457" s="179"/>
      <c r="S457" s="179"/>
      <c r="T457" s="179"/>
      <c r="U457" s="179"/>
    </row>
    <row r="458" spans="1:21" ht="15.75" customHeight="1">
      <c r="A458" s="191"/>
      <c r="B458" s="191"/>
      <c r="C458" s="179"/>
      <c r="D458" s="179"/>
      <c r="E458" s="179"/>
      <c r="F458" s="179"/>
      <c r="G458" s="179"/>
      <c r="H458" s="179"/>
      <c r="I458" s="179"/>
      <c r="J458" s="179"/>
      <c r="K458" s="179"/>
      <c r="L458" s="179"/>
      <c r="M458" s="179"/>
      <c r="N458" s="179"/>
      <c r="O458" s="179"/>
      <c r="P458" s="179"/>
      <c r="Q458" s="179"/>
      <c r="R458" s="179"/>
      <c r="S458" s="179"/>
      <c r="T458" s="179"/>
      <c r="U458" s="179"/>
    </row>
    <row r="459" spans="1:21" ht="15.75" customHeight="1">
      <c r="A459" s="191"/>
      <c r="B459" s="191"/>
      <c r="C459" s="179"/>
      <c r="D459" s="179"/>
      <c r="E459" s="179"/>
      <c r="F459" s="179"/>
      <c r="G459" s="179"/>
      <c r="H459" s="179"/>
      <c r="I459" s="179"/>
      <c r="J459" s="179"/>
      <c r="K459" s="179"/>
      <c r="L459" s="179"/>
      <c r="M459" s="179"/>
      <c r="N459" s="179"/>
      <c r="O459" s="179"/>
      <c r="P459" s="179"/>
      <c r="Q459" s="179"/>
      <c r="R459" s="179"/>
      <c r="S459" s="179"/>
      <c r="T459" s="179"/>
      <c r="U459" s="179"/>
    </row>
    <row r="460" spans="1:21" ht="15.75" customHeight="1">
      <c r="A460" s="191"/>
      <c r="B460" s="191"/>
      <c r="C460" s="179"/>
      <c r="D460" s="179"/>
      <c r="E460" s="179"/>
      <c r="F460" s="179"/>
      <c r="G460" s="179"/>
      <c r="H460" s="179"/>
      <c r="I460" s="179"/>
      <c r="J460" s="179"/>
      <c r="K460" s="179"/>
      <c r="L460" s="179"/>
      <c r="M460" s="179"/>
      <c r="N460" s="179"/>
      <c r="O460" s="179"/>
      <c r="P460" s="179"/>
      <c r="Q460" s="179"/>
      <c r="R460" s="179"/>
      <c r="S460" s="179"/>
      <c r="T460" s="179"/>
      <c r="U460" s="179"/>
    </row>
    <row r="461" spans="1:21" ht="15.75" customHeight="1">
      <c r="A461" s="191"/>
      <c r="B461" s="191"/>
      <c r="C461" s="179"/>
      <c r="D461" s="179"/>
      <c r="E461" s="179"/>
      <c r="F461" s="179"/>
      <c r="G461" s="179"/>
      <c r="H461" s="179"/>
      <c r="I461" s="179"/>
      <c r="J461" s="179"/>
      <c r="K461" s="179"/>
      <c r="L461" s="179"/>
      <c r="M461" s="179"/>
      <c r="N461" s="179"/>
      <c r="O461" s="179"/>
      <c r="P461" s="179"/>
      <c r="Q461" s="179"/>
      <c r="R461" s="179"/>
      <c r="S461" s="179"/>
      <c r="T461" s="179"/>
      <c r="U461" s="179"/>
    </row>
    <row r="462" spans="1:21" ht="15.75" customHeight="1">
      <c r="A462" s="191"/>
      <c r="B462" s="191"/>
      <c r="C462" s="179"/>
      <c r="D462" s="179"/>
      <c r="E462" s="179"/>
      <c r="F462" s="179"/>
      <c r="G462" s="179"/>
      <c r="H462" s="179"/>
      <c r="I462" s="179"/>
      <c r="J462" s="179"/>
      <c r="K462" s="179"/>
      <c r="L462" s="179"/>
      <c r="M462" s="179"/>
      <c r="N462" s="179"/>
      <c r="O462" s="179"/>
      <c r="P462" s="179"/>
      <c r="Q462" s="179"/>
      <c r="R462" s="179"/>
      <c r="S462" s="179"/>
      <c r="T462" s="179"/>
      <c r="U462" s="179"/>
    </row>
    <row r="463" spans="1:21" ht="15.75" customHeight="1">
      <c r="A463" s="191"/>
      <c r="B463" s="191"/>
      <c r="C463" s="179"/>
      <c r="D463" s="179"/>
      <c r="E463" s="179"/>
      <c r="F463" s="179"/>
      <c r="G463" s="179"/>
      <c r="H463" s="179"/>
      <c r="I463" s="179"/>
      <c r="J463" s="179"/>
      <c r="K463" s="179"/>
      <c r="L463" s="179"/>
      <c r="M463" s="179"/>
      <c r="N463" s="179"/>
      <c r="O463" s="179"/>
      <c r="P463" s="179"/>
      <c r="Q463" s="179"/>
      <c r="R463" s="179"/>
      <c r="S463" s="179"/>
      <c r="T463" s="179"/>
      <c r="U463" s="179"/>
    </row>
    <row r="464" spans="1:21" ht="15.75" customHeight="1">
      <c r="A464" s="191"/>
      <c r="B464" s="191"/>
      <c r="C464" s="179"/>
      <c r="D464" s="179"/>
      <c r="E464" s="179"/>
      <c r="F464" s="179"/>
      <c r="G464" s="179"/>
      <c r="H464" s="179"/>
      <c r="I464" s="179"/>
      <c r="J464" s="179"/>
      <c r="K464" s="179"/>
      <c r="L464" s="179"/>
      <c r="M464" s="179"/>
      <c r="N464" s="179"/>
      <c r="O464" s="179"/>
      <c r="P464" s="179"/>
      <c r="Q464" s="179"/>
      <c r="R464" s="179"/>
      <c r="S464" s="179"/>
      <c r="T464" s="179"/>
      <c r="U464" s="179"/>
    </row>
    <row r="465" spans="1:21" ht="15.75" customHeight="1">
      <c r="A465" s="191"/>
      <c r="B465" s="191"/>
      <c r="C465" s="179"/>
      <c r="D465" s="179"/>
      <c r="E465" s="179"/>
      <c r="F465" s="179"/>
      <c r="G465" s="179"/>
      <c r="H465" s="179"/>
      <c r="I465" s="179"/>
      <c r="J465" s="179"/>
      <c r="K465" s="179"/>
      <c r="L465" s="179"/>
      <c r="M465" s="179"/>
      <c r="N465" s="179"/>
      <c r="O465" s="179"/>
      <c r="P465" s="179"/>
      <c r="Q465" s="179"/>
      <c r="R465" s="179"/>
      <c r="S465" s="179"/>
      <c r="T465" s="179"/>
      <c r="U465" s="179"/>
    </row>
    <row r="466" spans="1:21" ht="15.75" customHeight="1">
      <c r="A466" s="191"/>
      <c r="B466" s="191"/>
      <c r="C466" s="179"/>
      <c r="D466" s="179"/>
      <c r="E466" s="179"/>
      <c r="F466" s="179"/>
      <c r="G466" s="179"/>
      <c r="H466" s="179"/>
      <c r="I466" s="179"/>
      <c r="J466" s="179"/>
      <c r="K466" s="179"/>
      <c r="L466" s="179"/>
      <c r="M466" s="179"/>
      <c r="N466" s="179"/>
      <c r="O466" s="179"/>
      <c r="P466" s="179"/>
      <c r="Q466" s="179"/>
      <c r="R466" s="179"/>
      <c r="S466" s="179"/>
      <c r="T466" s="179"/>
      <c r="U466" s="179"/>
    </row>
    <row r="467" spans="1:21" ht="15.75" customHeight="1">
      <c r="A467" s="191"/>
      <c r="B467" s="191"/>
      <c r="C467" s="179"/>
      <c r="D467" s="179"/>
      <c r="E467" s="179"/>
      <c r="F467" s="179"/>
      <c r="G467" s="179"/>
      <c r="H467" s="179"/>
      <c r="I467" s="179"/>
      <c r="J467" s="179"/>
      <c r="K467" s="179"/>
      <c r="L467" s="179"/>
      <c r="M467" s="179"/>
      <c r="N467" s="179"/>
      <c r="O467" s="179"/>
      <c r="P467" s="179"/>
      <c r="Q467" s="179"/>
      <c r="R467" s="179"/>
      <c r="S467" s="179"/>
      <c r="T467" s="179"/>
      <c r="U467" s="179"/>
    </row>
    <row r="468" spans="1:21" ht="15.75" customHeight="1">
      <c r="A468" s="191"/>
      <c r="B468" s="191"/>
      <c r="C468" s="179"/>
      <c r="D468" s="179"/>
      <c r="E468" s="179"/>
      <c r="F468" s="179"/>
      <c r="G468" s="179"/>
      <c r="H468" s="179"/>
      <c r="I468" s="179"/>
      <c r="J468" s="179"/>
      <c r="K468" s="179"/>
      <c r="L468" s="179"/>
      <c r="M468" s="179"/>
      <c r="N468" s="179"/>
      <c r="O468" s="179"/>
      <c r="P468" s="179"/>
      <c r="Q468" s="179"/>
      <c r="R468" s="179"/>
      <c r="S468" s="179"/>
      <c r="T468" s="179"/>
      <c r="U468" s="179"/>
    </row>
    <row r="469" spans="1:21" ht="15.75" customHeight="1">
      <c r="A469" s="191"/>
      <c r="B469" s="191"/>
      <c r="C469" s="179"/>
      <c r="D469" s="179"/>
      <c r="E469" s="179"/>
      <c r="F469" s="179"/>
      <c r="G469" s="179"/>
      <c r="H469" s="179"/>
      <c r="I469" s="179"/>
      <c r="J469" s="179"/>
      <c r="K469" s="179"/>
      <c r="L469" s="179"/>
      <c r="M469" s="179"/>
      <c r="N469" s="179"/>
      <c r="O469" s="179"/>
      <c r="P469" s="179"/>
      <c r="Q469" s="179"/>
      <c r="R469" s="179"/>
      <c r="S469" s="179"/>
      <c r="T469" s="179"/>
      <c r="U469" s="179"/>
    </row>
    <row r="470" spans="1:21" ht="15.75" customHeight="1">
      <c r="A470" s="191"/>
      <c r="B470" s="191"/>
      <c r="C470" s="179"/>
      <c r="D470" s="179"/>
      <c r="E470" s="179"/>
      <c r="F470" s="179"/>
      <c r="G470" s="179"/>
      <c r="H470" s="179"/>
      <c r="I470" s="179"/>
      <c r="J470" s="179"/>
      <c r="K470" s="179"/>
      <c r="L470" s="179"/>
      <c r="M470" s="179"/>
      <c r="N470" s="179"/>
      <c r="O470" s="179"/>
      <c r="P470" s="179"/>
      <c r="Q470" s="179"/>
      <c r="R470" s="179"/>
      <c r="S470" s="179"/>
      <c r="T470" s="179"/>
      <c r="U470" s="179"/>
    </row>
    <row r="471" spans="1:21" ht="15.75" customHeight="1">
      <c r="A471" s="191"/>
      <c r="B471" s="191"/>
      <c r="C471" s="179"/>
      <c r="D471" s="179"/>
      <c r="E471" s="179"/>
      <c r="F471" s="179"/>
      <c r="G471" s="179"/>
      <c r="H471" s="179"/>
      <c r="I471" s="179"/>
      <c r="J471" s="179"/>
      <c r="K471" s="179"/>
      <c r="L471" s="179"/>
      <c r="M471" s="179"/>
      <c r="N471" s="179"/>
      <c r="O471" s="179"/>
      <c r="P471" s="179"/>
      <c r="Q471" s="179"/>
      <c r="R471" s="179"/>
      <c r="S471" s="179"/>
      <c r="T471" s="179"/>
      <c r="U471" s="179"/>
    </row>
    <row r="472" spans="1:21" ht="15.75" customHeight="1">
      <c r="A472" s="191"/>
      <c r="B472" s="191"/>
      <c r="C472" s="179"/>
      <c r="D472" s="179"/>
      <c r="E472" s="179"/>
      <c r="F472" s="179"/>
      <c r="G472" s="179"/>
      <c r="H472" s="179"/>
      <c r="I472" s="179"/>
      <c r="J472" s="179"/>
      <c r="K472" s="179"/>
      <c r="L472" s="179"/>
      <c r="M472" s="179"/>
      <c r="N472" s="179"/>
      <c r="O472" s="179"/>
      <c r="P472" s="179"/>
      <c r="Q472" s="179"/>
      <c r="R472" s="179"/>
      <c r="S472" s="179"/>
      <c r="T472" s="179"/>
      <c r="U472" s="179"/>
    </row>
    <row r="473" spans="1:21" ht="15.75" customHeight="1">
      <c r="A473" s="191"/>
      <c r="B473" s="191"/>
      <c r="C473" s="179"/>
      <c r="D473" s="179"/>
      <c r="E473" s="179"/>
      <c r="F473" s="179"/>
      <c r="G473" s="179"/>
      <c r="H473" s="179"/>
      <c r="I473" s="179"/>
      <c r="J473" s="179"/>
      <c r="K473" s="179"/>
      <c r="L473" s="179"/>
      <c r="M473" s="179"/>
      <c r="N473" s="179"/>
      <c r="O473" s="179"/>
      <c r="P473" s="179"/>
      <c r="Q473" s="179"/>
      <c r="R473" s="179"/>
      <c r="S473" s="179"/>
      <c r="T473" s="179"/>
      <c r="U473" s="179"/>
    </row>
    <row r="474" spans="1:21" ht="15.75" customHeight="1">
      <c r="A474" s="191"/>
      <c r="B474" s="191"/>
      <c r="C474" s="179"/>
      <c r="D474" s="179"/>
      <c r="E474" s="179"/>
      <c r="F474" s="179"/>
      <c r="G474" s="179"/>
      <c r="H474" s="179"/>
      <c r="I474" s="179"/>
      <c r="J474" s="179"/>
      <c r="K474" s="179"/>
      <c r="L474" s="179"/>
      <c r="M474" s="179"/>
      <c r="N474" s="179"/>
      <c r="O474" s="179"/>
      <c r="P474" s="179"/>
      <c r="Q474" s="179"/>
      <c r="R474" s="179"/>
      <c r="S474" s="179"/>
      <c r="T474" s="179"/>
      <c r="U474" s="179"/>
    </row>
    <row r="475" spans="1:21" ht="15.75" customHeight="1">
      <c r="A475" s="191"/>
      <c r="B475" s="191"/>
      <c r="C475" s="179"/>
      <c r="D475" s="179"/>
      <c r="E475" s="179"/>
      <c r="F475" s="179"/>
      <c r="G475" s="179"/>
      <c r="H475" s="179"/>
      <c r="I475" s="179"/>
      <c r="J475" s="179"/>
      <c r="K475" s="179"/>
      <c r="L475" s="179"/>
      <c r="M475" s="179"/>
      <c r="N475" s="179"/>
      <c r="O475" s="179"/>
      <c r="P475" s="179"/>
      <c r="Q475" s="179"/>
      <c r="R475" s="179"/>
      <c r="S475" s="179"/>
      <c r="T475" s="179"/>
      <c r="U475" s="179"/>
    </row>
    <row r="476" spans="1:21" ht="15.75" customHeight="1">
      <c r="A476" s="191"/>
      <c r="B476" s="191"/>
      <c r="C476" s="179"/>
      <c r="D476" s="179"/>
      <c r="E476" s="179"/>
      <c r="F476" s="179"/>
      <c r="G476" s="179"/>
      <c r="H476" s="179"/>
      <c r="I476" s="179"/>
      <c r="J476" s="179"/>
      <c r="K476" s="179"/>
      <c r="L476" s="179"/>
      <c r="M476" s="179"/>
      <c r="N476" s="179"/>
      <c r="O476" s="179"/>
      <c r="P476" s="179"/>
      <c r="Q476" s="179"/>
      <c r="R476" s="179"/>
      <c r="S476" s="179"/>
      <c r="T476" s="179"/>
      <c r="U476" s="179"/>
    </row>
    <row r="477" spans="1:21" ht="15.75" customHeight="1">
      <c r="A477" s="191"/>
      <c r="B477" s="191"/>
      <c r="C477" s="179"/>
      <c r="D477" s="179"/>
      <c r="E477" s="179"/>
      <c r="F477" s="179"/>
      <c r="G477" s="179"/>
      <c r="H477" s="179"/>
      <c r="I477" s="179"/>
      <c r="J477" s="179"/>
      <c r="K477" s="179"/>
      <c r="L477" s="179"/>
      <c r="M477" s="179"/>
      <c r="N477" s="179"/>
      <c r="O477" s="179"/>
      <c r="P477" s="179"/>
      <c r="Q477" s="179"/>
      <c r="R477" s="179"/>
      <c r="S477" s="179"/>
      <c r="T477" s="179"/>
      <c r="U477" s="179"/>
    </row>
    <row r="478" spans="1:21" ht="15.75" customHeight="1">
      <c r="A478" s="191"/>
      <c r="B478" s="191"/>
      <c r="C478" s="179"/>
      <c r="D478" s="179"/>
      <c r="E478" s="179"/>
      <c r="F478" s="179"/>
      <c r="G478" s="179"/>
      <c r="H478" s="179"/>
      <c r="I478" s="179"/>
      <c r="J478" s="179"/>
      <c r="K478" s="179"/>
      <c r="L478" s="179"/>
      <c r="M478" s="179"/>
      <c r="N478" s="179"/>
      <c r="O478" s="179"/>
      <c r="P478" s="179"/>
      <c r="Q478" s="179"/>
      <c r="R478" s="179"/>
      <c r="S478" s="179"/>
      <c r="T478" s="179"/>
      <c r="U478" s="179"/>
    </row>
    <row r="479" spans="1:21" ht="15.75" customHeight="1">
      <c r="A479" s="191"/>
      <c r="B479" s="191"/>
      <c r="C479" s="179"/>
      <c r="D479" s="179"/>
      <c r="E479" s="179"/>
      <c r="F479" s="179"/>
      <c r="G479" s="179"/>
      <c r="H479" s="179"/>
      <c r="I479" s="179"/>
      <c r="J479" s="179"/>
      <c r="K479" s="179"/>
      <c r="L479" s="179"/>
      <c r="M479" s="179"/>
      <c r="N479" s="179"/>
      <c r="O479" s="179"/>
      <c r="P479" s="179"/>
      <c r="Q479" s="179"/>
      <c r="R479" s="179"/>
      <c r="S479" s="179"/>
      <c r="T479" s="179"/>
      <c r="U479" s="179"/>
    </row>
    <row r="480" spans="1:21" ht="15.75" customHeight="1">
      <c r="A480" s="191"/>
      <c r="B480" s="191"/>
      <c r="C480" s="179"/>
      <c r="D480" s="179"/>
      <c r="E480" s="179"/>
      <c r="F480" s="179"/>
      <c r="G480" s="179"/>
      <c r="H480" s="179"/>
      <c r="I480" s="179"/>
      <c r="J480" s="179"/>
      <c r="K480" s="179"/>
      <c r="L480" s="179"/>
      <c r="M480" s="179"/>
      <c r="N480" s="179"/>
      <c r="O480" s="179"/>
      <c r="P480" s="179"/>
      <c r="Q480" s="179"/>
      <c r="R480" s="179"/>
      <c r="S480" s="179"/>
      <c r="T480" s="179"/>
      <c r="U480" s="179"/>
    </row>
    <row r="481" spans="1:21" ht="15.75" customHeight="1">
      <c r="A481" s="191"/>
      <c r="B481" s="191"/>
      <c r="C481" s="179"/>
      <c r="D481" s="179"/>
      <c r="E481" s="179"/>
      <c r="F481" s="179"/>
      <c r="G481" s="179"/>
      <c r="H481" s="179"/>
      <c r="I481" s="179"/>
      <c r="J481" s="179"/>
      <c r="K481" s="179"/>
      <c r="L481" s="179"/>
      <c r="M481" s="179"/>
      <c r="N481" s="179"/>
      <c r="O481" s="179"/>
      <c r="P481" s="179"/>
      <c r="Q481" s="179"/>
      <c r="R481" s="179"/>
      <c r="S481" s="179"/>
      <c r="T481" s="179"/>
      <c r="U481" s="179"/>
    </row>
    <row r="482" spans="1:21" ht="15.75" customHeight="1">
      <c r="A482" s="191"/>
      <c r="B482" s="191"/>
      <c r="C482" s="179"/>
      <c r="D482" s="179"/>
      <c r="E482" s="179"/>
      <c r="F482" s="179"/>
      <c r="G482" s="179"/>
      <c r="H482" s="179"/>
      <c r="I482" s="179"/>
      <c r="J482" s="179"/>
      <c r="K482" s="179"/>
      <c r="L482" s="179"/>
      <c r="M482" s="179"/>
      <c r="N482" s="179"/>
      <c r="O482" s="179"/>
      <c r="P482" s="179"/>
      <c r="Q482" s="179"/>
      <c r="R482" s="179"/>
      <c r="S482" s="179"/>
      <c r="T482" s="179"/>
      <c r="U482" s="179"/>
    </row>
    <row r="483" spans="1:21" ht="15.75" customHeight="1">
      <c r="A483" s="191"/>
      <c r="B483" s="191"/>
      <c r="C483" s="179"/>
      <c r="D483" s="179"/>
      <c r="E483" s="179"/>
      <c r="F483" s="179"/>
      <c r="G483" s="179"/>
      <c r="H483" s="179"/>
      <c r="I483" s="179"/>
      <c r="J483" s="179"/>
      <c r="K483" s="179"/>
      <c r="L483" s="179"/>
      <c r="M483" s="179"/>
      <c r="N483" s="179"/>
      <c r="O483" s="179"/>
      <c r="P483" s="179"/>
      <c r="Q483" s="179"/>
      <c r="R483" s="179"/>
      <c r="S483" s="179"/>
      <c r="T483" s="179"/>
      <c r="U483" s="179"/>
    </row>
    <row r="484" spans="1:21" ht="15.75" customHeight="1">
      <c r="A484" s="191"/>
      <c r="B484" s="191"/>
      <c r="C484" s="179"/>
      <c r="D484" s="179"/>
      <c r="E484" s="179"/>
      <c r="F484" s="179"/>
      <c r="G484" s="179"/>
      <c r="H484" s="179"/>
      <c r="I484" s="179"/>
      <c r="J484" s="179"/>
      <c r="K484" s="179"/>
      <c r="L484" s="179"/>
      <c r="M484" s="179"/>
      <c r="N484" s="179"/>
      <c r="O484" s="179"/>
      <c r="P484" s="179"/>
      <c r="Q484" s="179"/>
      <c r="R484" s="179"/>
      <c r="S484" s="179"/>
      <c r="T484" s="179"/>
      <c r="U484" s="179"/>
    </row>
    <row r="485" spans="1:21" ht="15.75" customHeight="1">
      <c r="A485" s="191"/>
      <c r="B485" s="191"/>
      <c r="C485" s="179"/>
      <c r="D485" s="179"/>
      <c r="E485" s="179"/>
      <c r="F485" s="179"/>
      <c r="G485" s="179"/>
      <c r="H485" s="179"/>
      <c r="I485" s="179"/>
      <c r="J485" s="179"/>
      <c r="K485" s="179"/>
      <c r="L485" s="179"/>
      <c r="M485" s="179"/>
      <c r="N485" s="179"/>
      <c r="O485" s="179"/>
      <c r="P485" s="179"/>
      <c r="Q485" s="179"/>
      <c r="R485" s="179"/>
      <c r="S485" s="179"/>
      <c r="T485" s="179"/>
      <c r="U485" s="179"/>
    </row>
    <row r="486" spans="1:21" ht="15.75" customHeight="1">
      <c r="A486" s="191"/>
      <c r="B486" s="191"/>
      <c r="C486" s="179"/>
      <c r="D486" s="179"/>
      <c r="E486" s="179"/>
      <c r="F486" s="179"/>
      <c r="G486" s="179"/>
      <c r="H486" s="179"/>
      <c r="I486" s="179"/>
      <c r="J486" s="179"/>
      <c r="K486" s="179"/>
      <c r="L486" s="179"/>
      <c r="M486" s="179"/>
      <c r="N486" s="179"/>
      <c r="O486" s="179"/>
      <c r="P486" s="179"/>
      <c r="Q486" s="179"/>
      <c r="R486" s="179"/>
      <c r="S486" s="179"/>
      <c r="T486" s="179"/>
      <c r="U486" s="179"/>
    </row>
    <row r="487" spans="1:21" ht="15.75" customHeight="1">
      <c r="A487" s="191"/>
      <c r="B487" s="191"/>
      <c r="C487" s="179"/>
      <c r="D487" s="179"/>
      <c r="E487" s="179"/>
      <c r="F487" s="179"/>
      <c r="G487" s="179"/>
      <c r="H487" s="179"/>
      <c r="I487" s="179"/>
      <c r="J487" s="179"/>
      <c r="K487" s="179"/>
      <c r="L487" s="179"/>
      <c r="M487" s="179"/>
      <c r="N487" s="179"/>
      <c r="O487" s="179"/>
      <c r="P487" s="179"/>
      <c r="Q487" s="179"/>
      <c r="R487" s="179"/>
      <c r="S487" s="179"/>
      <c r="T487" s="179"/>
      <c r="U487" s="179"/>
    </row>
    <row r="488" spans="1:21" ht="15.75" customHeight="1">
      <c r="A488" s="191"/>
      <c r="B488" s="191"/>
      <c r="C488" s="179"/>
      <c r="D488" s="179"/>
      <c r="E488" s="179"/>
      <c r="F488" s="179"/>
      <c r="G488" s="179"/>
      <c r="H488" s="179"/>
      <c r="I488" s="179"/>
      <c r="J488" s="179"/>
      <c r="K488" s="179"/>
      <c r="L488" s="179"/>
      <c r="M488" s="179"/>
      <c r="N488" s="179"/>
      <c r="O488" s="179"/>
      <c r="P488" s="179"/>
      <c r="Q488" s="179"/>
      <c r="R488" s="179"/>
      <c r="S488" s="179"/>
      <c r="T488" s="179"/>
      <c r="U488" s="179"/>
    </row>
    <row r="489" spans="1:21" ht="15.75" customHeight="1">
      <c r="A489" s="191"/>
      <c r="B489" s="191"/>
      <c r="C489" s="179"/>
      <c r="D489" s="179"/>
      <c r="E489" s="179"/>
      <c r="F489" s="179"/>
      <c r="G489" s="179"/>
      <c r="H489" s="179"/>
      <c r="I489" s="179"/>
      <c r="J489" s="179"/>
      <c r="K489" s="179"/>
      <c r="L489" s="179"/>
      <c r="M489" s="179"/>
      <c r="N489" s="179"/>
      <c r="O489" s="179"/>
      <c r="P489" s="179"/>
      <c r="Q489" s="179"/>
      <c r="R489" s="179"/>
      <c r="S489" s="179"/>
      <c r="T489" s="179"/>
      <c r="U489" s="179"/>
    </row>
    <row r="490" spans="1:21" ht="15.75" customHeight="1">
      <c r="A490" s="191"/>
      <c r="B490" s="191"/>
      <c r="C490" s="179"/>
      <c r="D490" s="179"/>
      <c r="E490" s="179"/>
      <c r="F490" s="179"/>
      <c r="G490" s="179"/>
      <c r="H490" s="179"/>
      <c r="I490" s="179"/>
      <c r="J490" s="179"/>
      <c r="K490" s="179"/>
      <c r="L490" s="179"/>
      <c r="M490" s="179"/>
      <c r="N490" s="179"/>
      <c r="O490" s="179"/>
      <c r="P490" s="179"/>
      <c r="Q490" s="179"/>
      <c r="R490" s="179"/>
      <c r="S490" s="179"/>
      <c r="T490" s="179"/>
      <c r="U490" s="179"/>
    </row>
    <row r="491" spans="1:21" ht="15.75" customHeight="1">
      <c r="A491" s="191"/>
      <c r="B491" s="191"/>
      <c r="C491" s="179"/>
      <c r="D491" s="179"/>
      <c r="E491" s="179"/>
      <c r="F491" s="179"/>
      <c r="G491" s="179"/>
      <c r="H491" s="179"/>
      <c r="I491" s="179"/>
      <c r="J491" s="179"/>
      <c r="K491" s="179"/>
      <c r="L491" s="179"/>
      <c r="M491" s="179"/>
      <c r="N491" s="179"/>
      <c r="O491" s="179"/>
      <c r="P491" s="179"/>
      <c r="Q491" s="179"/>
      <c r="R491" s="179"/>
      <c r="S491" s="179"/>
      <c r="T491" s="179"/>
      <c r="U491" s="179"/>
    </row>
    <row r="492" spans="1:21" ht="15.75" customHeight="1">
      <c r="A492" s="191"/>
      <c r="B492" s="191"/>
      <c r="C492" s="179"/>
      <c r="D492" s="179"/>
      <c r="E492" s="179"/>
      <c r="F492" s="179"/>
      <c r="G492" s="179"/>
      <c r="H492" s="179"/>
      <c r="I492" s="179"/>
      <c r="J492" s="179"/>
      <c r="K492" s="179"/>
      <c r="L492" s="179"/>
      <c r="M492" s="179"/>
      <c r="N492" s="179"/>
      <c r="O492" s="179"/>
      <c r="P492" s="179"/>
      <c r="Q492" s="179"/>
      <c r="R492" s="179"/>
      <c r="S492" s="179"/>
      <c r="T492" s="179"/>
      <c r="U492" s="179"/>
    </row>
    <row r="493" spans="1:21" ht="15.75" customHeight="1">
      <c r="A493" s="191"/>
      <c r="B493" s="191"/>
      <c r="C493" s="179"/>
      <c r="D493" s="179"/>
      <c r="E493" s="179"/>
      <c r="F493" s="179"/>
      <c r="G493" s="179"/>
      <c r="H493" s="179"/>
      <c r="I493" s="179"/>
      <c r="J493" s="179"/>
      <c r="K493" s="179"/>
      <c r="L493" s="179"/>
      <c r="M493" s="179"/>
      <c r="N493" s="179"/>
      <c r="O493" s="179"/>
      <c r="P493" s="179"/>
      <c r="Q493" s="179"/>
      <c r="R493" s="179"/>
      <c r="S493" s="179"/>
      <c r="T493" s="179"/>
      <c r="U493" s="179"/>
    </row>
    <row r="494" spans="1:21" ht="15.75" customHeight="1">
      <c r="A494" s="191"/>
      <c r="B494" s="191"/>
      <c r="C494" s="179"/>
      <c r="D494" s="179"/>
      <c r="E494" s="179"/>
      <c r="F494" s="179"/>
      <c r="G494" s="179"/>
      <c r="H494" s="179"/>
      <c r="I494" s="179"/>
      <c r="J494" s="179"/>
      <c r="K494" s="179"/>
      <c r="L494" s="179"/>
      <c r="M494" s="179"/>
      <c r="N494" s="179"/>
      <c r="O494" s="179"/>
      <c r="P494" s="179"/>
      <c r="Q494" s="179"/>
      <c r="R494" s="179"/>
      <c r="S494" s="179"/>
      <c r="T494" s="179"/>
      <c r="U494" s="179"/>
    </row>
    <row r="495" spans="1:21" ht="15.75" customHeight="1">
      <c r="A495" s="191"/>
      <c r="B495" s="191"/>
      <c r="C495" s="179"/>
      <c r="D495" s="179"/>
      <c r="E495" s="179"/>
      <c r="F495" s="179"/>
      <c r="G495" s="179"/>
      <c r="H495" s="179"/>
      <c r="I495" s="179"/>
      <c r="J495" s="179"/>
      <c r="K495" s="179"/>
      <c r="L495" s="179"/>
      <c r="M495" s="179"/>
      <c r="N495" s="179"/>
      <c r="O495" s="179"/>
      <c r="P495" s="179"/>
      <c r="Q495" s="179"/>
      <c r="R495" s="179"/>
      <c r="S495" s="179"/>
      <c r="T495" s="179"/>
      <c r="U495" s="179"/>
    </row>
    <row r="496" spans="1:21" ht="15.75" customHeight="1">
      <c r="A496" s="191"/>
      <c r="B496" s="191"/>
      <c r="C496" s="179"/>
      <c r="D496" s="179"/>
      <c r="E496" s="179"/>
      <c r="F496" s="179"/>
      <c r="G496" s="179"/>
      <c r="H496" s="179"/>
      <c r="I496" s="179"/>
      <c r="J496" s="179"/>
      <c r="K496" s="179"/>
      <c r="L496" s="179"/>
      <c r="M496" s="179"/>
      <c r="N496" s="179"/>
      <c r="O496" s="179"/>
      <c r="P496" s="179"/>
      <c r="Q496" s="179"/>
      <c r="R496" s="179"/>
      <c r="S496" s="179"/>
      <c r="T496" s="179"/>
      <c r="U496" s="179"/>
    </row>
    <row r="497" spans="1:21" ht="15.75" customHeight="1">
      <c r="A497" s="191"/>
      <c r="B497" s="191"/>
      <c r="C497" s="179"/>
      <c r="D497" s="179"/>
      <c r="E497" s="179"/>
      <c r="F497" s="179"/>
      <c r="G497" s="179"/>
      <c r="H497" s="179"/>
      <c r="I497" s="179"/>
      <c r="J497" s="179"/>
      <c r="K497" s="179"/>
      <c r="L497" s="179"/>
      <c r="M497" s="179"/>
      <c r="N497" s="179"/>
      <c r="O497" s="179"/>
      <c r="P497" s="179"/>
      <c r="Q497" s="179"/>
      <c r="R497" s="179"/>
      <c r="S497" s="179"/>
      <c r="T497" s="179"/>
      <c r="U497" s="179"/>
    </row>
    <row r="498" spans="1:21" ht="15.75" customHeight="1">
      <c r="A498" s="191"/>
      <c r="B498" s="191"/>
      <c r="C498" s="179"/>
      <c r="D498" s="179"/>
      <c r="E498" s="179"/>
      <c r="F498" s="179"/>
      <c r="G498" s="179"/>
      <c r="H498" s="179"/>
      <c r="I498" s="179"/>
      <c r="J498" s="179"/>
      <c r="K498" s="179"/>
      <c r="L498" s="179"/>
      <c r="M498" s="179"/>
      <c r="N498" s="179"/>
      <c r="O498" s="179"/>
      <c r="P498" s="179"/>
      <c r="Q498" s="179"/>
      <c r="R498" s="179"/>
      <c r="S498" s="179"/>
      <c r="T498" s="179"/>
      <c r="U498" s="179"/>
    </row>
    <row r="499" spans="1:21" ht="15.75" customHeight="1">
      <c r="A499" s="191"/>
      <c r="B499" s="191"/>
      <c r="C499" s="179"/>
      <c r="D499" s="179"/>
      <c r="E499" s="179"/>
      <c r="F499" s="179"/>
      <c r="G499" s="179"/>
      <c r="H499" s="179"/>
      <c r="I499" s="179"/>
      <c r="J499" s="179"/>
      <c r="K499" s="179"/>
      <c r="L499" s="179"/>
      <c r="M499" s="179"/>
      <c r="N499" s="179"/>
      <c r="O499" s="179"/>
      <c r="P499" s="179"/>
      <c r="Q499" s="179"/>
      <c r="R499" s="179"/>
      <c r="S499" s="179"/>
      <c r="T499" s="179"/>
      <c r="U499" s="179"/>
    </row>
    <row r="500" spans="1:21" ht="15.75" customHeight="1">
      <c r="A500" s="191"/>
      <c r="B500" s="191"/>
      <c r="C500" s="179"/>
      <c r="D500" s="179"/>
      <c r="E500" s="179"/>
      <c r="F500" s="179"/>
      <c r="G500" s="179"/>
      <c r="H500" s="179"/>
      <c r="I500" s="179"/>
      <c r="J500" s="179"/>
      <c r="K500" s="179"/>
      <c r="L500" s="179"/>
      <c r="M500" s="179"/>
      <c r="N500" s="179"/>
      <c r="O500" s="179"/>
      <c r="P500" s="179"/>
      <c r="Q500" s="179"/>
      <c r="R500" s="179"/>
      <c r="S500" s="179"/>
      <c r="T500" s="179"/>
      <c r="U500" s="179"/>
    </row>
    <row r="501" spans="1:21" ht="15.75" customHeight="1">
      <c r="A501" s="191"/>
      <c r="B501" s="191"/>
      <c r="C501" s="179"/>
      <c r="D501" s="179"/>
      <c r="E501" s="179"/>
      <c r="F501" s="179"/>
      <c r="G501" s="179"/>
      <c r="H501" s="179"/>
      <c r="I501" s="179"/>
      <c r="J501" s="179"/>
      <c r="K501" s="179"/>
      <c r="L501" s="179"/>
      <c r="M501" s="179"/>
      <c r="N501" s="179"/>
      <c r="O501" s="179"/>
      <c r="P501" s="179"/>
      <c r="Q501" s="179"/>
      <c r="R501" s="179"/>
      <c r="S501" s="179"/>
      <c r="T501" s="179"/>
      <c r="U501" s="179"/>
    </row>
    <row r="502" spans="1:21" ht="15.75" customHeight="1">
      <c r="A502" s="191"/>
      <c r="B502" s="191"/>
      <c r="C502" s="179"/>
      <c r="D502" s="179"/>
      <c r="E502" s="179"/>
      <c r="F502" s="179"/>
      <c r="G502" s="179"/>
      <c r="H502" s="179"/>
      <c r="I502" s="179"/>
      <c r="J502" s="179"/>
      <c r="K502" s="179"/>
      <c r="L502" s="179"/>
      <c r="M502" s="179"/>
      <c r="N502" s="179"/>
      <c r="O502" s="179"/>
      <c r="P502" s="179"/>
      <c r="Q502" s="179"/>
      <c r="R502" s="179"/>
      <c r="S502" s="179"/>
      <c r="T502" s="179"/>
      <c r="U502" s="179"/>
    </row>
    <row r="503" spans="1:21" ht="15.75" customHeight="1">
      <c r="A503" s="191"/>
      <c r="B503" s="191"/>
      <c r="C503" s="179"/>
      <c r="D503" s="179"/>
      <c r="E503" s="179"/>
      <c r="F503" s="179"/>
      <c r="G503" s="179"/>
      <c r="H503" s="179"/>
      <c r="I503" s="179"/>
      <c r="J503" s="179"/>
      <c r="K503" s="179"/>
      <c r="L503" s="179"/>
      <c r="M503" s="179"/>
      <c r="N503" s="179"/>
      <c r="O503" s="179"/>
      <c r="P503" s="179"/>
      <c r="Q503" s="179"/>
      <c r="R503" s="179"/>
      <c r="S503" s="179"/>
      <c r="T503" s="179"/>
      <c r="U503" s="179"/>
    </row>
    <row r="504" spans="1:21" ht="15.75" customHeight="1">
      <c r="A504" s="191"/>
      <c r="B504" s="191"/>
      <c r="C504" s="179"/>
      <c r="D504" s="179"/>
      <c r="E504" s="179"/>
      <c r="F504" s="179"/>
      <c r="G504" s="179"/>
      <c r="H504" s="179"/>
      <c r="I504" s="179"/>
      <c r="J504" s="179"/>
      <c r="K504" s="179"/>
      <c r="L504" s="179"/>
      <c r="M504" s="179"/>
      <c r="N504" s="179"/>
      <c r="O504" s="179"/>
      <c r="P504" s="179"/>
      <c r="Q504" s="179"/>
      <c r="R504" s="179"/>
      <c r="S504" s="179"/>
      <c r="T504" s="179"/>
      <c r="U504" s="179"/>
    </row>
    <row r="505" spans="1:21" ht="15.75" customHeight="1">
      <c r="A505" s="191"/>
      <c r="B505" s="191"/>
      <c r="C505" s="179"/>
      <c r="D505" s="179"/>
      <c r="E505" s="179"/>
      <c r="F505" s="179"/>
      <c r="G505" s="179"/>
      <c r="H505" s="179"/>
      <c r="I505" s="179"/>
      <c r="J505" s="179"/>
      <c r="K505" s="179"/>
      <c r="L505" s="179"/>
      <c r="M505" s="179"/>
      <c r="N505" s="179"/>
      <c r="O505" s="179"/>
      <c r="P505" s="179"/>
      <c r="Q505" s="179"/>
      <c r="R505" s="179"/>
      <c r="S505" s="179"/>
      <c r="T505" s="179"/>
      <c r="U505" s="179"/>
    </row>
    <row r="506" spans="1:21" ht="15.75" customHeight="1">
      <c r="A506" s="191"/>
      <c r="B506" s="191"/>
      <c r="C506" s="179"/>
      <c r="D506" s="179"/>
      <c r="E506" s="179"/>
      <c r="F506" s="179"/>
      <c r="G506" s="179"/>
      <c r="H506" s="179"/>
      <c r="I506" s="179"/>
      <c r="J506" s="179"/>
      <c r="K506" s="179"/>
      <c r="L506" s="179"/>
      <c r="M506" s="179"/>
      <c r="N506" s="179"/>
      <c r="O506" s="179"/>
      <c r="P506" s="179"/>
      <c r="Q506" s="179"/>
      <c r="R506" s="179"/>
      <c r="S506" s="179"/>
      <c r="T506" s="179"/>
      <c r="U506" s="179"/>
    </row>
    <row r="507" spans="1:21" ht="15.75" customHeight="1">
      <c r="A507" s="191"/>
      <c r="B507" s="191"/>
      <c r="C507" s="179"/>
      <c r="D507" s="179"/>
      <c r="E507" s="179"/>
      <c r="F507" s="179"/>
      <c r="G507" s="179"/>
      <c r="H507" s="179"/>
      <c r="I507" s="179"/>
      <c r="J507" s="179"/>
      <c r="K507" s="179"/>
      <c r="L507" s="179"/>
      <c r="M507" s="179"/>
      <c r="N507" s="179"/>
      <c r="O507" s="179"/>
      <c r="P507" s="179"/>
      <c r="Q507" s="179"/>
      <c r="R507" s="179"/>
      <c r="S507" s="179"/>
      <c r="T507" s="179"/>
      <c r="U507" s="179"/>
    </row>
    <row r="508" spans="1:21" ht="15.75" customHeight="1">
      <c r="A508" s="191"/>
      <c r="B508" s="191"/>
      <c r="C508" s="179"/>
      <c r="D508" s="179"/>
      <c r="E508" s="179"/>
      <c r="F508" s="179"/>
      <c r="G508" s="179"/>
      <c r="H508" s="179"/>
      <c r="I508" s="179"/>
      <c r="J508" s="179"/>
      <c r="K508" s="179"/>
      <c r="L508" s="179"/>
      <c r="M508" s="179"/>
      <c r="N508" s="179"/>
      <c r="O508" s="179"/>
      <c r="P508" s="179"/>
      <c r="Q508" s="179"/>
      <c r="R508" s="179"/>
      <c r="S508" s="179"/>
      <c r="T508" s="179"/>
      <c r="U508" s="179"/>
    </row>
    <row r="509" spans="1:21" ht="15.75" customHeight="1">
      <c r="A509" s="191"/>
      <c r="B509" s="191"/>
      <c r="C509" s="179"/>
      <c r="D509" s="179"/>
      <c r="E509" s="179"/>
      <c r="F509" s="179"/>
      <c r="G509" s="179"/>
      <c r="H509" s="179"/>
      <c r="I509" s="179"/>
      <c r="J509" s="179"/>
      <c r="K509" s="179"/>
      <c r="L509" s="179"/>
      <c r="M509" s="179"/>
      <c r="N509" s="179"/>
      <c r="O509" s="179"/>
      <c r="P509" s="179"/>
      <c r="Q509" s="179"/>
      <c r="R509" s="179"/>
      <c r="S509" s="179"/>
      <c r="T509" s="179"/>
      <c r="U509" s="179"/>
    </row>
    <row r="510" spans="1:21" ht="15.75" customHeight="1">
      <c r="A510" s="191"/>
      <c r="B510" s="191"/>
      <c r="C510" s="179"/>
      <c r="D510" s="179"/>
      <c r="E510" s="179"/>
      <c r="F510" s="179"/>
      <c r="G510" s="179"/>
      <c r="H510" s="179"/>
      <c r="I510" s="179"/>
      <c r="J510" s="179"/>
      <c r="K510" s="179"/>
      <c r="L510" s="179"/>
      <c r="M510" s="179"/>
      <c r="N510" s="179"/>
      <c r="O510" s="179"/>
      <c r="P510" s="179"/>
      <c r="Q510" s="179"/>
      <c r="R510" s="179"/>
      <c r="S510" s="179"/>
      <c r="T510" s="179"/>
      <c r="U510" s="179"/>
    </row>
    <row r="511" spans="1:21" ht="15.75" customHeight="1">
      <c r="A511" s="191"/>
      <c r="B511" s="191"/>
      <c r="C511" s="179"/>
      <c r="D511" s="179"/>
      <c r="E511" s="179"/>
      <c r="F511" s="179"/>
      <c r="G511" s="179"/>
      <c r="H511" s="179"/>
      <c r="I511" s="179"/>
      <c r="J511" s="179"/>
      <c r="K511" s="179"/>
      <c r="L511" s="179"/>
      <c r="M511" s="179"/>
      <c r="N511" s="179"/>
      <c r="O511" s="179"/>
      <c r="P511" s="179"/>
      <c r="Q511" s="179"/>
      <c r="R511" s="179"/>
      <c r="S511" s="179"/>
      <c r="T511" s="179"/>
      <c r="U511" s="179"/>
    </row>
    <row r="512" spans="1:21" ht="15.75" customHeight="1">
      <c r="A512" s="191"/>
      <c r="B512" s="191"/>
      <c r="C512" s="179"/>
      <c r="D512" s="179"/>
      <c r="E512" s="179"/>
      <c r="F512" s="179"/>
      <c r="G512" s="179"/>
      <c r="H512" s="179"/>
      <c r="I512" s="179"/>
      <c r="J512" s="179"/>
      <c r="K512" s="179"/>
      <c r="L512" s="179"/>
      <c r="M512" s="179"/>
      <c r="N512" s="179"/>
      <c r="O512" s="179"/>
      <c r="P512" s="179"/>
      <c r="Q512" s="179"/>
      <c r="R512" s="179"/>
      <c r="S512" s="179"/>
      <c r="T512" s="179"/>
      <c r="U512" s="179"/>
    </row>
    <row r="513" spans="1:21" ht="15.75" customHeight="1">
      <c r="A513" s="191"/>
      <c r="B513" s="191"/>
      <c r="C513" s="179"/>
      <c r="D513" s="179"/>
      <c r="E513" s="179"/>
      <c r="F513" s="179"/>
      <c r="G513" s="179"/>
      <c r="H513" s="179"/>
      <c r="I513" s="179"/>
      <c r="J513" s="179"/>
      <c r="K513" s="179"/>
      <c r="L513" s="179"/>
      <c r="M513" s="179"/>
      <c r="N513" s="179"/>
      <c r="O513" s="179"/>
      <c r="P513" s="179"/>
      <c r="Q513" s="179"/>
      <c r="R513" s="179"/>
      <c r="S513" s="179"/>
      <c r="T513" s="179"/>
      <c r="U513" s="179"/>
    </row>
    <row r="514" spans="1:21" ht="15.75" customHeight="1">
      <c r="A514" s="191"/>
      <c r="B514" s="191"/>
      <c r="C514" s="179"/>
      <c r="D514" s="179"/>
      <c r="E514" s="179"/>
      <c r="F514" s="179"/>
      <c r="G514" s="179"/>
      <c r="H514" s="179"/>
      <c r="I514" s="179"/>
      <c r="J514" s="179"/>
      <c r="K514" s="179"/>
      <c r="L514" s="179"/>
      <c r="M514" s="179"/>
      <c r="N514" s="179"/>
      <c r="O514" s="179"/>
      <c r="P514" s="179"/>
      <c r="Q514" s="179"/>
      <c r="R514" s="179"/>
      <c r="S514" s="179"/>
      <c r="T514" s="179"/>
      <c r="U514" s="179"/>
    </row>
    <row r="515" spans="1:21" ht="15.75" customHeight="1">
      <c r="A515" s="191"/>
      <c r="B515" s="191"/>
      <c r="C515" s="179"/>
      <c r="D515" s="179"/>
      <c r="E515" s="179"/>
      <c r="F515" s="179"/>
      <c r="G515" s="179"/>
      <c r="H515" s="179"/>
      <c r="I515" s="179"/>
      <c r="J515" s="179"/>
      <c r="K515" s="179"/>
      <c r="L515" s="179"/>
      <c r="M515" s="179"/>
      <c r="N515" s="179"/>
      <c r="O515" s="179"/>
      <c r="P515" s="179"/>
      <c r="Q515" s="179"/>
      <c r="R515" s="179"/>
      <c r="S515" s="179"/>
      <c r="T515" s="179"/>
      <c r="U515" s="179"/>
    </row>
    <row r="516" spans="1:21" ht="15.75" customHeight="1">
      <c r="A516" s="191"/>
      <c r="B516" s="191"/>
      <c r="C516" s="179"/>
      <c r="D516" s="179"/>
      <c r="E516" s="179"/>
      <c r="F516" s="179"/>
      <c r="G516" s="179"/>
      <c r="H516" s="179"/>
      <c r="I516" s="179"/>
      <c r="J516" s="179"/>
      <c r="K516" s="179"/>
      <c r="L516" s="179"/>
      <c r="M516" s="179"/>
      <c r="N516" s="179"/>
      <c r="O516" s="179"/>
      <c r="P516" s="179"/>
      <c r="Q516" s="179"/>
      <c r="R516" s="179"/>
      <c r="S516" s="179"/>
      <c r="T516" s="179"/>
      <c r="U516" s="179"/>
    </row>
    <row r="517" spans="1:21" ht="15.75" customHeight="1">
      <c r="A517" s="191"/>
      <c r="B517" s="191"/>
      <c r="C517" s="179"/>
      <c r="D517" s="179"/>
      <c r="E517" s="179"/>
      <c r="F517" s="179"/>
      <c r="G517" s="179"/>
      <c r="H517" s="179"/>
      <c r="I517" s="179"/>
      <c r="J517" s="179"/>
      <c r="K517" s="179"/>
      <c r="L517" s="179"/>
      <c r="M517" s="179"/>
      <c r="N517" s="179"/>
      <c r="O517" s="179"/>
      <c r="P517" s="179"/>
      <c r="Q517" s="179"/>
      <c r="R517" s="179"/>
      <c r="S517" s="179"/>
      <c r="T517" s="179"/>
      <c r="U517" s="179"/>
    </row>
    <row r="518" spans="1:21" ht="15.75" customHeight="1">
      <c r="A518" s="191"/>
      <c r="B518" s="191"/>
      <c r="C518" s="179"/>
      <c r="D518" s="179"/>
      <c r="E518" s="179"/>
      <c r="F518" s="179"/>
      <c r="G518" s="179"/>
      <c r="H518" s="179"/>
      <c r="I518" s="179"/>
      <c r="J518" s="179"/>
      <c r="K518" s="179"/>
      <c r="L518" s="179"/>
      <c r="M518" s="179"/>
      <c r="N518" s="179"/>
      <c r="O518" s="179"/>
      <c r="P518" s="179"/>
      <c r="Q518" s="179"/>
      <c r="R518" s="179"/>
      <c r="S518" s="179"/>
      <c r="T518" s="179"/>
      <c r="U518" s="179"/>
    </row>
    <row r="519" spans="1:21" ht="15.75" customHeight="1">
      <c r="A519" s="191"/>
      <c r="B519" s="191"/>
      <c r="C519" s="179"/>
      <c r="D519" s="179"/>
      <c r="E519" s="179"/>
      <c r="F519" s="179"/>
      <c r="G519" s="179"/>
      <c r="H519" s="179"/>
      <c r="I519" s="179"/>
      <c r="J519" s="179"/>
      <c r="K519" s="179"/>
      <c r="L519" s="179"/>
      <c r="M519" s="179"/>
      <c r="N519" s="179"/>
      <c r="O519" s="179"/>
      <c r="P519" s="179"/>
      <c r="Q519" s="179"/>
      <c r="R519" s="179"/>
      <c r="S519" s="179"/>
      <c r="T519" s="179"/>
      <c r="U519" s="179"/>
    </row>
    <row r="520" spans="1:21" ht="15.75" customHeight="1">
      <c r="A520" s="191"/>
      <c r="B520" s="191"/>
      <c r="C520" s="179"/>
      <c r="D520" s="179"/>
      <c r="E520" s="179"/>
      <c r="F520" s="179"/>
      <c r="G520" s="179"/>
      <c r="H520" s="179"/>
      <c r="I520" s="179"/>
      <c r="J520" s="179"/>
      <c r="K520" s="179"/>
      <c r="L520" s="179"/>
      <c r="M520" s="179"/>
      <c r="N520" s="179"/>
      <c r="O520" s="179"/>
      <c r="P520" s="179"/>
      <c r="Q520" s="179"/>
      <c r="R520" s="179"/>
      <c r="S520" s="179"/>
      <c r="T520" s="179"/>
      <c r="U520" s="179"/>
    </row>
    <row r="521" spans="1:21" ht="15.75" customHeight="1">
      <c r="A521" s="191"/>
      <c r="B521" s="191"/>
      <c r="C521" s="179"/>
      <c r="D521" s="179"/>
      <c r="E521" s="179"/>
      <c r="F521" s="179"/>
      <c r="G521" s="179"/>
      <c r="H521" s="179"/>
      <c r="I521" s="179"/>
      <c r="J521" s="179"/>
      <c r="K521" s="179"/>
      <c r="L521" s="179"/>
      <c r="M521" s="179"/>
      <c r="N521" s="179"/>
      <c r="O521" s="179"/>
      <c r="P521" s="179"/>
      <c r="Q521" s="179"/>
      <c r="R521" s="179"/>
      <c r="S521" s="179"/>
      <c r="T521" s="179"/>
      <c r="U521" s="179"/>
    </row>
    <row r="522" spans="1:21" ht="15.75" customHeight="1">
      <c r="A522" s="191"/>
      <c r="B522" s="191"/>
      <c r="C522" s="179"/>
      <c r="D522" s="179"/>
      <c r="E522" s="179"/>
      <c r="F522" s="179"/>
      <c r="G522" s="179"/>
      <c r="H522" s="179"/>
      <c r="I522" s="179"/>
      <c r="J522" s="179"/>
      <c r="K522" s="179"/>
      <c r="L522" s="179"/>
      <c r="M522" s="179"/>
      <c r="N522" s="179"/>
      <c r="O522" s="179"/>
      <c r="P522" s="179"/>
      <c r="Q522" s="179"/>
      <c r="R522" s="179"/>
      <c r="S522" s="179"/>
      <c r="T522" s="179"/>
      <c r="U522" s="179"/>
    </row>
    <row r="523" spans="1:21" ht="15.75" customHeight="1">
      <c r="A523" s="191"/>
      <c r="B523" s="191"/>
      <c r="C523" s="179"/>
      <c r="D523" s="179"/>
      <c r="E523" s="179"/>
      <c r="F523" s="179"/>
      <c r="G523" s="179"/>
      <c r="H523" s="179"/>
      <c r="I523" s="179"/>
      <c r="J523" s="179"/>
      <c r="K523" s="179"/>
      <c r="L523" s="179"/>
      <c r="M523" s="179"/>
      <c r="N523" s="179"/>
      <c r="O523" s="179"/>
      <c r="P523" s="179"/>
      <c r="Q523" s="179"/>
      <c r="R523" s="179"/>
      <c r="S523" s="179"/>
      <c r="T523" s="179"/>
      <c r="U523" s="179"/>
    </row>
    <row r="524" spans="1:21" ht="15.75" customHeight="1">
      <c r="A524" s="191"/>
      <c r="B524" s="191"/>
      <c r="C524" s="179"/>
      <c r="D524" s="179"/>
      <c r="E524" s="179"/>
      <c r="F524" s="179"/>
      <c r="G524" s="179"/>
      <c r="H524" s="179"/>
      <c r="I524" s="179"/>
      <c r="J524" s="179"/>
      <c r="K524" s="179"/>
      <c r="L524" s="179"/>
      <c r="M524" s="179"/>
      <c r="N524" s="179"/>
      <c r="O524" s="179"/>
      <c r="P524" s="179"/>
      <c r="Q524" s="179"/>
      <c r="R524" s="179"/>
      <c r="S524" s="179"/>
      <c r="T524" s="179"/>
      <c r="U524" s="179"/>
    </row>
    <row r="525" spans="1:21" ht="15.75" customHeight="1">
      <c r="A525" s="191"/>
      <c r="B525" s="191"/>
      <c r="C525" s="179"/>
      <c r="D525" s="179"/>
      <c r="E525" s="179"/>
      <c r="F525" s="179"/>
      <c r="G525" s="179"/>
      <c r="H525" s="179"/>
      <c r="I525" s="179"/>
      <c r="J525" s="179"/>
      <c r="K525" s="179"/>
      <c r="L525" s="179"/>
      <c r="M525" s="179"/>
      <c r="N525" s="179"/>
      <c r="O525" s="179"/>
      <c r="P525" s="179"/>
      <c r="Q525" s="179"/>
      <c r="R525" s="179"/>
      <c r="S525" s="179"/>
      <c r="T525" s="179"/>
      <c r="U525" s="179"/>
    </row>
    <row r="526" spans="1:21" ht="15.75" customHeight="1">
      <c r="A526" s="191"/>
      <c r="B526" s="191"/>
      <c r="C526" s="179"/>
      <c r="D526" s="179"/>
      <c r="E526" s="179"/>
      <c r="F526" s="179"/>
      <c r="G526" s="179"/>
      <c r="H526" s="179"/>
      <c r="I526" s="179"/>
      <c r="J526" s="179"/>
      <c r="K526" s="179"/>
      <c r="L526" s="179"/>
      <c r="M526" s="179"/>
      <c r="N526" s="179"/>
      <c r="O526" s="179"/>
      <c r="P526" s="179"/>
      <c r="Q526" s="179"/>
      <c r="R526" s="179"/>
      <c r="S526" s="179"/>
      <c r="T526" s="179"/>
      <c r="U526" s="179"/>
    </row>
    <row r="527" spans="1:21" ht="15.75" customHeight="1">
      <c r="A527" s="191"/>
      <c r="B527" s="191"/>
      <c r="C527" s="179"/>
      <c r="D527" s="179"/>
      <c r="E527" s="179"/>
      <c r="F527" s="179"/>
      <c r="G527" s="179"/>
      <c r="H527" s="179"/>
      <c r="I527" s="179"/>
      <c r="J527" s="179"/>
      <c r="K527" s="179"/>
      <c r="L527" s="179"/>
      <c r="M527" s="179"/>
      <c r="N527" s="179"/>
      <c r="O527" s="179"/>
      <c r="P527" s="179"/>
      <c r="Q527" s="179"/>
      <c r="R527" s="179"/>
      <c r="S527" s="179"/>
      <c r="T527" s="179"/>
      <c r="U527" s="179"/>
    </row>
    <row r="528" spans="1:21" ht="15.75" customHeight="1">
      <c r="A528" s="191"/>
      <c r="B528" s="191"/>
      <c r="C528" s="179"/>
      <c r="D528" s="179"/>
      <c r="E528" s="179"/>
      <c r="F528" s="179"/>
      <c r="G528" s="179"/>
      <c r="H528" s="179"/>
      <c r="I528" s="179"/>
      <c r="J528" s="179"/>
      <c r="K528" s="179"/>
      <c r="L528" s="179"/>
      <c r="M528" s="179"/>
      <c r="N528" s="179"/>
      <c r="O528" s="179"/>
      <c r="P528" s="179"/>
      <c r="Q528" s="179"/>
      <c r="R528" s="179"/>
      <c r="S528" s="179"/>
      <c r="T528" s="179"/>
      <c r="U528" s="179"/>
    </row>
    <row r="529" spans="1:21" ht="15.75" customHeight="1">
      <c r="A529" s="191"/>
      <c r="B529" s="191"/>
      <c r="C529" s="179"/>
      <c r="D529" s="179"/>
      <c r="E529" s="179"/>
      <c r="F529" s="179"/>
      <c r="G529" s="179"/>
      <c r="H529" s="179"/>
      <c r="I529" s="179"/>
      <c r="J529" s="179"/>
      <c r="K529" s="179"/>
      <c r="L529" s="179"/>
      <c r="M529" s="179"/>
      <c r="N529" s="179"/>
      <c r="O529" s="179"/>
      <c r="P529" s="179"/>
      <c r="Q529" s="179"/>
      <c r="R529" s="179"/>
      <c r="S529" s="179"/>
      <c r="T529" s="179"/>
      <c r="U529" s="179"/>
    </row>
    <row r="530" spans="1:21" ht="15.75" customHeight="1">
      <c r="A530" s="191"/>
      <c r="B530" s="191"/>
      <c r="C530" s="179"/>
      <c r="D530" s="179"/>
      <c r="E530" s="179"/>
      <c r="F530" s="179"/>
      <c r="G530" s="179"/>
      <c r="H530" s="179"/>
      <c r="I530" s="179"/>
      <c r="J530" s="179"/>
      <c r="K530" s="179"/>
      <c r="L530" s="179"/>
      <c r="M530" s="179"/>
      <c r="N530" s="179"/>
      <c r="O530" s="179"/>
      <c r="P530" s="179"/>
      <c r="Q530" s="179"/>
      <c r="R530" s="179"/>
      <c r="S530" s="179"/>
      <c r="T530" s="179"/>
      <c r="U530" s="179"/>
    </row>
    <row r="531" spans="1:21" ht="15.75" customHeight="1">
      <c r="A531" s="191"/>
      <c r="B531" s="191"/>
      <c r="C531" s="179"/>
      <c r="D531" s="179"/>
      <c r="E531" s="179"/>
      <c r="F531" s="179"/>
      <c r="G531" s="179"/>
      <c r="H531" s="179"/>
      <c r="I531" s="179"/>
      <c r="J531" s="179"/>
      <c r="K531" s="179"/>
      <c r="L531" s="179"/>
      <c r="M531" s="179"/>
      <c r="N531" s="179"/>
      <c r="O531" s="179"/>
      <c r="P531" s="179"/>
      <c r="Q531" s="179"/>
      <c r="R531" s="179"/>
      <c r="S531" s="179"/>
      <c r="T531" s="179"/>
      <c r="U531" s="179"/>
    </row>
    <row r="532" spans="1:21" ht="15.75" customHeight="1">
      <c r="A532" s="191"/>
      <c r="B532" s="191"/>
      <c r="C532" s="179"/>
      <c r="D532" s="179"/>
      <c r="E532" s="179"/>
      <c r="F532" s="179"/>
      <c r="G532" s="179"/>
      <c r="H532" s="179"/>
      <c r="I532" s="179"/>
      <c r="J532" s="179"/>
      <c r="K532" s="179"/>
      <c r="L532" s="179"/>
      <c r="M532" s="179"/>
      <c r="N532" s="179"/>
      <c r="O532" s="179"/>
      <c r="P532" s="179"/>
      <c r="Q532" s="179"/>
      <c r="R532" s="179"/>
      <c r="S532" s="179"/>
      <c r="T532" s="179"/>
      <c r="U532" s="179"/>
    </row>
    <row r="533" spans="1:21" ht="15.75" customHeight="1">
      <c r="A533" s="191"/>
      <c r="B533" s="191"/>
      <c r="C533" s="179"/>
      <c r="D533" s="179"/>
      <c r="E533" s="179"/>
      <c r="F533" s="179"/>
      <c r="G533" s="179"/>
      <c r="H533" s="179"/>
      <c r="I533" s="179"/>
      <c r="J533" s="179"/>
      <c r="K533" s="179"/>
      <c r="L533" s="179"/>
      <c r="M533" s="179"/>
      <c r="N533" s="179"/>
      <c r="O533" s="179"/>
      <c r="P533" s="179"/>
      <c r="Q533" s="179"/>
      <c r="R533" s="179"/>
      <c r="S533" s="179"/>
      <c r="T533" s="179"/>
      <c r="U533" s="179"/>
    </row>
    <row r="534" spans="1:21" ht="15.75" customHeight="1">
      <c r="A534" s="191"/>
      <c r="B534" s="191"/>
      <c r="C534" s="179"/>
      <c r="D534" s="179"/>
      <c r="E534" s="179"/>
      <c r="F534" s="179"/>
      <c r="G534" s="179"/>
      <c r="H534" s="179"/>
      <c r="I534" s="179"/>
      <c r="J534" s="179"/>
      <c r="K534" s="179"/>
      <c r="L534" s="179"/>
      <c r="M534" s="179"/>
      <c r="N534" s="179"/>
      <c r="O534" s="179"/>
      <c r="P534" s="179"/>
      <c r="Q534" s="179"/>
      <c r="R534" s="179"/>
      <c r="S534" s="179"/>
      <c r="T534" s="179"/>
      <c r="U534" s="179"/>
    </row>
    <row r="535" spans="1:21" ht="15.75" customHeight="1">
      <c r="A535" s="191"/>
      <c r="B535" s="191"/>
      <c r="C535" s="179"/>
      <c r="D535" s="179"/>
      <c r="E535" s="179"/>
      <c r="F535" s="179"/>
      <c r="G535" s="179"/>
      <c r="H535" s="179"/>
      <c r="I535" s="179"/>
      <c r="J535" s="179"/>
      <c r="K535" s="179"/>
      <c r="L535" s="179"/>
      <c r="M535" s="179"/>
      <c r="N535" s="179"/>
      <c r="O535" s="179"/>
      <c r="P535" s="179"/>
      <c r="Q535" s="179"/>
      <c r="R535" s="179"/>
      <c r="S535" s="179"/>
      <c r="T535" s="179"/>
      <c r="U535" s="179"/>
    </row>
    <row r="536" spans="1:21" ht="15.75" customHeight="1">
      <c r="A536" s="191"/>
      <c r="B536" s="191"/>
      <c r="C536" s="179"/>
      <c r="D536" s="179"/>
      <c r="E536" s="179"/>
      <c r="F536" s="179"/>
      <c r="G536" s="179"/>
      <c r="H536" s="179"/>
      <c r="I536" s="179"/>
      <c r="J536" s="179"/>
      <c r="K536" s="179"/>
      <c r="L536" s="179"/>
      <c r="M536" s="179"/>
      <c r="N536" s="179"/>
      <c r="O536" s="179"/>
      <c r="P536" s="179"/>
      <c r="Q536" s="179"/>
      <c r="R536" s="179"/>
      <c r="S536" s="179"/>
      <c r="T536" s="179"/>
      <c r="U536" s="179"/>
    </row>
    <row r="537" spans="1:21" ht="15.75" customHeight="1">
      <c r="A537" s="191"/>
      <c r="B537" s="191"/>
      <c r="C537" s="179"/>
      <c r="D537" s="179"/>
      <c r="E537" s="179"/>
      <c r="F537" s="179"/>
      <c r="G537" s="179"/>
      <c r="H537" s="179"/>
      <c r="I537" s="179"/>
      <c r="J537" s="179"/>
      <c r="K537" s="179"/>
      <c r="L537" s="179"/>
      <c r="M537" s="179"/>
      <c r="N537" s="179"/>
      <c r="O537" s="179"/>
      <c r="P537" s="179"/>
      <c r="Q537" s="179"/>
      <c r="R537" s="179"/>
      <c r="S537" s="179"/>
      <c r="T537" s="179"/>
      <c r="U537" s="179"/>
    </row>
    <row r="538" spans="1:21" ht="15.75" customHeight="1">
      <c r="A538" s="191"/>
      <c r="B538" s="191"/>
      <c r="C538" s="179"/>
      <c r="D538" s="179"/>
      <c r="E538" s="179"/>
      <c r="F538" s="179"/>
      <c r="G538" s="179"/>
      <c r="H538" s="179"/>
      <c r="I538" s="179"/>
      <c r="J538" s="179"/>
      <c r="K538" s="179"/>
      <c r="L538" s="179"/>
      <c r="M538" s="179"/>
      <c r="N538" s="179"/>
      <c r="O538" s="179"/>
      <c r="P538" s="179"/>
      <c r="Q538" s="179"/>
      <c r="R538" s="179"/>
      <c r="S538" s="179"/>
      <c r="T538" s="179"/>
      <c r="U538" s="179"/>
    </row>
    <row r="539" spans="1:21" ht="15.75" customHeight="1">
      <c r="A539" s="191"/>
      <c r="B539" s="191"/>
      <c r="C539" s="179"/>
      <c r="D539" s="179"/>
      <c r="E539" s="179"/>
      <c r="F539" s="179"/>
      <c r="G539" s="179"/>
      <c r="H539" s="179"/>
      <c r="I539" s="179"/>
      <c r="J539" s="179"/>
      <c r="K539" s="179"/>
      <c r="L539" s="179"/>
      <c r="M539" s="179"/>
      <c r="N539" s="179"/>
      <c r="O539" s="179"/>
      <c r="P539" s="179"/>
      <c r="Q539" s="179"/>
      <c r="R539" s="179"/>
      <c r="S539" s="179"/>
      <c r="T539" s="179"/>
      <c r="U539" s="179"/>
    </row>
    <row r="540" spans="1:21" ht="15.75" customHeight="1">
      <c r="A540" s="191"/>
      <c r="B540" s="191"/>
      <c r="C540" s="179"/>
      <c r="D540" s="179"/>
      <c r="E540" s="179"/>
      <c r="F540" s="179"/>
      <c r="G540" s="179"/>
      <c r="H540" s="179"/>
      <c r="I540" s="179"/>
      <c r="J540" s="179"/>
      <c r="K540" s="179"/>
      <c r="L540" s="179"/>
      <c r="M540" s="179"/>
      <c r="N540" s="179"/>
      <c r="O540" s="179"/>
      <c r="P540" s="179"/>
      <c r="Q540" s="179"/>
      <c r="R540" s="179"/>
      <c r="S540" s="179"/>
      <c r="T540" s="179"/>
      <c r="U540" s="179"/>
    </row>
    <row r="541" spans="1:21" ht="15.75" customHeight="1">
      <c r="A541" s="191"/>
      <c r="B541" s="191"/>
      <c r="C541" s="179"/>
      <c r="D541" s="179"/>
      <c r="E541" s="179"/>
      <c r="F541" s="179"/>
      <c r="G541" s="179"/>
      <c r="H541" s="179"/>
      <c r="I541" s="179"/>
      <c r="J541" s="179"/>
      <c r="K541" s="179"/>
      <c r="L541" s="179"/>
      <c r="M541" s="179"/>
      <c r="N541" s="179"/>
      <c r="O541" s="179"/>
      <c r="P541" s="179"/>
      <c r="Q541" s="179"/>
      <c r="R541" s="179"/>
      <c r="S541" s="179"/>
      <c r="T541" s="179"/>
      <c r="U541" s="179"/>
    </row>
    <row r="542" spans="1:21" ht="15.75" customHeight="1">
      <c r="A542" s="191"/>
      <c r="B542" s="191"/>
      <c r="C542" s="179"/>
      <c r="D542" s="179"/>
      <c r="E542" s="179"/>
      <c r="F542" s="179"/>
      <c r="G542" s="179"/>
      <c r="H542" s="179"/>
      <c r="I542" s="179"/>
      <c r="J542" s="179"/>
      <c r="K542" s="179"/>
      <c r="L542" s="179"/>
      <c r="M542" s="179"/>
      <c r="N542" s="179"/>
      <c r="O542" s="179"/>
      <c r="P542" s="179"/>
      <c r="Q542" s="179"/>
      <c r="R542" s="179"/>
      <c r="S542" s="179"/>
      <c r="T542" s="179"/>
      <c r="U542" s="179"/>
    </row>
    <row r="543" spans="1:21" ht="15.75" customHeight="1">
      <c r="A543" s="191"/>
      <c r="B543" s="191"/>
      <c r="C543" s="179"/>
      <c r="D543" s="179"/>
      <c r="E543" s="179"/>
      <c r="F543" s="179"/>
      <c r="G543" s="179"/>
      <c r="H543" s="179"/>
      <c r="I543" s="179"/>
      <c r="J543" s="179"/>
      <c r="K543" s="179"/>
      <c r="L543" s="179"/>
      <c r="M543" s="179"/>
      <c r="N543" s="179"/>
      <c r="O543" s="179"/>
      <c r="P543" s="179"/>
      <c r="Q543" s="179"/>
      <c r="R543" s="179"/>
      <c r="S543" s="179"/>
      <c r="T543" s="179"/>
      <c r="U543" s="179"/>
    </row>
    <row r="544" spans="1:21" ht="15.75" customHeight="1">
      <c r="A544" s="191"/>
      <c r="B544" s="191"/>
      <c r="C544" s="179"/>
      <c r="D544" s="179"/>
      <c r="E544" s="179"/>
      <c r="F544" s="179"/>
      <c r="G544" s="179"/>
      <c r="H544" s="179"/>
      <c r="I544" s="179"/>
      <c r="J544" s="179"/>
      <c r="K544" s="179"/>
      <c r="L544" s="179"/>
      <c r="M544" s="179"/>
      <c r="N544" s="179"/>
      <c r="O544" s="179"/>
      <c r="P544" s="179"/>
      <c r="Q544" s="179"/>
      <c r="R544" s="179"/>
      <c r="S544" s="179"/>
      <c r="T544" s="179"/>
      <c r="U544" s="179"/>
    </row>
    <row r="545" spans="1:21" ht="15.75" customHeight="1">
      <c r="A545" s="191"/>
      <c r="B545" s="191"/>
      <c r="C545" s="179"/>
      <c r="D545" s="179"/>
      <c r="E545" s="179"/>
      <c r="F545" s="179"/>
      <c r="G545" s="179"/>
      <c r="H545" s="179"/>
      <c r="I545" s="179"/>
      <c r="J545" s="179"/>
      <c r="K545" s="179"/>
      <c r="L545" s="179"/>
      <c r="M545" s="179"/>
      <c r="N545" s="179"/>
      <c r="O545" s="179"/>
      <c r="P545" s="179"/>
      <c r="Q545" s="179"/>
      <c r="R545" s="179"/>
      <c r="S545" s="179"/>
      <c r="T545" s="179"/>
      <c r="U545" s="179"/>
    </row>
    <row r="546" spans="1:21" ht="15.75" customHeight="1">
      <c r="A546" s="191"/>
      <c r="B546" s="191"/>
      <c r="C546" s="179"/>
      <c r="D546" s="179"/>
      <c r="E546" s="179"/>
      <c r="F546" s="179"/>
      <c r="G546" s="179"/>
      <c r="H546" s="179"/>
      <c r="I546" s="179"/>
      <c r="J546" s="179"/>
      <c r="K546" s="179"/>
      <c r="L546" s="179"/>
      <c r="M546" s="179"/>
      <c r="N546" s="179"/>
      <c r="O546" s="179"/>
      <c r="P546" s="179"/>
      <c r="Q546" s="179"/>
      <c r="R546" s="179"/>
      <c r="S546" s="179"/>
      <c r="T546" s="179"/>
      <c r="U546" s="179"/>
    </row>
    <row r="547" spans="1:21" ht="15.75" customHeight="1">
      <c r="A547" s="191"/>
      <c r="B547" s="191"/>
      <c r="C547" s="179"/>
      <c r="D547" s="179"/>
      <c r="E547" s="179"/>
      <c r="F547" s="179"/>
      <c r="G547" s="179"/>
      <c r="H547" s="179"/>
      <c r="I547" s="179"/>
      <c r="J547" s="179"/>
      <c r="K547" s="179"/>
      <c r="L547" s="179"/>
      <c r="M547" s="179"/>
      <c r="N547" s="179"/>
      <c r="O547" s="179"/>
      <c r="P547" s="179"/>
      <c r="Q547" s="179"/>
      <c r="R547" s="179"/>
      <c r="S547" s="179"/>
      <c r="T547" s="179"/>
      <c r="U547" s="179"/>
    </row>
    <row r="548" spans="1:21" ht="15.75" customHeight="1">
      <c r="A548" s="191"/>
      <c r="B548" s="191"/>
      <c r="C548" s="179"/>
      <c r="D548" s="179"/>
      <c r="E548" s="179"/>
      <c r="F548" s="179"/>
      <c r="G548" s="179"/>
      <c r="H548" s="179"/>
      <c r="I548" s="179"/>
      <c r="J548" s="179"/>
      <c r="K548" s="179"/>
      <c r="L548" s="179"/>
      <c r="M548" s="179"/>
      <c r="N548" s="179"/>
      <c r="O548" s="179"/>
      <c r="P548" s="179"/>
      <c r="Q548" s="179"/>
      <c r="R548" s="179"/>
      <c r="S548" s="179"/>
      <c r="T548" s="179"/>
      <c r="U548" s="179"/>
    </row>
    <row r="549" spans="1:21" ht="15.75" customHeight="1">
      <c r="A549" s="191"/>
      <c r="B549" s="191"/>
      <c r="C549" s="179"/>
      <c r="D549" s="179"/>
      <c r="E549" s="179"/>
      <c r="F549" s="179"/>
      <c r="G549" s="179"/>
      <c r="H549" s="179"/>
      <c r="I549" s="179"/>
      <c r="J549" s="179"/>
      <c r="K549" s="179"/>
      <c r="L549" s="179"/>
      <c r="M549" s="179"/>
      <c r="N549" s="179"/>
      <c r="O549" s="179"/>
      <c r="P549" s="179"/>
      <c r="Q549" s="179"/>
      <c r="R549" s="179"/>
      <c r="S549" s="179"/>
      <c r="T549" s="179"/>
      <c r="U549" s="179"/>
    </row>
    <row r="550" spans="1:21" ht="15.75" customHeight="1">
      <c r="A550" s="191"/>
      <c r="B550" s="191"/>
      <c r="C550" s="179"/>
      <c r="D550" s="179"/>
      <c r="E550" s="179"/>
      <c r="F550" s="179"/>
      <c r="G550" s="179"/>
      <c r="H550" s="179"/>
      <c r="I550" s="179"/>
      <c r="J550" s="179"/>
      <c r="K550" s="179"/>
      <c r="L550" s="179"/>
      <c r="M550" s="179"/>
      <c r="N550" s="179"/>
      <c r="O550" s="179"/>
      <c r="P550" s="179"/>
      <c r="Q550" s="179"/>
      <c r="R550" s="179"/>
      <c r="S550" s="179"/>
      <c r="T550" s="179"/>
      <c r="U550" s="179"/>
    </row>
    <row r="551" spans="1:21" ht="15.75" customHeight="1">
      <c r="A551" s="191"/>
      <c r="B551" s="191"/>
      <c r="C551" s="179"/>
      <c r="D551" s="179"/>
      <c r="E551" s="179"/>
      <c r="F551" s="179"/>
      <c r="G551" s="179"/>
      <c r="H551" s="179"/>
      <c r="I551" s="179"/>
      <c r="J551" s="179"/>
      <c r="K551" s="179"/>
      <c r="L551" s="179"/>
      <c r="M551" s="179"/>
      <c r="N551" s="179"/>
      <c r="O551" s="179"/>
      <c r="P551" s="179"/>
      <c r="Q551" s="179"/>
      <c r="R551" s="179"/>
      <c r="S551" s="179"/>
      <c r="T551" s="179"/>
      <c r="U551" s="179"/>
    </row>
    <row r="552" spans="1:21" ht="15.75" customHeight="1">
      <c r="A552" s="191"/>
      <c r="B552" s="191"/>
      <c r="C552" s="179"/>
      <c r="D552" s="179"/>
      <c r="E552" s="179"/>
      <c r="F552" s="179"/>
      <c r="G552" s="179"/>
      <c r="H552" s="179"/>
      <c r="I552" s="179"/>
      <c r="J552" s="179"/>
      <c r="K552" s="179"/>
      <c r="L552" s="179"/>
      <c r="M552" s="179"/>
      <c r="N552" s="179"/>
      <c r="O552" s="179"/>
      <c r="P552" s="179"/>
      <c r="Q552" s="179"/>
      <c r="R552" s="179"/>
      <c r="S552" s="179"/>
      <c r="T552" s="179"/>
      <c r="U552" s="179"/>
    </row>
    <row r="553" spans="1:21" ht="15.75" customHeight="1">
      <c r="A553" s="191"/>
      <c r="B553" s="191"/>
      <c r="C553" s="179"/>
      <c r="D553" s="179"/>
      <c r="E553" s="179"/>
      <c r="F553" s="179"/>
      <c r="G553" s="179"/>
      <c r="H553" s="179"/>
      <c r="I553" s="179"/>
      <c r="J553" s="179"/>
      <c r="K553" s="179"/>
      <c r="L553" s="179"/>
      <c r="M553" s="179"/>
      <c r="N553" s="179"/>
      <c r="O553" s="179"/>
      <c r="P553" s="179"/>
      <c r="Q553" s="179"/>
      <c r="R553" s="179"/>
      <c r="S553" s="179"/>
      <c r="T553" s="179"/>
      <c r="U553" s="179"/>
    </row>
    <row r="554" spans="1:21" ht="15.75" customHeight="1">
      <c r="A554" s="191"/>
      <c r="B554" s="191"/>
      <c r="C554" s="179"/>
      <c r="D554" s="179"/>
      <c r="E554" s="179"/>
      <c r="F554" s="179"/>
      <c r="G554" s="179"/>
      <c r="H554" s="179"/>
      <c r="I554" s="179"/>
      <c r="J554" s="179"/>
      <c r="K554" s="179"/>
      <c r="L554" s="179"/>
      <c r="M554" s="179"/>
      <c r="N554" s="179"/>
      <c r="O554" s="179"/>
      <c r="P554" s="179"/>
      <c r="Q554" s="179"/>
      <c r="R554" s="179"/>
      <c r="S554" s="179"/>
      <c r="T554" s="179"/>
      <c r="U554" s="179"/>
    </row>
    <row r="555" spans="1:21" ht="15.75" customHeight="1">
      <c r="A555" s="191"/>
      <c r="B555" s="191"/>
      <c r="C555" s="179"/>
      <c r="D555" s="179"/>
      <c r="E555" s="179"/>
      <c r="F555" s="179"/>
      <c r="G555" s="179"/>
      <c r="H555" s="179"/>
      <c r="I555" s="179"/>
      <c r="J555" s="179"/>
      <c r="K555" s="179"/>
      <c r="L555" s="179"/>
      <c r="M555" s="179"/>
      <c r="N555" s="179"/>
      <c r="O555" s="179"/>
      <c r="P555" s="179"/>
      <c r="Q555" s="179"/>
      <c r="R555" s="179"/>
      <c r="S555" s="179"/>
      <c r="T555" s="179"/>
      <c r="U555" s="179"/>
    </row>
    <row r="556" spans="1:21" ht="15.75" customHeight="1">
      <c r="A556" s="191"/>
      <c r="B556" s="191"/>
      <c r="C556" s="179"/>
      <c r="D556" s="179"/>
      <c r="E556" s="179"/>
      <c r="F556" s="179"/>
      <c r="G556" s="179"/>
      <c r="H556" s="179"/>
      <c r="I556" s="179"/>
      <c r="J556" s="179"/>
      <c r="K556" s="179"/>
      <c r="L556" s="179"/>
      <c r="M556" s="179"/>
      <c r="N556" s="179"/>
      <c r="O556" s="179"/>
      <c r="P556" s="179"/>
      <c r="Q556" s="179"/>
      <c r="R556" s="179"/>
      <c r="S556" s="179"/>
      <c r="T556" s="179"/>
      <c r="U556" s="179"/>
    </row>
    <row r="557" spans="1:21" ht="15.75" customHeight="1">
      <c r="A557" s="191"/>
      <c r="B557" s="191"/>
      <c r="C557" s="179"/>
      <c r="D557" s="179"/>
      <c r="E557" s="179"/>
      <c r="F557" s="179"/>
      <c r="G557" s="179"/>
      <c r="H557" s="179"/>
      <c r="I557" s="179"/>
      <c r="J557" s="179"/>
      <c r="K557" s="179"/>
      <c r="L557" s="179"/>
      <c r="M557" s="179"/>
      <c r="N557" s="179"/>
      <c r="O557" s="179"/>
      <c r="P557" s="179"/>
      <c r="Q557" s="179"/>
      <c r="R557" s="179"/>
      <c r="S557" s="179"/>
      <c r="T557" s="179"/>
      <c r="U557" s="179"/>
    </row>
    <row r="558" spans="1:21" ht="15.75" customHeight="1">
      <c r="A558" s="191"/>
      <c r="B558" s="191"/>
      <c r="C558" s="179"/>
      <c r="D558" s="179"/>
      <c r="E558" s="179"/>
      <c r="F558" s="179"/>
      <c r="G558" s="179"/>
      <c r="H558" s="179"/>
      <c r="I558" s="179"/>
      <c r="J558" s="179"/>
      <c r="K558" s="179"/>
      <c r="L558" s="179"/>
      <c r="M558" s="179"/>
      <c r="N558" s="179"/>
      <c r="O558" s="179"/>
      <c r="P558" s="179"/>
      <c r="Q558" s="179"/>
      <c r="R558" s="179"/>
      <c r="S558" s="179"/>
      <c r="T558" s="179"/>
      <c r="U558" s="179"/>
    </row>
    <row r="559" spans="1:21" ht="15.75" customHeight="1">
      <c r="A559" s="191"/>
      <c r="B559" s="191"/>
      <c r="C559" s="179"/>
      <c r="D559" s="179"/>
      <c r="E559" s="179"/>
      <c r="F559" s="179"/>
      <c r="G559" s="179"/>
      <c r="H559" s="179"/>
      <c r="I559" s="179"/>
      <c r="J559" s="179"/>
      <c r="K559" s="179"/>
      <c r="L559" s="179"/>
      <c r="M559" s="179"/>
      <c r="N559" s="179"/>
      <c r="O559" s="179"/>
      <c r="P559" s="179"/>
      <c r="Q559" s="179"/>
      <c r="R559" s="179"/>
      <c r="S559" s="179"/>
      <c r="T559" s="179"/>
      <c r="U559" s="179"/>
    </row>
    <row r="560" spans="1:21" ht="15.75" customHeight="1">
      <c r="A560" s="191"/>
      <c r="B560" s="191"/>
      <c r="C560" s="179"/>
      <c r="D560" s="179"/>
      <c r="E560" s="179"/>
      <c r="F560" s="179"/>
      <c r="G560" s="179"/>
      <c r="H560" s="179"/>
      <c r="I560" s="179"/>
      <c r="J560" s="179"/>
      <c r="K560" s="179"/>
      <c r="L560" s="179"/>
      <c r="M560" s="179"/>
      <c r="N560" s="179"/>
      <c r="O560" s="179"/>
      <c r="P560" s="179"/>
      <c r="Q560" s="179"/>
      <c r="R560" s="179"/>
      <c r="S560" s="179"/>
      <c r="T560" s="179"/>
      <c r="U560" s="179"/>
    </row>
    <row r="561" spans="1:21" ht="15.75" customHeight="1">
      <c r="A561" s="191"/>
      <c r="B561" s="191"/>
      <c r="C561" s="179"/>
      <c r="D561" s="179"/>
      <c r="E561" s="179"/>
      <c r="F561" s="179"/>
      <c r="G561" s="179"/>
      <c r="H561" s="179"/>
      <c r="I561" s="179"/>
      <c r="J561" s="179"/>
      <c r="K561" s="179"/>
      <c r="L561" s="179"/>
      <c r="M561" s="179"/>
      <c r="N561" s="179"/>
      <c r="O561" s="179"/>
      <c r="P561" s="179"/>
      <c r="Q561" s="179"/>
      <c r="R561" s="179"/>
      <c r="S561" s="179"/>
      <c r="T561" s="179"/>
      <c r="U561" s="179"/>
    </row>
    <row r="562" spans="1:21" ht="15.75" customHeight="1">
      <c r="A562" s="191"/>
      <c r="B562" s="191"/>
      <c r="C562" s="179"/>
      <c r="D562" s="179"/>
      <c r="E562" s="179"/>
      <c r="F562" s="179"/>
      <c r="G562" s="179"/>
      <c r="H562" s="179"/>
      <c r="I562" s="179"/>
      <c r="J562" s="179"/>
      <c r="K562" s="179"/>
      <c r="L562" s="179"/>
      <c r="M562" s="179"/>
      <c r="N562" s="179"/>
      <c r="O562" s="179"/>
      <c r="P562" s="179"/>
      <c r="Q562" s="179"/>
      <c r="R562" s="179"/>
      <c r="S562" s="179"/>
      <c r="T562" s="179"/>
      <c r="U562" s="179"/>
    </row>
    <row r="563" spans="1:21" ht="15.75" customHeight="1">
      <c r="A563" s="191"/>
      <c r="B563" s="191"/>
      <c r="C563" s="179"/>
      <c r="D563" s="179"/>
      <c r="E563" s="179"/>
      <c r="F563" s="179"/>
      <c r="G563" s="179"/>
      <c r="H563" s="179"/>
      <c r="I563" s="179"/>
      <c r="J563" s="179"/>
      <c r="K563" s="179"/>
      <c r="L563" s="179"/>
      <c r="M563" s="179"/>
      <c r="N563" s="179"/>
      <c r="O563" s="179"/>
      <c r="P563" s="179"/>
      <c r="Q563" s="179"/>
      <c r="R563" s="179"/>
      <c r="S563" s="179"/>
      <c r="T563" s="179"/>
      <c r="U563" s="179"/>
    </row>
    <row r="564" spans="1:21" ht="15.75" customHeight="1">
      <c r="A564" s="191"/>
      <c r="B564" s="191"/>
      <c r="C564" s="179"/>
      <c r="D564" s="179"/>
      <c r="E564" s="179"/>
      <c r="F564" s="179"/>
      <c r="G564" s="179"/>
      <c r="H564" s="179"/>
      <c r="I564" s="179"/>
      <c r="J564" s="179"/>
      <c r="K564" s="179"/>
      <c r="L564" s="179"/>
      <c r="M564" s="179"/>
      <c r="N564" s="179"/>
      <c r="O564" s="179"/>
      <c r="P564" s="179"/>
      <c r="Q564" s="179"/>
      <c r="R564" s="179"/>
      <c r="S564" s="179"/>
      <c r="T564" s="179"/>
      <c r="U564" s="179"/>
    </row>
    <row r="565" spans="1:21" ht="15.75" customHeight="1">
      <c r="A565" s="191"/>
      <c r="B565" s="191"/>
      <c r="C565" s="179"/>
      <c r="D565" s="179"/>
      <c r="E565" s="179"/>
      <c r="F565" s="179"/>
      <c r="G565" s="179"/>
      <c r="H565" s="179"/>
      <c r="I565" s="179"/>
      <c r="J565" s="179"/>
      <c r="K565" s="179"/>
      <c r="L565" s="179"/>
      <c r="M565" s="179"/>
      <c r="N565" s="179"/>
      <c r="O565" s="179"/>
      <c r="P565" s="179"/>
      <c r="Q565" s="179"/>
      <c r="R565" s="179"/>
      <c r="S565" s="179"/>
      <c r="T565" s="179"/>
      <c r="U565" s="179"/>
    </row>
    <row r="566" spans="1:21" ht="15.75" customHeight="1">
      <c r="A566" s="191"/>
      <c r="B566" s="191"/>
      <c r="C566" s="179"/>
      <c r="D566" s="179"/>
      <c r="E566" s="179"/>
      <c r="F566" s="179"/>
      <c r="G566" s="179"/>
      <c r="H566" s="179"/>
      <c r="I566" s="179"/>
      <c r="J566" s="179"/>
      <c r="K566" s="179"/>
      <c r="L566" s="179"/>
      <c r="M566" s="179"/>
      <c r="N566" s="179"/>
      <c r="O566" s="179"/>
      <c r="P566" s="179"/>
      <c r="Q566" s="179"/>
      <c r="R566" s="179"/>
      <c r="S566" s="179"/>
      <c r="T566" s="179"/>
      <c r="U566" s="179"/>
    </row>
    <row r="567" spans="1:21" ht="15.75" customHeight="1">
      <c r="A567" s="191"/>
      <c r="B567" s="191"/>
      <c r="C567" s="179"/>
      <c r="D567" s="179"/>
      <c r="E567" s="179"/>
      <c r="F567" s="179"/>
      <c r="G567" s="179"/>
      <c r="H567" s="179"/>
      <c r="I567" s="179"/>
      <c r="J567" s="179"/>
      <c r="K567" s="179"/>
      <c r="L567" s="179"/>
      <c r="M567" s="179"/>
      <c r="N567" s="179"/>
      <c r="O567" s="179"/>
      <c r="P567" s="179"/>
      <c r="Q567" s="179"/>
      <c r="R567" s="179"/>
      <c r="S567" s="179"/>
      <c r="T567" s="179"/>
      <c r="U567" s="179"/>
    </row>
    <row r="568" spans="1:21" ht="15.75" customHeight="1">
      <c r="A568" s="191"/>
      <c r="B568" s="191"/>
      <c r="C568" s="179"/>
      <c r="D568" s="179"/>
      <c r="E568" s="179"/>
      <c r="F568" s="179"/>
      <c r="G568" s="179"/>
      <c r="H568" s="179"/>
      <c r="I568" s="179"/>
      <c r="J568" s="179"/>
      <c r="K568" s="179"/>
      <c r="L568" s="179"/>
      <c r="M568" s="179"/>
      <c r="N568" s="179"/>
      <c r="O568" s="179"/>
      <c r="P568" s="179"/>
      <c r="Q568" s="179"/>
      <c r="R568" s="179"/>
      <c r="S568" s="179"/>
      <c r="T568" s="179"/>
      <c r="U568" s="179"/>
    </row>
    <row r="569" spans="1:21" ht="15.75" customHeight="1">
      <c r="A569" s="191"/>
      <c r="B569" s="191"/>
      <c r="C569" s="179"/>
      <c r="D569" s="179"/>
      <c r="E569" s="179"/>
      <c r="F569" s="179"/>
      <c r="G569" s="179"/>
      <c r="H569" s="179"/>
      <c r="I569" s="179"/>
      <c r="J569" s="179"/>
      <c r="K569" s="179"/>
      <c r="L569" s="179"/>
      <c r="M569" s="179"/>
      <c r="N569" s="179"/>
      <c r="O569" s="179"/>
      <c r="P569" s="179"/>
      <c r="Q569" s="179"/>
      <c r="R569" s="179"/>
      <c r="S569" s="179"/>
      <c r="T569" s="179"/>
      <c r="U569" s="179"/>
    </row>
    <row r="570" spans="1:21" ht="15.75" customHeight="1">
      <c r="A570" s="191"/>
      <c r="B570" s="191"/>
      <c r="C570" s="179"/>
      <c r="D570" s="179"/>
      <c r="E570" s="179"/>
      <c r="F570" s="179"/>
      <c r="G570" s="179"/>
      <c r="H570" s="179"/>
      <c r="I570" s="179"/>
      <c r="J570" s="179"/>
      <c r="K570" s="179"/>
      <c r="L570" s="179"/>
      <c r="M570" s="179"/>
      <c r="N570" s="179"/>
      <c r="O570" s="179"/>
      <c r="P570" s="179"/>
      <c r="Q570" s="179"/>
      <c r="R570" s="179"/>
      <c r="S570" s="179"/>
      <c r="T570" s="179"/>
      <c r="U570" s="179"/>
    </row>
    <row r="571" spans="1:21" ht="15.75" customHeight="1">
      <c r="A571" s="191"/>
      <c r="B571" s="191"/>
      <c r="C571" s="179"/>
      <c r="D571" s="179"/>
      <c r="E571" s="179"/>
      <c r="F571" s="179"/>
      <c r="G571" s="179"/>
      <c r="H571" s="179"/>
      <c r="I571" s="179"/>
      <c r="J571" s="179"/>
      <c r="K571" s="179"/>
      <c r="L571" s="179"/>
      <c r="M571" s="179"/>
      <c r="N571" s="179"/>
      <c r="O571" s="179"/>
      <c r="P571" s="179"/>
      <c r="Q571" s="179"/>
      <c r="R571" s="179"/>
      <c r="S571" s="179"/>
      <c r="T571" s="179"/>
      <c r="U571" s="179"/>
    </row>
    <row r="572" spans="1:21" ht="15.75" customHeight="1">
      <c r="A572" s="191"/>
      <c r="B572" s="191"/>
      <c r="C572" s="179"/>
      <c r="D572" s="179"/>
      <c r="E572" s="179"/>
      <c r="F572" s="179"/>
      <c r="G572" s="179"/>
      <c r="H572" s="179"/>
      <c r="I572" s="179"/>
      <c r="J572" s="179"/>
      <c r="K572" s="179"/>
      <c r="L572" s="179"/>
      <c r="M572" s="179"/>
      <c r="N572" s="179"/>
      <c r="O572" s="179"/>
      <c r="P572" s="179"/>
      <c r="Q572" s="179"/>
      <c r="R572" s="179"/>
      <c r="S572" s="179"/>
      <c r="T572" s="179"/>
      <c r="U572" s="179"/>
    </row>
    <row r="573" spans="1:21" ht="15.75" customHeight="1">
      <c r="A573" s="191"/>
      <c r="B573" s="191"/>
      <c r="C573" s="179"/>
      <c r="D573" s="179"/>
      <c r="E573" s="179"/>
      <c r="F573" s="179"/>
      <c r="G573" s="179"/>
      <c r="H573" s="179"/>
      <c r="I573" s="179"/>
      <c r="J573" s="179"/>
      <c r="K573" s="179"/>
      <c r="L573" s="179"/>
      <c r="M573" s="179"/>
      <c r="N573" s="179"/>
      <c r="O573" s="179"/>
      <c r="P573" s="179"/>
      <c r="Q573" s="179"/>
      <c r="R573" s="179"/>
      <c r="S573" s="179"/>
      <c r="T573" s="179"/>
      <c r="U573" s="179"/>
    </row>
    <row r="574" spans="1:21" ht="15.75" customHeight="1">
      <c r="A574" s="191"/>
      <c r="B574" s="191"/>
      <c r="C574" s="179"/>
      <c r="D574" s="179"/>
      <c r="E574" s="179"/>
      <c r="F574" s="179"/>
      <c r="G574" s="179"/>
      <c r="H574" s="179"/>
      <c r="I574" s="179"/>
      <c r="J574" s="179"/>
      <c r="K574" s="179"/>
      <c r="L574" s="179"/>
      <c r="M574" s="179"/>
      <c r="N574" s="179"/>
      <c r="O574" s="179"/>
      <c r="P574" s="179"/>
      <c r="Q574" s="179"/>
      <c r="R574" s="179"/>
      <c r="S574" s="179"/>
      <c r="T574" s="179"/>
      <c r="U574" s="179"/>
    </row>
    <row r="575" spans="1:21" ht="15.75" customHeight="1">
      <c r="A575" s="191"/>
      <c r="B575" s="191"/>
      <c r="C575" s="179"/>
      <c r="D575" s="179"/>
      <c r="E575" s="179"/>
      <c r="F575" s="179"/>
      <c r="G575" s="179"/>
      <c r="H575" s="179"/>
      <c r="I575" s="179"/>
      <c r="J575" s="179"/>
      <c r="K575" s="179"/>
      <c r="L575" s="179"/>
      <c r="M575" s="179"/>
      <c r="N575" s="179"/>
      <c r="O575" s="179"/>
      <c r="P575" s="179"/>
      <c r="Q575" s="179"/>
      <c r="R575" s="179"/>
      <c r="S575" s="179"/>
      <c r="T575" s="179"/>
      <c r="U575" s="179"/>
    </row>
    <row r="576" spans="1:21" ht="15.75" customHeight="1">
      <c r="A576" s="191"/>
      <c r="B576" s="191"/>
      <c r="C576" s="179"/>
      <c r="D576" s="179"/>
      <c r="E576" s="179"/>
      <c r="F576" s="179"/>
      <c r="G576" s="179"/>
      <c r="H576" s="179"/>
      <c r="I576" s="179"/>
      <c r="J576" s="179"/>
      <c r="K576" s="179"/>
      <c r="L576" s="179"/>
      <c r="M576" s="179"/>
      <c r="N576" s="179"/>
      <c r="O576" s="179"/>
      <c r="P576" s="179"/>
      <c r="Q576" s="179"/>
      <c r="R576" s="179"/>
      <c r="S576" s="179"/>
      <c r="T576" s="179"/>
      <c r="U576" s="179"/>
    </row>
    <row r="577" spans="1:21" ht="15.75" customHeight="1">
      <c r="A577" s="191"/>
      <c r="B577" s="191"/>
      <c r="C577" s="179"/>
      <c r="D577" s="179"/>
      <c r="E577" s="179"/>
      <c r="F577" s="179"/>
      <c r="G577" s="179"/>
      <c r="H577" s="179"/>
      <c r="I577" s="179"/>
      <c r="J577" s="179"/>
      <c r="K577" s="179"/>
      <c r="L577" s="179"/>
      <c r="M577" s="179"/>
      <c r="N577" s="179"/>
      <c r="O577" s="179"/>
      <c r="P577" s="179"/>
      <c r="Q577" s="179"/>
      <c r="R577" s="179"/>
      <c r="S577" s="179"/>
      <c r="T577" s="179"/>
      <c r="U577" s="179"/>
    </row>
    <row r="578" spans="1:21" ht="15.75" customHeight="1">
      <c r="A578" s="191"/>
      <c r="B578" s="191"/>
      <c r="C578" s="179"/>
      <c r="D578" s="179"/>
      <c r="E578" s="179"/>
      <c r="F578" s="179"/>
      <c r="G578" s="179"/>
      <c r="H578" s="179"/>
      <c r="I578" s="179"/>
      <c r="J578" s="179"/>
      <c r="K578" s="179"/>
      <c r="L578" s="179"/>
      <c r="M578" s="179"/>
      <c r="N578" s="179"/>
      <c r="O578" s="179"/>
      <c r="P578" s="179"/>
      <c r="Q578" s="179"/>
      <c r="R578" s="179"/>
      <c r="S578" s="179"/>
      <c r="T578" s="179"/>
      <c r="U578" s="179"/>
    </row>
    <row r="579" spans="1:21" ht="15.75" customHeight="1">
      <c r="A579" s="191"/>
      <c r="B579" s="191"/>
      <c r="C579" s="179"/>
      <c r="D579" s="179"/>
      <c r="E579" s="179"/>
      <c r="F579" s="179"/>
      <c r="G579" s="179"/>
      <c r="H579" s="179"/>
      <c r="I579" s="179"/>
      <c r="J579" s="179"/>
      <c r="K579" s="179"/>
      <c r="L579" s="179"/>
      <c r="M579" s="179"/>
      <c r="N579" s="179"/>
      <c r="O579" s="179"/>
      <c r="P579" s="179"/>
      <c r="Q579" s="179"/>
      <c r="R579" s="179"/>
      <c r="S579" s="179"/>
      <c r="T579" s="179"/>
      <c r="U579" s="179"/>
    </row>
    <row r="580" spans="1:21" ht="15.75" customHeight="1">
      <c r="A580" s="191"/>
      <c r="B580" s="191"/>
      <c r="C580" s="179"/>
      <c r="D580" s="179"/>
      <c r="E580" s="179"/>
      <c r="F580" s="179"/>
      <c r="G580" s="179"/>
      <c r="H580" s="179"/>
      <c r="I580" s="179"/>
      <c r="J580" s="179"/>
      <c r="K580" s="179"/>
      <c r="L580" s="179"/>
      <c r="M580" s="179"/>
      <c r="N580" s="179"/>
      <c r="O580" s="179"/>
      <c r="P580" s="179"/>
      <c r="Q580" s="179"/>
      <c r="R580" s="179"/>
      <c r="S580" s="179"/>
      <c r="T580" s="179"/>
      <c r="U580" s="179"/>
    </row>
    <row r="581" spans="1:21" ht="15.75" customHeight="1">
      <c r="A581" s="191"/>
      <c r="B581" s="191"/>
      <c r="C581" s="179"/>
      <c r="D581" s="179"/>
      <c r="E581" s="179"/>
      <c r="F581" s="179"/>
      <c r="G581" s="179"/>
      <c r="H581" s="179"/>
      <c r="I581" s="179"/>
      <c r="J581" s="179"/>
      <c r="K581" s="179"/>
      <c r="L581" s="179"/>
      <c r="M581" s="179"/>
      <c r="N581" s="179"/>
      <c r="O581" s="179"/>
      <c r="P581" s="179"/>
      <c r="Q581" s="179"/>
      <c r="R581" s="179"/>
      <c r="S581" s="179"/>
      <c r="T581" s="179"/>
      <c r="U581" s="179"/>
    </row>
    <row r="582" spans="1:21" ht="15.75" customHeight="1">
      <c r="A582" s="191"/>
      <c r="B582" s="191"/>
      <c r="C582" s="179"/>
      <c r="D582" s="179"/>
      <c r="E582" s="179"/>
      <c r="F582" s="179"/>
      <c r="G582" s="179"/>
      <c r="H582" s="179"/>
      <c r="I582" s="179"/>
      <c r="J582" s="179"/>
      <c r="K582" s="179"/>
      <c r="L582" s="179"/>
      <c r="M582" s="179"/>
      <c r="N582" s="179"/>
      <c r="O582" s="179"/>
      <c r="P582" s="179"/>
      <c r="Q582" s="179"/>
      <c r="R582" s="179"/>
      <c r="S582" s="179"/>
      <c r="T582" s="179"/>
      <c r="U582" s="179"/>
    </row>
    <row r="583" spans="1:21" ht="15.75" customHeight="1">
      <c r="A583" s="191"/>
      <c r="B583" s="191"/>
      <c r="C583" s="179"/>
      <c r="D583" s="179"/>
      <c r="E583" s="179"/>
      <c r="F583" s="179"/>
      <c r="G583" s="179"/>
      <c r="H583" s="179"/>
      <c r="I583" s="179"/>
      <c r="J583" s="179"/>
      <c r="K583" s="179"/>
      <c r="L583" s="179"/>
      <c r="M583" s="179"/>
      <c r="N583" s="179"/>
      <c r="O583" s="179"/>
      <c r="P583" s="179"/>
      <c r="Q583" s="179"/>
      <c r="R583" s="179"/>
      <c r="S583" s="179"/>
      <c r="T583" s="179"/>
      <c r="U583" s="179"/>
    </row>
    <row r="584" spans="1:21" ht="15.75" customHeight="1">
      <c r="A584" s="191"/>
      <c r="B584" s="191"/>
      <c r="C584" s="179"/>
      <c r="D584" s="179"/>
      <c r="E584" s="179"/>
      <c r="F584" s="179"/>
      <c r="G584" s="179"/>
      <c r="H584" s="179"/>
      <c r="I584" s="179"/>
      <c r="J584" s="179"/>
      <c r="K584" s="179"/>
      <c r="L584" s="179"/>
      <c r="M584" s="179"/>
      <c r="N584" s="179"/>
      <c r="O584" s="179"/>
      <c r="P584" s="179"/>
      <c r="Q584" s="179"/>
      <c r="R584" s="179"/>
      <c r="S584" s="179"/>
      <c r="T584" s="179"/>
      <c r="U584" s="179"/>
    </row>
    <row r="585" spans="1:21" ht="15.75" customHeight="1">
      <c r="A585" s="191"/>
      <c r="B585" s="191"/>
      <c r="C585" s="179"/>
      <c r="D585" s="179"/>
      <c r="E585" s="179"/>
      <c r="F585" s="179"/>
      <c r="G585" s="179"/>
      <c r="H585" s="179"/>
      <c r="I585" s="179"/>
      <c r="J585" s="179"/>
      <c r="K585" s="179"/>
      <c r="L585" s="179"/>
      <c r="M585" s="179"/>
      <c r="N585" s="179"/>
      <c r="O585" s="179"/>
      <c r="P585" s="179"/>
      <c r="Q585" s="179"/>
      <c r="R585" s="179"/>
      <c r="S585" s="179"/>
      <c r="T585" s="179"/>
      <c r="U585" s="179"/>
    </row>
    <row r="586" spans="1:21" ht="15.75" customHeight="1">
      <c r="A586" s="191"/>
      <c r="B586" s="191"/>
      <c r="C586" s="179"/>
      <c r="D586" s="179"/>
      <c r="E586" s="179"/>
      <c r="F586" s="179"/>
      <c r="G586" s="179"/>
      <c r="H586" s="179"/>
      <c r="I586" s="179"/>
      <c r="J586" s="179"/>
      <c r="K586" s="179"/>
      <c r="L586" s="179"/>
      <c r="M586" s="179"/>
      <c r="N586" s="179"/>
      <c r="O586" s="179"/>
      <c r="P586" s="179"/>
      <c r="Q586" s="179"/>
      <c r="R586" s="179"/>
      <c r="S586" s="179"/>
      <c r="T586" s="179"/>
      <c r="U586" s="179"/>
    </row>
    <row r="587" spans="1:21" ht="15.75" customHeight="1">
      <c r="A587" s="191"/>
      <c r="B587" s="191"/>
      <c r="C587" s="179"/>
      <c r="D587" s="179"/>
      <c r="E587" s="179"/>
      <c r="F587" s="179"/>
      <c r="G587" s="179"/>
      <c r="H587" s="179"/>
      <c r="I587" s="179"/>
      <c r="J587" s="179"/>
      <c r="K587" s="179"/>
      <c r="L587" s="179"/>
      <c r="M587" s="179"/>
      <c r="N587" s="179"/>
      <c r="O587" s="179"/>
      <c r="P587" s="179"/>
      <c r="Q587" s="179"/>
      <c r="R587" s="179"/>
      <c r="S587" s="179"/>
      <c r="T587" s="179"/>
      <c r="U587" s="179"/>
    </row>
    <row r="588" spans="1:21" ht="15.75" customHeight="1">
      <c r="A588" s="191"/>
      <c r="B588" s="191"/>
      <c r="C588" s="179"/>
      <c r="D588" s="179"/>
      <c r="E588" s="179"/>
      <c r="F588" s="179"/>
      <c r="G588" s="179"/>
      <c r="H588" s="179"/>
      <c r="I588" s="179"/>
      <c r="J588" s="179"/>
      <c r="K588" s="179"/>
      <c r="L588" s="179"/>
      <c r="M588" s="179"/>
      <c r="N588" s="179"/>
      <c r="O588" s="179"/>
      <c r="P588" s="179"/>
      <c r="Q588" s="179"/>
      <c r="R588" s="179"/>
      <c r="S588" s="179"/>
      <c r="T588" s="179"/>
      <c r="U588" s="179"/>
    </row>
    <row r="589" spans="1:21" ht="15.75" customHeight="1">
      <c r="A589" s="191"/>
      <c r="B589" s="191"/>
      <c r="C589" s="179"/>
      <c r="D589" s="179"/>
      <c r="E589" s="179"/>
      <c r="F589" s="179"/>
      <c r="G589" s="179"/>
      <c r="H589" s="179"/>
      <c r="I589" s="179"/>
      <c r="J589" s="179"/>
      <c r="K589" s="179"/>
      <c r="L589" s="179"/>
      <c r="M589" s="179"/>
      <c r="N589" s="179"/>
      <c r="O589" s="179"/>
      <c r="P589" s="179"/>
      <c r="Q589" s="179"/>
      <c r="R589" s="179"/>
      <c r="S589" s="179"/>
      <c r="T589" s="179"/>
      <c r="U589" s="179"/>
    </row>
    <row r="590" spans="1:21" ht="15.75" customHeight="1">
      <c r="A590" s="191"/>
      <c r="B590" s="191"/>
      <c r="C590" s="179"/>
      <c r="D590" s="179"/>
      <c r="E590" s="179"/>
      <c r="F590" s="179"/>
      <c r="G590" s="179"/>
      <c r="H590" s="179"/>
      <c r="I590" s="179"/>
      <c r="J590" s="179"/>
      <c r="K590" s="179"/>
      <c r="L590" s="179"/>
      <c r="M590" s="179"/>
      <c r="N590" s="179"/>
      <c r="O590" s="179"/>
      <c r="P590" s="179"/>
      <c r="Q590" s="179"/>
      <c r="R590" s="179"/>
      <c r="S590" s="179"/>
      <c r="T590" s="179"/>
      <c r="U590" s="179"/>
    </row>
    <row r="591" spans="1:21" ht="15.75" customHeight="1">
      <c r="A591" s="191"/>
      <c r="B591" s="191"/>
      <c r="C591" s="179"/>
      <c r="D591" s="179"/>
      <c r="E591" s="179"/>
      <c r="F591" s="179"/>
      <c r="G591" s="179"/>
      <c r="H591" s="179"/>
      <c r="I591" s="179"/>
      <c r="J591" s="179"/>
      <c r="K591" s="179"/>
      <c r="L591" s="179"/>
      <c r="M591" s="179"/>
      <c r="N591" s="179"/>
      <c r="O591" s="179"/>
      <c r="P591" s="179"/>
      <c r="Q591" s="179"/>
      <c r="R591" s="179"/>
      <c r="S591" s="179"/>
      <c r="T591" s="179"/>
      <c r="U591" s="179"/>
    </row>
    <row r="592" spans="1:21" ht="15.75" customHeight="1">
      <c r="A592" s="191"/>
      <c r="B592" s="191"/>
      <c r="C592" s="179"/>
      <c r="D592" s="179"/>
      <c r="E592" s="179"/>
      <c r="F592" s="179"/>
      <c r="G592" s="179"/>
      <c r="H592" s="179"/>
      <c r="I592" s="179"/>
      <c r="J592" s="179"/>
      <c r="K592" s="179"/>
      <c r="L592" s="179"/>
      <c r="M592" s="179"/>
      <c r="N592" s="179"/>
      <c r="O592" s="179"/>
      <c r="P592" s="179"/>
      <c r="Q592" s="179"/>
      <c r="R592" s="179"/>
      <c r="S592" s="179"/>
      <c r="T592" s="179"/>
      <c r="U592" s="179"/>
    </row>
    <row r="593" spans="1:21" ht="15.75" customHeight="1">
      <c r="A593" s="191"/>
      <c r="B593" s="191"/>
      <c r="C593" s="179"/>
      <c r="D593" s="179"/>
      <c r="E593" s="179"/>
      <c r="F593" s="179"/>
      <c r="G593" s="179"/>
      <c r="H593" s="179"/>
      <c r="I593" s="179"/>
      <c r="J593" s="179"/>
      <c r="K593" s="179"/>
      <c r="L593" s="179"/>
      <c r="M593" s="179"/>
      <c r="N593" s="179"/>
      <c r="O593" s="179"/>
      <c r="P593" s="179"/>
      <c r="Q593" s="179"/>
      <c r="R593" s="179"/>
      <c r="S593" s="179"/>
      <c r="T593" s="179"/>
      <c r="U593" s="179"/>
    </row>
    <row r="594" spans="1:21" ht="15.75" customHeight="1">
      <c r="A594" s="191"/>
      <c r="B594" s="191"/>
      <c r="C594" s="179"/>
      <c r="D594" s="179"/>
      <c r="E594" s="179"/>
      <c r="F594" s="179"/>
      <c r="G594" s="179"/>
      <c r="H594" s="179"/>
      <c r="I594" s="179"/>
      <c r="J594" s="179"/>
      <c r="K594" s="179"/>
      <c r="L594" s="179"/>
      <c r="M594" s="179"/>
      <c r="N594" s="179"/>
      <c r="O594" s="179"/>
      <c r="P594" s="179"/>
      <c r="Q594" s="179"/>
      <c r="R594" s="179"/>
      <c r="S594" s="179"/>
      <c r="T594" s="179"/>
      <c r="U594" s="179"/>
    </row>
    <row r="595" spans="1:21" ht="15.75" customHeight="1">
      <c r="A595" s="191"/>
      <c r="B595" s="191"/>
      <c r="C595" s="179"/>
      <c r="D595" s="179"/>
      <c r="E595" s="179"/>
      <c r="F595" s="179"/>
      <c r="G595" s="179"/>
      <c r="H595" s="179"/>
      <c r="I595" s="179"/>
      <c r="J595" s="179"/>
      <c r="K595" s="179"/>
      <c r="L595" s="179"/>
      <c r="M595" s="179"/>
      <c r="N595" s="179"/>
      <c r="O595" s="179"/>
      <c r="P595" s="179"/>
      <c r="Q595" s="179"/>
      <c r="R595" s="179"/>
      <c r="S595" s="179"/>
      <c r="T595" s="179"/>
      <c r="U595" s="179"/>
    </row>
    <row r="596" spans="1:21" ht="15.75" customHeight="1">
      <c r="A596" s="191"/>
      <c r="B596" s="191"/>
      <c r="C596" s="179"/>
      <c r="D596" s="179"/>
      <c r="E596" s="179"/>
      <c r="F596" s="179"/>
      <c r="G596" s="179"/>
      <c r="H596" s="179"/>
      <c r="I596" s="179"/>
      <c r="J596" s="179"/>
      <c r="K596" s="179"/>
      <c r="L596" s="179"/>
      <c r="M596" s="179"/>
      <c r="N596" s="179"/>
      <c r="O596" s="179"/>
      <c r="P596" s="179"/>
      <c r="Q596" s="179"/>
      <c r="R596" s="179"/>
      <c r="S596" s="179"/>
      <c r="T596" s="179"/>
      <c r="U596" s="179"/>
    </row>
    <row r="597" spans="1:21" ht="15.75" customHeight="1">
      <c r="A597" s="191"/>
      <c r="B597" s="191"/>
      <c r="C597" s="179"/>
      <c r="D597" s="179"/>
      <c r="E597" s="179"/>
      <c r="F597" s="179"/>
      <c r="G597" s="179"/>
      <c r="H597" s="179"/>
      <c r="I597" s="179"/>
      <c r="J597" s="179"/>
      <c r="K597" s="179"/>
      <c r="L597" s="179"/>
      <c r="M597" s="179"/>
      <c r="N597" s="179"/>
      <c r="O597" s="179"/>
      <c r="P597" s="179"/>
      <c r="Q597" s="179"/>
      <c r="R597" s="179"/>
      <c r="S597" s="179"/>
      <c r="T597" s="179"/>
      <c r="U597" s="179"/>
    </row>
    <row r="598" spans="1:21" ht="15.75" customHeight="1">
      <c r="A598" s="191"/>
      <c r="B598" s="191"/>
      <c r="C598" s="179"/>
      <c r="D598" s="179"/>
      <c r="E598" s="179"/>
      <c r="F598" s="179"/>
      <c r="G598" s="179"/>
      <c r="H598" s="179"/>
      <c r="I598" s="179"/>
      <c r="J598" s="179"/>
      <c r="K598" s="179"/>
      <c r="L598" s="179"/>
      <c r="M598" s="179"/>
      <c r="N598" s="179"/>
      <c r="O598" s="179"/>
      <c r="P598" s="179"/>
      <c r="Q598" s="179"/>
      <c r="R598" s="179"/>
      <c r="S598" s="179"/>
      <c r="T598" s="179"/>
      <c r="U598" s="179"/>
    </row>
    <row r="599" spans="1:21" ht="15.75" customHeight="1">
      <c r="A599" s="191"/>
      <c r="B599" s="191"/>
      <c r="C599" s="179"/>
      <c r="D599" s="179"/>
      <c r="E599" s="179"/>
      <c r="F599" s="179"/>
      <c r="G599" s="179"/>
      <c r="H599" s="179"/>
      <c r="I599" s="179"/>
      <c r="J599" s="179"/>
      <c r="K599" s="179"/>
      <c r="L599" s="179"/>
      <c r="M599" s="179"/>
      <c r="N599" s="179"/>
      <c r="O599" s="179"/>
      <c r="P599" s="179"/>
      <c r="Q599" s="179"/>
      <c r="R599" s="179"/>
      <c r="S599" s="179"/>
      <c r="T599" s="179"/>
      <c r="U599" s="179"/>
    </row>
    <row r="600" spans="1:21" ht="15.75" customHeight="1">
      <c r="A600" s="191"/>
      <c r="B600" s="191"/>
      <c r="C600" s="179"/>
      <c r="D600" s="179"/>
      <c r="E600" s="179"/>
      <c r="F600" s="179"/>
      <c r="G600" s="179"/>
      <c r="H600" s="179"/>
      <c r="I600" s="179"/>
      <c r="J600" s="179"/>
      <c r="K600" s="179"/>
      <c r="L600" s="179"/>
      <c r="M600" s="179"/>
      <c r="N600" s="179"/>
      <c r="O600" s="179"/>
      <c r="P600" s="179"/>
      <c r="Q600" s="179"/>
      <c r="R600" s="179"/>
      <c r="S600" s="179"/>
      <c r="T600" s="179"/>
      <c r="U600" s="179"/>
    </row>
    <row r="601" spans="1:21" ht="15.75" customHeight="1">
      <c r="A601" s="191"/>
      <c r="B601" s="191"/>
      <c r="C601" s="179"/>
      <c r="D601" s="179"/>
      <c r="E601" s="179"/>
      <c r="F601" s="179"/>
      <c r="G601" s="179"/>
      <c r="H601" s="179"/>
      <c r="I601" s="179"/>
      <c r="J601" s="179"/>
      <c r="K601" s="179"/>
      <c r="L601" s="179"/>
      <c r="M601" s="179"/>
      <c r="N601" s="179"/>
      <c r="O601" s="179"/>
      <c r="P601" s="179"/>
      <c r="Q601" s="179"/>
      <c r="R601" s="179"/>
      <c r="S601" s="179"/>
      <c r="T601" s="179"/>
      <c r="U601" s="179"/>
    </row>
    <row r="602" spans="1:21" ht="15.75" customHeight="1">
      <c r="A602" s="191"/>
      <c r="B602" s="191"/>
      <c r="C602" s="179"/>
      <c r="D602" s="179"/>
      <c r="E602" s="179"/>
      <c r="F602" s="179"/>
      <c r="G602" s="179"/>
      <c r="H602" s="179"/>
      <c r="I602" s="179"/>
      <c r="J602" s="179"/>
      <c r="K602" s="179"/>
      <c r="L602" s="179"/>
      <c r="M602" s="179"/>
      <c r="N602" s="179"/>
      <c r="O602" s="179"/>
      <c r="P602" s="179"/>
      <c r="Q602" s="179"/>
      <c r="R602" s="179"/>
      <c r="S602" s="179"/>
      <c r="T602" s="179"/>
      <c r="U602" s="179"/>
    </row>
    <row r="603" spans="1:21" ht="15.75" customHeight="1">
      <c r="A603" s="191"/>
      <c r="B603" s="191"/>
      <c r="C603" s="179"/>
      <c r="D603" s="179"/>
      <c r="E603" s="179"/>
      <c r="F603" s="179"/>
      <c r="G603" s="179"/>
      <c r="H603" s="179"/>
      <c r="I603" s="179"/>
      <c r="J603" s="179"/>
      <c r="K603" s="179"/>
      <c r="L603" s="179"/>
      <c r="M603" s="179"/>
      <c r="N603" s="179"/>
      <c r="O603" s="179"/>
      <c r="P603" s="179"/>
      <c r="Q603" s="179"/>
      <c r="R603" s="179"/>
      <c r="S603" s="179"/>
      <c r="T603" s="179"/>
      <c r="U603" s="179"/>
    </row>
    <row r="604" spans="1:21" ht="15.75" customHeight="1">
      <c r="A604" s="191"/>
      <c r="B604" s="191"/>
      <c r="C604" s="179"/>
      <c r="D604" s="179"/>
      <c r="E604" s="179"/>
      <c r="F604" s="179"/>
      <c r="G604" s="179"/>
      <c r="H604" s="179"/>
      <c r="I604" s="179"/>
      <c r="J604" s="179"/>
      <c r="K604" s="179"/>
      <c r="L604" s="179"/>
      <c r="M604" s="179"/>
      <c r="N604" s="179"/>
      <c r="O604" s="179"/>
      <c r="P604" s="179"/>
      <c r="Q604" s="179"/>
      <c r="R604" s="179"/>
      <c r="S604" s="179"/>
      <c r="T604" s="179"/>
      <c r="U604" s="179"/>
    </row>
    <row r="605" spans="1:21" ht="15.75" customHeight="1">
      <c r="A605" s="191"/>
      <c r="B605" s="191"/>
      <c r="C605" s="179"/>
      <c r="D605" s="179"/>
      <c r="E605" s="179"/>
      <c r="F605" s="179"/>
      <c r="G605" s="179"/>
      <c r="H605" s="179"/>
      <c r="I605" s="179"/>
      <c r="J605" s="179"/>
      <c r="K605" s="179"/>
      <c r="L605" s="179"/>
      <c r="M605" s="179"/>
      <c r="N605" s="179"/>
      <c r="O605" s="179"/>
      <c r="P605" s="179"/>
      <c r="Q605" s="179"/>
      <c r="R605" s="179"/>
      <c r="S605" s="179"/>
      <c r="T605" s="179"/>
      <c r="U605" s="179"/>
    </row>
    <row r="606" spans="1:21" ht="15.75" customHeight="1">
      <c r="A606" s="191"/>
      <c r="B606" s="191"/>
      <c r="C606" s="179"/>
      <c r="D606" s="179"/>
      <c r="E606" s="179"/>
      <c r="F606" s="179"/>
      <c r="G606" s="179"/>
      <c r="H606" s="179"/>
      <c r="I606" s="179"/>
      <c r="J606" s="179"/>
      <c r="K606" s="179"/>
      <c r="L606" s="179"/>
      <c r="M606" s="179"/>
      <c r="N606" s="179"/>
      <c r="O606" s="179"/>
      <c r="P606" s="179"/>
      <c r="Q606" s="179"/>
      <c r="R606" s="179"/>
      <c r="S606" s="179"/>
      <c r="T606" s="179"/>
      <c r="U606" s="179"/>
    </row>
    <row r="607" spans="1:21" ht="15.75" customHeight="1">
      <c r="A607" s="191"/>
      <c r="B607" s="191"/>
      <c r="C607" s="179"/>
      <c r="D607" s="179"/>
      <c r="E607" s="179"/>
      <c r="F607" s="179"/>
      <c r="G607" s="179"/>
      <c r="H607" s="179"/>
      <c r="I607" s="179"/>
      <c r="J607" s="179"/>
      <c r="K607" s="179"/>
      <c r="L607" s="179"/>
      <c r="M607" s="179"/>
      <c r="N607" s="179"/>
      <c r="O607" s="179"/>
      <c r="P607" s="179"/>
      <c r="Q607" s="179"/>
      <c r="R607" s="179"/>
      <c r="S607" s="179"/>
      <c r="T607" s="179"/>
      <c r="U607" s="179"/>
    </row>
    <row r="608" spans="1:21" ht="15.75" customHeight="1">
      <c r="A608" s="191"/>
      <c r="B608" s="191"/>
      <c r="C608" s="179"/>
      <c r="D608" s="179"/>
      <c r="E608" s="179"/>
      <c r="F608" s="179"/>
      <c r="G608" s="179"/>
      <c r="H608" s="179"/>
      <c r="I608" s="179"/>
      <c r="J608" s="179"/>
      <c r="K608" s="179"/>
      <c r="L608" s="179"/>
      <c r="M608" s="179"/>
      <c r="N608" s="179"/>
      <c r="O608" s="179"/>
      <c r="P608" s="179"/>
      <c r="Q608" s="179"/>
      <c r="R608" s="179"/>
      <c r="S608" s="179"/>
      <c r="T608" s="179"/>
      <c r="U608" s="179"/>
    </row>
    <row r="609" spans="1:21" ht="15.75" customHeight="1">
      <c r="A609" s="191"/>
      <c r="B609" s="191"/>
      <c r="C609" s="179"/>
      <c r="D609" s="179"/>
      <c r="E609" s="179"/>
      <c r="F609" s="179"/>
      <c r="G609" s="179"/>
      <c r="H609" s="179"/>
      <c r="I609" s="179"/>
      <c r="J609" s="179"/>
      <c r="K609" s="179"/>
      <c r="L609" s="179"/>
      <c r="M609" s="179"/>
      <c r="N609" s="179"/>
      <c r="O609" s="179"/>
      <c r="P609" s="179"/>
      <c r="Q609" s="179"/>
      <c r="R609" s="179"/>
      <c r="S609" s="179"/>
      <c r="T609" s="179"/>
      <c r="U609" s="179"/>
    </row>
    <row r="610" spans="1:21" ht="15.75" customHeight="1">
      <c r="A610" s="191"/>
      <c r="B610" s="191"/>
      <c r="C610" s="179"/>
      <c r="D610" s="179"/>
      <c r="E610" s="179"/>
      <c r="F610" s="179"/>
      <c r="G610" s="179"/>
      <c r="H610" s="179"/>
      <c r="I610" s="179"/>
      <c r="J610" s="179"/>
      <c r="K610" s="179"/>
      <c r="L610" s="179"/>
      <c r="M610" s="179"/>
      <c r="N610" s="179"/>
      <c r="O610" s="179"/>
      <c r="P610" s="179"/>
      <c r="Q610" s="179"/>
      <c r="R610" s="179"/>
      <c r="S610" s="179"/>
      <c r="T610" s="179"/>
      <c r="U610" s="179"/>
    </row>
    <row r="611" spans="1:21" ht="15.75" customHeight="1">
      <c r="A611" s="191"/>
      <c r="B611" s="191"/>
      <c r="C611" s="179"/>
      <c r="D611" s="179"/>
      <c r="E611" s="179"/>
      <c r="F611" s="179"/>
      <c r="G611" s="179"/>
      <c r="H611" s="179"/>
      <c r="I611" s="179"/>
      <c r="J611" s="179"/>
      <c r="K611" s="179"/>
      <c r="L611" s="179"/>
      <c r="M611" s="179"/>
      <c r="N611" s="179"/>
      <c r="O611" s="179"/>
      <c r="P611" s="179"/>
      <c r="Q611" s="179"/>
      <c r="R611" s="179"/>
      <c r="S611" s="179"/>
      <c r="T611" s="179"/>
      <c r="U611" s="179"/>
    </row>
    <row r="612" spans="1:21" ht="15.75" customHeight="1">
      <c r="A612" s="191"/>
      <c r="B612" s="191"/>
      <c r="C612" s="179"/>
      <c r="D612" s="179"/>
      <c r="E612" s="179"/>
      <c r="F612" s="179"/>
      <c r="G612" s="179"/>
      <c r="H612" s="179"/>
      <c r="I612" s="179"/>
      <c r="J612" s="179"/>
      <c r="K612" s="179"/>
      <c r="L612" s="179"/>
      <c r="M612" s="179"/>
      <c r="N612" s="179"/>
      <c r="O612" s="179"/>
      <c r="P612" s="179"/>
      <c r="Q612" s="179"/>
      <c r="R612" s="179"/>
      <c r="S612" s="179"/>
      <c r="T612" s="179"/>
      <c r="U612" s="179"/>
    </row>
    <row r="613" spans="1:21" ht="15.75" customHeight="1">
      <c r="A613" s="191"/>
      <c r="B613" s="191"/>
      <c r="C613" s="179"/>
      <c r="D613" s="179"/>
      <c r="E613" s="179"/>
      <c r="F613" s="179"/>
      <c r="G613" s="179"/>
      <c r="H613" s="179"/>
      <c r="I613" s="179"/>
      <c r="J613" s="179"/>
      <c r="K613" s="179"/>
      <c r="L613" s="179"/>
      <c r="M613" s="179"/>
      <c r="N613" s="179"/>
      <c r="O613" s="179"/>
      <c r="P613" s="179"/>
      <c r="Q613" s="179"/>
      <c r="R613" s="179"/>
      <c r="S613" s="179"/>
      <c r="T613" s="179"/>
      <c r="U613" s="179"/>
    </row>
    <row r="614" spans="1:21" ht="15.75" customHeight="1">
      <c r="A614" s="191"/>
      <c r="B614" s="191"/>
      <c r="C614" s="179"/>
      <c r="D614" s="179"/>
      <c r="E614" s="179"/>
      <c r="F614" s="179"/>
      <c r="G614" s="179"/>
      <c r="H614" s="179"/>
      <c r="I614" s="179"/>
      <c r="J614" s="179"/>
      <c r="K614" s="179"/>
      <c r="L614" s="179"/>
      <c r="M614" s="179"/>
      <c r="N614" s="179"/>
      <c r="O614" s="179"/>
      <c r="P614" s="179"/>
      <c r="Q614" s="179"/>
      <c r="R614" s="179"/>
      <c r="S614" s="179"/>
      <c r="T614" s="179"/>
      <c r="U614" s="179"/>
    </row>
    <row r="615" spans="1:21" ht="15.75" customHeight="1">
      <c r="A615" s="191"/>
      <c r="B615" s="191"/>
      <c r="C615" s="179"/>
      <c r="D615" s="179"/>
      <c r="E615" s="179"/>
      <c r="F615" s="179"/>
      <c r="G615" s="179"/>
      <c r="H615" s="179"/>
      <c r="I615" s="179"/>
      <c r="J615" s="179"/>
      <c r="K615" s="179"/>
      <c r="L615" s="179"/>
      <c r="M615" s="179"/>
      <c r="N615" s="179"/>
      <c r="O615" s="179"/>
      <c r="P615" s="179"/>
      <c r="Q615" s="179"/>
      <c r="R615" s="179"/>
      <c r="S615" s="179"/>
      <c r="T615" s="179"/>
      <c r="U615" s="179"/>
    </row>
    <row r="616" spans="1:21" ht="15.75" customHeight="1">
      <c r="A616" s="191"/>
      <c r="B616" s="191"/>
      <c r="C616" s="179"/>
      <c r="D616" s="179"/>
      <c r="E616" s="179"/>
      <c r="F616" s="179"/>
      <c r="G616" s="179"/>
      <c r="H616" s="179"/>
      <c r="I616" s="179"/>
      <c r="J616" s="179"/>
      <c r="K616" s="179"/>
      <c r="L616" s="179"/>
      <c r="M616" s="179"/>
      <c r="N616" s="179"/>
      <c r="O616" s="179"/>
      <c r="P616" s="179"/>
      <c r="Q616" s="179"/>
      <c r="R616" s="179"/>
      <c r="S616" s="179"/>
      <c r="T616" s="179"/>
      <c r="U616" s="179"/>
    </row>
    <row r="617" spans="1:21" ht="15.75" customHeight="1">
      <c r="A617" s="191"/>
      <c r="B617" s="191"/>
      <c r="C617" s="179"/>
      <c r="D617" s="179"/>
      <c r="E617" s="179"/>
      <c r="F617" s="179"/>
      <c r="G617" s="179"/>
      <c r="H617" s="179"/>
      <c r="I617" s="179"/>
      <c r="J617" s="179"/>
      <c r="K617" s="179"/>
      <c r="L617" s="179"/>
      <c r="M617" s="179"/>
      <c r="N617" s="179"/>
      <c r="O617" s="179"/>
      <c r="P617" s="179"/>
      <c r="Q617" s="179"/>
      <c r="R617" s="179"/>
      <c r="S617" s="179"/>
      <c r="T617" s="179"/>
      <c r="U617" s="179"/>
    </row>
    <row r="618" spans="1:21" ht="15.75" customHeight="1">
      <c r="A618" s="191"/>
      <c r="B618" s="191"/>
      <c r="C618" s="179"/>
      <c r="D618" s="179"/>
      <c r="E618" s="179"/>
      <c r="F618" s="179"/>
      <c r="G618" s="179"/>
      <c r="H618" s="179"/>
      <c r="I618" s="179"/>
      <c r="J618" s="179"/>
      <c r="K618" s="179"/>
      <c r="L618" s="179"/>
      <c r="M618" s="179"/>
      <c r="N618" s="179"/>
      <c r="O618" s="179"/>
      <c r="P618" s="179"/>
      <c r="Q618" s="179"/>
      <c r="R618" s="179"/>
      <c r="S618" s="179"/>
      <c r="T618" s="179"/>
      <c r="U618" s="179"/>
    </row>
    <row r="619" spans="1:21" ht="15.75" customHeight="1">
      <c r="A619" s="191"/>
      <c r="B619" s="191"/>
      <c r="C619" s="179"/>
      <c r="D619" s="179"/>
      <c r="E619" s="179"/>
      <c r="F619" s="179"/>
      <c r="G619" s="179"/>
      <c r="H619" s="179"/>
      <c r="I619" s="179"/>
      <c r="J619" s="179"/>
      <c r="K619" s="179"/>
      <c r="L619" s="179"/>
      <c r="M619" s="179"/>
      <c r="N619" s="179"/>
      <c r="O619" s="179"/>
      <c r="P619" s="179"/>
      <c r="Q619" s="179"/>
      <c r="R619" s="179"/>
      <c r="S619" s="179"/>
      <c r="T619" s="179"/>
      <c r="U619" s="179"/>
    </row>
    <row r="620" spans="1:21" ht="15.75" customHeight="1">
      <c r="A620" s="191"/>
      <c r="B620" s="191"/>
      <c r="C620" s="179"/>
      <c r="D620" s="179"/>
      <c r="E620" s="179"/>
      <c r="F620" s="179"/>
      <c r="G620" s="179"/>
      <c r="H620" s="179"/>
      <c r="I620" s="179"/>
      <c r="J620" s="179"/>
      <c r="K620" s="179"/>
      <c r="L620" s="179"/>
      <c r="M620" s="179"/>
      <c r="N620" s="179"/>
      <c r="O620" s="179"/>
      <c r="P620" s="179"/>
      <c r="Q620" s="179"/>
      <c r="R620" s="179"/>
      <c r="S620" s="179"/>
      <c r="T620" s="179"/>
      <c r="U620" s="179"/>
    </row>
    <row r="621" spans="1:21" ht="15.75" customHeight="1">
      <c r="A621" s="191"/>
      <c r="B621" s="191"/>
      <c r="C621" s="179"/>
      <c r="D621" s="179"/>
      <c r="E621" s="179"/>
      <c r="F621" s="179"/>
      <c r="G621" s="179"/>
      <c r="H621" s="179"/>
      <c r="I621" s="179"/>
      <c r="J621" s="179"/>
      <c r="K621" s="179"/>
      <c r="L621" s="179"/>
      <c r="M621" s="179"/>
      <c r="N621" s="179"/>
      <c r="O621" s="179"/>
      <c r="P621" s="179"/>
      <c r="Q621" s="179"/>
      <c r="R621" s="179"/>
      <c r="S621" s="179"/>
      <c r="T621" s="179"/>
      <c r="U621" s="179"/>
    </row>
    <row r="622" spans="1:21" ht="15.75" customHeight="1">
      <c r="A622" s="191"/>
      <c r="B622" s="191"/>
      <c r="C622" s="179"/>
      <c r="D622" s="179"/>
      <c r="E622" s="179"/>
      <c r="F622" s="179"/>
      <c r="G622" s="179"/>
      <c r="H622" s="179"/>
      <c r="I622" s="179"/>
      <c r="J622" s="179"/>
      <c r="K622" s="179"/>
      <c r="L622" s="179"/>
      <c r="M622" s="179"/>
      <c r="N622" s="179"/>
      <c r="O622" s="179"/>
      <c r="P622" s="179"/>
      <c r="Q622" s="179"/>
      <c r="R622" s="179"/>
      <c r="S622" s="179"/>
      <c r="T622" s="179"/>
      <c r="U622" s="179"/>
    </row>
    <row r="623" spans="1:21" ht="15.75" customHeight="1">
      <c r="A623" s="191"/>
      <c r="B623" s="191"/>
      <c r="C623" s="179"/>
      <c r="D623" s="179"/>
      <c r="E623" s="179"/>
      <c r="F623" s="179"/>
      <c r="G623" s="179"/>
      <c r="H623" s="179"/>
      <c r="I623" s="179"/>
      <c r="J623" s="179"/>
      <c r="K623" s="179"/>
      <c r="L623" s="179"/>
      <c r="M623" s="179"/>
      <c r="N623" s="179"/>
      <c r="O623" s="179"/>
      <c r="P623" s="179"/>
      <c r="Q623" s="179"/>
      <c r="R623" s="179"/>
      <c r="S623" s="179"/>
      <c r="T623" s="179"/>
      <c r="U623" s="179"/>
    </row>
    <row r="624" spans="1:21" ht="15.75" customHeight="1">
      <c r="A624" s="191"/>
      <c r="B624" s="191"/>
      <c r="C624" s="179"/>
      <c r="D624" s="179"/>
      <c r="E624" s="179"/>
      <c r="F624" s="179"/>
      <c r="G624" s="179"/>
      <c r="H624" s="179"/>
      <c r="I624" s="179"/>
      <c r="J624" s="179"/>
      <c r="K624" s="179"/>
      <c r="L624" s="179"/>
      <c r="M624" s="179"/>
      <c r="N624" s="179"/>
      <c r="O624" s="179"/>
      <c r="P624" s="179"/>
      <c r="Q624" s="179"/>
      <c r="R624" s="179"/>
      <c r="S624" s="179"/>
      <c r="T624" s="179"/>
      <c r="U624" s="179"/>
    </row>
    <row r="625" spans="1:21" ht="15.75" customHeight="1">
      <c r="A625" s="191"/>
      <c r="B625" s="191"/>
      <c r="C625" s="179"/>
      <c r="D625" s="179"/>
      <c r="E625" s="179"/>
      <c r="F625" s="179"/>
      <c r="G625" s="179"/>
      <c r="H625" s="179"/>
      <c r="I625" s="179"/>
      <c r="J625" s="179"/>
      <c r="K625" s="179"/>
      <c r="L625" s="179"/>
      <c r="M625" s="179"/>
      <c r="N625" s="179"/>
      <c r="O625" s="179"/>
      <c r="P625" s="179"/>
      <c r="Q625" s="179"/>
      <c r="R625" s="179"/>
      <c r="S625" s="179"/>
      <c r="T625" s="179"/>
      <c r="U625" s="179"/>
    </row>
    <row r="626" spans="1:21" ht="15.75" customHeight="1">
      <c r="A626" s="191"/>
      <c r="B626" s="191"/>
      <c r="C626" s="179"/>
      <c r="D626" s="179"/>
      <c r="E626" s="179"/>
      <c r="F626" s="179"/>
      <c r="G626" s="179"/>
      <c r="H626" s="179"/>
      <c r="I626" s="179"/>
      <c r="J626" s="179"/>
      <c r="K626" s="179"/>
      <c r="L626" s="179"/>
      <c r="M626" s="179"/>
      <c r="N626" s="179"/>
      <c r="O626" s="179"/>
      <c r="P626" s="179"/>
      <c r="Q626" s="179"/>
      <c r="R626" s="179"/>
      <c r="S626" s="179"/>
      <c r="T626" s="179"/>
      <c r="U626" s="179"/>
    </row>
    <row r="627" spans="1:21" ht="15.75" customHeight="1">
      <c r="A627" s="191"/>
      <c r="B627" s="191"/>
      <c r="C627" s="179"/>
      <c r="D627" s="179"/>
      <c r="E627" s="179"/>
      <c r="F627" s="179"/>
      <c r="G627" s="179"/>
      <c r="H627" s="179"/>
      <c r="I627" s="179"/>
      <c r="J627" s="179"/>
      <c r="K627" s="179"/>
      <c r="L627" s="179"/>
      <c r="M627" s="179"/>
      <c r="N627" s="179"/>
      <c r="O627" s="179"/>
      <c r="P627" s="179"/>
      <c r="Q627" s="179"/>
      <c r="R627" s="179"/>
      <c r="S627" s="179"/>
      <c r="T627" s="179"/>
      <c r="U627" s="179"/>
    </row>
    <row r="628" spans="1:21" ht="15.75" customHeight="1">
      <c r="A628" s="191"/>
      <c r="B628" s="191"/>
      <c r="C628" s="179"/>
      <c r="D628" s="179"/>
      <c r="E628" s="179"/>
      <c r="F628" s="179"/>
      <c r="G628" s="179"/>
      <c r="H628" s="179"/>
      <c r="I628" s="179"/>
      <c r="J628" s="179"/>
      <c r="K628" s="179"/>
      <c r="L628" s="179"/>
      <c r="M628" s="179"/>
      <c r="N628" s="179"/>
      <c r="O628" s="179"/>
      <c r="P628" s="179"/>
      <c r="Q628" s="179"/>
      <c r="R628" s="179"/>
      <c r="S628" s="179"/>
      <c r="T628" s="179"/>
      <c r="U628" s="179"/>
    </row>
    <row r="629" spans="1:21" ht="15.75" customHeight="1">
      <c r="A629" s="191"/>
      <c r="B629" s="191"/>
      <c r="C629" s="179"/>
      <c r="D629" s="179"/>
      <c r="E629" s="179"/>
      <c r="F629" s="179"/>
      <c r="G629" s="179"/>
      <c r="H629" s="179"/>
      <c r="I629" s="179"/>
      <c r="J629" s="179"/>
      <c r="K629" s="179"/>
      <c r="L629" s="179"/>
      <c r="M629" s="179"/>
      <c r="N629" s="179"/>
      <c r="O629" s="179"/>
      <c r="P629" s="179"/>
      <c r="Q629" s="179"/>
      <c r="R629" s="179"/>
      <c r="S629" s="179"/>
      <c r="T629" s="179"/>
      <c r="U629" s="179"/>
    </row>
    <row r="630" spans="1:21" ht="15.75" customHeight="1">
      <c r="A630" s="191"/>
      <c r="B630" s="191"/>
      <c r="C630" s="179"/>
      <c r="D630" s="179"/>
      <c r="E630" s="179"/>
      <c r="F630" s="179"/>
      <c r="G630" s="179"/>
      <c r="H630" s="179"/>
      <c r="I630" s="179"/>
      <c r="J630" s="179"/>
      <c r="K630" s="179"/>
      <c r="L630" s="179"/>
      <c r="M630" s="179"/>
      <c r="N630" s="179"/>
      <c r="O630" s="179"/>
      <c r="P630" s="179"/>
      <c r="Q630" s="179"/>
      <c r="R630" s="179"/>
      <c r="S630" s="179"/>
      <c r="T630" s="179"/>
      <c r="U630" s="179"/>
    </row>
    <row r="631" spans="1:21" ht="15.75" customHeight="1">
      <c r="A631" s="191"/>
      <c r="B631" s="191"/>
      <c r="C631" s="179"/>
      <c r="D631" s="179"/>
      <c r="E631" s="179"/>
      <c r="F631" s="179"/>
      <c r="G631" s="179"/>
      <c r="H631" s="179"/>
      <c r="I631" s="179"/>
      <c r="J631" s="179"/>
      <c r="K631" s="179"/>
      <c r="L631" s="179"/>
      <c r="M631" s="179"/>
      <c r="N631" s="179"/>
      <c r="O631" s="179"/>
      <c r="P631" s="179"/>
      <c r="Q631" s="179"/>
      <c r="R631" s="179"/>
      <c r="S631" s="179"/>
      <c r="T631" s="179"/>
      <c r="U631" s="179"/>
    </row>
    <row r="632" spans="1:21" ht="15.75" customHeight="1">
      <c r="A632" s="191"/>
      <c r="B632" s="191"/>
      <c r="C632" s="179"/>
      <c r="D632" s="179"/>
      <c r="E632" s="179"/>
      <c r="F632" s="179"/>
      <c r="G632" s="179"/>
      <c r="H632" s="179"/>
      <c r="I632" s="179"/>
      <c r="J632" s="179"/>
      <c r="K632" s="179"/>
      <c r="L632" s="179"/>
      <c r="M632" s="179"/>
      <c r="N632" s="179"/>
      <c r="O632" s="179"/>
      <c r="P632" s="179"/>
      <c r="Q632" s="179"/>
      <c r="R632" s="179"/>
      <c r="S632" s="179"/>
      <c r="T632" s="179"/>
      <c r="U632" s="179"/>
    </row>
    <row r="633" spans="1:21" ht="15.75" customHeight="1">
      <c r="A633" s="191"/>
      <c r="B633" s="191"/>
      <c r="C633" s="179"/>
      <c r="D633" s="179"/>
      <c r="E633" s="179"/>
      <c r="F633" s="179"/>
      <c r="G633" s="179"/>
      <c r="H633" s="179"/>
      <c r="I633" s="179"/>
      <c r="J633" s="179"/>
      <c r="K633" s="179"/>
      <c r="L633" s="179"/>
      <c r="M633" s="179"/>
      <c r="N633" s="179"/>
      <c r="O633" s="179"/>
      <c r="P633" s="179"/>
      <c r="Q633" s="179"/>
      <c r="R633" s="179"/>
      <c r="S633" s="179"/>
      <c r="T633" s="179"/>
      <c r="U633" s="179"/>
    </row>
    <row r="634" spans="1:21" ht="15.75" customHeight="1">
      <c r="A634" s="191"/>
      <c r="B634" s="191"/>
      <c r="C634" s="179"/>
      <c r="D634" s="179"/>
      <c r="E634" s="179"/>
      <c r="F634" s="179"/>
      <c r="G634" s="179"/>
      <c r="H634" s="179"/>
      <c r="I634" s="179"/>
      <c r="J634" s="179"/>
      <c r="K634" s="179"/>
      <c r="L634" s="179"/>
      <c r="M634" s="179"/>
      <c r="N634" s="179"/>
      <c r="O634" s="179"/>
      <c r="P634" s="179"/>
      <c r="Q634" s="179"/>
      <c r="R634" s="179"/>
      <c r="S634" s="179"/>
      <c r="T634" s="179"/>
      <c r="U634" s="179"/>
    </row>
    <row r="635" spans="1:21" ht="15.75" customHeight="1">
      <c r="A635" s="191"/>
      <c r="B635" s="191"/>
      <c r="C635" s="179"/>
      <c r="D635" s="179"/>
      <c r="E635" s="179"/>
      <c r="F635" s="179"/>
      <c r="G635" s="179"/>
      <c r="H635" s="179"/>
      <c r="I635" s="179"/>
      <c r="J635" s="179"/>
      <c r="K635" s="179"/>
      <c r="L635" s="179"/>
      <c r="M635" s="179"/>
      <c r="N635" s="179"/>
      <c r="O635" s="179"/>
      <c r="P635" s="179"/>
      <c r="Q635" s="179"/>
      <c r="R635" s="179"/>
      <c r="S635" s="179"/>
      <c r="T635" s="179"/>
      <c r="U635" s="179"/>
    </row>
    <row r="636" spans="1:21" ht="15.75" customHeight="1">
      <c r="A636" s="191"/>
      <c r="B636" s="191"/>
      <c r="C636" s="179"/>
      <c r="D636" s="179"/>
      <c r="E636" s="179"/>
      <c r="F636" s="179"/>
      <c r="G636" s="179"/>
      <c r="H636" s="179"/>
      <c r="I636" s="179"/>
      <c r="J636" s="179"/>
      <c r="K636" s="179"/>
      <c r="L636" s="179"/>
      <c r="M636" s="179"/>
      <c r="N636" s="179"/>
      <c r="O636" s="179"/>
      <c r="P636" s="179"/>
      <c r="Q636" s="179"/>
      <c r="R636" s="179"/>
      <c r="S636" s="179"/>
      <c r="T636" s="179"/>
      <c r="U636" s="179"/>
    </row>
    <row r="637" spans="1:21" ht="15.75" customHeight="1">
      <c r="A637" s="191"/>
      <c r="B637" s="191"/>
      <c r="C637" s="179"/>
      <c r="D637" s="179"/>
      <c r="E637" s="179"/>
      <c r="F637" s="179"/>
      <c r="G637" s="179"/>
      <c r="H637" s="179"/>
      <c r="I637" s="179"/>
      <c r="J637" s="179"/>
      <c r="K637" s="179"/>
      <c r="L637" s="179"/>
      <c r="M637" s="179"/>
      <c r="N637" s="179"/>
      <c r="O637" s="179"/>
      <c r="P637" s="179"/>
      <c r="Q637" s="179"/>
      <c r="R637" s="179"/>
      <c r="S637" s="179"/>
      <c r="T637" s="179"/>
      <c r="U637" s="179"/>
    </row>
    <row r="638" spans="1:21" ht="15.75" customHeight="1">
      <c r="A638" s="191"/>
      <c r="B638" s="191"/>
      <c r="C638" s="179"/>
      <c r="D638" s="179"/>
      <c r="E638" s="179"/>
      <c r="F638" s="179"/>
      <c r="G638" s="179"/>
      <c r="H638" s="179"/>
      <c r="I638" s="179"/>
      <c r="J638" s="179"/>
      <c r="K638" s="179"/>
      <c r="L638" s="179"/>
      <c r="M638" s="179"/>
      <c r="N638" s="179"/>
      <c r="O638" s="179"/>
      <c r="P638" s="179"/>
      <c r="Q638" s="179"/>
      <c r="R638" s="179"/>
      <c r="S638" s="179"/>
      <c r="T638" s="179"/>
      <c r="U638" s="179"/>
    </row>
    <row r="639" spans="1:21" ht="15.75" customHeight="1">
      <c r="A639" s="191"/>
      <c r="B639" s="191"/>
      <c r="C639" s="179"/>
      <c r="D639" s="179"/>
      <c r="E639" s="179"/>
      <c r="F639" s="179"/>
      <c r="G639" s="179"/>
      <c r="H639" s="179"/>
      <c r="I639" s="179"/>
      <c r="J639" s="179"/>
      <c r="K639" s="179"/>
      <c r="L639" s="179"/>
      <c r="M639" s="179"/>
      <c r="N639" s="179"/>
      <c r="O639" s="179"/>
      <c r="P639" s="179"/>
      <c r="Q639" s="179"/>
      <c r="R639" s="179"/>
      <c r="S639" s="179"/>
      <c r="T639" s="179"/>
      <c r="U639" s="179"/>
    </row>
    <row r="640" spans="1:21" ht="15.75" customHeight="1">
      <c r="A640" s="191"/>
      <c r="B640" s="191"/>
      <c r="C640" s="179"/>
      <c r="D640" s="179"/>
      <c r="E640" s="179"/>
      <c r="F640" s="179"/>
      <c r="G640" s="179"/>
      <c r="H640" s="179"/>
      <c r="I640" s="179"/>
      <c r="J640" s="179"/>
      <c r="K640" s="179"/>
      <c r="L640" s="179"/>
      <c r="M640" s="179"/>
      <c r="N640" s="179"/>
      <c r="O640" s="179"/>
      <c r="P640" s="179"/>
      <c r="Q640" s="179"/>
      <c r="R640" s="179"/>
      <c r="S640" s="179"/>
      <c r="T640" s="179"/>
      <c r="U640" s="179"/>
    </row>
    <row r="641" spans="1:21" ht="15.75" customHeight="1">
      <c r="A641" s="191"/>
      <c r="B641" s="191"/>
      <c r="C641" s="179"/>
      <c r="D641" s="179"/>
      <c r="E641" s="179"/>
      <c r="F641" s="179"/>
      <c r="G641" s="179"/>
      <c r="H641" s="179"/>
      <c r="I641" s="179"/>
      <c r="J641" s="179"/>
      <c r="K641" s="179"/>
      <c r="L641" s="179"/>
      <c r="M641" s="179"/>
      <c r="N641" s="179"/>
      <c r="O641" s="179"/>
      <c r="P641" s="179"/>
      <c r="Q641" s="179"/>
      <c r="R641" s="179"/>
      <c r="S641" s="179"/>
      <c r="T641" s="179"/>
      <c r="U641" s="179"/>
    </row>
    <row r="642" spans="1:21" ht="15.75" customHeight="1">
      <c r="A642" s="191"/>
      <c r="B642" s="191"/>
      <c r="C642" s="179"/>
      <c r="D642" s="179"/>
      <c r="E642" s="179"/>
      <c r="F642" s="179"/>
      <c r="G642" s="179"/>
      <c r="H642" s="179"/>
      <c r="I642" s="179"/>
      <c r="J642" s="179"/>
      <c r="K642" s="179"/>
      <c r="L642" s="179"/>
      <c r="M642" s="179"/>
      <c r="N642" s="179"/>
      <c r="O642" s="179"/>
      <c r="P642" s="179"/>
      <c r="Q642" s="179"/>
      <c r="R642" s="179"/>
      <c r="S642" s="179"/>
      <c r="T642" s="179"/>
      <c r="U642" s="179"/>
    </row>
    <row r="643" spans="1:21" ht="15.75" customHeight="1">
      <c r="A643" s="191"/>
      <c r="B643" s="191"/>
      <c r="C643" s="179"/>
      <c r="D643" s="179"/>
      <c r="E643" s="179"/>
      <c r="F643" s="179"/>
      <c r="G643" s="179"/>
      <c r="H643" s="179"/>
      <c r="I643" s="179"/>
      <c r="J643" s="179"/>
      <c r="K643" s="179"/>
      <c r="L643" s="179"/>
      <c r="M643" s="179"/>
      <c r="N643" s="179"/>
      <c r="O643" s="179"/>
      <c r="P643" s="179"/>
      <c r="Q643" s="179"/>
      <c r="R643" s="179"/>
      <c r="S643" s="179"/>
      <c r="T643" s="179"/>
      <c r="U643" s="179"/>
    </row>
    <row r="644" spans="1:21" ht="15.75" customHeight="1">
      <c r="A644" s="191"/>
      <c r="B644" s="191"/>
      <c r="C644" s="179"/>
      <c r="D644" s="179"/>
      <c r="E644" s="179"/>
      <c r="F644" s="179"/>
      <c r="G644" s="179"/>
      <c r="H644" s="179"/>
      <c r="I644" s="179"/>
      <c r="J644" s="179"/>
      <c r="K644" s="179"/>
      <c r="L644" s="179"/>
      <c r="M644" s="179"/>
      <c r="N644" s="179"/>
      <c r="O644" s="179"/>
      <c r="P644" s="179"/>
      <c r="Q644" s="179"/>
      <c r="R644" s="179"/>
      <c r="S644" s="179"/>
      <c r="T644" s="179"/>
      <c r="U644" s="179"/>
    </row>
    <row r="645" spans="1:21" ht="15.75" customHeight="1">
      <c r="A645" s="191"/>
      <c r="B645" s="191"/>
      <c r="C645" s="179"/>
      <c r="D645" s="179"/>
      <c r="E645" s="179"/>
      <c r="F645" s="179"/>
      <c r="G645" s="179"/>
      <c r="H645" s="179"/>
      <c r="I645" s="179"/>
      <c r="J645" s="179"/>
      <c r="K645" s="179"/>
      <c r="L645" s="179"/>
      <c r="M645" s="179"/>
      <c r="N645" s="179"/>
      <c r="O645" s="179"/>
      <c r="P645" s="179"/>
      <c r="Q645" s="179"/>
      <c r="R645" s="179"/>
      <c r="S645" s="179"/>
      <c r="T645" s="179"/>
      <c r="U645" s="179"/>
    </row>
    <row r="646" spans="1:21" ht="15.75" customHeight="1">
      <c r="A646" s="191"/>
      <c r="B646" s="191"/>
      <c r="C646" s="179"/>
      <c r="D646" s="179"/>
      <c r="E646" s="179"/>
      <c r="F646" s="179"/>
      <c r="G646" s="179"/>
      <c r="H646" s="179"/>
      <c r="I646" s="179"/>
      <c r="J646" s="179"/>
      <c r="K646" s="179"/>
      <c r="L646" s="179"/>
      <c r="M646" s="179"/>
      <c r="N646" s="179"/>
      <c r="O646" s="179"/>
      <c r="P646" s="179"/>
      <c r="Q646" s="179"/>
      <c r="R646" s="179"/>
      <c r="S646" s="179"/>
      <c r="T646" s="179"/>
      <c r="U646" s="179"/>
    </row>
    <row r="647" spans="1:21" ht="15.75" customHeight="1">
      <c r="A647" s="191"/>
      <c r="B647" s="191"/>
      <c r="C647" s="179"/>
      <c r="D647" s="179"/>
      <c r="E647" s="179"/>
      <c r="F647" s="179"/>
      <c r="G647" s="179"/>
      <c r="H647" s="179"/>
      <c r="I647" s="179"/>
      <c r="J647" s="179"/>
      <c r="K647" s="179"/>
      <c r="L647" s="179"/>
      <c r="M647" s="179"/>
      <c r="N647" s="179"/>
      <c r="O647" s="179"/>
      <c r="P647" s="179"/>
      <c r="Q647" s="179"/>
      <c r="R647" s="179"/>
      <c r="S647" s="179"/>
      <c r="T647" s="179"/>
      <c r="U647" s="179"/>
    </row>
    <row r="648" spans="1:21" ht="15.75" customHeight="1">
      <c r="A648" s="191"/>
      <c r="B648" s="191"/>
      <c r="C648" s="179"/>
      <c r="D648" s="179"/>
      <c r="E648" s="179"/>
      <c r="F648" s="179"/>
      <c r="G648" s="179"/>
      <c r="H648" s="179"/>
      <c r="I648" s="179"/>
      <c r="J648" s="179"/>
      <c r="K648" s="179"/>
      <c r="L648" s="179"/>
      <c r="M648" s="179"/>
      <c r="N648" s="179"/>
      <c r="O648" s="179"/>
      <c r="P648" s="179"/>
      <c r="Q648" s="179"/>
      <c r="R648" s="179"/>
      <c r="S648" s="179"/>
      <c r="T648" s="179"/>
      <c r="U648" s="179"/>
    </row>
    <row r="649" spans="1:21" ht="15.75" customHeight="1">
      <c r="A649" s="191"/>
      <c r="B649" s="191"/>
      <c r="C649" s="179"/>
      <c r="D649" s="179"/>
      <c r="E649" s="179"/>
      <c r="F649" s="179"/>
      <c r="G649" s="179"/>
      <c r="H649" s="179"/>
      <c r="I649" s="179"/>
      <c r="J649" s="179"/>
      <c r="K649" s="179"/>
      <c r="L649" s="179"/>
      <c r="M649" s="179"/>
      <c r="N649" s="179"/>
      <c r="O649" s="179"/>
      <c r="P649" s="179"/>
      <c r="Q649" s="179"/>
      <c r="R649" s="179"/>
      <c r="S649" s="179"/>
      <c r="T649" s="179"/>
      <c r="U649" s="179"/>
    </row>
    <row r="650" spans="1:21" ht="15.75" customHeight="1">
      <c r="A650" s="191"/>
      <c r="B650" s="191"/>
      <c r="C650" s="179"/>
      <c r="D650" s="179"/>
      <c r="E650" s="179"/>
      <c r="F650" s="179"/>
      <c r="G650" s="179"/>
      <c r="H650" s="179"/>
      <c r="I650" s="179"/>
      <c r="J650" s="179"/>
      <c r="K650" s="179"/>
      <c r="L650" s="179"/>
      <c r="M650" s="179"/>
      <c r="N650" s="179"/>
      <c r="O650" s="179"/>
      <c r="P650" s="179"/>
      <c r="Q650" s="179"/>
      <c r="R650" s="179"/>
      <c r="S650" s="179"/>
      <c r="T650" s="179"/>
      <c r="U650" s="179"/>
    </row>
    <row r="651" spans="1:21" ht="15.75" customHeight="1">
      <c r="A651" s="191"/>
      <c r="B651" s="191"/>
      <c r="C651" s="179"/>
      <c r="D651" s="179"/>
      <c r="E651" s="179"/>
      <c r="F651" s="179"/>
      <c r="G651" s="179"/>
      <c r="H651" s="179"/>
      <c r="I651" s="179"/>
      <c r="J651" s="179"/>
      <c r="K651" s="179"/>
      <c r="L651" s="179"/>
      <c r="M651" s="179"/>
      <c r="N651" s="179"/>
      <c r="O651" s="179"/>
      <c r="P651" s="179"/>
      <c r="Q651" s="179"/>
      <c r="R651" s="179"/>
      <c r="S651" s="179"/>
      <c r="T651" s="179"/>
      <c r="U651" s="179"/>
    </row>
    <row r="652" spans="1:21" ht="15.75" customHeight="1">
      <c r="A652" s="191"/>
      <c r="B652" s="191"/>
      <c r="C652" s="179"/>
      <c r="D652" s="179"/>
      <c r="E652" s="179"/>
      <c r="F652" s="179"/>
      <c r="G652" s="179"/>
      <c r="H652" s="179"/>
      <c r="I652" s="179"/>
      <c r="J652" s="179"/>
      <c r="K652" s="179"/>
      <c r="L652" s="179"/>
      <c r="M652" s="179"/>
      <c r="N652" s="179"/>
      <c r="O652" s="179"/>
      <c r="P652" s="179"/>
      <c r="Q652" s="179"/>
      <c r="R652" s="179"/>
      <c r="S652" s="179"/>
      <c r="T652" s="179"/>
      <c r="U652" s="179"/>
    </row>
    <row r="653" spans="1:21" ht="15.75" customHeight="1">
      <c r="A653" s="191"/>
      <c r="B653" s="191"/>
      <c r="C653" s="179"/>
      <c r="D653" s="179"/>
      <c r="E653" s="179"/>
      <c r="F653" s="179"/>
      <c r="G653" s="179"/>
      <c r="H653" s="179"/>
      <c r="I653" s="179"/>
      <c r="J653" s="179"/>
      <c r="K653" s="179"/>
      <c r="L653" s="179"/>
      <c r="M653" s="179"/>
      <c r="N653" s="179"/>
      <c r="O653" s="179"/>
      <c r="P653" s="179"/>
      <c r="Q653" s="179"/>
      <c r="R653" s="179"/>
      <c r="S653" s="179"/>
      <c r="T653" s="179"/>
      <c r="U653" s="179"/>
    </row>
    <row r="654" spans="1:21" ht="15.75" customHeight="1">
      <c r="A654" s="191"/>
      <c r="B654" s="191"/>
      <c r="C654" s="179"/>
      <c r="D654" s="179"/>
      <c r="E654" s="179"/>
      <c r="F654" s="179"/>
      <c r="G654" s="179"/>
      <c r="H654" s="179"/>
      <c r="I654" s="179"/>
      <c r="J654" s="179"/>
      <c r="K654" s="179"/>
      <c r="L654" s="179"/>
      <c r="M654" s="179"/>
      <c r="N654" s="179"/>
      <c r="O654" s="179"/>
      <c r="P654" s="179"/>
      <c r="Q654" s="179"/>
      <c r="R654" s="179"/>
      <c r="S654" s="179"/>
      <c r="T654" s="179"/>
      <c r="U654" s="179"/>
    </row>
    <row r="655" spans="1:21" ht="15.75" customHeight="1">
      <c r="A655" s="191"/>
      <c r="B655" s="191"/>
      <c r="C655" s="179"/>
      <c r="D655" s="179"/>
      <c r="E655" s="179"/>
      <c r="F655" s="179"/>
      <c r="G655" s="179"/>
      <c r="H655" s="179"/>
      <c r="I655" s="179"/>
      <c r="J655" s="179"/>
      <c r="K655" s="179"/>
      <c r="L655" s="179"/>
      <c r="M655" s="179"/>
      <c r="N655" s="179"/>
      <c r="O655" s="179"/>
      <c r="P655" s="179"/>
      <c r="Q655" s="179"/>
      <c r="R655" s="179"/>
      <c r="S655" s="179"/>
      <c r="T655" s="179"/>
      <c r="U655" s="179"/>
    </row>
    <row r="656" spans="1:21" ht="15.75" customHeight="1">
      <c r="A656" s="191"/>
      <c r="B656" s="191"/>
      <c r="C656" s="179"/>
      <c r="D656" s="179"/>
      <c r="E656" s="179"/>
      <c r="F656" s="179"/>
      <c r="G656" s="179"/>
      <c r="H656" s="179"/>
      <c r="I656" s="179"/>
      <c r="J656" s="179"/>
      <c r="K656" s="179"/>
      <c r="L656" s="179"/>
      <c r="M656" s="179"/>
      <c r="N656" s="179"/>
      <c r="O656" s="179"/>
      <c r="P656" s="179"/>
      <c r="Q656" s="179"/>
      <c r="R656" s="179"/>
      <c r="S656" s="179"/>
      <c r="T656" s="179"/>
      <c r="U656" s="179"/>
    </row>
    <row r="657" spans="1:21" ht="15.75" customHeight="1">
      <c r="A657" s="191"/>
      <c r="B657" s="191"/>
      <c r="C657" s="179"/>
      <c r="D657" s="179"/>
      <c r="E657" s="179"/>
      <c r="F657" s="179"/>
      <c r="G657" s="179"/>
      <c r="H657" s="179"/>
      <c r="I657" s="179"/>
      <c r="J657" s="179"/>
      <c r="K657" s="179"/>
      <c r="L657" s="179"/>
      <c r="M657" s="179"/>
      <c r="N657" s="179"/>
      <c r="O657" s="179"/>
      <c r="P657" s="179"/>
      <c r="Q657" s="179"/>
      <c r="R657" s="179"/>
      <c r="S657" s="179"/>
      <c r="T657" s="179"/>
      <c r="U657" s="179"/>
    </row>
    <row r="658" spans="1:21" ht="15.75" customHeight="1">
      <c r="A658" s="191"/>
      <c r="B658" s="191"/>
      <c r="C658" s="179"/>
      <c r="D658" s="179"/>
      <c r="E658" s="179"/>
      <c r="F658" s="179"/>
      <c r="G658" s="179"/>
      <c r="H658" s="179"/>
      <c r="I658" s="179"/>
      <c r="J658" s="179"/>
      <c r="K658" s="179"/>
      <c r="L658" s="179"/>
      <c r="M658" s="179"/>
      <c r="N658" s="179"/>
      <c r="O658" s="179"/>
      <c r="P658" s="179"/>
      <c r="Q658" s="179"/>
      <c r="R658" s="179"/>
      <c r="S658" s="179"/>
      <c r="T658" s="179"/>
      <c r="U658" s="179"/>
    </row>
    <row r="659" spans="1:21" ht="15.75" customHeight="1">
      <c r="A659" s="191"/>
      <c r="B659" s="191"/>
      <c r="C659" s="179"/>
      <c r="D659" s="179"/>
      <c r="E659" s="179"/>
      <c r="F659" s="179"/>
      <c r="G659" s="179"/>
      <c r="H659" s="179"/>
      <c r="I659" s="179"/>
      <c r="J659" s="179"/>
      <c r="K659" s="179"/>
      <c r="L659" s="179"/>
      <c r="M659" s="179"/>
      <c r="N659" s="179"/>
      <c r="O659" s="179"/>
      <c r="P659" s="179"/>
      <c r="Q659" s="179"/>
      <c r="R659" s="179"/>
      <c r="S659" s="179"/>
      <c r="T659" s="179"/>
      <c r="U659" s="179"/>
    </row>
    <row r="660" spans="1:21" ht="15.75" customHeight="1">
      <c r="A660" s="191"/>
      <c r="B660" s="191"/>
      <c r="C660" s="179"/>
      <c r="D660" s="179"/>
      <c r="E660" s="179"/>
      <c r="F660" s="179"/>
      <c r="G660" s="179"/>
      <c r="H660" s="179"/>
      <c r="I660" s="179"/>
      <c r="J660" s="179"/>
      <c r="K660" s="179"/>
      <c r="L660" s="179"/>
      <c r="M660" s="179"/>
      <c r="N660" s="179"/>
      <c r="O660" s="179"/>
      <c r="P660" s="179"/>
      <c r="Q660" s="179"/>
      <c r="R660" s="179"/>
      <c r="S660" s="179"/>
      <c r="T660" s="179"/>
      <c r="U660" s="179"/>
    </row>
    <row r="661" spans="1:21" ht="15.75" customHeight="1">
      <c r="A661" s="191"/>
      <c r="B661" s="191"/>
      <c r="C661" s="179"/>
      <c r="D661" s="179"/>
      <c r="E661" s="179"/>
      <c r="F661" s="179"/>
      <c r="G661" s="179"/>
      <c r="H661" s="179"/>
      <c r="I661" s="179"/>
      <c r="J661" s="179"/>
      <c r="K661" s="179"/>
      <c r="L661" s="179"/>
      <c r="M661" s="179"/>
      <c r="N661" s="179"/>
      <c r="O661" s="179"/>
      <c r="P661" s="179"/>
      <c r="Q661" s="179"/>
      <c r="R661" s="179"/>
      <c r="S661" s="179"/>
      <c r="T661" s="179"/>
      <c r="U661" s="179"/>
    </row>
    <row r="662" spans="1:21" ht="15.75" customHeight="1">
      <c r="A662" s="191"/>
      <c r="B662" s="191"/>
      <c r="C662" s="179"/>
      <c r="D662" s="179"/>
      <c r="E662" s="179"/>
      <c r="F662" s="179"/>
      <c r="G662" s="179"/>
      <c r="H662" s="179"/>
      <c r="I662" s="179"/>
      <c r="J662" s="179"/>
      <c r="K662" s="179"/>
      <c r="L662" s="179"/>
      <c r="M662" s="179"/>
      <c r="N662" s="179"/>
      <c r="O662" s="179"/>
      <c r="P662" s="179"/>
      <c r="Q662" s="179"/>
      <c r="R662" s="179"/>
      <c r="S662" s="179"/>
      <c r="T662" s="179"/>
      <c r="U662" s="179"/>
    </row>
    <row r="663" spans="1:21" ht="15.75" customHeight="1">
      <c r="A663" s="191"/>
      <c r="B663" s="191"/>
      <c r="C663" s="179"/>
      <c r="D663" s="179"/>
      <c r="E663" s="179"/>
      <c r="F663" s="179"/>
      <c r="G663" s="179"/>
      <c r="H663" s="179"/>
      <c r="I663" s="179"/>
      <c r="J663" s="179"/>
      <c r="K663" s="179"/>
      <c r="L663" s="179"/>
      <c r="M663" s="179"/>
      <c r="N663" s="179"/>
      <c r="O663" s="179"/>
      <c r="P663" s="179"/>
      <c r="Q663" s="179"/>
      <c r="R663" s="179"/>
      <c r="S663" s="179"/>
      <c r="T663" s="179"/>
      <c r="U663" s="179"/>
    </row>
    <row r="664" spans="1:21" ht="15.75" customHeight="1">
      <c r="A664" s="191"/>
      <c r="B664" s="191"/>
      <c r="C664" s="179"/>
      <c r="D664" s="179"/>
      <c r="E664" s="179"/>
      <c r="F664" s="179"/>
      <c r="G664" s="179"/>
      <c r="H664" s="179"/>
      <c r="I664" s="179"/>
      <c r="J664" s="179"/>
      <c r="K664" s="179"/>
      <c r="L664" s="179"/>
      <c r="M664" s="179"/>
      <c r="N664" s="179"/>
      <c r="O664" s="179"/>
      <c r="P664" s="179"/>
      <c r="Q664" s="179"/>
      <c r="R664" s="179"/>
      <c r="S664" s="179"/>
      <c r="T664" s="179"/>
      <c r="U664" s="179"/>
    </row>
    <row r="665" spans="1:21" ht="15.75" customHeight="1">
      <c r="A665" s="191"/>
      <c r="B665" s="191"/>
      <c r="C665" s="179"/>
      <c r="D665" s="179"/>
      <c r="E665" s="179"/>
      <c r="F665" s="179"/>
      <c r="G665" s="179"/>
      <c r="H665" s="179"/>
      <c r="I665" s="179"/>
      <c r="J665" s="179"/>
      <c r="K665" s="179"/>
      <c r="L665" s="179"/>
      <c r="M665" s="179"/>
      <c r="N665" s="179"/>
      <c r="O665" s="179"/>
      <c r="P665" s="179"/>
      <c r="Q665" s="179"/>
      <c r="R665" s="179"/>
      <c r="S665" s="179"/>
      <c r="T665" s="179"/>
      <c r="U665" s="179"/>
    </row>
    <row r="666" spans="1:21" ht="15.75" customHeight="1">
      <c r="A666" s="191"/>
      <c r="B666" s="191"/>
      <c r="C666" s="179"/>
      <c r="D666" s="179"/>
      <c r="E666" s="179"/>
      <c r="F666" s="179"/>
      <c r="G666" s="179"/>
      <c r="H666" s="179"/>
      <c r="I666" s="179"/>
      <c r="J666" s="179"/>
      <c r="K666" s="179"/>
      <c r="L666" s="179"/>
      <c r="M666" s="179"/>
      <c r="N666" s="179"/>
      <c r="O666" s="179"/>
      <c r="P666" s="179"/>
      <c r="Q666" s="179"/>
      <c r="R666" s="179"/>
      <c r="S666" s="179"/>
      <c r="T666" s="179"/>
      <c r="U666" s="179"/>
    </row>
    <row r="667" spans="1:21" ht="15.75" customHeight="1">
      <c r="A667" s="191"/>
      <c r="B667" s="191"/>
      <c r="C667" s="179"/>
      <c r="D667" s="179"/>
      <c r="E667" s="179"/>
      <c r="F667" s="179"/>
      <c r="G667" s="179"/>
      <c r="H667" s="179"/>
      <c r="I667" s="179"/>
      <c r="J667" s="179"/>
      <c r="K667" s="179"/>
      <c r="L667" s="179"/>
      <c r="M667" s="179"/>
      <c r="N667" s="179"/>
      <c r="O667" s="179"/>
      <c r="P667" s="179"/>
      <c r="Q667" s="179"/>
      <c r="R667" s="179"/>
      <c r="S667" s="179"/>
      <c r="T667" s="179"/>
      <c r="U667" s="179"/>
    </row>
    <row r="668" spans="1:21" ht="15.75" customHeight="1">
      <c r="A668" s="191"/>
      <c r="B668" s="191"/>
      <c r="C668" s="179"/>
      <c r="D668" s="179"/>
      <c r="E668" s="179"/>
      <c r="F668" s="179"/>
      <c r="G668" s="179"/>
      <c r="H668" s="179"/>
      <c r="I668" s="179"/>
      <c r="J668" s="179"/>
      <c r="K668" s="179"/>
      <c r="L668" s="179"/>
      <c r="M668" s="179"/>
      <c r="N668" s="179"/>
      <c r="O668" s="179"/>
      <c r="P668" s="179"/>
      <c r="Q668" s="179"/>
      <c r="R668" s="179"/>
      <c r="S668" s="179"/>
      <c r="T668" s="179"/>
      <c r="U668" s="179"/>
    </row>
    <row r="669" spans="1:21" ht="15.75" customHeight="1">
      <c r="A669" s="191"/>
      <c r="B669" s="191"/>
      <c r="C669" s="179"/>
      <c r="D669" s="179"/>
      <c r="E669" s="179"/>
      <c r="F669" s="179"/>
      <c r="G669" s="179"/>
      <c r="H669" s="179"/>
      <c r="I669" s="179"/>
      <c r="J669" s="179"/>
      <c r="K669" s="179"/>
      <c r="L669" s="179"/>
      <c r="M669" s="179"/>
      <c r="N669" s="179"/>
      <c r="O669" s="179"/>
      <c r="P669" s="179"/>
      <c r="Q669" s="179"/>
      <c r="R669" s="179"/>
      <c r="S669" s="179"/>
      <c r="T669" s="179"/>
      <c r="U669" s="179"/>
    </row>
    <row r="670" spans="1:21" ht="15.75" customHeight="1">
      <c r="A670" s="191"/>
      <c r="B670" s="191"/>
      <c r="C670" s="179"/>
      <c r="D670" s="179"/>
      <c r="E670" s="179"/>
      <c r="F670" s="179"/>
      <c r="G670" s="179"/>
      <c r="H670" s="179"/>
      <c r="I670" s="179"/>
      <c r="J670" s="179"/>
      <c r="K670" s="179"/>
      <c r="L670" s="179"/>
      <c r="M670" s="179"/>
      <c r="N670" s="179"/>
      <c r="O670" s="179"/>
      <c r="P670" s="179"/>
      <c r="Q670" s="179"/>
      <c r="R670" s="179"/>
      <c r="S670" s="179"/>
      <c r="T670" s="179"/>
      <c r="U670" s="179"/>
    </row>
    <row r="671" spans="1:21" ht="15.75" customHeight="1">
      <c r="A671" s="191"/>
      <c r="B671" s="191"/>
      <c r="C671" s="179"/>
      <c r="D671" s="179"/>
      <c r="E671" s="179"/>
      <c r="F671" s="179"/>
      <c r="G671" s="179"/>
      <c r="H671" s="179"/>
      <c r="I671" s="179"/>
      <c r="J671" s="179"/>
      <c r="K671" s="179"/>
      <c r="L671" s="179"/>
      <c r="M671" s="179"/>
      <c r="N671" s="179"/>
      <c r="O671" s="179"/>
      <c r="P671" s="179"/>
      <c r="Q671" s="179"/>
      <c r="R671" s="179"/>
      <c r="S671" s="179"/>
      <c r="T671" s="179"/>
      <c r="U671" s="179"/>
    </row>
    <row r="672" spans="1:21" ht="15.75" customHeight="1">
      <c r="A672" s="191"/>
      <c r="B672" s="191"/>
      <c r="C672" s="179"/>
      <c r="D672" s="179"/>
      <c r="E672" s="179"/>
      <c r="F672" s="179"/>
      <c r="G672" s="179"/>
      <c r="H672" s="179"/>
      <c r="I672" s="179"/>
      <c r="J672" s="179"/>
      <c r="K672" s="179"/>
      <c r="L672" s="179"/>
      <c r="M672" s="179"/>
      <c r="N672" s="179"/>
      <c r="O672" s="179"/>
      <c r="P672" s="179"/>
      <c r="Q672" s="179"/>
      <c r="R672" s="179"/>
      <c r="S672" s="179"/>
      <c r="T672" s="179"/>
      <c r="U672" s="179"/>
    </row>
    <row r="673" spans="1:21" ht="15.75" customHeight="1">
      <c r="A673" s="191"/>
      <c r="B673" s="191"/>
      <c r="C673" s="179"/>
      <c r="D673" s="179"/>
      <c r="E673" s="179"/>
      <c r="F673" s="179"/>
      <c r="G673" s="179"/>
      <c r="H673" s="179"/>
      <c r="I673" s="179"/>
      <c r="J673" s="179"/>
      <c r="K673" s="179"/>
      <c r="L673" s="179"/>
      <c r="M673" s="179"/>
      <c r="N673" s="179"/>
      <c r="O673" s="179"/>
      <c r="P673" s="179"/>
      <c r="Q673" s="179"/>
      <c r="R673" s="179"/>
      <c r="S673" s="179"/>
      <c r="T673" s="179"/>
      <c r="U673" s="179"/>
    </row>
    <row r="674" spans="1:21" ht="15.75" customHeight="1">
      <c r="A674" s="191"/>
      <c r="B674" s="191"/>
      <c r="C674" s="179"/>
      <c r="D674" s="179"/>
      <c r="E674" s="179"/>
      <c r="F674" s="179"/>
      <c r="G674" s="179"/>
      <c r="H674" s="179"/>
      <c r="I674" s="179"/>
      <c r="J674" s="179"/>
      <c r="K674" s="179"/>
      <c r="L674" s="179"/>
      <c r="M674" s="179"/>
      <c r="N674" s="179"/>
      <c r="O674" s="179"/>
      <c r="P674" s="179"/>
      <c r="Q674" s="179"/>
      <c r="R674" s="179"/>
      <c r="S674" s="179"/>
      <c r="T674" s="179"/>
      <c r="U674" s="179"/>
    </row>
    <row r="675" spans="1:21" ht="15.75" customHeight="1">
      <c r="A675" s="191"/>
      <c r="B675" s="191"/>
      <c r="C675" s="179"/>
      <c r="D675" s="179"/>
      <c r="E675" s="179"/>
      <c r="F675" s="179"/>
      <c r="G675" s="179"/>
      <c r="H675" s="179"/>
      <c r="I675" s="179"/>
      <c r="J675" s="179"/>
      <c r="K675" s="179"/>
      <c r="L675" s="179"/>
      <c r="M675" s="179"/>
      <c r="N675" s="179"/>
      <c r="O675" s="179"/>
      <c r="P675" s="179"/>
      <c r="Q675" s="179"/>
      <c r="R675" s="179"/>
      <c r="S675" s="179"/>
      <c r="T675" s="179"/>
      <c r="U675" s="179"/>
    </row>
    <row r="676" spans="1:21" ht="15.75" customHeight="1">
      <c r="A676" s="191"/>
      <c r="B676" s="191"/>
      <c r="C676" s="179"/>
      <c r="D676" s="179"/>
      <c r="E676" s="179"/>
      <c r="F676" s="179"/>
      <c r="G676" s="179"/>
      <c r="H676" s="179"/>
      <c r="I676" s="179"/>
      <c r="J676" s="179"/>
      <c r="K676" s="179"/>
      <c r="L676" s="179"/>
      <c r="M676" s="179"/>
      <c r="N676" s="179"/>
      <c r="O676" s="179"/>
      <c r="P676" s="179"/>
      <c r="Q676" s="179"/>
      <c r="R676" s="179"/>
      <c r="S676" s="179"/>
      <c r="T676" s="179"/>
      <c r="U676" s="179"/>
    </row>
    <row r="677" spans="1:21" ht="15.75" customHeight="1">
      <c r="A677" s="191"/>
      <c r="B677" s="191"/>
      <c r="C677" s="179"/>
      <c r="D677" s="179"/>
      <c r="E677" s="179"/>
      <c r="F677" s="179"/>
      <c r="G677" s="179"/>
      <c r="H677" s="179"/>
      <c r="I677" s="179"/>
      <c r="J677" s="179"/>
      <c r="K677" s="179"/>
      <c r="L677" s="179"/>
      <c r="M677" s="179"/>
      <c r="N677" s="179"/>
      <c r="O677" s="179"/>
      <c r="P677" s="179"/>
      <c r="Q677" s="179"/>
      <c r="R677" s="179"/>
      <c r="S677" s="179"/>
      <c r="T677" s="179"/>
      <c r="U677" s="179"/>
    </row>
    <row r="678" spans="1:21" ht="15.75" customHeight="1">
      <c r="A678" s="191"/>
      <c r="B678" s="191"/>
      <c r="C678" s="179"/>
      <c r="D678" s="179"/>
      <c r="E678" s="179"/>
      <c r="F678" s="179"/>
      <c r="G678" s="179"/>
      <c r="H678" s="179"/>
      <c r="I678" s="179"/>
      <c r="J678" s="179"/>
      <c r="K678" s="179"/>
      <c r="L678" s="179"/>
      <c r="M678" s="179"/>
      <c r="N678" s="179"/>
      <c r="O678" s="179"/>
      <c r="P678" s="179"/>
      <c r="Q678" s="179"/>
      <c r="R678" s="179"/>
      <c r="S678" s="179"/>
      <c r="T678" s="179"/>
      <c r="U678" s="179"/>
    </row>
    <row r="679" spans="1:21" ht="15.75" customHeight="1">
      <c r="A679" s="191"/>
      <c r="B679" s="191"/>
      <c r="C679" s="179"/>
      <c r="D679" s="179"/>
      <c r="E679" s="179"/>
      <c r="F679" s="179"/>
      <c r="G679" s="179"/>
      <c r="H679" s="179"/>
      <c r="I679" s="179"/>
      <c r="J679" s="179"/>
      <c r="K679" s="179"/>
      <c r="L679" s="179"/>
      <c r="M679" s="179"/>
      <c r="N679" s="179"/>
      <c r="O679" s="179"/>
      <c r="P679" s="179"/>
      <c r="Q679" s="179"/>
      <c r="R679" s="179"/>
      <c r="S679" s="179"/>
      <c r="T679" s="179"/>
      <c r="U679" s="179"/>
    </row>
    <row r="680" spans="1:21" ht="15.75" customHeight="1">
      <c r="A680" s="191"/>
      <c r="B680" s="191"/>
      <c r="C680" s="179"/>
      <c r="D680" s="179"/>
      <c r="E680" s="179"/>
      <c r="F680" s="179"/>
      <c r="G680" s="179"/>
      <c r="H680" s="179"/>
      <c r="I680" s="179"/>
      <c r="J680" s="179"/>
      <c r="K680" s="179"/>
      <c r="L680" s="179"/>
      <c r="M680" s="179"/>
      <c r="N680" s="179"/>
      <c r="O680" s="179"/>
      <c r="P680" s="179"/>
      <c r="Q680" s="179"/>
      <c r="R680" s="179"/>
      <c r="S680" s="179"/>
      <c r="T680" s="179"/>
      <c r="U680" s="179"/>
    </row>
    <row r="681" spans="1:21" ht="15.75" customHeight="1">
      <c r="A681" s="191"/>
      <c r="B681" s="191"/>
      <c r="C681" s="179"/>
      <c r="D681" s="179"/>
      <c r="E681" s="179"/>
      <c r="F681" s="179"/>
      <c r="G681" s="179"/>
      <c r="H681" s="179"/>
      <c r="I681" s="179"/>
      <c r="J681" s="179"/>
      <c r="K681" s="179"/>
      <c r="L681" s="179"/>
      <c r="M681" s="179"/>
      <c r="N681" s="179"/>
      <c r="O681" s="179"/>
      <c r="P681" s="179"/>
      <c r="Q681" s="179"/>
      <c r="R681" s="179"/>
      <c r="S681" s="179"/>
      <c r="T681" s="179"/>
      <c r="U681" s="179"/>
    </row>
    <row r="682" spans="1:21" ht="15.75" customHeight="1">
      <c r="A682" s="191"/>
      <c r="B682" s="191"/>
      <c r="C682" s="179"/>
      <c r="D682" s="179"/>
      <c r="E682" s="179"/>
      <c r="F682" s="179"/>
      <c r="G682" s="179"/>
      <c r="H682" s="179"/>
      <c r="I682" s="179"/>
      <c r="J682" s="179"/>
      <c r="K682" s="179"/>
      <c r="L682" s="179"/>
      <c r="M682" s="179"/>
      <c r="N682" s="179"/>
      <c r="O682" s="179"/>
      <c r="P682" s="179"/>
      <c r="Q682" s="179"/>
      <c r="R682" s="179"/>
      <c r="S682" s="179"/>
      <c r="T682" s="179"/>
      <c r="U682" s="179"/>
    </row>
    <row r="683" spans="1:21" ht="15.75" customHeight="1">
      <c r="A683" s="191"/>
      <c r="B683" s="191"/>
      <c r="C683" s="179"/>
      <c r="D683" s="179"/>
      <c r="E683" s="179"/>
      <c r="F683" s="179"/>
      <c r="G683" s="179"/>
      <c r="H683" s="179"/>
      <c r="I683" s="179"/>
      <c r="J683" s="179"/>
      <c r="K683" s="179"/>
      <c r="L683" s="179"/>
      <c r="M683" s="179"/>
      <c r="N683" s="179"/>
      <c r="O683" s="179"/>
      <c r="P683" s="179"/>
      <c r="Q683" s="179"/>
      <c r="R683" s="179"/>
      <c r="S683" s="179"/>
      <c r="T683" s="179"/>
      <c r="U683" s="179"/>
    </row>
    <row r="684" spans="1:21" ht="15.75" customHeight="1">
      <c r="A684" s="191"/>
      <c r="B684" s="191"/>
      <c r="C684" s="179"/>
      <c r="D684" s="179"/>
      <c r="E684" s="179"/>
      <c r="F684" s="179"/>
      <c r="G684" s="179"/>
      <c r="H684" s="179"/>
      <c r="I684" s="179"/>
      <c r="J684" s="179"/>
      <c r="K684" s="179"/>
      <c r="L684" s="179"/>
      <c r="M684" s="179"/>
      <c r="N684" s="179"/>
      <c r="O684" s="179"/>
      <c r="P684" s="179"/>
      <c r="Q684" s="179"/>
      <c r="R684" s="179"/>
      <c r="S684" s="179"/>
      <c r="T684" s="179"/>
      <c r="U684" s="179"/>
    </row>
    <row r="685" spans="1:21" ht="15.75" customHeight="1">
      <c r="A685" s="191"/>
      <c r="B685" s="191"/>
      <c r="C685" s="179"/>
      <c r="D685" s="179"/>
      <c r="E685" s="179"/>
      <c r="F685" s="179"/>
      <c r="G685" s="179"/>
      <c r="H685" s="179"/>
      <c r="I685" s="179"/>
      <c r="J685" s="179"/>
      <c r="K685" s="179"/>
      <c r="L685" s="179"/>
      <c r="M685" s="179"/>
      <c r="N685" s="179"/>
      <c r="O685" s="179"/>
      <c r="P685" s="179"/>
      <c r="Q685" s="179"/>
      <c r="R685" s="179"/>
      <c r="S685" s="179"/>
      <c r="T685" s="179"/>
      <c r="U685" s="179"/>
    </row>
    <row r="686" spans="1:21" ht="15.75" customHeight="1">
      <c r="A686" s="191"/>
      <c r="B686" s="191"/>
      <c r="C686" s="179"/>
      <c r="D686" s="179"/>
      <c r="E686" s="179"/>
      <c r="F686" s="179"/>
      <c r="G686" s="179"/>
      <c r="H686" s="179"/>
      <c r="I686" s="179"/>
      <c r="J686" s="179"/>
      <c r="K686" s="179"/>
      <c r="L686" s="179"/>
      <c r="M686" s="179"/>
      <c r="N686" s="179"/>
      <c r="O686" s="179"/>
      <c r="P686" s="179"/>
      <c r="Q686" s="179"/>
      <c r="R686" s="179"/>
      <c r="S686" s="179"/>
      <c r="T686" s="179"/>
      <c r="U686" s="179"/>
    </row>
    <row r="687" spans="1:21" ht="15.75" customHeight="1">
      <c r="A687" s="191"/>
      <c r="B687" s="191"/>
      <c r="C687" s="179"/>
      <c r="D687" s="179"/>
      <c r="E687" s="179"/>
      <c r="F687" s="179"/>
      <c r="G687" s="179"/>
      <c r="H687" s="179"/>
      <c r="I687" s="179"/>
      <c r="J687" s="179"/>
      <c r="K687" s="179"/>
      <c r="L687" s="179"/>
      <c r="M687" s="179"/>
      <c r="N687" s="179"/>
      <c r="O687" s="179"/>
      <c r="P687" s="179"/>
      <c r="Q687" s="179"/>
      <c r="R687" s="179"/>
      <c r="S687" s="179"/>
      <c r="T687" s="179"/>
      <c r="U687" s="179"/>
    </row>
    <row r="688" spans="1:21" ht="15.75" customHeight="1">
      <c r="A688" s="191"/>
      <c r="B688" s="191"/>
      <c r="C688" s="179"/>
      <c r="D688" s="179"/>
      <c r="E688" s="179"/>
      <c r="F688" s="179"/>
      <c r="G688" s="179"/>
      <c r="H688" s="179"/>
      <c r="I688" s="179"/>
      <c r="J688" s="179"/>
      <c r="K688" s="179"/>
      <c r="L688" s="179"/>
      <c r="M688" s="179"/>
      <c r="N688" s="179"/>
      <c r="O688" s="179"/>
      <c r="P688" s="179"/>
      <c r="Q688" s="179"/>
      <c r="R688" s="179"/>
      <c r="S688" s="179"/>
      <c r="T688" s="179"/>
      <c r="U688" s="179"/>
    </row>
    <row r="689" spans="1:21" ht="15.75" customHeight="1">
      <c r="A689" s="191"/>
      <c r="B689" s="191"/>
      <c r="C689" s="179"/>
      <c r="D689" s="179"/>
      <c r="E689" s="179"/>
      <c r="F689" s="179"/>
      <c r="G689" s="179"/>
      <c r="H689" s="179"/>
      <c r="I689" s="179"/>
      <c r="J689" s="179"/>
      <c r="K689" s="179"/>
      <c r="L689" s="179"/>
      <c r="M689" s="179"/>
      <c r="N689" s="179"/>
      <c r="O689" s="179"/>
      <c r="P689" s="179"/>
      <c r="Q689" s="179"/>
      <c r="R689" s="179"/>
      <c r="S689" s="179"/>
      <c r="T689" s="179"/>
      <c r="U689" s="179"/>
    </row>
    <row r="690" spans="1:21" ht="15.75" customHeight="1">
      <c r="A690" s="191"/>
      <c r="B690" s="191"/>
      <c r="C690" s="179"/>
      <c r="D690" s="179"/>
      <c r="E690" s="179"/>
      <c r="F690" s="179"/>
      <c r="G690" s="179"/>
      <c r="H690" s="179"/>
      <c r="I690" s="179"/>
      <c r="J690" s="179"/>
      <c r="K690" s="179"/>
      <c r="L690" s="179"/>
      <c r="M690" s="179"/>
      <c r="N690" s="179"/>
      <c r="O690" s="179"/>
      <c r="P690" s="179"/>
      <c r="Q690" s="179"/>
      <c r="R690" s="179"/>
      <c r="S690" s="179"/>
      <c r="T690" s="179"/>
      <c r="U690" s="179"/>
    </row>
    <row r="691" spans="1:21" ht="15.75" customHeight="1">
      <c r="A691" s="191"/>
      <c r="B691" s="191"/>
      <c r="C691" s="179"/>
      <c r="D691" s="179"/>
      <c r="E691" s="179"/>
      <c r="F691" s="179"/>
      <c r="G691" s="179"/>
      <c r="H691" s="179"/>
      <c r="I691" s="179"/>
      <c r="J691" s="179"/>
      <c r="K691" s="179"/>
      <c r="L691" s="179"/>
      <c r="M691" s="179"/>
      <c r="N691" s="179"/>
      <c r="O691" s="179"/>
      <c r="P691" s="179"/>
      <c r="Q691" s="179"/>
      <c r="R691" s="179"/>
      <c r="S691" s="179"/>
      <c r="T691" s="179"/>
      <c r="U691" s="179"/>
    </row>
    <row r="692" spans="1:21" ht="15.75" customHeight="1">
      <c r="A692" s="191"/>
      <c r="B692" s="191"/>
      <c r="C692" s="179"/>
      <c r="D692" s="179"/>
      <c r="E692" s="179"/>
      <c r="F692" s="179"/>
      <c r="G692" s="179"/>
      <c r="H692" s="179"/>
      <c r="I692" s="179"/>
      <c r="J692" s="179"/>
      <c r="K692" s="179"/>
      <c r="L692" s="179"/>
      <c r="M692" s="179"/>
      <c r="N692" s="179"/>
      <c r="O692" s="179"/>
      <c r="P692" s="179"/>
      <c r="Q692" s="179"/>
      <c r="R692" s="179"/>
      <c r="S692" s="179"/>
      <c r="T692" s="179"/>
      <c r="U692" s="179"/>
    </row>
    <row r="693" spans="1:21" ht="15.75" customHeight="1">
      <c r="A693" s="191"/>
      <c r="B693" s="191"/>
      <c r="C693" s="179"/>
      <c r="D693" s="179"/>
      <c r="E693" s="179"/>
      <c r="F693" s="179"/>
      <c r="G693" s="179"/>
      <c r="H693" s="179"/>
      <c r="I693" s="179"/>
      <c r="J693" s="179"/>
      <c r="K693" s="179"/>
      <c r="L693" s="179"/>
      <c r="M693" s="179"/>
      <c r="N693" s="179"/>
      <c r="O693" s="179"/>
      <c r="P693" s="179"/>
      <c r="Q693" s="179"/>
      <c r="R693" s="179"/>
      <c r="S693" s="179"/>
      <c r="T693" s="179"/>
      <c r="U693" s="179"/>
    </row>
    <row r="694" spans="1:21" ht="15.75" customHeight="1">
      <c r="A694" s="191"/>
      <c r="B694" s="191"/>
      <c r="C694" s="179"/>
      <c r="D694" s="179"/>
      <c r="E694" s="179"/>
      <c r="F694" s="179"/>
      <c r="G694" s="179"/>
      <c r="H694" s="179"/>
      <c r="I694" s="179"/>
      <c r="J694" s="179"/>
      <c r="K694" s="179"/>
      <c r="L694" s="179"/>
      <c r="M694" s="179"/>
      <c r="N694" s="179"/>
      <c r="O694" s="179"/>
      <c r="P694" s="179"/>
      <c r="Q694" s="179"/>
      <c r="R694" s="179"/>
      <c r="S694" s="179"/>
      <c r="T694" s="179"/>
      <c r="U694" s="179"/>
    </row>
    <row r="695" spans="1:21" ht="15.75" customHeight="1">
      <c r="A695" s="191"/>
      <c r="B695" s="191"/>
      <c r="C695" s="179"/>
      <c r="D695" s="179"/>
      <c r="E695" s="179"/>
      <c r="F695" s="179"/>
      <c r="G695" s="179"/>
      <c r="H695" s="179"/>
      <c r="I695" s="179"/>
      <c r="J695" s="179"/>
      <c r="K695" s="179"/>
      <c r="L695" s="179"/>
      <c r="M695" s="179"/>
      <c r="N695" s="179"/>
      <c r="O695" s="179"/>
      <c r="P695" s="179"/>
      <c r="Q695" s="179"/>
      <c r="R695" s="179"/>
      <c r="S695" s="179"/>
      <c r="T695" s="179"/>
      <c r="U695" s="179"/>
    </row>
    <row r="696" spans="1:21" ht="15.75" customHeight="1">
      <c r="A696" s="191"/>
      <c r="B696" s="191"/>
      <c r="C696" s="179"/>
      <c r="D696" s="179"/>
      <c r="E696" s="179"/>
      <c r="F696" s="179"/>
      <c r="G696" s="179"/>
      <c r="H696" s="179"/>
      <c r="I696" s="179"/>
      <c r="J696" s="179"/>
      <c r="K696" s="179"/>
      <c r="L696" s="179"/>
      <c r="M696" s="179"/>
      <c r="N696" s="179"/>
      <c r="O696" s="179"/>
      <c r="P696" s="179"/>
      <c r="Q696" s="179"/>
      <c r="R696" s="179"/>
      <c r="S696" s="179"/>
      <c r="T696" s="179"/>
      <c r="U696" s="179"/>
    </row>
    <row r="697" spans="1:21" ht="15.75" customHeight="1">
      <c r="A697" s="191"/>
      <c r="B697" s="191"/>
      <c r="C697" s="179"/>
      <c r="D697" s="179"/>
      <c r="E697" s="179"/>
      <c r="F697" s="179"/>
      <c r="G697" s="179"/>
      <c r="H697" s="179"/>
      <c r="I697" s="179"/>
      <c r="J697" s="179"/>
      <c r="K697" s="179"/>
      <c r="L697" s="179"/>
      <c r="M697" s="179"/>
      <c r="N697" s="179"/>
      <c r="O697" s="179"/>
      <c r="P697" s="179"/>
      <c r="Q697" s="179"/>
      <c r="R697" s="179"/>
      <c r="S697" s="179"/>
      <c r="T697" s="179"/>
      <c r="U697" s="179"/>
    </row>
    <row r="698" spans="1:21" ht="15.75" customHeight="1">
      <c r="A698" s="191"/>
      <c r="B698" s="191"/>
      <c r="C698" s="179"/>
      <c r="D698" s="179"/>
      <c r="E698" s="179"/>
      <c r="F698" s="179"/>
      <c r="G698" s="179"/>
      <c r="H698" s="179"/>
      <c r="I698" s="179"/>
      <c r="J698" s="179"/>
      <c r="K698" s="179"/>
      <c r="L698" s="179"/>
      <c r="M698" s="179"/>
      <c r="N698" s="179"/>
      <c r="O698" s="179"/>
      <c r="P698" s="179"/>
      <c r="Q698" s="179"/>
      <c r="R698" s="179"/>
      <c r="S698" s="179"/>
      <c r="T698" s="179"/>
      <c r="U698" s="179"/>
    </row>
    <row r="699" spans="1:21" ht="15.75" customHeight="1">
      <c r="A699" s="191"/>
      <c r="B699" s="191"/>
      <c r="C699" s="179"/>
      <c r="D699" s="179"/>
      <c r="E699" s="179"/>
      <c r="F699" s="179"/>
      <c r="G699" s="179"/>
      <c r="H699" s="179"/>
      <c r="I699" s="179"/>
      <c r="J699" s="179"/>
      <c r="K699" s="179"/>
      <c r="L699" s="179"/>
      <c r="M699" s="179"/>
      <c r="N699" s="179"/>
      <c r="O699" s="179"/>
      <c r="P699" s="179"/>
      <c r="Q699" s="179"/>
      <c r="R699" s="179"/>
      <c r="S699" s="179"/>
      <c r="T699" s="179"/>
      <c r="U699" s="179"/>
    </row>
    <row r="700" spans="1:21" ht="15.75" customHeight="1">
      <c r="A700" s="191"/>
      <c r="B700" s="191"/>
      <c r="C700" s="179"/>
      <c r="D700" s="179"/>
      <c r="E700" s="179"/>
      <c r="F700" s="179"/>
      <c r="G700" s="179"/>
      <c r="H700" s="179"/>
      <c r="I700" s="179"/>
      <c r="J700" s="179"/>
      <c r="K700" s="179"/>
      <c r="L700" s="179"/>
      <c r="M700" s="179"/>
      <c r="N700" s="179"/>
      <c r="O700" s="179"/>
      <c r="P700" s="179"/>
      <c r="Q700" s="179"/>
      <c r="R700" s="179"/>
      <c r="S700" s="179"/>
      <c r="T700" s="179"/>
      <c r="U700" s="179"/>
    </row>
    <row r="701" spans="1:21" ht="15.75" customHeight="1">
      <c r="A701" s="191"/>
      <c r="B701" s="191"/>
      <c r="C701" s="179"/>
      <c r="D701" s="179"/>
      <c r="E701" s="179"/>
      <c r="F701" s="179"/>
      <c r="G701" s="179"/>
      <c r="H701" s="179"/>
      <c r="I701" s="179"/>
      <c r="J701" s="179"/>
      <c r="K701" s="179"/>
      <c r="L701" s="179"/>
      <c r="M701" s="179"/>
      <c r="N701" s="179"/>
      <c r="O701" s="179"/>
      <c r="P701" s="179"/>
      <c r="Q701" s="179"/>
      <c r="R701" s="179"/>
      <c r="S701" s="179"/>
      <c r="T701" s="179"/>
      <c r="U701" s="179"/>
    </row>
    <row r="702" spans="1:21" ht="15.75" customHeight="1">
      <c r="A702" s="191"/>
      <c r="B702" s="191"/>
      <c r="C702" s="179"/>
      <c r="D702" s="179"/>
      <c r="E702" s="179"/>
      <c r="F702" s="179"/>
      <c r="G702" s="179"/>
      <c r="H702" s="179"/>
      <c r="I702" s="179"/>
      <c r="J702" s="179"/>
      <c r="K702" s="179"/>
      <c r="L702" s="179"/>
      <c r="M702" s="179"/>
      <c r="N702" s="179"/>
      <c r="O702" s="179"/>
      <c r="P702" s="179"/>
      <c r="Q702" s="179"/>
      <c r="R702" s="179"/>
      <c r="S702" s="179"/>
      <c r="T702" s="179"/>
      <c r="U702" s="179"/>
    </row>
    <row r="703" spans="1:21" ht="15.75" customHeight="1">
      <c r="A703" s="191"/>
      <c r="B703" s="191"/>
      <c r="C703" s="179"/>
      <c r="D703" s="179"/>
      <c r="E703" s="179"/>
      <c r="F703" s="179"/>
      <c r="G703" s="179"/>
      <c r="H703" s="179"/>
      <c r="I703" s="179"/>
      <c r="J703" s="179"/>
      <c r="K703" s="179"/>
      <c r="L703" s="179"/>
      <c r="M703" s="179"/>
      <c r="N703" s="179"/>
      <c r="O703" s="179"/>
      <c r="P703" s="179"/>
      <c r="Q703" s="179"/>
      <c r="R703" s="179"/>
      <c r="S703" s="179"/>
      <c r="T703" s="179"/>
      <c r="U703" s="179"/>
    </row>
    <row r="704" spans="1:21" ht="15.75" customHeight="1">
      <c r="A704" s="191"/>
      <c r="B704" s="191"/>
      <c r="C704" s="179"/>
      <c r="D704" s="179"/>
      <c r="E704" s="179"/>
      <c r="F704" s="179"/>
      <c r="G704" s="179"/>
      <c r="H704" s="179"/>
      <c r="I704" s="179"/>
      <c r="J704" s="179"/>
      <c r="K704" s="179"/>
      <c r="L704" s="179"/>
      <c r="M704" s="179"/>
      <c r="N704" s="179"/>
      <c r="O704" s="179"/>
      <c r="P704" s="179"/>
      <c r="Q704" s="179"/>
      <c r="R704" s="179"/>
      <c r="S704" s="179"/>
      <c r="T704" s="179"/>
      <c r="U704" s="179"/>
    </row>
    <row r="705" spans="1:21" ht="15.75" customHeight="1">
      <c r="A705" s="191"/>
      <c r="B705" s="191"/>
      <c r="C705" s="179"/>
      <c r="D705" s="179"/>
      <c r="E705" s="179"/>
      <c r="F705" s="179"/>
      <c r="G705" s="179"/>
      <c r="H705" s="179"/>
      <c r="I705" s="179"/>
      <c r="J705" s="179"/>
      <c r="K705" s="179"/>
      <c r="L705" s="179"/>
      <c r="M705" s="179"/>
      <c r="N705" s="179"/>
      <c r="O705" s="179"/>
      <c r="P705" s="179"/>
      <c r="Q705" s="179"/>
      <c r="R705" s="179"/>
      <c r="S705" s="179"/>
      <c r="T705" s="179"/>
      <c r="U705" s="179"/>
    </row>
    <row r="706" spans="1:21" ht="15.75" customHeight="1">
      <c r="A706" s="191"/>
      <c r="B706" s="191"/>
      <c r="C706" s="179"/>
      <c r="D706" s="179"/>
      <c r="E706" s="179"/>
      <c r="F706" s="179"/>
      <c r="G706" s="179"/>
      <c r="H706" s="179"/>
      <c r="I706" s="179"/>
      <c r="J706" s="179"/>
      <c r="K706" s="179"/>
      <c r="L706" s="179"/>
      <c r="M706" s="179"/>
      <c r="N706" s="179"/>
      <c r="O706" s="179"/>
      <c r="P706" s="179"/>
      <c r="Q706" s="179"/>
      <c r="R706" s="179"/>
      <c r="S706" s="179"/>
      <c r="T706" s="179"/>
      <c r="U706" s="179"/>
    </row>
    <row r="707" spans="1:21" ht="15.75" customHeight="1">
      <c r="A707" s="191"/>
      <c r="B707" s="191"/>
      <c r="C707" s="179"/>
      <c r="D707" s="179"/>
      <c r="E707" s="179"/>
      <c r="F707" s="179"/>
      <c r="G707" s="179"/>
      <c r="H707" s="179"/>
      <c r="I707" s="179"/>
      <c r="J707" s="179"/>
      <c r="K707" s="179"/>
      <c r="L707" s="179"/>
      <c r="M707" s="179"/>
      <c r="N707" s="179"/>
      <c r="O707" s="179"/>
      <c r="P707" s="179"/>
      <c r="Q707" s="179"/>
      <c r="R707" s="179"/>
      <c r="S707" s="179"/>
      <c r="T707" s="179"/>
      <c r="U707" s="179"/>
    </row>
    <row r="708" spans="1:21" ht="15.75" customHeight="1">
      <c r="A708" s="191"/>
      <c r="B708" s="191"/>
      <c r="C708" s="179"/>
      <c r="D708" s="179"/>
      <c r="E708" s="179"/>
      <c r="F708" s="179"/>
      <c r="G708" s="179"/>
      <c r="H708" s="179"/>
      <c r="I708" s="179"/>
      <c r="J708" s="179"/>
      <c r="K708" s="179"/>
      <c r="L708" s="179"/>
      <c r="M708" s="179"/>
      <c r="N708" s="179"/>
      <c r="O708" s="179"/>
      <c r="P708" s="179"/>
      <c r="Q708" s="179"/>
      <c r="R708" s="179"/>
      <c r="S708" s="179"/>
      <c r="T708" s="179"/>
      <c r="U708" s="179"/>
    </row>
    <row r="709" spans="1:21" ht="15.75" customHeight="1">
      <c r="A709" s="191"/>
      <c r="B709" s="191"/>
      <c r="C709" s="179"/>
      <c r="D709" s="179"/>
      <c r="E709" s="179"/>
      <c r="F709" s="179"/>
      <c r="G709" s="179"/>
      <c r="H709" s="179"/>
      <c r="I709" s="179"/>
      <c r="J709" s="179"/>
      <c r="K709" s="179"/>
      <c r="L709" s="179"/>
      <c r="M709" s="179"/>
      <c r="N709" s="179"/>
      <c r="O709" s="179"/>
      <c r="P709" s="179"/>
      <c r="Q709" s="179"/>
      <c r="R709" s="179"/>
      <c r="S709" s="179"/>
      <c r="T709" s="179"/>
      <c r="U709" s="179"/>
    </row>
    <row r="710" spans="1:21" ht="15.75" customHeight="1">
      <c r="A710" s="191"/>
      <c r="B710" s="191"/>
      <c r="C710" s="179"/>
      <c r="D710" s="179"/>
      <c r="E710" s="179"/>
      <c r="F710" s="179"/>
      <c r="G710" s="179"/>
      <c r="H710" s="179"/>
      <c r="I710" s="179"/>
      <c r="J710" s="179"/>
      <c r="K710" s="179"/>
      <c r="L710" s="179"/>
      <c r="M710" s="179"/>
      <c r="N710" s="179"/>
      <c r="O710" s="179"/>
      <c r="P710" s="179"/>
      <c r="Q710" s="179"/>
      <c r="R710" s="179"/>
      <c r="S710" s="179"/>
      <c r="T710" s="179"/>
      <c r="U710" s="179"/>
    </row>
    <row r="711" spans="1:21" ht="15.75" customHeight="1">
      <c r="A711" s="191"/>
      <c r="B711" s="191"/>
      <c r="C711" s="179"/>
      <c r="D711" s="179"/>
      <c r="E711" s="179"/>
      <c r="F711" s="179"/>
      <c r="G711" s="179"/>
      <c r="H711" s="179"/>
      <c r="I711" s="179"/>
      <c r="J711" s="179"/>
      <c r="K711" s="179"/>
      <c r="L711" s="179"/>
      <c r="M711" s="179"/>
      <c r="N711" s="179"/>
      <c r="O711" s="179"/>
      <c r="P711" s="179"/>
      <c r="Q711" s="179"/>
      <c r="R711" s="179"/>
      <c r="S711" s="179"/>
      <c r="T711" s="179"/>
      <c r="U711" s="179"/>
    </row>
    <row r="712" spans="1:21" ht="15.75" customHeight="1">
      <c r="A712" s="191"/>
      <c r="B712" s="191"/>
      <c r="C712" s="179"/>
      <c r="D712" s="179"/>
      <c r="E712" s="179"/>
      <c r="F712" s="179"/>
      <c r="G712" s="179"/>
      <c r="H712" s="179"/>
      <c r="I712" s="179"/>
      <c r="J712" s="179"/>
      <c r="K712" s="179"/>
      <c r="L712" s="179"/>
      <c r="M712" s="179"/>
      <c r="N712" s="179"/>
      <c r="O712" s="179"/>
      <c r="P712" s="179"/>
      <c r="Q712" s="179"/>
      <c r="R712" s="179"/>
      <c r="S712" s="179"/>
      <c r="T712" s="179"/>
      <c r="U712" s="179"/>
    </row>
    <row r="713" spans="1:21" ht="15.75" customHeight="1">
      <c r="A713" s="191"/>
      <c r="B713" s="191"/>
      <c r="C713" s="179"/>
      <c r="D713" s="179"/>
      <c r="E713" s="179"/>
      <c r="F713" s="179"/>
      <c r="G713" s="179"/>
      <c r="H713" s="179"/>
      <c r="I713" s="179"/>
      <c r="J713" s="179"/>
      <c r="K713" s="179"/>
      <c r="L713" s="179"/>
      <c r="M713" s="179"/>
      <c r="N713" s="179"/>
      <c r="O713" s="179"/>
      <c r="P713" s="179"/>
      <c r="Q713" s="179"/>
      <c r="R713" s="179"/>
      <c r="S713" s="179"/>
      <c r="T713" s="179"/>
      <c r="U713" s="179"/>
    </row>
    <row r="714" spans="1:21" ht="15.75" customHeight="1">
      <c r="A714" s="191"/>
      <c r="B714" s="191"/>
      <c r="C714" s="179"/>
      <c r="D714" s="179"/>
      <c r="E714" s="179"/>
      <c r="F714" s="179"/>
      <c r="G714" s="179"/>
      <c r="H714" s="179"/>
      <c r="I714" s="179"/>
      <c r="J714" s="179"/>
      <c r="K714" s="179"/>
      <c r="L714" s="179"/>
      <c r="M714" s="179"/>
      <c r="N714" s="179"/>
      <c r="O714" s="179"/>
      <c r="P714" s="179"/>
      <c r="Q714" s="179"/>
      <c r="R714" s="179"/>
      <c r="S714" s="179"/>
      <c r="T714" s="179"/>
      <c r="U714" s="179"/>
    </row>
    <row r="715" spans="1:21" ht="15.75" customHeight="1">
      <c r="A715" s="191"/>
      <c r="B715" s="191"/>
      <c r="C715" s="179"/>
      <c r="D715" s="179"/>
      <c r="E715" s="179"/>
      <c r="F715" s="179"/>
      <c r="G715" s="179"/>
      <c r="H715" s="179"/>
      <c r="I715" s="179"/>
      <c r="J715" s="179"/>
      <c r="K715" s="179"/>
      <c r="L715" s="179"/>
      <c r="M715" s="179"/>
      <c r="N715" s="179"/>
      <c r="O715" s="179"/>
      <c r="P715" s="179"/>
      <c r="Q715" s="179"/>
      <c r="R715" s="179"/>
      <c r="S715" s="179"/>
      <c r="T715" s="179"/>
      <c r="U715" s="179"/>
    </row>
    <row r="716" spans="1:21" ht="15.75" customHeight="1">
      <c r="A716" s="191"/>
      <c r="B716" s="191"/>
      <c r="C716" s="179"/>
      <c r="D716" s="179"/>
      <c r="E716" s="179"/>
      <c r="F716" s="179"/>
      <c r="G716" s="179"/>
      <c r="H716" s="179"/>
      <c r="I716" s="179"/>
      <c r="J716" s="179"/>
      <c r="K716" s="179"/>
      <c r="L716" s="179"/>
      <c r="M716" s="179"/>
      <c r="N716" s="179"/>
      <c r="O716" s="179"/>
      <c r="P716" s="179"/>
      <c r="Q716" s="179"/>
      <c r="R716" s="179"/>
      <c r="S716" s="179"/>
      <c r="T716" s="179"/>
      <c r="U716" s="179"/>
    </row>
    <row r="717" spans="1:21" ht="15.75" customHeight="1">
      <c r="A717" s="191"/>
      <c r="B717" s="191"/>
      <c r="C717" s="179"/>
      <c r="D717" s="179"/>
      <c r="E717" s="179"/>
      <c r="F717" s="179"/>
      <c r="G717" s="179"/>
      <c r="H717" s="179"/>
      <c r="I717" s="179"/>
      <c r="J717" s="179"/>
      <c r="K717" s="179"/>
      <c r="L717" s="179"/>
      <c r="M717" s="179"/>
      <c r="N717" s="179"/>
      <c r="O717" s="179"/>
      <c r="P717" s="179"/>
      <c r="Q717" s="179"/>
      <c r="R717" s="179"/>
      <c r="S717" s="179"/>
      <c r="T717" s="179"/>
      <c r="U717" s="179"/>
    </row>
    <row r="718" spans="1:21" ht="15.75" customHeight="1">
      <c r="A718" s="191"/>
      <c r="B718" s="191"/>
      <c r="C718" s="179"/>
      <c r="D718" s="179"/>
      <c r="E718" s="179"/>
      <c r="F718" s="179"/>
      <c r="G718" s="179"/>
      <c r="H718" s="179"/>
      <c r="I718" s="179"/>
      <c r="J718" s="179"/>
      <c r="K718" s="179"/>
      <c r="L718" s="179"/>
      <c r="M718" s="179"/>
      <c r="N718" s="179"/>
      <c r="O718" s="179"/>
      <c r="P718" s="179"/>
      <c r="Q718" s="179"/>
      <c r="R718" s="179"/>
      <c r="S718" s="179"/>
      <c r="T718" s="179"/>
      <c r="U718" s="179"/>
    </row>
    <row r="719" spans="1:21" ht="15.75" customHeight="1">
      <c r="A719" s="191"/>
      <c r="B719" s="191"/>
      <c r="C719" s="179"/>
      <c r="D719" s="179"/>
      <c r="E719" s="179"/>
      <c r="F719" s="179"/>
      <c r="G719" s="179"/>
      <c r="H719" s="179"/>
      <c r="I719" s="179"/>
      <c r="J719" s="179"/>
      <c r="K719" s="179"/>
      <c r="L719" s="179"/>
      <c r="M719" s="179"/>
      <c r="N719" s="179"/>
      <c r="O719" s="179"/>
      <c r="P719" s="179"/>
      <c r="Q719" s="179"/>
      <c r="R719" s="179"/>
      <c r="S719" s="179"/>
      <c r="T719" s="179"/>
      <c r="U719" s="179"/>
    </row>
    <row r="720" spans="1:21" ht="15.75" customHeight="1">
      <c r="A720" s="191"/>
      <c r="B720" s="191"/>
      <c r="C720" s="179"/>
      <c r="D720" s="179"/>
      <c r="E720" s="179"/>
      <c r="F720" s="179"/>
      <c r="G720" s="179"/>
      <c r="H720" s="179"/>
      <c r="I720" s="179"/>
      <c r="J720" s="179"/>
      <c r="K720" s="179"/>
      <c r="L720" s="179"/>
      <c r="M720" s="179"/>
      <c r="N720" s="179"/>
      <c r="O720" s="179"/>
      <c r="P720" s="179"/>
      <c r="Q720" s="179"/>
      <c r="R720" s="179"/>
      <c r="S720" s="179"/>
      <c r="T720" s="179"/>
      <c r="U720" s="179"/>
    </row>
    <row r="721" spans="1:21" ht="15.75" customHeight="1">
      <c r="A721" s="191"/>
      <c r="B721" s="191"/>
      <c r="C721" s="179"/>
      <c r="D721" s="179"/>
      <c r="E721" s="179"/>
      <c r="F721" s="179"/>
      <c r="G721" s="179"/>
      <c r="H721" s="179"/>
      <c r="I721" s="179"/>
      <c r="J721" s="179"/>
      <c r="K721" s="179"/>
      <c r="L721" s="179"/>
      <c r="M721" s="179"/>
      <c r="N721" s="179"/>
      <c r="O721" s="179"/>
      <c r="P721" s="179"/>
      <c r="Q721" s="179"/>
      <c r="R721" s="179"/>
      <c r="S721" s="179"/>
      <c r="T721" s="179"/>
      <c r="U721" s="179"/>
    </row>
    <row r="722" spans="1:21" ht="15.75" customHeight="1">
      <c r="A722" s="191"/>
      <c r="B722" s="191"/>
      <c r="C722" s="179"/>
      <c r="D722" s="179"/>
      <c r="E722" s="179"/>
      <c r="F722" s="179"/>
      <c r="G722" s="179"/>
      <c r="H722" s="179"/>
      <c r="I722" s="179"/>
      <c r="J722" s="179"/>
      <c r="K722" s="179"/>
      <c r="L722" s="179"/>
      <c r="M722" s="179"/>
      <c r="N722" s="179"/>
      <c r="O722" s="179"/>
      <c r="P722" s="179"/>
      <c r="Q722" s="179"/>
      <c r="R722" s="179"/>
      <c r="S722" s="179"/>
      <c r="T722" s="179"/>
      <c r="U722" s="179"/>
    </row>
    <row r="723" spans="1:21" ht="15.75" customHeight="1">
      <c r="A723" s="191"/>
      <c r="B723" s="191"/>
      <c r="C723" s="179"/>
      <c r="D723" s="179"/>
      <c r="E723" s="179"/>
      <c r="F723" s="179"/>
      <c r="G723" s="179"/>
      <c r="H723" s="179"/>
      <c r="I723" s="179"/>
      <c r="J723" s="179"/>
      <c r="K723" s="179"/>
      <c r="L723" s="179"/>
      <c r="M723" s="179"/>
      <c r="N723" s="179"/>
      <c r="O723" s="179"/>
      <c r="P723" s="179"/>
      <c r="Q723" s="179"/>
      <c r="R723" s="179"/>
      <c r="S723" s="179"/>
      <c r="T723" s="179"/>
      <c r="U723" s="179"/>
    </row>
    <row r="724" spans="1:21" ht="15.75" customHeight="1">
      <c r="A724" s="191"/>
      <c r="B724" s="191"/>
      <c r="C724" s="179"/>
      <c r="D724" s="179"/>
      <c r="E724" s="179"/>
      <c r="F724" s="179"/>
      <c r="G724" s="179"/>
      <c r="H724" s="179"/>
      <c r="I724" s="179"/>
      <c r="J724" s="179"/>
      <c r="K724" s="179"/>
      <c r="L724" s="179"/>
      <c r="M724" s="179"/>
      <c r="N724" s="179"/>
      <c r="O724" s="179"/>
      <c r="P724" s="179"/>
      <c r="Q724" s="179"/>
      <c r="R724" s="179"/>
      <c r="S724" s="179"/>
      <c r="T724" s="179"/>
      <c r="U724" s="179"/>
    </row>
    <row r="725" spans="1:21" ht="15.75" customHeight="1">
      <c r="A725" s="191"/>
      <c r="B725" s="191"/>
      <c r="C725" s="179"/>
      <c r="D725" s="179"/>
      <c r="E725" s="179"/>
      <c r="F725" s="179"/>
      <c r="G725" s="179"/>
      <c r="H725" s="179"/>
      <c r="I725" s="179"/>
      <c r="J725" s="179"/>
      <c r="K725" s="179"/>
      <c r="L725" s="179"/>
      <c r="M725" s="179"/>
      <c r="N725" s="179"/>
      <c r="O725" s="179"/>
      <c r="P725" s="179"/>
      <c r="Q725" s="179"/>
      <c r="R725" s="179"/>
      <c r="S725" s="179"/>
      <c r="T725" s="179"/>
      <c r="U725" s="179"/>
    </row>
    <row r="726" spans="1:21" ht="15.75" customHeight="1">
      <c r="A726" s="191"/>
      <c r="B726" s="191"/>
      <c r="C726" s="179"/>
      <c r="D726" s="179"/>
      <c r="E726" s="179"/>
      <c r="F726" s="179"/>
      <c r="G726" s="179"/>
      <c r="H726" s="179"/>
      <c r="I726" s="179"/>
      <c r="J726" s="179"/>
      <c r="K726" s="179"/>
      <c r="L726" s="179"/>
      <c r="M726" s="179"/>
      <c r="N726" s="179"/>
      <c r="O726" s="179"/>
      <c r="P726" s="179"/>
      <c r="Q726" s="179"/>
      <c r="R726" s="179"/>
      <c r="S726" s="179"/>
      <c r="T726" s="179"/>
      <c r="U726" s="179"/>
    </row>
    <row r="727" spans="1:21" ht="15.75" customHeight="1">
      <c r="A727" s="191"/>
      <c r="B727" s="191"/>
      <c r="C727" s="179"/>
      <c r="D727" s="179"/>
      <c r="E727" s="179"/>
      <c r="F727" s="179"/>
      <c r="G727" s="179"/>
      <c r="H727" s="179"/>
      <c r="I727" s="179"/>
      <c r="J727" s="179"/>
      <c r="K727" s="179"/>
      <c r="L727" s="179"/>
      <c r="M727" s="179"/>
      <c r="N727" s="179"/>
      <c r="O727" s="179"/>
      <c r="P727" s="179"/>
      <c r="Q727" s="179"/>
      <c r="R727" s="179"/>
      <c r="S727" s="179"/>
      <c r="T727" s="179"/>
      <c r="U727" s="179"/>
    </row>
    <row r="728" spans="1:21" ht="15.75" customHeight="1">
      <c r="A728" s="191"/>
      <c r="B728" s="191"/>
      <c r="C728" s="179"/>
      <c r="D728" s="179"/>
      <c r="E728" s="179"/>
      <c r="F728" s="179"/>
      <c r="G728" s="179"/>
      <c r="H728" s="179"/>
      <c r="I728" s="179"/>
      <c r="J728" s="179"/>
      <c r="K728" s="179"/>
      <c r="L728" s="179"/>
      <c r="M728" s="179"/>
      <c r="N728" s="179"/>
      <c r="O728" s="179"/>
      <c r="P728" s="179"/>
      <c r="Q728" s="179"/>
      <c r="R728" s="179"/>
      <c r="S728" s="179"/>
      <c r="T728" s="179"/>
      <c r="U728" s="179"/>
    </row>
    <row r="729" spans="1:21" ht="15.75" customHeight="1">
      <c r="A729" s="191"/>
      <c r="B729" s="191"/>
      <c r="C729" s="179"/>
      <c r="D729" s="179"/>
      <c r="E729" s="179"/>
      <c r="F729" s="179"/>
      <c r="G729" s="179"/>
      <c r="H729" s="179"/>
      <c r="I729" s="179"/>
      <c r="J729" s="179"/>
      <c r="K729" s="179"/>
      <c r="L729" s="179"/>
      <c r="M729" s="179"/>
      <c r="N729" s="179"/>
      <c r="O729" s="179"/>
      <c r="P729" s="179"/>
      <c r="Q729" s="179"/>
      <c r="R729" s="179"/>
      <c r="S729" s="179"/>
      <c r="T729" s="179"/>
      <c r="U729" s="179"/>
    </row>
    <row r="730" spans="1:21" ht="15.75" customHeight="1">
      <c r="A730" s="191"/>
      <c r="B730" s="191"/>
      <c r="C730" s="179"/>
      <c r="D730" s="179"/>
      <c r="E730" s="179"/>
      <c r="F730" s="179"/>
      <c r="G730" s="179"/>
      <c r="H730" s="179"/>
      <c r="I730" s="179"/>
      <c r="J730" s="179"/>
      <c r="K730" s="179"/>
      <c r="L730" s="179"/>
      <c r="M730" s="179"/>
      <c r="N730" s="179"/>
      <c r="O730" s="179"/>
      <c r="P730" s="179"/>
      <c r="Q730" s="179"/>
      <c r="R730" s="179"/>
      <c r="S730" s="179"/>
      <c r="T730" s="179"/>
      <c r="U730" s="179"/>
    </row>
    <row r="731" spans="1:21" ht="15.75" customHeight="1">
      <c r="A731" s="191"/>
      <c r="B731" s="191"/>
      <c r="C731" s="179"/>
      <c r="D731" s="179"/>
      <c r="E731" s="179"/>
      <c r="F731" s="179"/>
      <c r="G731" s="179"/>
      <c r="H731" s="179"/>
      <c r="I731" s="179"/>
      <c r="J731" s="179"/>
      <c r="K731" s="179"/>
      <c r="L731" s="179"/>
      <c r="M731" s="179"/>
      <c r="N731" s="179"/>
      <c r="O731" s="179"/>
      <c r="P731" s="179"/>
      <c r="Q731" s="179"/>
      <c r="R731" s="179"/>
      <c r="S731" s="179"/>
      <c r="T731" s="179"/>
      <c r="U731" s="179"/>
    </row>
    <row r="732" spans="1:21" ht="15.75" customHeight="1">
      <c r="A732" s="191"/>
      <c r="B732" s="191"/>
      <c r="C732" s="179"/>
      <c r="D732" s="179"/>
      <c r="E732" s="179"/>
      <c r="F732" s="179"/>
      <c r="G732" s="179"/>
      <c r="H732" s="179"/>
      <c r="I732" s="179"/>
      <c r="J732" s="179"/>
      <c r="K732" s="179"/>
      <c r="L732" s="179"/>
      <c r="M732" s="179"/>
      <c r="N732" s="179"/>
      <c r="O732" s="179"/>
      <c r="P732" s="179"/>
      <c r="Q732" s="179"/>
      <c r="R732" s="179"/>
      <c r="S732" s="179"/>
      <c r="T732" s="179"/>
      <c r="U732" s="179"/>
    </row>
    <row r="733" spans="1:21" ht="15.75" customHeight="1">
      <c r="A733" s="191"/>
      <c r="B733" s="191"/>
      <c r="C733" s="179"/>
      <c r="D733" s="179"/>
      <c r="E733" s="179"/>
      <c r="F733" s="179"/>
      <c r="G733" s="179"/>
      <c r="H733" s="179"/>
      <c r="I733" s="179"/>
      <c r="J733" s="179"/>
      <c r="K733" s="179"/>
      <c r="L733" s="179"/>
      <c r="M733" s="179"/>
      <c r="N733" s="179"/>
      <c r="O733" s="179"/>
      <c r="P733" s="179"/>
      <c r="Q733" s="179"/>
      <c r="R733" s="179"/>
      <c r="S733" s="179"/>
      <c r="T733" s="179"/>
      <c r="U733" s="179"/>
    </row>
    <row r="734" spans="1:21" ht="15.75" customHeight="1">
      <c r="A734" s="191"/>
      <c r="B734" s="191"/>
      <c r="C734" s="179"/>
      <c r="D734" s="179"/>
      <c r="E734" s="179"/>
      <c r="F734" s="179"/>
      <c r="G734" s="179"/>
      <c r="H734" s="179"/>
      <c r="I734" s="179"/>
      <c r="J734" s="179"/>
      <c r="K734" s="179"/>
      <c r="L734" s="179"/>
      <c r="M734" s="179"/>
      <c r="N734" s="179"/>
      <c r="O734" s="179"/>
      <c r="P734" s="179"/>
      <c r="Q734" s="179"/>
      <c r="R734" s="179"/>
      <c r="S734" s="179"/>
      <c r="T734" s="179"/>
      <c r="U734" s="179"/>
    </row>
    <row r="735" spans="1:21" ht="15.75" customHeight="1">
      <c r="A735" s="191"/>
      <c r="B735" s="191"/>
      <c r="C735" s="179"/>
      <c r="D735" s="179"/>
      <c r="E735" s="179"/>
      <c r="F735" s="179"/>
      <c r="G735" s="179"/>
      <c r="H735" s="179"/>
      <c r="I735" s="179"/>
      <c r="J735" s="179"/>
      <c r="K735" s="179"/>
      <c r="L735" s="179"/>
      <c r="M735" s="179"/>
      <c r="N735" s="179"/>
      <c r="O735" s="179"/>
      <c r="P735" s="179"/>
      <c r="Q735" s="179"/>
      <c r="R735" s="179"/>
      <c r="S735" s="179"/>
      <c r="T735" s="179"/>
      <c r="U735" s="179"/>
    </row>
    <row r="736" spans="1:21" ht="15.75" customHeight="1">
      <c r="A736" s="191"/>
      <c r="B736" s="191"/>
      <c r="C736" s="179"/>
      <c r="D736" s="179"/>
      <c r="E736" s="179"/>
      <c r="F736" s="179"/>
      <c r="G736" s="179"/>
      <c r="H736" s="179"/>
      <c r="I736" s="179"/>
      <c r="J736" s="179"/>
      <c r="K736" s="179"/>
      <c r="L736" s="179"/>
      <c r="M736" s="179"/>
      <c r="N736" s="179"/>
      <c r="O736" s="179"/>
      <c r="P736" s="179"/>
      <c r="Q736" s="179"/>
      <c r="R736" s="179"/>
      <c r="S736" s="179"/>
      <c r="T736" s="179"/>
      <c r="U736" s="179"/>
    </row>
    <row r="737" spans="1:21" ht="15.75" customHeight="1">
      <c r="A737" s="191"/>
      <c r="B737" s="191"/>
      <c r="C737" s="179"/>
      <c r="D737" s="179"/>
      <c r="E737" s="179"/>
      <c r="F737" s="179"/>
      <c r="G737" s="179"/>
      <c r="H737" s="179"/>
      <c r="I737" s="179"/>
      <c r="J737" s="179"/>
      <c r="K737" s="179"/>
      <c r="L737" s="179"/>
      <c r="M737" s="179"/>
      <c r="N737" s="179"/>
      <c r="O737" s="179"/>
      <c r="P737" s="179"/>
      <c r="Q737" s="179"/>
      <c r="R737" s="179"/>
      <c r="S737" s="179"/>
      <c r="T737" s="179"/>
      <c r="U737" s="179"/>
    </row>
    <row r="738" spans="1:21" ht="15.75" customHeight="1">
      <c r="A738" s="191"/>
      <c r="B738" s="191"/>
      <c r="C738" s="179"/>
      <c r="D738" s="179"/>
      <c r="E738" s="179"/>
      <c r="F738" s="179"/>
      <c r="G738" s="179"/>
      <c r="H738" s="179"/>
      <c r="I738" s="179"/>
      <c r="J738" s="179"/>
      <c r="K738" s="179"/>
      <c r="L738" s="179"/>
      <c r="M738" s="179"/>
      <c r="N738" s="179"/>
      <c r="O738" s="179"/>
      <c r="P738" s="179"/>
      <c r="Q738" s="179"/>
      <c r="R738" s="179"/>
      <c r="S738" s="179"/>
      <c r="T738" s="179"/>
      <c r="U738" s="179"/>
    </row>
    <row r="739" spans="1:21" ht="15.75" customHeight="1">
      <c r="A739" s="191"/>
      <c r="B739" s="191"/>
      <c r="C739" s="179"/>
      <c r="D739" s="179"/>
      <c r="E739" s="179"/>
      <c r="F739" s="179"/>
      <c r="G739" s="179"/>
      <c r="H739" s="179"/>
      <c r="I739" s="179"/>
      <c r="J739" s="179"/>
      <c r="K739" s="179"/>
      <c r="L739" s="179"/>
      <c r="M739" s="179"/>
      <c r="N739" s="179"/>
      <c r="O739" s="179"/>
      <c r="P739" s="179"/>
      <c r="Q739" s="179"/>
      <c r="R739" s="179"/>
      <c r="S739" s="179"/>
      <c r="T739" s="179"/>
      <c r="U739" s="179"/>
    </row>
    <row r="740" spans="1:21" ht="15.75" customHeight="1">
      <c r="A740" s="191"/>
      <c r="B740" s="191"/>
      <c r="C740" s="179"/>
      <c r="D740" s="179"/>
      <c r="E740" s="179"/>
      <c r="F740" s="179"/>
      <c r="G740" s="179"/>
      <c r="H740" s="179"/>
      <c r="I740" s="179"/>
      <c r="J740" s="179"/>
      <c r="K740" s="179"/>
      <c r="L740" s="179"/>
      <c r="M740" s="179"/>
      <c r="N740" s="179"/>
      <c r="O740" s="179"/>
      <c r="P740" s="179"/>
      <c r="Q740" s="179"/>
      <c r="R740" s="179"/>
      <c r="S740" s="179"/>
      <c r="T740" s="179"/>
      <c r="U740" s="179"/>
    </row>
    <row r="741" spans="1:21" ht="15.75" customHeight="1">
      <c r="A741" s="191"/>
      <c r="B741" s="191"/>
      <c r="C741" s="179"/>
      <c r="D741" s="179"/>
      <c r="E741" s="179"/>
      <c r="F741" s="179"/>
      <c r="G741" s="179"/>
      <c r="H741" s="179"/>
      <c r="I741" s="179"/>
      <c r="J741" s="179"/>
      <c r="K741" s="179"/>
      <c r="L741" s="179"/>
      <c r="M741" s="179"/>
      <c r="N741" s="179"/>
      <c r="O741" s="179"/>
      <c r="P741" s="179"/>
      <c r="Q741" s="179"/>
      <c r="R741" s="179"/>
      <c r="S741" s="179"/>
      <c r="T741" s="179"/>
      <c r="U741" s="179"/>
    </row>
    <row r="742" spans="1:21" ht="15.75" customHeight="1">
      <c r="A742" s="191"/>
      <c r="B742" s="191"/>
      <c r="C742" s="179"/>
      <c r="D742" s="179"/>
      <c r="E742" s="179"/>
      <c r="F742" s="179"/>
      <c r="G742" s="179"/>
      <c r="H742" s="179"/>
      <c r="I742" s="179"/>
      <c r="J742" s="179"/>
      <c r="K742" s="179"/>
      <c r="L742" s="179"/>
      <c r="M742" s="179"/>
      <c r="N742" s="179"/>
      <c r="O742" s="179"/>
      <c r="P742" s="179"/>
      <c r="Q742" s="179"/>
      <c r="R742" s="179"/>
      <c r="S742" s="179"/>
      <c r="T742" s="179"/>
      <c r="U742" s="179"/>
    </row>
    <row r="743" spans="1:21" ht="15.75" customHeight="1">
      <c r="A743" s="191"/>
      <c r="B743" s="191"/>
      <c r="C743" s="179"/>
      <c r="D743" s="179"/>
      <c r="E743" s="179"/>
      <c r="F743" s="179"/>
      <c r="G743" s="179"/>
      <c r="H743" s="179"/>
      <c r="I743" s="179"/>
      <c r="J743" s="179"/>
      <c r="K743" s="179"/>
      <c r="L743" s="179"/>
      <c r="M743" s="179"/>
      <c r="N743" s="179"/>
      <c r="O743" s="179"/>
      <c r="P743" s="179"/>
      <c r="Q743" s="179"/>
      <c r="R743" s="179"/>
      <c r="S743" s="179"/>
      <c r="T743" s="179"/>
      <c r="U743" s="179"/>
    </row>
    <row r="744" spans="1:21" ht="15.75" customHeight="1">
      <c r="A744" s="191"/>
      <c r="B744" s="191"/>
      <c r="C744" s="179"/>
      <c r="D744" s="179"/>
      <c r="E744" s="179"/>
      <c r="F744" s="179"/>
      <c r="G744" s="179"/>
      <c r="H744" s="179"/>
      <c r="I744" s="179"/>
      <c r="J744" s="179"/>
      <c r="K744" s="179"/>
      <c r="L744" s="179"/>
      <c r="M744" s="179"/>
      <c r="N744" s="179"/>
      <c r="O744" s="179"/>
      <c r="P744" s="179"/>
      <c r="Q744" s="179"/>
      <c r="R744" s="179"/>
      <c r="S744" s="179"/>
      <c r="T744" s="179"/>
      <c r="U744" s="179"/>
    </row>
    <row r="745" spans="1:21" ht="15.75" customHeight="1">
      <c r="A745" s="191"/>
      <c r="B745" s="191"/>
      <c r="C745" s="179"/>
      <c r="D745" s="179"/>
      <c r="E745" s="179"/>
      <c r="F745" s="179"/>
      <c r="G745" s="179"/>
      <c r="H745" s="179"/>
      <c r="I745" s="179"/>
      <c r="J745" s="179"/>
      <c r="K745" s="179"/>
      <c r="L745" s="179"/>
      <c r="M745" s="179"/>
      <c r="N745" s="179"/>
      <c r="O745" s="179"/>
      <c r="P745" s="179"/>
      <c r="Q745" s="179"/>
      <c r="R745" s="179"/>
      <c r="S745" s="179"/>
      <c r="T745" s="179"/>
      <c r="U745" s="179"/>
    </row>
    <row r="746" spans="1:21" ht="15.75" customHeight="1">
      <c r="A746" s="191"/>
      <c r="B746" s="191"/>
      <c r="C746" s="179"/>
      <c r="D746" s="179"/>
      <c r="E746" s="179"/>
      <c r="F746" s="179"/>
      <c r="G746" s="179"/>
      <c r="H746" s="179"/>
      <c r="I746" s="179"/>
      <c r="J746" s="179"/>
      <c r="K746" s="179"/>
      <c r="L746" s="179"/>
      <c r="M746" s="179"/>
      <c r="N746" s="179"/>
      <c r="O746" s="179"/>
      <c r="P746" s="179"/>
      <c r="Q746" s="179"/>
      <c r="R746" s="179"/>
      <c r="S746" s="179"/>
      <c r="T746" s="179"/>
      <c r="U746" s="179"/>
    </row>
    <row r="747" spans="1:21" ht="15.75" customHeight="1">
      <c r="A747" s="191"/>
      <c r="B747" s="191"/>
      <c r="C747" s="179"/>
      <c r="D747" s="179"/>
      <c r="E747" s="179"/>
      <c r="F747" s="179"/>
      <c r="G747" s="179"/>
      <c r="H747" s="179"/>
      <c r="I747" s="179"/>
      <c r="J747" s="179"/>
      <c r="K747" s="179"/>
      <c r="L747" s="179"/>
      <c r="M747" s="179"/>
      <c r="N747" s="179"/>
      <c r="O747" s="179"/>
      <c r="P747" s="179"/>
      <c r="Q747" s="179"/>
      <c r="R747" s="179"/>
      <c r="S747" s="179"/>
      <c r="T747" s="179"/>
      <c r="U747" s="179"/>
    </row>
    <row r="748" spans="1:21" ht="15.75" customHeight="1">
      <c r="A748" s="191"/>
      <c r="B748" s="191"/>
      <c r="C748" s="179"/>
      <c r="D748" s="179"/>
      <c r="E748" s="179"/>
      <c r="F748" s="179"/>
      <c r="G748" s="179"/>
      <c r="H748" s="179"/>
      <c r="I748" s="179"/>
      <c r="J748" s="179"/>
      <c r="K748" s="179"/>
      <c r="L748" s="179"/>
      <c r="M748" s="179"/>
      <c r="N748" s="179"/>
      <c r="O748" s="179"/>
      <c r="P748" s="179"/>
      <c r="Q748" s="179"/>
      <c r="R748" s="179"/>
      <c r="S748" s="179"/>
      <c r="T748" s="179"/>
      <c r="U748" s="179"/>
    </row>
    <row r="749" spans="1:21" ht="15.75" customHeight="1">
      <c r="A749" s="191"/>
      <c r="B749" s="191"/>
      <c r="C749" s="179"/>
      <c r="D749" s="179"/>
      <c r="E749" s="179"/>
      <c r="F749" s="179"/>
      <c r="G749" s="179"/>
      <c r="H749" s="179"/>
      <c r="I749" s="179"/>
      <c r="J749" s="179"/>
      <c r="K749" s="179"/>
      <c r="L749" s="179"/>
      <c r="M749" s="179"/>
      <c r="N749" s="179"/>
      <c r="O749" s="179"/>
      <c r="P749" s="179"/>
      <c r="Q749" s="179"/>
      <c r="R749" s="179"/>
      <c r="S749" s="179"/>
      <c r="T749" s="179"/>
      <c r="U749" s="179"/>
    </row>
    <row r="750" spans="1:21" ht="15.75" customHeight="1">
      <c r="A750" s="191"/>
      <c r="B750" s="191"/>
      <c r="C750" s="179"/>
      <c r="D750" s="179"/>
      <c r="E750" s="179"/>
      <c r="F750" s="179"/>
      <c r="G750" s="179"/>
      <c r="H750" s="179"/>
      <c r="I750" s="179"/>
      <c r="J750" s="179"/>
      <c r="K750" s="179"/>
      <c r="L750" s="179"/>
      <c r="M750" s="179"/>
      <c r="N750" s="179"/>
      <c r="O750" s="179"/>
      <c r="P750" s="179"/>
      <c r="Q750" s="179"/>
      <c r="R750" s="179"/>
      <c r="S750" s="179"/>
      <c r="T750" s="179"/>
      <c r="U750" s="179"/>
    </row>
    <row r="751" spans="1:21" ht="15.75" customHeight="1">
      <c r="A751" s="191"/>
      <c r="B751" s="191"/>
      <c r="C751" s="179"/>
      <c r="D751" s="179"/>
      <c r="E751" s="179"/>
      <c r="F751" s="179"/>
      <c r="G751" s="179"/>
      <c r="H751" s="179"/>
      <c r="I751" s="179"/>
      <c r="J751" s="179"/>
      <c r="K751" s="179"/>
      <c r="L751" s="179"/>
      <c r="M751" s="179"/>
      <c r="N751" s="179"/>
      <c r="O751" s="179"/>
      <c r="P751" s="179"/>
      <c r="Q751" s="179"/>
      <c r="R751" s="179"/>
      <c r="S751" s="179"/>
      <c r="T751" s="179"/>
      <c r="U751" s="179"/>
    </row>
    <row r="752" spans="1:21" ht="15.75" customHeight="1">
      <c r="A752" s="191"/>
      <c r="B752" s="191"/>
      <c r="C752" s="179"/>
      <c r="D752" s="179"/>
      <c r="E752" s="179"/>
      <c r="F752" s="179"/>
      <c r="G752" s="179"/>
      <c r="H752" s="179"/>
      <c r="I752" s="179"/>
      <c r="J752" s="179"/>
      <c r="K752" s="179"/>
      <c r="L752" s="179"/>
      <c r="M752" s="179"/>
      <c r="N752" s="179"/>
      <c r="O752" s="179"/>
      <c r="P752" s="179"/>
      <c r="Q752" s="179"/>
      <c r="R752" s="179"/>
      <c r="S752" s="179"/>
      <c r="T752" s="179"/>
      <c r="U752" s="179"/>
    </row>
    <row r="753" spans="1:21" ht="15.75" customHeight="1">
      <c r="A753" s="191"/>
      <c r="B753" s="191"/>
      <c r="C753" s="179"/>
      <c r="D753" s="179"/>
      <c r="E753" s="179"/>
      <c r="F753" s="179"/>
      <c r="G753" s="179"/>
      <c r="H753" s="179"/>
      <c r="I753" s="179"/>
      <c r="J753" s="179"/>
      <c r="K753" s="179"/>
      <c r="L753" s="179"/>
      <c r="M753" s="179"/>
      <c r="N753" s="179"/>
      <c r="O753" s="179"/>
      <c r="P753" s="179"/>
      <c r="Q753" s="179"/>
      <c r="R753" s="179"/>
      <c r="S753" s="179"/>
      <c r="T753" s="179"/>
      <c r="U753" s="179"/>
    </row>
    <row r="754" spans="1:21" ht="15.75" customHeight="1">
      <c r="A754" s="191"/>
      <c r="B754" s="191"/>
      <c r="C754" s="179"/>
      <c r="D754" s="179"/>
      <c r="E754" s="179"/>
      <c r="F754" s="179"/>
      <c r="G754" s="179"/>
      <c r="H754" s="179"/>
      <c r="I754" s="179"/>
      <c r="J754" s="179"/>
      <c r="K754" s="179"/>
      <c r="L754" s="179"/>
      <c r="M754" s="179"/>
      <c r="N754" s="179"/>
      <c r="O754" s="179"/>
      <c r="P754" s="179"/>
      <c r="Q754" s="179"/>
      <c r="R754" s="179"/>
      <c r="S754" s="179"/>
      <c r="T754" s="179"/>
      <c r="U754" s="179"/>
    </row>
    <row r="755" spans="1:21" ht="15.75" customHeight="1">
      <c r="A755" s="191"/>
      <c r="B755" s="191"/>
      <c r="C755" s="179"/>
      <c r="D755" s="179"/>
      <c r="E755" s="179"/>
      <c r="F755" s="179"/>
      <c r="G755" s="179"/>
      <c r="H755" s="179"/>
      <c r="I755" s="179"/>
      <c r="J755" s="179"/>
      <c r="K755" s="179"/>
      <c r="L755" s="179"/>
      <c r="M755" s="179"/>
      <c r="N755" s="179"/>
      <c r="O755" s="179"/>
      <c r="P755" s="179"/>
      <c r="Q755" s="179"/>
      <c r="R755" s="179"/>
      <c r="S755" s="179"/>
      <c r="T755" s="179"/>
      <c r="U755" s="179"/>
    </row>
    <row r="756" spans="1:21" ht="15.75" customHeight="1">
      <c r="A756" s="191"/>
      <c r="B756" s="191"/>
      <c r="C756" s="179"/>
      <c r="D756" s="179"/>
      <c r="E756" s="179"/>
      <c r="F756" s="179"/>
      <c r="G756" s="179"/>
      <c r="H756" s="179"/>
      <c r="I756" s="179"/>
      <c r="J756" s="179"/>
      <c r="K756" s="179"/>
      <c r="L756" s="179"/>
      <c r="M756" s="179"/>
      <c r="N756" s="179"/>
      <c r="O756" s="179"/>
      <c r="P756" s="179"/>
      <c r="Q756" s="179"/>
      <c r="R756" s="179"/>
      <c r="S756" s="179"/>
      <c r="T756" s="179"/>
      <c r="U756" s="179"/>
    </row>
    <row r="757" spans="1:21" ht="15.75" customHeight="1">
      <c r="A757" s="191"/>
      <c r="B757" s="191"/>
      <c r="C757" s="179"/>
      <c r="D757" s="179"/>
      <c r="E757" s="179"/>
      <c r="F757" s="179"/>
      <c r="G757" s="179"/>
      <c r="H757" s="179"/>
      <c r="I757" s="179"/>
      <c r="J757" s="179"/>
      <c r="K757" s="179"/>
      <c r="L757" s="179"/>
      <c r="M757" s="179"/>
      <c r="N757" s="179"/>
      <c r="O757" s="179"/>
      <c r="P757" s="179"/>
      <c r="Q757" s="179"/>
      <c r="R757" s="179"/>
      <c r="S757" s="179"/>
      <c r="T757" s="179"/>
      <c r="U757" s="179"/>
    </row>
    <row r="758" spans="1:21" ht="15.75" customHeight="1">
      <c r="A758" s="191"/>
      <c r="B758" s="191"/>
      <c r="C758" s="179"/>
      <c r="D758" s="179"/>
      <c r="E758" s="179"/>
      <c r="F758" s="179"/>
      <c r="G758" s="179"/>
      <c r="H758" s="179"/>
      <c r="I758" s="179"/>
      <c r="J758" s="179"/>
      <c r="K758" s="179"/>
      <c r="L758" s="179"/>
      <c r="M758" s="179"/>
      <c r="N758" s="179"/>
      <c r="O758" s="179"/>
      <c r="P758" s="179"/>
      <c r="Q758" s="179"/>
      <c r="R758" s="179"/>
      <c r="S758" s="179"/>
      <c r="T758" s="179"/>
      <c r="U758" s="179"/>
    </row>
    <row r="759" spans="1:21" ht="15.75" customHeight="1">
      <c r="A759" s="191"/>
      <c r="B759" s="191"/>
      <c r="C759" s="179"/>
      <c r="D759" s="179"/>
      <c r="E759" s="179"/>
      <c r="F759" s="179"/>
      <c r="G759" s="179"/>
      <c r="H759" s="179"/>
      <c r="I759" s="179"/>
      <c r="J759" s="179"/>
      <c r="K759" s="179"/>
      <c r="L759" s="179"/>
      <c r="M759" s="179"/>
      <c r="N759" s="179"/>
      <c r="O759" s="179"/>
      <c r="P759" s="179"/>
      <c r="Q759" s="179"/>
      <c r="R759" s="179"/>
      <c r="S759" s="179"/>
      <c r="T759" s="179"/>
      <c r="U759" s="179"/>
    </row>
    <row r="760" spans="1:21" ht="15.75" customHeight="1">
      <c r="A760" s="191"/>
      <c r="B760" s="191"/>
      <c r="C760" s="179"/>
      <c r="D760" s="179"/>
      <c r="E760" s="179"/>
      <c r="F760" s="179"/>
      <c r="G760" s="179"/>
      <c r="H760" s="179"/>
      <c r="I760" s="179"/>
      <c r="J760" s="179"/>
      <c r="K760" s="179"/>
      <c r="L760" s="179"/>
      <c r="M760" s="179"/>
      <c r="N760" s="179"/>
      <c r="O760" s="179"/>
      <c r="P760" s="179"/>
      <c r="Q760" s="179"/>
      <c r="R760" s="179"/>
      <c r="S760" s="179"/>
      <c r="T760" s="179"/>
      <c r="U760" s="179"/>
    </row>
    <row r="761" spans="1:21" ht="15.75" customHeight="1">
      <c r="A761" s="191"/>
      <c r="B761" s="191"/>
      <c r="C761" s="179"/>
      <c r="D761" s="179"/>
      <c r="E761" s="179"/>
      <c r="F761" s="179"/>
      <c r="G761" s="179"/>
      <c r="H761" s="179"/>
      <c r="I761" s="179"/>
      <c r="J761" s="179"/>
      <c r="K761" s="179"/>
      <c r="L761" s="179"/>
      <c r="M761" s="179"/>
      <c r="N761" s="179"/>
      <c r="O761" s="179"/>
      <c r="P761" s="179"/>
      <c r="Q761" s="179"/>
      <c r="R761" s="179"/>
      <c r="S761" s="179"/>
      <c r="T761" s="179"/>
      <c r="U761" s="179"/>
    </row>
    <row r="762" spans="1:21" ht="15.75" customHeight="1">
      <c r="A762" s="191"/>
      <c r="B762" s="191"/>
      <c r="C762" s="179"/>
      <c r="D762" s="179"/>
      <c r="E762" s="179"/>
      <c r="F762" s="179"/>
      <c r="G762" s="179"/>
      <c r="H762" s="179"/>
      <c r="I762" s="179"/>
      <c r="J762" s="179"/>
      <c r="K762" s="179"/>
      <c r="L762" s="179"/>
      <c r="M762" s="179"/>
      <c r="N762" s="179"/>
      <c r="O762" s="179"/>
      <c r="P762" s="179"/>
      <c r="Q762" s="179"/>
      <c r="R762" s="179"/>
      <c r="S762" s="179"/>
      <c r="T762" s="179"/>
      <c r="U762" s="179"/>
    </row>
    <row r="763" spans="1:21" ht="15.75" customHeight="1">
      <c r="A763" s="191"/>
      <c r="B763" s="191"/>
      <c r="C763" s="179"/>
      <c r="D763" s="179"/>
      <c r="E763" s="179"/>
      <c r="F763" s="179"/>
      <c r="G763" s="179"/>
      <c r="H763" s="179"/>
      <c r="I763" s="179"/>
      <c r="J763" s="179"/>
      <c r="K763" s="179"/>
      <c r="L763" s="179"/>
      <c r="M763" s="179"/>
      <c r="N763" s="179"/>
      <c r="O763" s="179"/>
      <c r="P763" s="179"/>
      <c r="Q763" s="179"/>
      <c r="R763" s="179"/>
      <c r="S763" s="179"/>
      <c r="T763" s="179"/>
      <c r="U763" s="179"/>
    </row>
    <row r="764" spans="1:21" ht="15.75" customHeight="1">
      <c r="A764" s="191"/>
      <c r="B764" s="191"/>
      <c r="C764" s="179"/>
      <c r="D764" s="179"/>
      <c r="E764" s="179"/>
      <c r="F764" s="179"/>
      <c r="G764" s="179"/>
      <c r="H764" s="179"/>
      <c r="I764" s="179"/>
      <c r="J764" s="179"/>
      <c r="K764" s="179"/>
      <c r="L764" s="179"/>
      <c r="M764" s="179"/>
      <c r="N764" s="179"/>
      <c r="O764" s="179"/>
      <c r="P764" s="179"/>
      <c r="Q764" s="179"/>
      <c r="R764" s="179"/>
      <c r="S764" s="179"/>
      <c r="T764" s="179"/>
      <c r="U764" s="179"/>
    </row>
    <row r="765" spans="1:21" ht="15.75" customHeight="1">
      <c r="A765" s="191"/>
      <c r="B765" s="191"/>
      <c r="C765" s="179"/>
      <c r="D765" s="179"/>
      <c r="E765" s="179"/>
      <c r="F765" s="179"/>
      <c r="G765" s="179"/>
      <c r="H765" s="179"/>
      <c r="I765" s="179"/>
      <c r="J765" s="179"/>
      <c r="K765" s="179"/>
      <c r="L765" s="179"/>
      <c r="M765" s="179"/>
      <c r="N765" s="179"/>
      <c r="O765" s="179"/>
      <c r="P765" s="179"/>
      <c r="Q765" s="179"/>
      <c r="R765" s="179"/>
      <c r="S765" s="179"/>
      <c r="T765" s="179"/>
      <c r="U765" s="179"/>
    </row>
    <row r="766" spans="1:21" ht="15.75" customHeight="1">
      <c r="A766" s="191"/>
      <c r="B766" s="191"/>
      <c r="C766" s="179"/>
      <c r="D766" s="179"/>
      <c r="E766" s="179"/>
      <c r="F766" s="179"/>
      <c r="G766" s="179"/>
      <c r="H766" s="179"/>
      <c r="I766" s="179"/>
      <c r="J766" s="179"/>
      <c r="K766" s="179"/>
      <c r="L766" s="179"/>
      <c r="M766" s="179"/>
      <c r="N766" s="179"/>
      <c r="O766" s="179"/>
      <c r="P766" s="179"/>
      <c r="Q766" s="179"/>
      <c r="R766" s="179"/>
      <c r="S766" s="179"/>
      <c r="T766" s="179"/>
      <c r="U766" s="179"/>
    </row>
    <row r="767" spans="1:21" ht="15.75" customHeight="1">
      <c r="A767" s="191"/>
      <c r="B767" s="191"/>
      <c r="C767" s="179"/>
      <c r="D767" s="179"/>
      <c r="E767" s="179"/>
      <c r="F767" s="179"/>
      <c r="G767" s="179"/>
      <c r="H767" s="179"/>
      <c r="I767" s="179"/>
      <c r="J767" s="179"/>
      <c r="K767" s="179"/>
      <c r="L767" s="179"/>
      <c r="M767" s="179"/>
      <c r="N767" s="179"/>
      <c r="O767" s="179"/>
      <c r="P767" s="179"/>
      <c r="Q767" s="179"/>
      <c r="R767" s="179"/>
      <c r="S767" s="179"/>
      <c r="T767" s="179"/>
      <c r="U767" s="179"/>
    </row>
    <row r="768" spans="1:21" ht="15.75" customHeight="1">
      <c r="A768" s="191"/>
      <c r="B768" s="191"/>
      <c r="C768" s="179"/>
      <c r="D768" s="179"/>
      <c r="E768" s="179"/>
      <c r="F768" s="179"/>
      <c r="G768" s="179"/>
      <c r="H768" s="179"/>
      <c r="I768" s="179"/>
      <c r="J768" s="179"/>
      <c r="K768" s="179"/>
      <c r="L768" s="179"/>
      <c r="M768" s="179"/>
      <c r="N768" s="179"/>
      <c r="O768" s="179"/>
      <c r="P768" s="179"/>
      <c r="Q768" s="179"/>
      <c r="R768" s="179"/>
      <c r="S768" s="179"/>
      <c r="T768" s="179"/>
      <c r="U768" s="179"/>
    </row>
    <row r="769" spans="1:21" ht="15.75" customHeight="1">
      <c r="A769" s="191"/>
      <c r="B769" s="191"/>
      <c r="C769" s="179"/>
      <c r="D769" s="179"/>
      <c r="E769" s="179"/>
      <c r="F769" s="179"/>
      <c r="G769" s="179"/>
      <c r="H769" s="179"/>
      <c r="I769" s="179"/>
      <c r="J769" s="179"/>
      <c r="K769" s="179"/>
      <c r="L769" s="179"/>
      <c r="M769" s="179"/>
      <c r="N769" s="179"/>
      <c r="O769" s="179"/>
      <c r="P769" s="179"/>
      <c r="Q769" s="179"/>
      <c r="R769" s="179"/>
      <c r="S769" s="179"/>
      <c r="T769" s="179"/>
      <c r="U769" s="179"/>
    </row>
    <row r="770" spans="1:21" ht="15.75" customHeight="1">
      <c r="A770" s="191"/>
      <c r="B770" s="191"/>
      <c r="C770" s="179"/>
      <c r="D770" s="179"/>
      <c r="E770" s="179"/>
      <c r="F770" s="179"/>
      <c r="G770" s="179"/>
      <c r="H770" s="179"/>
      <c r="I770" s="179"/>
      <c r="J770" s="179"/>
      <c r="K770" s="179"/>
      <c r="L770" s="179"/>
      <c r="M770" s="179"/>
      <c r="N770" s="179"/>
      <c r="O770" s="179"/>
      <c r="P770" s="179"/>
      <c r="Q770" s="179"/>
      <c r="R770" s="179"/>
      <c r="S770" s="179"/>
      <c r="T770" s="179"/>
      <c r="U770" s="179"/>
    </row>
    <row r="771" spans="1:21" ht="15.75" customHeight="1">
      <c r="A771" s="191"/>
      <c r="B771" s="191"/>
      <c r="C771" s="179"/>
      <c r="D771" s="179"/>
      <c r="E771" s="179"/>
      <c r="F771" s="179"/>
      <c r="G771" s="179"/>
      <c r="H771" s="179"/>
      <c r="I771" s="179"/>
      <c r="J771" s="179"/>
      <c r="K771" s="179"/>
      <c r="L771" s="179"/>
      <c r="M771" s="179"/>
      <c r="N771" s="179"/>
      <c r="O771" s="179"/>
      <c r="P771" s="179"/>
      <c r="Q771" s="179"/>
      <c r="R771" s="179"/>
      <c r="S771" s="179"/>
      <c r="T771" s="179"/>
      <c r="U771" s="179"/>
    </row>
    <row r="772" spans="1:21" ht="15.75" customHeight="1">
      <c r="A772" s="191"/>
      <c r="B772" s="191"/>
      <c r="C772" s="179"/>
      <c r="D772" s="179"/>
      <c r="E772" s="179"/>
      <c r="F772" s="179"/>
      <c r="G772" s="179"/>
      <c r="H772" s="179"/>
      <c r="I772" s="179"/>
      <c r="J772" s="179"/>
      <c r="K772" s="179"/>
      <c r="L772" s="179"/>
      <c r="M772" s="179"/>
      <c r="N772" s="179"/>
      <c r="O772" s="179"/>
      <c r="P772" s="179"/>
      <c r="Q772" s="179"/>
      <c r="R772" s="179"/>
      <c r="S772" s="179"/>
      <c r="T772" s="179"/>
      <c r="U772" s="179"/>
    </row>
    <row r="773" spans="1:21" ht="15.75" customHeight="1">
      <c r="A773" s="191"/>
      <c r="B773" s="191"/>
      <c r="C773" s="179"/>
      <c r="D773" s="179"/>
      <c r="E773" s="179"/>
      <c r="F773" s="179"/>
      <c r="G773" s="179"/>
      <c r="H773" s="179"/>
      <c r="I773" s="179"/>
      <c r="J773" s="179"/>
      <c r="K773" s="179"/>
      <c r="L773" s="179"/>
      <c r="M773" s="179"/>
      <c r="N773" s="179"/>
      <c r="O773" s="179"/>
      <c r="P773" s="179"/>
      <c r="Q773" s="179"/>
      <c r="R773" s="179"/>
      <c r="S773" s="179"/>
      <c r="T773" s="179"/>
      <c r="U773" s="179"/>
    </row>
    <row r="774" spans="1:21" ht="15.75" customHeight="1">
      <c r="A774" s="191"/>
      <c r="B774" s="191"/>
      <c r="C774" s="179"/>
      <c r="D774" s="179"/>
      <c r="E774" s="179"/>
      <c r="F774" s="179"/>
      <c r="G774" s="179"/>
      <c r="H774" s="179"/>
      <c r="I774" s="179"/>
      <c r="J774" s="179"/>
      <c r="K774" s="179"/>
      <c r="L774" s="179"/>
      <c r="M774" s="179"/>
      <c r="N774" s="179"/>
      <c r="O774" s="179"/>
      <c r="P774" s="179"/>
      <c r="Q774" s="179"/>
      <c r="R774" s="179"/>
      <c r="S774" s="179"/>
      <c r="T774" s="179"/>
      <c r="U774" s="179"/>
    </row>
    <row r="775" spans="1:21" ht="15.75" customHeight="1">
      <c r="A775" s="191"/>
      <c r="B775" s="191"/>
      <c r="C775" s="179"/>
      <c r="D775" s="179"/>
      <c r="E775" s="179"/>
      <c r="F775" s="179"/>
      <c r="G775" s="179"/>
      <c r="H775" s="179"/>
      <c r="I775" s="179"/>
      <c r="J775" s="179"/>
      <c r="K775" s="179"/>
      <c r="L775" s="179"/>
      <c r="M775" s="179"/>
      <c r="N775" s="179"/>
      <c r="O775" s="179"/>
      <c r="P775" s="179"/>
      <c r="Q775" s="179"/>
      <c r="R775" s="179"/>
      <c r="S775" s="179"/>
      <c r="T775" s="179"/>
      <c r="U775" s="179"/>
    </row>
    <row r="776" spans="1:21" ht="15.75" customHeight="1">
      <c r="A776" s="191"/>
      <c r="B776" s="191"/>
      <c r="C776" s="179"/>
      <c r="D776" s="179"/>
      <c r="E776" s="179"/>
      <c r="F776" s="179"/>
      <c r="G776" s="179"/>
      <c r="H776" s="179"/>
      <c r="I776" s="179"/>
      <c r="J776" s="179"/>
      <c r="K776" s="179"/>
      <c r="L776" s="179"/>
      <c r="M776" s="179"/>
      <c r="N776" s="179"/>
      <c r="O776" s="179"/>
      <c r="P776" s="179"/>
      <c r="Q776" s="179"/>
      <c r="R776" s="179"/>
      <c r="S776" s="179"/>
      <c r="T776" s="179"/>
      <c r="U776" s="179"/>
    </row>
    <row r="777" spans="1:21" ht="15.75" customHeight="1">
      <c r="A777" s="191"/>
      <c r="B777" s="191"/>
      <c r="C777" s="179"/>
      <c r="D777" s="179"/>
      <c r="E777" s="179"/>
      <c r="F777" s="179"/>
      <c r="G777" s="179"/>
      <c r="H777" s="179"/>
      <c r="I777" s="179"/>
      <c r="J777" s="179"/>
      <c r="K777" s="179"/>
      <c r="L777" s="179"/>
      <c r="M777" s="179"/>
      <c r="N777" s="179"/>
      <c r="O777" s="179"/>
      <c r="P777" s="179"/>
      <c r="Q777" s="179"/>
      <c r="R777" s="179"/>
      <c r="S777" s="179"/>
      <c r="T777" s="179"/>
      <c r="U777" s="179"/>
    </row>
    <row r="778" spans="1:21" ht="15.75" customHeight="1">
      <c r="A778" s="191"/>
      <c r="B778" s="191"/>
      <c r="C778" s="179"/>
      <c r="D778" s="179"/>
      <c r="E778" s="179"/>
      <c r="F778" s="179"/>
      <c r="G778" s="179"/>
      <c r="H778" s="179"/>
      <c r="I778" s="179"/>
      <c r="J778" s="179"/>
      <c r="K778" s="179"/>
      <c r="L778" s="179"/>
      <c r="M778" s="179"/>
      <c r="N778" s="179"/>
      <c r="O778" s="179"/>
      <c r="P778" s="179"/>
      <c r="Q778" s="179"/>
      <c r="R778" s="179"/>
      <c r="S778" s="179"/>
      <c r="T778" s="179"/>
      <c r="U778" s="179"/>
    </row>
    <row r="779" spans="1:21" ht="15.75" customHeight="1">
      <c r="A779" s="191"/>
      <c r="B779" s="191"/>
      <c r="C779" s="179"/>
      <c r="D779" s="179"/>
      <c r="E779" s="179"/>
      <c r="F779" s="179"/>
      <c r="G779" s="179"/>
      <c r="H779" s="179"/>
      <c r="I779" s="179"/>
      <c r="J779" s="179"/>
      <c r="K779" s="179"/>
      <c r="L779" s="179"/>
      <c r="M779" s="179"/>
      <c r="N779" s="179"/>
      <c r="O779" s="179"/>
      <c r="P779" s="179"/>
      <c r="Q779" s="179"/>
      <c r="R779" s="179"/>
      <c r="S779" s="179"/>
      <c r="T779" s="179"/>
      <c r="U779" s="179"/>
    </row>
    <row r="780" spans="1:21" ht="15.75" customHeight="1">
      <c r="A780" s="191"/>
      <c r="B780" s="191"/>
      <c r="C780" s="179"/>
      <c r="D780" s="179"/>
      <c r="E780" s="179"/>
      <c r="F780" s="179"/>
      <c r="G780" s="179"/>
      <c r="H780" s="179"/>
      <c r="I780" s="179"/>
      <c r="J780" s="179"/>
      <c r="K780" s="179"/>
      <c r="L780" s="179"/>
      <c r="M780" s="179"/>
      <c r="N780" s="179"/>
      <c r="O780" s="179"/>
      <c r="P780" s="179"/>
      <c r="Q780" s="179"/>
      <c r="R780" s="179"/>
      <c r="S780" s="179"/>
      <c r="T780" s="179"/>
      <c r="U780" s="179"/>
    </row>
    <row r="781" spans="1:21" ht="15.75" customHeight="1">
      <c r="A781" s="191"/>
      <c r="B781" s="191"/>
      <c r="C781" s="179"/>
      <c r="D781" s="179"/>
      <c r="E781" s="179"/>
      <c r="F781" s="179"/>
      <c r="G781" s="179"/>
      <c r="H781" s="179"/>
      <c r="I781" s="179"/>
      <c r="J781" s="179"/>
      <c r="K781" s="179"/>
      <c r="L781" s="179"/>
      <c r="M781" s="179"/>
      <c r="N781" s="179"/>
      <c r="O781" s="179"/>
      <c r="P781" s="179"/>
      <c r="Q781" s="179"/>
      <c r="R781" s="179"/>
      <c r="S781" s="179"/>
      <c r="T781" s="179"/>
      <c r="U781" s="179"/>
    </row>
    <row r="782" spans="1:21" ht="15.75" customHeight="1">
      <c r="A782" s="191"/>
      <c r="B782" s="191"/>
      <c r="C782" s="179"/>
      <c r="D782" s="179"/>
      <c r="E782" s="179"/>
      <c r="F782" s="179"/>
      <c r="G782" s="179"/>
      <c r="H782" s="179"/>
      <c r="I782" s="179"/>
      <c r="J782" s="179"/>
      <c r="K782" s="179"/>
      <c r="L782" s="179"/>
      <c r="M782" s="179"/>
      <c r="N782" s="179"/>
      <c r="O782" s="179"/>
      <c r="P782" s="179"/>
      <c r="Q782" s="179"/>
      <c r="R782" s="179"/>
      <c r="S782" s="179"/>
      <c r="T782" s="179"/>
      <c r="U782" s="179"/>
    </row>
    <row r="783" spans="1:21" ht="15.75" customHeight="1">
      <c r="A783" s="191"/>
      <c r="B783" s="191"/>
      <c r="C783" s="179"/>
      <c r="D783" s="179"/>
      <c r="E783" s="179"/>
      <c r="F783" s="179"/>
      <c r="G783" s="179"/>
      <c r="H783" s="179"/>
      <c r="I783" s="179"/>
      <c r="J783" s="179"/>
      <c r="K783" s="179"/>
      <c r="L783" s="179"/>
      <c r="M783" s="179"/>
      <c r="N783" s="179"/>
      <c r="O783" s="179"/>
      <c r="P783" s="179"/>
      <c r="Q783" s="179"/>
      <c r="R783" s="179"/>
      <c r="S783" s="179"/>
      <c r="T783" s="179"/>
      <c r="U783" s="179"/>
    </row>
    <row r="784" spans="1:21" ht="15.75" customHeight="1">
      <c r="A784" s="191"/>
      <c r="B784" s="191"/>
      <c r="C784" s="179"/>
      <c r="D784" s="179"/>
      <c r="E784" s="179"/>
      <c r="F784" s="179"/>
      <c r="G784" s="179"/>
      <c r="H784" s="179"/>
      <c r="I784" s="179"/>
      <c r="J784" s="179"/>
      <c r="K784" s="179"/>
      <c r="L784" s="179"/>
      <c r="M784" s="179"/>
      <c r="N784" s="179"/>
      <c r="O784" s="179"/>
      <c r="P784" s="179"/>
      <c r="Q784" s="179"/>
      <c r="R784" s="179"/>
      <c r="S784" s="179"/>
      <c r="T784" s="179"/>
      <c r="U784" s="179"/>
    </row>
    <row r="785" spans="1:21" ht="15.75" customHeight="1">
      <c r="A785" s="191"/>
      <c r="B785" s="191"/>
      <c r="C785" s="179"/>
      <c r="D785" s="179"/>
      <c r="E785" s="179"/>
      <c r="F785" s="179"/>
      <c r="G785" s="179"/>
      <c r="H785" s="179"/>
      <c r="I785" s="179"/>
      <c r="J785" s="179"/>
      <c r="K785" s="179"/>
      <c r="L785" s="179"/>
      <c r="M785" s="179"/>
      <c r="N785" s="179"/>
      <c r="O785" s="179"/>
      <c r="P785" s="179"/>
      <c r="Q785" s="179"/>
      <c r="R785" s="179"/>
      <c r="S785" s="179"/>
      <c r="T785" s="179"/>
      <c r="U785" s="179"/>
    </row>
    <row r="786" spans="1:21" ht="15.75" customHeight="1">
      <c r="A786" s="191"/>
      <c r="B786" s="191"/>
      <c r="C786" s="179"/>
      <c r="D786" s="179"/>
      <c r="E786" s="179"/>
      <c r="F786" s="179"/>
      <c r="G786" s="179"/>
      <c r="H786" s="179"/>
      <c r="I786" s="179"/>
      <c r="J786" s="179"/>
      <c r="K786" s="179"/>
      <c r="L786" s="179"/>
      <c r="M786" s="179"/>
      <c r="N786" s="179"/>
      <c r="O786" s="179"/>
      <c r="P786" s="179"/>
      <c r="Q786" s="179"/>
      <c r="R786" s="179"/>
      <c r="S786" s="179"/>
      <c r="T786" s="179"/>
      <c r="U786" s="179"/>
    </row>
    <row r="787" spans="1:21" ht="15.75" customHeight="1">
      <c r="A787" s="191"/>
      <c r="B787" s="191"/>
      <c r="C787" s="179"/>
      <c r="D787" s="179"/>
      <c r="E787" s="179"/>
      <c r="F787" s="179"/>
      <c r="G787" s="179"/>
      <c r="H787" s="179"/>
      <c r="I787" s="179"/>
      <c r="J787" s="179"/>
      <c r="K787" s="179"/>
      <c r="L787" s="179"/>
      <c r="M787" s="179"/>
      <c r="N787" s="179"/>
      <c r="O787" s="179"/>
      <c r="P787" s="179"/>
      <c r="Q787" s="179"/>
      <c r="R787" s="179"/>
      <c r="S787" s="179"/>
      <c r="T787" s="179"/>
      <c r="U787" s="179"/>
    </row>
    <row r="788" spans="1:21" ht="15.75" customHeight="1">
      <c r="A788" s="191"/>
      <c r="B788" s="191"/>
      <c r="C788" s="179"/>
      <c r="D788" s="179"/>
      <c r="E788" s="179"/>
      <c r="F788" s="179"/>
      <c r="G788" s="179"/>
      <c r="H788" s="179"/>
      <c r="I788" s="179"/>
      <c r="J788" s="179"/>
      <c r="K788" s="179"/>
      <c r="L788" s="179"/>
      <c r="M788" s="179"/>
      <c r="N788" s="179"/>
      <c r="O788" s="179"/>
      <c r="P788" s="179"/>
      <c r="Q788" s="179"/>
      <c r="R788" s="179"/>
      <c r="S788" s="179"/>
      <c r="T788" s="179"/>
      <c r="U788" s="179"/>
    </row>
    <row r="789" spans="1:21" ht="15.75" customHeight="1">
      <c r="A789" s="191"/>
      <c r="B789" s="191"/>
      <c r="C789" s="179"/>
      <c r="D789" s="179"/>
      <c r="E789" s="179"/>
      <c r="F789" s="179"/>
      <c r="G789" s="179"/>
      <c r="H789" s="179"/>
      <c r="I789" s="179"/>
      <c r="J789" s="179"/>
      <c r="K789" s="179"/>
      <c r="L789" s="179"/>
      <c r="M789" s="179"/>
      <c r="N789" s="179"/>
      <c r="O789" s="179"/>
      <c r="P789" s="179"/>
      <c r="Q789" s="179"/>
      <c r="R789" s="179"/>
      <c r="S789" s="179"/>
      <c r="T789" s="179"/>
      <c r="U789" s="179"/>
    </row>
    <row r="790" spans="1:21" ht="15.75" customHeight="1">
      <c r="A790" s="191"/>
      <c r="B790" s="191"/>
      <c r="C790" s="179"/>
      <c r="D790" s="179"/>
      <c r="E790" s="179"/>
      <c r="F790" s="179"/>
      <c r="G790" s="179"/>
      <c r="H790" s="179"/>
      <c r="I790" s="179"/>
      <c r="J790" s="179"/>
      <c r="K790" s="179"/>
      <c r="L790" s="179"/>
      <c r="M790" s="179"/>
      <c r="N790" s="179"/>
      <c r="O790" s="179"/>
      <c r="P790" s="179"/>
      <c r="Q790" s="179"/>
      <c r="R790" s="179"/>
      <c r="S790" s="179"/>
      <c r="T790" s="179"/>
      <c r="U790" s="179"/>
    </row>
    <row r="791" spans="1:21" ht="15.75" customHeight="1">
      <c r="A791" s="191"/>
      <c r="B791" s="191"/>
      <c r="C791" s="179"/>
      <c r="D791" s="179"/>
      <c r="E791" s="179"/>
      <c r="F791" s="179"/>
      <c r="G791" s="179"/>
      <c r="H791" s="179"/>
      <c r="I791" s="179"/>
      <c r="J791" s="179"/>
      <c r="K791" s="179"/>
      <c r="L791" s="179"/>
      <c r="M791" s="179"/>
      <c r="N791" s="179"/>
      <c r="O791" s="179"/>
      <c r="P791" s="179"/>
      <c r="Q791" s="179"/>
      <c r="R791" s="179"/>
      <c r="S791" s="179"/>
      <c r="T791" s="179"/>
      <c r="U791" s="179"/>
    </row>
    <row r="792" spans="1:21" ht="15.75" customHeight="1">
      <c r="A792" s="191"/>
      <c r="B792" s="191"/>
      <c r="C792" s="179"/>
      <c r="D792" s="179"/>
      <c r="E792" s="179"/>
      <c r="F792" s="179"/>
      <c r="G792" s="179"/>
      <c r="H792" s="179"/>
      <c r="I792" s="179"/>
      <c r="J792" s="179"/>
      <c r="K792" s="179"/>
      <c r="L792" s="179"/>
      <c r="M792" s="179"/>
      <c r="N792" s="179"/>
      <c r="O792" s="179"/>
      <c r="P792" s="179"/>
      <c r="Q792" s="179"/>
      <c r="R792" s="179"/>
      <c r="S792" s="179"/>
      <c r="T792" s="179"/>
      <c r="U792" s="179"/>
    </row>
    <row r="793" spans="1:21" ht="15.75" customHeight="1">
      <c r="A793" s="191"/>
      <c r="B793" s="191"/>
      <c r="C793" s="179"/>
      <c r="D793" s="179"/>
      <c r="E793" s="179"/>
      <c r="F793" s="179"/>
      <c r="G793" s="179"/>
      <c r="H793" s="179"/>
      <c r="I793" s="179"/>
      <c r="J793" s="179"/>
      <c r="K793" s="179"/>
      <c r="L793" s="179"/>
      <c r="M793" s="179"/>
      <c r="N793" s="179"/>
      <c r="O793" s="179"/>
      <c r="P793" s="179"/>
      <c r="Q793" s="179"/>
      <c r="R793" s="179"/>
      <c r="S793" s="179"/>
      <c r="T793" s="179"/>
      <c r="U793" s="179"/>
    </row>
    <row r="794" spans="1:21" ht="15.75" customHeight="1">
      <c r="A794" s="191"/>
      <c r="B794" s="191"/>
      <c r="C794" s="179"/>
      <c r="D794" s="179"/>
      <c r="E794" s="179"/>
      <c r="F794" s="179"/>
      <c r="G794" s="179"/>
      <c r="H794" s="179"/>
      <c r="I794" s="179"/>
      <c r="J794" s="179"/>
      <c r="K794" s="179"/>
      <c r="L794" s="179"/>
      <c r="M794" s="179"/>
      <c r="N794" s="179"/>
      <c r="O794" s="179"/>
      <c r="P794" s="179"/>
      <c r="Q794" s="179"/>
      <c r="R794" s="179"/>
      <c r="S794" s="179"/>
      <c r="T794" s="179"/>
      <c r="U794" s="179"/>
    </row>
    <row r="795" spans="1:21" ht="15.75" customHeight="1">
      <c r="A795" s="191"/>
      <c r="B795" s="191"/>
      <c r="C795" s="179"/>
      <c r="D795" s="179"/>
      <c r="E795" s="179"/>
      <c r="F795" s="179"/>
      <c r="G795" s="179"/>
      <c r="H795" s="179"/>
      <c r="I795" s="179"/>
      <c r="J795" s="179"/>
      <c r="K795" s="179"/>
      <c r="L795" s="179"/>
      <c r="M795" s="179"/>
      <c r="N795" s="179"/>
      <c r="O795" s="179"/>
      <c r="P795" s="179"/>
      <c r="Q795" s="179"/>
      <c r="R795" s="179"/>
      <c r="S795" s="179"/>
      <c r="T795" s="179"/>
      <c r="U795" s="179"/>
    </row>
    <row r="796" spans="1:21" ht="15.75" customHeight="1">
      <c r="A796" s="191"/>
      <c r="B796" s="191"/>
      <c r="C796" s="179"/>
      <c r="D796" s="179"/>
      <c r="E796" s="179"/>
      <c r="F796" s="179"/>
      <c r="G796" s="179"/>
      <c r="H796" s="179"/>
      <c r="I796" s="179"/>
      <c r="J796" s="179"/>
      <c r="K796" s="179"/>
      <c r="L796" s="179"/>
      <c r="M796" s="179"/>
      <c r="N796" s="179"/>
      <c r="O796" s="179"/>
      <c r="P796" s="179"/>
      <c r="Q796" s="179"/>
      <c r="R796" s="179"/>
      <c r="S796" s="179"/>
      <c r="T796" s="179"/>
      <c r="U796" s="179"/>
    </row>
    <row r="797" spans="1:21" ht="15.75" customHeight="1">
      <c r="A797" s="191"/>
      <c r="B797" s="191"/>
      <c r="C797" s="179"/>
      <c r="D797" s="179"/>
      <c r="E797" s="179"/>
      <c r="F797" s="179"/>
      <c r="G797" s="179"/>
      <c r="H797" s="179"/>
      <c r="I797" s="179"/>
      <c r="J797" s="179"/>
      <c r="K797" s="179"/>
      <c r="L797" s="179"/>
      <c r="M797" s="179"/>
      <c r="N797" s="179"/>
      <c r="O797" s="179"/>
      <c r="P797" s="179"/>
      <c r="Q797" s="179"/>
      <c r="R797" s="179"/>
      <c r="S797" s="179"/>
      <c r="T797" s="179"/>
      <c r="U797" s="179"/>
    </row>
    <row r="798" spans="1:21" ht="15.75" customHeight="1">
      <c r="A798" s="191"/>
      <c r="B798" s="191"/>
      <c r="C798" s="179"/>
      <c r="D798" s="179"/>
      <c r="E798" s="179"/>
      <c r="F798" s="179"/>
      <c r="G798" s="179"/>
      <c r="H798" s="179"/>
      <c r="I798" s="179"/>
      <c r="J798" s="179"/>
      <c r="K798" s="179"/>
      <c r="L798" s="179"/>
      <c r="M798" s="179"/>
      <c r="N798" s="179"/>
      <c r="O798" s="179"/>
      <c r="P798" s="179"/>
      <c r="Q798" s="179"/>
      <c r="R798" s="179"/>
      <c r="S798" s="179"/>
      <c r="T798" s="179"/>
      <c r="U798" s="179"/>
    </row>
    <row r="799" spans="1:21" ht="15.75" customHeight="1">
      <c r="A799" s="191"/>
      <c r="B799" s="191"/>
      <c r="C799" s="179"/>
      <c r="D799" s="179"/>
      <c r="E799" s="179"/>
      <c r="F799" s="179"/>
      <c r="G799" s="179"/>
      <c r="H799" s="179"/>
      <c r="I799" s="179"/>
      <c r="J799" s="179"/>
      <c r="K799" s="179"/>
      <c r="L799" s="179"/>
      <c r="M799" s="179"/>
      <c r="N799" s="179"/>
      <c r="O799" s="179"/>
      <c r="P799" s="179"/>
      <c r="Q799" s="179"/>
      <c r="R799" s="179"/>
      <c r="S799" s="179"/>
      <c r="T799" s="179"/>
      <c r="U799" s="179"/>
    </row>
    <row r="800" spans="1:21" ht="15.75" customHeight="1">
      <c r="A800" s="191"/>
      <c r="B800" s="191"/>
      <c r="C800" s="179"/>
      <c r="D800" s="179"/>
      <c r="E800" s="179"/>
      <c r="F800" s="179"/>
      <c r="G800" s="179"/>
      <c r="H800" s="179"/>
      <c r="I800" s="179"/>
      <c r="J800" s="179"/>
      <c r="K800" s="179"/>
      <c r="L800" s="179"/>
      <c r="M800" s="179"/>
      <c r="N800" s="179"/>
      <c r="O800" s="179"/>
      <c r="P800" s="179"/>
      <c r="Q800" s="179"/>
      <c r="R800" s="179"/>
      <c r="S800" s="179"/>
      <c r="T800" s="179"/>
      <c r="U800" s="179"/>
    </row>
    <row r="801" spans="1:21" ht="15.75" customHeight="1">
      <c r="A801" s="191"/>
      <c r="B801" s="191"/>
      <c r="C801" s="179"/>
      <c r="D801" s="179"/>
      <c r="E801" s="179"/>
      <c r="F801" s="179"/>
      <c r="G801" s="179"/>
      <c r="H801" s="179"/>
      <c r="I801" s="179"/>
      <c r="J801" s="179"/>
      <c r="K801" s="179"/>
      <c r="L801" s="179"/>
      <c r="M801" s="179"/>
      <c r="N801" s="179"/>
      <c r="O801" s="179"/>
      <c r="P801" s="179"/>
      <c r="Q801" s="179"/>
      <c r="R801" s="179"/>
      <c r="S801" s="179"/>
      <c r="T801" s="179"/>
      <c r="U801" s="179"/>
    </row>
    <row r="802" spans="1:21" ht="15.75" customHeight="1">
      <c r="A802" s="191"/>
      <c r="B802" s="191"/>
      <c r="C802" s="179"/>
      <c r="D802" s="179"/>
      <c r="E802" s="179"/>
      <c r="F802" s="179"/>
      <c r="G802" s="179"/>
      <c r="H802" s="179"/>
      <c r="I802" s="179"/>
      <c r="J802" s="179"/>
      <c r="K802" s="179"/>
      <c r="L802" s="179"/>
      <c r="M802" s="179"/>
      <c r="N802" s="179"/>
      <c r="O802" s="179"/>
      <c r="P802" s="179"/>
      <c r="Q802" s="179"/>
      <c r="R802" s="179"/>
      <c r="S802" s="179"/>
      <c r="T802" s="179"/>
      <c r="U802" s="179"/>
    </row>
    <row r="803" spans="1:21" ht="15.75" customHeight="1">
      <c r="A803" s="191"/>
      <c r="B803" s="191"/>
      <c r="C803" s="179"/>
      <c r="D803" s="179"/>
      <c r="E803" s="179"/>
      <c r="F803" s="179"/>
      <c r="G803" s="179"/>
      <c r="H803" s="179"/>
      <c r="I803" s="179"/>
      <c r="J803" s="179"/>
      <c r="K803" s="179"/>
      <c r="L803" s="179"/>
      <c r="M803" s="179"/>
      <c r="N803" s="179"/>
      <c r="O803" s="179"/>
      <c r="P803" s="179"/>
      <c r="Q803" s="179"/>
      <c r="R803" s="179"/>
      <c r="S803" s="179"/>
      <c r="T803" s="179"/>
      <c r="U803" s="179"/>
    </row>
    <row r="804" spans="1:21" ht="15.75" customHeight="1">
      <c r="A804" s="191"/>
      <c r="B804" s="191"/>
      <c r="C804" s="179"/>
      <c r="D804" s="179"/>
      <c r="E804" s="179"/>
      <c r="F804" s="179"/>
      <c r="G804" s="179"/>
      <c r="H804" s="179"/>
      <c r="I804" s="179"/>
      <c r="J804" s="179"/>
      <c r="K804" s="179"/>
      <c r="L804" s="179"/>
      <c r="M804" s="179"/>
      <c r="N804" s="179"/>
      <c r="O804" s="179"/>
      <c r="P804" s="179"/>
      <c r="Q804" s="179"/>
      <c r="R804" s="179"/>
      <c r="S804" s="179"/>
      <c r="T804" s="179"/>
      <c r="U804" s="179"/>
    </row>
    <row r="805" spans="1:21" ht="15.75" customHeight="1">
      <c r="A805" s="191"/>
      <c r="B805" s="191"/>
      <c r="C805" s="179"/>
      <c r="D805" s="179"/>
      <c r="E805" s="179"/>
      <c r="F805" s="179"/>
      <c r="G805" s="179"/>
      <c r="H805" s="179"/>
      <c r="I805" s="179"/>
      <c r="J805" s="179"/>
      <c r="K805" s="179"/>
      <c r="L805" s="179"/>
      <c r="M805" s="179"/>
      <c r="N805" s="179"/>
      <c r="O805" s="179"/>
      <c r="P805" s="179"/>
      <c r="Q805" s="179"/>
      <c r="R805" s="179"/>
      <c r="S805" s="179"/>
      <c r="T805" s="179"/>
      <c r="U805" s="179"/>
    </row>
    <row r="806" spans="1:21" ht="15.75" customHeight="1">
      <c r="A806" s="191"/>
      <c r="B806" s="191"/>
      <c r="C806" s="179"/>
      <c r="D806" s="179"/>
      <c r="E806" s="179"/>
      <c r="F806" s="179"/>
      <c r="G806" s="179"/>
      <c r="H806" s="179"/>
      <c r="I806" s="179"/>
      <c r="J806" s="179"/>
      <c r="K806" s="179"/>
      <c r="L806" s="179"/>
      <c r="M806" s="179"/>
      <c r="N806" s="179"/>
      <c r="O806" s="179"/>
      <c r="P806" s="179"/>
      <c r="Q806" s="179"/>
      <c r="R806" s="179"/>
      <c r="S806" s="179"/>
      <c r="T806" s="179"/>
      <c r="U806" s="179"/>
    </row>
    <row r="807" spans="1:21" ht="15.75" customHeight="1">
      <c r="A807" s="191"/>
      <c r="B807" s="191"/>
      <c r="C807" s="179"/>
      <c r="D807" s="179"/>
      <c r="E807" s="179"/>
      <c r="F807" s="179"/>
      <c r="G807" s="179"/>
      <c r="H807" s="179"/>
      <c r="I807" s="179"/>
      <c r="J807" s="179"/>
      <c r="K807" s="179"/>
      <c r="L807" s="179"/>
      <c r="M807" s="179"/>
      <c r="N807" s="179"/>
      <c r="O807" s="179"/>
      <c r="P807" s="179"/>
      <c r="Q807" s="179"/>
      <c r="R807" s="179"/>
      <c r="S807" s="179"/>
      <c r="T807" s="179"/>
      <c r="U807" s="179"/>
    </row>
    <row r="808" spans="1:21" ht="15.75" customHeight="1">
      <c r="A808" s="191"/>
      <c r="B808" s="191"/>
      <c r="C808" s="179"/>
      <c r="D808" s="179"/>
      <c r="E808" s="179"/>
      <c r="F808" s="179"/>
      <c r="G808" s="179"/>
      <c r="H808" s="179"/>
      <c r="I808" s="179"/>
      <c r="J808" s="179"/>
      <c r="K808" s="179"/>
      <c r="L808" s="179"/>
      <c r="M808" s="179"/>
      <c r="N808" s="179"/>
      <c r="O808" s="179"/>
      <c r="P808" s="179"/>
      <c r="Q808" s="179"/>
      <c r="R808" s="179"/>
      <c r="S808" s="179"/>
      <c r="T808" s="179"/>
      <c r="U808" s="179"/>
    </row>
    <row r="809" spans="1:21" ht="15.75" customHeight="1">
      <c r="A809" s="191"/>
      <c r="B809" s="191"/>
      <c r="C809" s="179"/>
      <c r="D809" s="179"/>
      <c r="E809" s="179"/>
      <c r="F809" s="179"/>
      <c r="G809" s="179"/>
      <c r="H809" s="179"/>
      <c r="I809" s="179"/>
      <c r="J809" s="179"/>
      <c r="K809" s="179"/>
      <c r="L809" s="179"/>
      <c r="M809" s="179"/>
      <c r="N809" s="179"/>
      <c r="O809" s="179"/>
      <c r="P809" s="179"/>
      <c r="Q809" s="179"/>
      <c r="R809" s="179"/>
      <c r="S809" s="179"/>
      <c r="T809" s="179"/>
      <c r="U809" s="179"/>
    </row>
    <row r="810" spans="1:21" ht="15.75" customHeight="1">
      <c r="A810" s="191"/>
      <c r="B810" s="191"/>
      <c r="C810" s="179"/>
      <c r="D810" s="179"/>
      <c r="E810" s="179"/>
      <c r="F810" s="179"/>
      <c r="G810" s="179"/>
      <c r="H810" s="179"/>
      <c r="I810" s="179"/>
      <c r="J810" s="179"/>
      <c r="K810" s="179"/>
      <c r="L810" s="179"/>
      <c r="M810" s="179"/>
      <c r="N810" s="179"/>
      <c r="O810" s="179"/>
      <c r="P810" s="179"/>
      <c r="Q810" s="179"/>
      <c r="R810" s="179"/>
      <c r="S810" s="179"/>
      <c r="T810" s="179"/>
      <c r="U810" s="179"/>
    </row>
    <row r="811" spans="1:21" ht="15.75" customHeight="1">
      <c r="A811" s="191"/>
      <c r="B811" s="191"/>
      <c r="C811" s="179"/>
      <c r="D811" s="179"/>
      <c r="E811" s="179"/>
      <c r="F811" s="179"/>
      <c r="G811" s="179"/>
      <c r="H811" s="179"/>
      <c r="I811" s="179"/>
      <c r="J811" s="179"/>
      <c r="K811" s="179"/>
      <c r="L811" s="179"/>
      <c r="M811" s="179"/>
      <c r="N811" s="179"/>
      <c r="O811" s="179"/>
      <c r="P811" s="179"/>
      <c r="Q811" s="179"/>
      <c r="R811" s="179"/>
      <c r="S811" s="179"/>
      <c r="T811" s="179"/>
      <c r="U811" s="179"/>
    </row>
    <row r="812" spans="1:21" ht="15.75" customHeight="1">
      <c r="A812" s="191"/>
      <c r="B812" s="191"/>
      <c r="C812" s="179"/>
      <c r="D812" s="179"/>
      <c r="E812" s="179"/>
      <c r="F812" s="179"/>
      <c r="G812" s="179"/>
      <c r="H812" s="179"/>
      <c r="I812" s="179"/>
      <c r="J812" s="179"/>
      <c r="K812" s="179"/>
      <c r="L812" s="179"/>
      <c r="M812" s="179"/>
      <c r="N812" s="179"/>
      <c r="O812" s="179"/>
      <c r="P812" s="179"/>
      <c r="Q812" s="179"/>
      <c r="R812" s="179"/>
      <c r="S812" s="179"/>
      <c r="T812" s="179"/>
      <c r="U812" s="179"/>
    </row>
    <row r="813" spans="1:21" ht="15.75" customHeight="1">
      <c r="A813" s="191"/>
      <c r="B813" s="191"/>
      <c r="C813" s="179"/>
      <c r="D813" s="179"/>
      <c r="E813" s="179"/>
      <c r="F813" s="179"/>
      <c r="G813" s="179"/>
      <c r="H813" s="179"/>
      <c r="I813" s="179"/>
      <c r="J813" s="179"/>
      <c r="K813" s="179"/>
      <c r="L813" s="179"/>
      <c r="M813" s="179"/>
      <c r="N813" s="179"/>
      <c r="O813" s="179"/>
      <c r="P813" s="179"/>
      <c r="Q813" s="179"/>
      <c r="R813" s="179"/>
      <c r="S813" s="179"/>
      <c r="T813" s="179"/>
      <c r="U813" s="179"/>
    </row>
    <row r="814" spans="1:21" ht="15.75" customHeight="1">
      <c r="A814" s="191"/>
      <c r="B814" s="191"/>
      <c r="C814" s="179"/>
      <c r="D814" s="179"/>
      <c r="E814" s="179"/>
      <c r="F814" s="179"/>
      <c r="G814" s="179"/>
      <c r="H814" s="179"/>
      <c r="I814" s="179"/>
      <c r="J814" s="179"/>
      <c r="K814" s="179"/>
      <c r="L814" s="179"/>
      <c r="M814" s="179"/>
      <c r="N814" s="179"/>
      <c r="O814" s="179"/>
      <c r="P814" s="179"/>
      <c r="Q814" s="179"/>
      <c r="R814" s="179"/>
      <c r="S814" s="179"/>
      <c r="T814" s="179"/>
      <c r="U814" s="179"/>
    </row>
    <row r="815" spans="1:21" ht="15.75" customHeight="1">
      <c r="A815" s="191"/>
      <c r="B815" s="191"/>
      <c r="C815" s="179"/>
      <c r="D815" s="179"/>
      <c r="E815" s="179"/>
      <c r="F815" s="179"/>
      <c r="G815" s="179"/>
      <c r="H815" s="179"/>
      <c r="I815" s="179"/>
      <c r="J815" s="179"/>
      <c r="K815" s="179"/>
      <c r="L815" s="179"/>
      <c r="M815" s="179"/>
      <c r="N815" s="179"/>
      <c r="O815" s="179"/>
      <c r="P815" s="179"/>
      <c r="Q815" s="179"/>
      <c r="R815" s="179"/>
      <c r="S815" s="179"/>
      <c r="T815" s="179"/>
      <c r="U815" s="179"/>
    </row>
  </sheetData>
  <mergeCells count="11">
    <mergeCell ref="H1:H2"/>
    <mergeCell ref="I1:I2"/>
    <mergeCell ref="J1:J2"/>
    <mergeCell ref="K1:K2"/>
    <mergeCell ref="A1:A2"/>
    <mergeCell ref="B1:B2"/>
    <mergeCell ref="C1:C2"/>
    <mergeCell ref="D1:D2"/>
    <mergeCell ref="E1:E2"/>
    <mergeCell ref="F1:F2"/>
    <mergeCell ref="G1:G2"/>
  </mergeCells>
  <printOptions horizontalCentered="1" gridLines="1"/>
  <pageMargins left="0.25" right="0.25" top="0.75" bottom="0.75" header="0" footer="0"/>
  <pageSetup paperSize="14"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U811"/>
  <sheetViews>
    <sheetView workbookViewId="0">
      <pane ySplit="2" topLeftCell="A74" activePane="bottomLeft" state="frozen"/>
      <selection pane="bottomLeft" activeCell="A73" sqref="A73:A94"/>
    </sheetView>
  </sheetViews>
  <sheetFormatPr defaultColWidth="12.5703125" defaultRowHeight="15" customHeight="1"/>
  <cols>
    <col min="1" max="1" width="8.7109375" customWidth="1"/>
    <col min="2" max="2" width="7.5703125" customWidth="1"/>
    <col min="3" max="3" width="16.28515625" customWidth="1"/>
    <col min="4" max="4" width="34.85546875" customWidth="1"/>
    <col min="5" max="5" width="63.42578125" customWidth="1"/>
    <col min="6" max="6" width="22" customWidth="1"/>
    <col min="7" max="7" width="36.42578125" customWidth="1"/>
    <col min="8" max="9" width="21.140625" customWidth="1"/>
    <col min="10" max="10" width="40" customWidth="1"/>
    <col min="11" max="11" width="31.85546875" customWidth="1"/>
  </cols>
  <sheetData>
    <row r="1" spans="1:21" ht="30" customHeight="1">
      <c r="A1" s="675" t="s">
        <v>657</v>
      </c>
      <c r="B1" s="675" t="s">
        <v>17</v>
      </c>
      <c r="C1" s="675" t="s">
        <v>40</v>
      </c>
      <c r="D1" s="675" t="s">
        <v>41</v>
      </c>
      <c r="E1" s="675" t="s">
        <v>42</v>
      </c>
      <c r="F1" s="675" t="s">
        <v>798</v>
      </c>
      <c r="G1" s="675" t="s">
        <v>44</v>
      </c>
      <c r="H1" s="768" t="s">
        <v>45</v>
      </c>
      <c r="I1" s="675" t="s">
        <v>46</v>
      </c>
      <c r="J1" s="768" t="s">
        <v>47</v>
      </c>
      <c r="K1" s="768" t="s">
        <v>658</v>
      </c>
      <c r="L1" s="769"/>
      <c r="M1" s="769"/>
      <c r="N1" s="769"/>
      <c r="O1" s="769"/>
      <c r="P1" s="769"/>
      <c r="Q1" s="769"/>
      <c r="R1" s="769"/>
      <c r="S1" s="769"/>
      <c r="T1" s="769"/>
      <c r="U1" s="769"/>
    </row>
    <row r="2" spans="1:21" ht="15" customHeight="1">
      <c r="A2" s="192"/>
      <c r="B2" s="192"/>
      <c r="C2" s="192"/>
      <c r="D2" s="192"/>
      <c r="E2" s="192"/>
      <c r="F2" s="192"/>
      <c r="G2" s="192"/>
      <c r="H2" s="193"/>
      <c r="I2" s="192"/>
      <c r="J2" s="193"/>
      <c r="K2" s="193"/>
      <c r="L2" s="765"/>
      <c r="M2" s="765"/>
      <c r="N2" s="765"/>
      <c r="O2" s="765"/>
      <c r="P2" s="765"/>
      <c r="Q2" s="765"/>
      <c r="R2" s="765"/>
      <c r="S2" s="765"/>
      <c r="T2" s="765"/>
      <c r="U2" s="765"/>
    </row>
    <row r="3" spans="1:21" ht="31.5" customHeight="1">
      <c r="A3" s="194" t="s">
        <v>362</v>
      </c>
      <c r="B3" s="195" t="s">
        <v>5</v>
      </c>
      <c r="C3" s="195">
        <v>2016</v>
      </c>
      <c r="D3" s="196" t="s">
        <v>204</v>
      </c>
      <c r="E3" s="196" t="s">
        <v>799</v>
      </c>
      <c r="F3" s="196"/>
      <c r="G3" s="196" t="s">
        <v>800</v>
      </c>
      <c r="H3" s="196" t="s">
        <v>20</v>
      </c>
      <c r="I3" s="195"/>
      <c r="J3" s="196" t="s">
        <v>801</v>
      </c>
      <c r="K3" s="197" t="s">
        <v>802</v>
      </c>
      <c r="L3" s="765">
        <f>COUNTIF(K1:K178, "FPIC completed")</f>
        <v>7</v>
      </c>
      <c r="M3" s="765"/>
      <c r="N3" s="765"/>
      <c r="O3" s="765"/>
      <c r="P3" s="765"/>
      <c r="Q3" s="765"/>
      <c r="R3" s="765"/>
      <c r="S3" s="765"/>
      <c r="T3" s="765"/>
      <c r="U3" s="765"/>
    </row>
    <row r="4" spans="1:21" ht="15.75" customHeight="1">
      <c r="A4" s="194" t="s">
        <v>57</v>
      </c>
      <c r="B4" s="195" t="s">
        <v>5</v>
      </c>
      <c r="C4" s="198">
        <v>2016</v>
      </c>
      <c r="D4" s="183" t="s">
        <v>803</v>
      </c>
      <c r="E4" s="183" t="s">
        <v>804</v>
      </c>
      <c r="F4" s="183"/>
      <c r="G4" s="183" t="s">
        <v>805</v>
      </c>
      <c r="H4" s="199" t="s">
        <v>459</v>
      </c>
      <c r="I4" s="198"/>
      <c r="J4" s="183" t="s">
        <v>806</v>
      </c>
      <c r="K4" s="197" t="s">
        <v>802</v>
      </c>
      <c r="L4" s="765"/>
      <c r="M4" s="765"/>
      <c r="N4" s="765"/>
      <c r="O4" s="765"/>
      <c r="P4" s="765"/>
      <c r="Q4" s="765"/>
      <c r="R4" s="765"/>
      <c r="S4" s="765"/>
      <c r="T4" s="765"/>
      <c r="U4" s="765"/>
    </row>
    <row r="5" spans="1:21" ht="15.75" customHeight="1">
      <c r="A5" s="194" t="s">
        <v>65</v>
      </c>
      <c r="B5" s="195" t="s">
        <v>5</v>
      </c>
      <c r="C5" s="198">
        <v>2018</v>
      </c>
      <c r="D5" s="183" t="s">
        <v>807</v>
      </c>
      <c r="E5" s="183" t="s">
        <v>808</v>
      </c>
      <c r="F5" s="183"/>
      <c r="G5" s="183" t="s">
        <v>809</v>
      </c>
      <c r="H5" s="199" t="s">
        <v>558</v>
      </c>
      <c r="I5" s="198"/>
      <c r="J5" s="183" t="s">
        <v>810</v>
      </c>
      <c r="K5" s="197" t="s">
        <v>802</v>
      </c>
      <c r="L5" s="765"/>
      <c r="M5" s="765"/>
      <c r="N5" s="765"/>
      <c r="O5" s="765"/>
      <c r="P5" s="765"/>
      <c r="Q5" s="765"/>
      <c r="R5" s="765"/>
      <c r="S5" s="765"/>
      <c r="T5" s="765"/>
      <c r="U5" s="765"/>
    </row>
    <row r="6" spans="1:21" ht="36" customHeight="1">
      <c r="A6" s="194" t="s">
        <v>72</v>
      </c>
      <c r="B6" s="195" t="s">
        <v>5</v>
      </c>
      <c r="C6" s="198">
        <v>2018</v>
      </c>
      <c r="D6" s="197" t="s">
        <v>811</v>
      </c>
      <c r="E6" s="197" t="s">
        <v>812</v>
      </c>
      <c r="F6" s="197"/>
      <c r="G6" s="197" t="s">
        <v>813</v>
      </c>
      <c r="H6" s="199" t="s">
        <v>25</v>
      </c>
      <c r="I6" s="198"/>
      <c r="J6" s="197" t="s">
        <v>814</v>
      </c>
      <c r="K6" s="197" t="s">
        <v>217</v>
      </c>
      <c r="L6" s="765">
        <f>COUNTIF(K1:K178, "In active CP Application")</f>
        <v>4</v>
      </c>
      <c r="M6" s="765"/>
      <c r="N6" s="765"/>
      <c r="O6" s="765"/>
      <c r="P6" s="765"/>
      <c r="Q6" s="765"/>
      <c r="R6" s="765"/>
      <c r="S6" s="765"/>
      <c r="T6" s="765"/>
      <c r="U6" s="765"/>
    </row>
    <row r="7" spans="1:21" ht="15.75" customHeight="1">
      <c r="A7" s="194" t="s">
        <v>815</v>
      </c>
      <c r="B7" s="195" t="s">
        <v>5</v>
      </c>
      <c r="C7" s="195">
        <v>2018</v>
      </c>
      <c r="D7" s="200" t="s">
        <v>816</v>
      </c>
      <c r="E7" s="200" t="s">
        <v>817</v>
      </c>
      <c r="F7" s="200"/>
      <c r="G7" s="200" t="s">
        <v>818</v>
      </c>
      <c r="H7" s="199" t="s">
        <v>25</v>
      </c>
      <c r="I7" s="195"/>
      <c r="J7" s="200" t="s">
        <v>588</v>
      </c>
      <c r="K7" s="197" t="s">
        <v>71</v>
      </c>
      <c r="L7" s="765">
        <f>COUNTIF(K1:K178, "Ongoing FPIC Process")</f>
        <v>10</v>
      </c>
      <c r="M7" s="765"/>
      <c r="N7" s="765"/>
      <c r="O7" s="765"/>
      <c r="P7" s="765"/>
      <c r="Q7" s="765"/>
      <c r="R7" s="765"/>
      <c r="S7" s="765"/>
      <c r="T7" s="765"/>
      <c r="U7" s="765"/>
    </row>
    <row r="8" spans="1:21" ht="15.75" customHeight="1">
      <c r="A8" s="194" t="s">
        <v>819</v>
      </c>
      <c r="B8" s="195" t="s">
        <v>5</v>
      </c>
      <c r="C8" s="195">
        <v>2018</v>
      </c>
      <c r="D8" s="200" t="s">
        <v>820</v>
      </c>
      <c r="E8" s="200" t="s">
        <v>821</v>
      </c>
      <c r="F8" s="200"/>
      <c r="G8" s="200" t="s">
        <v>822</v>
      </c>
      <c r="H8" s="199" t="s">
        <v>25</v>
      </c>
      <c r="I8" s="195"/>
      <c r="J8" s="200" t="s">
        <v>823</v>
      </c>
      <c r="K8" s="197" t="s">
        <v>71</v>
      </c>
      <c r="L8" s="765"/>
      <c r="M8" s="765"/>
      <c r="N8" s="765"/>
      <c r="O8" s="765"/>
      <c r="P8" s="765"/>
      <c r="Q8" s="765"/>
      <c r="R8" s="765"/>
      <c r="S8" s="765"/>
      <c r="T8" s="765"/>
      <c r="U8" s="765"/>
    </row>
    <row r="9" spans="1:21" ht="15.75" customHeight="1">
      <c r="A9" s="194" t="s">
        <v>824</v>
      </c>
      <c r="B9" s="195" t="s">
        <v>5</v>
      </c>
      <c r="C9" s="195">
        <v>2018</v>
      </c>
      <c r="D9" s="200" t="s">
        <v>825</v>
      </c>
      <c r="E9" s="200" t="s">
        <v>821</v>
      </c>
      <c r="F9" s="200"/>
      <c r="G9" s="200" t="s">
        <v>822</v>
      </c>
      <c r="H9" s="199" t="s">
        <v>25</v>
      </c>
      <c r="I9" s="195"/>
      <c r="J9" s="200" t="s">
        <v>826</v>
      </c>
      <c r="K9" s="197" t="s">
        <v>71</v>
      </c>
      <c r="L9" s="765"/>
      <c r="M9" s="765"/>
      <c r="N9" s="765"/>
      <c r="O9" s="765"/>
      <c r="P9" s="765"/>
      <c r="Q9" s="765"/>
      <c r="R9" s="765"/>
      <c r="S9" s="765"/>
      <c r="T9" s="765"/>
      <c r="U9" s="765"/>
    </row>
    <row r="10" spans="1:21" ht="15.75" customHeight="1">
      <c r="A10" s="194" t="s">
        <v>827</v>
      </c>
      <c r="B10" s="195" t="s">
        <v>5</v>
      </c>
      <c r="C10" s="195">
        <v>2018</v>
      </c>
      <c r="D10" s="200" t="s">
        <v>828</v>
      </c>
      <c r="E10" s="200" t="s">
        <v>821</v>
      </c>
      <c r="F10" s="200"/>
      <c r="G10" s="200" t="s">
        <v>822</v>
      </c>
      <c r="H10" s="199" t="s">
        <v>25</v>
      </c>
      <c r="I10" s="195"/>
      <c r="J10" s="200" t="s">
        <v>826</v>
      </c>
      <c r="K10" s="197" t="s">
        <v>71</v>
      </c>
      <c r="L10" s="765"/>
      <c r="M10" s="765"/>
      <c r="N10" s="765"/>
      <c r="O10" s="765"/>
      <c r="P10" s="765"/>
      <c r="Q10" s="765"/>
      <c r="R10" s="765"/>
      <c r="S10" s="765"/>
      <c r="T10" s="765"/>
      <c r="U10" s="765"/>
    </row>
    <row r="11" spans="1:21" ht="15.75" customHeight="1">
      <c r="A11" s="194" t="s">
        <v>829</v>
      </c>
      <c r="B11" s="195" t="s">
        <v>5</v>
      </c>
      <c r="C11" s="195">
        <v>2018</v>
      </c>
      <c r="D11" s="200" t="s">
        <v>830</v>
      </c>
      <c r="E11" s="200" t="s">
        <v>821</v>
      </c>
      <c r="F11" s="200"/>
      <c r="G11" s="200" t="s">
        <v>822</v>
      </c>
      <c r="H11" s="199" t="s">
        <v>25</v>
      </c>
      <c r="I11" s="195"/>
      <c r="J11" s="200" t="s">
        <v>826</v>
      </c>
      <c r="K11" s="197" t="s">
        <v>71</v>
      </c>
      <c r="L11" s="765"/>
      <c r="M11" s="765"/>
      <c r="N11" s="765"/>
      <c r="O11" s="765"/>
      <c r="P11" s="765"/>
      <c r="Q11" s="765"/>
      <c r="R11" s="765"/>
      <c r="S11" s="765"/>
      <c r="T11" s="765"/>
      <c r="U11" s="765"/>
    </row>
    <row r="12" spans="1:21" ht="42.75" customHeight="1">
      <c r="A12" s="194" t="s">
        <v>831</v>
      </c>
      <c r="B12" s="195" t="s">
        <v>5</v>
      </c>
      <c r="C12" s="195">
        <v>2018</v>
      </c>
      <c r="D12" s="200" t="s">
        <v>832</v>
      </c>
      <c r="E12" s="200" t="s">
        <v>833</v>
      </c>
      <c r="F12" s="200"/>
      <c r="G12" s="200" t="s">
        <v>834</v>
      </c>
      <c r="H12" s="196" t="s">
        <v>722</v>
      </c>
      <c r="I12" s="195"/>
      <c r="J12" s="200" t="s">
        <v>835</v>
      </c>
      <c r="K12" s="197" t="s">
        <v>802</v>
      </c>
      <c r="L12" s="765"/>
      <c r="M12" s="765"/>
      <c r="N12" s="765"/>
      <c r="O12" s="765"/>
      <c r="P12" s="765"/>
      <c r="Q12" s="765"/>
      <c r="R12" s="765"/>
      <c r="S12" s="765"/>
      <c r="T12" s="765"/>
      <c r="U12" s="765"/>
    </row>
    <row r="13" spans="1:21" ht="44.25" customHeight="1">
      <c r="A13" s="194" t="s">
        <v>836</v>
      </c>
      <c r="B13" s="195" t="s">
        <v>5</v>
      </c>
      <c r="C13" s="195">
        <v>2018</v>
      </c>
      <c r="D13" s="200" t="s">
        <v>837</v>
      </c>
      <c r="E13" s="200" t="s">
        <v>833</v>
      </c>
      <c r="F13" s="200"/>
      <c r="G13" s="200" t="s">
        <v>838</v>
      </c>
      <c r="H13" s="196" t="s">
        <v>722</v>
      </c>
      <c r="I13" s="195"/>
      <c r="J13" s="200" t="s">
        <v>839</v>
      </c>
      <c r="K13" s="197" t="s">
        <v>802</v>
      </c>
      <c r="L13" s="765"/>
      <c r="M13" s="765"/>
      <c r="N13" s="765"/>
      <c r="O13" s="765"/>
      <c r="P13" s="765"/>
      <c r="Q13" s="765"/>
      <c r="R13" s="765"/>
      <c r="S13" s="765"/>
      <c r="T13" s="765"/>
      <c r="U13" s="765"/>
    </row>
    <row r="14" spans="1:21" ht="14.25">
      <c r="A14" s="194" t="s">
        <v>840</v>
      </c>
      <c r="B14" s="195" t="s">
        <v>5</v>
      </c>
      <c r="C14" s="195">
        <v>2018</v>
      </c>
      <c r="D14" s="200" t="s">
        <v>841</v>
      </c>
      <c r="E14" s="200" t="s">
        <v>842</v>
      </c>
      <c r="F14" s="200"/>
      <c r="G14" s="200" t="s">
        <v>843</v>
      </c>
      <c r="H14" s="199" t="s">
        <v>25</v>
      </c>
      <c r="I14" s="195"/>
      <c r="J14" s="200" t="s">
        <v>844</v>
      </c>
      <c r="K14" s="197" t="s">
        <v>71</v>
      </c>
      <c r="L14" s="765"/>
      <c r="M14" s="765"/>
      <c r="N14" s="765"/>
      <c r="O14" s="765"/>
      <c r="P14" s="765"/>
      <c r="Q14" s="765"/>
      <c r="R14" s="765"/>
      <c r="S14" s="765"/>
      <c r="T14" s="765"/>
      <c r="U14" s="765"/>
    </row>
    <row r="15" spans="1:21" ht="15.75" customHeight="1">
      <c r="A15" s="194" t="s">
        <v>845</v>
      </c>
      <c r="B15" s="195" t="s">
        <v>5</v>
      </c>
      <c r="C15" s="195">
        <v>2018</v>
      </c>
      <c r="D15" s="200" t="s">
        <v>846</v>
      </c>
      <c r="E15" s="200" t="s">
        <v>847</v>
      </c>
      <c r="F15" s="200"/>
      <c r="G15" s="200" t="s">
        <v>848</v>
      </c>
      <c r="H15" s="196" t="s">
        <v>584</v>
      </c>
      <c r="I15" s="195"/>
      <c r="J15" s="200" t="s">
        <v>849</v>
      </c>
      <c r="K15" s="197" t="s">
        <v>217</v>
      </c>
      <c r="L15" s="765"/>
      <c r="M15" s="765"/>
      <c r="N15" s="765"/>
      <c r="O15" s="765"/>
      <c r="P15" s="765"/>
      <c r="Q15" s="765"/>
      <c r="R15" s="765"/>
      <c r="S15" s="765"/>
      <c r="T15" s="765"/>
      <c r="U15" s="765"/>
    </row>
    <row r="16" spans="1:21" ht="15.75" customHeight="1">
      <c r="A16" s="194" t="s">
        <v>850</v>
      </c>
      <c r="B16" s="195" t="s">
        <v>5</v>
      </c>
      <c r="C16" s="195">
        <v>2018</v>
      </c>
      <c r="D16" s="200" t="s">
        <v>846</v>
      </c>
      <c r="E16" s="200" t="s">
        <v>851</v>
      </c>
      <c r="F16" s="200"/>
      <c r="G16" s="200" t="s">
        <v>852</v>
      </c>
      <c r="H16" s="196" t="s">
        <v>584</v>
      </c>
      <c r="I16" s="195"/>
      <c r="J16" s="200" t="s">
        <v>853</v>
      </c>
      <c r="K16" s="197" t="s">
        <v>217</v>
      </c>
      <c r="L16" s="765"/>
      <c r="M16" s="765"/>
      <c r="N16" s="765"/>
      <c r="O16" s="765"/>
      <c r="P16" s="765"/>
      <c r="Q16" s="765"/>
      <c r="R16" s="765"/>
      <c r="S16" s="765"/>
      <c r="T16" s="765"/>
      <c r="U16" s="765"/>
    </row>
    <row r="17" spans="1:21" ht="21.75" customHeight="1">
      <c r="A17" s="194" t="s">
        <v>854</v>
      </c>
      <c r="B17" s="195" t="s">
        <v>5</v>
      </c>
      <c r="C17" s="195">
        <v>2018</v>
      </c>
      <c r="D17" s="200" t="s">
        <v>855</v>
      </c>
      <c r="E17" s="200" t="s">
        <v>856</v>
      </c>
      <c r="F17" s="200"/>
      <c r="G17" s="200" t="s">
        <v>857</v>
      </c>
      <c r="H17" s="199" t="s">
        <v>25</v>
      </c>
      <c r="I17" s="195"/>
      <c r="J17" s="200" t="s">
        <v>858</v>
      </c>
      <c r="K17" s="197" t="s">
        <v>120</v>
      </c>
      <c r="L17" s="765">
        <f>COUNTIF(K1:K178, "For FPIC process")</f>
        <v>16</v>
      </c>
      <c r="M17" s="765"/>
      <c r="N17" s="765"/>
      <c r="O17" s="765"/>
      <c r="P17" s="765"/>
      <c r="Q17" s="765"/>
      <c r="R17" s="765"/>
      <c r="S17" s="765"/>
      <c r="T17" s="765"/>
      <c r="U17" s="765"/>
    </row>
    <row r="18" spans="1:21" ht="21.75" customHeight="1">
      <c r="A18" s="194" t="s">
        <v>140</v>
      </c>
      <c r="B18" s="195" t="s">
        <v>5</v>
      </c>
      <c r="C18" s="201">
        <v>2018</v>
      </c>
      <c r="D18" s="202" t="s">
        <v>859</v>
      </c>
      <c r="E18" s="202" t="s">
        <v>860</v>
      </c>
      <c r="F18" s="202"/>
      <c r="G18" s="202" t="s">
        <v>861</v>
      </c>
      <c r="H18" s="199" t="s">
        <v>25</v>
      </c>
      <c r="I18" s="201"/>
      <c r="J18" s="202" t="s">
        <v>858</v>
      </c>
      <c r="K18" s="197" t="s">
        <v>120</v>
      </c>
      <c r="L18" s="770"/>
      <c r="M18" s="770"/>
      <c r="N18" s="770"/>
      <c r="O18" s="770"/>
      <c r="P18" s="770"/>
      <c r="Q18" s="770"/>
      <c r="R18" s="770"/>
      <c r="S18" s="770"/>
      <c r="T18" s="770"/>
      <c r="U18" s="770"/>
    </row>
    <row r="19" spans="1:21" ht="21.75" customHeight="1">
      <c r="A19" s="194" t="s">
        <v>862</v>
      </c>
      <c r="B19" s="195" t="s">
        <v>5</v>
      </c>
      <c r="C19" s="201">
        <v>2018</v>
      </c>
      <c r="D19" s="202" t="s">
        <v>863</v>
      </c>
      <c r="E19" s="202" t="s">
        <v>864</v>
      </c>
      <c r="F19" s="202"/>
      <c r="G19" s="202" t="s">
        <v>861</v>
      </c>
      <c r="H19" s="199" t="s">
        <v>25</v>
      </c>
      <c r="I19" s="201"/>
      <c r="J19" s="202" t="s">
        <v>858</v>
      </c>
      <c r="K19" s="197" t="s">
        <v>120</v>
      </c>
      <c r="L19" s="770"/>
      <c r="M19" s="770"/>
      <c r="N19" s="770"/>
      <c r="O19" s="770"/>
      <c r="P19" s="770"/>
      <c r="Q19" s="770"/>
      <c r="R19" s="770"/>
      <c r="S19" s="770"/>
      <c r="T19" s="770"/>
      <c r="U19" s="770"/>
    </row>
    <row r="20" spans="1:21" ht="21.75" customHeight="1">
      <c r="A20" s="194" t="s">
        <v>865</v>
      </c>
      <c r="B20" s="195" t="s">
        <v>5</v>
      </c>
      <c r="C20" s="195">
        <v>2018</v>
      </c>
      <c r="D20" s="200" t="s">
        <v>866</v>
      </c>
      <c r="E20" s="200" t="s">
        <v>867</v>
      </c>
      <c r="F20" s="200"/>
      <c r="G20" s="200" t="s">
        <v>868</v>
      </c>
      <c r="H20" s="199" t="s">
        <v>25</v>
      </c>
      <c r="I20" s="195"/>
      <c r="J20" s="200" t="s">
        <v>858</v>
      </c>
      <c r="K20" s="197" t="s">
        <v>120</v>
      </c>
      <c r="L20" s="765"/>
      <c r="M20" s="765"/>
      <c r="N20" s="765"/>
      <c r="O20" s="765"/>
      <c r="P20" s="765"/>
      <c r="Q20" s="765"/>
      <c r="R20" s="765"/>
      <c r="S20" s="765"/>
      <c r="T20" s="765"/>
      <c r="U20" s="765"/>
    </row>
    <row r="21" spans="1:21" ht="21.75" customHeight="1">
      <c r="A21" s="194" t="s">
        <v>869</v>
      </c>
      <c r="B21" s="195" t="s">
        <v>5</v>
      </c>
      <c r="C21" s="195">
        <v>2018</v>
      </c>
      <c r="D21" s="200" t="s">
        <v>870</v>
      </c>
      <c r="E21" s="200" t="s">
        <v>871</v>
      </c>
      <c r="F21" s="200"/>
      <c r="G21" s="200" t="s">
        <v>868</v>
      </c>
      <c r="H21" s="199" t="s">
        <v>25</v>
      </c>
      <c r="I21" s="195"/>
      <c r="J21" s="200" t="s">
        <v>858</v>
      </c>
      <c r="K21" s="197" t="s">
        <v>120</v>
      </c>
      <c r="L21" s="765"/>
      <c r="M21" s="765"/>
      <c r="N21" s="765"/>
      <c r="O21" s="765"/>
      <c r="P21" s="765"/>
      <c r="Q21" s="765"/>
      <c r="R21" s="765"/>
      <c r="S21" s="765"/>
      <c r="T21" s="765"/>
      <c r="U21" s="765"/>
    </row>
    <row r="22" spans="1:21" ht="21.75" customHeight="1">
      <c r="A22" s="194" t="s">
        <v>872</v>
      </c>
      <c r="B22" s="195" t="s">
        <v>5</v>
      </c>
      <c r="C22" s="195">
        <v>2018</v>
      </c>
      <c r="D22" s="200" t="s">
        <v>873</v>
      </c>
      <c r="E22" s="200" t="s">
        <v>874</v>
      </c>
      <c r="F22" s="200"/>
      <c r="G22" s="200" t="s">
        <v>868</v>
      </c>
      <c r="H22" s="199" t="s">
        <v>25</v>
      </c>
      <c r="I22" s="195"/>
      <c r="J22" s="200" t="s">
        <v>858</v>
      </c>
      <c r="K22" s="197" t="s">
        <v>120</v>
      </c>
      <c r="L22" s="765"/>
      <c r="M22" s="765"/>
      <c r="N22" s="765"/>
      <c r="O22" s="765"/>
      <c r="P22" s="765"/>
      <c r="Q22" s="765"/>
      <c r="R22" s="765"/>
      <c r="S22" s="765"/>
      <c r="T22" s="765"/>
      <c r="U22" s="765"/>
    </row>
    <row r="23" spans="1:21" ht="21.75" customHeight="1">
      <c r="A23" s="194" t="s">
        <v>875</v>
      </c>
      <c r="B23" s="195" t="s">
        <v>5</v>
      </c>
      <c r="C23" s="195">
        <v>2018</v>
      </c>
      <c r="D23" s="200" t="s">
        <v>876</v>
      </c>
      <c r="E23" s="200" t="s">
        <v>877</v>
      </c>
      <c r="F23" s="200"/>
      <c r="G23" s="200" t="s">
        <v>868</v>
      </c>
      <c r="H23" s="199" t="s">
        <v>25</v>
      </c>
      <c r="I23" s="195"/>
      <c r="J23" s="200" t="s">
        <v>858</v>
      </c>
      <c r="K23" s="197" t="s">
        <v>120</v>
      </c>
      <c r="L23" s="765"/>
      <c r="M23" s="765"/>
      <c r="N23" s="765"/>
      <c r="O23" s="765"/>
      <c r="P23" s="765"/>
      <c r="Q23" s="765"/>
      <c r="R23" s="765"/>
      <c r="S23" s="765"/>
      <c r="T23" s="765"/>
      <c r="U23" s="765"/>
    </row>
    <row r="24" spans="1:21" ht="19.5" customHeight="1">
      <c r="A24" s="194" t="s">
        <v>878</v>
      </c>
      <c r="B24" s="195" t="s">
        <v>5</v>
      </c>
      <c r="C24" s="195">
        <v>2018</v>
      </c>
      <c r="D24" s="200" t="s">
        <v>879</v>
      </c>
      <c r="E24" s="200" t="s">
        <v>880</v>
      </c>
      <c r="F24" s="200"/>
      <c r="G24" s="200" t="s">
        <v>881</v>
      </c>
      <c r="H24" s="199" t="s">
        <v>25</v>
      </c>
      <c r="I24" s="195"/>
      <c r="J24" s="200" t="s">
        <v>858</v>
      </c>
      <c r="K24" s="197" t="s">
        <v>120</v>
      </c>
      <c r="L24" s="765"/>
      <c r="M24" s="765"/>
      <c r="N24" s="765"/>
      <c r="O24" s="765"/>
      <c r="P24" s="765"/>
      <c r="Q24" s="765"/>
      <c r="R24" s="765"/>
      <c r="S24" s="765"/>
      <c r="T24" s="765"/>
      <c r="U24" s="765"/>
    </row>
    <row r="25" spans="1:21" ht="18.75" customHeight="1">
      <c r="A25" s="194" t="s">
        <v>882</v>
      </c>
      <c r="B25" s="195" t="s">
        <v>5</v>
      </c>
      <c r="C25" s="195">
        <v>2018</v>
      </c>
      <c r="D25" s="200" t="s">
        <v>883</v>
      </c>
      <c r="E25" s="200" t="s">
        <v>884</v>
      </c>
      <c r="F25" s="200"/>
      <c r="G25" s="200" t="s">
        <v>881</v>
      </c>
      <c r="H25" s="199" t="s">
        <v>25</v>
      </c>
      <c r="I25" s="195"/>
      <c r="J25" s="200" t="s">
        <v>858</v>
      </c>
      <c r="K25" s="197" t="s">
        <v>120</v>
      </c>
      <c r="L25" s="765"/>
      <c r="M25" s="765"/>
      <c r="N25" s="765"/>
      <c r="O25" s="765"/>
      <c r="P25" s="765"/>
      <c r="Q25" s="765"/>
      <c r="R25" s="765"/>
      <c r="S25" s="765"/>
      <c r="T25" s="765"/>
      <c r="U25" s="765"/>
    </row>
    <row r="26" spans="1:21" ht="27.75" customHeight="1">
      <c r="A26" s="194" t="s">
        <v>183</v>
      </c>
      <c r="B26" s="195" t="s">
        <v>5</v>
      </c>
      <c r="C26" s="195">
        <v>2020</v>
      </c>
      <c r="D26" s="200" t="s">
        <v>885</v>
      </c>
      <c r="E26" s="200" t="s">
        <v>886</v>
      </c>
      <c r="F26" s="200"/>
      <c r="G26" s="200" t="s">
        <v>887</v>
      </c>
      <c r="H26" s="196" t="s">
        <v>77</v>
      </c>
      <c r="I26" s="195"/>
      <c r="J26" s="200" t="s">
        <v>888</v>
      </c>
      <c r="K26" s="197" t="s">
        <v>889</v>
      </c>
      <c r="L26" s="765">
        <f>COUNTIF(K1:K178, "For FBI")</f>
        <v>13</v>
      </c>
      <c r="M26" s="765"/>
      <c r="N26" s="765"/>
      <c r="O26" s="765"/>
      <c r="P26" s="765"/>
      <c r="Q26" s="765"/>
      <c r="R26" s="765"/>
      <c r="S26" s="765"/>
      <c r="T26" s="765"/>
      <c r="U26" s="765"/>
    </row>
    <row r="27" spans="1:21" ht="18.75" customHeight="1">
      <c r="A27" s="194" t="s">
        <v>890</v>
      </c>
      <c r="B27" s="195" t="s">
        <v>5</v>
      </c>
      <c r="C27" s="195">
        <v>2021</v>
      </c>
      <c r="D27" s="200" t="s">
        <v>891</v>
      </c>
      <c r="E27" s="200" t="s">
        <v>892</v>
      </c>
      <c r="F27" s="200"/>
      <c r="G27" s="200" t="s">
        <v>893</v>
      </c>
      <c r="H27" s="196" t="s">
        <v>77</v>
      </c>
      <c r="I27" s="195"/>
      <c r="J27" s="200" t="s">
        <v>844</v>
      </c>
      <c r="K27" s="197" t="s">
        <v>894</v>
      </c>
      <c r="L27" s="765">
        <v>9</v>
      </c>
      <c r="M27" s="765"/>
      <c r="N27" s="765"/>
      <c r="O27" s="765"/>
      <c r="P27" s="765"/>
      <c r="Q27" s="765"/>
      <c r="R27" s="765"/>
      <c r="S27" s="765"/>
      <c r="T27" s="765"/>
      <c r="U27" s="765"/>
    </row>
    <row r="28" spans="1:21" ht="19.5" customHeight="1">
      <c r="A28" s="194" t="s">
        <v>450</v>
      </c>
      <c r="B28" s="195" t="s">
        <v>5</v>
      </c>
      <c r="C28" s="195">
        <v>2021</v>
      </c>
      <c r="D28" s="200" t="s">
        <v>895</v>
      </c>
      <c r="E28" s="200" t="s">
        <v>896</v>
      </c>
      <c r="F28" s="200"/>
      <c r="G28" s="200" t="s">
        <v>897</v>
      </c>
      <c r="H28" s="196" t="s">
        <v>77</v>
      </c>
      <c r="I28" s="195"/>
      <c r="J28" s="200" t="s">
        <v>844</v>
      </c>
      <c r="K28" s="197" t="s">
        <v>894</v>
      </c>
      <c r="L28" s="765"/>
      <c r="M28" s="765"/>
      <c r="N28" s="765"/>
      <c r="O28" s="765"/>
      <c r="P28" s="765"/>
      <c r="Q28" s="765"/>
      <c r="R28" s="765"/>
      <c r="S28" s="765"/>
      <c r="T28" s="765"/>
      <c r="U28" s="765"/>
    </row>
    <row r="29" spans="1:21" ht="29.25" customHeight="1">
      <c r="A29" s="194" t="s">
        <v>898</v>
      </c>
      <c r="B29" s="195" t="s">
        <v>5</v>
      </c>
      <c r="C29" s="195">
        <v>2021</v>
      </c>
      <c r="D29" s="200" t="s">
        <v>899</v>
      </c>
      <c r="E29" s="200" t="s">
        <v>900</v>
      </c>
      <c r="F29" s="200"/>
      <c r="G29" s="200" t="s">
        <v>901</v>
      </c>
      <c r="H29" s="196" t="s">
        <v>77</v>
      </c>
      <c r="I29" s="195"/>
      <c r="J29" s="200" t="s">
        <v>844</v>
      </c>
      <c r="K29" s="197" t="s">
        <v>894</v>
      </c>
      <c r="L29" s="765"/>
      <c r="M29" s="765"/>
      <c r="N29" s="765"/>
      <c r="O29" s="765"/>
      <c r="P29" s="765"/>
      <c r="Q29" s="765"/>
      <c r="R29" s="765"/>
      <c r="S29" s="765"/>
      <c r="T29" s="765"/>
      <c r="U29" s="765"/>
    </row>
    <row r="30" spans="1:21" ht="28.5" customHeight="1">
      <c r="A30" s="194" t="s">
        <v>203</v>
      </c>
      <c r="B30" s="195" t="s">
        <v>5</v>
      </c>
      <c r="C30" s="195">
        <v>2021</v>
      </c>
      <c r="D30" s="200" t="s">
        <v>902</v>
      </c>
      <c r="E30" s="200" t="s">
        <v>903</v>
      </c>
      <c r="F30" s="200"/>
      <c r="G30" s="200" t="s">
        <v>904</v>
      </c>
      <c r="H30" s="199" t="s">
        <v>25</v>
      </c>
      <c r="I30" s="195"/>
      <c r="J30" s="200" t="s">
        <v>905</v>
      </c>
      <c r="K30" s="197" t="s">
        <v>120</v>
      </c>
      <c r="L30" s="765"/>
      <c r="M30" s="765"/>
      <c r="N30" s="765"/>
      <c r="O30" s="765"/>
      <c r="P30" s="765"/>
      <c r="Q30" s="765"/>
      <c r="R30" s="765"/>
      <c r="S30" s="765"/>
      <c r="T30" s="765"/>
      <c r="U30" s="765"/>
    </row>
    <row r="31" spans="1:21" ht="21.75" customHeight="1">
      <c r="A31" s="194" t="s">
        <v>906</v>
      </c>
      <c r="B31" s="195" t="s">
        <v>5</v>
      </c>
      <c r="C31" s="195">
        <v>2021</v>
      </c>
      <c r="D31" s="200" t="s">
        <v>907</v>
      </c>
      <c r="E31" s="200" t="s">
        <v>908</v>
      </c>
      <c r="F31" s="200"/>
      <c r="G31" s="200" t="s">
        <v>909</v>
      </c>
      <c r="H31" s="199" t="s">
        <v>25</v>
      </c>
      <c r="I31" s="195"/>
      <c r="J31" s="200" t="s">
        <v>905</v>
      </c>
      <c r="K31" s="197" t="s">
        <v>120</v>
      </c>
      <c r="L31" s="765"/>
      <c r="M31" s="765"/>
      <c r="N31" s="765"/>
      <c r="O31" s="765"/>
      <c r="P31" s="765"/>
      <c r="Q31" s="765"/>
      <c r="R31" s="765"/>
      <c r="S31" s="765"/>
      <c r="T31" s="765"/>
      <c r="U31" s="765"/>
    </row>
    <row r="32" spans="1:21" ht="21.75" customHeight="1">
      <c r="A32" s="194" t="s">
        <v>910</v>
      </c>
      <c r="B32" s="195" t="s">
        <v>5</v>
      </c>
      <c r="C32" s="195">
        <v>2021</v>
      </c>
      <c r="D32" s="200" t="s">
        <v>911</v>
      </c>
      <c r="E32" s="200" t="s">
        <v>912</v>
      </c>
      <c r="F32" s="200"/>
      <c r="G32" s="200" t="s">
        <v>909</v>
      </c>
      <c r="H32" s="199" t="s">
        <v>25</v>
      </c>
      <c r="I32" s="195"/>
      <c r="J32" s="200" t="s">
        <v>905</v>
      </c>
      <c r="K32" s="197" t="s">
        <v>120</v>
      </c>
      <c r="L32" s="765"/>
      <c r="M32" s="765"/>
      <c r="N32" s="765"/>
      <c r="O32" s="765"/>
      <c r="P32" s="765"/>
      <c r="Q32" s="765"/>
      <c r="R32" s="765"/>
      <c r="S32" s="765"/>
      <c r="T32" s="765"/>
      <c r="U32" s="765"/>
    </row>
    <row r="33" spans="1:21" ht="15.75" customHeight="1">
      <c r="A33" s="194" t="s">
        <v>913</v>
      </c>
      <c r="B33" s="195" t="s">
        <v>5</v>
      </c>
      <c r="C33" s="195">
        <v>2021</v>
      </c>
      <c r="D33" s="200" t="s">
        <v>914</v>
      </c>
      <c r="E33" s="200" t="s">
        <v>915</v>
      </c>
      <c r="F33" s="200"/>
      <c r="G33" s="200" t="s">
        <v>916</v>
      </c>
      <c r="H33" s="196" t="s">
        <v>20</v>
      </c>
      <c r="I33" s="195"/>
      <c r="J33" s="200" t="s">
        <v>917</v>
      </c>
      <c r="K33" s="197" t="s">
        <v>802</v>
      </c>
      <c r="L33" s="765"/>
      <c r="M33" s="765"/>
      <c r="N33" s="765"/>
      <c r="O33" s="765"/>
      <c r="P33" s="765"/>
      <c r="Q33" s="765"/>
      <c r="R33" s="765"/>
      <c r="S33" s="765"/>
      <c r="T33" s="765"/>
      <c r="U33" s="765"/>
    </row>
    <row r="34" spans="1:21" ht="15.75" customHeight="1">
      <c r="A34" s="194" t="s">
        <v>223</v>
      </c>
      <c r="B34" s="195" t="s">
        <v>5</v>
      </c>
      <c r="C34" s="195">
        <v>2021</v>
      </c>
      <c r="D34" s="200" t="s">
        <v>846</v>
      </c>
      <c r="E34" s="200" t="s">
        <v>918</v>
      </c>
      <c r="F34" s="200"/>
      <c r="G34" s="200" t="s">
        <v>919</v>
      </c>
      <c r="H34" s="196" t="s">
        <v>584</v>
      </c>
      <c r="I34" s="195"/>
      <c r="J34" s="200" t="s">
        <v>920</v>
      </c>
      <c r="K34" s="197" t="s">
        <v>889</v>
      </c>
      <c r="L34" s="765"/>
      <c r="M34" s="765"/>
      <c r="N34" s="765"/>
      <c r="O34" s="765"/>
      <c r="P34" s="765"/>
      <c r="Q34" s="765"/>
      <c r="R34" s="765"/>
      <c r="S34" s="765"/>
      <c r="T34" s="765"/>
      <c r="U34" s="765"/>
    </row>
    <row r="35" spans="1:21" ht="15.75" customHeight="1">
      <c r="A35" s="194" t="s">
        <v>921</v>
      </c>
      <c r="B35" s="195" t="s">
        <v>5</v>
      </c>
      <c r="C35" s="195">
        <v>2021</v>
      </c>
      <c r="D35" s="200" t="s">
        <v>846</v>
      </c>
      <c r="E35" s="200" t="s">
        <v>922</v>
      </c>
      <c r="F35" s="200"/>
      <c r="G35" s="200" t="s">
        <v>923</v>
      </c>
      <c r="H35" s="196" t="s">
        <v>584</v>
      </c>
      <c r="I35" s="195"/>
      <c r="J35" s="200" t="s">
        <v>844</v>
      </c>
      <c r="K35" s="197" t="s">
        <v>889</v>
      </c>
      <c r="L35" s="765"/>
      <c r="M35" s="765"/>
      <c r="N35" s="765"/>
      <c r="O35" s="765"/>
      <c r="P35" s="765"/>
      <c r="Q35" s="765"/>
      <c r="R35" s="765"/>
      <c r="S35" s="765"/>
      <c r="T35" s="765"/>
      <c r="U35" s="765"/>
    </row>
    <row r="36" spans="1:21" ht="15.75" customHeight="1">
      <c r="A36" s="194" t="s">
        <v>924</v>
      </c>
      <c r="B36" s="195" t="s">
        <v>5</v>
      </c>
      <c r="C36" s="195">
        <v>2021</v>
      </c>
      <c r="D36" s="200" t="s">
        <v>925</v>
      </c>
      <c r="E36" s="200" t="s">
        <v>926</v>
      </c>
      <c r="F36" s="200"/>
      <c r="G36" s="200" t="s">
        <v>927</v>
      </c>
      <c r="H36" s="196" t="s">
        <v>584</v>
      </c>
      <c r="I36" s="195"/>
      <c r="J36" s="200" t="s">
        <v>844</v>
      </c>
      <c r="K36" s="197" t="s">
        <v>889</v>
      </c>
      <c r="L36" s="765"/>
      <c r="M36" s="765"/>
      <c r="N36" s="765"/>
      <c r="O36" s="765"/>
      <c r="P36" s="765"/>
      <c r="Q36" s="765"/>
      <c r="R36" s="765"/>
      <c r="S36" s="765"/>
      <c r="T36" s="765"/>
      <c r="U36" s="765"/>
    </row>
    <row r="37" spans="1:21" ht="15.75" customHeight="1">
      <c r="A37" s="194" t="s">
        <v>928</v>
      </c>
      <c r="B37" s="195" t="s">
        <v>5</v>
      </c>
      <c r="C37" s="195">
        <v>2021</v>
      </c>
      <c r="D37" s="200" t="s">
        <v>846</v>
      </c>
      <c r="E37" s="200" t="s">
        <v>929</v>
      </c>
      <c r="F37" s="200"/>
      <c r="G37" s="200" t="s">
        <v>930</v>
      </c>
      <c r="H37" s="196" t="s">
        <v>584</v>
      </c>
      <c r="I37" s="195"/>
      <c r="J37" s="200" t="s">
        <v>931</v>
      </c>
      <c r="K37" s="197" t="s">
        <v>932</v>
      </c>
      <c r="L37" s="765">
        <f>COUNTIF(K1:K178, "Validation completed")</f>
        <v>4</v>
      </c>
      <c r="M37" s="765"/>
      <c r="N37" s="765"/>
      <c r="O37" s="765"/>
      <c r="P37" s="765"/>
      <c r="Q37" s="765"/>
      <c r="R37" s="765"/>
      <c r="S37" s="765"/>
      <c r="T37" s="765"/>
      <c r="U37" s="765"/>
    </row>
    <row r="38" spans="1:21" ht="15.75" customHeight="1">
      <c r="A38" s="194" t="s">
        <v>483</v>
      </c>
      <c r="B38" s="195" t="s">
        <v>5</v>
      </c>
      <c r="C38" s="195">
        <v>2021</v>
      </c>
      <c r="D38" s="200" t="s">
        <v>846</v>
      </c>
      <c r="E38" s="200" t="s">
        <v>933</v>
      </c>
      <c r="F38" s="200"/>
      <c r="G38" s="200" t="s">
        <v>934</v>
      </c>
      <c r="H38" s="196" t="s">
        <v>558</v>
      </c>
      <c r="I38" s="195"/>
      <c r="J38" s="200" t="s">
        <v>931</v>
      </c>
      <c r="K38" s="197" t="s">
        <v>932</v>
      </c>
      <c r="L38" s="765"/>
      <c r="M38" s="765"/>
      <c r="N38" s="765"/>
      <c r="O38" s="765"/>
      <c r="P38" s="765"/>
      <c r="Q38" s="765"/>
      <c r="R38" s="765"/>
      <c r="S38" s="765"/>
      <c r="T38" s="765"/>
      <c r="U38" s="765"/>
    </row>
    <row r="39" spans="1:21" ht="15.75" customHeight="1">
      <c r="A39" s="194" t="s">
        <v>488</v>
      </c>
      <c r="B39" s="195" t="s">
        <v>5</v>
      </c>
      <c r="C39" s="195">
        <v>2021</v>
      </c>
      <c r="D39" s="200" t="s">
        <v>935</v>
      </c>
      <c r="E39" s="200" t="s">
        <v>936</v>
      </c>
      <c r="F39" s="200"/>
      <c r="G39" s="200" t="s">
        <v>937</v>
      </c>
      <c r="H39" s="196" t="s">
        <v>558</v>
      </c>
      <c r="I39" s="195"/>
      <c r="J39" s="200" t="s">
        <v>931</v>
      </c>
      <c r="K39" s="197" t="s">
        <v>932</v>
      </c>
      <c r="L39" s="765"/>
      <c r="M39" s="765"/>
      <c r="N39" s="765"/>
      <c r="O39" s="765"/>
      <c r="P39" s="765"/>
      <c r="Q39" s="765"/>
      <c r="R39" s="765"/>
      <c r="S39" s="765"/>
      <c r="T39" s="765"/>
      <c r="U39" s="765"/>
    </row>
    <row r="40" spans="1:21" ht="31.5" customHeight="1">
      <c r="A40" s="194" t="s">
        <v>938</v>
      </c>
      <c r="B40" s="195" t="s">
        <v>5</v>
      </c>
      <c r="C40" s="195">
        <v>2022</v>
      </c>
      <c r="D40" s="200" t="s">
        <v>939</v>
      </c>
      <c r="E40" s="200" t="s">
        <v>940</v>
      </c>
      <c r="F40" s="200"/>
      <c r="G40" s="200" t="s">
        <v>941</v>
      </c>
      <c r="H40" s="196" t="s">
        <v>77</v>
      </c>
      <c r="I40" s="195"/>
      <c r="J40" s="200" t="s">
        <v>931</v>
      </c>
      <c r="K40" s="197" t="s">
        <v>932</v>
      </c>
      <c r="L40" s="765"/>
      <c r="M40" s="765"/>
      <c r="N40" s="765"/>
      <c r="O40" s="765"/>
      <c r="P40" s="765"/>
      <c r="Q40" s="765"/>
      <c r="R40" s="765"/>
      <c r="S40" s="765"/>
      <c r="T40" s="765"/>
      <c r="U40" s="765"/>
    </row>
    <row r="41" spans="1:21" ht="15.75" customHeight="1">
      <c r="A41" s="194" t="s">
        <v>942</v>
      </c>
      <c r="B41" s="195" t="s">
        <v>5</v>
      </c>
      <c r="C41" s="195">
        <v>2022</v>
      </c>
      <c r="D41" s="200" t="s">
        <v>943</v>
      </c>
      <c r="E41" s="200" t="s">
        <v>944</v>
      </c>
      <c r="F41" s="200"/>
      <c r="G41" s="200" t="s">
        <v>945</v>
      </c>
      <c r="H41" s="196" t="s">
        <v>20</v>
      </c>
      <c r="I41" s="195"/>
      <c r="J41" s="200" t="s">
        <v>905</v>
      </c>
      <c r="K41" s="197" t="s">
        <v>120</v>
      </c>
      <c r="L41" s="765"/>
      <c r="M41" s="765"/>
      <c r="N41" s="765"/>
      <c r="O41" s="765"/>
      <c r="P41" s="765"/>
      <c r="Q41" s="765"/>
      <c r="R41" s="765"/>
      <c r="S41" s="765"/>
      <c r="T41" s="765"/>
      <c r="U41" s="765"/>
    </row>
    <row r="42" spans="1:21" ht="15.75" customHeight="1">
      <c r="A42" s="194" t="s">
        <v>946</v>
      </c>
      <c r="B42" s="195" t="s">
        <v>5</v>
      </c>
      <c r="C42" s="195">
        <v>2022</v>
      </c>
      <c r="D42" s="200" t="s">
        <v>943</v>
      </c>
      <c r="E42" s="200" t="s">
        <v>947</v>
      </c>
      <c r="F42" s="200"/>
      <c r="G42" s="200" t="s">
        <v>948</v>
      </c>
      <c r="H42" s="196" t="s">
        <v>20</v>
      </c>
      <c r="I42" s="195"/>
      <c r="J42" s="200" t="s">
        <v>949</v>
      </c>
      <c r="K42" s="197" t="s">
        <v>71</v>
      </c>
      <c r="L42" s="765"/>
      <c r="M42" s="765"/>
      <c r="N42" s="765"/>
      <c r="O42" s="765"/>
      <c r="P42" s="765"/>
      <c r="Q42" s="765"/>
      <c r="R42" s="765"/>
      <c r="S42" s="765"/>
      <c r="T42" s="765"/>
      <c r="U42" s="765"/>
    </row>
    <row r="43" spans="1:21" ht="15.75" customHeight="1">
      <c r="A43" s="194" t="s">
        <v>950</v>
      </c>
      <c r="B43" s="195" t="s">
        <v>5</v>
      </c>
      <c r="C43" s="195">
        <v>2022</v>
      </c>
      <c r="D43" s="200" t="s">
        <v>943</v>
      </c>
      <c r="E43" s="200" t="s">
        <v>951</v>
      </c>
      <c r="F43" s="200"/>
      <c r="G43" s="200" t="s">
        <v>952</v>
      </c>
      <c r="H43" s="196" t="s">
        <v>20</v>
      </c>
      <c r="I43" s="195"/>
      <c r="J43" s="200" t="s">
        <v>953</v>
      </c>
      <c r="K43" s="197" t="s">
        <v>894</v>
      </c>
      <c r="L43" s="765"/>
      <c r="M43" s="765"/>
      <c r="N43" s="765"/>
      <c r="O43" s="765"/>
      <c r="P43" s="765"/>
      <c r="Q43" s="765"/>
      <c r="R43" s="765"/>
      <c r="S43" s="765"/>
      <c r="T43" s="765"/>
      <c r="U43" s="765"/>
    </row>
    <row r="44" spans="1:21" ht="24" customHeight="1">
      <c r="A44" s="194" t="s">
        <v>954</v>
      </c>
      <c r="B44" s="195" t="s">
        <v>5</v>
      </c>
      <c r="C44" s="195">
        <v>2022</v>
      </c>
      <c r="D44" s="203" t="s">
        <v>586</v>
      </c>
      <c r="E44" s="204" t="s">
        <v>955</v>
      </c>
      <c r="F44" s="204"/>
      <c r="G44" s="204" t="s">
        <v>956</v>
      </c>
      <c r="H44" s="196" t="s">
        <v>584</v>
      </c>
      <c r="I44" s="195"/>
      <c r="J44" s="196" t="s">
        <v>957</v>
      </c>
      <c r="K44" s="197" t="s">
        <v>71</v>
      </c>
      <c r="L44" s="765"/>
      <c r="M44" s="765"/>
      <c r="N44" s="765"/>
      <c r="O44" s="765"/>
      <c r="P44" s="765"/>
      <c r="Q44" s="765"/>
      <c r="R44" s="765"/>
      <c r="S44" s="765"/>
      <c r="T44" s="765"/>
      <c r="U44" s="765"/>
    </row>
    <row r="45" spans="1:21" ht="27.75" customHeight="1">
      <c r="A45" s="194" t="s">
        <v>958</v>
      </c>
      <c r="B45" s="195" t="s">
        <v>5</v>
      </c>
      <c r="C45" s="195">
        <v>2022</v>
      </c>
      <c r="D45" s="205" t="s">
        <v>959</v>
      </c>
      <c r="E45" s="206" t="s">
        <v>960</v>
      </c>
      <c r="F45" s="204"/>
      <c r="G45" s="204" t="s">
        <v>961</v>
      </c>
      <c r="H45" s="196" t="s">
        <v>649</v>
      </c>
      <c r="I45" s="195"/>
      <c r="J45" s="196" t="s">
        <v>962</v>
      </c>
      <c r="K45" s="197" t="s">
        <v>71</v>
      </c>
      <c r="L45" s="765"/>
      <c r="M45" s="765"/>
      <c r="N45" s="765"/>
      <c r="O45" s="765"/>
      <c r="P45" s="765"/>
      <c r="Q45" s="765"/>
      <c r="R45" s="765"/>
      <c r="S45" s="765"/>
      <c r="T45" s="765"/>
      <c r="U45" s="765"/>
    </row>
    <row r="46" spans="1:21" ht="21.75" customHeight="1">
      <c r="A46" s="194" t="s">
        <v>963</v>
      </c>
      <c r="B46" s="195" t="s">
        <v>5</v>
      </c>
      <c r="C46" s="195">
        <v>2023</v>
      </c>
      <c r="D46" s="207" t="s">
        <v>964</v>
      </c>
      <c r="E46" s="204" t="s">
        <v>965</v>
      </c>
      <c r="F46" s="204"/>
      <c r="G46" s="204" t="s">
        <v>966</v>
      </c>
      <c r="H46" s="196" t="s">
        <v>584</v>
      </c>
      <c r="I46" s="195"/>
      <c r="J46" s="196" t="s">
        <v>967</v>
      </c>
      <c r="K46" s="197" t="s">
        <v>120</v>
      </c>
      <c r="L46" s="765"/>
      <c r="M46" s="765"/>
      <c r="N46" s="765"/>
      <c r="O46" s="765"/>
      <c r="P46" s="765"/>
      <c r="Q46" s="765"/>
      <c r="R46" s="765"/>
      <c r="S46" s="765"/>
      <c r="T46" s="765"/>
      <c r="U46" s="765"/>
    </row>
    <row r="47" spans="1:21" ht="15.75" customHeight="1">
      <c r="A47" s="194" t="s">
        <v>968</v>
      </c>
      <c r="B47" s="195" t="s">
        <v>5</v>
      </c>
      <c r="C47" s="198">
        <v>2023</v>
      </c>
      <c r="D47" s="208" t="s">
        <v>969</v>
      </c>
      <c r="E47" s="208" t="s">
        <v>970</v>
      </c>
      <c r="F47" s="206"/>
      <c r="G47" s="206" t="s">
        <v>971</v>
      </c>
      <c r="H47" s="199" t="s">
        <v>972</v>
      </c>
      <c r="I47" s="198"/>
      <c r="J47" s="199" t="s">
        <v>973</v>
      </c>
      <c r="K47" s="197" t="s">
        <v>120</v>
      </c>
      <c r="L47" s="765"/>
      <c r="M47" s="765"/>
      <c r="N47" s="765"/>
      <c r="O47" s="765"/>
      <c r="P47" s="765"/>
      <c r="Q47" s="765"/>
      <c r="R47" s="765"/>
      <c r="S47" s="765"/>
      <c r="T47" s="765"/>
      <c r="U47" s="765"/>
    </row>
    <row r="48" spans="1:21" ht="15.75" customHeight="1">
      <c r="A48" s="194" t="s">
        <v>974</v>
      </c>
      <c r="B48" s="195" t="s">
        <v>5</v>
      </c>
      <c r="C48" s="209">
        <v>45139</v>
      </c>
      <c r="D48" s="199" t="s">
        <v>975</v>
      </c>
      <c r="E48" s="206" t="s">
        <v>976</v>
      </c>
      <c r="F48" s="200"/>
      <c r="G48" s="200" t="s">
        <v>977</v>
      </c>
      <c r="H48" s="199" t="s">
        <v>25</v>
      </c>
      <c r="I48" s="198"/>
      <c r="J48" s="199" t="s">
        <v>978</v>
      </c>
      <c r="K48" s="197" t="s">
        <v>120</v>
      </c>
      <c r="L48" s="765"/>
      <c r="M48" s="765"/>
      <c r="N48" s="765"/>
      <c r="O48" s="765"/>
      <c r="P48" s="765"/>
      <c r="Q48" s="765"/>
      <c r="R48" s="765"/>
      <c r="S48" s="765"/>
      <c r="T48" s="765"/>
      <c r="U48" s="765"/>
    </row>
    <row r="49" spans="1:21" ht="15.75" customHeight="1">
      <c r="A49" s="194" t="s">
        <v>979</v>
      </c>
      <c r="B49" s="181" t="s">
        <v>5</v>
      </c>
      <c r="C49" s="210">
        <v>45352</v>
      </c>
      <c r="D49" s="200" t="s">
        <v>980</v>
      </c>
      <c r="E49" s="200" t="s">
        <v>981</v>
      </c>
      <c r="F49" s="200"/>
      <c r="G49" s="200" t="s">
        <v>982</v>
      </c>
      <c r="H49" s="211" t="s">
        <v>77</v>
      </c>
      <c r="I49" s="181"/>
      <c r="J49" s="211" t="s">
        <v>983</v>
      </c>
      <c r="K49" s="197" t="s">
        <v>889</v>
      </c>
      <c r="L49" s="765"/>
      <c r="M49" s="765"/>
      <c r="N49" s="765"/>
      <c r="O49" s="765"/>
      <c r="P49" s="765"/>
      <c r="Q49" s="765"/>
      <c r="R49" s="765"/>
      <c r="S49" s="765"/>
      <c r="T49" s="765"/>
      <c r="U49" s="765"/>
    </row>
    <row r="50" spans="1:21" ht="15.75" customHeight="1">
      <c r="A50" s="194" t="s">
        <v>293</v>
      </c>
      <c r="B50" s="195" t="s">
        <v>5</v>
      </c>
      <c r="C50" s="209">
        <v>45323</v>
      </c>
      <c r="D50" s="199" t="s">
        <v>984</v>
      </c>
      <c r="E50" s="200" t="s">
        <v>985</v>
      </c>
      <c r="F50" s="200"/>
      <c r="G50" s="200" t="s">
        <v>986</v>
      </c>
      <c r="H50" s="199" t="s">
        <v>649</v>
      </c>
      <c r="I50" s="198"/>
      <c r="J50" s="199" t="s">
        <v>987</v>
      </c>
      <c r="K50" s="197" t="s">
        <v>889</v>
      </c>
      <c r="L50" s="765"/>
      <c r="M50" s="765"/>
      <c r="N50" s="765"/>
      <c r="O50" s="765"/>
      <c r="P50" s="765"/>
      <c r="Q50" s="765"/>
      <c r="R50" s="765"/>
      <c r="S50" s="765"/>
      <c r="T50" s="765"/>
      <c r="U50" s="765"/>
    </row>
    <row r="51" spans="1:21" ht="15.75" customHeight="1">
      <c r="A51" s="194" t="s">
        <v>299</v>
      </c>
      <c r="B51" s="195" t="s">
        <v>5</v>
      </c>
      <c r="C51" s="209">
        <v>45383</v>
      </c>
      <c r="D51" s="212" t="s">
        <v>988</v>
      </c>
      <c r="E51" s="212" t="s">
        <v>985</v>
      </c>
      <c r="F51" s="200"/>
      <c r="G51" s="200" t="s">
        <v>989</v>
      </c>
      <c r="H51" s="199" t="s">
        <v>649</v>
      </c>
      <c r="I51" s="198"/>
      <c r="J51" s="199" t="s">
        <v>990</v>
      </c>
      <c r="K51" s="197" t="s">
        <v>889</v>
      </c>
      <c r="L51" s="765"/>
      <c r="M51" s="765"/>
      <c r="N51" s="765"/>
      <c r="O51" s="765"/>
      <c r="P51" s="765"/>
      <c r="Q51" s="765"/>
      <c r="R51" s="765"/>
      <c r="S51" s="765"/>
      <c r="T51" s="765"/>
      <c r="U51" s="765"/>
    </row>
    <row r="52" spans="1:21" ht="15.75" customHeight="1">
      <c r="A52" s="194" t="s">
        <v>305</v>
      </c>
      <c r="B52" s="195" t="s">
        <v>5</v>
      </c>
      <c r="C52" s="209">
        <v>45413</v>
      </c>
      <c r="D52" s="213" t="s">
        <v>991</v>
      </c>
      <c r="E52" s="214" t="s">
        <v>992</v>
      </c>
      <c r="F52" s="198" t="s">
        <v>993</v>
      </c>
      <c r="G52" s="199" t="s">
        <v>994</v>
      </c>
      <c r="H52" s="199" t="s">
        <v>20</v>
      </c>
      <c r="I52" s="198"/>
      <c r="J52" s="199" t="s">
        <v>995</v>
      </c>
      <c r="K52" s="197" t="s">
        <v>802</v>
      </c>
      <c r="L52" s="765"/>
      <c r="M52" s="765"/>
      <c r="N52" s="765"/>
      <c r="O52" s="765"/>
      <c r="P52" s="765"/>
      <c r="Q52" s="765"/>
      <c r="R52" s="765"/>
      <c r="S52" s="765"/>
      <c r="T52" s="765"/>
      <c r="U52" s="765"/>
    </row>
    <row r="53" spans="1:21" ht="15.75" customHeight="1">
      <c r="A53" s="194" t="s">
        <v>534</v>
      </c>
      <c r="B53" s="195" t="s">
        <v>5</v>
      </c>
      <c r="C53" s="209">
        <v>45475</v>
      </c>
      <c r="D53" s="200" t="s">
        <v>996</v>
      </c>
      <c r="E53" s="197" t="s">
        <v>997</v>
      </c>
      <c r="F53" s="197"/>
      <c r="H53" s="199" t="s">
        <v>584</v>
      </c>
      <c r="I53" s="198"/>
      <c r="J53" s="199" t="s">
        <v>998</v>
      </c>
      <c r="K53" s="197" t="s">
        <v>999</v>
      </c>
      <c r="L53" s="765"/>
      <c r="M53" s="765"/>
      <c r="N53" s="765"/>
      <c r="O53" s="765"/>
      <c r="P53" s="765"/>
      <c r="Q53" s="765"/>
      <c r="R53" s="765"/>
      <c r="S53" s="765"/>
      <c r="T53" s="765"/>
      <c r="U53" s="765"/>
    </row>
    <row r="54" spans="1:21" ht="15.75" customHeight="1">
      <c r="A54" s="194" t="s">
        <v>538</v>
      </c>
      <c r="B54" s="195" t="s">
        <v>5</v>
      </c>
      <c r="C54" s="209">
        <v>45474</v>
      </c>
      <c r="D54" s="200" t="s">
        <v>1000</v>
      </c>
      <c r="E54" s="206" t="s">
        <v>1001</v>
      </c>
      <c r="F54" s="208"/>
      <c r="G54" s="200" t="s">
        <v>1002</v>
      </c>
      <c r="H54" s="199" t="s">
        <v>20</v>
      </c>
      <c r="I54" s="198" t="s">
        <v>1003</v>
      </c>
      <c r="J54" s="199" t="s">
        <v>1004</v>
      </c>
      <c r="K54" s="197" t="s">
        <v>71</v>
      </c>
      <c r="L54" s="765"/>
      <c r="M54" s="765"/>
      <c r="N54" s="765"/>
      <c r="O54" s="765"/>
      <c r="P54" s="765"/>
      <c r="Q54" s="765"/>
      <c r="R54" s="765"/>
      <c r="S54" s="765"/>
      <c r="T54" s="765"/>
      <c r="U54" s="765"/>
    </row>
    <row r="55" spans="1:21" ht="15.75" customHeight="1">
      <c r="A55" s="194" t="s">
        <v>542</v>
      </c>
      <c r="B55" s="195" t="s">
        <v>5</v>
      </c>
      <c r="C55" s="209">
        <v>45505</v>
      </c>
      <c r="D55" s="200" t="s">
        <v>1005</v>
      </c>
      <c r="E55" s="200" t="s">
        <v>1006</v>
      </c>
      <c r="F55" s="200"/>
      <c r="G55" s="200" t="s">
        <v>1007</v>
      </c>
      <c r="H55" s="199" t="s">
        <v>25</v>
      </c>
      <c r="I55" s="198"/>
      <c r="J55" s="199" t="s">
        <v>1008</v>
      </c>
      <c r="K55" s="197" t="s">
        <v>217</v>
      </c>
      <c r="L55" s="765"/>
      <c r="M55" s="765"/>
      <c r="N55" s="765"/>
      <c r="O55" s="765"/>
      <c r="P55" s="765"/>
      <c r="Q55" s="765"/>
      <c r="R55" s="765"/>
      <c r="S55" s="765"/>
      <c r="T55" s="765"/>
      <c r="U55" s="765"/>
    </row>
    <row r="56" spans="1:21" ht="15.75" customHeight="1">
      <c r="A56" s="194" t="s">
        <v>546</v>
      </c>
      <c r="B56" s="195" t="s">
        <v>5</v>
      </c>
      <c r="C56" s="209">
        <v>45537</v>
      </c>
      <c r="D56" s="200" t="s">
        <v>1009</v>
      </c>
      <c r="E56" s="200" t="s">
        <v>1010</v>
      </c>
      <c r="F56" s="200"/>
      <c r="G56" s="200" t="s">
        <v>1011</v>
      </c>
      <c r="H56" s="199" t="s">
        <v>722</v>
      </c>
      <c r="I56" s="198"/>
      <c r="J56" s="199" t="s">
        <v>998</v>
      </c>
      <c r="K56" s="197" t="s">
        <v>999</v>
      </c>
      <c r="L56" s="765"/>
      <c r="M56" s="765"/>
      <c r="N56" s="765"/>
      <c r="O56" s="765"/>
      <c r="P56" s="765"/>
      <c r="Q56" s="765"/>
      <c r="R56" s="765"/>
      <c r="S56" s="765"/>
      <c r="T56" s="765"/>
      <c r="U56" s="765"/>
    </row>
    <row r="57" spans="1:21" ht="15.75" customHeight="1">
      <c r="A57" s="194" t="s">
        <v>550</v>
      </c>
      <c r="B57" s="195" t="s">
        <v>5</v>
      </c>
      <c r="C57" s="209">
        <v>45538</v>
      </c>
      <c r="D57" s="200" t="s">
        <v>1012</v>
      </c>
      <c r="E57" s="215" t="s">
        <v>1013</v>
      </c>
      <c r="F57" s="200"/>
      <c r="G57" s="200" t="s">
        <v>1014</v>
      </c>
      <c r="H57" s="199" t="s">
        <v>77</v>
      </c>
      <c r="I57" s="198"/>
      <c r="J57" s="199" t="s">
        <v>1015</v>
      </c>
      <c r="K57" s="197" t="s">
        <v>741</v>
      </c>
      <c r="L57" s="765"/>
      <c r="M57" s="765"/>
      <c r="N57" s="765"/>
      <c r="O57" s="765"/>
      <c r="P57" s="765"/>
      <c r="Q57" s="765"/>
      <c r="R57" s="765"/>
      <c r="S57" s="765"/>
      <c r="T57" s="765"/>
      <c r="U57" s="765"/>
    </row>
    <row r="58" spans="1:21" ht="15.75" customHeight="1">
      <c r="A58" s="194" t="s">
        <v>1016</v>
      </c>
      <c r="B58" s="195" t="s">
        <v>5</v>
      </c>
      <c r="C58" s="209">
        <v>45539</v>
      </c>
      <c r="D58" s="200" t="s">
        <v>1012</v>
      </c>
      <c r="E58" s="200" t="s">
        <v>1017</v>
      </c>
      <c r="F58" s="200"/>
      <c r="G58" s="200" t="s">
        <v>1018</v>
      </c>
      <c r="H58" s="199" t="s">
        <v>77</v>
      </c>
      <c r="I58" s="198"/>
      <c r="J58" s="199" t="s">
        <v>1015</v>
      </c>
      <c r="K58" s="197" t="s">
        <v>894</v>
      </c>
      <c r="L58" s="765"/>
      <c r="M58" s="765"/>
      <c r="N58" s="765"/>
      <c r="O58" s="765"/>
      <c r="P58" s="765"/>
      <c r="Q58" s="765"/>
      <c r="R58" s="765"/>
      <c r="S58" s="765"/>
      <c r="T58" s="765"/>
      <c r="U58" s="765"/>
    </row>
    <row r="59" spans="1:21" ht="15.75" customHeight="1">
      <c r="A59" s="194" t="s">
        <v>333</v>
      </c>
      <c r="B59" s="195" t="s">
        <v>5</v>
      </c>
      <c r="C59" s="209">
        <v>45540</v>
      </c>
      <c r="D59" s="200" t="s">
        <v>1012</v>
      </c>
      <c r="E59" s="200" t="s">
        <v>1019</v>
      </c>
      <c r="F59" s="200"/>
      <c r="G59" s="213" t="s">
        <v>1020</v>
      </c>
      <c r="H59" s="199" t="s">
        <v>77</v>
      </c>
      <c r="I59" s="198"/>
      <c r="J59" s="199" t="s">
        <v>987</v>
      </c>
      <c r="K59" s="197" t="s">
        <v>889</v>
      </c>
      <c r="L59" s="765"/>
      <c r="M59" s="765"/>
      <c r="N59" s="765"/>
      <c r="O59" s="765"/>
      <c r="P59" s="765"/>
      <c r="Q59" s="765"/>
      <c r="R59" s="765"/>
      <c r="S59" s="765"/>
      <c r="T59" s="765"/>
      <c r="U59" s="765"/>
    </row>
    <row r="60" spans="1:21" ht="15.75" customHeight="1">
      <c r="A60" s="194" t="s">
        <v>563</v>
      </c>
      <c r="B60" s="195" t="s">
        <v>5</v>
      </c>
      <c r="C60" s="209">
        <v>45541</v>
      </c>
      <c r="D60" s="200" t="s">
        <v>1012</v>
      </c>
      <c r="E60" s="200" t="s">
        <v>1021</v>
      </c>
      <c r="F60" s="200"/>
      <c r="G60" s="213" t="s">
        <v>1020</v>
      </c>
      <c r="H60" s="199" t="s">
        <v>77</v>
      </c>
      <c r="I60" s="198"/>
      <c r="J60" s="199" t="s">
        <v>1015</v>
      </c>
      <c r="K60" s="197" t="s">
        <v>894</v>
      </c>
      <c r="L60" s="765"/>
      <c r="M60" s="765"/>
      <c r="N60" s="765"/>
      <c r="O60" s="765"/>
      <c r="P60" s="765"/>
      <c r="Q60" s="765"/>
      <c r="R60" s="765"/>
      <c r="S60" s="765"/>
      <c r="T60" s="765"/>
      <c r="U60" s="765"/>
    </row>
    <row r="61" spans="1:21" ht="15.75" customHeight="1">
      <c r="A61" s="194" t="s">
        <v>566</v>
      </c>
      <c r="B61" s="195" t="s">
        <v>5</v>
      </c>
      <c r="C61" s="209">
        <v>45540</v>
      </c>
      <c r="D61" s="200" t="s">
        <v>1022</v>
      </c>
      <c r="E61" s="200" t="s">
        <v>1023</v>
      </c>
      <c r="F61" s="200"/>
      <c r="G61" s="200" t="s">
        <v>1024</v>
      </c>
      <c r="H61" s="199" t="s">
        <v>77</v>
      </c>
      <c r="I61" s="198"/>
      <c r="J61" s="199" t="s">
        <v>983</v>
      </c>
      <c r="K61" s="197" t="s">
        <v>889</v>
      </c>
      <c r="L61" s="765"/>
      <c r="M61" s="765"/>
      <c r="N61" s="765"/>
      <c r="O61" s="765"/>
      <c r="P61" s="765"/>
      <c r="Q61" s="765"/>
      <c r="R61" s="765"/>
      <c r="S61" s="765"/>
      <c r="T61" s="765"/>
      <c r="U61" s="765"/>
    </row>
    <row r="62" spans="1:21" ht="15.75" customHeight="1">
      <c r="A62" s="194" t="s">
        <v>344</v>
      </c>
      <c r="B62" s="195" t="s">
        <v>5</v>
      </c>
      <c r="C62" s="209">
        <v>45567</v>
      </c>
      <c r="D62" s="200" t="s">
        <v>1025</v>
      </c>
      <c r="E62" s="199" t="s">
        <v>1026</v>
      </c>
      <c r="F62" s="200"/>
      <c r="G62" s="200" t="s">
        <v>1027</v>
      </c>
      <c r="H62" s="199" t="s">
        <v>1028</v>
      </c>
      <c r="I62" s="198"/>
      <c r="J62" s="200" t="s">
        <v>998</v>
      </c>
      <c r="K62" s="197" t="s">
        <v>999</v>
      </c>
      <c r="L62" s="765"/>
      <c r="M62" s="765"/>
      <c r="N62" s="765"/>
      <c r="O62" s="765"/>
      <c r="P62" s="765"/>
      <c r="Q62" s="765"/>
      <c r="R62" s="765"/>
      <c r="S62" s="765"/>
      <c r="T62" s="765"/>
      <c r="U62" s="765"/>
    </row>
    <row r="63" spans="1:21" ht="15.75" customHeight="1">
      <c r="A63" s="194" t="s">
        <v>574</v>
      </c>
      <c r="B63" s="195" t="s">
        <v>5</v>
      </c>
      <c r="C63" s="209">
        <v>45568</v>
      </c>
      <c r="D63" s="200" t="s">
        <v>943</v>
      </c>
      <c r="E63" s="200" t="s">
        <v>1029</v>
      </c>
      <c r="F63" s="200"/>
      <c r="G63" s="200" t="s">
        <v>1030</v>
      </c>
      <c r="H63" s="199" t="s">
        <v>20</v>
      </c>
      <c r="I63" s="198"/>
      <c r="J63" s="200" t="s">
        <v>983</v>
      </c>
      <c r="K63" s="197" t="s">
        <v>889</v>
      </c>
      <c r="L63" s="765"/>
      <c r="M63" s="765"/>
      <c r="N63" s="765"/>
      <c r="O63" s="765"/>
      <c r="P63" s="765"/>
      <c r="Q63" s="765"/>
      <c r="R63" s="765"/>
      <c r="S63" s="765"/>
      <c r="T63" s="765"/>
      <c r="U63" s="765"/>
    </row>
    <row r="64" spans="1:21" ht="15.75" customHeight="1">
      <c r="A64" s="194" t="s">
        <v>576</v>
      </c>
      <c r="B64" s="195" t="s">
        <v>5</v>
      </c>
      <c r="C64" s="209">
        <v>45599</v>
      </c>
      <c r="D64" s="200" t="s">
        <v>1031</v>
      </c>
      <c r="E64" s="200" t="s">
        <v>1032</v>
      </c>
      <c r="F64" s="200"/>
      <c r="G64" s="200" t="s">
        <v>1033</v>
      </c>
      <c r="H64" s="199" t="s">
        <v>516</v>
      </c>
      <c r="I64" s="198"/>
      <c r="J64" s="199" t="s">
        <v>983</v>
      </c>
      <c r="K64" s="197" t="s">
        <v>889</v>
      </c>
      <c r="L64" s="765"/>
      <c r="M64" s="765"/>
      <c r="N64" s="765"/>
      <c r="O64" s="765"/>
      <c r="P64" s="765"/>
      <c r="Q64" s="765"/>
      <c r="R64" s="765"/>
      <c r="S64" s="765"/>
      <c r="T64" s="765"/>
      <c r="U64" s="765"/>
    </row>
    <row r="65" spans="1:21" ht="15.75" customHeight="1">
      <c r="A65" s="194" t="s">
        <v>580</v>
      </c>
      <c r="B65" s="195" t="s">
        <v>5</v>
      </c>
      <c r="C65" s="209">
        <v>45642</v>
      </c>
      <c r="D65" s="216" t="s">
        <v>1034</v>
      </c>
      <c r="E65" s="216" t="s">
        <v>1035</v>
      </c>
      <c r="F65" s="216"/>
      <c r="G65" s="216" t="s">
        <v>1036</v>
      </c>
      <c r="H65" s="199" t="s">
        <v>649</v>
      </c>
      <c r="I65" s="198"/>
      <c r="J65" s="199" t="s">
        <v>1037</v>
      </c>
      <c r="K65" s="197" t="s">
        <v>323</v>
      </c>
      <c r="L65" s="765">
        <f>COUNTIF(K1:K178, "Ongoing evaluation of CP application")</f>
        <v>23</v>
      </c>
      <c r="M65" s="765"/>
      <c r="N65" s="765"/>
      <c r="O65" s="765"/>
      <c r="P65" s="765"/>
      <c r="Q65" s="765"/>
      <c r="R65" s="765"/>
      <c r="S65" s="765"/>
      <c r="T65" s="765"/>
      <c r="U65" s="765"/>
    </row>
    <row r="66" spans="1:21" ht="15.75" customHeight="1">
      <c r="A66" s="194" t="s">
        <v>585</v>
      </c>
      <c r="B66" s="195" t="s">
        <v>5</v>
      </c>
      <c r="C66" s="209">
        <v>45658</v>
      </c>
      <c r="D66" s="216" t="s">
        <v>1038</v>
      </c>
      <c r="E66" s="216" t="s">
        <v>1039</v>
      </c>
      <c r="F66" s="216"/>
      <c r="G66" s="216" t="s">
        <v>1040</v>
      </c>
      <c r="H66" s="199" t="s">
        <v>77</v>
      </c>
      <c r="I66" s="198"/>
      <c r="J66" s="199" t="s">
        <v>889</v>
      </c>
      <c r="K66" s="197" t="s">
        <v>889</v>
      </c>
      <c r="L66" s="765"/>
      <c r="M66" s="765"/>
      <c r="N66" s="765"/>
      <c r="O66" s="765"/>
      <c r="P66" s="765"/>
      <c r="Q66" s="765"/>
      <c r="R66" s="765"/>
      <c r="S66" s="765"/>
      <c r="T66" s="765"/>
      <c r="U66" s="765"/>
    </row>
    <row r="67" spans="1:21" ht="15.75" customHeight="1">
      <c r="A67" s="194" t="s">
        <v>589</v>
      </c>
      <c r="B67" s="195" t="s">
        <v>5</v>
      </c>
      <c r="C67" s="209">
        <v>45659</v>
      </c>
      <c r="D67" s="216" t="s">
        <v>1041</v>
      </c>
      <c r="E67" s="216" t="s">
        <v>1042</v>
      </c>
      <c r="F67" s="216"/>
      <c r="G67" s="216" t="s">
        <v>1043</v>
      </c>
      <c r="H67" s="199" t="s">
        <v>649</v>
      </c>
      <c r="I67" s="198"/>
      <c r="J67" s="199" t="s">
        <v>1037</v>
      </c>
      <c r="K67" s="197" t="s">
        <v>323</v>
      </c>
      <c r="L67" s="765"/>
      <c r="M67" s="765"/>
      <c r="N67" s="765"/>
      <c r="O67" s="765"/>
      <c r="P67" s="765"/>
      <c r="Q67" s="765"/>
      <c r="R67" s="765"/>
      <c r="S67" s="765"/>
      <c r="T67" s="765"/>
      <c r="U67" s="765"/>
    </row>
    <row r="68" spans="1:21" ht="15.75" customHeight="1">
      <c r="A68" s="194" t="s">
        <v>592</v>
      </c>
      <c r="B68" s="195" t="s">
        <v>5</v>
      </c>
      <c r="C68" s="209">
        <v>45661</v>
      </c>
      <c r="D68" s="216" t="s">
        <v>1044</v>
      </c>
      <c r="E68" s="216" t="s">
        <v>1045</v>
      </c>
      <c r="F68" s="216"/>
      <c r="G68" s="216" t="s">
        <v>1046</v>
      </c>
      <c r="H68" s="199" t="s">
        <v>649</v>
      </c>
      <c r="I68" s="198"/>
      <c r="J68" s="218" t="s">
        <v>1047</v>
      </c>
      <c r="K68" s="197" t="s">
        <v>323</v>
      </c>
      <c r="L68" s="765"/>
      <c r="M68" s="765"/>
      <c r="N68" s="765"/>
      <c r="O68" s="765"/>
      <c r="P68" s="765"/>
      <c r="Q68" s="765"/>
      <c r="R68" s="765"/>
      <c r="S68" s="765"/>
      <c r="T68" s="765"/>
      <c r="U68" s="765"/>
    </row>
    <row r="69" spans="1:21" ht="15.75" customHeight="1">
      <c r="A69" s="194" t="s">
        <v>595</v>
      </c>
      <c r="B69" s="195" t="s">
        <v>5</v>
      </c>
      <c r="C69" s="209">
        <v>45662</v>
      </c>
      <c r="D69" s="216" t="s">
        <v>1048</v>
      </c>
      <c r="E69" s="216" t="s">
        <v>1045</v>
      </c>
      <c r="F69" s="216"/>
      <c r="G69" s="216" t="s">
        <v>1049</v>
      </c>
      <c r="H69" s="199" t="s">
        <v>649</v>
      </c>
      <c r="I69" s="198"/>
      <c r="J69" s="218" t="s">
        <v>1047</v>
      </c>
      <c r="K69" s="197" t="s">
        <v>323</v>
      </c>
      <c r="L69" s="765"/>
      <c r="M69" s="765"/>
      <c r="N69" s="765"/>
      <c r="O69" s="765"/>
      <c r="P69" s="765"/>
      <c r="Q69" s="765"/>
      <c r="R69" s="765"/>
      <c r="S69" s="765"/>
      <c r="T69" s="765"/>
      <c r="U69" s="765"/>
    </row>
    <row r="70" spans="1:21" ht="15.75" customHeight="1">
      <c r="A70" s="194" t="s">
        <v>600</v>
      </c>
      <c r="B70" s="195" t="s">
        <v>5</v>
      </c>
      <c r="C70" s="209">
        <v>45663</v>
      </c>
      <c r="D70" s="216" t="s">
        <v>710</v>
      </c>
      <c r="E70" s="216" t="s">
        <v>1050</v>
      </c>
      <c r="F70" s="219"/>
      <c r="G70" s="219" t="s">
        <v>1051</v>
      </c>
      <c r="H70" s="199" t="s">
        <v>20</v>
      </c>
      <c r="I70" s="198"/>
      <c r="J70" s="218" t="s">
        <v>1047</v>
      </c>
      <c r="K70" s="197" t="s">
        <v>323</v>
      </c>
      <c r="L70" s="765"/>
      <c r="M70" s="765"/>
      <c r="N70" s="765"/>
      <c r="O70" s="765"/>
      <c r="P70" s="765"/>
      <c r="Q70" s="765"/>
      <c r="R70" s="765"/>
      <c r="S70" s="765"/>
      <c r="T70" s="765"/>
      <c r="U70" s="765"/>
    </row>
    <row r="71" spans="1:21" ht="15.75" customHeight="1">
      <c r="A71" s="194" t="s">
        <v>605</v>
      </c>
      <c r="B71" s="195" t="s">
        <v>5</v>
      </c>
      <c r="C71" s="209">
        <v>45664</v>
      </c>
      <c r="D71" s="216" t="s">
        <v>1052</v>
      </c>
      <c r="E71" s="216" t="s">
        <v>1053</v>
      </c>
      <c r="F71" s="216"/>
      <c r="G71" s="216" t="s">
        <v>1054</v>
      </c>
      <c r="H71" s="199" t="s">
        <v>649</v>
      </c>
      <c r="I71" s="198"/>
      <c r="J71" s="218" t="s">
        <v>1047</v>
      </c>
      <c r="K71" s="197" t="s">
        <v>323</v>
      </c>
      <c r="L71" s="765"/>
      <c r="M71" s="765"/>
      <c r="N71" s="765"/>
      <c r="O71" s="765"/>
      <c r="P71" s="765"/>
      <c r="Q71" s="765"/>
      <c r="R71" s="765"/>
      <c r="S71" s="765"/>
      <c r="T71" s="765"/>
      <c r="U71" s="765"/>
    </row>
    <row r="72" spans="1:21" ht="15.75" customHeight="1">
      <c r="A72" s="194" t="s">
        <v>610</v>
      </c>
      <c r="B72" s="195" t="s">
        <v>5</v>
      </c>
      <c r="C72" s="209">
        <v>45665</v>
      </c>
      <c r="D72" s="216" t="s">
        <v>1055</v>
      </c>
      <c r="E72" s="216" t="s">
        <v>1056</v>
      </c>
      <c r="F72" s="220"/>
      <c r="G72" s="220" t="s">
        <v>1057</v>
      </c>
      <c r="H72" s="199" t="s">
        <v>77</v>
      </c>
      <c r="I72" s="198"/>
      <c r="J72" s="218" t="s">
        <v>1047</v>
      </c>
      <c r="K72" s="197" t="s">
        <v>323</v>
      </c>
      <c r="L72" s="765"/>
      <c r="M72" s="765"/>
      <c r="N72" s="765"/>
      <c r="O72" s="765"/>
      <c r="P72" s="765"/>
      <c r="Q72" s="765"/>
      <c r="R72" s="765"/>
      <c r="S72" s="765"/>
      <c r="T72" s="765"/>
      <c r="U72" s="765"/>
    </row>
    <row r="73" spans="1:21" ht="15.75" customHeight="1">
      <c r="A73" s="194" t="s">
        <v>614</v>
      </c>
      <c r="B73" s="195" t="s">
        <v>5</v>
      </c>
      <c r="C73" s="209">
        <v>45666</v>
      </c>
      <c r="D73" s="216" t="s">
        <v>1058</v>
      </c>
      <c r="E73" s="216" t="s">
        <v>1059</v>
      </c>
      <c r="F73" s="216"/>
      <c r="G73" s="216" t="s">
        <v>1060</v>
      </c>
      <c r="H73" s="199" t="s">
        <v>35</v>
      </c>
      <c r="I73" s="198"/>
      <c r="J73" s="199" t="s">
        <v>1061</v>
      </c>
      <c r="K73" s="197" t="s">
        <v>999</v>
      </c>
      <c r="L73" s="765"/>
      <c r="M73" s="765"/>
      <c r="N73" s="765"/>
      <c r="O73" s="765"/>
      <c r="P73" s="765"/>
      <c r="Q73" s="765"/>
      <c r="R73" s="765"/>
      <c r="S73" s="765"/>
      <c r="T73" s="765"/>
      <c r="U73" s="765"/>
    </row>
    <row r="74" spans="1:21" ht="15.75" customHeight="1">
      <c r="A74" s="194" t="s">
        <v>618</v>
      </c>
      <c r="B74" s="195" t="s">
        <v>5</v>
      </c>
      <c r="C74" s="209">
        <v>45667</v>
      </c>
      <c r="D74" s="216" t="s">
        <v>710</v>
      </c>
      <c r="E74" s="216" t="s">
        <v>1062</v>
      </c>
      <c r="F74" s="216"/>
      <c r="G74" s="216" t="s">
        <v>1063</v>
      </c>
      <c r="H74" s="199" t="s">
        <v>20</v>
      </c>
      <c r="I74" s="198"/>
      <c r="J74" s="218" t="s">
        <v>1047</v>
      </c>
      <c r="K74" s="197" t="s">
        <v>323</v>
      </c>
      <c r="L74" s="765"/>
      <c r="M74" s="765"/>
      <c r="N74" s="765"/>
      <c r="O74" s="765"/>
      <c r="P74" s="765"/>
      <c r="Q74" s="765"/>
      <c r="R74" s="765"/>
      <c r="S74" s="765"/>
      <c r="T74" s="765"/>
      <c r="U74" s="765"/>
    </row>
    <row r="75" spans="1:21" ht="15.75" customHeight="1">
      <c r="A75" s="194" t="s">
        <v>623</v>
      </c>
      <c r="B75" s="195" t="s">
        <v>5</v>
      </c>
      <c r="C75" s="209">
        <v>45668</v>
      </c>
      <c r="D75" s="216" t="s">
        <v>250</v>
      </c>
      <c r="E75" s="216" t="s">
        <v>1064</v>
      </c>
      <c r="F75" s="216"/>
      <c r="G75" s="216" t="s">
        <v>1065</v>
      </c>
      <c r="H75" s="199" t="s">
        <v>722</v>
      </c>
      <c r="I75" s="198"/>
      <c r="J75" s="218" t="s">
        <v>1047</v>
      </c>
      <c r="K75" s="197" t="s">
        <v>323</v>
      </c>
      <c r="L75" s="765"/>
      <c r="M75" s="765"/>
      <c r="N75" s="765"/>
      <c r="O75" s="765"/>
      <c r="P75" s="765"/>
      <c r="Q75" s="765"/>
      <c r="R75" s="765"/>
      <c r="S75" s="765"/>
      <c r="T75" s="765"/>
      <c r="U75" s="765"/>
    </row>
    <row r="76" spans="1:21" ht="15.75" customHeight="1">
      <c r="A76" s="194" t="s">
        <v>625</v>
      </c>
      <c r="B76" s="195" t="s">
        <v>5</v>
      </c>
      <c r="C76" s="209">
        <v>45691</v>
      </c>
      <c r="D76" s="216" t="s">
        <v>1066</v>
      </c>
      <c r="E76" s="216" t="s">
        <v>1067</v>
      </c>
      <c r="F76" s="216"/>
      <c r="G76" s="216" t="s">
        <v>1068</v>
      </c>
      <c r="H76" s="199" t="s">
        <v>20</v>
      </c>
      <c r="I76" s="198"/>
      <c r="J76" s="221" t="s">
        <v>1069</v>
      </c>
      <c r="K76" s="197" t="s">
        <v>323</v>
      </c>
      <c r="L76" s="765"/>
      <c r="M76" s="765"/>
      <c r="N76" s="765"/>
      <c r="O76" s="765"/>
      <c r="P76" s="765"/>
      <c r="Q76" s="765"/>
      <c r="R76" s="765"/>
      <c r="S76" s="765"/>
      <c r="T76" s="765"/>
      <c r="U76" s="765"/>
    </row>
    <row r="77" spans="1:21" ht="15.75" customHeight="1">
      <c r="A77" s="194" t="s">
        <v>629</v>
      </c>
      <c r="B77" s="195" t="s">
        <v>5</v>
      </c>
      <c r="C77" s="209">
        <v>45717</v>
      </c>
      <c r="D77" s="199" t="s">
        <v>1070</v>
      </c>
      <c r="E77" s="199" t="s">
        <v>1071</v>
      </c>
      <c r="F77" s="199"/>
      <c r="G77" s="199" t="s">
        <v>1072</v>
      </c>
      <c r="H77" s="199" t="s">
        <v>20</v>
      </c>
      <c r="I77" s="198"/>
      <c r="J77" s="199" t="s">
        <v>1073</v>
      </c>
      <c r="K77" s="197" t="s">
        <v>323</v>
      </c>
      <c r="L77" s="765"/>
      <c r="M77" s="765"/>
      <c r="N77" s="765"/>
      <c r="O77" s="765"/>
      <c r="P77" s="765"/>
      <c r="Q77" s="765"/>
      <c r="R77" s="765"/>
      <c r="S77" s="765"/>
      <c r="T77" s="765"/>
      <c r="U77" s="765"/>
    </row>
    <row r="78" spans="1:21" ht="15.75" customHeight="1">
      <c r="A78" s="194" t="s">
        <v>633</v>
      </c>
      <c r="B78" s="195" t="s">
        <v>5</v>
      </c>
      <c r="C78" s="209">
        <v>45718</v>
      </c>
      <c r="D78" s="216" t="s">
        <v>1074</v>
      </c>
      <c r="E78" s="216" t="s">
        <v>1075</v>
      </c>
      <c r="F78" s="199"/>
      <c r="G78" s="199" t="s">
        <v>1076</v>
      </c>
      <c r="H78" s="199" t="s">
        <v>584</v>
      </c>
      <c r="I78" s="198"/>
      <c r="J78" s="218" t="s">
        <v>1077</v>
      </c>
      <c r="K78" s="197" t="s">
        <v>1078</v>
      </c>
      <c r="L78" s="765"/>
      <c r="M78" s="765"/>
      <c r="N78" s="765"/>
      <c r="O78" s="765"/>
      <c r="P78" s="765"/>
      <c r="Q78" s="765"/>
      <c r="R78" s="765"/>
      <c r="S78" s="765"/>
      <c r="T78" s="765"/>
      <c r="U78" s="765"/>
    </row>
    <row r="79" spans="1:21" ht="15.75" customHeight="1">
      <c r="A79" s="194" t="s">
        <v>637</v>
      </c>
      <c r="B79" s="195" t="s">
        <v>5</v>
      </c>
      <c r="C79" s="209">
        <v>45719</v>
      </c>
      <c r="D79" s="216" t="s">
        <v>1079</v>
      </c>
      <c r="E79" s="216" t="s">
        <v>647</v>
      </c>
      <c r="F79" s="216"/>
      <c r="G79" s="216" t="s">
        <v>1080</v>
      </c>
      <c r="H79" s="199" t="s">
        <v>649</v>
      </c>
      <c r="I79" s="198"/>
      <c r="J79" s="218" t="s">
        <v>1047</v>
      </c>
      <c r="K79" s="197" t="s">
        <v>323</v>
      </c>
      <c r="L79" s="765"/>
      <c r="M79" s="765"/>
      <c r="N79" s="765"/>
      <c r="O79" s="765"/>
      <c r="P79" s="765"/>
      <c r="Q79" s="765"/>
      <c r="R79" s="765"/>
      <c r="S79" s="765"/>
      <c r="T79" s="765"/>
      <c r="U79" s="765"/>
    </row>
    <row r="80" spans="1:21" ht="15.75" customHeight="1">
      <c r="A80" s="194" t="s">
        <v>641</v>
      </c>
      <c r="B80" s="195" t="s">
        <v>5</v>
      </c>
      <c r="C80" s="209">
        <v>45720</v>
      </c>
      <c r="D80" s="216" t="s">
        <v>710</v>
      </c>
      <c r="E80" s="216" t="s">
        <v>1081</v>
      </c>
      <c r="F80" s="219"/>
      <c r="G80" s="219" t="s">
        <v>1082</v>
      </c>
      <c r="H80" s="199" t="s">
        <v>20</v>
      </c>
      <c r="I80" s="198"/>
      <c r="J80" s="218" t="s">
        <v>1047</v>
      </c>
      <c r="K80" s="197" t="s">
        <v>323</v>
      </c>
      <c r="L80" s="765"/>
      <c r="M80" s="765"/>
      <c r="N80" s="765"/>
      <c r="O80" s="765"/>
      <c r="P80" s="765"/>
      <c r="Q80" s="765"/>
      <c r="R80" s="765"/>
      <c r="S80" s="765"/>
      <c r="T80" s="765"/>
      <c r="U80" s="765"/>
    </row>
    <row r="81" spans="1:21" ht="15.75" customHeight="1">
      <c r="A81" s="194" t="s">
        <v>644</v>
      </c>
      <c r="B81" s="195" t="s">
        <v>5</v>
      </c>
      <c r="C81" s="209">
        <v>45722</v>
      </c>
      <c r="D81" s="216" t="s">
        <v>1083</v>
      </c>
      <c r="E81" s="216" t="s">
        <v>1084</v>
      </c>
      <c r="F81" s="216"/>
      <c r="G81" s="216" t="s">
        <v>1054</v>
      </c>
      <c r="H81" s="199" t="s">
        <v>25</v>
      </c>
      <c r="I81" s="198"/>
      <c r="J81" s="218" t="s">
        <v>1047</v>
      </c>
      <c r="K81" s="197" t="s">
        <v>323</v>
      </c>
      <c r="L81" s="765"/>
      <c r="M81" s="765"/>
      <c r="N81" s="765"/>
      <c r="O81" s="765"/>
      <c r="P81" s="765"/>
      <c r="Q81" s="765"/>
      <c r="R81" s="765"/>
      <c r="S81" s="765"/>
      <c r="T81" s="765"/>
      <c r="U81" s="765"/>
    </row>
    <row r="82" spans="1:21" ht="15.75" customHeight="1">
      <c r="A82" s="194" t="s">
        <v>645</v>
      </c>
      <c r="B82" s="195" t="s">
        <v>5</v>
      </c>
      <c r="C82" s="209">
        <v>45749</v>
      </c>
      <c r="D82" s="217" t="s">
        <v>1085</v>
      </c>
      <c r="E82" s="222" t="s">
        <v>1086</v>
      </c>
      <c r="F82" s="771"/>
      <c r="G82" s="199" t="s">
        <v>1087</v>
      </c>
      <c r="H82" s="199" t="s">
        <v>35</v>
      </c>
      <c r="I82" s="198"/>
      <c r="J82" s="218" t="s">
        <v>1047</v>
      </c>
      <c r="K82" s="197" t="s">
        <v>323</v>
      </c>
      <c r="L82" s="765"/>
      <c r="M82" s="765"/>
      <c r="N82" s="765"/>
      <c r="O82" s="765"/>
      <c r="P82" s="765"/>
      <c r="Q82" s="765"/>
      <c r="R82" s="765"/>
      <c r="S82" s="765"/>
      <c r="T82" s="765"/>
      <c r="U82" s="765"/>
    </row>
    <row r="83" spans="1:21" ht="15.75" customHeight="1">
      <c r="A83" s="194" t="s">
        <v>651</v>
      </c>
      <c r="B83" s="195" t="s">
        <v>5</v>
      </c>
      <c r="C83" s="209">
        <v>45750</v>
      </c>
      <c r="D83" s="223" t="s">
        <v>1088</v>
      </c>
      <c r="E83" s="216" t="s">
        <v>1089</v>
      </c>
      <c r="F83" s="216"/>
      <c r="G83" s="216" t="s">
        <v>1090</v>
      </c>
      <c r="H83" s="199" t="s">
        <v>25</v>
      </c>
      <c r="I83" s="198"/>
      <c r="J83" s="218" t="s">
        <v>1047</v>
      </c>
      <c r="K83" s="197" t="s">
        <v>323</v>
      </c>
      <c r="L83" s="765"/>
      <c r="M83" s="765"/>
      <c r="N83" s="765"/>
      <c r="O83" s="765"/>
      <c r="P83" s="765"/>
      <c r="Q83" s="765"/>
      <c r="R83" s="765"/>
      <c r="S83" s="765"/>
      <c r="T83" s="765"/>
      <c r="U83" s="765"/>
    </row>
    <row r="84" spans="1:21" ht="15.75" customHeight="1">
      <c r="A84" s="194" t="s">
        <v>1091</v>
      </c>
      <c r="B84" s="195" t="s">
        <v>5</v>
      </c>
      <c r="C84" s="209">
        <v>45752</v>
      </c>
      <c r="D84" s="216" t="s">
        <v>1092</v>
      </c>
      <c r="E84" s="216" t="s">
        <v>1093</v>
      </c>
      <c r="F84" s="199"/>
      <c r="G84" s="222" t="s">
        <v>1094</v>
      </c>
      <c r="H84" s="199" t="s">
        <v>35</v>
      </c>
      <c r="I84" s="198"/>
      <c r="J84" s="199" t="s">
        <v>1095</v>
      </c>
      <c r="K84" s="197" t="s">
        <v>894</v>
      </c>
      <c r="L84" s="765"/>
      <c r="M84" s="765"/>
      <c r="N84" s="765"/>
      <c r="O84" s="765"/>
      <c r="P84" s="765"/>
      <c r="Q84" s="765"/>
      <c r="R84" s="765"/>
      <c r="S84" s="765"/>
      <c r="T84" s="765"/>
      <c r="U84" s="765"/>
    </row>
    <row r="85" spans="1:21" ht="15.75" customHeight="1">
      <c r="A85" s="194" t="s">
        <v>1096</v>
      </c>
      <c r="B85" s="195" t="s">
        <v>5</v>
      </c>
      <c r="C85" s="209">
        <v>45778</v>
      </c>
      <c r="D85" s="216" t="s">
        <v>1097</v>
      </c>
      <c r="E85" s="216" t="s">
        <v>1045</v>
      </c>
      <c r="F85" s="199"/>
      <c r="G85" s="217" t="s">
        <v>1098</v>
      </c>
      <c r="H85" s="199" t="s">
        <v>649</v>
      </c>
      <c r="I85" s="198"/>
      <c r="J85" s="218" t="s">
        <v>1047</v>
      </c>
      <c r="K85" s="197" t="s">
        <v>323</v>
      </c>
      <c r="L85" s="765"/>
      <c r="M85" s="765"/>
      <c r="N85" s="765"/>
      <c r="O85" s="765"/>
      <c r="P85" s="765"/>
      <c r="Q85" s="765"/>
      <c r="R85" s="765"/>
      <c r="S85" s="765"/>
      <c r="T85" s="765"/>
      <c r="U85" s="765"/>
    </row>
    <row r="86" spans="1:21" ht="15.75" customHeight="1">
      <c r="A86" s="194" t="s">
        <v>1099</v>
      </c>
      <c r="B86" s="195" t="s">
        <v>5</v>
      </c>
      <c r="C86" s="209">
        <v>45779</v>
      </c>
      <c r="D86" s="219" t="s">
        <v>1100</v>
      </c>
      <c r="E86" s="216" t="s">
        <v>1101</v>
      </c>
      <c r="F86" s="199"/>
      <c r="G86" s="219" t="s">
        <v>1102</v>
      </c>
      <c r="H86" s="199" t="s">
        <v>1103</v>
      </c>
      <c r="I86" s="198"/>
      <c r="J86" s="199" t="s">
        <v>1104</v>
      </c>
      <c r="K86" s="197" t="s">
        <v>323</v>
      </c>
      <c r="L86" s="765"/>
      <c r="M86" s="765"/>
      <c r="N86" s="765"/>
      <c r="O86" s="765"/>
      <c r="P86" s="765"/>
      <c r="Q86" s="765"/>
      <c r="R86" s="765"/>
      <c r="S86" s="765"/>
      <c r="T86" s="765"/>
      <c r="U86" s="765"/>
    </row>
    <row r="87" spans="1:21" ht="15.75" customHeight="1">
      <c r="A87" s="194" t="s">
        <v>1105</v>
      </c>
      <c r="B87" s="195" t="s">
        <v>5</v>
      </c>
      <c r="C87" s="209">
        <v>45780</v>
      </c>
      <c r="D87" s="216" t="s">
        <v>1106</v>
      </c>
      <c r="E87" s="216" t="s">
        <v>1107</v>
      </c>
      <c r="F87" s="199"/>
      <c r="G87" s="216" t="s">
        <v>1108</v>
      </c>
      <c r="H87" s="199" t="s">
        <v>649</v>
      </c>
      <c r="I87" s="198"/>
      <c r="J87" s="218" t="s">
        <v>1047</v>
      </c>
      <c r="K87" s="197" t="s">
        <v>323</v>
      </c>
      <c r="L87" s="765"/>
      <c r="M87" s="765"/>
      <c r="N87" s="765"/>
      <c r="O87" s="765"/>
      <c r="P87" s="765"/>
      <c r="Q87" s="765"/>
      <c r="R87" s="765"/>
      <c r="S87" s="765"/>
      <c r="T87" s="765"/>
      <c r="U87" s="765"/>
    </row>
    <row r="88" spans="1:21" ht="15.75" customHeight="1">
      <c r="A88" s="194" t="s">
        <v>1109</v>
      </c>
      <c r="B88" s="195" t="s">
        <v>5</v>
      </c>
      <c r="C88" s="209">
        <v>45781</v>
      </c>
      <c r="D88" s="216" t="s">
        <v>1110</v>
      </c>
      <c r="E88" s="216" t="s">
        <v>1111</v>
      </c>
      <c r="F88" s="199"/>
      <c r="G88" s="219" t="s">
        <v>1112</v>
      </c>
      <c r="H88" s="199" t="s">
        <v>649</v>
      </c>
      <c r="I88" s="198"/>
      <c r="J88" s="218" t="s">
        <v>1047</v>
      </c>
      <c r="K88" s="197" t="s">
        <v>323</v>
      </c>
      <c r="L88" s="765"/>
      <c r="M88" s="765"/>
      <c r="N88" s="765"/>
      <c r="O88" s="765"/>
      <c r="P88" s="765"/>
      <c r="Q88" s="765"/>
      <c r="R88" s="765"/>
      <c r="S88" s="765"/>
      <c r="T88" s="765"/>
      <c r="U88" s="765"/>
    </row>
    <row r="89" spans="1:21" ht="22.5" customHeight="1">
      <c r="A89" s="194" t="s">
        <v>1113</v>
      </c>
      <c r="B89" s="195" t="s">
        <v>5</v>
      </c>
      <c r="C89" s="209">
        <v>45809</v>
      </c>
      <c r="D89" s="216" t="s">
        <v>1114</v>
      </c>
      <c r="E89" s="216" t="s">
        <v>1053</v>
      </c>
      <c r="F89" s="199"/>
      <c r="G89" s="216" t="s">
        <v>1115</v>
      </c>
      <c r="H89" s="199" t="s">
        <v>649</v>
      </c>
      <c r="I89" s="198"/>
      <c r="J89" s="218" t="s">
        <v>1047</v>
      </c>
      <c r="K89" s="197" t="s">
        <v>323</v>
      </c>
      <c r="L89" s="765"/>
      <c r="M89" s="765"/>
      <c r="N89" s="765"/>
      <c r="O89" s="765"/>
      <c r="P89" s="765"/>
      <c r="Q89" s="765"/>
      <c r="R89" s="765"/>
      <c r="S89" s="765"/>
      <c r="T89" s="765"/>
      <c r="U89" s="765"/>
    </row>
    <row r="90" spans="1:21" ht="24.75" customHeight="1">
      <c r="A90" s="194" t="s">
        <v>1116</v>
      </c>
      <c r="B90" s="195" t="s">
        <v>5</v>
      </c>
      <c r="C90" s="209">
        <v>45809</v>
      </c>
      <c r="D90" s="199" t="s">
        <v>1117</v>
      </c>
      <c r="E90" s="199" t="s">
        <v>1118</v>
      </c>
      <c r="F90" s="224">
        <v>3142375000</v>
      </c>
      <c r="G90" s="199" t="s">
        <v>1119</v>
      </c>
      <c r="H90" s="199" t="s">
        <v>1120</v>
      </c>
      <c r="I90" s="198"/>
      <c r="J90" s="199" t="s">
        <v>1121</v>
      </c>
      <c r="K90" s="197" t="s">
        <v>1122</v>
      </c>
      <c r="L90" s="765"/>
      <c r="M90" s="765"/>
      <c r="N90" s="765"/>
      <c r="O90" s="765"/>
      <c r="P90" s="765"/>
      <c r="Q90" s="765"/>
      <c r="R90" s="765"/>
      <c r="S90" s="765"/>
      <c r="T90" s="765"/>
      <c r="U90" s="765"/>
    </row>
    <row r="91" spans="1:21" ht="15.75" customHeight="1">
      <c r="A91" s="194" t="s">
        <v>1123</v>
      </c>
      <c r="B91" s="195" t="s">
        <v>5</v>
      </c>
      <c r="C91" s="209">
        <v>45809</v>
      </c>
      <c r="D91" s="199" t="s">
        <v>1117</v>
      </c>
      <c r="E91" s="199" t="s">
        <v>1124</v>
      </c>
      <c r="F91" s="224">
        <v>10077812000</v>
      </c>
      <c r="G91" s="199" t="s">
        <v>1119</v>
      </c>
      <c r="H91" s="199" t="s">
        <v>1120</v>
      </c>
      <c r="I91" s="198"/>
      <c r="J91" s="199" t="s">
        <v>1121</v>
      </c>
      <c r="K91" s="197" t="s">
        <v>1122</v>
      </c>
      <c r="L91" s="765"/>
      <c r="M91" s="765"/>
      <c r="N91" s="765"/>
      <c r="O91" s="765"/>
      <c r="P91" s="765"/>
      <c r="Q91" s="765"/>
      <c r="R91" s="765"/>
      <c r="S91" s="765"/>
      <c r="T91" s="765"/>
      <c r="U91" s="765"/>
    </row>
    <row r="92" spans="1:21" ht="15.75" customHeight="1">
      <c r="A92" s="194" t="s">
        <v>1125</v>
      </c>
      <c r="B92" s="195" t="s">
        <v>5</v>
      </c>
      <c r="C92" s="209">
        <v>45810</v>
      </c>
      <c r="D92" s="219" t="s">
        <v>1126</v>
      </c>
      <c r="E92" s="216" t="s">
        <v>1107</v>
      </c>
      <c r="F92" s="199"/>
      <c r="G92" s="219" t="s">
        <v>1127</v>
      </c>
      <c r="H92" s="199" t="s">
        <v>649</v>
      </c>
      <c r="I92" s="198"/>
      <c r="J92" s="199" t="s">
        <v>1128</v>
      </c>
      <c r="K92" s="197" t="s">
        <v>889</v>
      </c>
      <c r="L92" s="765"/>
      <c r="M92" s="765"/>
      <c r="N92" s="765"/>
      <c r="O92" s="765"/>
      <c r="P92" s="765"/>
      <c r="Q92" s="765"/>
      <c r="R92" s="765"/>
      <c r="S92" s="765"/>
      <c r="T92" s="765"/>
      <c r="U92" s="765"/>
    </row>
    <row r="93" spans="1:21" ht="15.75" customHeight="1">
      <c r="A93" s="194" t="s">
        <v>1129</v>
      </c>
      <c r="B93" s="195" t="s">
        <v>5</v>
      </c>
      <c r="C93" s="209">
        <v>45811</v>
      </c>
      <c r="D93" s="216" t="s">
        <v>1130</v>
      </c>
      <c r="E93" s="216" t="s">
        <v>1045</v>
      </c>
      <c r="F93" s="199"/>
      <c r="G93" s="216" t="s">
        <v>1131</v>
      </c>
      <c r="H93" s="199" t="s">
        <v>649</v>
      </c>
      <c r="I93" s="198"/>
      <c r="J93" s="218" t="s">
        <v>1047</v>
      </c>
      <c r="K93" s="197" t="s">
        <v>323</v>
      </c>
      <c r="L93" s="765"/>
      <c r="M93" s="765"/>
      <c r="N93" s="765"/>
      <c r="O93" s="765"/>
      <c r="P93" s="765"/>
      <c r="Q93" s="765"/>
      <c r="R93" s="765"/>
      <c r="S93" s="765"/>
      <c r="T93" s="765"/>
      <c r="U93" s="765"/>
    </row>
    <row r="94" spans="1:21" ht="15.75" customHeight="1">
      <c r="A94" s="194" t="s">
        <v>1132</v>
      </c>
      <c r="B94" s="195" t="s">
        <v>5</v>
      </c>
      <c r="C94" s="209">
        <v>45812</v>
      </c>
      <c r="D94" s="219" t="s">
        <v>1133</v>
      </c>
      <c r="E94" s="216" t="s">
        <v>1107</v>
      </c>
      <c r="F94" s="199"/>
      <c r="G94" s="216" t="s">
        <v>1134</v>
      </c>
      <c r="H94" s="199" t="s">
        <v>649</v>
      </c>
      <c r="I94" s="198"/>
      <c r="J94" s="218" t="s">
        <v>1047</v>
      </c>
      <c r="K94" s="197" t="s">
        <v>323</v>
      </c>
      <c r="L94" s="765"/>
      <c r="M94" s="765"/>
      <c r="N94" s="765"/>
      <c r="O94" s="765"/>
      <c r="P94" s="765"/>
      <c r="Q94" s="765"/>
      <c r="R94" s="765"/>
      <c r="S94" s="765"/>
      <c r="T94" s="765"/>
      <c r="U94" s="765"/>
    </row>
    <row r="95" spans="1:21" ht="15.75" customHeight="1">
      <c r="A95" s="766"/>
      <c r="B95" s="766"/>
      <c r="C95" s="766"/>
      <c r="D95" s="771"/>
      <c r="E95" s="771"/>
      <c r="F95" s="771"/>
      <c r="G95" s="771"/>
      <c r="H95" s="771"/>
      <c r="I95" s="766"/>
      <c r="J95" s="771"/>
      <c r="K95" s="771"/>
      <c r="L95" s="765"/>
      <c r="M95" s="765"/>
      <c r="N95" s="765"/>
      <c r="O95" s="765"/>
      <c r="P95" s="765"/>
      <c r="Q95" s="765"/>
      <c r="R95" s="765"/>
      <c r="S95" s="765"/>
      <c r="T95" s="765"/>
      <c r="U95" s="765"/>
    </row>
    <row r="96" spans="1:21" ht="15.75" customHeight="1">
      <c r="A96" s="766"/>
      <c r="B96" s="766"/>
      <c r="C96" s="766"/>
      <c r="D96" s="771"/>
      <c r="E96" s="771"/>
      <c r="F96" s="771"/>
      <c r="G96" s="771"/>
      <c r="H96" s="771"/>
      <c r="I96" s="766"/>
      <c r="J96" s="771"/>
      <c r="K96" s="771"/>
      <c r="L96" s="765"/>
      <c r="M96" s="765"/>
      <c r="N96" s="765"/>
      <c r="O96" s="765"/>
      <c r="P96" s="765"/>
      <c r="Q96" s="765"/>
      <c r="R96" s="765"/>
      <c r="S96" s="765"/>
      <c r="T96" s="765"/>
      <c r="U96" s="765"/>
    </row>
    <row r="97" spans="1:21" ht="15.75" customHeight="1">
      <c r="A97" s="766"/>
      <c r="B97" s="766"/>
      <c r="C97" s="766"/>
      <c r="D97" s="771"/>
      <c r="E97" s="771"/>
      <c r="F97" s="771"/>
      <c r="G97" s="771"/>
      <c r="H97" s="771"/>
      <c r="I97" s="766"/>
      <c r="J97" s="771"/>
      <c r="K97" s="771"/>
      <c r="L97" s="765"/>
      <c r="M97" s="765"/>
      <c r="N97" s="765"/>
      <c r="O97" s="765"/>
      <c r="P97" s="765"/>
      <c r="Q97" s="765"/>
      <c r="R97" s="765"/>
      <c r="S97" s="765"/>
      <c r="T97" s="765"/>
      <c r="U97" s="765"/>
    </row>
    <row r="98" spans="1:21" ht="15.75" customHeight="1">
      <c r="A98" s="766"/>
      <c r="B98" s="766"/>
      <c r="C98" s="766"/>
      <c r="D98" s="771"/>
      <c r="E98" s="771"/>
      <c r="F98" s="771"/>
      <c r="G98" s="771"/>
      <c r="H98" s="771"/>
      <c r="I98" s="766"/>
      <c r="J98" s="771"/>
      <c r="K98" s="771"/>
      <c r="L98" s="765"/>
      <c r="M98" s="765"/>
      <c r="N98" s="765"/>
      <c r="O98" s="765"/>
      <c r="P98" s="765"/>
      <c r="Q98" s="765"/>
      <c r="R98" s="765"/>
      <c r="S98" s="765"/>
      <c r="T98" s="765"/>
      <c r="U98" s="765"/>
    </row>
    <row r="99" spans="1:21" ht="15.75" customHeight="1">
      <c r="A99" s="766"/>
      <c r="B99" s="766"/>
      <c r="C99" s="766"/>
      <c r="D99" s="771"/>
      <c r="E99" s="771"/>
      <c r="F99" s="771"/>
      <c r="G99" s="771"/>
      <c r="H99" s="771"/>
      <c r="I99" s="766"/>
      <c r="J99" s="771"/>
      <c r="K99" s="771"/>
      <c r="L99" s="765"/>
      <c r="M99" s="765"/>
      <c r="N99" s="765"/>
      <c r="O99" s="765"/>
      <c r="P99" s="765"/>
      <c r="Q99" s="765"/>
      <c r="R99" s="765"/>
      <c r="S99" s="765"/>
      <c r="T99" s="765"/>
      <c r="U99" s="765"/>
    </row>
    <row r="100" spans="1:21" ht="15.75" customHeight="1">
      <c r="A100" s="766"/>
      <c r="B100" s="766"/>
      <c r="C100" s="766"/>
      <c r="D100" s="771"/>
      <c r="E100" s="771"/>
      <c r="F100" s="771"/>
      <c r="G100" s="771"/>
      <c r="H100" s="771"/>
      <c r="I100" s="766"/>
      <c r="J100" s="771"/>
      <c r="K100" s="771"/>
      <c r="L100" s="765"/>
      <c r="M100" s="765"/>
      <c r="N100" s="765"/>
      <c r="O100" s="765"/>
      <c r="P100" s="765"/>
      <c r="Q100" s="765"/>
      <c r="R100" s="765"/>
      <c r="S100" s="765"/>
      <c r="T100" s="765"/>
      <c r="U100" s="765"/>
    </row>
    <row r="101" spans="1:21" ht="15.75" customHeight="1">
      <c r="A101" s="766"/>
      <c r="B101" s="766"/>
      <c r="C101" s="766"/>
      <c r="D101" s="771"/>
      <c r="E101" s="771"/>
      <c r="F101" s="771"/>
      <c r="G101" s="771"/>
      <c r="H101" s="771"/>
      <c r="I101" s="766"/>
      <c r="J101" s="771"/>
      <c r="K101" s="771"/>
      <c r="L101" s="765"/>
      <c r="M101" s="765"/>
      <c r="N101" s="765"/>
      <c r="O101" s="765"/>
      <c r="P101" s="765"/>
      <c r="Q101" s="765"/>
      <c r="R101" s="765"/>
      <c r="S101" s="765"/>
      <c r="T101" s="765"/>
      <c r="U101" s="765"/>
    </row>
    <row r="102" spans="1:21" ht="15.75" customHeight="1">
      <c r="A102" s="766"/>
      <c r="B102" s="766"/>
      <c r="C102" s="766"/>
      <c r="D102" s="771"/>
      <c r="E102" s="771"/>
      <c r="F102" s="771"/>
      <c r="G102" s="771"/>
      <c r="H102" s="771"/>
      <c r="I102" s="766"/>
      <c r="J102" s="771"/>
      <c r="K102" s="771"/>
      <c r="L102" s="765"/>
      <c r="M102" s="765"/>
      <c r="N102" s="765"/>
      <c r="O102" s="765"/>
      <c r="P102" s="765"/>
      <c r="Q102" s="765"/>
      <c r="R102" s="765"/>
      <c r="S102" s="765"/>
      <c r="T102" s="765"/>
      <c r="U102" s="765"/>
    </row>
    <row r="103" spans="1:21" ht="15.75" customHeight="1">
      <c r="A103" s="766"/>
      <c r="B103" s="766"/>
      <c r="C103" s="766"/>
      <c r="D103" s="771"/>
      <c r="E103" s="771"/>
      <c r="F103" s="771"/>
      <c r="G103" s="771"/>
      <c r="H103" s="771"/>
      <c r="I103" s="766"/>
      <c r="J103" s="771"/>
      <c r="K103" s="771"/>
      <c r="L103" s="765"/>
      <c r="M103" s="765"/>
      <c r="N103" s="765"/>
      <c r="O103" s="765"/>
      <c r="P103" s="765"/>
      <c r="Q103" s="765"/>
      <c r="R103" s="765"/>
      <c r="S103" s="765"/>
      <c r="T103" s="765"/>
      <c r="U103" s="765"/>
    </row>
    <row r="104" spans="1:21" ht="15.75" customHeight="1">
      <c r="A104" s="766"/>
      <c r="B104" s="766"/>
      <c r="C104" s="766"/>
      <c r="D104" s="771"/>
      <c r="E104" s="771"/>
      <c r="F104" s="771"/>
      <c r="G104" s="771"/>
      <c r="H104" s="771"/>
      <c r="I104" s="766"/>
      <c r="J104" s="771"/>
      <c r="K104" s="771"/>
      <c r="L104" s="765"/>
      <c r="M104" s="765"/>
      <c r="N104" s="765"/>
      <c r="O104" s="765"/>
      <c r="P104" s="765"/>
      <c r="Q104" s="765"/>
      <c r="R104" s="765"/>
      <c r="S104" s="765"/>
      <c r="T104" s="765"/>
      <c r="U104" s="765"/>
    </row>
    <row r="105" spans="1:21" ht="15.75" customHeight="1">
      <c r="A105" s="766"/>
      <c r="B105" s="766"/>
      <c r="C105" s="766"/>
      <c r="D105" s="771"/>
      <c r="E105" s="771"/>
      <c r="F105" s="771"/>
      <c r="G105" s="771"/>
      <c r="H105" s="771"/>
      <c r="I105" s="766"/>
      <c r="J105" s="771"/>
      <c r="K105" s="771"/>
      <c r="L105" s="765"/>
      <c r="M105" s="765"/>
      <c r="N105" s="765"/>
      <c r="O105" s="765"/>
      <c r="P105" s="765"/>
      <c r="Q105" s="765"/>
      <c r="R105" s="765"/>
      <c r="S105" s="765"/>
      <c r="T105" s="765"/>
      <c r="U105" s="765"/>
    </row>
    <row r="106" spans="1:21" ht="15.75" customHeight="1">
      <c r="A106" s="766"/>
      <c r="B106" s="766"/>
      <c r="C106" s="766"/>
      <c r="D106" s="771"/>
      <c r="E106" s="771"/>
      <c r="F106" s="771"/>
      <c r="G106" s="771"/>
      <c r="H106" s="771"/>
      <c r="I106" s="766"/>
      <c r="J106" s="771"/>
      <c r="K106" s="771"/>
      <c r="L106" s="765"/>
      <c r="M106" s="765"/>
      <c r="N106" s="765"/>
      <c r="O106" s="765"/>
      <c r="P106" s="765"/>
      <c r="Q106" s="765"/>
      <c r="R106" s="765"/>
      <c r="S106" s="765"/>
      <c r="T106" s="765"/>
      <c r="U106" s="765"/>
    </row>
    <row r="107" spans="1:21" ht="15.75" customHeight="1">
      <c r="A107" s="766"/>
      <c r="B107" s="766"/>
      <c r="C107" s="766"/>
      <c r="D107" s="771"/>
      <c r="E107" s="771"/>
      <c r="F107" s="771"/>
      <c r="G107" s="771"/>
      <c r="H107" s="771"/>
      <c r="I107" s="766"/>
      <c r="J107" s="771"/>
      <c r="K107" s="771"/>
      <c r="L107" s="765"/>
      <c r="M107" s="765"/>
      <c r="N107" s="765"/>
      <c r="O107" s="765"/>
      <c r="P107" s="765"/>
      <c r="Q107" s="765"/>
      <c r="R107" s="765"/>
      <c r="S107" s="765"/>
      <c r="T107" s="765"/>
      <c r="U107" s="765"/>
    </row>
    <row r="108" spans="1:21" ht="15.75" customHeight="1">
      <c r="A108" s="766"/>
      <c r="B108" s="766"/>
      <c r="C108" s="766"/>
      <c r="D108" s="771"/>
      <c r="E108" s="771"/>
      <c r="F108" s="771"/>
      <c r="G108" s="771"/>
      <c r="H108" s="771"/>
      <c r="I108" s="766"/>
      <c r="J108" s="771"/>
      <c r="K108" s="771"/>
      <c r="L108" s="765"/>
      <c r="M108" s="765"/>
      <c r="N108" s="765"/>
      <c r="O108" s="765"/>
      <c r="P108" s="765"/>
      <c r="Q108" s="765"/>
      <c r="R108" s="765"/>
      <c r="S108" s="765"/>
      <c r="T108" s="765"/>
      <c r="U108" s="765"/>
    </row>
    <row r="109" spans="1:21" ht="15.75" customHeight="1">
      <c r="A109" s="766"/>
      <c r="B109" s="766"/>
      <c r="C109" s="766"/>
      <c r="D109" s="771"/>
      <c r="E109" s="771"/>
      <c r="F109" s="771"/>
      <c r="G109" s="771"/>
      <c r="H109" s="771"/>
      <c r="I109" s="766"/>
      <c r="J109" s="771"/>
      <c r="K109" s="771"/>
      <c r="L109" s="765"/>
      <c r="M109" s="765"/>
      <c r="N109" s="765"/>
      <c r="O109" s="765"/>
      <c r="P109" s="765"/>
      <c r="Q109" s="765"/>
      <c r="R109" s="765"/>
      <c r="S109" s="765"/>
      <c r="T109" s="765"/>
      <c r="U109" s="765"/>
    </row>
    <row r="110" spans="1:21" ht="15.75" customHeight="1">
      <c r="A110" s="766"/>
      <c r="B110" s="766"/>
      <c r="C110" s="766"/>
      <c r="D110" s="771"/>
      <c r="E110" s="771"/>
      <c r="F110" s="771"/>
      <c r="G110" s="771"/>
      <c r="H110" s="771"/>
      <c r="I110" s="766"/>
      <c r="J110" s="771"/>
      <c r="K110" s="771"/>
      <c r="L110" s="765"/>
      <c r="M110" s="765"/>
      <c r="N110" s="765"/>
      <c r="O110" s="765"/>
      <c r="P110" s="765"/>
      <c r="Q110" s="765"/>
      <c r="R110" s="765"/>
      <c r="S110" s="765"/>
      <c r="T110" s="765"/>
      <c r="U110" s="765"/>
    </row>
    <row r="111" spans="1:21" ht="15.75" customHeight="1">
      <c r="A111" s="766"/>
      <c r="B111" s="766"/>
      <c r="C111" s="766"/>
      <c r="D111" s="771"/>
      <c r="E111" s="771"/>
      <c r="F111" s="771"/>
      <c r="G111" s="771"/>
      <c r="H111" s="771"/>
      <c r="I111" s="766"/>
      <c r="J111" s="771"/>
      <c r="K111" s="771"/>
      <c r="L111" s="765"/>
      <c r="M111" s="765"/>
      <c r="N111" s="765"/>
      <c r="O111" s="765"/>
      <c r="P111" s="765"/>
      <c r="Q111" s="765"/>
      <c r="R111" s="765"/>
      <c r="S111" s="765"/>
      <c r="T111" s="765"/>
      <c r="U111" s="765"/>
    </row>
    <row r="112" spans="1:21" ht="15.75" customHeight="1">
      <c r="A112" s="766"/>
      <c r="B112" s="766"/>
      <c r="C112" s="766"/>
      <c r="D112" s="771"/>
      <c r="E112" s="771"/>
      <c r="F112" s="771"/>
      <c r="G112" s="771"/>
      <c r="H112" s="771"/>
      <c r="I112" s="766"/>
      <c r="J112" s="771"/>
      <c r="K112" s="771"/>
      <c r="L112" s="765"/>
      <c r="M112" s="765"/>
      <c r="N112" s="765"/>
      <c r="O112" s="765"/>
      <c r="P112" s="765"/>
      <c r="Q112" s="765"/>
      <c r="R112" s="765"/>
      <c r="S112" s="765"/>
      <c r="T112" s="765"/>
      <c r="U112" s="765"/>
    </row>
    <row r="113" spans="1:21" ht="15.75" customHeight="1">
      <c r="A113" s="766"/>
      <c r="B113" s="766"/>
      <c r="C113" s="766"/>
      <c r="D113" s="771"/>
      <c r="E113" s="771"/>
      <c r="F113" s="771"/>
      <c r="G113" s="771"/>
      <c r="H113" s="771"/>
      <c r="I113" s="766"/>
      <c r="J113" s="771"/>
      <c r="K113" s="771"/>
      <c r="L113" s="765"/>
      <c r="M113" s="765"/>
      <c r="N113" s="765"/>
      <c r="O113" s="765"/>
      <c r="P113" s="765"/>
      <c r="Q113" s="765"/>
      <c r="R113" s="765"/>
      <c r="S113" s="765"/>
      <c r="T113" s="765"/>
      <c r="U113" s="765"/>
    </row>
    <row r="114" spans="1:21" ht="15.75" customHeight="1">
      <c r="A114" s="766"/>
      <c r="B114" s="766"/>
      <c r="C114" s="766"/>
      <c r="D114" s="771"/>
      <c r="E114" s="771"/>
      <c r="F114" s="771"/>
      <c r="G114" s="771"/>
      <c r="H114" s="771"/>
      <c r="I114" s="766"/>
      <c r="J114" s="771"/>
      <c r="K114" s="771"/>
      <c r="L114" s="765"/>
      <c r="M114" s="765"/>
      <c r="N114" s="765"/>
      <c r="O114" s="765"/>
      <c r="P114" s="765"/>
      <c r="Q114" s="765"/>
      <c r="R114" s="765"/>
      <c r="S114" s="765"/>
      <c r="T114" s="765"/>
      <c r="U114" s="765"/>
    </row>
    <row r="115" spans="1:21" ht="15.75" customHeight="1">
      <c r="A115" s="766"/>
      <c r="B115" s="766"/>
      <c r="C115" s="766"/>
      <c r="D115" s="771"/>
      <c r="E115" s="771"/>
      <c r="F115" s="771"/>
      <c r="G115" s="771"/>
      <c r="H115" s="771"/>
      <c r="I115" s="766"/>
      <c r="J115" s="771"/>
      <c r="K115" s="771"/>
      <c r="L115" s="765"/>
      <c r="M115" s="765"/>
      <c r="N115" s="765"/>
      <c r="O115" s="765"/>
      <c r="P115" s="765"/>
      <c r="Q115" s="765"/>
      <c r="R115" s="765"/>
      <c r="S115" s="765"/>
      <c r="T115" s="765"/>
      <c r="U115" s="765"/>
    </row>
    <row r="116" spans="1:21" ht="15.75" customHeight="1">
      <c r="A116" s="766"/>
      <c r="B116" s="766"/>
      <c r="C116" s="766"/>
      <c r="D116" s="771"/>
      <c r="E116" s="771"/>
      <c r="F116" s="771"/>
      <c r="G116" s="771"/>
      <c r="H116" s="771"/>
      <c r="I116" s="766"/>
      <c r="J116" s="771"/>
      <c r="K116" s="771"/>
      <c r="L116" s="765"/>
      <c r="M116" s="765"/>
      <c r="N116" s="765"/>
      <c r="O116" s="765"/>
      <c r="P116" s="765"/>
      <c r="Q116" s="765"/>
      <c r="R116" s="765"/>
      <c r="S116" s="765"/>
      <c r="T116" s="765"/>
      <c r="U116" s="765"/>
    </row>
    <row r="117" spans="1:21" ht="15.75" customHeight="1">
      <c r="A117" s="766"/>
      <c r="B117" s="766"/>
      <c r="C117" s="766"/>
      <c r="D117" s="771"/>
      <c r="E117" s="771"/>
      <c r="F117" s="771"/>
      <c r="G117" s="771"/>
      <c r="H117" s="771"/>
      <c r="I117" s="766"/>
      <c r="J117" s="771"/>
      <c r="K117" s="771"/>
      <c r="L117" s="765"/>
      <c r="M117" s="765"/>
      <c r="N117" s="765"/>
      <c r="O117" s="765"/>
      <c r="P117" s="765"/>
      <c r="Q117" s="765"/>
      <c r="R117" s="765"/>
      <c r="S117" s="765"/>
      <c r="T117" s="765"/>
      <c r="U117" s="765"/>
    </row>
    <row r="118" spans="1:21" ht="15.75" customHeight="1">
      <c r="A118" s="766"/>
      <c r="B118" s="766"/>
      <c r="C118" s="766"/>
      <c r="D118" s="771"/>
      <c r="E118" s="771"/>
      <c r="F118" s="771"/>
      <c r="G118" s="771"/>
      <c r="H118" s="771"/>
      <c r="I118" s="766"/>
      <c r="J118" s="771"/>
      <c r="K118" s="771"/>
      <c r="L118" s="765"/>
      <c r="M118" s="765"/>
      <c r="N118" s="765"/>
      <c r="O118" s="765"/>
      <c r="P118" s="765"/>
      <c r="Q118" s="765"/>
      <c r="R118" s="765"/>
      <c r="S118" s="765"/>
      <c r="T118" s="765"/>
      <c r="U118" s="765"/>
    </row>
    <row r="119" spans="1:21" ht="15.75" customHeight="1">
      <c r="A119" s="766"/>
      <c r="B119" s="766"/>
      <c r="C119" s="766"/>
      <c r="D119" s="771"/>
      <c r="E119" s="771"/>
      <c r="F119" s="771"/>
      <c r="G119" s="771"/>
      <c r="H119" s="771"/>
      <c r="I119" s="766"/>
      <c r="J119" s="771"/>
      <c r="K119" s="771"/>
      <c r="L119" s="765"/>
      <c r="M119" s="765"/>
      <c r="N119" s="765"/>
      <c r="O119" s="765"/>
      <c r="P119" s="765"/>
      <c r="Q119" s="765"/>
      <c r="R119" s="765"/>
      <c r="S119" s="765"/>
      <c r="T119" s="765"/>
      <c r="U119" s="765"/>
    </row>
    <row r="120" spans="1:21" ht="15.75" customHeight="1">
      <c r="A120" s="766"/>
      <c r="B120" s="766"/>
      <c r="C120" s="766"/>
      <c r="D120" s="771"/>
      <c r="E120" s="771"/>
      <c r="F120" s="771"/>
      <c r="G120" s="771"/>
      <c r="H120" s="771"/>
      <c r="I120" s="766"/>
      <c r="J120" s="771"/>
      <c r="K120" s="771"/>
      <c r="L120" s="765"/>
      <c r="M120" s="765"/>
      <c r="N120" s="765"/>
      <c r="O120" s="765"/>
      <c r="P120" s="765"/>
      <c r="Q120" s="765"/>
      <c r="R120" s="765"/>
      <c r="S120" s="765"/>
      <c r="T120" s="765"/>
      <c r="U120" s="765"/>
    </row>
    <row r="121" spans="1:21" ht="15.75" customHeight="1">
      <c r="A121" s="766"/>
      <c r="B121" s="766"/>
      <c r="C121" s="766"/>
      <c r="D121" s="771"/>
      <c r="E121" s="771"/>
      <c r="F121" s="771"/>
      <c r="G121" s="771"/>
      <c r="H121" s="771"/>
      <c r="I121" s="766"/>
      <c r="J121" s="771"/>
      <c r="K121" s="771"/>
      <c r="L121" s="765"/>
      <c r="M121" s="765"/>
      <c r="N121" s="765"/>
      <c r="O121" s="765"/>
      <c r="P121" s="765"/>
      <c r="Q121" s="765"/>
      <c r="R121" s="765"/>
      <c r="S121" s="765"/>
      <c r="T121" s="765"/>
      <c r="U121" s="765"/>
    </row>
    <row r="122" spans="1:21" ht="15.75" customHeight="1">
      <c r="A122" s="766"/>
      <c r="B122" s="766"/>
      <c r="C122" s="766"/>
      <c r="D122" s="771"/>
      <c r="E122" s="771"/>
      <c r="F122" s="771"/>
      <c r="G122" s="771"/>
      <c r="H122" s="771"/>
      <c r="I122" s="766"/>
      <c r="J122" s="771"/>
      <c r="K122" s="771"/>
      <c r="L122" s="765"/>
      <c r="M122" s="765"/>
      <c r="N122" s="765"/>
      <c r="O122" s="765"/>
      <c r="P122" s="765"/>
      <c r="Q122" s="765"/>
      <c r="R122" s="765"/>
      <c r="S122" s="765"/>
      <c r="T122" s="765"/>
      <c r="U122" s="765"/>
    </row>
    <row r="123" spans="1:21" ht="15.75" customHeight="1">
      <c r="A123" s="766"/>
      <c r="B123" s="766"/>
      <c r="C123" s="766"/>
      <c r="D123" s="771"/>
      <c r="E123" s="771"/>
      <c r="F123" s="771"/>
      <c r="G123" s="771"/>
      <c r="H123" s="771"/>
      <c r="I123" s="766"/>
      <c r="J123" s="771"/>
      <c r="K123" s="771"/>
      <c r="L123" s="765"/>
      <c r="M123" s="765"/>
      <c r="N123" s="765"/>
      <c r="O123" s="765"/>
      <c r="P123" s="765"/>
      <c r="Q123" s="765"/>
      <c r="R123" s="765"/>
      <c r="S123" s="765"/>
      <c r="T123" s="765"/>
      <c r="U123" s="765"/>
    </row>
    <row r="124" spans="1:21" ht="15.75" customHeight="1">
      <c r="A124" s="766"/>
      <c r="B124" s="766"/>
      <c r="C124" s="766"/>
      <c r="D124" s="771"/>
      <c r="E124" s="771"/>
      <c r="F124" s="771"/>
      <c r="G124" s="771"/>
      <c r="H124" s="771"/>
      <c r="I124" s="766"/>
      <c r="J124" s="771"/>
      <c r="K124" s="771"/>
      <c r="L124" s="765"/>
      <c r="M124" s="765"/>
      <c r="N124" s="765"/>
      <c r="O124" s="765"/>
      <c r="P124" s="765"/>
      <c r="Q124" s="765"/>
      <c r="R124" s="765"/>
      <c r="S124" s="765"/>
      <c r="T124" s="765"/>
      <c r="U124" s="765"/>
    </row>
    <row r="125" spans="1:21" ht="15.75" customHeight="1">
      <c r="A125" s="766"/>
      <c r="B125" s="766"/>
      <c r="C125" s="766"/>
      <c r="D125" s="771"/>
      <c r="E125" s="771"/>
      <c r="F125" s="771"/>
      <c r="G125" s="771"/>
      <c r="H125" s="771"/>
      <c r="I125" s="766"/>
      <c r="J125" s="771"/>
      <c r="K125" s="771"/>
      <c r="L125" s="765"/>
      <c r="M125" s="765"/>
      <c r="N125" s="765"/>
      <c r="O125" s="765"/>
      <c r="P125" s="765"/>
      <c r="Q125" s="765"/>
      <c r="R125" s="765"/>
      <c r="S125" s="765"/>
      <c r="T125" s="765"/>
      <c r="U125" s="765"/>
    </row>
    <row r="126" spans="1:21" ht="15.75" customHeight="1">
      <c r="A126" s="766"/>
      <c r="B126" s="766"/>
      <c r="C126" s="766"/>
      <c r="D126" s="771"/>
      <c r="E126" s="771"/>
      <c r="F126" s="771"/>
      <c r="G126" s="771"/>
      <c r="H126" s="771"/>
      <c r="I126" s="766"/>
      <c r="J126" s="771"/>
      <c r="K126" s="771"/>
      <c r="L126" s="765"/>
      <c r="M126" s="765"/>
      <c r="N126" s="765"/>
      <c r="O126" s="765"/>
      <c r="P126" s="765"/>
      <c r="Q126" s="765"/>
      <c r="R126" s="765"/>
      <c r="S126" s="765"/>
      <c r="T126" s="765"/>
      <c r="U126" s="765"/>
    </row>
    <row r="127" spans="1:21" ht="15.75" customHeight="1">
      <c r="A127" s="766"/>
      <c r="B127" s="766"/>
      <c r="C127" s="766"/>
      <c r="D127" s="771"/>
      <c r="E127" s="771"/>
      <c r="F127" s="771"/>
      <c r="G127" s="771"/>
      <c r="H127" s="771"/>
      <c r="I127" s="766"/>
      <c r="J127" s="771"/>
      <c r="K127" s="771"/>
      <c r="L127" s="765"/>
      <c r="M127" s="765"/>
      <c r="N127" s="765"/>
      <c r="O127" s="765"/>
      <c r="P127" s="765"/>
      <c r="Q127" s="765"/>
      <c r="R127" s="765"/>
      <c r="S127" s="765"/>
      <c r="T127" s="765"/>
      <c r="U127" s="765"/>
    </row>
    <row r="128" spans="1:21" ht="15.75" customHeight="1">
      <c r="A128" s="766"/>
      <c r="B128" s="766"/>
      <c r="C128" s="766"/>
      <c r="D128" s="771"/>
      <c r="E128" s="771"/>
      <c r="F128" s="771"/>
      <c r="G128" s="771"/>
      <c r="H128" s="771"/>
      <c r="I128" s="766"/>
      <c r="J128" s="771"/>
      <c r="K128" s="771"/>
      <c r="L128" s="765"/>
      <c r="M128" s="765"/>
      <c r="N128" s="765"/>
      <c r="O128" s="765"/>
      <c r="P128" s="765"/>
      <c r="Q128" s="765"/>
      <c r="R128" s="765"/>
      <c r="S128" s="765"/>
      <c r="T128" s="765"/>
      <c r="U128" s="765"/>
    </row>
    <row r="129" spans="1:21" ht="15.75" customHeight="1">
      <c r="A129" s="766"/>
      <c r="B129" s="766"/>
      <c r="C129" s="766"/>
      <c r="D129" s="771"/>
      <c r="E129" s="771"/>
      <c r="F129" s="771"/>
      <c r="G129" s="771"/>
      <c r="H129" s="771"/>
      <c r="I129" s="766"/>
      <c r="J129" s="771"/>
      <c r="K129" s="771"/>
      <c r="L129" s="765"/>
      <c r="M129" s="765"/>
      <c r="N129" s="765"/>
      <c r="O129" s="765"/>
      <c r="P129" s="765"/>
      <c r="Q129" s="765"/>
      <c r="R129" s="765"/>
      <c r="S129" s="765"/>
      <c r="T129" s="765"/>
      <c r="U129" s="765"/>
    </row>
    <row r="130" spans="1:21" ht="15.75" customHeight="1">
      <c r="A130" s="766"/>
      <c r="B130" s="766"/>
      <c r="C130" s="766"/>
      <c r="D130" s="771"/>
      <c r="E130" s="771"/>
      <c r="F130" s="771"/>
      <c r="G130" s="771"/>
      <c r="H130" s="771"/>
      <c r="I130" s="766"/>
      <c r="J130" s="771"/>
      <c r="K130" s="771"/>
      <c r="L130" s="765"/>
      <c r="M130" s="765"/>
      <c r="N130" s="765"/>
      <c r="O130" s="765"/>
      <c r="P130" s="765"/>
      <c r="Q130" s="765"/>
      <c r="R130" s="765"/>
      <c r="S130" s="765"/>
      <c r="T130" s="765"/>
      <c r="U130" s="765"/>
    </row>
    <row r="131" spans="1:21" ht="15.75" customHeight="1">
      <c r="A131" s="766"/>
      <c r="B131" s="766"/>
      <c r="C131" s="766"/>
      <c r="D131" s="771"/>
      <c r="E131" s="771"/>
      <c r="F131" s="771"/>
      <c r="G131" s="771"/>
      <c r="H131" s="771"/>
      <c r="I131" s="766"/>
      <c r="J131" s="771"/>
      <c r="K131" s="771"/>
      <c r="L131" s="765"/>
      <c r="M131" s="765"/>
      <c r="N131" s="765"/>
      <c r="O131" s="765"/>
      <c r="P131" s="765"/>
      <c r="Q131" s="765"/>
      <c r="R131" s="765"/>
      <c r="S131" s="765"/>
      <c r="T131" s="765"/>
      <c r="U131" s="765"/>
    </row>
    <row r="132" spans="1:21" ht="15.75" customHeight="1">
      <c r="A132" s="766"/>
      <c r="B132" s="766"/>
      <c r="C132" s="766"/>
      <c r="D132" s="771"/>
      <c r="E132" s="771"/>
      <c r="F132" s="771"/>
      <c r="G132" s="771"/>
      <c r="H132" s="771"/>
      <c r="I132" s="766"/>
      <c r="J132" s="771"/>
      <c r="K132" s="771"/>
      <c r="L132" s="765"/>
      <c r="M132" s="765"/>
      <c r="N132" s="765"/>
      <c r="O132" s="765"/>
      <c r="P132" s="765"/>
      <c r="Q132" s="765"/>
      <c r="R132" s="765"/>
      <c r="S132" s="765"/>
      <c r="T132" s="765"/>
      <c r="U132" s="765"/>
    </row>
    <row r="133" spans="1:21" ht="15.75" customHeight="1">
      <c r="A133" s="766"/>
      <c r="B133" s="766"/>
      <c r="C133" s="766"/>
      <c r="D133" s="771"/>
      <c r="E133" s="771"/>
      <c r="F133" s="771"/>
      <c r="G133" s="771"/>
      <c r="H133" s="771"/>
      <c r="I133" s="766"/>
      <c r="J133" s="771"/>
      <c r="K133" s="771"/>
      <c r="L133" s="765"/>
      <c r="M133" s="765"/>
      <c r="N133" s="765"/>
      <c r="O133" s="765"/>
      <c r="P133" s="765"/>
      <c r="Q133" s="765"/>
      <c r="R133" s="765"/>
      <c r="S133" s="765"/>
      <c r="T133" s="765"/>
      <c r="U133" s="765"/>
    </row>
    <row r="134" spans="1:21" ht="15.75" customHeight="1">
      <c r="A134" s="766"/>
      <c r="B134" s="766"/>
      <c r="C134" s="766"/>
      <c r="D134" s="771"/>
      <c r="E134" s="771"/>
      <c r="F134" s="771"/>
      <c r="G134" s="771"/>
      <c r="H134" s="771"/>
      <c r="I134" s="766"/>
      <c r="J134" s="771"/>
      <c r="K134" s="771"/>
      <c r="L134" s="765"/>
      <c r="M134" s="765"/>
      <c r="N134" s="765"/>
      <c r="O134" s="765"/>
      <c r="P134" s="765"/>
      <c r="Q134" s="765"/>
      <c r="R134" s="765"/>
      <c r="S134" s="765"/>
      <c r="T134" s="765"/>
      <c r="U134" s="765"/>
    </row>
    <row r="135" spans="1:21" ht="15.75" customHeight="1">
      <c r="A135" s="766"/>
      <c r="B135" s="766"/>
      <c r="C135" s="766"/>
      <c r="D135" s="771"/>
      <c r="E135" s="771"/>
      <c r="F135" s="771"/>
      <c r="G135" s="771"/>
      <c r="H135" s="771"/>
      <c r="I135" s="766"/>
      <c r="J135" s="771"/>
      <c r="K135" s="771"/>
      <c r="L135" s="765"/>
      <c r="M135" s="765"/>
      <c r="N135" s="765"/>
      <c r="O135" s="765"/>
      <c r="P135" s="765"/>
      <c r="Q135" s="765"/>
      <c r="R135" s="765"/>
      <c r="S135" s="765"/>
      <c r="T135" s="765"/>
      <c r="U135" s="765"/>
    </row>
    <row r="136" spans="1:21" ht="15.75" customHeight="1">
      <c r="A136" s="766"/>
      <c r="B136" s="766"/>
      <c r="C136" s="766"/>
      <c r="D136" s="771"/>
      <c r="E136" s="771"/>
      <c r="F136" s="771"/>
      <c r="G136" s="771"/>
      <c r="H136" s="771"/>
      <c r="I136" s="766"/>
      <c r="J136" s="771"/>
      <c r="K136" s="771"/>
      <c r="L136" s="765"/>
      <c r="M136" s="765"/>
      <c r="N136" s="765"/>
      <c r="O136" s="765"/>
      <c r="P136" s="765"/>
      <c r="Q136" s="765"/>
      <c r="R136" s="765"/>
      <c r="S136" s="765"/>
      <c r="T136" s="765"/>
      <c r="U136" s="765"/>
    </row>
    <row r="137" spans="1:21" ht="15.75" customHeight="1">
      <c r="A137" s="766"/>
      <c r="B137" s="766"/>
      <c r="C137" s="766"/>
      <c r="D137" s="771"/>
      <c r="E137" s="771"/>
      <c r="F137" s="771"/>
      <c r="G137" s="771"/>
      <c r="H137" s="771"/>
      <c r="I137" s="766"/>
      <c r="J137" s="771"/>
      <c r="K137" s="771"/>
      <c r="L137" s="765"/>
      <c r="M137" s="765"/>
      <c r="N137" s="765"/>
      <c r="O137" s="765"/>
      <c r="P137" s="765"/>
      <c r="Q137" s="765"/>
      <c r="R137" s="765"/>
      <c r="S137" s="765"/>
      <c r="T137" s="765"/>
      <c r="U137" s="765"/>
    </row>
    <row r="138" spans="1:21" ht="15.75" customHeight="1">
      <c r="A138" s="766"/>
      <c r="B138" s="766"/>
      <c r="C138" s="766"/>
      <c r="D138" s="771"/>
      <c r="E138" s="771"/>
      <c r="F138" s="771"/>
      <c r="G138" s="771"/>
      <c r="H138" s="771"/>
      <c r="I138" s="766"/>
      <c r="J138" s="771"/>
      <c r="K138" s="771"/>
      <c r="L138" s="765"/>
      <c r="M138" s="765"/>
      <c r="N138" s="765"/>
      <c r="O138" s="765"/>
      <c r="P138" s="765"/>
      <c r="Q138" s="765"/>
      <c r="R138" s="765"/>
      <c r="S138" s="765"/>
      <c r="T138" s="765"/>
      <c r="U138" s="765"/>
    </row>
    <row r="139" spans="1:21" ht="15.75" customHeight="1">
      <c r="A139" s="766"/>
      <c r="B139" s="766"/>
      <c r="C139" s="766"/>
      <c r="D139" s="771"/>
      <c r="E139" s="771"/>
      <c r="F139" s="771"/>
      <c r="G139" s="771"/>
      <c r="H139" s="771"/>
      <c r="I139" s="766"/>
      <c r="J139" s="771"/>
      <c r="K139" s="771"/>
      <c r="L139" s="765"/>
      <c r="M139" s="765"/>
      <c r="N139" s="765"/>
      <c r="O139" s="765"/>
      <c r="P139" s="765"/>
      <c r="Q139" s="765"/>
      <c r="R139" s="765"/>
      <c r="S139" s="765"/>
      <c r="T139" s="765"/>
      <c r="U139" s="765"/>
    </row>
    <row r="140" spans="1:21" ht="15.75" customHeight="1">
      <c r="A140" s="766"/>
      <c r="B140" s="766"/>
      <c r="C140" s="766"/>
      <c r="D140" s="771"/>
      <c r="E140" s="771"/>
      <c r="F140" s="771"/>
      <c r="G140" s="771"/>
      <c r="H140" s="771"/>
      <c r="I140" s="766"/>
      <c r="J140" s="771"/>
      <c r="K140" s="771"/>
      <c r="L140" s="765"/>
      <c r="M140" s="765"/>
      <c r="N140" s="765"/>
      <c r="O140" s="765"/>
      <c r="P140" s="765"/>
      <c r="Q140" s="765"/>
      <c r="R140" s="765"/>
      <c r="S140" s="765"/>
      <c r="T140" s="765"/>
      <c r="U140" s="765"/>
    </row>
    <row r="141" spans="1:21" ht="15.75" customHeight="1">
      <c r="A141" s="766"/>
      <c r="B141" s="766"/>
      <c r="C141" s="766"/>
      <c r="D141" s="771"/>
      <c r="E141" s="771"/>
      <c r="F141" s="771"/>
      <c r="G141" s="771"/>
      <c r="H141" s="771"/>
      <c r="I141" s="766"/>
      <c r="J141" s="771"/>
      <c r="K141" s="771"/>
      <c r="L141" s="765"/>
      <c r="M141" s="765"/>
      <c r="N141" s="765"/>
      <c r="O141" s="765"/>
      <c r="P141" s="765"/>
      <c r="Q141" s="765"/>
      <c r="R141" s="765"/>
      <c r="S141" s="765"/>
      <c r="T141" s="765"/>
      <c r="U141" s="765"/>
    </row>
    <row r="142" spans="1:21" ht="15.75" customHeight="1">
      <c r="A142" s="766"/>
      <c r="B142" s="766"/>
      <c r="C142" s="766"/>
      <c r="D142" s="771"/>
      <c r="E142" s="771"/>
      <c r="F142" s="771"/>
      <c r="G142" s="771"/>
      <c r="H142" s="771"/>
      <c r="I142" s="766"/>
      <c r="J142" s="771"/>
      <c r="K142" s="771"/>
      <c r="L142" s="765"/>
      <c r="M142" s="765"/>
      <c r="N142" s="765"/>
      <c r="O142" s="765"/>
      <c r="P142" s="765"/>
      <c r="Q142" s="765"/>
      <c r="R142" s="765"/>
      <c r="S142" s="765"/>
      <c r="T142" s="765"/>
      <c r="U142" s="765"/>
    </row>
    <row r="143" spans="1:21" ht="15.75" customHeight="1">
      <c r="A143" s="766"/>
      <c r="B143" s="766"/>
      <c r="C143" s="766"/>
      <c r="D143" s="771"/>
      <c r="E143" s="771"/>
      <c r="F143" s="771"/>
      <c r="G143" s="771"/>
      <c r="H143" s="771"/>
      <c r="I143" s="766"/>
      <c r="J143" s="771"/>
      <c r="K143" s="771"/>
      <c r="L143" s="765"/>
      <c r="M143" s="765"/>
      <c r="N143" s="765"/>
      <c r="O143" s="765"/>
      <c r="P143" s="765"/>
      <c r="Q143" s="765"/>
      <c r="R143" s="765"/>
      <c r="S143" s="765"/>
      <c r="T143" s="765"/>
      <c r="U143" s="765"/>
    </row>
    <row r="144" spans="1:21" ht="15.75" customHeight="1">
      <c r="A144" s="766"/>
      <c r="B144" s="766"/>
      <c r="C144" s="766"/>
      <c r="D144" s="771"/>
      <c r="E144" s="771"/>
      <c r="F144" s="771"/>
      <c r="G144" s="771"/>
      <c r="H144" s="771"/>
      <c r="I144" s="766"/>
      <c r="J144" s="771"/>
      <c r="K144" s="771"/>
      <c r="L144" s="765"/>
      <c r="M144" s="765"/>
      <c r="N144" s="765"/>
      <c r="O144" s="765"/>
      <c r="P144" s="765"/>
      <c r="Q144" s="765"/>
      <c r="R144" s="765"/>
      <c r="S144" s="765"/>
      <c r="T144" s="765"/>
      <c r="U144" s="765"/>
    </row>
    <row r="145" spans="1:21" ht="15.75" customHeight="1">
      <c r="A145" s="766"/>
      <c r="B145" s="766"/>
      <c r="C145" s="766"/>
      <c r="D145" s="771"/>
      <c r="E145" s="771"/>
      <c r="F145" s="771"/>
      <c r="G145" s="771"/>
      <c r="H145" s="771"/>
      <c r="I145" s="766"/>
      <c r="J145" s="771"/>
      <c r="K145" s="771"/>
      <c r="L145" s="765"/>
      <c r="M145" s="765"/>
      <c r="N145" s="765"/>
      <c r="O145" s="765"/>
      <c r="P145" s="765"/>
      <c r="Q145" s="765"/>
      <c r="R145" s="765"/>
      <c r="S145" s="765"/>
      <c r="T145" s="765"/>
      <c r="U145" s="765"/>
    </row>
    <row r="146" spans="1:21" ht="15.75" customHeight="1">
      <c r="A146" s="766"/>
      <c r="B146" s="766"/>
      <c r="C146" s="766"/>
      <c r="D146" s="771"/>
      <c r="E146" s="771"/>
      <c r="F146" s="771"/>
      <c r="G146" s="771"/>
      <c r="H146" s="771"/>
      <c r="I146" s="766"/>
      <c r="J146" s="771"/>
      <c r="K146" s="771"/>
      <c r="L146" s="765"/>
      <c r="M146" s="765"/>
      <c r="N146" s="765"/>
      <c r="O146" s="765"/>
      <c r="P146" s="765"/>
      <c r="Q146" s="765"/>
      <c r="R146" s="765"/>
      <c r="S146" s="765"/>
      <c r="T146" s="765"/>
      <c r="U146" s="765"/>
    </row>
    <row r="147" spans="1:21" ht="15.75" customHeight="1">
      <c r="A147" s="766"/>
      <c r="B147" s="766"/>
      <c r="C147" s="766"/>
      <c r="D147" s="771"/>
      <c r="E147" s="771"/>
      <c r="F147" s="771"/>
      <c r="G147" s="771"/>
      <c r="H147" s="771"/>
      <c r="I147" s="766"/>
      <c r="J147" s="771"/>
      <c r="K147" s="771"/>
      <c r="L147" s="765"/>
      <c r="M147" s="765"/>
      <c r="N147" s="765"/>
      <c r="O147" s="765"/>
      <c r="P147" s="765"/>
      <c r="Q147" s="765"/>
      <c r="R147" s="765"/>
      <c r="S147" s="765"/>
      <c r="T147" s="765"/>
      <c r="U147" s="765"/>
    </row>
    <row r="148" spans="1:21" ht="15.75" customHeight="1">
      <c r="A148" s="766"/>
      <c r="B148" s="766"/>
      <c r="C148" s="766"/>
      <c r="D148" s="771"/>
      <c r="E148" s="771"/>
      <c r="F148" s="771"/>
      <c r="G148" s="771"/>
      <c r="H148" s="771"/>
      <c r="I148" s="766"/>
      <c r="J148" s="771"/>
      <c r="K148" s="771"/>
      <c r="L148" s="765"/>
      <c r="M148" s="765"/>
      <c r="N148" s="765"/>
      <c r="O148" s="765"/>
      <c r="P148" s="765"/>
      <c r="Q148" s="765"/>
      <c r="R148" s="765"/>
      <c r="S148" s="765"/>
      <c r="T148" s="765"/>
      <c r="U148" s="765"/>
    </row>
    <row r="149" spans="1:21" ht="15.75" customHeight="1">
      <c r="A149" s="766"/>
      <c r="B149" s="766"/>
      <c r="C149" s="766"/>
      <c r="D149" s="771"/>
      <c r="E149" s="771"/>
      <c r="F149" s="771"/>
      <c r="G149" s="771"/>
      <c r="H149" s="771"/>
      <c r="I149" s="766"/>
      <c r="J149" s="771"/>
      <c r="K149" s="771"/>
      <c r="L149" s="765"/>
      <c r="M149" s="765"/>
      <c r="N149" s="765"/>
      <c r="O149" s="765"/>
      <c r="P149" s="765"/>
      <c r="Q149" s="765"/>
      <c r="R149" s="765"/>
      <c r="S149" s="765"/>
      <c r="T149" s="765"/>
      <c r="U149" s="765"/>
    </row>
    <row r="150" spans="1:21" ht="15.75" customHeight="1">
      <c r="A150" s="766"/>
      <c r="B150" s="766"/>
      <c r="C150" s="766"/>
      <c r="D150" s="771"/>
      <c r="E150" s="771"/>
      <c r="F150" s="771"/>
      <c r="G150" s="771"/>
      <c r="H150" s="771"/>
      <c r="I150" s="766"/>
      <c r="J150" s="771"/>
      <c r="K150" s="771"/>
      <c r="L150" s="765"/>
      <c r="M150" s="765"/>
      <c r="N150" s="765"/>
      <c r="O150" s="765"/>
      <c r="P150" s="765"/>
      <c r="Q150" s="765"/>
      <c r="R150" s="765"/>
      <c r="S150" s="765"/>
      <c r="T150" s="765"/>
      <c r="U150" s="765"/>
    </row>
    <row r="151" spans="1:21" ht="15.75" customHeight="1">
      <c r="A151" s="766"/>
      <c r="B151" s="766"/>
      <c r="C151" s="766"/>
      <c r="D151" s="771"/>
      <c r="E151" s="771"/>
      <c r="F151" s="771"/>
      <c r="G151" s="771"/>
      <c r="H151" s="771"/>
      <c r="I151" s="766"/>
      <c r="J151" s="771"/>
      <c r="K151" s="771"/>
      <c r="L151" s="765"/>
      <c r="M151" s="765"/>
      <c r="N151" s="765"/>
      <c r="O151" s="765"/>
      <c r="P151" s="765"/>
      <c r="Q151" s="765"/>
      <c r="R151" s="765"/>
      <c r="S151" s="765"/>
      <c r="T151" s="765"/>
      <c r="U151" s="765"/>
    </row>
    <row r="152" spans="1:21" ht="15.75" customHeight="1">
      <c r="A152" s="766"/>
      <c r="B152" s="766"/>
      <c r="C152" s="766"/>
      <c r="D152" s="771"/>
      <c r="E152" s="771"/>
      <c r="F152" s="771"/>
      <c r="G152" s="771"/>
      <c r="H152" s="771"/>
      <c r="I152" s="766"/>
      <c r="J152" s="771"/>
      <c r="K152" s="771"/>
      <c r="L152" s="765"/>
      <c r="M152" s="765"/>
      <c r="N152" s="765"/>
      <c r="O152" s="765"/>
      <c r="P152" s="765"/>
      <c r="Q152" s="765"/>
      <c r="R152" s="765"/>
      <c r="S152" s="765"/>
      <c r="T152" s="765"/>
      <c r="U152" s="765"/>
    </row>
    <row r="153" spans="1:21" ht="15.75" customHeight="1">
      <c r="A153" s="766"/>
      <c r="B153" s="766"/>
      <c r="C153" s="766"/>
      <c r="D153" s="771"/>
      <c r="E153" s="771"/>
      <c r="F153" s="771"/>
      <c r="G153" s="771"/>
      <c r="H153" s="771"/>
      <c r="I153" s="766"/>
      <c r="J153" s="771"/>
      <c r="K153" s="771"/>
      <c r="L153" s="765"/>
      <c r="M153" s="765"/>
      <c r="N153" s="765"/>
      <c r="O153" s="765"/>
      <c r="P153" s="765"/>
      <c r="Q153" s="765"/>
      <c r="R153" s="765"/>
      <c r="S153" s="765"/>
      <c r="T153" s="765"/>
      <c r="U153" s="765"/>
    </row>
    <row r="154" spans="1:21" ht="15.75" customHeight="1">
      <c r="A154" s="766"/>
      <c r="B154" s="766"/>
      <c r="C154" s="766"/>
      <c r="D154" s="771"/>
      <c r="E154" s="771"/>
      <c r="F154" s="771"/>
      <c r="G154" s="771"/>
      <c r="H154" s="771"/>
      <c r="I154" s="766"/>
      <c r="J154" s="771"/>
      <c r="K154" s="771"/>
      <c r="L154" s="765"/>
      <c r="M154" s="765"/>
      <c r="N154" s="765"/>
      <c r="O154" s="765"/>
      <c r="P154" s="765"/>
      <c r="Q154" s="765"/>
      <c r="R154" s="765"/>
      <c r="S154" s="765"/>
      <c r="T154" s="765"/>
      <c r="U154" s="765"/>
    </row>
    <row r="155" spans="1:21" ht="15.75" customHeight="1">
      <c r="A155" s="766"/>
      <c r="B155" s="766"/>
      <c r="C155" s="766"/>
      <c r="D155" s="771"/>
      <c r="E155" s="771"/>
      <c r="F155" s="771"/>
      <c r="G155" s="771"/>
      <c r="H155" s="771"/>
      <c r="I155" s="766"/>
      <c r="J155" s="771"/>
      <c r="K155" s="771"/>
      <c r="L155" s="765"/>
      <c r="M155" s="765"/>
      <c r="N155" s="765"/>
      <c r="O155" s="765"/>
      <c r="P155" s="765"/>
      <c r="Q155" s="765"/>
      <c r="R155" s="765"/>
      <c r="S155" s="765"/>
      <c r="T155" s="765"/>
      <c r="U155" s="765"/>
    </row>
    <row r="156" spans="1:21" ht="15.75" customHeight="1">
      <c r="A156" s="766"/>
      <c r="B156" s="766"/>
      <c r="C156" s="766"/>
      <c r="D156" s="771"/>
      <c r="E156" s="771"/>
      <c r="F156" s="771"/>
      <c r="G156" s="771"/>
      <c r="H156" s="771"/>
      <c r="I156" s="766"/>
      <c r="J156" s="771"/>
      <c r="K156" s="771"/>
      <c r="L156" s="765"/>
      <c r="M156" s="765"/>
      <c r="N156" s="765"/>
      <c r="O156" s="765"/>
      <c r="P156" s="765"/>
      <c r="Q156" s="765"/>
      <c r="R156" s="765"/>
      <c r="S156" s="765"/>
      <c r="T156" s="765"/>
      <c r="U156" s="765"/>
    </row>
    <row r="157" spans="1:21" ht="15.75" customHeight="1">
      <c r="A157" s="766"/>
      <c r="B157" s="766"/>
      <c r="C157" s="766"/>
      <c r="D157" s="771"/>
      <c r="E157" s="771"/>
      <c r="F157" s="771"/>
      <c r="G157" s="771"/>
      <c r="H157" s="771"/>
      <c r="I157" s="766"/>
      <c r="J157" s="771"/>
      <c r="K157" s="771"/>
      <c r="L157" s="765"/>
      <c r="M157" s="765"/>
      <c r="N157" s="765"/>
      <c r="O157" s="765"/>
      <c r="P157" s="765"/>
      <c r="Q157" s="765"/>
      <c r="R157" s="765"/>
      <c r="S157" s="765"/>
      <c r="T157" s="765"/>
      <c r="U157" s="765"/>
    </row>
    <row r="158" spans="1:21" ht="15.75" customHeight="1">
      <c r="A158" s="766"/>
      <c r="B158" s="766"/>
      <c r="C158" s="766"/>
      <c r="D158" s="771"/>
      <c r="E158" s="771"/>
      <c r="F158" s="771"/>
      <c r="G158" s="771"/>
      <c r="H158" s="771"/>
      <c r="I158" s="766"/>
      <c r="J158" s="771"/>
      <c r="K158" s="771"/>
      <c r="L158" s="765"/>
      <c r="M158" s="765"/>
      <c r="N158" s="765"/>
      <c r="O158" s="765"/>
      <c r="P158" s="765"/>
      <c r="Q158" s="765"/>
      <c r="R158" s="765"/>
      <c r="S158" s="765"/>
      <c r="T158" s="765"/>
      <c r="U158" s="765"/>
    </row>
    <row r="159" spans="1:21" ht="15.75" customHeight="1">
      <c r="A159" s="766"/>
      <c r="B159" s="766"/>
      <c r="C159" s="766"/>
      <c r="D159" s="771"/>
      <c r="E159" s="771"/>
      <c r="F159" s="771"/>
      <c r="G159" s="771"/>
      <c r="H159" s="771"/>
      <c r="I159" s="766"/>
      <c r="J159" s="771"/>
      <c r="K159" s="771"/>
      <c r="L159" s="765"/>
      <c r="M159" s="765"/>
      <c r="N159" s="765"/>
      <c r="O159" s="765"/>
      <c r="P159" s="765"/>
      <c r="Q159" s="765"/>
      <c r="R159" s="765"/>
      <c r="S159" s="765"/>
      <c r="T159" s="765"/>
      <c r="U159" s="765"/>
    </row>
    <row r="160" spans="1:21" ht="15.75" customHeight="1">
      <c r="A160" s="766"/>
      <c r="B160" s="766"/>
      <c r="C160" s="766"/>
      <c r="D160" s="771"/>
      <c r="E160" s="771"/>
      <c r="F160" s="771"/>
      <c r="G160" s="771"/>
      <c r="H160" s="771"/>
      <c r="I160" s="766"/>
      <c r="J160" s="771"/>
      <c r="K160" s="771"/>
      <c r="L160" s="765"/>
      <c r="M160" s="765"/>
      <c r="N160" s="765"/>
      <c r="O160" s="765"/>
      <c r="P160" s="765"/>
      <c r="Q160" s="765"/>
      <c r="R160" s="765"/>
      <c r="S160" s="765"/>
      <c r="T160" s="765"/>
      <c r="U160" s="765"/>
    </row>
    <row r="161" spans="1:21" ht="15.75" customHeight="1">
      <c r="A161" s="766"/>
      <c r="B161" s="766"/>
      <c r="C161" s="766"/>
      <c r="D161" s="771"/>
      <c r="E161" s="771"/>
      <c r="F161" s="771"/>
      <c r="G161" s="771"/>
      <c r="H161" s="771"/>
      <c r="I161" s="766"/>
      <c r="J161" s="771"/>
      <c r="K161" s="771"/>
      <c r="L161" s="765"/>
      <c r="M161" s="765"/>
      <c r="N161" s="765"/>
      <c r="O161" s="765"/>
      <c r="P161" s="765"/>
      <c r="Q161" s="765"/>
      <c r="R161" s="765"/>
      <c r="S161" s="765"/>
      <c r="T161" s="765"/>
      <c r="U161" s="765"/>
    </row>
    <row r="162" spans="1:21" ht="15.75" customHeight="1">
      <c r="A162" s="766"/>
      <c r="B162" s="766"/>
      <c r="C162" s="766"/>
      <c r="D162" s="771"/>
      <c r="E162" s="771"/>
      <c r="F162" s="771"/>
      <c r="G162" s="771"/>
      <c r="H162" s="771"/>
      <c r="I162" s="766"/>
      <c r="J162" s="771"/>
      <c r="K162" s="771"/>
      <c r="L162" s="765"/>
      <c r="M162" s="765"/>
      <c r="N162" s="765"/>
      <c r="O162" s="765"/>
      <c r="P162" s="765"/>
      <c r="Q162" s="765"/>
      <c r="R162" s="765"/>
      <c r="S162" s="765"/>
      <c r="T162" s="765"/>
      <c r="U162" s="765"/>
    </row>
    <row r="163" spans="1:21" ht="15.75" customHeight="1">
      <c r="A163" s="766"/>
      <c r="B163" s="766"/>
      <c r="C163" s="766"/>
      <c r="D163" s="771"/>
      <c r="E163" s="771"/>
      <c r="F163" s="771"/>
      <c r="G163" s="771"/>
      <c r="H163" s="771"/>
      <c r="I163" s="766"/>
      <c r="J163" s="771"/>
      <c r="K163" s="771"/>
      <c r="L163" s="765"/>
      <c r="M163" s="765"/>
      <c r="N163" s="765"/>
      <c r="O163" s="765"/>
      <c r="P163" s="765"/>
      <c r="Q163" s="765"/>
      <c r="R163" s="765"/>
      <c r="S163" s="765"/>
      <c r="T163" s="765"/>
      <c r="U163" s="765"/>
    </row>
    <row r="164" spans="1:21" ht="15.75" customHeight="1">
      <c r="A164" s="766"/>
      <c r="B164" s="766"/>
      <c r="C164" s="766"/>
      <c r="D164" s="771"/>
      <c r="E164" s="771"/>
      <c r="F164" s="771"/>
      <c r="G164" s="771"/>
      <c r="H164" s="771"/>
      <c r="I164" s="766"/>
      <c r="J164" s="771"/>
      <c r="K164" s="771"/>
      <c r="L164" s="765"/>
      <c r="M164" s="765"/>
      <c r="N164" s="765"/>
      <c r="O164" s="765"/>
      <c r="P164" s="765"/>
      <c r="Q164" s="765"/>
      <c r="R164" s="765"/>
      <c r="S164" s="765"/>
      <c r="T164" s="765"/>
      <c r="U164" s="765"/>
    </row>
    <row r="165" spans="1:21" ht="15.75" customHeight="1">
      <c r="A165" s="766"/>
      <c r="B165" s="766"/>
      <c r="C165" s="766"/>
      <c r="D165" s="771"/>
      <c r="E165" s="771"/>
      <c r="F165" s="771"/>
      <c r="G165" s="771"/>
      <c r="H165" s="771"/>
      <c r="I165" s="766"/>
      <c r="J165" s="771"/>
      <c r="K165" s="771"/>
      <c r="L165" s="765"/>
      <c r="M165" s="765"/>
      <c r="N165" s="765"/>
      <c r="O165" s="765"/>
      <c r="P165" s="765"/>
      <c r="Q165" s="765"/>
      <c r="R165" s="765"/>
      <c r="S165" s="765"/>
      <c r="T165" s="765"/>
      <c r="U165" s="765"/>
    </row>
    <row r="166" spans="1:21" ht="15.75" customHeight="1">
      <c r="A166" s="766"/>
      <c r="B166" s="766"/>
      <c r="C166" s="766"/>
      <c r="D166" s="771"/>
      <c r="E166" s="771"/>
      <c r="F166" s="771"/>
      <c r="G166" s="771"/>
      <c r="H166" s="771"/>
      <c r="I166" s="766"/>
      <c r="J166" s="771"/>
      <c r="K166" s="771"/>
      <c r="L166" s="765"/>
      <c r="M166" s="765"/>
      <c r="N166" s="765"/>
      <c r="O166" s="765"/>
      <c r="P166" s="765"/>
      <c r="Q166" s="765"/>
      <c r="R166" s="765"/>
      <c r="S166" s="765"/>
      <c r="T166" s="765"/>
      <c r="U166" s="765"/>
    </row>
    <row r="167" spans="1:21" ht="15.75" customHeight="1">
      <c r="A167" s="766"/>
      <c r="B167" s="766"/>
      <c r="C167" s="766"/>
      <c r="D167" s="771"/>
      <c r="E167" s="771"/>
      <c r="F167" s="771"/>
      <c r="G167" s="771"/>
      <c r="H167" s="771"/>
      <c r="I167" s="766"/>
      <c r="J167" s="771"/>
      <c r="K167" s="771"/>
      <c r="L167" s="765"/>
      <c r="M167" s="765"/>
      <c r="N167" s="765"/>
      <c r="O167" s="765"/>
      <c r="P167" s="765"/>
      <c r="Q167" s="765"/>
      <c r="R167" s="765"/>
      <c r="S167" s="765"/>
      <c r="T167" s="765"/>
      <c r="U167" s="765"/>
    </row>
    <row r="168" spans="1:21" ht="15.75" customHeight="1">
      <c r="A168" s="766"/>
      <c r="B168" s="766"/>
      <c r="C168" s="766"/>
      <c r="D168" s="771"/>
      <c r="E168" s="771"/>
      <c r="F168" s="771"/>
      <c r="G168" s="771"/>
      <c r="H168" s="771"/>
      <c r="I168" s="766"/>
      <c r="J168" s="771"/>
      <c r="K168" s="771"/>
      <c r="L168" s="765"/>
      <c r="M168" s="765"/>
      <c r="N168" s="765"/>
      <c r="O168" s="765"/>
      <c r="P168" s="765"/>
      <c r="Q168" s="765"/>
      <c r="R168" s="765"/>
      <c r="S168" s="765"/>
      <c r="T168" s="765"/>
      <c r="U168" s="765"/>
    </row>
    <row r="169" spans="1:21" ht="15.75" customHeight="1">
      <c r="A169" s="766"/>
      <c r="B169" s="766"/>
      <c r="C169" s="766"/>
      <c r="D169" s="771"/>
      <c r="E169" s="771"/>
      <c r="F169" s="771"/>
      <c r="G169" s="771"/>
      <c r="H169" s="771"/>
      <c r="I169" s="766"/>
      <c r="J169" s="771"/>
      <c r="K169" s="771"/>
      <c r="L169" s="765"/>
      <c r="M169" s="765"/>
      <c r="N169" s="765"/>
      <c r="O169" s="765"/>
      <c r="P169" s="765"/>
      <c r="Q169" s="765"/>
      <c r="R169" s="765"/>
      <c r="S169" s="765"/>
      <c r="T169" s="765"/>
      <c r="U169" s="765"/>
    </row>
    <row r="170" spans="1:21" ht="15.75" customHeight="1">
      <c r="A170" s="766"/>
      <c r="B170" s="766"/>
      <c r="C170" s="766"/>
      <c r="D170" s="771"/>
      <c r="E170" s="771"/>
      <c r="F170" s="771"/>
      <c r="G170" s="771"/>
      <c r="H170" s="771"/>
      <c r="I170" s="766"/>
      <c r="J170" s="771"/>
      <c r="K170" s="771"/>
      <c r="L170" s="765"/>
      <c r="M170" s="765"/>
      <c r="N170" s="765"/>
      <c r="O170" s="765"/>
      <c r="P170" s="765"/>
      <c r="Q170" s="765"/>
      <c r="R170" s="765"/>
      <c r="S170" s="765"/>
      <c r="T170" s="765"/>
      <c r="U170" s="765"/>
    </row>
    <row r="171" spans="1:21" ht="15.75" customHeight="1">
      <c r="A171" s="766"/>
      <c r="B171" s="766"/>
      <c r="C171" s="766"/>
      <c r="D171" s="771"/>
      <c r="E171" s="771"/>
      <c r="F171" s="771"/>
      <c r="G171" s="771"/>
      <c r="H171" s="771"/>
      <c r="I171" s="766"/>
      <c r="J171" s="771"/>
      <c r="K171" s="771"/>
      <c r="L171" s="765"/>
      <c r="M171" s="765"/>
      <c r="N171" s="765"/>
      <c r="O171" s="765"/>
      <c r="P171" s="765"/>
      <c r="Q171" s="765"/>
      <c r="R171" s="765"/>
      <c r="S171" s="765"/>
      <c r="T171" s="765"/>
      <c r="U171" s="765"/>
    </row>
    <row r="172" spans="1:21" ht="15.75" customHeight="1">
      <c r="A172" s="766"/>
      <c r="B172" s="766"/>
      <c r="C172" s="766"/>
      <c r="D172" s="771"/>
      <c r="E172" s="771"/>
      <c r="F172" s="771"/>
      <c r="G172" s="771"/>
      <c r="H172" s="771"/>
      <c r="I172" s="766"/>
      <c r="J172" s="771"/>
      <c r="K172" s="771"/>
      <c r="L172" s="765"/>
      <c r="M172" s="765"/>
      <c r="N172" s="765"/>
      <c r="O172" s="765"/>
      <c r="P172" s="765"/>
      <c r="Q172" s="765"/>
      <c r="R172" s="765"/>
      <c r="S172" s="765"/>
      <c r="T172" s="765"/>
      <c r="U172" s="765"/>
    </row>
    <row r="173" spans="1:21" ht="15.75" customHeight="1">
      <c r="A173" s="766"/>
      <c r="B173" s="766"/>
      <c r="C173" s="766"/>
      <c r="D173" s="771"/>
      <c r="E173" s="771"/>
      <c r="F173" s="771"/>
      <c r="G173" s="771"/>
      <c r="H173" s="771"/>
      <c r="I173" s="766"/>
      <c r="J173" s="771"/>
      <c r="K173" s="771"/>
      <c r="L173" s="765"/>
      <c r="M173" s="765"/>
      <c r="N173" s="765"/>
      <c r="O173" s="765"/>
      <c r="P173" s="765"/>
      <c r="Q173" s="765"/>
      <c r="R173" s="765"/>
      <c r="S173" s="765"/>
      <c r="T173" s="765"/>
      <c r="U173" s="765"/>
    </row>
    <row r="174" spans="1:21" ht="15.75" customHeight="1">
      <c r="A174" s="766"/>
      <c r="B174" s="766"/>
      <c r="C174" s="766"/>
      <c r="D174" s="771"/>
      <c r="E174" s="771"/>
      <c r="F174" s="771"/>
      <c r="G174" s="771"/>
      <c r="H174" s="771"/>
      <c r="I174" s="766"/>
      <c r="J174" s="771"/>
      <c r="K174" s="771"/>
      <c r="L174" s="765"/>
      <c r="M174" s="765"/>
      <c r="N174" s="765"/>
      <c r="O174" s="765"/>
      <c r="P174" s="765"/>
      <c r="Q174" s="765"/>
      <c r="R174" s="765"/>
      <c r="S174" s="765"/>
      <c r="T174" s="765"/>
      <c r="U174" s="765"/>
    </row>
    <row r="175" spans="1:21" ht="15.75" customHeight="1">
      <c r="A175" s="766"/>
      <c r="B175" s="766"/>
      <c r="C175" s="766"/>
      <c r="D175" s="771"/>
      <c r="E175" s="771"/>
      <c r="F175" s="771"/>
      <c r="G175" s="771"/>
      <c r="H175" s="771"/>
      <c r="I175" s="766"/>
      <c r="J175" s="771"/>
      <c r="K175" s="771"/>
      <c r="L175" s="765"/>
      <c r="M175" s="765"/>
      <c r="N175" s="765"/>
      <c r="O175" s="765"/>
      <c r="P175" s="765"/>
      <c r="Q175" s="765"/>
      <c r="R175" s="765"/>
      <c r="S175" s="765"/>
      <c r="T175" s="765"/>
      <c r="U175" s="765"/>
    </row>
    <row r="176" spans="1:21" ht="15.75" customHeight="1">
      <c r="A176" s="766"/>
      <c r="B176" s="766"/>
      <c r="C176" s="766"/>
      <c r="D176" s="771"/>
      <c r="E176" s="771"/>
      <c r="F176" s="771"/>
      <c r="G176" s="771"/>
      <c r="H176" s="771"/>
      <c r="I176" s="766"/>
      <c r="J176" s="771"/>
      <c r="K176" s="771"/>
      <c r="L176" s="765"/>
      <c r="M176" s="765"/>
      <c r="N176" s="765"/>
      <c r="O176" s="765"/>
      <c r="P176" s="765"/>
      <c r="Q176" s="765"/>
      <c r="R176" s="765"/>
      <c r="S176" s="765"/>
      <c r="T176" s="765"/>
      <c r="U176" s="765"/>
    </row>
    <row r="177" spans="1:21" ht="15.75" customHeight="1">
      <c r="A177" s="766"/>
      <c r="B177" s="766"/>
      <c r="C177" s="766"/>
      <c r="D177" s="771"/>
      <c r="E177" s="771"/>
      <c r="F177" s="771"/>
      <c r="G177" s="771"/>
      <c r="H177" s="771"/>
      <c r="I177" s="766"/>
      <c r="J177" s="771"/>
      <c r="K177" s="771"/>
      <c r="L177" s="765"/>
      <c r="M177" s="765"/>
      <c r="N177" s="765"/>
      <c r="O177" s="765"/>
      <c r="P177" s="765"/>
      <c r="Q177" s="765"/>
      <c r="R177" s="765"/>
      <c r="S177" s="765"/>
      <c r="T177" s="765"/>
      <c r="U177" s="765"/>
    </row>
    <row r="178" spans="1:21" ht="15.75" customHeight="1">
      <c r="A178" s="766"/>
      <c r="B178" s="766"/>
      <c r="C178" s="766"/>
      <c r="D178" s="771"/>
      <c r="E178" s="771"/>
      <c r="F178" s="771"/>
      <c r="G178" s="771"/>
      <c r="H178" s="771"/>
      <c r="I178" s="766"/>
      <c r="J178" s="771"/>
      <c r="K178" s="771"/>
      <c r="L178" s="765"/>
      <c r="M178" s="765"/>
      <c r="N178" s="765"/>
      <c r="O178" s="765"/>
      <c r="P178" s="765"/>
      <c r="Q178" s="765"/>
      <c r="R178" s="765"/>
      <c r="S178" s="765"/>
      <c r="T178" s="765"/>
      <c r="U178" s="765"/>
    </row>
    <row r="179" spans="1:21" ht="15.75" customHeight="1">
      <c r="A179" s="766"/>
      <c r="B179" s="766"/>
      <c r="C179" s="766"/>
      <c r="D179" s="771"/>
      <c r="E179" s="771"/>
      <c r="F179" s="771"/>
      <c r="G179" s="771"/>
      <c r="H179" s="771"/>
      <c r="I179" s="766"/>
      <c r="J179" s="771"/>
      <c r="K179" s="771"/>
      <c r="L179" s="765"/>
      <c r="M179" s="765"/>
      <c r="N179" s="765"/>
      <c r="O179" s="765"/>
      <c r="P179" s="765"/>
      <c r="Q179" s="765"/>
      <c r="R179" s="765"/>
      <c r="S179" s="765"/>
      <c r="T179" s="765"/>
      <c r="U179" s="765"/>
    </row>
    <row r="180" spans="1:21" ht="15.75" customHeight="1">
      <c r="A180" s="766"/>
      <c r="B180" s="766"/>
      <c r="C180" s="766"/>
      <c r="D180" s="771"/>
      <c r="E180" s="771"/>
      <c r="F180" s="771"/>
      <c r="G180" s="771"/>
      <c r="H180" s="771"/>
      <c r="I180" s="766"/>
      <c r="J180" s="771"/>
      <c r="K180" s="771"/>
      <c r="L180" s="765"/>
      <c r="M180" s="765"/>
      <c r="N180" s="765"/>
      <c r="O180" s="765"/>
      <c r="P180" s="765"/>
      <c r="Q180" s="765"/>
      <c r="R180" s="765"/>
      <c r="S180" s="765"/>
      <c r="T180" s="765"/>
      <c r="U180" s="765"/>
    </row>
    <row r="181" spans="1:21" ht="15.75" customHeight="1">
      <c r="A181" s="766"/>
      <c r="B181" s="766"/>
      <c r="C181" s="766"/>
      <c r="D181" s="771"/>
      <c r="E181" s="771"/>
      <c r="F181" s="771"/>
      <c r="G181" s="771"/>
      <c r="H181" s="771"/>
      <c r="I181" s="766"/>
      <c r="J181" s="771"/>
      <c r="K181" s="771"/>
      <c r="L181" s="765"/>
      <c r="M181" s="765"/>
      <c r="N181" s="765"/>
      <c r="O181" s="765"/>
      <c r="P181" s="765"/>
      <c r="Q181" s="765"/>
      <c r="R181" s="765"/>
      <c r="S181" s="765"/>
      <c r="T181" s="765"/>
      <c r="U181" s="765"/>
    </row>
    <row r="182" spans="1:21" ht="15.75" customHeight="1">
      <c r="A182" s="766"/>
      <c r="B182" s="766"/>
      <c r="C182" s="766"/>
      <c r="D182" s="771"/>
      <c r="E182" s="771"/>
      <c r="F182" s="771"/>
      <c r="G182" s="771"/>
      <c r="H182" s="771"/>
      <c r="I182" s="766"/>
      <c r="J182" s="771"/>
      <c r="K182" s="771"/>
      <c r="L182" s="765"/>
      <c r="M182" s="765"/>
      <c r="N182" s="765"/>
      <c r="O182" s="765"/>
      <c r="P182" s="765"/>
      <c r="Q182" s="765"/>
      <c r="R182" s="765"/>
      <c r="S182" s="765"/>
      <c r="T182" s="765"/>
      <c r="U182" s="765"/>
    </row>
    <row r="183" spans="1:21" ht="15.75" customHeight="1">
      <c r="A183" s="766"/>
      <c r="B183" s="766"/>
      <c r="C183" s="766"/>
      <c r="D183" s="771"/>
      <c r="E183" s="771"/>
      <c r="F183" s="771"/>
      <c r="G183" s="771"/>
      <c r="H183" s="771"/>
      <c r="I183" s="766"/>
      <c r="J183" s="771"/>
      <c r="K183" s="771"/>
      <c r="L183" s="765"/>
      <c r="M183" s="765"/>
      <c r="N183" s="765"/>
      <c r="O183" s="765"/>
      <c r="P183" s="765"/>
      <c r="Q183" s="765"/>
      <c r="R183" s="765"/>
      <c r="S183" s="765"/>
      <c r="T183" s="765"/>
      <c r="U183" s="765"/>
    </row>
    <row r="184" spans="1:21" ht="15.75" customHeight="1">
      <c r="A184" s="766"/>
      <c r="B184" s="766"/>
      <c r="C184" s="766"/>
      <c r="D184" s="771"/>
      <c r="E184" s="771"/>
      <c r="F184" s="771"/>
      <c r="G184" s="771"/>
      <c r="H184" s="771"/>
      <c r="I184" s="766"/>
      <c r="J184" s="771"/>
      <c r="K184" s="771"/>
      <c r="L184" s="765"/>
      <c r="M184" s="765"/>
      <c r="N184" s="765"/>
      <c r="O184" s="765"/>
      <c r="P184" s="765"/>
      <c r="Q184" s="765"/>
      <c r="R184" s="765"/>
      <c r="S184" s="765"/>
      <c r="T184" s="765"/>
      <c r="U184" s="765"/>
    </row>
    <row r="185" spans="1:21" ht="15.75" customHeight="1">
      <c r="A185" s="766"/>
      <c r="B185" s="766"/>
      <c r="C185" s="766"/>
      <c r="D185" s="771"/>
      <c r="E185" s="771"/>
      <c r="F185" s="771"/>
      <c r="G185" s="771"/>
      <c r="H185" s="771"/>
      <c r="I185" s="766"/>
      <c r="J185" s="771"/>
      <c r="K185" s="771"/>
      <c r="L185" s="765"/>
      <c r="M185" s="765"/>
      <c r="N185" s="765"/>
      <c r="O185" s="765"/>
      <c r="P185" s="765"/>
      <c r="Q185" s="765"/>
      <c r="R185" s="765"/>
      <c r="S185" s="765"/>
      <c r="T185" s="765"/>
      <c r="U185" s="765"/>
    </row>
    <row r="186" spans="1:21" ht="15.75" customHeight="1">
      <c r="A186" s="766"/>
      <c r="B186" s="766"/>
      <c r="C186" s="766"/>
      <c r="D186" s="771"/>
      <c r="E186" s="771"/>
      <c r="F186" s="771"/>
      <c r="G186" s="771"/>
      <c r="H186" s="771"/>
      <c r="I186" s="766"/>
      <c r="J186" s="771"/>
      <c r="K186" s="771"/>
      <c r="L186" s="765"/>
      <c r="M186" s="765"/>
      <c r="N186" s="765"/>
      <c r="O186" s="765"/>
      <c r="P186" s="765"/>
      <c r="Q186" s="765"/>
      <c r="R186" s="765"/>
      <c r="S186" s="765"/>
      <c r="T186" s="765"/>
      <c r="U186" s="765"/>
    </row>
    <row r="187" spans="1:21" ht="15.75" customHeight="1">
      <c r="A187" s="766"/>
      <c r="B187" s="766"/>
      <c r="C187" s="766"/>
      <c r="D187" s="771"/>
      <c r="E187" s="771"/>
      <c r="F187" s="771"/>
      <c r="G187" s="771"/>
      <c r="H187" s="771"/>
      <c r="I187" s="766"/>
      <c r="J187" s="771"/>
      <c r="K187" s="771"/>
      <c r="L187" s="765"/>
      <c r="M187" s="765"/>
      <c r="N187" s="765"/>
      <c r="O187" s="765"/>
      <c r="P187" s="765"/>
      <c r="Q187" s="765"/>
      <c r="R187" s="765"/>
      <c r="S187" s="765"/>
      <c r="T187" s="765"/>
      <c r="U187" s="765"/>
    </row>
    <row r="188" spans="1:21" ht="15.75" customHeight="1">
      <c r="A188" s="766"/>
      <c r="B188" s="766"/>
      <c r="C188" s="766"/>
      <c r="D188" s="771"/>
      <c r="E188" s="771"/>
      <c r="F188" s="771"/>
      <c r="G188" s="771"/>
      <c r="H188" s="771"/>
      <c r="I188" s="766"/>
      <c r="J188" s="771"/>
      <c r="K188" s="771"/>
      <c r="L188" s="765"/>
      <c r="M188" s="765"/>
      <c r="N188" s="765"/>
      <c r="O188" s="765"/>
      <c r="P188" s="765"/>
      <c r="Q188" s="765"/>
      <c r="R188" s="765"/>
      <c r="S188" s="765"/>
      <c r="T188" s="765"/>
      <c r="U188" s="765"/>
    </row>
    <row r="189" spans="1:21" ht="15.75" customHeight="1">
      <c r="A189" s="766"/>
      <c r="B189" s="766"/>
      <c r="C189" s="766"/>
      <c r="D189" s="771"/>
      <c r="E189" s="771"/>
      <c r="F189" s="771"/>
      <c r="G189" s="771"/>
      <c r="H189" s="771"/>
      <c r="I189" s="766"/>
      <c r="J189" s="771"/>
      <c r="K189" s="771"/>
      <c r="L189" s="765"/>
      <c r="M189" s="765"/>
      <c r="N189" s="765"/>
      <c r="O189" s="765"/>
      <c r="P189" s="765"/>
      <c r="Q189" s="765"/>
      <c r="R189" s="765"/>
      <c r="S189" s="765"/>
      <c r="T189" s="765"/>
      <c r="U189" s="765"/>
    </row>
    <row r="190" spans="1:21" ht="15.75" customHeight="1">
      <c r="A190" s="766"/>
      <c r="B190" s="766"/>
      <c r="C190" s="766"/>
      <c r="D190" s="771"/>
      <c r="E190" s="771"/>
      <c r="F190" s="771"/>
      <c r="G190" s="771"/>
      <c r="H190" s="771"/>
      <c r="I190" s="766"/>
      <c r="J190" s="771"/>
      <c r="K190" s="771"/>
      <c r="L190" s="765"/>
      <c r="M190" s="765"/>
      <c r="N190" s="765"/>
      <c r="O190" s="765"/>
      <c r="P190" s="765"/>
      <c r="Q190" s="765"/>
      <c r="R190" s="765"/>
      <c r="S190" s="765"/>
      <c r="T190" s="765"/>
      <c r="U190" s="765"/>
    </row>
    <row r="191" spans="1:21" ht="15.75" customHeight="1">
      <c r="A191" s="766"/>
      <c r="B191" s="766"/>
      <c r="C191" s="766"/>
      <c r="D191" s="771"/>
      <c r="E191" s="771"/>
      <c r="F191" s="771"/>
      <c r="G191" s="771"/>
      <c r="H191" s="771"/>
      <c r="I191" s="766"/>
      <c r="J191" s="771"/>
      <c r="K191" s="771"/>
      <c r="L191" s="765"/>
      <c r="M191" s="765"/>
      <c r="N191" s="765"/>
      <c r="O191" s="765"/>
      <c r="P191" s="765"/>
      <c r="Q191" s="765"/>
      <c r="R191" s="765"/>
      <c r="S191" s="765"/>
      <c r="T191" s="765"/>
      <c r="U191" s="765"/>
    </row>
    <row r="192" spans="1:21" ht="15.75" customHeight="1">
      <c r="A192" s="766"/>
      <c r="B192" s="766"/>
      <c r="C192" s="766"/>
      <c r="D192" s="771"/>
      <c r="E192" s="771"/>
      <c r="F192" s="771"/>
      <c r="G192" s="771"/>
      <c r="H192" s="771"/>
      <c r="I192" s="766"/>
      <c r="J192" s="771"/>
      <c r="K192" s="771"/>
      <c r="L192" s="765"/>
      <c r="M192" s="765"/>
      <c r="N192" s="765"/>
      <c r="O192" s="765"/>
      <c r="P192" s="765"/>
      <c r="Q192" s="765"/>
      <c r="R192" s="765"/>
      <c r="S192" s="765"/>
      <c r="T192" s="765"/>
      <c r="U192" s="765"/>
    </row>
    <row r="193" spans="1:21" ht="15.75" customHeight="1">
      <c r="A193" s="766"/>
      <c r="B193" s="766"/>
      <c r="C193" s="766"/>
      <c r="D193" s="771"/>
      <c r="E193" s="771"/>
      <c r="F193" s="771"/>
      <c r="G193" s="771"/>
      <c r="H193" s="771"/>
      <c r="I193" s="766"/>
      <c r="J193" s="771"/>
      <c r="K193" s="771"/>
      <c r="L193" s="765"/>
      <c r="M193" s="765"/>
      <c r="N193" s="765"/>
      <c r="O193" s="765"/>
      <c r="P193" s="765"/>
      <c r="Q193" s="765"/>
      <c r="R193" s="765"/>
      <c r="S193" s="765"/>
      <c r="T193" s="765"/>
      <c r="U193" s="765"/>
    </row>
    <row r="194" spans="1:21" ht="15.75" customHeight="1">
      <c r="A194" s="766"/>
      <c r="B194" s="766"/>
      <c r="C194" s="766"/>
      <c r="D194" s="771"/>
      <c r="E194" s="771"/>
      <c r="F194" s="771"/>
      <c r="G194" s="771"/>
      <c r="H194" s="771"/>
      <c r="I194" s="766"/>
      <c r="J194" s="771"/>
      <c r="K194" s="771"/>
      <c r="L194" s="765"/>
      <c r="M194" s="765"/>
      <c r="N194" s="765"/>
      <c r="O194" s="765"/>
      <c r="P194" s="765"/>
      <c r="Q194" s="765"/>
      <c r="R194" s="765"/>
      <c r="S194" s="765"/>
      <c r="T194" s="765"/>
      <c r="U194" s="765"/>
    </row>
    <row r="195" spans="1:21" ht="15.75" customHeight="1">
      <c r="A195" s="766"/>
      <c r="B195" s="766"/>
      <c r="C195" s="766"/>
      <c r="D195" s="771"/>
      <c r="E195" s="771"/>
      <c r="F195" s="771"/>
      <c r="G195" s="771"/>
      <c r="H195" s="771"/>
      <c r="I195" s="766"/>
      <c r="J195" s="771"/>
      <c r="K195" s="771"/>
      <c r="L195" s="765"/>
      <c r="M195" s="765"/>
      <c r="N195" s="765"/>
      <c r="O195" s="765"/>
      <c r="P195" s="765"/>
      <c r="Q195" s="765"/>
      <c r="R195" s="765"/>
      <c r="S195" s="765"/>
      <c r="T195" s="765"/>
      <c r="U195" s="765"/>
    </row>
    <row r="196" spans="1:21" ht="15.75" customHeight="1">
      <c r="A196" s="766"/>
      <c r="B196" s="766"/>
      <c r="C196" s="766"/>
      <c r="D196" s="771"/>
      <c r="E196" s="771"/>
      <c r="F196" s="771"/>
      <c r="G196" s="771"/>
      <c r="H196" s="771"/>
      <c r="I196" s="766"/>
      <c r="J196" s="771"/>
      <c r="K196" s="771"/>
      <c r="L196" s="765"/>
      <c r="M196" s="765"/>
      <c r="N196" s="765"/>
      <c r="O196" s="765"/>
      <c r="P196" s="765"/>
      <c r="Q196" s="765"/>
      <c r="R196" s="765"/>
      <c r="S196" s="765"/>
      <c r="T196" s="765"/>
      <c r="U196" s="765"/>
    </row>
    <row r="197" spans="1:21" ht="15.75" customHeight="1">
      <c r="A197" s="766"/>
      <c r="B197" s="766"/>
      <c r="C197" s="766"/>
      <c r="D197" s="771"/>
      <c r="E197" s="771"/>
      <c r="F197" s="771"/>
      <c r="G197" s="771"/>
      <c r="H197" s="771"/>
      <c r="I197" s="766"/>
      <c r="J197" s="771"/>
      <c r="K197" s="771"/>
      <c r="L197" s="765"/>
      <c r="M197" s="765"/>
      <c r="N197" s="765"/>
      <c r="O197" s="765"/>
      <c r="P197" s="765"/>
      <c r="Q197" s="765"/>
      <c r="R197" s="765"/>
      <c r="S197" s="765"/>
      <c r="T197" s="765"/>
      <c r="U197" s="765"/>
    </row>
    <row r="198" spans="1:21" ht="15.75" customHeight="1">
      <c r="A198" s="766"/>
      <c r="B198" s="766"/>
      <c r="C198" s="766"/>
      <c r="D198" s="771"/>
      <c r="E198" s="771"/>
      <c r="F198" s="771"/>
      <c r="G198" s="771"/>
      <c r="H198" s="771"/>
      <c r="I198" s="766"/>
      <c r="J198" s="771"/>
      <c r="K198" s="771"/>
      <c r="L198" s="765"/>
      <c r="M198" s="765"/>
      <c r="N198" s="765"/>
      <c r="O198" s="765"/>
      <c r="P198" s="765"/>
      <c r="Q198" s="765"/>
      <c r="R198" s="765"/>
      <c r="S198" s="765"/>
      <c r="T198" s="765"/>
      <c r="U198" s="765"/>
    </row>
    <row r="199" spans="1:21" ht="15.75" customHeight="1">
      <c r="A199" s="766"/>
      <c r="B199" s="766"/>
      <c r="C199" s="766"/>
      <c r="D199" s="771"/>
      <c r="E199" s="771"/>
      <c r="F199" s="771"/>
      <c r="G199" s="771"/>
      <c r="H199" s="771"/>
      <c r="I199" s="766"/>
      <c r="J199" s="771"/>
      <c r="K199" s="771"/>
      <c r="L199" s="765"/>
      <c r="M199" s="765"/>
      <c r="N199" s="765"/>
      <c r="O199" s="765"/>
      <c r="P199" s="765"/>
      <c r="Q199" s="765"/>
      <c r="R199" s="765"/>
      <c r="S199" s="765"/>
      <c r="T199" s="765"/>
      <c r="U199" s="765"/>
    </row>
    <row r="200" spans="1:21" ht="15.75" customHeight="1">
      <c r="A200" s="766"/>
      <c r="B200" s="766"/>
      <c r="C200" s="766"/>
      <c r="D200" s="771"/>
      <c r="E200" s="771"/>
      <c r="F200" s="771"/>
      <c r="G200" s="771"/>
      <c r="H200" s="771"/>
      <c r="I200" s="766"/>
      <c r="J200" s="771"/>
      <c r="K200" s="771"/>
      <c r="L200" s="765"/>
      <c r="M200" s="765"/>
      <c r="N200" s="765"/>
      <c r="O200" s="765"/>
      <c r="P200" s="765"/>
      <c r="Q200" s="765"/>
      <c r="R200" s="765"/>
      <c r="S200" s="765"/>
      <c r="T200" s="765"/>
      <c r="U200" s="765"/>
    </row>
    <row r="201" spans="1:21" ht="15.75" customHeight="1">
      <c r="A201" s="766"/>
      <c r="B201" s="766"/>
      <c r="C201" s="766"/>
      <c r="D201" s="771"/>
      <c r="E201" s="771"/>
      <c r="F201" s="771"/>
      <c r="G201" s="771"/>
      <c r="H201" s="771"/>
      <c r="I201" s="766"/>
      <c r="J201" s="771"/>
      <c r="K201" s="771"/>
      <c r="L201" s="765"/>
      <c r="M201" s="765"/>
      <c r="N201" s="765"/>
      <c r="O201" s="765"/>
      <c r="P201" s="765"/>
      <c r="Q201" s="765"/>
      <c r="R201" s="765"/>
      <c r="S201" s="765"/>
      <c r="T201" s="765"/>
      <c r="U201" s="765"/>
    </row>
    <row r="202" spans="1:21" ht="15.75" customHeight="1">
      <c r="A202" s="766"/>
      <c r="B202" s="766"/>
      <c r="C202" s="766"/>
      <c r="D202" s="771"/>
      <c r="E202" s="771"/>
      <c r="F202" s="771"/>
      <c r="G202" s="771"/>
      <c r="H202" s="771"/>
      <c r="I202" s="766"/>
      <c r="J202" s="771"/>
      <c r="K202" s="771"/>
      <c r="L202" s="765"/>
      <c r="M202" s="765"/>
      <c r="N202" s="765"/>
      <c r="O202" s="765"/>
      <c r="P202" s="765"/>
      <c r="Q202" s="765"/>
      <c r="R202" s="765"/>
      <c r="S202" s="765"/>
      <c r="T202" s="765"/>
      <c r="U202" s="765"/>
    </row>
    <row r="203" spans="1:21" ht="15.75" customHeight="1">
      <c r="A203" s="766"/>
      <c r="B203" s="766"/>
      <c r="C203" s="766"/>
      <c r="D203" s="771"/>
      <c r="E203" s="771"/>
      <c r="F203" s="771"/>
      <c r="G203" s="771"/>
      <c r="H203" s="771"/>
      <c r="I203" s="766"/>
      <c r="J203" s="771"/>
      <c r="K203" s="771"/>
      <c r="L203" s="765"/>
      <c r="M203" s="765"/>
      <c r="N203" s="765"/>
      <c r="O203" s="765"/>
      <c r="P203" s="765"/>
      <c r="Q203" s="765"/>
      <c r="R203" s="765"/>
      <c r="S203" s="765"/>
      <c r="T203" s="765"/>
      <c r="U203" s="765"/>
    </row>
    <row r="204" spans="1:21" ht="15.75" customHeight="1">
      <c r="A204" s="766"/>
      <c r="B204" s="766"/>
      <c r="C204" s="766"/>
      <c r="D204" s="771"/>
      <c r="E204" s="771"/>
      <c r="F204" s="771"/>
      <c r="G204" s="771"/>
      <c r="H204" s="771"/>
      <c r="I204" s="766"/>
      <c r="J204" s="771"/>
      <c r="K204" s="771"/>
      <c r="L204" s="765"/>
      <c r="M204" s="765"/>
      <c r="N204" s="765"/>
      <c r="O204" s="765"/>
      <c r="P204" s="765"/>
      <c r="Q204" s="765"/>
      <c r="R204" s="765"/>
      <c r="S204" s="765"/>
      <c r="T204" s="765"/>
      <c r="U204" s="765"/>
    </row>
    <row r="205" spans="1:21" ht="15.75" customHeight="1">
      <c r="A205" s="766"/>
      <c r="B205" s="766"/>
      <c r="C205" s="766"/>
      <c r="D205" s="771"/>
      <c r="E205" s="771"/>
      <c r="F205" s="771"/>
      <c r="G205" s="771"/>
      <c r="H205" s="771"/>
      <c r="I205" s="766"/>
      <c r="J205" s="771"/>
      <c r="K205" s="771"/>
      <c r="L205" s="765"/>
      <c r="M205" s="765"/>
      <c r="N205" s="765"/>
      <c r="O205" s="765"/>
      <c r="P205" s="765"/>
      <c r="Q205" s="765"/>
      <c r="R205" s="765"/>
      <c r="S205" s="765"/>
      <c r="T205" s="765"/>
      <c r="U205" s="765"/>
    </row>
    <row r="206" spans="1:21" ht="15.75" customHeight="1">
      <c r="A206" s="766"/>
      <c r="B206" s="766"/>
      <c r="C206" s="766"/>
      <c r="D206" s="771"/>
      <c r="E206" s="771"/>
      <c r="F206" s="771"/>
      <c r="G206" s="771"/>
      <c r="H206" s="771"/>
      <c r="I206" s="766"/>
      <c r="J206" s="771"/>
      <c r="K206" s="771"/>
      <c r="L206" s="765"/>
      <c r="M206" s="765"/>
      <c r="N206" s="765"/>
      <c r="O206" s="765"/>
      <c r="P206" s="765"/>
      <c r="Q206" s="765"/>
      <c r="R206" s="765"/>
      <c r="S206" s="765"/>
      <c r="T206" s="765"/>
      <c r="U206" s="765"/>
    </row>
    <row r="207" spans="1:21" ht="15.75" customHeight="1">
      <c r="A207" s="766"/>
      <c r="B207" s="766"/>
      <c r="C207" s="766"/>
      <c r="D207" s="771"/>
      <c r="E207" s="771"/>
      <c r="F207" s="771"/>
      <c r="G207" s="771"/>
      <c r="H207" s="771"/>
      <c r="I207" s="766"/>
      <c r="J207" s="771"/>
      <c r="K207" s="771"/>
      <c r="L207" s="765"/>
      <c r="M207" s="765"/>
      <c r="N207" s="765"/>
      <c r="O207" s="765"/>
      <c r="P207" s="765"/>
      <c r="Q207" s="765"/>
      <c r="R207" s="765"/>
      <c r="S207" s="765"/>
      <c r="T207" s="765"/>
      <c r="U207" s="765"/>
    </row>
    <row r="208" spans="1:21" ht="15.75" customHeight="1">
      <c r="A208" s="766"/>
      <c r="B208" s="766"/>
      <c r="C208" s="766"/>
      <c r="D208" s="771"/>
      <c r="E208" s="771"/>
      <c r="F208" s="771"/>
      <c r="G208" s="771"/>
      <c r="H208" s="771"/>
      <c r="I208" s="766"/>
      <c r="J208" s="771"/>
      <c r="K208" s="771"/>
      <c r="L208" s="765"/>
      <c r="M208" s="765"/>
      <c r="N208" s="765"/>
      <c r="O208" s="765"/>
      <c r="P208" s="765"/>
      <c r="Q208" s="765"/>
      <c r="R208" s="765"/>
      <c r="S208" s="765"/>
      <c r="T208" s="765"/>
      <c r="U208" s="765"/>
    </row>
    <row r="209" spans="1:21" ht="15.75" customHeight="1">
      <c r="A209" s="766"/>
      <c r="B209" s="766"/>
      <c r="C209" s="766"/>
      <c r="D209" s="771"/>
      <c r="E209" s="771"/>
      <c r="F209" s="771"/>
      <c r="G209" s="771"/>
      <c r="H209" s="771"/>
      <c r="I209" s="766"/>
      <c r="J209" s="771"/>
      <c r="K209" s="771"/>
      <c r="L209" s="765"/>
      <c r="M209" s="765"/>
      <c r="N209" s="765"/>
      <c r="O209" s="765"/>
      <c r="P209" s="765"/>
      <c r="Q209" s="765"/>
      <c r="R209" s="765"/>
      <c r="S209" s="765"/>
      <c r="T209" s="765"/>
      <c r="U209" s="765"/>
    </row>
    <row r="210" spans="1:21" ht="15.75" customHeight="1">
      <c r="A210" s="766"/>
      <c r="B210" s="766"/>
      <c r="C210" s="766"/>
      <c r="D210" s="771"/>
      <c r="E210" s="771"/>
      <c r="F210" s="771"/>
      <c r="G210" s="771"/>
      <c r="H210" s="771"/>
      <c r="I210" s="766"/>
      <c r="J210" s="771"/>
      <c r="K210" s="771"/>
      <c r="L210" s="765"/>
      <c r="M210" s="765"/>
      <c r="N210" s="765"/>
      <c r="O210" s="765"/>
      <c r="P210" s="765"/>
      <c r="Q210" s="765"/>
      <c r="R210" s="765"/>
      <c r="S210" s="765"/>
      <c r="T210" s="765"/>
      <c r="U210" s="765"/>
    </row>
    <row r="211" spans="1:21" ht="15.75" customHeight="1">
      <c r="A211" s="766"/>
      <c r="B211" s="766"/>
      <c r="C211" s="766"/>
      <c r="D211" s="771"/>
      <c r="E211" s="771"/>
      <c r="F211" s="771"/>
      <c r="G211" s="771"/>
      <c r="H211" s="771"/>
      <c r="I211" s="766"/>
      <c r="J211" s="771"/>
      <c r="K211" s="771"/>
      <c r="L211" s="765"/>
      <c r="M211" s="765"/>
      <c r="N211" s="765"/>
      <c r="O211" s="765"/>
      <c r="P211" s="765"/>
      <c r="Q211" s="765"/>
      <c r="R211" s="765"/>
      <c r="S211" s="765"/>
      <c r="T211" s="765"/>
      <c r="U211" s="765"/>
    </row>
    <row r="212" spans="1:21" ht="15.75" customHeight="1">
      <c r="A212" s="766"/>
      <c r="B212" s="766"/>
      <c r="C212" s="766"/>
      <c r="D212" s="771"/>
      <c r="E212" s="771"/>
      <c r="F212" s="771"/>
      <c r="G212" s="771"/>
      <c r="H212" s="771"/>
      <c r="I212" s="766"/>
      <c r="J212" s="771"/>
      <c r="K212" s="771"/>
      <c r="L212" s="765"/>
      <c r="M212" s="765"/>
      <c r="N212" s="765"/>
      <c r="O212" s="765"/>
      <c r="P212" s="765"/>
      <c r="Q212" s="765"/>
      <c r="R212" s="765"/>
      <c r="S212" s="765"/>
      <c r="T212" s="765"/>
      <c r="U212" s="765"/>
    </row>
    <row r="213" spans="1:21" ht="15.75" customHeight="1">
      <c r="A213" s="766"/>
      <c r="B213" s="766"/>
      <c r="C213" s="766"/>
      <c r="D213" s="771"/>
      <c r="E213" s="771"/>
      <c r="F213" s="771"/>
      <c r="G213" s="771"/>
      <c r="H213" s="771"/>
      <c r="I213" s="766"/>
      <c r="J213" s="771"/>
      <c r="K213" s="771"/>
      <c r="L213" s="765"/>
      <c r="M213" s="765"/>
      <c r="N213" s="765"/>
      <c r="O213" s="765"/>
      <c r="P213" s="765"/>
      <c r="Q213" s="765"/>
      <c r="R213" s="765"/>
      <c r="S213" s="765"/>
      <c r="T213" s="765"/>
      <c r="U213" s="765"/>
    </row>
    <row r="214" spans="1:21" ht="15.75" customHeight="1">
      <c r="A214" s="766"/>
      <c r="B214" s="766"/>
      <c r="C214" s="766"/>
      <c r="D214" s="771"/>
      <c r="E214" s="771"/>
      <c r="F214" s="771"/>
      <c r="G214" s="771"/>
      <c r="H214" s="771"/>
      <c r="I214" s="766"/>
      <c r="J214" s="771"/>
      <c r="K214" s="771"/>
      <c r="L214" s="765"/>
      <c r="M214" s="765"/>
      <c r="N214" s="765"/>
      <c r="O214" s="765"/>
      <c r="P214" s="765"/>
      <c r="Q214" s="765"/>
      <c r="R214" s="765"/>
      <c r="S214" s="765"/>
      <c r="T214" s="765"/>
      <c r="U214" s="765"/>
    </row>
    <row r="215" spans="1:21" ht="15.75" customHeight="1">
      <c r="A215" s="766"/>
      <c r="B215" s="766"/>
      <c r="C215" s="766"/>
      <c r="D215" s="771"/>
      <c r="E215" s="771"/>
      <c r="F215" s="771"/>
      <c r="G215" s="771"/>
      <c r="H215" s="771"/>
      <c r="I215" s="766"/>
      <c r="J215" s="771"/>
      <c r="K215" s="771"/>
      <c r="L215" s="765"/>
      <c r="M215" s="765"/>
      <c r="N215" s="765"/>
      <c r="O215" s="765"/>
      <c r="P215" s="765"/>
      <c r="Q215" s="765"/>
      <c r="R215" s="765"/>
      <c r="S215" s="765"/>
      <c r="T215" s="765"/>
      <c r="U215" s="765"/>
    </row>
    <row r="216" spans="1:21" ht="15.75" customHeight="1">
      <c r="A216" s="766"/>
      <c r="B216" s="766"/>
      <c r="C216" s="766"/>
      <c r="D216" s="771"/>
      <c r="E216" s="771"/>
      <c r="F216" s="771"/>
      <c r="G216" s="771"/>
      <c r="H216" s="771"/>
      <c r="I216" s="766"/>
      <c r="J216" s="771"/>
      <c r="K216" s="771"/>
      <c r="L216" s="765"/>
      <c r="M216" s="765"/>
      <c r="N216" s="765"/>
      <c r="O216" s="765"/>
      <c r="P216" s="765"/>
      <c r="Q216" s="765"/>
      <c r="R216" s="765"/>
      <c r="S216" s="765"/>
      <c r="T216" s="765"/>
      <c r="U216" s="765"/>
    </row>
    <row r="217" spans="1:21" ht="15.75" customHeight="1">
      <c r="A217" s="766"/>
      <c r="B217" s="766"/>
      <c r="C217" s="766"/>
      <c r="D217" s="771"/>
      <c r="E217" s="771"/>
      <c r="F217" s="771"/>
      <c r="G217" s="771"/>
      <c r="H217" s="771"/>
      <c r="I217" s="766"/>
      <c r="J217" s="771"/>
      <c r="K217" s="771"/>
      <c r="L217" s="765"/>
      <c r="M217" s="765"/>
      <c r="N217" s="765"/>
      <c r="O217" s="765"/>
      <c r="P217" s="765"/>
      <c r="Q217" s="765"/>
      <c r="R217" s="765"/>
      <c r="S217" s="765"/>
      <c r="T217" s="765"/>
      <c r="U217" s="765"/>
    </row>
    <row r="218" spans="1:21" ht="15.75" customHeight="1">
      <c r="A218" s="766"/>
      <c r="B218" s="766"/>
      <c r="C218" s="766"/>
      <c r="D218" s="771"/>
      <c r="E218" s="771"/>
      <c r="F218" s="771"/>
      <c r="G218" s="771"/>
      <c r="H218" s="771"/>
      <c r="I218" s="766"/>
      <c r="J218" s="771"/>
      <c r="K218" s="771"/>
      <c r="L218" s="765"/>
      <c r="M218" s="765"/>
      <c r="N218" s="765"/>
      <c r="O218" s="765"/>
      <c r="P218" s="765"/>
      <c r="Q218" s="765"/>
      <c r="R218" s="765"/>
      <c r="S218" s="765"/>
      <c r="T218" s="765"/>
      <c r="U218" s="765"/>
    </row>
    <row r="219" spans="1:21" ht="15.75" customHeight="1">
      <c r="A219" s="766"/>
      <c r="B219" s="766"/>
      <c r="C219" s="766"/>
      <c r="D219" s="771"/>
      <c r="E219" s="771"/>
      <c r="F219" s="771"/>
      <c r="G219" s="771"/>
      <c r="H219" s="771"/>
      <c r="I219" s="766"/>
      <c r="J219" s="771"/>
      <c r="K219" s="771"/>
      <c r="L219" s="765"/>
      <c r="M219" s="765"/>
      <c r="N219" s="765"/>
      <c r="O219" s="765"/>
      <c r="P219" s="765"/>
      <c r="Q219" s="765"/>
      <c r="R219" s="765"/>
      <c r="S219" s="765"/>
      <c r="T219" s="765"/>
      <c r="U219" s="765"/>
    </row>
    <row r="220" spans="1:21" ht="15.75" customHeight="1">
      <c r="A220" s="766"/>
      <c r="B220" s="766"/>
      <c r="C220" s="766"/>
      <c r="D220" s="771"/>
      <c r="E220" s="771"/>
      <c r="F220" s="771"/>
      <c r="G220" s="771"/>
      <c r="H220" s="771"/>
      <c r="I220" s="766"/>
      <c r="J220" s="771"/>
      <c r="K220" s="771"/>
      <c r="L220" s="765"/>
      <c r="M220" s="765"/>
      <c r="N220" s="765"/>
      <c r="O220" s="765"/>
      <c r="P220" s="765"/>
      <c r="Q220" s="765"/>
      <c r="R220" s="765"/>
      <c r="S220" s="765"/>
      <c r="T220" s="765"/>
      <c r="U220" s="765"/>
    </row>
    <row r="221" spans="1:21" ht="15.75" customHeight="1">
      <c r="A221" s="766"/>
      <c r="B221" s="766"/>
      <c r="C221" s="766"/>
      <c r="D221" s="771"/>
      <c r="E221" s="771"/>
      <c r="F221" s="771"/>
      <c r="G221" s="771"/>
      <c r="H221" s="771"/>
      <c r="I221" s="766"/>
      <c r="J221" s="771"/>
      <c r="K221" s="771"/>
      <c r="L221" s="765"/>
      <c r="M221" s="765"/>
      <c r="N221" s="765"/>
      <c r="O221" s="765"/>
      <c r="P221" s="765"/>
      <c r="Q221" s="765"/>
      <c r="R221" s="765"/>
      <c r="S221" s="765"/>
      <c r="T221" s="765"/>
      <c r="U221" s="765"/>
    </row>
    <row r="222" spans="1:21" ht="15.75" customHeight="1">
      <c r="A222" s="766"/>
      <c r="B222" s="766"/>
      <c r="C222" s="766"/>
      <c r="D222" s="771"/>
      <c r="E222" s="771"/>
      <c r="F222" s="771"/>
      <c r="G222" s="771"/>
      <c r="H222" s="771"/>
      <c r="I222" s="766"/>
      <c r="J222" s="771"/>
      <c r="K222" s="771"/>
      <c r="L222" s="765"/>
      <c r="M222" s="765"/>
      <c r="N222" s="765"/>
      <c r="O222" s="765"/>
      <c r="P222" s="765"/>
      <c r="Q222" s="765"/>
      <c r="R222" s="765"/>
      <c r="S222" s="765"/>
      <c r="T222" s="765"/>
      <c r="U222" s="765"/>
    </row>
    <row r="223" spans="1:21" ht="15.75" customHeight="1">
      <c r="A223" s="766"/>
      <c r="B223" s="766"/>
      <c r="C223" s="766"/>
      <c r="D223" s="771"/>
      <c r="E223" s="771"/>
      <c r="F223" s="771"/>
      <c r="G223" s="771"/>
      <c r="H223" s="771"/>
      <c r="I223" s="766"/>
      <c r="J223" s="771"/>
      <c r="K223" s="771"/>
      <c r="L223" s="765"/>
      <c r="M223" s="765"/>
      <c r="N223" s="765"/>
      <c r="O223" s="765"/>
      <c r="P223" s="765"/>
      <c r="Q223" s="765"/>
      <c r="R223" s="765"/>
      <c r="S223" s="765"/>
      <c r="T223" s="765"/>
      <c r="U223" s="765"/>
    </row>
    <row r="224" spans="1:21" ht="15.75" customHeight="1">
      <c r="A224" s="766"/>
      <c r="B224" s="766"/>
      <c r="C224" s="766"/>
      <c r="D224" s="771"/>
      <c r="E224" s="771"/>
      <c r="F224" s="771"/>
      <c r="G224" s="771"/>
      <c r="H224" s="771"/>
      <c r="I224" s="766"/>
      <c r="J224" s="771"/>
      <c r="K224" s="771"/>
      <c r="L224" s="765"/>
      <c r="M224" s="765"/>
      <c r="N224" s="765"/>
      <c r="O224" s="765"/>
      <c r="P224" s="765"/>
      <c r="Q224" s="765"/>
      <c r="R224" s="765"/>
      <c r="S224" s="765"/>
      <c r="T224" s="765"/>
      <c r="U224" s="765"/>
    </row>
    <row r="225" spans="1:21" ht="15.75" customHeight="1">
      <c r="A225" s="766"/>
      <c r="B225" s="766"/>
      <c r="C225" s="766"/>
      <c r="D225" s="771"/>
      <c r="E225" s="771"/>
      <c r="F225" s="771"/>
      <c r="G225" s="771"/>
      <c r="H225" s="771"/>
      <c r="I225" s="766"/>
      <c r="J225" s="771"/>
      <c r="K225" s="771"/>
      <c r="L225" s="765"/>
      <c r="M225" s="765"/>
      <c r="N225" s="765"/>
      <c r="O225" s="765"/>
      <c r="P225" s="765"/>
      <c r="Q225" s="765"/>
      <c r="R225" s="765"/>
      <c r="S225" s="765"/>
      <c r="T225" s="765"/>
      <c r="U225" s="765"/>
    </row>
    <row r="226" spans="1:21" ht="15.75" customHeight="1">
      <c r="A226" s="766"/>
      <c r="B226" s="766"/>
      <c r="C226" s="766"/>
      <c r="D226" s="771"/>
      <c r="E226" s="771"/>
      <c r="F226" s="771"/>
      <c r="G226" s="771"/>
      <c r="H226" s="771"/>
      <c r="I226" s="766"/>
      <c r="J226" s="771"/>
      <c r="K226" s="771"/>
      <c r="L226" s="765"/>
      <c r="M226" s="765"/>
      <c r="N226" s="765"/>
      <c r="O226" s="765"/>
      <c r="P226" s="765"/>
      <c r="Q226" s="765"/>
      <c r="R226" s="765"/>
      <c r="S226" s="765"/>
      <c r="T226" s="765"/>
      <c r="U226" s="765"/>
    </row>
    <row r="227" spans="1:21" ht="15.75" customHeight="1">
      <c r="A227" s="766"/>
      <c r="B227" s="766"/>
      <c r="C227" s="766"/>
      <c r="D227" s="771"/>
      <c r="E227" s="771"/>
      <c r="F227" s="771"/>
      <c r="G227" s="771"/>
      <c r="H227" s="771"/>
      <c r="I227" s="766"/>
      <c r="J227" s="771"/>
      <c r="K227" s="771"/>
      <c r="L227" s="765"/>
      <c r="M227" s="765"/>
      <c r="N227" s="765"/>
      <c r="O227" s="765"/>
      <c r="P227" s="765"/>
      <c r="Q227" s="765"/>
      <c r="R227" s="765"/>
      <c r="S227" s="765"/>
      <c r="T227" s="765"/>
      <c r="U227" s="765"/>
    </row>
    <row r="228" spans="1:21" ht="15.75" customHeight="1">
      <c r="A228" s="766"/>
      <c r="B228" s="766"/>
      <c r="C228" s="766"/>
      <c r="D228" s="771"/>
      <c r="E228" s="771"/>
      <c r="F228" s="771"/>
      <c r="G228" s="771"/>
      <c r="H228" s="771"/>
      <c r="I228" s="766"/>
      <c r="J228" s="771"/>
      <c r="K228" s="771"/>
      <c r="L228" s="765"/>
      <c r="M228" s="765"/>
      <c r="N228" s="765"/>
      <c r="O228" s="765"/>
      <c r="P228" s="765"/>
      <c r="Q228" s="765"/>
      <c r="R228" s="765"/>
      <c r="S228" s="765"/>
      <c r="T228" s="765"/>
      <c r="U228" s="765"/>
    </row>
    <row r="229" spans="1:21" ht="15.75" customHeight="1">
      <c r="A229" s="766"/>
      <c r="B229" s="766"/>
      <c r="C229" s="766"/>
      <c r="D229" s="771"/>
      <c r="E229" s="771"/>
      <c r="F229" s="771"/>
      <c r="G229" s="771"/>
      <c r="H229" s="771"/>
      <c r="I229" s="766"/>
      <c r="J229" s="771"/>
      <c r="K229" s="771"/>
      <c r="L229" s="765"/>
      <c r="M229" s="765"/>
      <c r="N229" s="765"/>
      <c r="O229" s="765"/>
      <c r="P229" s="765"/>
      <c r="Q229" s="765"/>
      <c r="R229" s="765"/>
      <c r="S229" s="765"/>
      <c r="T229" s="765"/>
      <c r="U229" s="765"/>
    </row>
    <row r="230" spans="1:21" ht="15.75" customHeight="1">
      <c r="A230" s="766"/>
      <c r="B230" s="766"/>
      <c r="C230" s="766"/>
      <c r="D230" s="771"/>
      <c r="E230" s="771"/>
      <c r="F230" s="771"/>
      <c r="G230" s="771"/>
      <c r="H230" s="771"/>
      <c r="I230" s="766"/>
      <c r="J230" s="771"/>
      <c r="K230" s="771"/>
      <c r="L230" s="765"/>
      <c r="M230" s="765"/>
      <c r="N230" s="765"/>
      <c r="O230" s="765"/>
      <c r="P230" s="765"/>
      <c r="Q230" s="765"/>
      <c r="R230" s="765"/>
      <c r="S230" s="765"/>
      <c r="T230" s="765"/>
      <c r="U230" s="765"/>
    </row>
    <row r="231" spans="1:21" ht="15.75" customHeight="1">
      <c r="A231" s="766"/>
      <c r="B231" s="766"/>
      <c r="C231" s="766"/>
      <c r="D231" s="771"/>
      <c r="E231" s="771"/>
      <c r="F231" s="771"/>
      <c r="G231" s="771"/>
      <c r="H231" s="771"/>
      <c r="I231" s="766"/>
      <c r="J231" s="771"/>
      <c r="K231" s="771"/>
      <c r="L231" s="765"/>
      <c r="M231" s="765"/>
      <c r="N231" s="765"/>
      <c r="O231" s="765"/>
      <c r="P231" s="765"/>
      <c r="Q231" s="765"/>
      <c r="R231" s="765"/>
      <c r="S231" s="765"/>
      <c r="T231" s="765"/>
      <c r="U231" s="765"/>
    </row>
    <row r="232" spans="1:21" ht="15.75" customHeight="1">
      <c r="A232" s="766"/>
      <c r="B232" s="766"/>
      <c r="C232" s="766"/>
      <c r="D232" s="771"/>
      <c r="E232" s="771"/>
      <c r="F232" s="771"/>
      <c r="G232" s="771"/>
      <c r="H232" s="771"/>
      <c r="I232" s="766"/>
      <c r="J232" s="771"/>
      <c r="K232" s="771"/>
      <c r="L232" s="765"/>
      <c r="M232" s="765"/>
      <c r="N232" s="765"/>
      <c r="O232" s="765"/>
      <c r="P232" s="765"/>
      <c r="Q232" s="765"/>
      <c r="R232" s="765"/>
      <c r="S232" s="765"/>
      <c r="T232" s="765"/>
      <c r="U232" s="765"/>
    </row>
    <row r="233" spans="1:21" ht="15.75" customHeight="1">
      <c r="A233" s="766"/>
      <c r="B233" s="766"/>
      <c r="C233" s="766"/>
      <c r="D233" s="771"/>
      <c r="E233" s="771"/>
      <c r="F233" s="771"/>
      <c r="G233" s="771"/>
      <c r="H233" s="771"/>
      <c r="I233" s="766"/>
      <c r="J233" s="771"/>
      <c r="K233" s="771"/>
      <c r="L233" s="765"/>
      <c r="M233" s="765"/>
      <c r="N233" s="765"/>
      <c r="O233" s="765"/>
      <c r="P233" s="765"/>
      <c r="Q233" s="765"/>
      <c r="R233" s="765"/>
      <c r="S233" s="765"/>
      <c r="T233" s="765"/>
      <c r="U233" s="765"/>
    </row>
    <row r="234" spans="1:21" ht="15.75" customHeight="1">
      <c r="A234" s="766"/>
      <c r="B234" s="766"/>
      <c r="C234" s="766"/>
      <c r="D234" s="771"/>
      <c r="E234" s="771"/>
      <c r="F234" s="771"/>
      <c r="G234" s="771"/>
      <c r="H234" s="771"/>
      <c r="I234" s="766"/>
      <c r="J234" s="771"/>
      <c r="K234" s="771"/>
      <c r="L234" s="765"/>
      <c r="M234" s="765"/>
      <c r="N234" s="765"/>
      <c r="O234" s="765"/>
      <c r="P234" s="765"/>
      <c r="Q234" s="765"/>
      <c r="R234" s="765"/>
      <c r="S234" s="765"/>
      <c r="T234" s="765"/>
      <c r="U234" s="765"/>
    </row>
    <row r="235" spans="1:21" ht="15.75" customHeight="1">
      <c r="A235" s="766"/>
      <c r="B235" s="766"/>
      <c r="C235" s="766"/>
      <c r="D235" s="771"/>
      <c r="E235" s="771"/>
      <c r="F235" s="771"/>
      <c r="G235" s="771"/>
      <c r="H235" s="771"/>
      <c r="I235" s="766"/>
      <c r="J235" s="771"/>
      <c r="K235" s="771"/>
      <c r="L235" s="765"/>
      <c r="M235" s="765"/>
      <c r="N235" s="765"/>
      <c r="O235" s="765"/>
      <c r="P235" s="765"/>
      <c r="Q235" s="765"/>
      <c r="R235" s="765"/>
      <c r="S235" s="765"/>
      <c r="T235" s="765"/>
      <c r="U235" s="765"/>
    </row>
    <row r="236" spans="1:21" ht="15.75" customHeight="1">
      <c r="A236" s="766"/>
      <c r="B236" s="766"/>
      <c r="C236" s="766"/>
      <c r="D236" s="771"/>
      <c r="E236" s="771"/>
      <c r="F236" s="771"/>
      <c r="G236" s="771"/>
      <c r="H236" s="771"/>
      <c r="I236" s="766"/>
      <c r="J236" s="771"/>
      <c r="K236" s="771"/>
      <c r="L236" s="765"/>
      <c r="M236" s="765"/>
      <c r="N236" s="765"/>
      <c r="O236" s="765"/>
      <c r="P236" s="765"/>
      <c r="Q236" s="765"/>
      <c r="R236" s="765"/>
      <c r="S236" s="765"/>
      <c r="T236" s="765"/>
      <c r="U236" s="765"/>
    </row>
    <row r="237" spans="1:21" ht="15.75" customHeight="1">
      <c r="A237" s="766"/>
      <c r="B237" s="766"/>
      <c r="C237" s="766"/>
      <c r="D237" s="771"/>
      <c r="E237" s="771"/>
      <c r="F237" s="771"/>
      <c r="G237" s="771"/>
      <c r="H237" s="771"/>
      <c r="I237" s="766"/>
      <c r="J237" s="771"/>
      <c r="K237" s="771"/>
      <c r="L237" s="765"/>
      <c r="M237" s="765"/>
      <c r="N237" s="765"/>
      <c r="O237" s="765"/>
      <c r="P237" s="765"/>
      <c r="Q237" s="765"/>
      <c r="R237" s="765"/>
      <c r="S237" s="765"/>
      <c r="T237" s="765"/>
      <c r="U237" s="765"/>
    </row>
    <row r="238" spans="1:21" ht="15.75" customHeight="1">
      <c r="A238" s="766"/>
      <c r="B238" s="766"/>
      <c r="C238" s="766"/>
      <c r="D238" s="771"/>
      <c r="E238" s="771"/>
      <c r="F238" s="771"/>
      <c r="G238" s="771"/>
      <c r="H238" s="771"/>
      <c r="I238" s="766"/>
      <c r="J238" s="771"/>
      <c r="K238" s="771"/>
      <c r="L238" s="765"/>
      <c r="M238" s="765"/>
      <c r="N238" s="765"/>
      <c r="O238" s="765"/>
      <c r="P238" s="765"/>
      <c r="Q238" s="765"/>
      <c r="R238" s="765"/>
      <c r="S238" s="765"/>
      <c r="T238" s="765"/>
      <c r="U238" s="765"/>
    </row>
    <row r="239" spans="1:21" ht="15.75" customHeight="1">
      <c r="A239" s="766"/>
      <c r="B239" s="766"/>
      <c r="C239" s="766"/>
      <c r="D239" s="771"/>
      <c r="E239" s="771"/>
      <c r="F239" s="771"/>
      <c r="G239" s="771"/>
      <c r="H239" s="771"/>
      <c r="I239" s="766"/>
      <c r="J239" s="771"/>
      <c r="K239" s="771"/>
      <c r="L239" s="765"/>
      <c r="M239" s="765"/>
      <c r="N239" s="765"/>
      <c r="O239" s="765"/>
      <c r="P239" s="765"/>
      <c r="Q239" s="765"/>
      <c r="R239" s="765"/>
      <c r="S239" s="765"/>
      <c r="T239" s="765"/>
      <c r="U239" s="765"/>
    </row>
    <row r="240" spans="1:21" ht="15.75" customHeight="1">
      <c r="A240" s="766"/>
      <c r="B240" s="766"/>
      <c r="C240" s="766"/>
      <c r="D240" s="771"/>
      <c r="E240" s="771"/>
      <c r="F240" s="771"/>
      <c r="G240" s="771"/>
      <c r="H240" s="771"/>
      <c r="I240" s="766"/>
      <c r="J240" s="771"/>
      <c r="K240" s="771"/>
      <c r="L240" s="765"/>
      <c r="M240" s="765"/>
      <c r="N240" s="765"/>
      <c r="O240" s="765"/>
      <c r="P240" s="765"/>
      <c r="Q240" s="765"/>
      <c r="R240" s="765"/>
      <c r="S240" s="765"/>
      <c r="T240" s="765"/>
      <c r="U240" s="765"/>
    </row>
    <row r="241" spans="1:21" ht="15.75" customHeight="1">
      <c r="A241" s="766"/>
      <c r="B241" s="766"/>
      <c r="C241" s="766"/>
      <c r="D241" s="771"/>
      <c r="E241" s="771"/>
      <c r="F241" s="771"/>
      <c r="G241" s="771"/>
      <c r="H241" s="771"/>
      <c r="I241" s="766"/>
      <c r="J241" s="771"/>
      <c r="K241" s="771"/>
      <c r="L241" s="765"/>
      <c r="M241" s="765"/>
      <c r="N241" s="765"/>
      <c r="O241" s="765"/>
      <c r="P241" s="765"/>
      <c r="Q241" s="765"/>
      <c r="R241" s="765"/>
      <c r="S241" s="765"/>
      <c r="T241" s="765"/>
      <c r="U241" s="765"/>
    </row>
    <row r="242" spans="1:21" ht="15.75" customHeight="1">
      <c r="A242" s="766"/>
      <c r="B242" s="766"/>
      <c r="C242" s="766"/>
      <c r="D242" s="771"/>
      <c r="E242" s="771"/>
      <c r="F242" s="771"/>
      <c r="G242" s="771"/>
      <c r="H242" s="771"/>
      <c r="I242" s="766"/>
      <c r="J242" s="771"/>
      <c r="K242" s="771"/>
      <c r="L242" s="765"/>
      <c r="M242" s="765"/>
      <c r="N242" s="765"/>
      <c r="O242" s="765"/>
      <c r="P242" s="765"/>
      <c r="Q242" s="765"/>
      <c r="R242" s="765"/>
      <c r="S242" s="765"/>
      <c r="T242" s="765"/>
      <c r="U242" s="765"/>
    </row>
    <row r="243" spans="1:21" ht="15.75" customHeight="1">
      <c r="A243" s="766"/>
      <c r="B243" s="766"/>
      <c r="C243" s="766"/>
      <c r="D243" s="771"/>
      <c r="E243" s="771"/>
      <c r="F243" s="771"/>
      <c r="G243" s="771"/>
      <c r="H243" s="771"/>
      <c r="I243" s="766"/>
      <c r="J243" s="771"/>
      <c r="K243" s="771"/>
      <c r="L243" s="765"/>
      <c r="M243" s="765"/>
      <c r="N243" s="765"/>
      <c r="O243" s="765"/>
      <c r="P243" s="765"/>
      <c r="Q243" s="765"/>
      <c r="R243" s="765"/>
      <c r="S243" s="765"/>
      <c r="T243" s="765"/>
      <c r="U243" s="765"/>
    </row>
    <row r="244" spans="1:21" ht="15.75" customHeight="1">
      <c r="A244" s="766"/>
      <c r="B244" s="766"/>
      <c r="C244" s="766"/>
      <c r="D244" s="771"/>
      <c r="E244" s="771"/>
      <c r="F244" s="771"/>
      <c r="G244" s="771"/>
      <c r="H244" s="771"/>
      <c r="I244" s="766"/>
      <c r="J244" s="771"/>
      <c r="K244" s="771"/>
      <c r="L244" s="765"/>
      <c r="M244" s="765"/>
      <c r="N244" s="765"/>
      <c r="O244" s="765"/>
      <c r="P244" s="765"/>
      <c r="Q244" s="765"/>
      <c r="R244" s="765"/>
      <c r="S244" s="765"/>
      <c r="T244" s="765"/>
      <c r="U244" s="765"/>
    </row>
    <row r="245" spans="1:21" ht="15.75" customHeight="1">
      <c r="A245" s="766"/>
      <c r="B245" s="766"/>
      <c r="C245" s="766"/>
      <c r="D245" s="771"/>
      <c r="E245" s="771"/>
      <c r="F245" s="771"/>
      <c r="G245" s="771"/>
      <c r="H245" s="771"/>
      <c r="I245" s="766"/>
      <c r="J245" s="771"/>
      <c r="K245" s="771"/>
      <c r="L245" s="765"/>
      <c r="M245" s="765"/>
      <c r="N245" s="765"/>
      <c r="O245" s="765"/>
      <c r="P245" s="765"/>
      <c r="Q245" s="765"/>
      <c r="R245" s="765"/>
      <c r="S245" s="765"/>
      <c r="T245" s="765"/>
      <c r="U245" s="765"/>
    </row>
    <row r="246" spans="1:21" ht="15.75" customHeight="1">
      <c r="A246" s="766"/>
      <c r="B246" s="766"/>
      <c r="C246" s="766"/>
      <c r="D246" s="771"/>
      <c r="E246" s="771"/>
      <c r="F246" s="771"/>
      <c r="G246" s="771"/>
      <c r="H246" s="771"/>
      <c r="I246" s="766"/>
      <c r="J246" s="771"/>
      <c r="K246" s="771"/>
      <c r="L246" s="765"/>
      <c r="M246" s="765"/>
      <c r="N246" s="765"/>
      <c r="O246" s="765"/>
      <c r="P246" s="765"/>
      <c r="Q246" s="765"/>
      <c r="R246" s="765"/>
      <c r="S246" s="765"/>
      <c r="T246" s="765"/>
      <c r="U246" s="765"/>
    </row>
    <row r="247" spans="1:21" ht="15.75" customHeight="1">
      <c r="A247" s="766"/>
      <c r="B247" s="766"/>
      <c r="C247" s="766"/>
      <c r="D247" s="771"/>
      <c r="E247" s="771"/>
      <c r="F247" s="771"/>
      <c r="G247" s="771"/>
      <c r="H247" s="771"/>
      <c r="I247" s="766"/>
      <c r="J247" s="771"/>
      <c r="K247" s="771"/>
      <c r="L247" s="765"/>
      <c r="M247" s="765"/>
      <c r="N247" s="765"/>
      <c r="O247" s="765"/>
      <c r="P247" s="765"/>
      <c r="Q247" s="765"/>
      <c r="R247" s="765"/>
      <c r="S247" s="765"/>
      <c r="T247" s="765"/>
      <c r="U247" s="765"/>
    </row>
    <row r="248" spans="1:21" ht="15.75" customHeight="1">
      <c r="A248" s="766"/>
      <c r="B248" s="766"/>
      <c r="C248" s="766"/>
      <c r="D248" s="771"/>
      <c r="E248" s="771"/>
      <c r="F248" s="771"/>
      <c r="G248" s="771"/>
      <c r="H248" s="771"/>
      <c r="I248" s="766"/>
      <c r="J248" s="771"/>
      <c r="K248" s="771"/>
      <c r="L248" s="765"/>
      <c r="M248" s="765"/>
      <c r="N248" s="765"/>
      <c r="O248" s="765"/>
      <c r="P248" s="765"/>
      <c r="Q248" s="765"/>
      <c r="R248" s="765"/>
      <c r="S248" s="765"/>
      <c r="T248" s="765"/>
      <c r="U248" s="765"/>
    </row>
    <row r="249" spans="1:21" ht="15.75" customHeight="1">
      <c r="A249" s="766"/>
      <c r="B249" s="766"/>
      <c r="C249" s="766"/>
      <c r="D249" s="771"/>
      <c r="E249" s="771"/>
      <c r="F249" s="771"/>
      <c r="G249" s="771"/>
      <c r="H249" s="771"/>
      <c r="I249" s="766"/>
      <c r="J249" s="771"/>
      <c r="K249" s="771"/>
      <c r="L249" s="765"/>
      <c r="M249" s="765"/>
      <c r="N249" s="765"/>
      <c r="O249" s="765"/>
      <c r="P249" s="765"/>
      <c r="Q249" s="765"/>
      <c r="R249" s="765"/>
      <c r="S249" s="765"/>
      <c r="T249" s="765"/>
      <c r="U249" s="765"/>
    </row>
    <row r="250" spans="1:21" ht="15.75" customHeight="1">
      <c r="A250" s="766"/>
      <c r="B250" s="766"/>
      <c r="C250" s="766"/>
      <c r="D250" s="771"/>
      <c r="E250" s="771"/>
      <c r="F250" s="771"/>
      <c r="G250" s="771"/>
      <c r="H250" s="771"/>
      <c r="I250" s="766"/>
      <c r="J250" s="771"/>
      <c r="K250" s="771"/>
      <c r="L250" s="765"/>
      <c r="M250" s="765"/>
      <c r="N250" s="765"/>
      <c r="O250" s="765"/>
      <c r="P250" s="765"/>
      <c r="Q250" s="765"/>
      <c r="R250" s="765"/>
      <c r="S250" s="765"/>
      <c r="T250" s="765"/>
      <c r="U250" s="765"/>
    </row>
    <row r="251" spans="1:21" ht="15.75" customHeight="1">
      <c r="A251" s="766"/>
      <c r="B251" s="766"/>
      <c r="C251" s="766"/>
      <c r="D251" s="771"/>
      <c r="E251" s="771"/>
      <c r="F251" s="771"/>
      <c r="G251" s="771"/>
      <c r="H251" s="771"/>
      <c r="I251" s="766"/>
      <c r="J251" s="771"/>
      <c r="K251" s="771"/>
      <c r="L251" s="765"/>
      <c r="M251" s="765"/>
      <c r="N251" s="765"/>
      <c r="O251" s="765"/>
      <c r="P251" s="765"/>
      <c r="Q251" s="765"/>
      <c r="R251" s="765"/>
      <c r="S251" s="765"/>
      <c r="T251" s="765"/>
      <c r="U251" s="765"/>
    </row>
    <row r="252" spans="1:21" ht="15.75" customHeight="1">
      <c r="A252" s="766"/>
      <c r="B252" s="766"/>
      <c r="C252" s="766"/>
      <c r="D252" s="771"/>
      <c r="E252" s="771"/>
      <c r="F252" s="771"/>
      <c r="G252" s="771"/>
      <c r="H252" s="771"/>
      <c r="I252" s="766"/>
      <c r="J252" s="771"/>
      <c r="K252" s="771"/>
      <c r="L252" s="765"/>
      <c r="M252" s="765"/>
      <c r="N252" s="765"/>
      <c r="O252" s="765"/>
      <c r="P252" s="765"/>
      <c r="Q252" s="765"/>
      <c r="R252" s="765"/>
      <c r="S252" s="765"/>
      <c r="T252" s="765"/>
      <c r="U252" s="765"/>
    </row>
    <row r="253" spans="1:21" ht="15.75" customHeight="1">
      <c r="A253" s="766"/>
      <c r="B253" s="766"/>
      <c r="C253" s="766"/>
      <c r="D253" s="771"/>
      <c r="E253" s="771"/>
      <c r="F253" s="771"/>
      <c r="G253" s="771"/>
      <c r="H253" s="771"/>
      <c r="I253" s="766"/>
      <c r="J253" s="771"/>
      <c r="K253" s="771"/>
      <c r="L253" s="765"/>
      <c r="M253" s="765"/>
      <c r="N253" s="765"/>
      <c r="O253" s="765"/>
      <c r="P253" s="765"/>
      <c r="Q253" s="765"/>
      <c r="R253" s="765"/>
      <c r="S253" s="765"/>
      <c r="T253" s="765"/>
      <c r="U253" s="765"/>
    </row>
    <row r="254" spans="1:21" ht="15.75" customHeight="1">
      <c r="A254" s="766"/>
      <c r="B254" s="766"/>
      <c r="C254" s="766"/>
      <c r="D254" s="771"/>
      <c r="E254" s="771"/>
      <c r="F254" s="771"/>
      <c r="G254" s="771"/>
      <c r="H254" s="771"/>
      <c r="I254" s="766"/>
      <c r="J254" s="771"/>
      <c r="K254" s="771"/>
      <c r="L254" s="765"/>
      <c r="M254" s="765"/>
      <c r="N254" s="765"/>
      <c r="O254" s="765"/>
      <c r="P254" s="765"/>
      <c r="Q254" s="765"/>
      <c r="R254" s="765"/>
      <c r="S254" s="765"/>
      <c r="T254" s="765"/>
      <c r="U254" s="765"/>
    </row>
    <row r="255" spans="1:21" ht="15.75" customHeight="1">
      <c r="A255" s="766"/>
      <c r="B255" s="766"/>
      <c r="C255" s="766"/>
      <c r="D255" s="771"/>
      <c r="E255" s="771"/>
      <c r="F255" s="771"/>
      <c r="G255" s="771"/>
      <c r="H255" s="771"/>
      <c r="I255" s="766"/>
      <c r="J255" s="771"/>
      <c r="K255" s="771"/>
      <c r="L255" s="765"/>
      <c r="M255" s="765"/>
      <c r="N255" s="765"/>
      <c r="O255" s="765"/>
      <c r="P255" s="765"/>
      <c r="Q255" s="765"/>
      <c r="R255" s="765"/>
      <c r="S255" s="765"/>
      <c r="T255" s="765"/>
      <c r="U255" s="765"/>
    </row>
    <row r="256" spans="1:21" ht="15.75" customHeight="1">
      <c r="A256" s="766"/>
      <c r="B256" s="766"/>
      <c r="C256" s="766"/>
      <c r="D256" s="771"/>
      <c r="E256" s="771"/>
      <c r="F256" s="771"/>
      <c r="G256" s="771"/>
      <c r="H256" s="771"/>
      <c r="I256" s="766"/>
      <c r="J256" s="771"/>
      <c r="K256" s="771"/>
      <c r="L256" s="765"/>
      <c r="M256" s="765"/>
      <c r="N256" s="765"/>
      <c r="O256" s="765"/>
      <c r="P256" s="765"/>
      <c r="Q256" s="765"/>
      <c r="R256" s="765"/>
      <c r="S256" s="765"/>
      <c r="T256" s="765"/>
      <c r="U256" s="765"/>
    </row>
    <row r="257" spans="1:21" ht="15.75" customHeight="1">
      <c r="A257" s="766"/>
      <c r="B257" s="766"/>
      <c r="C257" s="766"/>
      <c r="D257" s="771"/>
      <c r="E257" s="771"/>
      <c r="F257" s="771"/>
      <c r="G257" s="771"/>
      <c r="H257" s="771"/>
      <c r="I257" s="766"/>
      <c r="J257" s="771"/>
      <c r="K257" s="771"/>
      <c r="L257" s="765"/>
      <c r="M257" s="765"/>
      <c r="N257" s="765"/>
      <c r="O257" s="765"/>
      <c r="P257" s="765"/>
      <c r="Q257" s="765"/>
      <c r="R257" s="765"/>
      <c r="S257" s="765"/>
      <c r="T257" s="765"/>
      <c r="U257" s="765"/>
    </row>
    <row r="258" spans="1:21" ht="15.75" customHeight="1">
      <c r="A258" s="766"/>
      <c r="B258" s="766"/>
      <c r="C258" s="766"/>
      <c r="D258" s="771"/>
      <c r="E258" s="771"/>
      <c r="F258" s="771"/>
      <c r="G258" s="771"/>
      <c r="H258" s="771"/>
      <c r="I258" s="766"/>
      <c r="J258" s="771"/>
      <c r="K258" s="771"/>
      <c r="L258" s="765"/>
      <c r="M258" s="765"/>
      <c r="N258" s="765"/>
      <c r="O258" s="765"/>
      <c r="P258" s="765"/>
      <c r="Q258" s="765"/>
      <c r="R258" s="765"/>
      <c r="S258" s="765"/>
      <c r="T258" s="765"/>
      <c r="U258" s="765"/>
    </row>
    <row r="259" spans="1:21" ht="15.75" customHeight="1">
      <c r="A259" s="766"/>
      <c r="B259" s="766"/>
      <c r="C259" s="766"/>
      <c r="D259" s="771"/>
      <c r="E259" s="771"/>
      <c r="F259" s="771"/>
      <c r="G259" s="771"/>
      <c r="H259" s="771"/>
      <c r="I259" s="766"/>
      <c r="J259" s="771"/>
      <c r="K259" s="771"/>
      <c r="L259" s="765"/>
      <c r="M259" s="765"/>
      <c r="N259" s="765"/>
      <c r="O259" s="765"/>
      <c r="P259" s="765"/>
      <c r="Q259" s="765"/>
      <c r="R259" s="765"/>
      <c r="S259" s="765"/>
      <c r="T259" s="765"/>
      <c r="U259" s="765"/>
    </row>
    <row r="260" spans="1:21" ht="15.75" customHeight="1">
      <c r="A260" s="766"/>
      <c r="B260" s="766"/>
      <c r="C260" s="766"/>
      <c r="D260" s="771"/>
      <c r="E260" s="771"/>
      <c r="F260" s="771"/>
      <c r="G260" s="771"/>
      <c r="H260" s="771"/>
      <c r="I260" s="766"/>
      <c r="J260" s="771"/>
      <c r="K260" s="771"/>
      <c r="L260" s="765"/>
      <c r="M260" s="765"/>
      <c r="N260" s="765"/>
      <c r="O260" s="765"/>
      <c r="P260" s="765"/>
      <c r="Q260" s="765"/>
      <c r="R260" s="765"/>
      <c r="S260" s="765"/>
      <c r="T260" s="765"/>
      <c r="U260" s="765"/>
    </row>
    <row r="261" spans="1:21" ht="15.75" customHeight="1">
      <c r="A261" s="766"/>
      <c r="B261" s="766"/>
      <c r="C261" s="766"/>
      <c r="D261" s="771"/>
      <c r="E261" s="771"/>
      <c r="F261" s="771"/>
      <c r="G261" s="771"/>
      <c r="H261" s="771"/>
      <c r="I261" s="766"/>
      <c r="J261" s="771"/>
      <c r="K261" s="771"/>
      <c r="L261" s="765"/>
      <c r="M261" s="765"/>
      <c r="N261" s="765"/>
      <c r="O261" s="765"/>
      <c r="P261" s="765"/>
      <c r="Q261" s="765"/>
      <c r="R261" s="765"/>
      <c r="S261" s="765"/>
      <c r="T261" s="765"/>
      <c r="U261" s="765"/>
    </row>
    <row r="262" spans="1:21" ht="15.75" customHeight="1">
      <c r="A262" s="766"/>
      <c r="B262" s="766"/>
      <c r="C262" s="766"/>
      <c r="D262" s="771"/>
      <c r="E262" s="771"/>
      <c r="F262" s="771"/>
      <c r="G262" s="771"/>
      <c r="H262" s="771"/>
      <c r="I262" s="766"/>
      <c r="J262" s="771"/>
      <c r="K262" s="771"/>
      <c r="L262" s="765"/>
      <c r="M262" s="765"/>
      <c r="N262" s="765"/>
      <c r="O262" s="765"/>
      <c r="P262" s="765"/>
      <c r="Q262" s="765"/>
      <c r="R262" s="765"/>
      <c r="S262" s="765"/>
      <c r="T262" s="765"/>
      <c r="U262" s="765"/>
    </row>
    <row r="263" spans="1:21" ht="15.75" customHeight="1">
      <c r="A263" s="766"/>
      <c r="B263" s="766"/>
      <c r="C263" s="766"/>
      <c r="D263" s="771"/>
      <c r="E263" s="771"/>
      <c r="F263" s="771"/>
      <c r="G263" s="771"/>
      <c r="H263" s="771"/>
      <c r="I263" s="766"/>
      <c r="J263" s="771"/>
      <c r="K263" s="771"/>
      <c r="L263" s="765"/>
      <c r="M263" s="765"/>
      <c r="N263" s="765"/>
      <c r="O263" s="765"/>
      <c r="P263" s="765"/>
      <c r="Q263" s="765"/>
      <c r="R263" s="765"/>
      <c r="S263" s="765"/>
      <c r="T263" s="765"/>
      <c r="U263" s="765"/>
    </row>
    <row r="264" spans="1:21" ht="15.75" customHeight="1">
      <c r="A264" s="766"/>
      <c r="B264" s="766"/>
      <c r="C264" s="766"/>
      <c r="D264" s="771"/>
      <c r="E264" s="771"/>
      <c r="F264" s="771"/>
      <c r="G264" s="771"/>
      <c r="H264" s="771"/>
      <c r="I264" s="766"/>
      <c r="J264" s="771"/>
      <c r="K264" s="771"/>
      <c r="L264" s="765"/>
      <c r="M264" s="765"/>
      <c r="N264" s="765"/>
      <c r="O264" s="765"/>
      <c r="P264" s="765"/>
      <c r="Q264" s="765"/>
      <c r="R264" s="765"/>
      <c r="S264" s="765"/>
      <c r="T264" s="765"/>
      <c r="U264" s="765"/>
    </row>
    <row r="265" spans="1:21" ht="15.75" customHeight="1">
      <c r="A265" s="766"/>
      <c r="B265" s="766"/>
      <c r="C265" s="766"/>
      <c r="D265" s="771"/>
      <c r="E265" s="771"/>
      <c r="F265" s="771"/>
      <c r="G265" s="771"/>
      <c r="H265" s="771"/>
      <c r="I265" s="766"/>
      <c r="J265" s="771"/>
      <c r="K265" s="771"/>
      <c r="L265" s="765"/>
      <c r="M265" s="765"/>
      <c r="N265" s="765"/>
      <c r="O265" s="765"/>
      <c r="P265" s="765"/>
      <c r="Q265" s="765"/>
      <c r="R265" s="765"/>
      <c r="S265" s="765"/>
      <c r="T265" s="765"/>
      <c r="U265" s="765"/>
    </row>
    <row r="266" spans="1:21" ht="15.75" customHeight="1">
      <c r="A266" s="766"/>
      <c r="B266" s="766"/>
      <c r="C266" s="766"/>
      <c r="D266" s="771"/>
      <c r="E266" s="771"/>
      <c r="F266" s="771"/>
      <c r="G266" s="771"/>
      <c r="H266" s="771"/>
      <c r="I266" s="766"/>
      <c r="J266" s="771"/>
      <c r="K266" s="771"/>
      <c r="L266" s="765"/>
      <c r="M266" s="765"/>
      <c r="N266" s="765"/>
      <c r="O266" s="765"/>
      <c r="P266" s="765"/>
      <c r="Q266" s="765"/>
      <c r="R266" s="765"/>
      <c r="S266" s="765"/>
      <c r="T266" s="765"/>
      <c r="U266" s="765"/>
    </row>
    <row r="267" spans="1:21" ht="15.75" customHeight="1">
      <c r="A267" s="766"/>
      <c r="B267" s="766"/>
      <c r="C267" s="766"/>
      <c r="D267" s="771"/>
      <c r="E267" s="771"/>
      <c r="F267" s="771"/>
      <c r="G267" s="771"/>
      <c r="H267" s="771"/>
      <c r="I267" s="766"/>
      <c r="J267" s="771"/>
      <c r="K267" s="771"/>
      <c r="L267" s="765"/>
      <c r="M267" s="765"/>
      <c r="N267" s="765"/>
      <c r="O267" s="765"/>
      <c r="P267" s="765"/>
      <c r="Q267" s="765"/>
      <c r="R267" s="765"/>
      <c r="S267" s="765"/>
      <c r="T267" s="765"/>
      <c r="U267" s="765"/>
    </row>
    <row r="268" spans="1:21" ht="15.75" customHeight="1">
      <c r="A268" s="766"/>
      <c r="B268" s="766"/>
      <c r="C268" s="766"/>
      <c r="D268" s="771"/>
      <c r="E268" s="771"/>
      <c r="F268" s="771"/>
      <c r="G268" s="771"/>
      <c r="H268" s="771"/>
      <c r="I268" s="766"/>
      <c r="J268" s="771"/>
      <c r="K268" s="771"/>
      <c r="L268" s="765"/>
      <c r="M268" s="765"/>
      <c r="N268" s="765"/>
      <c r="O268" s="765"/>
      <c r="P268" s="765"/>
      <c r="Q268" s="765"/>
      <c r="R268" s="765"/>
      <c r="S268" s="765"/>
      <c r="T268" s="765"/>
      <c r="U268" s="765"/>
    </row>
    <row r="269" spans="1:21" ht="15.75" customHeight="1">
      <c r="A269" s="766"/>
      <c r="B269" s="766"/>
      <c r="C269" s="766"/>
      <c r="D269" s="771"/>
      <c r="E269" s="771"/>
      <c r="F269" s="771"/>
      <c r="G269" s="771"/>
      <c r="H269" s="771"/>
      <c r="I269" s="766"/>
      <c r="J269" s="771"/>
      <c r="K269" s="771"/>
      <c r="L269" s="765"/>
      <c r="M269" s="765"/>
      <c r="N269" s="765"/>
      <c r="O269" s="765"/>
      <c r="P269" s="765"/>
      <c r="Q269" s="765"/>
      <c r="R269" s="765"/>
      <c r="S269" s="765"/>
      <c r="T269" s="765"/>
      <c r="U269" s="765"/>
    </row>
    <row r="270" spans="1:21" ht="15.75" customHeight="1">
      <c r="A270" s="766"/>
      <c r="B270" s="766"/>
      <c r="C270" s="766"/>
      <c r="D270" s="771"/>
      <c r="E270" s="771"/>
      <c r="F270" s="771"/>
      <c r="G270" s="771"/>
      <c r="H270" s="771"/>
      <c r="I270" s="766"/>
      <c r="J270" s="771"/>
      <c r="K270" s="771"/>
      <c r="L270" s="765"/>
      <c r="M270" s="765"/>
      <c r="N270" s="765"/>
      <c r="O270" s="765"/>
      <c r="P270" s="765"/>
      <c r="Q270" s="765"/>
      <c r="R270" s="765"/>
      <c r="S270" s="765"/>
      <c r="T270" s="765"/>
      <c r="U270" s="765"/>
    </row>
    <row r="271" spans="1:21" ht="15.75" customHeight="1">
      <c r="A271" s="766"/>
      <c r="B271" s="766"/>
      <c r="C271" s="766"/>
      <c r="D271" s="771"/>
      <c r="E271" s="771"/>
      <c r="F271" s="771"/>
      <c r="G271" s="771"/>
      <c r="H271" s="771"/>
      <c r="I271" s="766"/>
      <c r="J271" s="771"/>
      <c r="K271" s="771"/>
      <c r="L271" s="765"/>
      <c r="M271" s="765"/>
      <c r="N271" s="765"/>
      <c r="O271" s="765"/>
      <c r="P271" s="765"/>
      <c r="Q271" s="765"/>
      <c r="R271" s="765"/>
      <c r="S271" s="765"/>
      <c r="T271" s="765"/>
      <c r="U271" s="765"/>
    </row>
    <row r="272" spans="1:21" ht="15.75" customHeight="1">
      <c r="A272" s="766"/>
      <c r="B272" s="766"/>
      <c r="C272" s="766"/>
      <c r="D272" s="771"/>
      <c r="E272" s="771"/>
      <c r="F272" s="771"/>
      <c r="G272" s="771"/>
      <c r="H272" s="771"/>
      <c r="I272" s="766"/>
      <c r="J272" s="771"/>
      <c r="K272" s="771"/>
      <c r="L272" s="765"/>
      <c r="M272" s="765"/>
      <c r="N272" s="765"/>
      <c r="O272" s="765"/>
      <c r="P272" s="765"/>
      <c r="Q272" s="765"/>
      <c r="R272" s="765"/>
      <c r="S272" s="765"/>
      <c r="T272" s="765"/>
      <c r="U272" s="765"/>
    </row>
    <row r="273" spans="1:21" ht="15.75" customHeight="1">
      <c r="A273" s="766"/>
      <c r="B273" s="766"/>
      <c r="C273" s="766"/>
      <c r="D273" s="771"/>
      <c r="E273" s="771"/>
      <c r="F273" s="771"/>
      <c r="G273" s="771"/>
      <c r="H273" s="771"/>
      <c r="I273" s="766"/>
      <c r="J273" s="771"/>
      <c r="K273" s="771"/>
      <c r="L273" s="765"/>
      <c r="M273" s="765"/>
      <c r="N273" s="765"/>
      <c r="O273" s="765"/>
      <c r="P273" s="765"/>
      <c r="Q273" s="765"/>
      <c r="R273" s="765"/>
      <c r="S273" s="765"/>
      <c r="T273" s="765"/>
      <c r="U273" s="765"/>
    </row>
    <row r="274" spans="1:21" ht="15.75" customHeight="1">
      <c r="A274" s="766"/>
      <c r="B274" s="766"/>
      <c r="C274" s="766"/>
      <c r="D274" s="771"/>
      <c r="E274" s="771"/>
      <c r="F274" s="771"/>
      <c r="G274" s="771"/>
      <c r="H274" s="771"/>
      <c r="I274" s="766"/>
      <c r="J274" s="771"/>
      <c r="K274" s="771"/>
      <c r="L274" s="765"/>
      <c r="M274" s="765"/>
      <c r="N274" s="765"/>
      <c r="O274" s="765"/>
      <c r="P274" s="765"/>
      <c r="Q274" s="765"/>
      <c r="R274" s="765"/>
      <c r="S274" s="765"/>
      <c r="T274" s="765"/>
      <c r="U274" s="765"/>
    </row>
    <row r="275" spans="1:21" ht="15.75" customHeight="1">
      <c r="A275" s="766"/>
      <c r="B275" s="766"/>
      <c r="C275" s="766"/>
      <c r="D275" s="771"/>
      <c r="E275" s="771"/>
      <c r="F275" s="771"/>
      <c r="G275" s="771"/>
      <c r="H275" s="771"/>
      <c r="I275" s="766"/>
      <c r="J275" s="771"/>
      <c r="K275" s="771"/>
      <c r="L275" s="765"/>
      <c r="M275" s="765"/>
      <c r="N275" s="765"/>
      <c r="O275" s="765"/>
      <c r="P275" s="765"/>
      <c r="Q275" s="765"/>
      <c r="R275" s="765"/>
      <c r="S275" s="765"/>
      <c r="T275" s="765"/>
      <c r="U275" s="765"/>
    </row>
    <row r="276" spans="1:21" ht="15.75" customHeight="1">
      <c r="A276" s="766"/>
      <c r="B276" s="766"/>
      <c r="C276" s="766"/>
      <c r="D276" s="771"/>
      <c r="E276" s="771"/>
      <c r="F276" s="771"/>
      <c r="G276" s="771"/>
      <c r="H276" s="771"/>
      <c r="I276" s="766"/>
      <c r="J276" s="771"/>
      <c r="K276" s="771"/>
      <c r="L276" s="765"/>
      <c r="M276" s="765"/>
      <c r="N276" s="765"/>
      <c r="O276" s="765"/>
      <c r="P276" s="765"/>
      <c r="Q276" s="765"/>
      <c r="R276" s="765"/>
      <c r="S276" s="765"/>
      <c r="T276" s="765"/>
      <c r="U276" s="765"/>
    </row>
    <row r="277" spans="1:21" ht="15.75" customHeight="1">
      <c r="A277" s="766"/>
      <c r="B277" s="766"/>
      <c r="C277" s="766"/>
      <c r="D277" s="771"/>
      <c r="E277" s="771"/>
      <c r="F277" s="771"/>
      <c r="G277" s="771"/>
      <c r="H277" s="771"/>
      <c r="I277" s="766"/>
      <c r="J277" s="771"/>
      <c r="K277" s="771"/>
      <c r="L277" s="765"/>
      <c r="M277" s="765"/>
      <c r="N277" s="765"/>
      <c r="O277" s="765"/>
      <c r="P277" s="765"/>
      <c r="Q277" s="765"/>
      <c r="R277" s="765"/>
      <c r="S277" s="765"/>
      <c r="T277" s="765"/>
      <c r="U277" s="765"/>
    </row>
    <row r="278" spans="1:21" ht="15.75" customHeight="1">
      <c r="A278" s="766"/>
      <c r="B278" s="766"/>
      <c r="C278" s="766"/>
      <c r="D278" s="771"/>
      <c r="E278" s="771"/>
      <c r="F278" s="771"/>
      <c r="G278" s="771"/>
      <c r="H278" s="771"/>
      <c r="I278" s="766"/>
      <c r="J278" s="771"/>
      <c r="K278" s="771"/>
      <c r="L278" s="765"/>
      <c r="M278" s="765"/>
      <c r="N278" s="765"/>
      <c r="O278" s="765"/>
      <c r="P278" s="765"/>
      <c r="Q278" s="765"/>
      <c r="R278" s="765"/>
      <c r="S278" s="765"/>
      <c r="T278" s="765"/>
      <c r="U278" s="765"/>
    </row>
    <row r="279" spans="1:21" ht="15.75" customHeight="1">
      <c r="A279" s="766"/>
      <c r="B279" s="766"/>
      <c r="C279" s="766"/>
      <c r="D279" s="771"/>
      <c r="E279" s="771"/>
      <c r="F279" s="771"/>
      <c r="G279" s="771"/>
      <c r="H279" s="771"/>
      <c r="I279" s="766"/>
      <c r="J279" s="771"/>
      <c r="K279" s="771"/>
      <c r="L279" s="765"/>
      <c r="M279" s="765"/>
      <c r="N279" s="765"/>
      <c r="O279" s="765"/>
      <c r="P279" s="765"/>
      <c r="Q279" s="765"/>
      <c r="R279" s="765"/>
      <c r="S279" s="765"/>
      <c r="T279" s="765"/>
      <c r="U279" s="765"/>
    </row>
    <row r="280" spans="1:21" ht="15.75" customHeight="1">
      <c r="A280" s="766"/>
      <c r="B280" s="766"/>
      <c r="C280" s="766"/>
      <c r="D280" s="771"/>
      <c r="E280" s="771"/>
      <c r="F280" s="771"/>
      <c r="G280" s="771"/>
      <c r="H280" s="771"/>
      <c r="I280" s="766"/>
      <c r="J280" s="771"/>
      <c r="K280" s="771"/>
      <c r="L280" s="765"/>
      <c r="M280" s="765"/>
      <c r="N280" s="765"/>
      <c r="O280" s="765"/>
      <c r="P280" s="765"/>
      <c r="Q280" s="765"/>
      <c r="R280" s="765"/>
      <c r="S280" s="765"/>
      <c r="T280" s="765"/>
      <c r="U280" s="765"/>
    </row>
    <row r="281" spans="1:21" ht="15.75" customHeight="1">
      <c r="A281" s="766"/>
      <c r="B281" s="766"/>
      <c r="C281" s="766"/>
      <c r="D281" s="771"/>
      <c r="E281" s="771"/>
      <c r="F281" s="771"/>
      <c r="G281" s="771"/>
      <c r="H281" s="771"/>
      <c r="I281" s="766"/>
      <c r="J281" s="771"/>
      <c r="K281" s="771"/>
      <c r="L281" s="765"/>
      <c r="M281" s="765"/>
      <c r="N281" s="765"/>
      <c r="O281" s="765"/>
      <c r="P281" s="765"/>
      <c r="Q281" s="765"/>
      <c r="R281" s="765"/>
      <c r="S281" s="765"/>
      <c r="T281" s="765"/>
      <c r="U281" s="765"/>
    </row>
    <row r="282" spans="1:21" ht="15.75" customHeight="1">
      <c r="A282" s="766"/>
      <c r="B282" s="766"/>
      <c r="C282" s="766"/>
      <c r="D282" s="771"/>
      <c r="E282" s="771"/>
      <c r="F282" s="771"/>
      <c r="G282" s="771"/>
      <c r="H282" s="771"/>
      <c r="I282" s="766"/>
      <c r="J282" s="771"/>
      <c r="K282" s="771"/>
      <c r="L282" s="765"/>
      <c r="M282" s="765"/>
      <c r="N282" s="765"/>
      <c r="O282" s="765"/>
      <c r="P282" s="765"/>
      <c r="Q282" s="765"/>
      <c r="R282" s="765"/>
      <c r="S282" s="765"/>
      <c r="T282" s="765"/>
      <c r="U282" s="765"/>
    </row>
    <row r="283" spans="1:21" ht="15.75" customHeight="1">
      <c r="A283" s="766"/>
      <c r="B283" s="766"/>
      <c r="C283" s="766"/>
      <c r="D283" s="771"/>
      <c r="E283" s="771"/>
      <c r="F283" s="771"/>
      <c r="G283" s="771"/>
      <c r="H283" s="771"/>
      <c r="I283" s="766"/>
      <c r="J283" s="771"/>
      <c r="K283" s="771"/>
      <c r="L283" s="765"/>
      <c r="M283" s="765"/>
      <c r="N283" s="765"/>
      <c r="O283" s="765"/>
      <c r="P283" s="765"/>
      <c r="Q283" s="765"/>
      <c r="R283" s="765"/>
      <c r="S283" s="765"/>
      <c r="T283" s="765"/>
      <c r="U283" s="765"/>
    </row>
    <row r="284" spans="1:21" ht="15.75" customHeight="1">
      <c r="A284" s="766"/>
      <c r="B284" s="766"/>
      <c r="C284" s="766"/>
      <c r="D284" s="771"/>
      <c r="E284" s="771"/>
      <c r="F284" s="771"/>
      <c r="G284" s="771"/>
      <c r="H284" s="771"/>
      <c r="I284" s="766"/>
      <c r="J284" s="771"/>
      <c r="K284" s="771"/>
      <c r="L284" s="765"/>
      <c r="M284" s="765"/>
      <c r="N284" s="765"/>
      <c r="O284" s="765"/>
      <c r="P284" s="765"/>
      <c r="Q284" s="765"/>
      <c r="R284" s="765"/>
      <c r="S284" s="765"/>
      <c r="T284" s="765"/>
      <c r="U284" s="765"/>
    </row>
    <row r="285" spans="1:21" ht="15.75" customHeight="1">
      <c r="A285" s="766"/>
      <c r="B285" s="766"/>
      <c r="C285" s="766"/>
      <c r="D285" s="771"/>
      <c r="E285" s="771"/>
      <c r="F285" s="771"/>
      <c r="G285" s="771"/>
      <c r="H285" s="771"/>
      <c r="I285" s="766"/>
      <c r="J285" s="771"/>
      <c r="K285" s="771"/>
      <c r="L285" s="765"/>
      <c r="M285" s="765"/>
      <c r="N285" s="765"/>
      <c r="O285" s="765"/>
      <c r="P285" s="765"/>
      <c r="Q285" s="765"/>
      <c r="R285" s="765"/>
      <c r="S285" s="765"/>
      <c r="T285" s="765"/>
      <c r="U285" s="765"/>
    </row>
    <row r="286" spans="1:21" ht="15.75" customHeight="1">
      <c r="A286" s="766"/>
      <c r="B286" s="766"/>
      <c r="C286" s="766"/>
      <c r="D286" s="771"/>
      <c r="E286" s="771"/>
      <c r="F286" s="771"/>
      <c r="G286" s="771"/>
      <c r="H286" s="771"/>
      <c r="I286" s="766"/>
      <c r="J286" s="771"/>
      <c r="K286" s="771"/>
      <c r="L286" s="765"/>
      <c r="M286" s="765"/>
      <c r="N286" s="765"/>
      <c r="O286" s="765"/>
      <c r="P286" s="765"/>
      <c r="Q286" s="765"/>
      <c r="R286" s="765"/>
      <c r="S286" s="765"/>
      <c r="T286" s="765"/>
      <c r="U286" s="765"/>
    </row>
    <row r="287" spans="1:21" ht="15.75" customHeight="1">
      <c r="A287" s="766"/>
      <c r="B287" s="766"/>
      <c r="C287" s="766"/>
      <c r="D287" s="771"/>
      <c r="E287" s="771"/>
      <c r="F287" s="771"/>
      <c r="G287" s="771"/>
      <c r="H287" s="771"/>
      <c r="I287" s="766"/>
      <c r="J287" s="771"/>
      <c r="K287" s="771"/>
      <c r="L287" s="765"/>
      <c r="M287" s="765"/>
      <c r="N287" s="765"/>
      <c r="O287" s="765"/>
      <c r="P287" s="765"/>
      <c r="Q287" s="765"/>
      <c r="R287" s="765"/>
      <c r="S287" s="765"/>
      <c r="T287" s="765"/>
      <c r="U287" s="765"/>
    </row>
    <row r="288" spans="1:21" ht="15.75" customHeight="1">
      <c r="A288" s="766"/>
      <c r="B288" s="766"/>
      <c r="C288" s="766"/>
      <c r="D288" s="771"/>
      <c r="E288" s="771"/>
      <c r="F288" s="771"/>
      <c r="G288" s="771"/>
      <c r="H288" s="771"/>
      <c r="I288" s="766"/>
      <c r="J288" s="771"/>
      <c r="K288" s="771"/>
      <c r="L288" s="765"/>
      <c r="M288" s="765"/>
      <c r="N288" s="765"/>
      <c r="O288" s="765"/>
      <c r="P288" s="765"/>
      <c r="Q288" s="765"/>
      <c r="R288" s="765"/>
      <c r="S288" s="765"/>
      <c r="T288" s="765"/>
      <c r="U288" s="765"/>
    </row>
    <row r="289" spans="1:21" ht="15.75" customHeight="1">
      <c r="A289" s="766"/>
      <c r="B289" s="766"/>
      <c r="C289" s="766"/>
      <c r="D289" s="771"/>
      <c r="E289" s="771"/>
      <c r="F289" s="771"/>
      <c r="G289" s="771"/>
      <c r="H289" s="771"/>
      <c r="I289" s="766"/>
      <c r="J289" s="771"/>
      <c r="K289" s="771"/>
      <c r="L289" s="765"/>
      <c r="M289" s="765"/>
      <c r="N289" s="765"/>
      <c r="O289" s="765"/>
      <c r="P289" s="765"/>
      <c r="Q289" s="765"/>
      <c r="R289" s="765"/>
      <c r="S289" s="765"/>
      <c r="T289" s="765"/>
      <c r="U289" s="765"/>
    </row>
    <row r="290" spans="1:21" ht="15.75" customHeight="1">
      <c r="A290" s="766"/>
      <c r="B290" s="766"/>
      <c r="C290" s="766"/>
      <c r="D290" s="771"/>
      <c r="E290" s="771"/>
      <c r="F290" s="771"/>
      <c r="G290" s="771"/>
      <c r="H290" s="771"/>
      <c r="I290" s="766"/>
      <c r="J290" s="771"/>
      <c r="K290" s="771"/>
      <c r="L290" s="765"/>
      <c r="M290" s="765"/>
      <c r="N290" s="765"/>
      <c r="O290" s="765"/>
      <c r="P290" s="765"/>
      <c r="Q290" s="765"/>
      <c r="R290" s="765"/>
      <c r="S290" s="765"/>
      <c r="T290" s="765"/>
      <c r="U290" s="765"/>
    </row>
    <row r="291" spans="1:21" ht="15.75" customHeight="1">
      <c r="A291" s="766"/>
      <c r="B291" s="766"/>
      <c r="C291" s="766"/>
      <c r="D291" s="771"/>
      <c r="E291" s="771"/>
      <c r="F291" s="771"/>
      <c r="G291" s="771"/>
      <c r="H291" s="771"/>
      <c r="I291" s="766"/>
      <c r="J291" s="771"/>
      <c r="K291" s="771"/>
      <c r="L291" s="765"/>
      <c r="M291" s="765"/>
      <c r="N291" s="765"/>
      <c r="O291" s="765"/>
      <c r="P291" s="765"/>
      <c r="Q291" s="765"/>
      <c r="R291" s="765"/>
      <c r="S291" s="765"/>
      <c r="T291" s="765"/>
      <c r="U291" s="765"/>
    </row>
    <row r="292" spans="1:21" ht="15.75" customHeight="1">
      <c r="A292" s="766"/>
      <c r="B292" s="766"/>
      <c r="C292" s="766"/>
      <c r="D292" s="771"/>
      <c r="E292" s="771"/>
      <c r="F292" s="771"/>
      <c r="G292" s="771"/>
      <c r="H292" s="771"/>
      <c r="I292" s="766"/>
      <c r="J292" s="771"/>
      <c r="K292" s="771"/>
      <c r="L292" s="765"/>
      <c r="M292" s="765"/>
      <c r="N292" s="765"/>
      <c r="O292" s="765"/>
      <c r="P292" s="765"/>
      <c r="Q292" s="765"/>
      <c r="R292" s="765"/>
      <c r="S292" s="765"/>
      <c r="T292" s="765"/>
      <c r="U292" s="765"/>
    </row>
    <row r="293" spans="1:21" ht="15.75" customHeight="1">
      <c r="A293" s="766"/>
      <c r="B293" s="766"/>
      <c r="C293" s="766"/>
      <c r="D293" s="771"/>
      <c r="E293" s="771"/>
      <c r="F293" s="771"/>
      <c r="G293" s="771"/>
      <c r="H293" s="771"/>
      <c r="I293" s="766"/>
      <c r="J293" s="771"/>
      <c r="K293" s="771"/>
      <c r="L293" s="765"/>
      <c r="M293" s="765"/>
      <c r="N293" s="765"/>
      <c r="O293" s="765"/>
      <c r="P293" s="765"/>
      <c r="Q293" s="765"/>
      <c r="R293" s="765"/>
      <c r="S293" s="765"/>
      <c r="T293" s="765"/>
      <c r="U293" s="765"/>
    </row>
    <row r="294" spans="1:21" ht="15.75" customHeight="1">
      <c r="A294" s="766"/>
      <c r="B294" s="766"/>
      <c r="C294" s="766"/>
      <c r="D294" s="771"/>
      <c r="E294" s="771"/>
      <c r="F294" s="771"/>
      <c r="G294" s="771"/>
      <c r="H294" s="771"/>
      <c r="I294" s="766"/>
      <c r="J294" s="771"/>
      <c r="K294" s="771"/>
      <c r="L294" s="765"/>
      <c r="M294" s="765"/>
      <c r="N294" s="765"/>
      <c r="O294" s="765"/>
      <c r="P294" s="765"/>
      <c r="Q294" s="765"/>
      <c r="R294" s="765"/>
      <c r="S294" s="765"/>
      <c r="T294" s="765"/>
      <c r="U294" s="765"/>
    </row>
    <row r="295" spans="1:21" ht="15.75" customHeight="1">
      <c r="A295" s="766"/>
      <c r="B295" s="766"/>
      <c r="C295" s="766"/>
      <c r="D295" s="771"/>
      <c r="E295" s="771"/>
      <c r="F295" s="771"/>
      <c r="G295" s="771"/>
      <c r="H295" s="771"/>
      <c r="I295" s="766"/>
      <c r="J295" s="771"/>
      <c r="K295" s="771"/>
      <c r="L295" s="765"/>
      <c r="M295" s="765"/>
      <c r="N295" s="765"/>
      <c r="O295" s="765"/>
      <c r="P295" s="765"/>
      <c r="Q295" s="765"/>
      <c r="R295" s="765"/>
      <c r="S295" s="765"/>
      <c r="T295" s="765"/>
      <c r="U295" s="765"/>
    </row>
    <row r="296" spans="1:21" ht="15.75" customHeight="1">
      <c r="A296" s="766"/>
      <c r="B296" s="766"/>
      <c r="C296" s="766"/>
      <c r="D296" s="771"/>
      <c r="E296" s="771"/>
      <c r="F296" s="771"/>
      <c r="G296" s="771"/>
      <c r="H296" s="771"/>
      <c r="I296" s="766"/>
      <c r="J296" s="771"/>
      <c r="K296" s="771"/>
      <c r="L296" s="765"/>
      <c r="M296" s="765"/>
      <c r="N296" s="765"/>
      <c r="O296" s="765"/>
      <c r="P296" s="765"/>
      <c r="Q296" s="765"/>
      <c r="R296" s="765"/>
      <c r="S296" s="765"/>
      <c r="T296" s="765"/>
      <c r="U296" s="765"/>
    </row>
    <row r="297" spans="1:21" ht="15.75" customHeight="1">
      <c r="A297" s="766"/>
      <c r="B297" s="766"/>
      <c r="C297" s="766"/>
      <c r="D297" s="771"/>
      <c r="E297" s="771"/>
      <c r="F297" s="771"/>
      <c r="G297" s="771"/>
      <c r="H297" s="771"/>
      <c r="I297" s="766"/>
      <c r="J297" s="771"/>
      <c r="K297" s="771"/>
      <c r="L297" s="765"/>
      <c r="M297" s="765"/>
      <c r="N297" s="765"/>
      <c r="O297" s="765"/>
      <c r="P297" s="765"/>
      <c r="Q297" s="765"/>
      <c r="R297" s="765"/>
      <c r="S297" s="765"/>
      <c r="T297" s="765"/>
      <c r="U297" s="765"/>
    </row>
    <row r="298" spans="1:21" ht="15.75" customHeight="1">
      <c r="A298" s="766"/>
      <c r="B298" s="766"/>
      <c r="C298" s="766"/>
      <c r="D298" s="771"/>
      <c r="E298" s="771"/>
      <c r="F298" s="771"/>
      <c r="G298" s="771"/>
      <c r="H298" s="771"/>
      <c r="I298" s="766"/>
      <c r="J298" s="771"/>
      <c r="K298" s="771"/>
      <c r="L298" s="765"/>
      <c r="M298" s="765"/>
      <c r="N298" s="765"/>
      <c r="O298" s="765"/>
      <c r="P298" s="765"/>
      <c r="Q298" s="765"/>
      <c r="R298" s="765"/>
      <c r="S298" s="765"/>
      <c r="T298" s="765"/>
      <c r="U298" s="765"/>
    </row>
    <row r="299" spans="1:21" ht="15.75" customHeight="1">
      <c r="A299" s="766"/>
      <c r="B299" s="766"/>
      <c r="C299" s="766"/>
      <c r="D299" s="771"/>
      <c r="E299" s="771"/>
      <c r="F299" s="771"/>
      <c r="G299" s="771"/>
      <c r="H299" s="771"/>
      <c r="I299" s="766"/>
      <c r="J299" s="771"/>
      <c r="K299" s="771"/>
      <c r="L299" s="765"/>
      <c r="M299" s="765"/>
      <c r="N299" s="765"/>
      <c r="O299" s="765"/>
      <c r="P299" s="765"/>
      <c r="Q299" s="765"/>
      <c r="R299" s="765"/>
      <c r="S299" s="765"/>
      <c r="T299" s="765"/>
      <c r="U299" s="765"/>
    </row>
    <row r="300" spans="1:21" ht="15.75" customHeight="1">
      <c r="A300" s="766"/>
      <c r="B300" s="766"/>
      <c r="C300" s="766"/>
      <c r="D300" s="771"/>
      <c r="E300" s="771"/>
      <c r="F300" s="771"/>
      <c r="G300" s="771"/>
      <c r="H300" s="771"/>
      <c r="I300" s="766"/>
      <c r="J300" s="771"/>
      <c r="K300" s="771"/>
      <c r="L300" s="765"/>
      <c r="M300" s="765"/>
      <c r="N300" s="765"/>
      <c r="O300" s="765"/>
      <c r="P300" s="765"/>
      <c r="Q300" s="765"/>
      <c r="R300" s="765"/>
      <c r="S300" s="765"/>
      <c r="T300" s="765"/>
      <c r="U300" s="765"/>
    </row>
    <row r="301" spans="1:21" ht="15.75" customHeight="1">
      <c r="A301" s="766"/>
      <c r="B301" s="766"/>
      <c r="C301" s="766"/>
      <c r="D301" s="771"/>
      <c r="E301" s="771"/>
      <c r="F301" s="771"/>
      <c r="G301" s="771"/>
      <c r="H301" s="771"/>
      <c r="I301" s="766"/>
      <c r="J301" s="771"/>
      <c r="K301" s="771"/>
      <c r="L301" s="765"/>
      <c r="M301" s="765"/>
      <c r="N301" s="765"/>
      <c r="O301" s="765"/>
      <c r="P301" s="765"/>
      <c r="Q301" s="765"/>
      <c r="R301" s="765"/>
      <c r="S301" s="765"/>
      <c r="T301" s="765"/>
      <c r="U301" s="765"/>
    </row>
    <row r="302" spans="1:21" ht="15.75" customHeight="1">
      <c r="A302" s="766"/>
      <c r="B302" s="766"/>
      <c r="C302" s="766"/>
      <c r="D302" s="771"/>
      <c r="E302" s="771"/>
      <c r="F302" s="771"/>
      <c r="G302" s="771"/>
      <c r="H302" s="771"/>
      <c r="I302" s="766"/>
      <c r="J302" s="771"/>
      <c r="K302" s="771"/>
      <c r="L302" s="765"/>
      <c r="M302" s="765"/>
      <c r="N302" s="765"/>
      <c r="O302" s="765"/>
      <c r="P302" s="765"/>
      <c r="Q302" s="765"/>
      <c r="R302" s="765"/>
      <c r="S302" s="765"/>
      <c r="T302" s="765"/>
      <c r="U302" s="765"/>
    </row>
    <row r="303" spans="1:21" ht="15.75" customHeight="1">
      <c r="A303" s="766"/>
      <c r="B303" s="766"/>
      <c r="C303" s="766"/>
      <c r="D303" s="771"/>
      <c r="E303" s="771"/>
      <c r="F303" s="771"/>
      <c r="G303" s="771"/>
      <c r="H303" s="771"/>
      <c r="I303" s="766"/>
      <c r="J303" s="771"/>
      <c r="K303" s="771"/>
      <c r="L303" s="765"/>
      <c r="M303" s="765"/>
      <c r="N303" s="765"/>
      <c r="O303" s="765"/>
      <c r="P303" s="765"/>
      <c r="Q303" s="765"/>
      <c r="R303" s="765"/>
      <c r="S303" s="765"/>
      <c r="T303" s="765"/>
      <c r="U303" s="765"/>
    </row>
    <row r="304" spans="1:21" ht="15.75" customHeight="1">
      <c r="A304" s="766"/>
      <c r="B304" s="766"/>
      <c r="C304" s="766"/>
      <c r="D304" s="771"/>
      <c r="E304" s="771"/>
      <c r="F304" s="771"/>
      <c r="G304" s="771"/>
      <c r="H304" s="771"/>
      <c r="I304" s="766"/>
      <c r="J304" s="771"/>
      <c r="K304" s="771"/>
      <c r="L304" s="765"/>
      <c r="M304" s="765"/>
      <c r="N304" s="765"/>
      <c r="O304" s="765"/>
      <c r="P304" s="765"/>
      <c r="Q304" s="765"/>
      <c r="R304" s="765"/>
      <c r="S304" s="765"/>
      <c r="T304" s="765"/>
      <c r="U304" s="765"/>
    </row>
    <row r="305" spans="1:21" ht="15.75" customHeight="1">
      <c r="A305" s="766"/>
      <c r="B305" s="766"/>
      <c r="C305" s="766"/>
      <c r="D305" s="771"/>
      <c r="E305" s="771"/>
      <c r="F305" s="771"/>
      <c r="G305" s="771"/>
      <c r="H305" s="771"/>
      <c r="I305" s="766"/>
      <c r="J305" s="771"/>
      <c r="K305" s="771"/>
      <c r="L305" s="765"/>
      <c r="M305" s="765"/>
      <c r="N305" s="765"/>
      <c r="O305" s="765"/>
      <c r="P305" s="765"/>
      <c r="Q305" s="765"/>
      <c r="R305" s="765"/>
      <c r="S305" s="765"/>
      <c r="T305" s="765"/>
      <c r="U305" s="765"/>
    </row>
    <row r="306" spans="1:21" ht="15.75" customHeight="1">
      <c r="A306" s="766"/>
      <c r="B306" s="766"/>
      <c r="C306" s="766"/>
      <c r="D306" s="771"/>
      <c r="E306" s="771"/>
      <c r="F306" s="771"/>
      <c r="G306" s="771"/>
      <c r="H306" s="771"/>
      <c r="I306" s="766"/>
      <c r="J306" s="771"/>
      <c r="K306" s="771"/>
      <c r="L306" s="765"/>
      <c r="M306" s="765"/>
      <c r="N306" s="765"/>
      <c r="O306" s="765"/>
      <c r="P306" s="765"/>
      <c r="Q306" s="765"/>
      <c r="R306" s="765"/>
      <c r="S306" s="765"/>
      <c r="T306" s="765"/>
      <c r="U306" s="765"/>
    </row>
    <row r="307" spans="1:21" ht="15.75" customHeight="1">
      <c r="A307" s="766"/>
      <c r="B307" s="766"/>
      <c r="C307" s="766"/>
      <c r="D307" s="771"/>
      <c r="E307" s="771"/>
      <c r="F307" s="771"/>
      <c r="G307" s="771"/>
      <c r="H307" s="771"/>
      <c r="I307" s="766"/>
      <c r="J307" s="771"/>
      <c r="K307" s="771"/>
      <c r="L307" s="765"/>
      <c r="M307" s="765"/>
      <c r="N307" s="765"/>
      <c r="O307" s="765"/>
      <c r="P307" s="765"/>
      <c r="Q307" s="765"/>
      <c r="R307" s="765"/>
      <c r="S307" s="765"/>
      <c r="T307" s="765"/>
      <c r="U307" s="765"/>
    </row>
    <row r="308" spans="1:21" ht="15.75" customHeight="1">
      <c r="A308" s="766"/>
      <c r="B308" s="766"/>
      <c r="C308" s="766"/>
      <c r="D308" s="771"/>
      <c r="E308" s="771"/>
      <c r="F308" s="771"/>
      <c r="G308" s="771"/>
      <c r="H308" s="771"/>
      <c r="I308" s="766"/>
      <c r="J308" s="771"/>
      <c r="K308" s="771"/>
      <c r="L308" s="765"/>
      <c r="M308" s="765"/>
      <c r="N308" s="765"/>
      <c r="O308" s="765"/>
      <c r="P308" s="765"/>
      <c r="Q308" s="765"/>
      <c r="R308" s="765"/>
      <c r="S308" s="765"/>
      <c r="T308" s="765"/>
      <c r="U308" s="765"/>
    </row>
    <row r="309" spans="1:21" ht="15.75" customHeight="1">
      <c r="A309" s="766"/>
      <c r="B309" s="766"/>
      <c r="C309" s="766"/>
      <c r="D309" s="771"/>
      <c r="E309" s="771"/>
      <c r="F309" s="771"/>
      <c r="G309" s="771"/>
      <c r="H309" s="771"/>
      <c r="I309" s="766"/>
      <c r="J309" s="771"/>
      <c r="K309" s="771"/>
      <c r="L309" s="765"/>
      <c r="M309" s="765"/>
      <c r="N309" s="765"/>
      <c r="O309" s="765"/>
      <c r="P309" s="765"/>
      <c r="Q309" s="765"/>
      <c r="R309" s="765"/>
      <c r="S309" s="765"/>
      <c r="T309" s="765"/>
      <c r="U309" s="765"/>
    </row>
    <row r="310" spans="1:21" ht="15.75" customHeight="1">
      <c r="A310" s="766"/>
      <c r="B310" s="766"/>
      <c r="C310" s="766"/>
      <c r="D310" s="771"/>
      <c r="E310" s="771"/>
      <c r="F310" s="771"/>
      <c r="G310" s="771"/>
      <c r="H310" s="771"/>
      <c r="I310" s="766"/>
      <c r="J310" s="771"/>
      <c r="K310" s="771"/>
      <c r="L310" s="765"/>
      <c r="M310" s="765"/>
      <c r="N310" s="765"/>
      <c r="O310" s="765"/>
      <c r="P310" s="765"/>
      <c r="Q310" s="765"/>
      <c r="R310" s="765"/>
      <c r="S310" s="765"/>
      <c r="T310" s="765"/>
      <c r="U310" s="765"/>
    </row>
    <row r="311" spans="1:21" ht="15.75" customHeight="1">
      <c r="A311" s="766"/>
      <c r="B311" s="766"/>
      <c r="C311" s="766"/>
      <c r="D311" s="771"/>
      <c r="E311" s="771"/>
      <c r="F311" s="771"/>
      <c r="G311" s="771"/>
      <c r="H311" s="771"/>
      <c r="I311" s="766"/>
      <c r="J311" s="771"/>
      <c r="K311" s="771"/>
      <c r="L311" s="765"/>
      <c r="M311" s="765"/>
      <c r="N311" s="765"/>
      <c r="O311" s="765"/>
      <c r="P311" s="765"/>
      <c r="Q311" s="765"/>
      <c r="R311" s="765"/>
      <c r="S311" s="765"/>
      <c r="T311" s="765"/>
      <c r="U311" s="765"/>
    </row>
    <row r="312" spans="1:21" ht="15.75" customHeight="1">
      <c r="A312" s="766"/>
      <c r="B312" s="766"/>
      <c r="C312" s="766"/>
      <c r="D312" s="771"/>
      <c r="E312" s="771"/>
      <c r="F312" s="771"/>
      <c r="G312" s="771"/>
      <c r="H312" s="771"/>
      <c r="I312" s="766"/>
      <c r="J312" s="771"/>
      <c r="K312" s="771"/>
      <c r="L312" s="765"/>
      <c r="M312" s="765"/>
      <c r="N312" s="765"/>
      <c r="O312" s="765"/>
      <c r="P312" s="765"/>
      <c r="Q312" s="765"/>
      <c r="R312" s="765"/>
      <c r="S312" s="765"/>
      <c r="T312" s="765"/>
      <c r="U312" s="765"/>
    </row>
    <row r="313" spans="1:21" ht="15.75" customHeight="1">
      <c r="A313" s="766"/>
      <c r="B313" s="766"/>
      <c r="C313" s="766"/>
      <c r="D313" s="771"/>
      <c r="E313" s="771"/>
      <c r="F313" s="771"/>
      <c r="G313" s="771"/>
      <c r="H313" s="771"/>
      <c r="I313" s="766"/>
      <c r="J313" s="771"/>
      <c r="K313" s="771"/>
      <c r="L313" s="765"/>
      <c r="M313" s="765"/>
      <c r="N313" s="765"/>
      <c r="O313" s="765"/>
      <c r="P313" s="765"/>
      <c r="Q313" s="765"/>
      <c r="R313" s="765"/>
      <c r="S313" s="765"/>
      <c r="T313" s="765"/>
      <c r="U313" s="765"/>
    </row>
    <row r="314" spans="1:21" ht="15.75" customHeight="1">
      <c r="A314" s="766"/>
      <c r="B314" s="766"/>
      <c r="C314" s="766"/>
      <c r="D314" s="771"/>
      <c r="E314" s="771"/>
      <c r="F314" s="771"/>
      <c r="G314" s="771"/>
      <c r="H314" s="771"/>
      <c r="I314" s="766"/>
      <c r="J314" s="771"/>
      <c r="K314" s="771"/>
      <c r="L314" s="765"/>
      <c r="M314" s="765"/>
      <c r="N314" s="765"/>
      <c r="O314" s="765"/>
      <c r="P314" s="765"/>
      <c r="Q314" s="765"/>
      <c r="R314" s="765"/>
      <c r="S314" s="765"/>
      <c r="T314" s="765"/>
      <c r="U314" s="765"/>
    </row>
    <row r="315" spans="1:21" ht="15.75" customHeight="1">
      <c r="A315" s="766"/>
      <c r="B315" s="766"/>
      <c r="C315" s="766"/>
      <c r="D315" s="771"/>
      <c r="E315" s="771"/>
      <c r="F315" s="771"/>
      <c r="G315" s="771"/>
      <c r="H315" s="771"/>
      <c r="I315" s="766"/>
      <c r="J315" s="771"/>
      <c r="K315" s="771"/>
      <c r="L315" s="765"/>
      <c r="M315" s="765"/>
      <c r="N315" s="765"/>
      <c r="O315" s="765"/>
      <c r="P315" s="765"/>
      <c r="Q315" s="765"/>
      <c r="R315" s="765"/>
      <c r="S315" s="765"/>
      <c r="T315" s="765"/>
      <c r="U315" s="765"/>
    </row>
    <row r="316" spans="1:21" ht="15.75" customHeight="1">
      <c r="A316" s="766"/>
      <c r="B316" s="766"/>
      <c r="C316" s="766"/>
      <c r="D316" s="771"/>
      <c r="E316" s="771"/>
      <c r="F316" s="771"/>
      <c r="G316" s="771"/>
      <c r="H316" s="771"/>
      <c r="I316" s="766"/>
      <c r="J316" s="771"/>
      <c r="K316" s="771"/>
      <c r="L316" s="765"/>
      <c r="M316" s="765"/>
      <c r="N316" s="765"/>
      <c r="O316" s="765"/>
      <c r="P316" s="765"/>
      <c r="Q316" s="765"/>
      <c r="R316" s="765"/>
      <c r="S316" s="765"/>
      <c r="T316" s="765"/>
      <c r="U316" s="765"/>
    </row>
    <row r="317" spans="1:21" ht="15.75" customHeight="1">
      <c r="A317" s="766"/>
      <c r="B317" s="766"/>
      <c r="C317" s="766"/>
      <c r="D317" s="771"/>
      <c r="E317" s="771"/>
      <c r="F317" s="771"/>
      <c r="G317" s="771"/>
      <c r="H317" s="771"/>
      <c r="I317" s="766"/>
      <c r="J317" s="771"/>
      <c r="K317" s="771"/>
      <c r="L317" s="765"/>
      <c r="M317" s="765"/>
      <c r="N317" s="765"/>
      <c r="O317" s="765"/>
      <c r="P317" s="765"/>
      <c r="Q317" s="765"/>
      <c r="R317" s="765"/>
      <c r="S317" s="765"/>
      <c r="T317" s="765"/>
      <c r="U317" s="765"/>
    </row>
    <row r="318" spans="1:21" ht="15.75" customHeight="1">
      <c r="A318" s="766"/>
      <c r="B318" s="766"/>
      <c r="C318" s="766"/>
      <c r="D318" s="771"/>
      <c r="E318" s="771"/>
      <c r="F318" s="771"/>
      <c r="G318" s="771"/>
      <c r="H318" s="771"/>
      <c r="I318" s="766"/>
      <c r="J318" s="771"/>
      <c r="K318" s="771"/>
      <c r="L318" s="765"/>
      <c r="M318" s="765"/>
      <c r="N318" s="765"/>
      <c r="O318" s="765"/>
      <c r="P318" s="765"/>
      <c r="Q318" s="765"/>
      <c r="R318" s="765"/>
      <c r="S318" s="765"/>
      <c r="T318" s="765"/>
      <c r="U318" s="765"/>
    </row>
    <row r="319" spans="1:21" ht="15.75" customHeight="1">
      <c r="A319" s="766"/>
      <c r="B319" s="766"/>
      <c r="C319" s="766"/>
      <c r="D319" s="771"/>
      <c r="E319" s="771"/>
      <c r="F319" s="771"/>
      <c r="G319" s="771"/>
      <c r="H319" s="771"/>
      <c r="I319" s="766"/>
      <c r="J319" s="771"/>
      <c r="K319" s="771"/>
      <c r="L319" s="765"/>
      <c r="M319" s="765"/>
      <c r="N319" s="765"/>
      <c r="O319" s="765"/>
      <c r="P319" s="765"/>
      <c r="Q319" s="765"/>
      <c r="R319" s="765"/>
      <c r="S319" s="765"/>
      <c r="T319" s="765"/>
      <c r="U319" s="765"/>
    </row>
    <row r="320" spans="1:21" ht="15.75" customHeight="1">
      <c r="A320" s="766"/>
      <c r="B320" s="766"/>
      <c r="C320" s="766"/>
      <c r="D320" s="771"/>
      <c r="E320" s="771"/>
      <c r="F320" s="771"/>
      <c r="G320" s="771"/>
      <c r="H320" s="771"/>
      <c r="I320" s="766"/>
      <c r="J320" s="771"/>
      <c r="K320" s="771"/>
      <c r="L320" s="765"/>
      <c r="M320" s="765"/>
      <c r="N320" s="765"/>
      <c r="O320" s="765"/>
      <c r="P320" s="765"/>
      <c r="Q320" s="765"/>
      <c r="R320" s="765"/>
      <c r="S320" s="765"/>
      <c r="T320" s="765"/>
      <c r="U320" s="765"/>
    </row>
    <row r="321" spans="1:21" ht="15.75" customHeight="1">
      <c r="A321" s="766"/>
      <c r="B321" s="766"/>
      <c r="C321" s="766"/>
      <c r="D321" s="771"/>
      <c r="E321" s="771"/>
      <c r="F321" s="771"/>
      <c r="G321" s="771"/>
      <c r="H321" s="771"/>
      <c r="I321" s="766"/>
      <c r="J321" s="771"/>
      <c r="K321" s="771"/>
      <c r="L321" s="765"/>
      <c r="M321" s="765"/>
      <c r="N321" s="765"/>
      <c r="O321" s="765"/>
      <c r="P321" s="765"/>
      <c r="Q321" s="765"/>
      <c r="R321" s="765"/>
      <c r="S321" s="765"/>
      <c r="T321" s="765"/>
      <c r="U321" s="765"/>
    </row>
    <row r="322" spans="1:21" ht="15.75" customHeight="1">
      <c r="A322" s="766"/>
      <c r="B322" s="766"/>
      <c r="C322" s="766"/>
      <c r="D322" s="771"/>
      <c r="E322" s="771"/>
      <c r="F322" s="771"/>
      <c r="G322" s="771"/>
      <c r="H322" s="771"/>
      <c r="I322" s="766"/>
      <c r="J322" s="771"/>
      <c r="K322" s="771"/>
      <c r="L322" s="765"/>
      <c r="M322" s="765"/>
      <c r="N322" s="765"/>
      <c r="O322" s="765"/>
      <c r="P322" s="765"/>
      <c r="Q322" s="765"/>
      <c r="R322" s="765"/>
      <c r="S322" s="765"/>
      <c r="T322" s="765"/>
      <c r="U322" s="765"/>
    </row>
    <row r="323" spans="1:21" ht="15.75" customHeight="1">
      <c r="A323" s="766"/>
      <c r="B323" s="766"/>
      <c r="C323" s="766"/>
      <c r="D323" s="771"/>
      <c r="E323" s="771"/>
      <c r="F323" s="771"/>
      <c r="G323" s="771"/>
      <c r="H323" s="771"/>
      <c r="I323" s="766"/>
      <c r="J323" s="771"/>
      <c r="K323" s="771"/>
      <c r="L323" s="765"/>
      <c r="M323" s="765"/>
      <c r="N323" s="765"/>
      <c r="O323" s="765"/>
      <c r="P323" s="765"/>
      <c r="Q323" s="765"/>
      <c r="R323" s="765"/>
      <c r="S323" s="765"/>
      <c r="T323" s="765"/>
      <c r="U323" s="765"/>
    </row>
    <row r="324" spans="1:21" ht="15.75" customHeight="1">
      <c r="A324" s="766"/>
      <c r="B324" s="766"/>
      <c r="C324" s="766"/>
      <c r="D324" s="771"/>
      <c r="E324" s="771"/>
      <c r="F324" s="771"/>
      <c r="G324" s="771"/>
      <c r="H324" s="771"/>
      <c r="I324" s="766"/>
      <c r="J324" s="771"/>
      <c r="K324" s="771"/>
      <c r="L324" s="765"/>
      <c r="M324" s="765"/>
      <c r="N324" s="765"/>
      <c r="O324" s="765"/>
      <c r="P324" s="765"/>
      <c r="Q324" s="765"/>
      <c r="R324" s="765"/>
      <c r="S324" s="765"/>
      <c r="T324" s="765"/>
      <c r="U324" s="765"/>
    </row>
    <row r="325" spans="1:21" ht="15.75" customHeight="1">
      <c r="A325" s="766"/>
      <c r="B325" s="766"/>
      <c r="C325" s="766"/>
      <c r="D325" s="771"/>
      <c r="E325" s="771"/>
      <c r="F325" s="771"/>
      <c r="G325" s="771"/>
      <c r="H325" s="771"/>
      <c r="I325" s="766"/>
      <c r="J325" s="771"/>
      <c r="K325" s="771"/>
      <c r="L325" s="765"/>
      <c r="M325" s="765"/>
      <c r="N325" s="765"/>
      <c r="O325" s="765"/>
      <c r="P325" s="765"/>
      <c r="Q325" s="765"/>
      <c r="R325" s="765"/>
      <c r="S325" s="765"/>
      <c r="T325" s="765"/>
      <c r="U325" s="765"/>
    </row>
    <row r="326" spans="1:21" ht="15.75" customHeight="1">
      <c r="A326" s="766"/>
      <c r="B326" s="766"/>
      <c r="C326" s="766"/>
      <c r="D326" s="771"/>
      <c r="E326" s="771"/>
      <c r="F326" s="771"/>
      <c r="G326" s="771"/>
      <c r="H326" s="771"/>
      <c r="I326" s="766"/>
      <c r="J326" s="771"/>
      <c r="K326" s="771"/>
      <c r="L326" s="765"/>
      <c r="M326" s="765"/>
      <c r="N326" s="765"/>
      <c r="O326" s="765"/>
      <c r="P326" s="765"/>
      <c r="Q326" s="765"/>
      <c r="R326" s="765"/>
      <c r="S326" s="765"/>
      <c r="T326" s="765"/>
      <c r="U326" s="765"/>
    </row>
    <row r="327" spans="1:21" ht="15.75" customHeight="1">
      <c r="A327" s="766"/>
      <c r="B327" s="766"/>
      <c r="C327" s="766"/>
      <c r="D327" s="771"/>
      <c r="E327" s="771"/>
      <c r="F327" s="771"/>
      <c r="G327" s="771"/>
      <c r="H327" s="771"/>
      <c r="I327" s="766"/>
      <c r="J327" s="771"/>
      <c r="K327" s="771"/>
      <c r="L327" s="765"/>
      <c r="M327" s="765"/>
      <c r="N327" s="765"/>
      <c r="O327" s="765"/>
      <c r="P327" s="765"/>
      <c r="Q327" s="765"/>
      <c r="R327" s="765"/>
      <c r="S327" s="765"/>
      <c r="T327" s="765"/>
      <c r="U327" s="765"/>
    </row>
    <row r="328" spans="1:21" ht="15.75" customHeight="1">
      <c r="A328" s="766"/>
      <c r="B328" s="766"/>
      <c r="C328" s="766"/>
      <c r="D328" s="771"/>
      <c r="E328" s="771"/>
      <c r="F328" s="771"/>
      <c r="G328" s="771"/>
      <c r="H328" s="771"/>
      <c r="I328" s="766"/>
      <c r="J328" s="771"/>
      <c r="K328" s="771"/>
      <c r="L328" s="765"/>
      <c r="M328" s="765"/>
      <c r="N328" s="765"/>
      <c r="O328" s="765"/>
      <c r="P328" s="765"/>
      <c r="Q328" s="765"/>
      <c r="R328" s="765"/>
      <c r="S328" s="765"/>
      <c r="T328" s="765"/>
      <c r="U328" s="765"/>
    </row>
    <row r="329" spans="1:21" ht="15.75" customHeight="1">
      <c r="A329" s="766"/>
      <c r="B329" s="766"/>
      <c r="C329" s="766"/>
      <c r="D329" s="771"/>
      <c r="E329" s="771"/>
      <c r="F329" s="771"/>
      <c r="G329" s="771"/>
      <c r="H329" s="771"/>
      <c r="I329" s="766"/>
      <c r="J329" s="771"/>
      <c r="K329" s="771"/>
      <c r="L329" s="765"/>
      <c r="M329" s="765"/>
      <c r="N329" s="765"/>
      <c r="O329" s="765"/>
      <c r="P329" s="765"/>
      <c r="Q329" s="765"/>
      <c r="R329" s="765"/>
      <c r="S329" s="765"/>
      <c r="T329" s="765"/>
      <c r="U329" s="765"/>
    </row>
    <row r="330" spans="1:21" ht="15.75" customHeight="1">
      <c r="A330" s="766"/>
      <c r="B330" s="766"/>
      <c r="C330" s="766"/>
      <c r="D330" s="771"/>
      <c r="E330" s="771"/>
      <c r="F330" s="771"/>
      <c r="G330" s="771"/>
      <c r="H330" s="771"/>
      <c r="I330" s="766"/>
      <c r="J330" s="771"/>
      <c r="K330" s="771"/>
      <c r="L330" s="765"/>
      <c r="M330" s="765"/>
      <c r="N330" s="765"/>
      <c r="O330" s="765"/>
      <c r="P330" s="765"/>
      <c r="Q330" s="765"/>
      <c r="R330" s="765"/>
      <c r="S330" s="765"/>
      <c r="T330" s="765"/>
      <c r="U330" s="765"/>
    </row>
    <row r="331" spans="1:21" ht="15.75" customHeight="1">
      <c r="A331" s="766"/>
      <c r="B331" s="766"/>
      <c r="C331" s="766"/>
      <c r="D331" s="771"/>
      <c r="E331" s="771"/>
      <c r="F331" s="771"/>
      <c r="G331" s="771"/>
      <c r="H331" s="771"/>
      <c r="I331" s="766"/>
      <c r="J331" s="771"/>
      <c r="K331" s="771"/>
      <c r="L331" s="765"/>
      <c r="M331" s="765"/>
      <c r="N331" s="765"/>
      <c r="O331" s="765"/>
      <c r="P331" s="765"/>
      <c r="Q331" s="765"/>
      <c r="R331" s="765"/>
      <c r="S331" s="765"/>
      <c r="T331" s="765"/>
      <c r="U331" s="765"/>
    </row>
    <row r="332" spans="1:21" ht="15.75" customHeight="1">
      <c r="A332" s="766"/>
      <c r="B332" s="766"/>
      <c r="C332" s="766"/>
      <c r="D332" s="771"/>
      <c r="E332" s="771"/>
      <c r="F332" s="771"/>
      <c r="G332" s="771"/>
      <c r="H332" s="771"/>
      <c r="I332" s="766"/>
      <c r="J332" s="771"/>
      <c r="K332" s="771"/>
      <c r="L332" s="765"/>
      <c r="M332" s="765"/>
      <c r="N332" s="765"/>
      <c r="O332" s="765"/>
      <c r="P332" s="765"/>
      <c r="Q332" s="765"/>
      <c r="R332" s="765"/>
      <c r="S332" s="765"/>
      <c r="T332" s="765"/>
      <c r="U332" s="765"/>
    </row>
    <row r="333" spans="1:21" ht="15.75" customHeight="1">
      <c r="A333" s="766"/>
      <c r="B333" s="766"/>
      <c r="C333" s="766"/>
      <c r="D333" s="771"/>
      <c r="E333" s="771"/>
      <c r="F333" s="771"/>
      <c r="G333" s="771"/>
      <c r="H333" s="771"/>
      <c r="I333" s="766"/>
      <c r="J333" s="771"/>
      <c r="K333" s="771"/>
      <c r="L333" s="765"/>
      <c r="M333" s="765"/>
      <c r="N333" s="765"/>
      <c r="O333" s="765"/>
      <c r="P333" s="765"/>
      <c r="Q333" s="765"/>
      <c r="R333" s="765"/>
      <c r="S333" s="765"/>
      <c r="T333" s="765"/>
      <c r="U333" s="765"/>
    </row>
    <row r="334" spans="1:21" ht="15.75" customHeight="1">
      <c r="A334" s="766"/>
      <c r="B334" s="766"/>
      <c r="C334" s="766"/>
      <c r="D334" s="771"/>
      <c r="E334" s="771"/>
      <c r="F334" s="771"/>
      <c r="G334" s="771"/>
      <c r="H334" s="771"/>
      <c r="I334" s="766"/>
      <c r="J334" s="771"/>
      <c r="K334" s="771"/>
      <c r="L334" s="765"/>
      <c r="M334" s="765"/>
      <c r="N334" s="765"/>
      <c r="O334" s="765"/>
      <c r="P334" s="765"/>
      <c r="Q334" s="765"/>
      <c r="R334" s="765"/>
      <c r="S334" s="765"/>
      <c r="T334" s="765"/>
      <c r="U334" s="765"/>
    </row>
    <row r="335" spans="1:21" ht="15.75" customHeight="1">
      <c r="A335" s="766"/>
      <c r="B335" s="766"/>
      <c r="C335" s="766"/>
      <c r="D335" s="771"/>
      <c r="E335" s="771"/>
      <c r="F335" s="771"/>
      <c r="G335" s="771"/>
      <c r="H335" s="771"/>
      <c r="I335" s="766"/>
      <c r="J335" s="771"/>
      <c r="K335" s="771"/>
      <c r="L335" s="765"/>
      <c r="M335" s="765"/>
      <c r="N335" s="765"/>
      <c r="O335" s="765"/>
      <c r="P335" s="765"/>
      <c r="Q335" s="765"/>
      <c r="R335" s="765"/>
      <c r="S335" s="765"/>
      <c r="T335" s="765"/>
      <c r="U335" s="765"/>
    </row>
    <row r="336" spans="1:21" ht="15.75" customHeight="1">
      <c r="A336" s="766"/>
      <c r="B336" s="766"/>
      <c r="C336" s="766"/>
      <c r="D336" s="771"/>
      <c r="E336" s="771"/>
      <c r="F336" s="771"/>
      <c r="G336" s="771"/>
      <c r="H336" s="771"/>
      <c r="I336" s="766"/>
      <c r="J336" s="771"/>
      <c r="K336" s="771"/>
      <c r="L336" s="765"/>
      <c r="M336" s="765"/>
      <c r="N336" s="765"/>
      <c r="O336" s="765"/>
      <c r="P336" s="765"/>
      <c r="Q336" s="765"/>
      <c r="R336" s="765"/>
      <c r="S336" s="765"/>
      <c r="T336" s="765"/>
      <c r="U336" s="765"/>
    </row>
    <row r="337" spans="1:21" ht="15.75" customHeight="1">
      <c r="A337" s="766"/>
      <c r="B337" s="766"/>
      <c r="C337" s="766"/>
      <c r="D337" s="771"/>
      <c r="E337" s="771"/>
      <c r="F337" s="771"/>
      <c r="G337" s="771"/>
      <c r="H337" s="771"/>
      <c r="I337" s="766"/>
      <c r="J337" s="771"/>
      <c r="K337" s="771"/>
      <c r="L337" s="765"/>
      <c r="M337" s="765"/>
      <c r="N337" s="765"/>
      <c r="O337" s="765"/>
      <c r="P337" s="765"/>
      <c r="Q337" s="765"/>
      <c r="R337" s="765"/>
      <c r="S337" s="765"/>
      <c r="T337" s="765"/>
      <c r="U337" s="765"/>
    </row>
    <row r="338" spans="1:21" ht="15.75" customHeight="1">
      <c r="A338" s="766"/>
      <c r="B338" s="766"/>
      <c r="C338" s="766"/>
      <c r="D338" s="771"/>
      <c r="E338" s="771"/>
      <c r="F338" s="771"/>
      <c r="G338" s="771"/>
      <c r="H338" s="771"/>
      <c r="I338" s="766"/>
      <c r="J338" s="771"/>
      <c r="K338" s="771"/>
      <c r="L338" s="765"/>
      <c r="M338" s="765"/>
      <c r="N338" s="765"/>
      <c r="O338" s="765"/>
      <c r="P338" s="765"/>
      <c r="Q338" s="765"/>
      <c r="R338" s="765"/>
      <c r="S338" s="765"/>
      <c r="T338" s="765"/>
      <c r="U338" s="765"/>
    </row>
    <row r="339" spans="1:21" ht="15.75" customHeight="1">
      <c r="A339" s="766"/>
      <c r="B339" s="766"/>
      <c r="C339" s="766"/>
      <c r="D339" s="771"/>
      <c r="E339" s="771"/>
      <c r="F339" s="771"/>
      <c r="G339" s="771"/>
      <c r="H339" s="771"/>
      <c r="I339" s="766"/>
      <c r="J339" s="771"/>
      <c r="K339" s="771"/>
      <c r="L339" s="765"/>
      <c r="M339" s="765"/>
      <c r="N339" s="765"/>
      <c r="O339" s="765"/>
      <c r="P339" s="765"/>
      <c r="Q339" s="765"/>
      <c r="R339" s="765"/>
      <c r="S339" s="765"/>
      <c r="T339" s="765"/>
      <c r="U339" s="765"/>
    </row>
    <row r="340" spans="1:21" ht="15.75" customHeight="1">
      <c r="A340" s="766"/>
      <c r="B340" s="766"/>
      <c r="C340" s="766"/>
      <c r="D340" s="771"/>
      <c r="E340" s="771"/>
      <c r="F340" s="771"/>
      <c r="G340" s="771"/>
      <c r="H340" s="771"/>
      <c r="I340" s="766"/>
      <c r="J340" s="771"/>
      <c r="K340" s="771"/>
      <c r="L340" s="765"/>
      <c r="M340" s="765"/>
      <c r="N340" s="765"/>
      <c r="O340" s="765"/>
      <c r="P340" s="765"/>
      <c r="Q340" s="765"/>
      <c r="R340" s="765"/>
      <c r="S340" s="765"/>
      <c r="T340" s="765"/>
      <c r="U340" s="765"/>
    </row>
    <row r="341" spans="1:21" ht="15.75" customHeight="1">
      <c r="A341" s="766"/>
      <c r="B341" s="766"/>
      <c r="C341" s="766"/>
      <c r="D341" s="771"/>
      <c r="E341" s="771"/>
      <c r="F341" s="771"/>
      <c r="G341" s="771"/>
      <c r="H341" s="771"/>
      <c r="I341" s="766"/>
      <c r="J341" s="771"/>
      <c r="K341" s="771"/>
      <c r="L341" s="765"/>
      <c r="M341" s="765"/>
      <c r="N341" s="765"/>
      <c r="O341" s="765"/>
      <c r="P341" s="765"/>
      <c r="Q341" s="765"/>
      <c r="R341" s="765"/>
      <c r="S341" s="765"/>
      <c r="T341" s="765"/>
      <c r="U341" s="765"/>
    </row>
    <row r="342" spans="1:21" ht="15.75" customHeight="1">
      <c r="A342" s="766"/>
      <c r="B342" s="766"/>
      <c r="C342" s="766"/>
      <c r="D342" s="771"/>
      <c r="E342" s="771"/>
      <c r="F342" s="771"/>
      <c r="G342" s="771"/>
      <c r="H342" s="771"/>
      <c r="I342" s="766"/>
      <c r="J342" s="771"/>
      <c r="K342" s="771"/>
      <c r="L342" s="765"/>
      <c r="M342" s="765"/>
      <c r="N342" s="765"/>
      <c r="O342" s="765"/>
      <c r="P342" s="765"/>
      <c r="Q342" s="765"/>
      <c r="R342" s="765"/>
      <c r="S342" s="765"/>
      <c r="T342" s="765"/>
      <c r="U342" s="765"/>
    </row>
    <row r="343" spans="1:21" ht="15.75" customHeight="1">
      <c r="A343" s="766"/>
      <c r="B343" s="766"/>
      <c r="C343" s="766"/>
      <c r="D343" s="771"/>
      <c r="E343" s="771"/>
      <c r="F343" s="771"/>
      <c r="G343" s="771"/>
      <c r="H343" s="771"/>
      <c r="I343" s="766"/>
      <c r="J343" s="771"/>
      <c r="K343" s="771"/>
      <c r="L343" s="765"/>
      <c r="M343" s="765"/>
      <c r="N343" s="765"/>
      <c r="O343" s="765"/>
      <c r="P343" s="765"/>
      <c r="Q343" s="765"/>
      <c r="R343" s="765"/>
      <c r="S343" s="765"/>
      <c r="T343" s="765"/>
      <c r="U343" s="765"/>
    </row>
    <row r="344" spans="1:21" ht="15.75" customHeight="1">
      <c r="A344" s="766"/>
      <c r="B344" s="766"/>
      <c r="C344" s="766"/>
      <c r="D344" s="771"/>
      <c r="E344" s="771"/>
      <c r="F344" s="771"/>
      <c r="G344" s="771"/>
      <c r="H344" s="771"/>
      <c r="I344" s="766"/>
      <c r="J344" s="771"/>
      <c r="K344" s="771"/>
      <c r="L344" s="765"/>
      <c r="M344" s="765"/>
      <c r="N344" s="765"/>
      <c r="O344" s="765"/>
      <c r="P344" s="765"/>
      <c r="Q344" s="765"/>
      <c r="R344" s="765"/>
      <c r="S344" s="765"/>
      <c r="T344" s="765"/>
      <c r="U344" s="765"/>
    </row>
    <row r="345" spans="1:21" ht="15.75" customHeight="1">
      <c r="A345" s="766"/>
      <c r="B345" s="766"/>
      <c r="C345" s="766"/>
      <c r="D345" s="771"/>
      <c r="E345" s="771"/>
      <c r="F345" s="771"/>
      <c r="G345" s="771"/>
      <c r="H345" s="771"/>
      <c r="I345" s="766"/>
      <c r="J345" s="771"/>
      <c r="K345" s="771"/>
      <c r="L345" s="765"/>
      <c r="M345" s="765"/>
      <c r="N345" s="765"/>
      <c r="O345" s="765"/>
      <c r="P345" s="765"/>
      <c r="Q345" s="765"/>
      <c r="R345" s="765"/>
      <c r="S345" s="765"/>
      <c r="T345" s="765"/>
      <c r="U345" s="765"/>
    </row>
    <row r="346" spans="1:21" ht="15.75" customHeight="1">
      <c r="A346" s="766"/>
      <c r="B346" s="766"/>
      <c r="C346" s="766"/>
      <c r="D346" s="771"/>
      <c r="E346" s="771"/>
      <c r="F346" s="771"/>
      <c r="G346" s="771"/>
      <c r="H346" s="771"/>
      <c r="I346" s="766"/>
      <c r="J346" s="771"/>
      <c r="K346" s="771"/>
      <c r="L346" s="765"/>
      <c r="M346" s="765"/>
      <c r="N346" s="765"/>
      <c r="O346" s="765"/>
      <c r="P346" s="765"/>
      <c r="Q346" s="765"/>
      <c r="R346" s="765"/>
      <c r="S346" s="765"/>
      <c r="T346" s="765"/>
      <c r="U346" s="765"/>
    </row>
    <row r="347" spans="1:21" ht="15.75" customHeight="1">
      <c r="A347" s="766"/>
      <c r="B347" s="766"/>
      <c r="C347" s="766"/>
      <c r="D347" s="771"/>
      <c r="E347" s="771"/>
      <c r="F347" s="771"/>
      <c r="G347" s="771"/>
      <c r="H347" s="771"/>
      <c r="I347" s="766"/>
      <c r="J347" s="771"/>
      <c r="K347" s="771"/>
      <c r="L347" s="765"/>
      <c r="M347" s="765"/>
      <c r="N347" s="765"/>
      <c r="O347" s="765"/>
      <c r="P347" s="765"/>
      <c r="Q347" s="765"/>
      <c r="R347" s="765"/>
      <c r="S347" s="765"/>
      <c r="T347" s="765"/>
      <c r="U347" s="765"/>
    </row>
    <row r="348" spans="1:21" ht="15.75" customHeight="1">
      <c r="A348" s="766"/>
      <c r="B348" s="766"/>
      <c r="C348" s="766"/>
      <c r="D348" s="771"/>
      <c r="E348" s="771"/>
      <c r="F348" s="771"/>
      <c r="G348" s="771"/>
      <c r="H348" s="771"/>
      <c r="I348" s="766"/>
      <c r="J348" s="771"/>
      <c r="K348" s="771"/>
      <c r="L348" s="765"/>
      <c r="M348" s="765"/>
      <c r="N348" s="765"/>
      <c r="O348" s="765"/>
      <c r="P348" s="765"/>
      <c r="Q348" s="765"/>
      <c r="R348" s="765"/>
      <c r="S348" s="765"/>
      <c r="T348" s="765"/>
      <c r="U348" s="765"/>
    </row>
    <row r="349" spans="1:21" ht="15.75" customHeight="1">
      <c r="A349" s="766"/>
      <c r="B349" s="766"/>
      <c r="C349" s="766"/>
      <c r="D349" s="771"/>
      <c r="E349" s="771"/>
      <c r="F349" s="771"/>
      <c r="G349" s="771"/>
      <c r="H349" s="771"/>
      <c r="I349" s="766"/>
      <c r="J349" s="771"/>
      <c r="K349" s="771"/>
      <c r="L349" s="765"/>
      <c r="M349" s="765"/>
      <c r="N349" s="765"/>
      <c r="O349" s="765"/>
      <c r="P349" s="765"/>
      <c r="Q349" s="765"/>
      <c r="R349" s="765"/>
      <c r="S349" s="765"/>
      <c r="T349" s="765"/>
      <c r="U349" s="765"/>
    </row>
    <row r="350" spans="1:21" ht="15.75" customHeight="1">
      <c r="A350" s="766"/>
      <c r="B350" s="766"/>
      <c r="C350" s="766"/>
      <c r="D350" s="771"/>
      <c r="E350" s="771"/>
      <c r="F350" s="771"/>
      <c r="G350" s="771"/>
      <c r="H350" s="771"/>
      <c r="I350" s="766"/>
      <c r="J350" s="771"/>
      <c r="K350" s="771"/>
      <c r="L350" s="765"/>
      <c r="M350" s="765"/>
      <c r="N350" s="765"/>
      <c r="O350" s="765"/>
      <c r="P350" s="765"/>
      <c r="Q350" s="765"/>
      <c r="R350" s="765"/>
      <c r="S350" s="765"/>
      <c r="T350" s="765"/>
      <c r="U350" s="765"/>
    </row>
    <row r="351" spans="1:21" ht="15.75" customHeight="1">
      <c r="A351" s="766"/>
      <c r="B351" s="766"/>
      <c r="C351" s="766"/>
      <c r="D351" s="771"/>
      <c r="E351" s="771"/>
      <c r="F351" s="771"/>
      <c r="G351" s="771"/>
      <c r="H351" s="771"/>
      <c r="I351" s="766"/>
      <c r="J351" s="771"/>
      <c r="K351" s="771"/>
      <c r="L351" s="765"/>
      <c r="M351" s="765"/>
      <c r="N351" s="765"/>
      <c r="O351" s="765"/>
      <c r="P351" s="765"/>
      <c r="Q351" s="765"/>
      <c r="R351" s="765"/>
      <c r="S351" s="765"/>
      <c r="T351" s="765"/>
      <c r="U351" s="765"/>
    </row>
    <row r="352" spans="1:21" ht="15.75" customHeight="1">
      <c r="A352" s="766"/>
      <c r="B352" s="766"/>
      <c r="C352" s="766"/>
      <c r="D352" s="771"/>
      <c r="E352" s="771"/>
      <c r="F352" s="771"/>
      <c r="G352" s="771"/>
      <c r="H352" s="771"/>
      <c r="I352" s="766"/>
      <c r="J352" s="771"/>
      <c r="K352" s="771"/>
      <c r="L352" s="765"/>
      <c r="M352" s="765"/>
      <c r="N352" s="765"/>
      <c r="O352" s="765"/>
      <c r="P352" s="765"/>
      <c r="Q352" s="765"/>
      <c r="R352" s="765"/>
      <c r="S352" s="765"/>
      <c r="T352" s="765"/>
      <c r="U352" s="765"/>
    </row>
    <row r="353" spans="1:21" ht="15.75" customHeight="1">
      <c r="A353" s="766"/>
      <c r="B353" s="766"/>
      <c r="C353" s="766"/>
      <c r="D353" s="771"/>
      <c r="E353" s="771"/>
      <c r="F353" s="771"/>
      <c r="G353" s="771"/>
      <c r="H353" s="771"/>
      <c r="I353" s="766"/>
      <c r="J353" s="771"/>
      <c r="K353" s="771"/>
      <c r="L353" s="765"/>
      <c r="M353" s="765"/>
      <c r="N353" s="765"/>
      <c r="O353" s="765"/>
      <c r="P353" s="765"/>
      <c r="Q353" s="765"/>
      <c r="R353" s="765"/>
      <c r="S353" s="765"/>
      <c r="T353" s="765"/>
      <c r="U353" s="765"/>
    </row>
    <row r="354" spans="1:21" ht="15.75" customHeight="1">
      <c r="A354" s="766"/>
      <c r="B354" s="766"/>
      <c r="C354" s="766"/>
      <c r="D354" s="771"/>
      <c r="E354" s="771"/>
      <c r="F354" s="771"/>
      <c r="G354" s="771"/>
      <c r="H354" s="771"/>
      <c r="I354" s="766"/>
      <c r="J354" s="771"/>
      <c r="K354" s="771"/>
      <c r="L354" s="765"/>
      <c r="M354" s="765"/>
      <c r="N354" s="765"/>
      <c r="O354" s="765"/>
      <c r="P354" s="765"/>
      <c r="Q354" s="765"/>
      <c r="R354" s="765"/>
      <c r="S354" s="765"/>
      <c r="T354" s="765"/>
      <c r="U354" s="765"/>
    </row>
    <row r="355" spans="1:21" ht="15.75" customHeight="1">
      <c r="A355" s="766"/>
      <c r="B355" s="766"/>
      <c r="C355" s="766"/>
      <c r="D355" s="771"/>
      <c r="E355" s="771"/>
      <c r="F355" s="771"/>
      <c r="G355" s="771"/>
      <c r="H355" s="771"/>
      <c r="I355" s="766"/>
      <c r="J355" s="771"/>
      <c r="K355" s="771"/>
      <c r="L355" s="765"/>
      <c r="M355" s="765"/>
      <c r="N355" s="765"/>
      <c r="O355" s="765"/>
      <c r="P355" s="765"/>
      <c r="Q355" s="765"/>
      <c r="R355" s="765"/>
      <c r="S355" s="765"/>
      <c r="T355" s="765"/>
      <c r="U355" s="765"/>
    </row>
    <row r="356" spans="1:21" ht="15.75" customHeight="1">
      <c r="A356" s="766"/>
      <c r="B356" s="766"/>
      <c r="C356" s="766"/>
      <c r="D356" s="771"/>
      <c r="E356" s="771"/>
      <c r="F356" s="771"/>
      <c r="G356" s="771"/>
      <c r="H356" s="771"/>
      <c r="I356" s="766"/>
      <c r="J356" s="771"/>
      <c r="K356" s="771"/>
      <c r="L356" s="765"/>
      <c r="M356" s="765"/>
      <c r="N356" s="765"/>
      <c r="O356" s="765"/>
      <c r="P356" s="765"/>
      <c r="Q356" s="765"/>
      <c r="R356" s="765"/>
      <c r="S356" s="765"/>
      <c r="T356" s="765"/>
      <c r="U356" s="765"/>
    </row>
    <row r="357" spans="1:21" ht="15.75" customHeight="1">
      <c r="A357" s="766"/>
      <c r="B357" s="766"/>
      <c r="C357" s="766"/>
      <c r="D357" s="771"/>
      <c r="E357" s="771"/>
      <c r="F357" s="771"/>
      <c r="G357" s="771"/>
      <c r="H357" s="771"/>
      <c r="I357" s="766"/>
      <c r="J357" s="771"/>
      <c r="K357" s="771"/>
      <c r="L357" s="765"/>
      <c r="M357" s="765"/>
      <c r="N357" s="765"/>
      <c r="O357" s="765"/>
      <c r="P357" s="765"/>
      <c r="Q357" s="765"/>
      <c r="R357" s="765"/>
      <c r="S357" s="765"/>
      <c r="T357" s="765"/>
      <c r="U357" s="765"/>
    </row>
    <row r="358" spans="1:21" ht="15.75" customHeight="1">
      <c r="A358" s="766"/>
      <c r="B358" s="766"/>
      <c r="C358" s="766"/>
      <c r="D358" s="771"/>
      <c r="E358" s="771"/>
      <c r="F358" s="771"/>
      <c r="G358" s="771"/>
      <c r="H358" s="771"/>
      <c r="I358" s="766"/>
      <c r="J358" s="771"/>
      <c r="K358" s="771"/>
      <c r="L358" s="765"/>
      <c r="M358" s="765"/>
      <c r="N358" s="765"/>
      <c r="O358" s="765"/>
      <c r="P358" s="765"/>
      <c r="Q358" s="765"/>
      <c r="R358" s="765"/>
      <c r="S358" s="765"/>
      <c r="T358" s="765"/>
      <c r="U358" s="765"/>
    </row>
    <row r="359" spans="1:21" ht="15.75" customHeight="1">
      <c r="A359" s="766"/>
      <c r="B359" s="766"/>
      <c r="C359" s="766"/>
      <c r="D359" s="771"/>
      <c r="E359" s="771"/>
      <c r="F359" s="771"/>
      <c r="G359" s="771"/>
      <c r="H359" s="771"/>
      <c r="I359" s="766"/>
      <c r="J359" s="771"/>
      <c r="K359" s="771"/>
      <c r="L359" s="765"/>
      <c r="M359" s="765"/>
      <c r="N359" s="765"/>
      <c r="O359" s="765"/>
      <c r="P359" s="765"/>
      <c r="Q359" s="765"/>
      <c r="R359" s="765"/>
      <c r="S359" s="765"/>
      <c r="T359" s="765"/>
      <c r="U359" s="765"/>
    </row>
    <row r="360" spans="1:21" ht="15.75" customHeight="1">
      <c r="A360" s="766"/>
      <c r="B360" s="766"/>
      <c r="C360" s="766"/>
      <c r="D360" s="771"/>
      <c r="E360" s="771"/>
      <c r="F360" s="771"/>
      <c r="G360" s="771"/>
      <c r="H360" s="771"/>
      <c r="I360" s="766"/>
      <c r="J360" s="771"/>
      <c r="K360" s="771"/>
      <c r="L360" s="765"/>
      <c r="M360" s="765"/>
      <c r="N360" s="765"/>
      <c r="O360" s="765"/>
      <c r="P360" s="765"/>
      <c r="Q360" s="765"/>
      <c r="R360" s="765"/>
      <c r="S360" s="765"/>
      <c r="T360" s="765"/>
      <c r="U360" s="765"/>
    </row>
    <row r="361" spans="1:21" ht="15.75" customHeight="1">
      <c r="A361" s="766"/>
      <c r="B361" s="766"/>
      <c r="C361" s="766"/>
      <c r="D361" s="771"/>
      <c r="E361" s="771"/>
      <c r="F361" s="771"/>
      <c r="G361" s="771"/>
      <c r="H361" s="771"/>
      <c r="I361" s="766"/>
      <c r="J361" s="771"/>
      <c r="K361" s="771"/>
      <c r="L361" s="765"/>
      <c r="M361" s="765"/>
      <c r="N361" s="765"/>
      <c r="O361" s="765"/>
      <c r="P361" s="765"/>
      <c r="Q361" s="765"/>
      <c r="R361" s="765"/>
      <c r="S361" s="765"/>
      <c r="T361" s="765"/>
      <c r="U361" s="765"/>
    </row>
    <row r="362" spans="1:21" ht="15.75" customHeight="1">
      <c r="A362" s="766"/>
      <c r="B362" s="766"/>
      <c r="C362" s="766"/>
      <c r="D362" s="771"/>
      <c r="E362" s="771"/>
      <c r="F362" s="771"/>
      <c r="G362" s="771"/>
      <c r="H362" s="771"/>
      <c r="I362" s="766"/>
      <c r="J362" s="771"/>
      <c r="K362" s="771"/>
      <c r="L362" s="765"/>
      <c r="M362" s="765"/>
      <c r="N362" s="765"/>
      <c r="O362" s="765"/>
      <c r="P362" s="765"/>
      <c r="Q362" s="765"/>
      <c r="R362" s="765"/>
      <c r="S362" s="765"/>
      <c r="T362" s="765"/>
      <c r="U362" s="765"/>
    </row>
    <row r="363" spans="1:21" ht="15.75" customHeight="1">
      <c r="A363" s="766"/>
      <c r="B363" s="766"/>
      <c r="C363" s="766"/>
      <c r="D363" s="771"/>
      <c r="E363" s="771"/>
      <c r="F363" s="771"/>
      <c r="G363" s="771"/>
      <c r="H363" s="771"/>
      <c r="I363" s="766"/>
      <c r="J363" s="771"/>
      <c r="K363" s="771"/>
      <c r="L363" s="765"/>
      <c r="M363" s="765"/>
      <c r="N363" s="765"/>
      <c r="O363" s="765"/>
      <c r="P363" s="765"/>
      <c r="Q363" s="765"/>
      <c r="R363" s="765"/>
      <c r="S363" s="765"/>
      <c r="T363" s="765"/>
      <c r="U363" s="765"/>
    </row>
    <row r="364" spans="1:21" ht="15.75" customHeight="1">
      <c r="A364" s="766"/>
      <c r="B364" s="766"/>
      <c r="C364" s="766"/>
      <c r="D364" s="771"/>
      <c r="E364" s="771"/>
      <c r="F364" s="771"/>
      <c r="G364" s="771"/>
      <c r="H364" s="771"/>
      <c r="I364" s="766"/>
      <c r="J364" s="771"/>
      <c r="K364" s="771"/>
      <c r="L364" s="765"/>
      <c r="M364" s="765"/>
      <c r="N364" s="765"/>
      <c r="O364" s="765"/>
      <c r="P364" s="765"/>
      <c r="Q364" s="765"/>
      <c r="R364" s="765"/>
      <c r="S364" s="765"/>
      <c r="T364" s="765"/>
      <c r="U364" s="765"/>
    </row>
    <row r="365" spans="1:21" ht="15.75" customHeight="1">
      <c r="A365" s="766"/>
      <c r="B365" s="766"/>
      <c r="C365" s="766"/>
      <c r="D365" s="771"/>
      <c r="E365" s="771"/>
      <c r="F365" s="771"/>
      <c r="G365" s="771"/>
      <c r="H365" s="771"/>
      <c r="I365" s="766"/>
      <c r="J365" s="771"/>
      <c r="K365" s="771"/>
      <c r="L365" s="765"/>
      <c r="M365" s="765"/>
      <c r="N365" s="765"/>
      <c r="O365" s="765"/>
      <c r="P365" s="765"/>
      <c r="Q365" s="765"/>
      <c r="R365" s="765"/>
      <c r="S365" s="765"/>
      <c r="T365" s="765"/>
      <c r="U365" s="765"/>
    </row>
    <row r="366" spans="1:21" ht="15.75" customHeight="1">
      <c r="A366" s="766"/>
      <c r="B366" s="766"/>
      <c r="C366" s="766"/>
      <c r="D366" s="771"/>
      <c r="E366" s="771"/>
      <c r="F366" s="771"/>
      <c r="G366" s="771"/>
      <c r="H366" s="771"/>
      <c r="I366" s="766"/>
      <c r="J366" s="771"/>
      <c r="K366" s="771"/>
      <c r="L366" s="765"/>
      <c r="M366" s="765"/>
      <c r="N366" s="765"/>
      <c r="O366" s="765"/>
      <c r="P366" s="765"/>
      <c r="Q366" s="765"/>
      <c r="R366" s="765"/>
      <c r="S366" s="765"/>
      <c r="T366" s="765"/>
      <c r="U366" s="765"/>
    </row>
    <row r="367" spans="1:21" ht="15.75" customHeight="1">
      <c r="A367" s="766"/>
      <c r="B367" s="766"/>
      <c r="C367" s="766"/>
      <c r="D367" s="771"/>
      <c r="E367" s="771"/>
      <c r="F367" s="771"/>
      <c r="G367" s="771"/>
      <c r="H367" s="771"/>
      <c r="I367" s="766"/>
      <c r="J367" s="771"/>
      <c r="K367" s="771"/>
      <c r="L367" s="765"/>
      <c r="M367" s="765"/>
      <c r="N367" s="765"/>
      <c r="O367" s="765"/>
      <c r="P367" s="765"/>
      <c r="Q367" s="765"/>
      <c r="R367" s="765"/>
      <c r="S367" s="765"/>
      <c r="T367" s="765"/>
      <c r="U367" s="765"/>
    </row>
    <row r="368" spans="1:21" ht="15.75" customHeight="1">
      <c r="A368" s="766"/>
      <c r="B368" s="766"/>
      <c r="C368" s="766"/>
      <c r="D368" s="771"/>
      <c r="E368" s="771"/>
      <c r="F368" s="771"/>
      <c r="G368" s="771"/>
      <c r="H368" s="771"/>
      <c r="I368" s="766"/>
      <c r="J368" s="771"/>
      <c r="K368" s="771"/>
      <c r="L368" s="765"/>
      <c r="M368" s="765"/>
      <c r="N368" s="765"/>
      <c r="O368" s="765"/>
      <c r="P368" s="765"/>
      <c r="Q368" s="765"/>
      <c r="R368" s="765"/>
      <c r="S368" s="765"/>
      <c r="T368" s="765"/>
      <c r="U368" s="765"/>
    </row>
    <row r="369" spans="1:21" ht="15.75" customHeight="1">
      <c r="A369" s="766"/>
      <c r="B369" s="766"/>
      <c r="C369" s="766"/>
      <c r="D369" s="771"/>
      <c r="E369" s="771"/>
      <c r="F369" s="771"/>
      <c r="G369" s="771"/>
      <c r="H369" s="771"/>
      <c r="I369" s="766"/>
      <c r="J369" s="771"/>
      <c r="K369" s="771"/>
      <c r="L369" s="765"/>
      <c r="M369" s="765"/>
      <c r="N369" s="765"/>
      <c r="O369" s="765"/>
      <c r="P369" s="765"/>
      <c r="Q369" s="765"/>
      <c r="R369" s="765"/>
      <c r="S369" s="765"/>
      <c r="T369" s="765"/>
      <c r="U369" s="765"/>
    </row>
    <row r="370" spans="1:21" ht="15.75" customHeight="1">
      <c r="A370" s="766"/>
      <c r="B370" s="766"/>
      <c r="C370" s="766"/>
      <c r="D370" s="771"/>
      <c r="E370" s="771"/>
      <c r="F370" s="771"/>
      <c r="G370" s="771"/>
      <c r="H370" s="771"/>
      <c r="I370" s="766"/>
      <c r="J370" s="771"/>
      <c r="K370" s="771"/>
      <c r="L370" s="765"/>
      <c r="M370" s="765"/>
      <c r="N370" s="765"/>
      <c r="O370" s="765"/>
      <c r="P370" s="765"/>
      <c r="Q370" s="765"/>
      <c r="R370" s="765"/>
      <c r="S370" s="765"/>
      <c r="T370" s="765"/>
      <c r="U370" s="765"/>
    </row>
    <row r="371" spans="1:21" ht="15.75" customHeight="1">
      <c r="A371" s="766"/>
      <c r="B371" s="766"/>
      <c r="C371" s="766"/>
      <c r="D371" s="771"/>
      <c r="E371" s="771"/>
      <c r="F371" s="771"/>
      <c r="G371" s="771"/>
      <c r="H371" s="771"/>
      <c r="I371" s="766"/>
      <c r="J371" s="771"/>
      <c r="K371" s="771"/>
      <c r="L371" s="765"/>
      <c r="M371" s="765"/>
      <c r="N371" s="765"/>
      <c r="O371" s="765"/>
      <c r="P371" s="765"/>
      <c r="Q371" s="765"/>
      <c r="R371" s="765"/>
      <c r="S371" s="765"/>
      <c r="T371" s="765"/>
      <c r="U371" s="765"/>
    </row>
    <row r="372" spans="1:21" ht="15.75" customHeight="1">
      <c r="A372" s="766"/>
      <c r="B372" s="766"/>
      <c r="C372" s="766"/>
      <c r="D372" s="771"/>
      <c r="E372" s="771"/>
      <c r="F372" s="771"/>
      <c r="G372" s="771"/>
      <c r="H372" s="771"/>
      <c r="I372" s="766"/>
      <c r="J372" s="771"/>
      <c r="K372" s="771"/>
      <c r="L372" s="765"/>
      <c r="M372" s="765"/>
      <c r="N372" s="765"/>
      <c r="O372" s="765"/>
      <c r="P372" s="765"/>
      <c r="Q372" s="765"/>
      <c r="R372" s="765"/>
      <c r="S372" s="765"/>
      <c r="T372" s="765"/>
      <c r="U372" s="765"/>
    </row>
    <row r="373" spans="1:21" ht="15.75" customHeight="1">
      <c r="A373" s="766"/>
      <c r="B373" s="766"/>
      <c r="C373" s="766"/>
      <c r="D373" s="771"/>
      <c r="E373" s="771"/>
      <c r="F373" s="771"/>
      <c r="G373" s="771"/>
      <c r="H373" s="771"/>
      <c r="I373" s="766"/>
      <c r="J373" s="771"/>
      <c r="K373" s="771"/>
      <c r="L373" s="765"/>
      <c r="M373" s="765"/>
      <c r="N373" s="765"/>
      <c r="O373" s="765"/>
      <c r="P373" s="765"/>
      <c r="Q373" s="765"/>
      <c r="R373" s="765"/>
      <c r="S373" s="765"/>
      <c r="T373" s="765"/>
      <c r="U373" s="765"/>
    </row>
    <row r="374" spans="1:21" ht="15.75" customHeight="1">
      <c r="A374" s="766"/>
      <c r="B374" s="766"/>
      <c r="C374" s="766"/>
      <c r="D374" s="771"/>
      <c r="E374" s="771"/>
      <c r="F374" s="771"/>
      <c r="G374" s="771"/>
      <c r="H374" s="771"/>
      <c r="I374" s="766"/>
      <c r="J374" s="771"/>
      <c r="K374" s="771"/>
      <c r="L374" s="765"/>
      <c r="M374" s="765"/>
      <c r="N374" s="765"/>
      <c r="O374" s="765"/>
      <c r="P374" s="765"/>
      <c r="Q374" s="765"/>
      <c r="R374" s="765"/>
      <c r="S374" s="765"/>
      <c r="T374" s="765"/>
      <c r="U374" s="765"/>
    </row>
    <row r="375" spans="1:21" ht="15.75" customHeight="1">
      <c r="A375" s="766"/>
      <c r="B375" s="766"/>
      <c r="C375" s="766"/>
      <c r="D375" s="771"/>
      <c r="E375" s="771"/>
      <c r="F375" s="771"/>
      <c r="G375" s="771"/>
      <c r="H375" s="771"/>
      <c r="I375" s="766"/>
      <c r="J375" s="771"/>
      <c r="K375" s="771"/>
      <c r="L375" s="765"/>
      <c r="M375" s="765"/>
      <c r="N375" s="765"/>
      <c r="O375" s="765"/>
      <c r="P375" s="765"/>
      <c r="Q375" s="765"/>
      <c r="R375" s="765"/>
      <c r="S375" s="765"/>
      <c r="T375" s="765"/>
      <c r="U375" s="765"/>
    </row>
    <row r="376" spans="1:21" ht="15.75" customHeight="1">
      <c r="A376" s="766"/>
      <c r="B376" s="766"/>
      <c r="C376" s="766"/>
      <c r="D376" s="771"/>
      <c r="E376" s="771"/>
      <c r="F376" s="771"/>
      <c r="G376" s="771"/>
      <c r="H376" s="771"/>
      <c r="I376" s="766"/>
      <c r="J376" s="771"/>
      <c r="K376" s="771"/>
      <c r="L376" s="765"/>
      <c r="M376" s="765"/>
      <c r="N376" s="765"/>
      <c r="O376" s="765"/>
      <c r="P376" s="765"/>
      <c r="Q376" s="765"/>
      <c r="R376" s="765"/>
      <c r="S376" s="765"/>
      <c r="T376" s="765"/>
      <c r="U376" s="765"/>
    </row>
    <row r="377" spans="1:21" ht="15.75" customHeight="1">
      <c r="A377" s="766"/>
      <c r="B377" s="766"/>
      <c r="C377" s="766"/>
      <c r="D377" s="771"/>
      <c r="E377" s="771"/>
      <c r="F377" s="771"/>
      <c r="G377" s="771"/>
      <c r="H377" s="771"/>
      <c r="I377" s="766"/>
      <c r="J377" s="771"/>
      <c r="K377" s="771"/>
      <c r="L377" s="765"/>
      <c r="M377" s="765"/>
      <c r="N377" s="765"/>
      <c r="O377" s="765"/>
      <c r="P377" s="765"/>
      <c r="Q377" s="765"/>
      <c r="R377" s="765"/>
      <c r="S377" s="765"/>
      <c r="T377" s="765"/>
      <c r="U377" s="765"/>
    </row>
    <row r="378" spans="1:21" ht="15.75" customHeight="1">
      <c r="A378" s="766"/>
      <c r="B378" s="766"/>
      <c r="C378" s="766"/>
      <c r="D378" s="771"/>
      <c r="E378" s="771"/>
      <c r="F378" s="771"/>
      <c r="G378" s="771"/>
      <c r="H378" s="771"/>
      <c r="I378" s="766"/>
      <c r="J378" s="771"/>
      <c r="K378" s="771"/>
      <c r="L378" s="765"/>
      <c r="M378" s="765"/>
      <c r="N378" s="765"/>
      <c r="O378" s="765"/>
      <c r="P378" s="765"/>
      <c r="Q378" s="765"/>
      <c r="R378" s="765"/>
      <c r="S378" s="765"/>
      <c r="T378" s="765"/>
      <c r="U378" s="765"/>
    </row>
    <row r="379" spans="1:21" ht="15.75" customHeight="1">
      <c r="A379" s="766"/>
      <c r="B379" s="766"/>
      <c r="C379" s="766"/>
      <c r="D379" s="771"/>
      <c r="E379" s="771"/>
      <c r="F379" s="771"/>
      <c r="G379" s="771"/>
      <c r="H379" s="771"/>
      <c r="I379" s="766"/>
      <c r="J379" s="771"/>
      <c r="K379" s="771"/>
      <c r="L379" s="765"/>
      <c r="M379" s="765"/>
      <c r="N379" s="765"/>
      <c r="O379" s="765"/>
      <c r="P379" s="765"/>
      <c r="Q379" s="765"/>
      <c r="R379" s="765"/>
      <c r="S379" s="765"/>
      <c r="T379" s="765"/>
      <c r="U379" s="765"/>
    </row>
    <row r="380" spans="1:21" ht="15.75" customHeight="1">
      <c r="A380" s="766"/>
      <c r="B380" s="766"/>
      <c r="C380" s="766"/>
      <c r="D380" s="771"/>
      <c r="E380" s="771"/>
      <c r="F380" s="771"/>
      <c r="G380" s="771"/>
      <c r="H380" s="771"/>
      <c r="I380" s="766"/>
      <c r="J380" s="771"/>
      <c r="K380" s="771"/>
      <c r="L380" s="765"/>
      <c r="M380" s="765"/>
      <c r="N380" s="765"/>
      <c r="O380" s="765"/>
      <c r="P380" s="765"/>
      <c r="Q380" s="765"/>
      <c r="R380" s="765"/>
      <c r="S380" s="765"/>
      <c r="T380" s="765"/>
      <c r="U380" s="765"/>
    </row>
    <row r="381" spans="1:21" ht="15.75" customHeight="1">
      <c r="A381" s="766"/>
      <c r="B381" s="766"/>
      <c r="C381" s="766"/>
      <c r="D381" s="771"/>
      <c r="E381" s="771"/>
      <c r="F381" s="771"/>
      <c r="G381" s="771"/>
      <c r="H381" s="771"/>
      <c r="I381" s="766"/>
      <c r="J381" s="771"/>
      <c r="K381" s="771"/>
      <c r="L381" s="765"/>
      <c r="M381" s="765"/>
      <c r="N381" s="765"/>
      <c r="O381" s="765"/>
      <c r="P381" s="765"/>
      <c r="Q381" s="765"/>
      <c r="R381" s="765"/>
      <c r="S381" s="765"/>
      <c r="T381" s="765"/>
      <c r="U381" s="765"/>
    </row>
    <row r="382" spans="1:21" ht="15.75" customHeight="1">
      <c r="A382" s="766"/>
      <c r="B382" s="766"/>
      <c r="C382" s="766"/>
      <c r="D382" s="771"/>
      <c r="E382" s="771"/>
      <c r="F382" s="771"/>
      <c r="G382" s="771"/>
      <c r="H382" s="771"/>
      <c r="I382" s="766"/>
      <c r="J382" s="771"/>
      <c r="K382" s="771"/>
      <c r="L382" s="765"/>
      <c r="M382" s="765"/>
      <c r="N382" s="765"/>
      <c r="O382" s="765"/>
      <c r="P382" s="765"/>
      <c r="Q382" s="765"/>
      <c r="R382" s="765"/>
      <c r="S382" s="765"/>
      <c r="T382" s="765"/>
      <c r="U382" s="765"/>
    </row>
    <row r="383" spans="1:21" ht="15.75" customHeight="1">
      <c r="A383" s="766"/>
      <c r="B383" s="766"/>
      <c r="C383" s="766"/>
      <c r="D383" s="771"/>
      <c r="E383" s="771"/>
      <c r="F383" s="771"/>
      <c r="G383" s="771"/>
      <c r="H383" s="771"/>
      <c r="I383" s="766"/>
      <c r="J383" s="771"/>
      <c r="K383" s="771"/>
      <c r="L383" s="765"/>
      <c r="M383" s="765"/>
      <c r="N383" s="765"/>
      <c r="O383" s="765"/>
      <c r="P383" s="765"/>
      <c r="Q383" s="765"/>
      <c r="R383" s="765"/>
      <c r="S383" s="765"/>
      <c r="T383" s="765"/>
      <c r="U383" s="765"/>
    </row>
    <row r="384" spans="1:21" ht="15.75" customHeight="1">
      <c r="A384" s="766"/>
      <c r="B384" s="766"/>
      <c r="C384" s="766"/>
      <c r="D384" s="771"/>
      <c r="E384" s="771"/>
      <c r="F384" s="771"/>
      <c r="G384" s="771"/>
      <c r="H384" s="771"/>
      <c r="I384" s="766"/>
      <c r="J384" s="771"/>
      <c r="K384" s="771"/>
      <c r="L384" s="765"/>
      <c r="M384" s="765"/>
      <c r="N384" s="765"/>
      <c r="O384" s="765"/>
      <c r="P384" s="765"/>
      <c r="Q384" s="765"/>
      <c r="R384" s="765"/>
      <c r="S384" s="765"/>
      <c r="T384" s="765"/>
      <c r="U384" s="765"/>
    </row>
    <row r="385" spans="1:21" ht="15.75" customHeight="1">
      <c r="A385" s="766"/>
      <c r="B385" s="766"/>
      <c r="C385" s="766"/>
      <c r="D385" s="771"/>
      <c r="E385" s="771"/>
      <c r="F385" s="771"/>
      <c r="G385" s="771"/>
      <c r="H385" s="771"/>
      <c r="I385" s="766"/>
      <c r="J385" s="771"/>
      <c r="K385" s="771"/>
      <c r="L385" s="765"/>
      <c r="M385" s="765"/>
      <c r="N385" s="765"/>
      <c r="O385" s="765"/>
      <c r="P385" s="765"/>
      <c r="Q385" s="765"/>
      <c r="R385" s="765"/>
      <c r="S385" s="765"/>
      <c r="T385" s="765"/>
      <c r="U385" s="765"/>
    </row>
    <row r="386" spans="1:21" ht="15.75" customHeight="1">
      <c r="A386" s="766"/>
      <c r="B386" s="766"/>
      <c r="C386" s="766"/>
      <c r="D386" s="771"/>
      <c r="E386" s="771"/>
      <c r="F386" s="771"/>
      <c r="G386" s="771"/>
      <c r="H386" s="771"/>
      <c r="I386" s="766"/>
      <c r="J386" s="771"/>
      <c r="K386" s="771"/>
      <c r="L386" s="765"/>
      <c r="M386" s="765"/>
      <c r="N386" s="765"/>
      <c r="O386" s="765"/>
      <c r="P386" s="765"/>
      <c r="Q386" s="765"/>
      <c r="R386" s="765"/>
      <c r="S386" s="765"/>
      <c r="T386" s="765"/>
      <c r="U386" s="765"/>
    </row>
    <row r="387" spans="1:21" ht="15.75" customHeight="1">
      <c r="A387" s="766"/>
      <c r="B387" s="766"/>
      <c r="C387" s="766"/>
      <c r="D387" s="771"/>
      <c r="E387" s="771"/>
      <c r="F387" s="771"/>
      <c r="G387" s="771"/>
      <c r="H387" s="771"/>
      <c r="I387" s="766"/>
      <c r="J387" s="771"/>
      <c r="K387" s="771"/>
      <c r="L387" s="765"/>
      <c r="M387" s="765"/>
      <c r="N387" s="765"/>
      <c r="O387" s="765"/>
      <c r="P387" s="765"/>
      <c r="Q387" s="765"/>
      <c r="R387" s="765"/>
      <c r="S387" s="765"/>
      <c r="T387" s="765"/>
      <c r="U387" s="765"/>
    </row>
    <row r="388" spans="1:21" ht="15.75" customHeight="1">
      <c r="A388" s="766"/>
      <c r="B388" s="766"/>
      <c r="C388" s="766"/>
      <c r="D388" s="771"/>
      <c r="E388" s="771"/>
      <c r="F388" s="771"/>
      <c r="G388" s="771"/>
      <c r="H388" s="771"/>
      <c r="I388" s="766"/>
      <c r="J388" s="771"/>
      <c r="K388" s="771"/>
      <c r="L388" s="765"/>
      <c r="M388" s="765"/>
      <c r="N388" s="765"/>
      <c r="O388" s="765"/>
      <c r="P388" s="765"/>
      <c r="Q388" s="765"/>
      <c r="R388" s="765"/>
      <c r="S388" s="765"/>
      <c r="T388" s="765"/>
      <c r="U388" s="765"/>
    </row>
    <row r="389" spans="1:21" ht="15.75" customHeight="1">
      <c r="A389" s="766"/>
      <c r="B389" s="766"/>
      <c r="C389" s="766"/>
      <c r="D389" s="771"/>
      <c r="E389" s="771"/>
      <c r="F389" s="771"/>
      <c r="G389" s="771"/>
      <c r="H389" s="771"/>
      <c r="I389" s="766"/>
      <c r="J389" s="771"/>
      <c r="K389" s="771"/>
      <c r="L389" s="765"/>
      <c r="M389" s="765"/>
      <c r="N389" s="765"/>
      <c r="O389" s="765"/>
      <c r="P389" s="765"/>
      <c r="Q389" s="765"/>
      <c r="R389" s="765"/>
      <c r="S389" s="765"/>
      <c r="T389" s="765"/>
      <c r="U389" s="765"/>
    </row>
    <row r="390" spans="1:21" ht="15.75" customHeight="1">
      <c r="A390" s="766"/>
      <c r="B390" s="766"/>
      <c r="C390" s="766"/>
      <c r="D390" s="771"/>
      <c r="E390" s="771"/>
      <c r="F390" s="771"/>
      <c r="G390" s="771"/>
      <c r="H390" s="771"/>
      <c r="I390" s="766"/>
      <c r="J390" s="771"/>
      <c r="K390" s="771"/>
      <c r="L390" s="765"/>
      <c r="M390" s="765"/>
      <c r="N390" s="765"/>
      <c r="O390" s="765"/>
      <c r="P390" s="765"/>
      <c r="Q390" s="765"/>
      <c r="R390" s="765"/>
      <c r="S390" s="765"/>
      <c r="T390" s="765"/>
      <c r="U390" s="765"/>
    </row>
    <row r="391" spans="1:21" ht="15.75" customHeight="1">
      <c r="A391" s="766"/>
      <c r="B391" s="766"/>
      <c r="C391" s="766"/>
      <c r="D391" s="771"/>
      <c r="E391" s="771"/>
      <c r="F391" s="771"/>
      <c r="G391" s="771"/>
      <c r="H391" s="771"/>
      <c r="I391" s="766"/>
      <c r="J391" s="771"/>
      <c r="K391" s="771"/>
      <c r="L391" s="765"/>
      <c r="M391" s="765"/>
      <c r="N391" s="765"/>
      <c r="O391" s="765"/>
      <c r="P391" s="765"/>
      <c r="Q391" s="765"/>
      <c r="R391" s="765"/>
      <c r="S391" s="765"/>
      <c r="T391" s="765"/>
      <c r="U391" s="765"/>
    </row>
    <row r="392" spans="1:21" ht="15.75" customHeight="1">
      <c r="A392" s="766"/>
      <c r="B392" s="766"/>
      <c r="C392" s="766"/>
      <c r="D392" s="771"/>
      <c r="E392" s="771"/>
      <c r="F392" s="771"/>
      <c r="G392" s="771"/>
      <c r="H392" s="771"/>
      <c r="I392" s="766"/>
      <c r="J392" s="771"/>
      <c r="K392" s="771"/>
      <c r="L392" s="765"/>
      <c r="M392" s="765"/>
      <c r="N392" s="765"/>
      <c r="O392" s="765"/>
      <c r="P392" s="765"/>
      <c r="Q392" s="765"/>
      <c r="R392" s="765"/>
      <c r="S392" s="765"/>
      <c r="T392" s="765"/>
      <c r="U392" s="765"/>
    </row>
    <row r="393" spans="1:21" ht="15.75" customHeight="1">
      <c r="A393" s="766"/>
      <c r="B393" s="766"/>
      <c r="C393" s="766"/>
      <c r="D393" s="771"/>
      <c r="E393" s="771"/>
      <c r="F393" s="771"/>
      <c r="G393" s="771"/>
      <c r="H393" s="771"/>
      <c r="I393" s="766"/>
      <c r="J393" s="771"/>
      <c r="K393" s="771"/>
      <c r="L393" s="765"/>
      <c r="M393" s="765"/>
      <c r="N393" s="765"/>
      <c r="O393" s="765"/>
      <c r="P393" s="765"/>
      <c r="Q393" s="765"/>
      <c r="R393" s="765"/>
      <c r="S393" s="765"/>
      <c r="T393" s="765"/>
      <c r="U393" s="765"/>
    </row>
    <row r="394" spans="1:21" ht="15.75" customHeight="1">
      <c r="A394" s="766"/>
      <c r="B394" s="766"/>
      <c r="C394" s="766"/>
      <c r="D394" s="771"/>
      <c r="E394" s="771"/>
      <c r="F394" s="771"/>
      <c r="G394" s="771"/>
      <c r="H394" s="771"/>
      <c r="I394" s="766"/>
      <c r="J394" s="771"/>
      <c r="K394" s="771"/>
      <c r="L394" s="765"/>
      <c r="M394" s="765"/>
      <c r="N394" s="765"/>
      <c r="O394" s="765"/>
      <c r="P394" s="765"/>
      <c r="Q394" s="765"/>
      <c r="R394" s="765"/>
      <c r="S394" s="765"/>
      <c r="T394" s="765"/>
      <c r="U394" s="765"/>
    </row>
    <row r="395" spans="1:21" ht="15.75" customHeight="1">
      <c r="A395" s="766"/>
      <c r="B395" s="766"/>
      <c r="C395" s="766"/>
      <c r="D395" s="771"/>
      <c r="E395" s="771"/>
      <c r="F395" s="771"/>
      <c r="G395" s="771"/>
      <c r="H395" s="771"/>
      <c r="I395" s="766"/>
      <c r="J395" s="771"/>
      <c r="K395" s="771"/>
      <c r="L395" s="765"/>
      <c r="M395" s="765"/>
      <c r="N395" s="765"/>
      <c r="O395" s="765"/>
      <c r="P395" s="765"/>
      <c r="Q395" s="765"/>
      <c r="R395" s="765"/>
      <c r="S395" s="765"/>
      <c r="T395" s="765"/>
      <c r="U395" s="765"/>
    </row>
    <row r="396" spans="1:21" ht="15.75" customHeight="1">
      <c r="A396" s="766"/>
      <c r="B396" s="766"/>
      <c r="C396" s="766"/>
      <c r="D396" s="771"/>
      <c r="E396" s="771"/>
      <c r="F396" s="771"/>
      <c r="G396" s="771"/>
      <c r="H396" s="771"/>
      <c r="I396" s="766"/>
      <c r="J396" s="771"/>
      <c r="K396" s="771"/>
      <c r="L396" s="765"/>
      <c r="M396" s="765"/>
      <c r="N396" s="765"/>
      <c r="O396" s="765"/>
      <c r="P396" s="765"/>
      <c r="Q396" s="765"/>
      <c r="R396" s="765"/>
      <c r="S396" s="765"/>
      <c r="T396" s="765"/>
      <c r="U396" s="765"/>
    </row>
    <row r="397" spans="1:21" ht="15.75" customHeight="1">
      <c r="A397" s="766"/>
      <c r="B397" s="766"/>
      <c r="C397" s="766"/>
      <c r="D397" s="771"/>
      <c r="E397" s="771"/>
      <c r="F397" s="771"/>
      <c r="G397" s="771"/>
      <c r="H397" s="771"/>
      <c r="I397" s="766"/>
      <c r="J397" s="771"/>
      <c r="K397" s="771"/>
      <c r="L397" s="765"/>
      <c r="M397" s="765"/>
      <c r="N397" s="765"/>
      <c r="O397" s="765"/>
      <c r="P397" s="765"/>
      <c r="Q397" s="765"/>
      <c r="R397" s="765"/>
      <c r="S397" s="765"/>
      <c r="T397" s="765"/>
      <c r="U397" s="765"/>
    </row>
    <row r="398" spans="1:21" ht="15.75" customHeight="1">
      <c r="A398" s="766"/>
      <c r="B398" s="766"/>
      <c r="C398" s="766"/>
      <c r="D398" s="771"/>
      <c r="E398" s="771"/>
      <c r="F398" s="771"/>
      <c r="G398" s="771"/>
      <c r="H398" s="771"/>
      <c r="I398" s="766"/>
      <c r="J398" s="771"/>
      <c r="K398" s="771"/>
      <c r="L398" s="765"/>
      <c r="M398" s="765"/>
      <c r="N398" s="765"/>
      <c r="O398" s="765"/>
      <c r="P398" s="765"/>
      <c r="Q398" s="765"/>
      <c r="R398" s="765"/>
      <c r="S398" s="765"/>
      <c r="T398" s="765"/>
      <c r="U398" s="765"/>
    </row>
    <row r="399" spans="1:21" ht="15.75" customHeight="1">
      <c r="A399" s="766"/>
      <c r="B399" s="766"/>
      <c r="C399" s="766"/>
      <c r="D399" s="771"/>
      <c r="E399" s="771"/>
      <c r="F399" s="771"/>
      <c r="G399" s="771"/>
      <c r="H399" s="771"/>
      <c r="I399" s="766"/>
      <c r="J399" s="771"/>
      <c r="K399" s="771"/>
      <c r="L399" s="765"/>
      <c r="M399" s="765"/>
      <c r="N399" s="765"/>
      <c r="O399" s="765"/>
      <c r="P399" s="765"/>
      <c r="Q399" s="765"/>
      <c r="R399" s="765"/>
      <c r="S399" s="765"/>
      <c r="T399" s="765"/>
      <c r="U399" s="765"/>
    </row>
    <row r="400" spans="1:21" ht="15.75" customHeight="1">
      <c r="A400" s="766"/>
      <c r="B400" s="766"/>
      <c r="C400" s="766"/>
      <c r="D400" s="771"/>
      <c r="E400" s="771"/>
      <c r="F400" s="771"/>
      <c r="G400" s="771"/>
      <c r="H400" s="771"/>
      <c r="I400" s="766"/>
      <c r="J400" s="771"/>
      <c r="K400" s="771"/>
      <c r="L400" s="765"/>
      <c r="M400" s="765"/>
      <c r="N400" s="765"/>
      <c r="O400" s="765"/>
      <c r="P400" s="765"/>
      <c r="Q400" s="765"/>
      <c r="R400" s="765"/>
      <c r="S400" s="765"/>
      <c r="T400" s="765"/>
      <c r="U400" s="765"/>
    </row>
    <row r="401" spans="1:21" ht="15.75" customHeight="1">
      <c r="A401" s="766"/>
      <c r="B401" s="766"/>
      <c r="C401" s="766"/>
      <c r="D401" s="771"/>
      <c r="E401" s="771"/>
      <c r="F401" s="771"/>
      <c r="G401" s="771"/>
      <c r="H401" s="771"/>
      <c r="I401" s="766"/>
      <c r="J401" s="771"/>
      <c r="K401" s="771"/>
      <c r="L401" s="765"/>
      <c r="M401" s="765"/>
      <c r="N401" s="765"/>
      <c r="O401" s="765"/>
      <c r="P401" s="765"/>
      <c r="Q401" s="765"/>
      <c r="R401" s="765"/>
      <c r="S401" s="765"/>
      <c r="T401" s="765"/>
      <c r="U401" s="765"/>
    </row>
    <row r="402" spans="1:21" ht="15.75" customHeight="1">
      <c r="A402" s="766"/>
      <c r="B402" s="766"/>
      <c r="C402" s="766"/>
      <c r="D402" s="771"/>
      <c r="E402" s="771"/>
      <c r="F402" s="771"/>
      <c r="G402" s="771"/>
      <c r="H402" s="771"/>
      <c r="I402" s="766"/>
      <c r="J402" s="771"/>
      <c r="K402" s="771"/>
      <c r="L402" s="765"/>
      <c r="M402" s="765"/>
      <c r="N402" s="765"/>
      <c r="O402" s="765"/>
      <c r="P402" s="765"/>
      <c r="Q402" s="765"/>
      <c r="R402" s="765"/>
      <c r="S402" s="765"/>
      <c r="T402" s="765"/>
      <c r="U402" s="765"/>
    </row>
    <row r="403" spans="1:21" ht="15.75" customHeight="1">
      <c r="A403" s="766"/>
      <c r="B403" s="766"/>
      <c r="C403" s="766"/>
      <c r="D403" s="771"/>
      <c r="E403" s="771"/>
      <c r="F403" s="771"/>
      <c r="G403" s="771"/>
      <c r="H403" s="771"/>
      <c r="I403" s="766"/>
      <c r="J403" s="771"/>
      <c r="K403" s="771"/>
      <c r="L403" s="765"/>
      <c r="M403" s="765"/>
      <c r="N403" s="765"/>
      <c r="O403" s="765"/>
      <c r="P403" s="765"/>
      <c r="Q403" s="765"/>
      <c r="R403" s="765"/>
      <c r="S403" s="765"/>
      <c r="T403" s="765"/>
      <c r="U403" s="765"/>
    </row>
    <row r="404" spans="1:21" ht="15.75" customHeight="1">
      <c r="A404" s="766"/>
      <c r="B404" s="766"/>
      <c r="C404" s="766"/>
      <c r="D404" s="771"/>
      <c r="E404" s="771"/>
      <c r="F404" s="771"/>
      <c r="G404" s="771"/>
      <c r="H404" s="771"/>
      <c r="I404" s="766"/>
      <c r="J404" s="771"/>
      <c r="K404" s="771"/>
      <c r="L404" s="765"/>
      <c r="M404" s="765"/>
      <c r="N404" s="765"/>
      <c r="O404" s="765"/>
      <c r="P404" s="765"/>
      <c r="Q404" s="765"/>
      <c r="R404" s="765"/>
      <c r="S404" s="765"/>
      <c r="T404" s="765"/>
      <c r="U404" s="765"/>
    </row>
    <row r="405" spans="1:21" ht="15.75" customHeight="1">
      <c r="A405" s="766"/>
      <c r="B405" s="766"/>
      <c r="C405" s="766"/>
      <c r="D405" s="771"/>
      <c r="E405" s="771"/>
      <c r="F405" s="771"/>
      <c r="G405" s="771"/>
      <c r="H405" s="771"/>
      <c r="I405" s="766"/>
      <c r="J405" s="771"/>
      <c r="K405" s="771"/>
      <c r="L405" s="765"/>
      <c r="M405" s="765"/>
      <c r="N405" s="765"/>
      <c r="O405" s="765"/>
      <c r="P405" s="765"/>
      <c r="Q405" s="765"/>
      <c r="R405" s="765"/>
      <c r="S405" s="765"/>
      <c r="T405" s="765"/>
      <c r="U405" s="765"/>
    </row>
    <row r="406" spans="1:21" ht="15.75" customHeight="1">
      <c r="A406" s="766"/>
      <c r="B406" s="766"/>
      <c r="C406" s="766"/>
      <c r="D406" s="771"/>
      <c r="E406" s="771"/>
      <c r="F406" s="771"/>
      <c r="G406" s="771"/>
      <c r="H406" s="771"/>
      <c r="I406" s="766"/>
      <c r="J406" s="771"/>
      <c r="K406" s="771"/>
      <c r="L406" s="765"/>
      <c r="M406" s="765"/>
      <c r="N406" s="765"/>
      <c r="O406" s="765"/>
      <c r="P406" s="765"/>
      <c r="Q406" s="765"/>
      <c r="R406" s="765"/>
      <c r="S406" s="765"/>
      <c r="T406" s="765"/>
      <c r="U406" s="765"/>
    </row>
    <row r="407" spans="1:21" ht="15.75" customHeight="1">
      <c r="A407" s="766"/>
      <c r="B407" s="766"/>
      <c r="C407" s="766"/>
      <c r="D407" s="771"/>
      <c r="E407" s="771"/>
      <c r="F407" s="771"/>
      <c r="G407" s="771"/>
      <c r="H407" s="771"/>
      <c r="I407" s="766"/>
      <c r="J407" s="771"/>
      <c r="K407" s="771"/>
      <c r="L407" s="765"/>
      <c r="M407" s="765"/>
      <c r="N407" s="765"/>
      <c r="O407" s="765"/>
      <c r="P407" s="765"/>
      <c r="Q407" s="765"/>
      <c r="R407" s="765"/>
      <c r="S407" s="765"/>
      <c r="T407" s="765"/>
      <c r="U407" s="765"/>
    </row>
    <row r="408" spans="1:21" ht="15.75" customHeight="1">
      <c r="A408" s="766"/>
      <c r="B408" s="766"/>
      <c r="C408" s="766"/>
      <c r="D408" s="771"/>
      <c r="E408" s="771"/>
      <c r="F408" s="771"/>
      <c r="G408" s="771"/>
      <c r="H408" s="771"/>
      <c r="I408" s="766"/>
      <c r="J408" s="771"/>
      <c r="K408" s="771"/>
      <c r="L408" s="765"/>
      <c r="M408" s="765"/>
      <c r="N408" s="765"/>
      <c r="O408" s="765"/>
      <c r="P408" s="765"/>
      <c r="Q408" s="765"/>
      <c r="R408" s="765"/>
      <c r="S408" s="765"/>
      <c r="T408" s="765"/>
      <c r="U408" s="765"/>
    </row>
    <row r="409" spans="1:21" ht="15.75" customHeight="1">
      <c r="A409" s="766"/>
      <c r="B409" s="766"/>
      <c r="C409" s="766"/>
      <c r="D409" s="771"/>
      <c r="E409" s="771"/>
      <c r="F409" s="771"/>
      <c r="G409" s="771"/>
      <c r="H409" s="771"/>
      <c r="I409" s="766"/>
      <c r="J409" s="771"/>
      <c r="K409" s="771"/>
      <c r="L409" s="765"/>
      <c r="M409" s="765"/>
      <c r="N409" s="765"/>
      <c r="O409" s="765"/>
      <c r="P409" s="765"/>
      <c r="Q409" s="765"/>
      <c r="R409" s="765"/>
      <c r="S409" s="765"/>
      <c r="T409" s="765"/>
      <c r="U409" s="765"/>
    </row>
    <row r="410" spans="1:21" ht="15.75" customHeight="1">
      <c r="A410" s="766"/>
      <c r="B410" s="766"/>
      <c r="C410" s="766"/>
      <c r="D410" s="771"/>
      <c r="E410" s="771"/>
      <c r="F410" s="771"/>
      <c r="G410" s="771"/>
      <c r="H410" s="771"/>
      <c r="I410" s="766"/>
      <c r="J410" s="771"/>
      <c r="K410" s="771"/>
      <c r="L410" s="765"/>
      <c r="M410" s="765"/>
      <c r="N410" s="765"/>
      <c r="O410" s="765"/>
      <c r="P410" s="765"/>
      <c r="Q410" s="765"/>
      <c r="R410" s="765"/>
      <c r="S410" s="765"/>
      <c r="T410" s="765"/>
      <c r="U410" s="765"/>
    </row>
    <row r="411" spans="1:21" ht="15.75" customHeight="1">
      <c r="A411" s="766"/>
      <c r="B411" s="766"/>
      <c r="C411" s="766"/>
      <c r="D411" s="771"/>
      <c r="E411" s="771"/>
      <c r="F411" s="771"/>
      <c r="G411" s="771"/>
      <c r="H411" s="771"/>
      <c r="I411" s="766"/>
      <c r="J411" s="771"/>
      <c r="K411" s="771"/>
      <c r="L411" s="765"/>
      <c r="M411" s="765"/>
      <c r="N411" s="765"/>
      <c r="O411" s="765"/>
      <c r="P411" s="765"/>
      <c r="Q411" s="765"/>
      <c r="R411" s="765"/>
      <c r="S411" s="765"/>
      <c r="T411" s="765"/>
      <c r="U411" s="765"/>
    </row>
    <row r="412" spans="1:21" ht="15.75" customHeight="1">
      <c r="A412" s="766"/>
      <c r="B412" s="766"/>
      <c r="C412" s="766"/>
      <c r="D412" s="771"/>
      <c r="E412" s="771"/>
      <c r="F412" s="771"/>
      <c r="G412" s="771"/>
      <c r="H412" s="771"/>
      <c r="I412" s="766"/>
      <c r="J412" s="771"/>
      <c r="K412" s="771"/>
      <c r="L412" s="765"/>
      <c r="M412" s="765"/>
      <c r="N412" s="765"/>
      <c r="O412" s="765"/>
      <c r="P412" s="765"/>
      <c r="Q412" s="765"/>
      <c r="R412" s="765"/>
      <c r="S412" s="765"/>
      <c r="T412" s="765"/>
      <c r="U412" s="765"/>
    </row>
    <row r="413" spans="1:21" ht="15.75" customHeight="1">
      <c r="A413" s="766"/>
      <c r="B413" s="766"/>
      <c r="C413" s="766"/>
      <c r="D413" s="771"/>
      <c r="E413" s="771"/>
      <c r="F413" s="771"/>
      <c r="G413" s="771"/>
      <c r="H413" s="771"/>
      <c r="I413" s="766"/>
      <c r="J413" s="771"/>
      <c r="K413" s="771"/>
      <c r="L413" s="765"/>
      <c r="M413" s="765"/>
      <c r="N413" s="765"/>
      <c r="O413" s="765"/>
      <c r="P413" s="765"/>
      <c r="Q413" s="765"/>
      <c r="R413" s="765"/>
      <c r="S413" s="765"/>
      <c r="T413" s="765"/>
      <c r="U413" s="765"/>
    </row>
    <row r="414" spans="1:21" ht="15.75" customHeight="1">
      <c r="A414" s="766"/>
      <c r="B414" s="766"/>
      <c r="C414" s="766"/>
      <c r="D414" s="771"/>
      <c r="E414" s="771"/>
      <c r="F414" s="771"/>
      <c r="G414" s="771"/>
      <c r="H414" s="771"/>
      <c r="I414" s="766"/>
      <c r="J414" s="771"/>
      <c r="K414" s="771"/>
      <c r="L414" s="765"/>
      <c r="M414" s="765"/>
      <c r="N414" s="765"/>
      <c r="O414" s="765"/>
      <c r="P414" s="765"/>
      <c r="Q414" s="765"/>
      <c r="R414" s="765"/>
      <c r="S414" s="765"/>
      <c r="T414" s="765"/>
      <c r="U414" s="765"/>
    </row>
    <row r="415" spans="1:21" ht="15.75" customHeight="1">
      <c r="A415" s="766"/>
      <c r="B415" s="766"/>
      <c r="C415" s="766"/>
      <c r="D415" s="771"/>
      <c r="E415" s="771"/>
      <c r="F415" s="771"/>
      <c r="G415" s="771"/>
      <c r="H415" s="771"/>
      <c r="I415" s="766"/>
      <c r="J415" s="771"/>
      <c r="K415" s="771"/>
      <c r="L415" s="765"/>
      <c r="M415" s="765"/>
      <c r="N415" s="765"/>
      <c r="O415" s="765"/>
      <c r="P415" s="765"/>
      <c r="Q415" s="765"/>
      <c r="R415" s="765"/>
      <c r="S415" s="765"/>
      <c r="T415" s="765"/>
      <c r="U415" s="765"/>
    </row>
    <row r="416" spans="1:21" ht="15.75" customHeight="1">
      <c r="A416" s="766"/>
      <c r="B416" s="766"/>
      <c r="C416" s="766"/>
      <c r="D416" s="771"/>
      <c r="E416" s="771"/>
      <c r="F416" s="771"/>
      <c r="G416" s="771"/>
      <c r="H416" s="771"/>
      <c r="I416" s="766"/>
      <c r="J416" s="771"/>
      <c r="K416" s="771"/>
      <c r="L416" s="765"/>
      <c r="M416" s="765"/>
      <c r="N416" s="765"/>
      <c r="O416" s="765"/>
      <c r="P416" s="765"/>
      <c r="Q416" s="765"/>
      <c r="R416" s="765"/>
      <c r="S416" s="765"/>
      <c r="T416" s="765"/>
      <c r="U416" s="765"/>
    </row>
    <row r="417" spans="1:21" ht="15.75" customHeight="1">
      <c r="A417" s="766"/>
      <c r="B417" s="766"/>
      <c r="C417" s="766"/>
      <c r="D417" s="771"/>
      <c r="E417" s="771"/>
      <c r="F417" s="771"/>
      <c r="G417" s="771"/>
      <c r="H417" s="771"/>
      <c r="I417" s="766"/>
      <c r="J417" s="771"/>
      <c r="K417" s="771"/>
      <c r="L417" s="765"/>
      <c r="M417" s="765"/>
      <c r="N417" s="765"/>
      <c r="O417" s="765"/>
      <c r="P417" s="765"/>
      <c r="Q417" s="765"/>
      <c r="R417" s="765"/>
      <c r="S417" s="765"/>
      <c r="T417" s="765"/>
      <c r="U417" s="765"/>
    </row>
    <row r="418" spans="1:21" ht="15.75" customHeight="1">
      <c r="A418" s="766"/>
      <c r="B418" s="766"/>
      <c r="C418" s="766"/>
      <c r="D418" s="771"/>
      <c r="E418" s="771"/>
      <c r="F418" s="771"/>
      <c r="G418" s="771"/>
      <c r="H418" s="771"/>
      <c r="I418" s="766"/>
      <c r="J418" s="771"/>
      <c r="K418" s="771"/>
      <c r="L418" s="765"/>
      <c r="M418" s="765"/>
      <c r="N418" s="765"/>
      <c r="O418" s="765"/>
      <c r="P418" s="765"/>
      <c r="Q418" s="765"/>
      <c r="R418" s="765"/>
      <c r="S418" s="765"/>
      <c r="T418" s="765"/>
      <c r="U418" s="765"/>
    </row>
    <row r="419" spans="1:21" ht="15.75" customHeight="1">
      <c r="A419" s="766"/>
      <c r="B419" s="766"/>
      <c r="C419" s="766"/>
      <c r="D419" s="771"/>
      <c r="E419" s="771"/>
      <c r="F419" s="771"/>
      <c r="G419" s="771"/>
      <c r="H419" s="771"/>
      <c r="I419" s="766"/>
      <c r="J419" s="771"/>
      <c r="K419" s="771"/>
      <c r="L419" s="765"/>
      <c r="M419" s="765"/>
      <c r="N419" s="765"/>
      <c r="O419" s="765"/>
      <c r="P419" s="765"/>
      <c r="Q419" s="765"/>
      <c r="R419" s="765"/>
      <c r="S419" s="765"/>
      <c r="T419" s="765"/>
      <c r="U419" s="765"/>
    </row>
    <row r="420" spans="1:21" ht="15.75" customHeight="1">
      <c r="A420" s="766"/>
      <c r="B420" s="766"/>
      <c r="C420" s="766"/>
      <c r="D420" s="771"/>
      <c r="E420" s="771"/>
      <c r="F420" s="771"/>
      <c r="G420" s="771"/>
      <c r="H420" s="771"/>
      <c r="I420" s="766"/>
      <c r="J420" s="771"/>
      <c r="K420" s="771"/>
      <c r="L420" s="765"/>
      <c r="M420" s="765"/>
      <c r="N420" s="765"/>
      <c r="O420" s="765"/>
      <c r="P420" s="765"/>
      <c r="Q420" s="765"/>
      <c r="R420" s="765"/>
      <c r="S420" s="765"/>
      <c r="T420" s="765"/>
      <c r="U420" s="765"/>
    </row>
    <row r="421" spans="1:21" ht="15.75" customHeight="1">
      <c r="A421" s="766"/>
      <c r="B421" s="766"/>
      <c r="C421" s="766"/>
      <c r="D421" s="771"/>
      <c r="E421" s="771"/>
      <c r="F421" s="771"/>
      <c r="G421" s="771"/>
      <c r="H421" s="771"/>
      <c r="I421" s="766"/>
      <c r="J421" s="771"/>
      <c r="K421" s="771"/>
      <c r="L421" s="765"/>
      <c r="M421" s="765"/>
      <c r="N421" s="765"/>
      <c r="O421" s="765"/>
      <c r="P421" s="765"/>
      <c r="Q421" s="765"/>
      <c r="R421" s="765"/>
      <c r="S421" s="765"/>
      <c r="T421" s="765"/>
      <c r="U421" s="765"/>
    </row>
    <row r="422" spans="1:21" ht="15.75" customHeight="1">
      <c r="A422" s="766"/>
      <c r="B422" s="766"/>
      <c r="C422" s="766"/>
      <c r="D422" s="771"/>
      <c r="E422" s="771"/>
      <c r="F422" s="771"/>
      <c r="G422" s="771"/>
      <c r="H422" s="771"/>
      <c r="I422" s="766"/>
      <c r="J422" s="771"/>
      <c r="K422" s="771"/>
      <c r="L422" s="765"/>
      <c r="M422" s="765"/>
      <c r="N422" s="765"/>
      <c r="O422" s="765"/>
      <c r="P422" s="765"/>
      <c r="Q422" s="765"/>
      <c r="R422" s="765"/>
      <c r="S422" s="765"/>
      <c r="T422" s="765"/>
      <c r="U422" s="765"/>
    </row>
    <row r="423" spans="1:21" ht="15.75" customHeight="1">
      <c r="A423" s="766"/>
      <c r="B423" s="766"/>
      <c r="C423" s="766"/>
      <c r="D423" s="771"/>
      <c r="E423" s="771"/>
      <c r="F423" s="771"/>
      <c r="G423" s="771"/>
      <c r="H423" s="771"/>
      <c r="I423" s="766"/>
      <c r="J423" s="771"/>
      <c r="K423" s="771"/>
      <c r="L423" s="765"/>
      <c r="M423" s="765"/>
      <c r="N423" s="765"/>
      <c r="O423" s="765"/>
      <c r="P423" s="765"/>
      <c r="Q423" s="765"/>
      <c r="R423" s="765"/>
      <c r="S423" s="765"/>
      <c r="T423" s="765"/>
      <c r="U423" s="765"/>
    </row>
    <row r="424" spans="1:21" ht="15.75" customHeight="1">
      <c r="A424" s="766"/>
      <c r="B424" s="766"/>
      <c r="C424" s="766"/>
      <c r="D424" s="771"/>
      <c r="E424" s="771"/>
      <c r="F424" s="771"/>
      <c r="G424" s="771"/>
      <c r="H424" s="771"/>
      <c r="I424" s="766"/>
      <c r="J424" s="771"/>
      <c r="K424" s="771"/>
      <c r="L424" s="765"/>
      <c r="M424" s="765"/>
      <c r="N424" s="765"/>
      <c r="O424" s="765"/>
      <c r="P424" s="765"/>
      <c r="Q424" s="765"/>
      <c r="R424" s="765"/>
      <c r="S424" s="765"/>
      <c r="T424" s="765"/>
      <c r="U424" s="765"/>
    </row>
    <row r="425" spans="1:21" ht="15.75" customHeight="1">
      <c r="A425" s="766"/>
      <c r="B425" s="766"/>
      <c r="C425" s="766"/>
      <c r="D425" s="771"/>
      <c r="E425" s="771"/>
      <c r="F425" s="771"/>
      <c r="G425" s="771"/>
      <c r="H425" s="771"/>
      <c r="I425" s="766"/>
      <c r="J425" s="771"/>
      <c r="K425" s="771"/>
      <c r="L425" s="765"/>
      <c r="M425" s="765"/>
      <c r="N425" s="765"/>
      <c r="O425" s="765"/>
      <c r="P425" s="765"/>
      <c r="Q425" s="765"/>
      <c r="R425" s="765"/>
      <c r="S425" s="765"/>
      <c r="T425" s="765"/>
      <c r="U425" s="765"/>
    </row>
    <row r="426" spans="1:21" ht="15.75" customHeight="1">
      <c r="A426" s="766"/>
      <c r="B426" s="766"/>
      <c r="C426" s="766"/>
      <c r="D426" s="771"/>
      <c r="E426" s="771"/>
      <c r="F426" s="771"/>
      <c r="G426" s="771"/>
      <c r="H426" s="771"/>
      <c r="I426" s="766"/>
      <c r="J426" s="771"/>
      <c r="K426" s="771"/>
      <c r="L426" s="765"/>
      <c r="M426" s="765"/>
      <c r="N426" s="765"/>
      <c r="O426" s="765"/>
      <c r="P426" s="765"/>
      <c r="Q426" s="765"/>
      <c r="R426" s="765"/>
      <c r="S426" s="765"/>
      <c r="T426" s="765"/>
      <c r="U426" s="765"/>
    </row>
    <row r="427" spans="1:21" ht="15.75" customHeight="1">
      <c r="A427" s="766"/>
      <c r="B427" s="766"/>
      <c r="C427" s="766"/>
      <c r="D427" s="771"/>
      <c r="E427" s="771"/>
      <c r="F427" s="771"/>
      <c r="G427" s="771"/>
      <c r="H427" s="771"/>
      <c r="I427" s="766"/>
      <c r="J427" s="771"/>
      <c r="K427" s="771"/>
      <c r="L427" s="765"/>
      <c r="M427" s="765"/>
      <c r="N427" s="765"/>
      <c r="O427" s="765"/>
      <c r="P427" s="765"/>
      <c r="Q427" s="765"/>
      <c r="R427" s="765"/>
      <c r="S427" s="765"/>
      <c r="T427" s="765"/>
      <c r="U427" s="765"/>
    </row>
    <row r="428" spans="1:21" ht="15.75" customHeight="1">
      <c r="A428" s="766"/>
      <c r="B428" s="766"/>
      <c r="C428" s="766"/>
      <c r="D428" s="771"/>
      <c r="E428" s="771"/>
      <c r="F428" s="771"/>
      <c r="G428" s="771"/>
      <c r="H428" s="771"/>
      <c r="I428" s="766"/>
      <c r="J428" s="771"/>
      <c r="K428" s="771"/>
      <c r="L428" s="765"/>
      <c r="M428" s="765"/>
      <c r="N428" s="765"/>
      <c r="O428" s="765"/>
      <c r="P428" s="765"/>
      <c r="Q428" s="765"/>
      <c r="R428" s="765"/>
      <c r="S428" s="765"/>
      <c r="T428" s="765"/>
      <c r="U428" s="765"/>
    </row>
    <row r="429" spans="1:21" ht="15.75" customHeight="1">
      <c r="A429" s="766"/>
      <c r="B429" s="766"/>
      <c r="C429" s="766"/>
      <c r="D429" s="771"/>
      <c r="E429" s="771"/>
      <c r="F429" s="771"/>
      <c r="G429" s="771"/>
      <c r="H429" s="771"/>
      <c r="I429" s="766"/>
      <c r="J429" s="771"/>
      <c r="K429" s="771"/>
      <c r="L429" s="765"/>
      <c r="M429" s="765"/>
      <c r="N429" s="765"/>
      <c r="O429" s="765"/>
      <c r="P429" s="765"/>
      <c r="Q429" s="765"/>
      <c r="R429" s="765"/>
      <c r="S429" s="765"/>
      <c r="T429" s="765"/>
      <c r="U429" s="765"/>
    </row>
    <row r="430" spans="1:21" ht="15.75" customHeight="1">
      <c r="A430" s="766"/>
      <c r="B430" s="766"/>
      <c r="C430" s="766"/>
      <c r="D430" s="771"/>
      <c r="E430" s="771"/>
      <c r="F430" s="771"/>
      <c r="G430" s="771"/>
      <c r="H430" s="771"/>
      <c r="I430" s="766"/>
      <c r="J430" s="771"/>
      <c r="K430" s="771"/>
      <c r="L430" s="765"/>
      <c r="M430" s="765"/>
      <c r="N430" s="765"/>
      <c r="O430" s="765"/>
      <c r="P430" s="765"/>
      <c r="Q430" s="765"/>
      <c r="R430" s="765"/>
      <c r="S430" s="765"/>
      <c r="T430" s="765"/>
      <c r="U430" s="765"/>
    </row>
    <row r="431" spans="1:21" ht="15.75" customHeight="1">
      <c r="A431" s="766"/>
      <c r="B431" s="766"/>
      <c r="C431" s="766"/>
      <c r="D431" s="771"/>
      <c r="E431" s="771"/>
      <c r="F431" s="771"/>
      <c r="G431" s="771"/>
      <c r="H431" s="771"/>
      <c r="I431" s="766"/>
      <c r="J431" s="771"/>
      <c r="K431" s="771"/>
      <c r="L431" s="765"/>
      <c r="M431" s="765"/>
      <c r="N431" s="765"/>
      <c r="O431" s="765"/>
      <c r="P431" s="765"/>
      <c r="Q431" s="765"/>
      <c r="R431" s="765"/>
      <c r="S431" s="765"/>
      <c r="T431" s="765"/>
      <c r="U431" s="765"/>
    </row>
    <row r="432" spans="1:21" ht="15.75" customHeight="1">
      <c r="A432" s="766"/>
      <c r="B432" s="766"/>
      <c r="C432" s="766"/>
      <c r="D432" s="771"/>
      <c r="E432" s="771"/>
      <c r="F432" s="771"/>
      <c r="G432" s="771"/>
      <c r="H432" s="771"/>
      <c r="I432" s="766"/>
      <c r="J432" s="771"/>
      <c r="K432" s="771"/>
      <c r="L432" s="765"/>
      <c r="M432" s="765"/>
      <c r="N432" s="765"/>
      <c r="O432" s="765"/>
      <c r="P432" s="765"/>
      <c r="Q432" s="765"/>
      <c r="R432" s="765"/>
      <c r="S432" s="765"/>
      <c r="T432" s="765"/>
      <c r="U432" s="765"/>
    </row>
    <row r="433" spans="1:21" ht="15.75" customHeight="1">
      <c r="A433" s="766"/>
      <c r="B433" s="766"/>
      <c r="C433" s="766"/>
      <c r="D433" s="771"/>
      <c r="E433" s="771"/>
      <c r="F433" s="771"/>
      <c r="G433" s="771"/>
      <c r="H433" s="771"/>
      <c r="I433" s="766"/>
      <c r="J433" s="771"/>
      <c r="K433" s="771"/>
      <c r="L433" s="765"/>
      <c r="M433" s="765"/>
      <c r="N433" s="765"/>
      <c r="O433" s="765"/>
      <c r="P433" s="765"/>
      <c r="Q433" s="765"/>
      <c r="R433" s="765"/>
      <c r="S433" s="765"/>
      <c r="T433" s="765"/>
      <c r="U433" s="765"/>
    </row>
    <row r="434" spans="1:21" ht="15.75" customHeight="1">
      <c r="A434" s="766"/>
      <c r="B434" s="766"/>
      <c r="C434" s="766"/>
      <c r="D434" s="771"/>
      <c r="E434" s="771"/>
      <c r="F434" s="771"/>
      <c r="G434" s="771"/>
      <c r="H434" s="771"/>
      <c r="I434" s="766"/>
      <c r="J434" s="771"/>
      <c r="K434" s="771"/>
      <c r="L434" s="765"/>
      <c r="M434" s="765"/>
      <c r="N434" s="765"/>
      <c r="O434" s="765"/>
      <c r="P434" s="765"/>
      <c r="Q434" s="765"/>
      <c r="R434" s="765"/>
      <c r="S434" s="765"/>
      <c r="T434" s="765"/>
      <c r="U434" s="765"/>
    </row>
    <row r="435" spans="1:21" ht="15.75" customHeight="1">
      <c r="A435" s="766"/>
      <c r="B435" s="766"/>
      <c r="C435" s="766"/>
      <c r="D435" s="771"/>
      <c r="E435" s="771"/>
      <c r="F435" s="771"/>
      <c r="G435" s="771"/>
      <c r="H435" s="771"/>
      <c r="I435" s="766"/>
      <c r="J435" s="771"/>
      <c r="K435" s="771"/>
      <c r="L435" s="765"/>
      <c r="M435" s="765"/>
      <c r="N435" s="765"/>
      <c r="O435" s="765"/>
      <c r="P435" s="765"/>
      <c r="Q435" s="765"/>
      <c r="R435" s="765"/>
      <c r="S435" s="765"/>
      <c r="T435" s="765"/>
      <c r="U435" s="765"/>
    </row>
    <row r="436" spans="1:21" ht="15.75" customHeight="1">
      <c r="A436" s="766"/>
      <c r="B436" s="766"/>
      <c r="C436" s="766"/>
      <c r="D436" s="771"/>
      <c r="E436" s="771"/>
      <c r="F436" s="771"/>
      <c r="G436" s="771"/>
      <c r="H436" s="771"/>
      <c r="I436" s="766"/>
      <c r="J436" s="771"/>
      <c r="K436" s="771"/>
      <c r="L436" s="765"/>
      <c r="M436" s="765"/>
      <c r="N436" s="765"/>
      <c r="O436" s="765"/>
      <c r="P436" s="765"/>
      <c r="Q436" s="765"/>
      <c r="R436" s="765"/>
      <c r="S436" s="765"/>
      <c r="T436" s="765"/>
      <c r="U436" s="765"/>
    </row>
    <row r="437" spans="1:21" ht="15.75" customHeight="1">
      <c r="A437" s="766"/>
      <c r="B437" s="766"/>
      <c r="C437" s="766"/>
      <c r="D437" s="771"/>
      <c r="E437" s="771"/>
      <c r="F437" s="771"/>
      <c r="G437" s="771"/>
      <c r="H437" s="771"/>
      <c r="I437" s="766"/>
      <c r="J437" s="771"/>
      <c r="K437" s="771"/>
      <c r="L437" s="765"/>
      <c r="M437" s="765"/>
      <c r="N437" s="765"/>
      <c r="O437" s="765"/>
      <c r="P437" s="765"/>
      <c r="Q437" s="765"/>
      <c r="R437" s="765"/>
      <c r="S437" s="765"/>
      <c r="T437" s="765"/>
      <c r="U437" s="765"/>
    </row>
    <row r="438" spans="1:21" ht="15.75" customHeight="1">
      <c r="A438" s="766"/>
      <c r="B438" s="766"/>
      <c r="C438" s="766"/>
      <c r="D438" s="771"/>
      <c r="E438" s="771"/>
      <c r="F438" s="771"/>
      <c r="G438" s="771"/>
      <c r="H438" s="771"/>
      <c r="I438" s="766"/>
      <c r="J438" s="771"/>
      <c r="K438" s="771"/>
      <c r="L438" s="765"/>
      <c r="M438" s="765"/>
      <c r="N438" s="765"/>
      <c r="O438" s="765"/>
      <c r="P438" s="765"/>
      <c r="Q438" s="765"/>
      <c r="R438" s="765"/>
      <c r="S438" s="765"/>
      <c r="T438" s="765"/>
      <c r="U438" s="765"/>
    </row>
    <row r="439" spans="1:21" ht="15.75" customHeight="1">
      <c r="A439" s="766"/>
      <c r="B439" s="766"/>
      <c r="C439" s="766"/>
      <c r="D439" s="771"/>
      <c r="E439" s="771"/>
      <c r="F439" s="771"/>
      <c r="G439" s="771"/>
      <c r="H439" s="771"/>
      <c r="I439" s="766"/>
      <c r="J439" s="771"/>
      <c r="K439" s="771"/>
      <c r="L439" s="765"/>
      <c r="M439" s="765"/>
      <c r="N439" s="765"/>
      <c r="O439" s="765"/>
      <c r="P439" s="765"/>
      <c r="Q439" s="765"/>
      <c r="R439" s="765"/>
      <c r="S439" s="765"/>
      <c r="T439" s="765"/>
      <c r="U439" s="765"/>
    </row>
    <row r="440" spans="1:21" ht="15.75" customHeight="1">
      <c r="A440" s="766"/>
      <c r="B440" s="766"/>
      <c r="C440" s="766"/>
      <c r="D440" s="771"/>
      <c r="E440" s="771"/>
      <c r="F440" s="771"/>
      <c r="G440" s="771"/>
      <c r="H440" s="771"/>
      <c r="I440" s="766"/>
      <c r="J440" s="771"/>
      <c r="K440" s="771"/>
      <c r="L440" s="765"/>
      <c r="M440" s="765"/>
      <c r="N440" s="765"/>
      <c r="O440" s="765"/>
      <c r="P440" s="765"/>
      <c r="Q440" s="765"/>
      <c r="R440" s="765"/>
      <c r="S440" s="765"/>
      <c r="T440" s="765"/>
      <c r="U440" s="765"/>
    </row>
    <row r="441" spans="1:21" ht="15.75" customHeight="1">
      <c r="A441" s="766"/>
      <c r="B441" s="766"/>
      <c r="C441" s="766"/>
      <c r="D441" s="771"/>
      <c r="E441" s="771"/>
      <c r="F441" s="771"/>
      <c r="G441" s="771"/>
      <c r="H441" s="771"/>
      <c r="I441" s="766"/>
      <c r="J441" s="771"/>
      <c r="K441" s="771"/>
      <c r="L441" s="765"/>
      <c r="M441" s="765"/>
      <c r="N441" s="765"/>
      <c r="O441" s="765"/>
      <c r="P441" s="765"/>
      <c r="Q441" s="765"/>
      <c r="R441" s="765"/>
      <c r="S441" s="765"/>
      <c r="T441" s="765"/>
      <c r="U441" s="765"/>
    </row>
    <row r="442" spans="1:21" ht="15.75" customHeight="1">
      <c r="A442" s="766"/>
      <c r="B442" s="766"/>
      <c r="C442" s="766"/>
      <c r="D442" s="771"/>
      <c r="E442" s="771"/>
      <c r="F442" s="771"/>
      <c r="G442" s="771"/>
      <c r="H442" s="771"/>
      <c r="I442" s="766"/>
      <c r="J442" s="771"/>
      <c r="K442" s="771"/>
      <c r="L442" s="765"/>
      <c r="M442" s="765"/>
      <c r="N442" s="765"/>
      <c r="O442" s="765"/>
      <c r="P442" s="765"/>
      <c r="Q442" s="765"/>
      <c r="R442" s="765"/>
      <c r="S442" s="765"/>
      <c r="T442" s="765"/>
      <c r="U442" s="765"/>
    </row>
    <row r="443" spans="1:21" ht="15.75" customHeight="1">
      <c r="A443" s="766"/>
      <c r="B443" s="766"/>
      <c r="C443" s="766"/>
      <c r="D443" s="771"/>
      <c r="E443" s="771"/>
      <c r="F443" s="771"/>
      <c r="G443" s="771"/>
      <c r="H443" s="771"/>
      <c r="I443" s="766"/>
      <c r="J443" s="771"/>
      <c r="K443" s="771"/>
      <c r="L443" s="765"/>
      <c r="M443" s="765"/>
      <c r="N443" s="765"/>
      <c r="O443" s="765"/>
      <c r="P443" s="765"/>
      <c r="Q443" s="765"/>
      <c r="R443" s="765"/>
      <c r="S443" s="765"/>
      <c r="T443" s="765"/>
      <c r="U443" s="765"/>
    </row>
    <row r="444" spans="1:21" ht="15.75" customHeight="1">
      <c r="A444" s="766"/>
      <c r="B444" s="766"/>
      <c r="C444" s="766"/>
      <c r="D444" s="771"/>
      <c r="E444" s="771"/>
      <c r="F444" s="771"/>
      <c r="G444" s="771"/>
      <c r="H444" s="771"/>
      <c r="I444" s="766"/>
      <c r="J444" s="771"/>
      <c r="K444" s="771"/>
      <c r="L444" s="765"/>
      <c r="M444" s="765"/>
      <c r="N444" s="765"/>
      <c r="O444" s="765"/>
      <c r="P444" s="765"/>
      <c r="Q444" s="765"/>
      <c r="R444" s="765"/>
      <c r="S444" s="765"/>
      <c r="T444" s="765"/>
      <c r="U444" s="765"/>
    </row>
    <row r="445" spans="1:21" ht="15.75" customHeight="1">
      <c r="A445" s="766"/>
      <c r="B445" s="766"/>
      <c r="C445" s="766"/>
      <c r="D445" s="771"/>
      <c r="E445" s="771"/>
      <c r="F445" s="771"/>
      <c r="G445" s="771"/>
      <c r="H445" s="771"/>
      <c r="I445" s="766"/>
      <c r="J445" s="771"/>
      <c r="K445" s="771"/>
      <c r="L445" s="765"/>
      <c r="M445" s="765"/>
      <c r="N445" s="765"/>
      <c r="O445" s="765"/>
      <c r="P445" s="765"/>
      <c r="Q445" s="765"/>
      <c r="R445" s="765"/>
      <c r="S445" s="765"/>
      <c r="T445" s="765"/>
      <c r="U445" s="765"/>
    </row>
    <row r="446" spans="1:21" ht="15.75" customHeight="1">
      <c r="A446" s="766"/>
      <c r="B446" s="766"/>
      <c r="C446" s="766"/>
      <c r="D446" s="771"/>
      <c r="E446" s="771"/>
      <c r="F446" s="771"/>
      <c r="G446" s="771"/>
      <c r="H446" s="771"/>
      <c r="I446" s="766"/>
      <c r="J446" s="771"/>
      <c r="K446" s="771"/>
      <c r="L446" s="765"/>
      <c r="M446" s="765"/>
      <c r="N446" s="765"/>
      <c r="O446" s="765"/>
      <c r="P446" s="765"/>
      <c r="Q446" s="765"/>
      <c r="R446" s="765"/>
      <c r="S446" s="765"/>
      <c r="T446" s="765"/>
      <c r="U446" s="765"/>
    </row>
    <row r="447" spans="1:21" ht="15.75" customHeight="1">
      <c r="A447" s="766"/>
      <c r="B447" s="766"/>
      <c r="C447" s="766"/>
      <c r="D447" s="771"/>
      <c r="E447" s="771"/>
      <c r="F447" s="771"/>
      <c r="G447" s="771"/>
      <c r="H447" s="771"/>
      <c r="I447" s="766"/>
      <c r="J447" s="771"/>
      <c r="K447" s="771"/>
      <c r="L447" s="765"/>
      <c r="M447" s="765"/>
      <c r="N447" s="765"/>
      <c r="O447" s="765"/>
      <c r="P447" s="765"/>
      <c r="Q447" s="765"/>
      <c r="R447" s="765"/>
      <c r="S447" s="765"/>
      <c r="T447" s="765"/>
      <c r="U447" s="765"/>
    </row>
    <row r="448" spans="1:21" ht="15.75" customHeight="1">
      <c r="A448" s="766"/>
      <c r="B448" s="766"/>
      <c r="C448" s="766"/>
      <c r="D448" s="771"/>
      <c r="E448" s="771"/>
      <c r="F448" s="771"/>
      <c r="G448" s="771"/>
      <c r="H448" s="771"/>
      <c r="I448" s="766"/>
      <c r="J448" s="771"/>
      <c r="K448" s="771"/>
      <c r="L448" s="765"/>
      <c r="M448" s="765"/>
      <c r="N448" s="765"/>
      <c r="O448" s="765"/>
      <c r="P448" s="765"/>
      <c r="Q448" s="765"/>
      <c r="R448" s="765"/>
      <c r="S448" s="765"/>
      <c r="T448" s="765"/>
      <c r="U448" s="765"/>
    </row>
    <row r="449" spans="1:21" ht="15.75" customHeight="1">
      <c r="A449" s="766"/>
      <c r="B449" s="766"/>
      <c r="C449" s="766"/>
      <c r="D449" s="771"/>
      <c r="E449" s="771"/>
      <c r="F449" s="771"/>
      <c r="G449" s="771"/>
      <c r="H449" s="771"/>
      <c r="I449" s="766"/>
      <c r="J449" s="771"/>
      <c r="K449" s="771"/>
      <c r="L449" s="765"/>
      <c r="M449" s="765"/>
      <c r="N449" s="765"/>
      <c r="O449" s="765"/>
      <c r="P449" s="765"/>
      <c r="Q449" s="765"/>
      <c r="R449" s="765"/>
      <c r="S449" s="765"/>
      <c r="T449" s="765"/>
      <c r="U449" s="765"/>
    </row>
    <row r="450" spans="1:21" ht="15.75" customHeight="1">
      <c r="A450" s="766"/>
      <c r="B450" s="766"/>
      <c r="C450" s="766"/>
      <c r="D450" s="771"/>
      <c r="E450" s="771"/>
      <c r="F450" s="771"/>
      <c r="G450" s="771"/>
      <c r="H450" s="771"/>
      <c r="I450" s="766"/>
      <c r="J450" s="771"/>
      <c r="K450" s="771"/>
      <c r="L450" s="765"/>
      <c r="M450" s="765"/>
      <c r="N450" s="765"/>
      <c r="O450" s="765"/>
      <c r="P450" s="765"/>
      <c r="Q450" s="765"/>
      <c r="R450" s="765"/>
      <c r="S450" s="765"/>
      <c r="T450" s="765"/>
      <c r="U450" s="765"/>
    </row>
    <row r="451" spans="1:21" ht="15.75" customHeight="1">
      <c r="A451" s="766"/>
      <c r="B451" s="766"/>
      <c r="C451" s="766"/>
      <c r="D451" s="771"/>
      <c r="E451" s="771"/>
      <c r="F451" s="771"/>
      <c r="G451" s="771"/>
      <c r="H451" s="771"/>
      <c r="I451" s="766"/>
      <c r="J451" s="771"/>
      <c r="K451" s="771"/>
      <c r="L451" s="765"/>
      <c r="M451" s="765"/>
      <c r="N451" s="765"/>
      <c r="O451" s="765"/>
      <c r="P451" s="765"/>
      <c r="Q451" s="765"/>
      <c r="R451" s="765"/>
      <c r="S451" s="765"/>
      <c r="T451" s="765"/>
      <c r="U451" s="765"/>
    </row>
    <row r="452" spans="1:21" ht="15.75" customHeight="1">
      <c r="A452" s="766"/>
      <c r="B452" s="766"/>
      <c r="C452" s="766"/>
      <c r="D452" s="771"/>
      <c r="E452" s="771"/>
      <c r="F452" s="771"/>
      <c r="G452" s="771"/>
      <c r="H452" s="771"/>
      <c r="I452" s="766"/>
      <c r="J452" s="771"/>
      <c r="K452" s="771"/>
      <c r="L452" s="765"/>
      <c r="M452" s="765"/>
      <c r="N452" s="765"/>
      <c r="O452" s="765"/>
      <c r="P452" s="765"/>
      <c r="Q452" s="765"/>
      <c r="R452" s="765"/>
      <c r="S452" s="765"/>
      <c r="T452" s="765"/>
      <c r="U452" s="765"/>
    </row>
    <row r="453" spans="1:21" ht="15.75" customHeight="1">
      <c r="A453" s="766"/>
      <c r="B453" s="766"/>
      <c r="C453" s="766"/>
      <c r="D453" s="771"/>
      <c r="E453" s="771"/>
      <c r="F453" s="771"/>
      <c r="G453" s="771"/>
      <c r="H453" s="771"/>
      <c r="I453" s="766"/>
      <c r="J453" s="771"/>
      <c r="K453" s="771"/>
      <c r="L453" s="765"/>
      <c r="M453" s="765"/>
      <c r="N453" s="765"/>
      <c r="O453" s="765"/>
      <c r="P453" s="765"/>
      <c r="Q453" s="765"/>
      <c r="R453" s="765"/>
      <c r="S453" s="765"/>
      <c r="T453" s="765"/>
      <c r="U453" s="765"/>
    </row>
    <row r="454" spans="1:21" ht="15.75" customHeight="1">
      <c r="A454" s="766"/>
      <c r="B454" s="766"/>
      <c r="C454" s="766"/>
      <c r="D454" s="771"/>
      <c r="E454" s="771"/>
      <c r="F454" s="771"/>
      <c r="G454" s="771"/>
      <c r="H454" s="771"/>
      <c r="I454" s="766"/>
      <c r="J454" s="771"/>
      <c r="K454" s="771"/>
      <c r="L454" s="765"/>
      <c r="M454" s="765"/>
      <c r="N454" s="765"/>
      <c r="O454" s="765"/>
      <c r="P454" s="765"/>
      <c r="Q454" s="765"/>
      <c r="R454" s="765"/>
      <c r="S454" s="765"/>
      <c r="T454" s="765"/>
      <c r="U454" s="765"/>
    </row>
    <row r="455" spans="1:21" ht="15.75" customHeight="1">
      <c r="A455" s="766"/>
      <c r="B455" s="766"/>
      <c r="C455" s="766"/>
      <c r="D455" s="771"/>
      <c r="E455" s="771"/>
      <c r="F455" s="771"/>
      <c r="G455" s="771"/>
      <c r="H455" s="771"/>
      <c r="I455" s="766"/>
      <c r="J455" s="771"/>
      <c r="K455" s="771"/>
      <c r="L455" s="765"/>
      <c r="M455" s="765"/>
      <c r="N455" s="765"/>
      <c r="O455" s="765"/>
      <c r="P455" s="765"/>
      <c r="Q455" s="765"/>
      <c r="R455" s="765"/>
      <c r="S455" s="765"/>
      <c r="T455" s="765"/>
      <c r="U455" s="765"/>
    </row>
    <row r="456" spans="1:21" ht="15.75" customHeight="1">
      <c r="A456" s="766"/>
      <c r="B456" s="766"/>
      <c r="C456" s="766"/>
      <c r="D456" s="771"/>
      <c r="E456" s="771"/>
      <c r="F456" s="771"/>
      <c r="G456" s="771"/>
      <c r="H456" s="771"/>
      <c r="I456" s="766"/>
      <c r="J456" s="771"/>
      <c r="K456" s="771"/>
      <c r="L456" s="765"/>
      <c r="M456" s="765"/>
      <c r="N456" s="765"/>
      <c r="O456" s="765"/>
      <c r="P456" s="765"/>
      <c r="Q456" s="765"/>
      <c r="R456" s="765"/>
      <c r="S456" s="765"/>
      <c r="T456" s="765"/>
      <c r="U456" s="765"/>
    </row>
    <row r="457" spans="1:21" ht="15.75" customHeight="1">
      <c r="A457" s="766"/>
      <c r="B457" s="766"/>
      <c r="C457" s="766"/>
      <c r="D457" s="771"/>
      <c r="E457" s="771"/>
      <c r="F457" s="771"/>
      <c r="G457" s="771"/>
      <c r="H457" s="771"/>
      <c r="I457" s="766"/>
      <c r="J457" s="771"/>
      <c r="K457" s="771"/>
      <c r="L457" s="765"/>
      <c r="M457" s="765"/>
      <c r="N457" s="765"/>
      <c r="O457" s="765"/>
      <c r="P457" s="765"/>
      <c r="Q457" s="765"/>
      <c r="R457" s="765"/>
      <c r="S457" s="765"/>
      <c r="T457" s="765"/>
      <c r="U457" s="765"/>
    </row>
    <row r="458" spans="1:21" ht="15.75" customHeight="1">
      <c r="A458" s="766"/>
      <c r="B458" s="766"/>
      <c r="C458" s="766"/>
      <c r="D458" s="771"/>
      <c r="E458" s="771"/>
      <c r="F458" s="771"/>
      <c r="G458" s="771"/>
      <c r="H458" s="771"/>
      <c r="I458" s="766"/>
      <c r="J458" s="771"/>
      <c r="K458" s="771"/>
      <c r="L458" s="765"/>
      <c r="M458" s="765"/>
      <c r="N458" s="765"/>
      <c r="O458" s="765"/>
      <c r="P458" s="765"/>
      <c r="Q458" s="765"/>
      <c r="R458" s="765"/>
      <c r="S458" s="765"/>
      <c r="T458" s="765"/>
      <c r="U458" s="765"/>
    </row>
    <row r="459" spans="1:21" ht="15.75" customHeight="1">
      <c r="A459" s="766"/>
      <c r="B459" s="766"/>
      <c r="C459" s="766"/>
      <c r="D459" s="771"/>
      <c r="E459" s="771"/>
      <c r="F459" s="771"/>
      <c r="G459" s="771"/>
      <c r="H459" s="771"/>
      <c r="I459" s="766"/>
      <c r="J459" s="771"/>
      <c r="K459" s="771"/>
      <c r="L459" s="765"/>
      <c r="M459" s="765"/>
      <c r="N459" s="765"/>
      <c r="O459" s="765"/>
      <c r="P459" s="765"/>
      <c r="Q459" s="765"/>
      <c r="R459" s="765"/>
      <c r="S459" s="765"/>
      <c r="T459" s="765"/>
      <c r="U459" s="765"/>
    </row>
    <row r="460" spans="1:21" ht="15.75" customHeight="1">
      <c r="A460" s="766"/>
      <c r="B460" s="766"/>
      <c r="C460" s="766"/>
      <c r="D460" s="771"/>
      <c r="E460" s="771"/>
      <c r="F460" s="771"/>
      <c r="G460" s="771"/>
      <c r="H460" s="771"/>
      <c r="I460" s="766"/>
      <c r="J460" s="771"/>
      <c r="K460" s="771"/>
      <c r="L460" s="765"/>
      <c r="M460" s="765"/>
      <c r="N460" s="765"/>
      <c r="O460" s="765"/>
      <c r="P460" s="765"/>
      <c r="Q460" s="765"/>
      <c r="R460" s="765"/>
      <c r="S460" s="765"/>
      <c r="T460" s="765"/>
      <c r="U460" s="765"/>
    </row>
    <row r="461" spans="1:21" ht="15.75" customHeight="1">
      <c r="A461" s="766"/>
      <c r="B461" s="766"/>
      <c r="C461" s="766"/>
      <c r="D461" s="771"/>
      <c r="E461" s="771"/>
      <c r="F461" s="771"/>
      <c r="G461" s="771"/>
      <c r="H461" s="771"/>
      <c r="I461" s="766"/>
      <c r="J461" s="771"/>
      <c r="K461" s="771"/>
      <c r="L461" s="765"/>
      <c r="M461" s="765"/>
      <c r="N461" s="765"/>
      <c r="O461" s="765"/>
      <c r="P461" s="765"/>
      <c r="Q461" s="765"/>
      <c r="R461" s="765"/>
      <c r="S461" s="765"/>
      <c r="T461" s="765"/>
      <c r="U461" s="765"/>
    </row>
    <row r="462" spans="1:21" ht="15.75" customHeight="1">
      <c r="A462" s="766"/>
      <c r="B462" s="766"/>
      <c r="C462" s="766"/>
      <c r="D462" s="771"/>
      <c r="E462" s="771"/>
      <c r="F462" s="771"/>
      <c r="G462" s="771"/>
      <c r="H462" s="771"/>
      <c r="I462" s="766"/>
      <c r="J462" s="771"/>
      <c r="K462" s="771"/>
      <c r="L462" s="765"/>
      <c r="M462" s="765"/>
      <c r="N462" s="765"/>
      <c r="O462" s="765"/>
      <c r="P462" s="765"/>
      <c r="Q462" s="765"/>
      <c r="R462" s="765"/>
      <c r="S462" s="765"/>
      <c r="T462" s="765"/>
      <c r="U462" s="765"/>
    </row>
    <row r="463" spans="1:21" ht="15.75" customHeight="1">
      <c r="A463" s="766"/>
      <c r="B463" s="766"/>
      <c r="C463" s="766"/>
      <c r="D463" s="771"/>
      <c r="E463" s="771"/>
      <c r="F463" s="771"/>
      <c r="G463" s="771"/>
      <c r="H463" s="771"/>
      <c r="I463" s="766"/>
      <c r="J463" s="771"/>
      <c r="K463" s="771"/>
      <c r="L463" s="765"/>
      <c r="M463" s="765"/>
      <c r="N463" s="765"/>
      <c r="O463" s="765"/>
      <c r="P463" s="765"/>
      <c r="Q463" s="765"/>
      <c r="R463" s="765"/>
      <c r="S463" s="765"/>
      <c r="T463" s="765"/>
      <c r="U463" s="765"/>
    </row>
    <row r="464" spans="1:21" ht="15.75" customHeight="1">
      <c r="A464" s="766"/>
      <c r="B464" s="766"/>
      <c r="C464" s="766"/>
      <c r="D464" s="771"/>
      <c r="E464" s="771"/>
      <c r="F464" s="771"/>
      <c r="G464" s="771"/>
      <c r="H464" s="771"/>
      <c r="I464" s="766"/>
      <c r="J464" s="771"/>
      <c r="K464" s="771"/>
      <c r="L464" s="765"/>
      <c r="M464" s="765"/>
      <c r="N464" s="765"/>
      <c r="O464" s="765"/>
      <c r="P464" s="765"/>
      <c r="Q464" s="765"/>
      <c r="R464" s="765"/>
      <c r="S464" s="765"/>
      <c r="T464" s="765"/>
      <c r="U464" s="765"/>
    </row>
    <row r="465" spans="1:21" ht="15.75" customHeight="1">
      <c r="A465" s="766"/>
      <c r="B465" s="766"/>
      <c r="C465" s="766"/>
      <c r="D465" s="771"/>
      <c r="E465" s="771"/>
      <c r="F465" s="771"/>
      <c r="G465" s="771"/>
      <c r="H465" s="771"/>
      <c r="I465" s="766"/>
      <c r="J465" s="771"/>
      <c r="K465" s="771"/>
      <c r="L465" s="765"/>
      <c r="M465" s="765"/>
      <c r="N465" s="765"/>
      <c r="O465" s="765"/>
      <c r="P465" s="765"/>
      <c r="Q465" s="765"/>
      <c r="R465" s="765"/>
      <c r="S465" s="765"/>
      <c r="T465" s="765"/>
      <c r="U465" s="765"/>
    </row>
    <row r="466" spans="1:21" ht="15.75" customHeight="1">
      <c r="A466" s="766"/>
      <c r="B466" s="766"/>
      <c r="C466" s="766"/>
      <c r="D466" s="771"/>
      <c r="E466" s="771"/>
      <c r="F466" s="771"/>
      <c r="G466" s="771"/>
      <c r="H466" s="771"/>
      <c r="I466" s="766"/>
      <c r="J466" s="771"/>
      <c r="K466" s="771"/>
      <c r="L466" s="765"/>
      <c r="M466" s="765"/>
      <c r="N466" s="765"/>
      <c r="O466" s="765"/>
      <c r="P466" s="765"/>
      <c r="Q466" s="765"/>
      <c r="R466" s="765"/>
      <c r="S466" s="765"/>
      <c r="T466" s="765"/>
      <c r="U466" s="765"/>
    </row>
    <row r="467" spans="1:21" ht="15.75" customHeight="1">
      <c r="A467" s="766"/>
      <c r="B467" s="766"/>
      <c r="C467" s="766"/>
      <c r="D467" s="771"/>
      <c r="E467" s="771"/>
      <c r="F467" s="771"/>
      <c r="G467" s="771"/>
      <c r="H467" s="771"/>
      <c r="I467" s="766"/>
      <c r="J467" s="771"/>
      <c r="K467" s="771"/>
      <c r="L467" s="765"/>
      <c r="M467" s="765"/>
      <c r="N467" s="765"/>
      <c r="O467" s="765"/>
      <c r="P467" s="765"/>
      <c r="Q467" s="765"/>
      <c r="R467" s="765"/>
      <c r="S467" s="765"/>
      <c r="T467" s="765"/>
      <c r="U467" s="765"/>
    </row>
    <row r="468" spans="1:21" ht="15.75" customHeight="1">
      <c r="A468" s="766"/>
      <c r="B468" s="766"/>
      <c r="C468" s="766"/>
      <c r="D468" s="771"/>
      <c r="E468" s="771"/>
      <c r="F468" s="771"/>
      <c r="G468" s="771"/>
      <c r="H468" s="771"/>
      <c r="I468" s="766"/>
      <c r="J468" s="771"/>
      <c r="K468" s="771"/>
      <c r="L468" s="765"/>
      <c r="M468" s="765"/>
      <c r="N468" s="765"/>
      <c r="O468" s="765"/>
      <c r="P468" s="765"/>
      <c r="Q468" s="765"/>
      <c r="R468" s="765"/>
      <c r="S468" s="765"/>
      <c r="T468" s="765"/>
      <c r="U468" s="765"/>
    </row>
    <row r="469" spans="1:21" ht="15.75" customHeight="1">
      <c r="A469" s="766"/>
      <c r="B469" s="766"/>
      <c r="C469" s="766"/>
      <c r="D469" s="771"/>
      <c r="E469" s="771"/>
      <c r="F469" s="771"/>
      <c r="G469" s="771"/>
      <c r="H469" s="771"/>
      <c r="I469" s="766"/>
      <c r="J469" s="771"/>
      <c r="K469" s="771"/>
      <c r="L469" s="765"/>
      <c r="M469" s="765"/>
      <c r="N469" s="765"/>
      <c r="O469" s="765"/>
      <c r="P469" s="765"/>
      <c r="Q469" s="765"/>
      <c r="R469" s="765"/>
      <c r="S469" s="765"/>
      <c r="T469" s="765"/>
      <c r="U469" s="765"/>
    </row>
    <row r="470" spans="1:21" ht="15.75" customHeight="1">
      <c r="A470" s="766"/>
      <c r="B470" s="766"/>
      <c r="C470" s="766"/>
      <c r="D470" s="771"/>
      <c r="E470" s="771"/>
      <c r="F470" s="771"/>
      <c r="G470" s="771"/>
      <c r="H470" s="771"/>
      <c r="I470" s="766"/>
      <c r="J470" s="771"/>
      <c r="K470" s="771"/>
      <c r="L470" s="765"/>
      <c r="M470" s="765"/>
      <c r="N470" s="765"/>
      <c r="O470" s="765"/>
      <c r="P470" s="765"/>
      <c r="Q470" s="765"/>
      <c r="R470" s="765"/>
      <c r="S470" s="765"/>
      <c r="T470" s="765"/>
      <c r="U470" s="765"/>
    </row>
    <row r="471" spans="1:21" ht="15.75" customHeight="1">
      <c r="A471" s="766"/>
      <c r="B471" s="766"/>
      <c r="C471" s="766"/>
      <c r="D471" s="771"/>
      <c r="E471" s="771"/>
      <c r="F471" s="771"/>
      <c r="G471" s="771"/>
      <c r="H471" s="771"/>
      <c r="I471" s="766"/>
      <c r="J471" s="771"/>
      <c r="K471" s="771"/>
      <c r="L471" s="765"/>
      <c r="M471" s="765"/>
      <c r="N471" s="765"/>
      <c r="O471" s="765"/>
      <c r="P471" s="765"/>
      <c r="Q471" s="765"/>
      <c r="R471" s="765"/>
      <c r="S471" s="765"/>
      <c r="T471" s="765"/>
      <c r="U471" s="765"/>
    </row>
    <row r="472" spans="1:21" ht="15.75" customHeight="1">
      <c r="A472" s="766"/>
      <c r="B472" s="766"/>
      <c r="C472" s="766"/>
      <c r="D472" s="771"/>
      <c r="E472" s="771"/>
      <c r="F472" s="771"/>
      <c r="G472" s="771"/>
      <c r="H472" s="771"/>
      <c r="I472" s="766"/>
      <c r="J472" s="771"/>
      <c r="K472" s="771"/>
      <c r="L472" s="765"/>
      <c r="M472" s="765"/>
      <c r="N472" s="765"/>
      <c r="O472" s="765"/>
      <c r="P472" s="765"/>
      <c r="Q472" s="765"/>
      <c r="R472" s="765"/>
      <c r="S472" s="765"/>
      <c r="T472" s="765"/>
      <c r="U472" s="765"/>
    </row>
    <row r="473" spans="1:21" ht="15.75" customHeight="1">
      <c r="A473" s="766"/>
      <c r="B473" s="766"/>
      <c r="C473" s="766"/>
      <c r="D473" s="771"/>
      <c r="E473" s="771"/>
      <c r="F473" s="771"/>
      <c r="G473" s="771"/>
      <c r="H473" s="771"/>
      <c r="I473" s="766"/>
      <c r="J473" s="771"/>
      <c r="K473" s="771"/>
      <c r="L473" s="765"/>
      <c r="M473" s="765"/>
      <c r="N473" s="765"/>
      <c r="O473" s="765"/>
      <c r="P473" s="765"/>
      <c r="Q473" s="765"/>
      <c r="R473" s="765"/>
      <c r="S473" s="765"/>
      <c r="T473" s="765"/>
      <c r="U473" s="765"/>
    </row>
    <row r="474" spans="1:21" ht="15.75" customHeight="1">
      <c r="A474" s="766"/>
      <c r="B474" s="766"/>
      <c r="C474" s="766"/>
      <c r="D474" s="771"/>
      <c r="E474" s="771"/>
      <c r="F474" s="771"/>
      <c r="G474" s="771"/>
      <c r="H474" s="771"/>
      <c r="I474" s="766"/>
      <c r="J474" s="771"/>
      <c r="K474" s="771"/>
      <c r="L474" s="765"/>
      <c r="M474" s="765"/>
      <c r="N474" s="765"/>
      <c r="O474" s="765"/>
      <c r="P474" s="765"/>
      <c r="Q474" s="765"/>
      <c r="R474" s="765"/>
      <c r="S474" s="765"/>
      <c r="T474" s="765"/>
      <c r="U474" s="765"/>
    </row>
    <row r="475" spans="1:21" ht="15.75" customHeight="1">
      <c r="A475" s="766"/>
      <c r="B475" s="766"/>
      <c r="C475" s="766"/>
      <c r="D475" s="771"/>
      <c r="E475" s="771"/>
      <c r="F475" s="771"/>
      <c r="G475" s="771"/>
      <c r="H475" s="771"/>
      <c r="I475" s="766"/>
      <c r="J475" s="771"/>
      <c r="K475" s="771"/>
      <c r="L475" s="765"/>
      <c r="M475" s="765"/>
      <c r="N475" s="765"/>
      <c r="O475" s="765"/>
      <c r="P475" s="765"/>
      <c r="Q475" s="765"/>
      <c r="R475" s="765"/>
      <c r="S475" s="765"/>
      <c r="T475" s="765"/>
      <c r="U475" s="765"/>
    </row>
    <row r="476" spans="1:21" ht="15.75" customHeight="1">
      <c r="A476" s="766"/>
      <c r="B476" s="766"/>
      <c r="C476" s="766"/>
      <c r="D476" s="771"/>
      <c r="E476" s="771"/>
      <c r="F476" s="771"/>
      <c r="G476" s="771"/>
      <c r="H476" s="771"/>
      <c r="I476" s="766"/>
      <c r="J476" s="771"/>
      <c r="K476" s="771"/>
      <c r="L476" s="765"/>
      <c r="M476" s="765"/>
      <c r="N476" s="765"/>
      <c r="O476" s="765"/>
      <c r="P476" s="765"/>
      <c r="Q476" s="765"/>
      <c r="R476" s="765"/>
      <c r="S476" s="765"/>
      <c r="T476" s="765"/>
      <c r="U476" s="765"/>
    </row>
    <row r="477" spans="1:21" ht="15.75" customHeight="1">
      <c r="A477" s="766"/>
      <c r="B477" s="766"/>
      <c r="C477" s="766"/>
      <c r="D477" s="771"/>
      <c r="E477" s="771"/>
      <c r="F477" s="771"/>
      <c r="G477" s="771"/>
      <c r="H477" s="771"/>
      <c r="I477" s="766"/>
      <c r="J477" s="771"/>
      <c r="K477" s="771"/>
      <c r="L477" s="765"/>
      <c r="M477" s="765"/>
      <c r="N477" s="765"/>
      <c r="O477" s="765"/>
      <c r="P477" s="765"/>
      <c r="Q477" s="765"/>
      <c r="R477" s="765"/>
      <c r="S477" s="765"/>
      <c r="T477" s="765"/>
      <c r="U477" s="765"/>
    </row>
    <row r="478" spans="1:21" ht="15.75" customHeight="1">
      <c r="A478" s="766"/>
      <c r="B478" s="766"/>
      <c r="C478" s="766"/>
      <c r="D478" s="771"/>
      <c r="E478" s="771"/>
      <c r="F478" s="771"/>
      <c r="G478" s="771"/>
      <c r="H478" s="771"/>
      <c r="I478" s="766"/>
      <c r="J478" s="771"/>
      <c r="K478" s="771"/>
      <c r="L478" s="765"/>
      <c r="M478" s="765"/>
      <c r="N478" s="765"/>
      <c r="O478" s="765"/>
      <c r="P478" s="765"/>
      <c r="Q478" s="765"/>
      <c r="R478" s="765"/>
      <c r="S478" s="765"/>
      <c r="T478" s="765"/>
      <c r="U478" s="765"/>
    </row>
    <row r="479" spans="1:21" ht="15.75" customHeight="1">
      <c r="A479" s="766"/>
      <c r="B479" s="766"/>
      <c r="C479" s="766"/>
      <c r="D479" s="771"/>
      <c r="E479" s="771"/>
      <c r="F479" s="771"/>
      <c r="G479" s="771"/>
      <c r="H479" s="771"/>
      <c r="I479" s="766"/>
      <c r="J479" s="771"/>
      <c r="K479" s="771"/>
      <c r="L479" s="765"/>
      <c r="M479" s="765"/>
      <c r="N479" s="765"/>
      <c r="O479" s="765"/>
      <c r="P479" s="765"/>
      <c r="Q479" s="765"/>
      <c r="R479" s="765"/>
      <c r="S479" s="765"/>
      <c r="T479" s="765"/>
      <c r="U479" s="765"/>
    </row>
    <row r="480" spans="1:21" ht="15.75" customHeight="1">
      <c r="A480" s="766"/>
      <c r="B480" s="766"/>
      <c r="C480" s="766"/>
      <c r="D480" s="771"/>
      <c r="E480" s="771"/>
      <c r="F480" s="771"/>
      <c r="G480" s="771"/>
      <c r="H480" s="771"/>
      <c r="I480" s="766"/>
      <c r="J480" s="771"/>
      <c r="K480" s="771"/>
      <c r="L480" s="765"/>
      <c r="M480" s="765"/>
      <c r="N480" s="765"/>
      <c r="O480" s="765"/>
      <c r="P480" s="765"/>
      <c r="Q480" s="765"/>
      <c r="R480" s="765"/>
      <c r="S480" s="765"/>
      <c r="T480" s="765"/>
      <c r="U480" s="765"/>
    </row>
    <row r="481" spans="1:21" ht="15.75" customHeight="1">
      <c r="A481" s="766"/>
      <c r="B481" s="766"/>
      <c r="C481" s="766"/>
      <c r="D481" s="771"/>
      <c r="E481" s="771"/>
      <c r="F481" s="771"/>
      <c r="G481" s="771"/>
      <c r="H481" s="771"/>
      <c r="I481" s="766"/>
      <c r="J481" s="771"/>
      <c r="K481" s="771"/>
      <c r="L481" s="765"/>
      <c r="M481" s="765"/>
      <c r="N481" s="765"/>
      <c r="O481" s="765"/>
      <c r="P481" s="765"/>
      <c r="Q481" s="765"/>
      <c r="R481" s="765"/>
      <c r="S481" s="765"/>
      <c r="T481" s="765"/>
      <c r="U481" s="765"/>
    </row>
    <row r="482" spans="1:21" ht="15.75" customHeight="1">
      <c r="A482" s="766"/>
      <c r="B482" s="766"/>
      <c r="C482" s="766"/>
      <c r="D482" s="771"/>
      <c r="E482" s="771"/>
      <c r="F482" s="771"/>
      <c r="G482" s="771"/>
      <c r="H482" s="771"/>
      <c r="I482" s="766"/>
      <c r="J482" s="771"/>
      <c r="K482" s="771"/>
      <c r="L482" s="765"/>
      <c r="M482" s="765"/>
      <c r="N482" s="765"/>
      <c r="O482" s="765"/>
      <c r="P482" s="765"/>
      <c r="Q482" s="765"/>
      <c r="R482" s="765"/>
      <c r="S482" s="765"/>
      <c r="T482" s="765"/>
      <c r="U482" s="765"/>
    </row>
    <row r="483" spans="1:21" ht="15.75" customHeight="1">
      <c r="A483" s="766"/>
      <c r="B483" s="766"/>
      <c r="C483" s="766"/>
      <c r="D483" s="771"/>
      <c r="E483" s="771"/>
      <c r="F483" s="771"/>
      <c r="G483" s="771"/>
      <c r="H483" s="771"/>
      <c r="I483" s="766"/>
      <c r="J483" s="771"/>
      <c r="K483" s="771"/>
      <c r="L483" s="765"/>
      <c r="M483" s="765"/>
      <c r="N483" s="765"/>
      <c r="O483" s="765"/>
      <c r="P483" s="765"/>
      <c r="Q483" s="765"/>
      <c r="R483" s="765"/>
      <c r="S483" s="765"/>
      <c r="T483" s="765"/>
      <c r="U483" s="765"/>
    </row>
    <row r="484" spans="1:21" ht="15.75" customHeight="1">
      <c r="A484" s="766"/>
      <c r="B484" s="766"/>
      <c r="C484" s="766"/>
      <c r="D484" s="771"/>
      <c r="E484" s="771"/>
      <c r="F484" s="771"/>
      <c r="G484" s="771"/>
      <c r="H484" s="771"/>
      <c r="I484" s="766"/>
      <c r="J484" s="771"/>
      <c r="K484" s="771"/>
      <c r="L484" s="765"/>
      <c r="M484" s="765"/>
      <c r="N484" s="765"/>
      <c r="O484" s="765"/>
      <c r="P484" s="765"/>
      <c r="Q484" s="765"/>
      <c r="R484" s="765"/>
      <c r="S484" s="765"/>
      <c r="T484" s="765"/>
      <c r="U484" s="765"/>
    </row>
    <row r="485" spans="1:21" ht="15.75" customHeight="1">
      <c r="A485" s="766"/>
      <c r="B485" s="766"/>
      <c r="C485" s="766"/>
      <c r="D485" s="771"/>
      <c r="E485" s="771"/>
      <c r="F485" s="771"/>
      <c r="G485" s="771"/>
      <c r="H485" s="771"/>
      <c r="I485" s="766"/>
      <c r="J485" s="771"/>
      <c r="K485" s="771"/>
      <c r="L485" s="765"/>
      <c r="M485" s="765"/>
      <c r="N485" s="765"/>
      <c r="O485" s="765"/>
      <c r="P485" s="765"/>
      <c r="Q485" s="765"/>
      <c r="R485" s="765"/>
      <c r="S485" s="765"/>
      <c r="T485" s="765"/>
      <c r="U485" s="765"/>
    </row>
    <row r="486" spans="1:21" ht="15.75" customHeight="1">
      <c r="A486" s="766"/>
      <c r="B486" s="766"/>
      <c r="C486" s="766"/>
      <c r="D486" s="771"/>
      <c r="E486" s="771"/>
      <c r="F486" s="771"/>
      <c r="G486" s="771"/>
      <c r="H486" s="771"/>
      <c r="I486" s="766"/>
      <c r="J486" s="771"/>
      <c r="K486" s="771"/>
      <c r="L486" s="765"/>
      <c r="M486" s="765"/>
      <c r="N486" s="765"/>
      <c r="O486" s="765"/>
      <c r="P486" s="765"/>
      <c r="Q486" s="765"/>
      <c r="R486" s="765"/>
      <c r="S486" s="765"/>
      <c r="T486" s="765"/>
      <c r="U486" s="765"/>
    </row>
    <row r="487" spans="1:21" ht="15.75" customHeight="1">
      <c r="A487" s="766"/>
      <c r="B487" s="766"/>
      <c r="C487" s="766"/>
      <c r="D487" s="771"/>
      <c r="E487" s="771"/>
      <c r="F487" s="771"/>
      <c r="G487" s="771"/>
      <c r="H487" s="771"/>
      <c r="I487" s="766"/>
      <c r="J487" s="771"/>
      <c r="K487" s="771"/>
      <c r="L487" s="765"/>
      <c r="M487" s="765"/>
      <c r="N487" s="765"/>
      <c r="O487" s="765"/>
      <c r="P487" s="765"/>
      <c r="Q487" s="765"/>
      <c r="R487" s="765"/>
      <c r="S487" s="765"/>
      <c r="T487" s="765"/>
      <c r="U487" s="765"/>
    </row>
    <row r="488" spans="1:21" ht="15.75" customHeight="1">
      <c r="A488" s="766"/>
      <c r="B488" s="766"/>
      <c r="C488" s="766"/>
      <c r="D488" s="771"/>
      <c r="E488" s="771"/>
      <c r="F488" s="771"/>
      <c r="G488" s="771"/>
      <c r="H488" s="771"/>
      <c r="I488" s="766"/>
      <c r="J488" s="771"/>
      <c r="K488" s="771"/>
      <c r="L488" s="765"/>
      <c r="M488" s="765"/>
      <c r="N488" s="765"/>
      <c r="O488" s="765"/>
      <c r="P488" s="765"/>
      <c r="Q488" s="765"/>
      <c r="R488" s="765"/>
      <c r="S488" s="765"/>
      <c r="T488" s="765"/>
      <c r="U488" s="765"/>
    </row>
    <row r="489" spans="1:21" ht="15.75" customHeight="1">
      <c r="A489" s="766"/>
      <c r="B489" s="766"/>
      <c r="C489" s="766"/>
      <c r="D489" s="771"/>
      <c r="E489" s="771"/>
      <c r="F489" s="771"/>
      <c r="G489" s="771"/>
      <c r="H489" s="771"/>
      <c r="I489" s="766"/>
      <c r="J489" s="771"/>
      <c r="K489" s="771"/>
      <c r="L489" s="765"/>
      <c r="M489" s="765"/>
      <c r="N489" s="765"/>
      <c r="O489" s="765"/>
      <c r="P489" s="765"/>
      <c r="Q489" s="765"/>
      <c r="R489" s="765"/>
      <c r="S489" s="765"/>
      <c r="T489" s="765"/>
      <c r="U489" s="765"/>
    </row>
    <row r="490" spans="1:21" ht="15.75" customHeight="1">
      <c r="A490" s="766"/>
      <c r="B490" s="766"/>
      <c r="C490" s="766"/>
      <c r="D490" s="771"/>
      <c r="E490" s="771"/>
      <c r="F490" s="771"/>
      <c r="G490" s="771"/>
      <c r="H490" s="771"/>
      <c r="I490" s="766"/>
      <c r="J490" s="771"/>
      <c r="K490" s="771"/>
      <c r="L490" s="765"/>
      <c r="M490" s="765"/>
      <c r="N490" s="765"/>
      <c r="O490" s="765"/>
      <c r="P490" s="765"/>
      <c r="Q490" s="765"/>
      <c r="R490" s="765"/>
      <c r="S490" s="765"/>
      <c r="T490" s="765"/>
      <c r="U490" s="765"/>
    </row>
    <row r="491" spans="1:21" ht="15.75" customHeight="1">
      <c r="A491" s="766"/>
      <c r="B491" s="766"/>
      <c r="C491" s="766"/>
      <c r="D491" s="771"/>
      <c r="E491" s="771"/>
      <c r="F491" s="771"/>
      <c r="G491" s="771"/>
      <c r="H491" s="771"/>
      <c r="I491" s="766"/>
      <c r="J491" s="771"/>
      <c r="K491" s="771"/>
      <c r="L491" s="765"/>
      <c r="M491" s="765"/>
      <c r="N491" s="765"/>
      <c r="O491" s="765"/>
      <c r="P491" s="765"/>
      <c r="Q491" s="765"/>
      <c r="R491" s="765"/>
      <c r="S491" s="765"/>
      <c r="T491" s="765"/>
      <c r="U491" s="765"/>
    </row>
    <row r="492" spans="1:21" ht="15.75" customHeight="1">
      <c r="A492" s="766"/>
      <c r="B492" s="766"/>
      <c r="C492" s="766"/>
      <c r="D492" s="771"/>
      <c r="E492" s="771"/>
      <c r="F492" s="771"/>
      <c r="G492" s="771"/>
      <c r="H492" s="771"/>
      <c r="I492" s="766"/>
      <c r="J492" s="771"/>
      <c r="K492" s="771"/>
      <c r="L492" s="765"/>
      <c r="M492" s="765"/>
      <c r="N492" s="765"/>
      <c r="O492" s="765"/>
      <c r="P492" s="765"/>
      <c r="Q492" s="765"/>
      <c r="R492" s="765"/>
      <c r="S492" s="765"/>
      <c r="T492" s="765"/>
      <c r="U492" s="765"/>
    </row>
    <row r="493" spans="1:21" ht="15.75" customHeight="1">
      <c r="A493" s="766"/>
      <c r="B493" s="766"/>
      <c r="C493" s="766"/>
      <c r="D493" s="771"/>
      <c r="E493" s="771"/>
      <c r="F493" s="771"/>
      <c r="G493" s="771"/>
      <c r="H493" s="771"/>
      <c r="I493" s="766"/>
      <c r="J493" s="771"/>
      <c r="K493" s="771"/>
      <c r="L493" s="765"/>
      <c r="M493" s="765"/>
      <c r="N493" s="765"/>
      <c r="O493" s="765"/>
      <c r="P493" s="765"/>
      <c r="Q493" s="765"/>
      <c r="R493" s="765"/>
      <c r="S493" s="765"/>
      <c r="T493" s="765"/>
      <c r="U493" s="765"/>
    </row>
    <row r="494" spans="1:21" ht="15.75" customHeight="1">
      <c r="A494" s="766"/>
      <c r="B494" s="766"/>
      <c r="C494" s="766"/>
      <c r="D494" s="771"/>
      <c r="E494" s="771"/>
      <c r="F494" s="771"/>
      <c r="G494" s="771"/>
      <c r="H494" s="771"/>
      <c r="I494" s="766"/>
      <c r="J494" s="771"/>
      <c r="K494" s="771"/>
      <c r="L494" s="765"/>
      <c r="M494" s="765"/>
      <c r="N494" s="765"/>
      <c r="O494" s="765"/>
      <c r="P494" s="765"/>
      <c r="Q494" s="765"/>
      <c r="R494" s="765"/>
      <c r="S494" s="765"/>
      <c r="T494" s="765"/>
      <c r="U494" s="765"/>
    </row>
    <row r="495" spans="1:21" ht="15.75" customHeight="1">
      <c r="A495" s="766"/>
      <c r="B495" s="766"/>
      <c r="C495" s="766"/>
      <c r="D495" s="771"/>
      <c r="E495" s="771"/>
      <c r="F495" s="771"/>
      <c r="G495" s="771"/>
      <c r="H495" s="771"/>
      <c r="I495" s="766"/>
      <c r="J495" s="771"/>
      <c r="K495" s="771"/>
      <c r="L495" s="765"/>
      <c r="M495" s="765"/>
      <c r="N495" s="765"/>
      <c r="O495" s="765"/>
      <c r="P495" s="765"/>
      <c r="Q495" s="765"/>
      <c r="R495" s="765"/>
      <c r="S495" s="765"/>
      <c r="T495" s="765"/>
      <c r="U495" s="765"/>
    </row>
    <row r="496" spans="1:21" ht="15.75" customHeight="1">
      <c r="A496" s="766"/>
      <c r="B496" s="766"/>
      <c r="C496" s="766"/>
      <c r="D496" s="771"/>
      <c r="E496" s="771"/>
      <c r="F496" s="771"/>
      <c r="G496" s="771"/>
      <c r="H496" s="771"/>
      <c r="I496" s="766"/>
      <c r="J496" s="771"/>
      <c r="K496" s="771"/>
      <c r="L496" s="765"/>
      <c r="M496" s="765"/>
      <c r="N496" s="765"/>
      <c r="O496" s="765"/>
      <c r="P496" s="765"/>
      <c r="Q496" s="765"/>
      <c r="R496" s="765"/>
      <c r="S496" s="765"/>
      <c r="T496" s="765"/>
      <c r="U496" s="765"/>
    </row>
    <row r="497" spans="1:21" ht="15.75" customHeight="1">
      <c r="A497" s="766"/>
      <c r="B497" s="766"/>
      <c r="C497" s="766"/>
      <c r="D497" s="771"/>
      <c r="E497" s="771"/>
      <c r="F497" s="771"/>
      <c r="G497" s="771"/>
      <c r="H497" s="771"/>
      <c r="I497" s="766"/>
      <c r="J497" s="771"/>
      <c r="K497" s="771"/>
      <c r="L497" s="765"/>
      <c r="M497" s="765"/>
      <c r="N497" s="765"/>
      <c r="O497" s="765"/>
      <c r="P497" s="765"/>
      <c r="Q497" s="765"/>
      <c r="R497" s="765"/>
      <c r="S497" s="765"/>
      <c r="T497" s="765"/>
      <c r="U497" s="765"/>
    </row>
    <row r="498" spans="1:21" ht="15.75" customHeight="1">
      <c r="A498" s="766"/>
      <c r="B498" s="766"/>
      <c r="C498" s="766"/>
      <c r="D498" s="771"/>
      <c r="E498" s="771"/>
      <c r="F498" s="771"/>
      <c r="G498" s="771"/>
      <c r="H498" s="771"/>
      <c r="I498" s="766"/>
      <c r="J498" s="771"/>
      <c r="K498" s="771"/>
      <c r="L498" s="765"/>
      <c r="M498" s="765"/>
      <c r="N498" s="765"/>
      <c r="O498" s="765"/>
      <c r="P498" s="765"/>
      <c r="Q498" s="765"/>
      <c r="R498" s="765"/>
      <c r="S498" s="765"/>
      <c r="T498" s="765"/>
      <c r="U498" s="765"/>
    </row>
    <row r="499" spans="1:21" ht="15.75" customHeight="1">
      <c r="A499" s="766"/>
      <c r="B499" s="766"/>
      <c r="C499" s="766"/>
      <c r="D499" s="771"/>
      <c r="E499" s="771"/>
      <c r="F499" s="771"/>
      <c r="G499" s="771"/>
      <c r="H499" s="771"/>
      <c r="I499" s="766"/>
      <c r="J499" s="771"/>
      <c r="K499" s="771"/>
      <c r="L499" s="765"/>
      <c r="M499" s="765"/>
      <c r="N499" s="765"/>
      <c r="O499" s="765"/>
      <c r="P499" s="765"/>
      <c r="Q499" s="765"/>
      <c r="R499" s="765"/>
      <c r="S499" s="765"/>
      <c r="T499" s="765"/>
      <c r="U499" s="765"/>
    </row>
    <row r="500" spans="1:21" ht="15.75" customHeight="1">
      <c r="A500" s="766"/>
      <c r="B500" s="766"/>
      <c r="C500" s="766"/>
      <c r="D500" s="771"/>
      <c r="E500" s="771"/>
      <c r="F500" s="771"/>
      <c r="G500" s="771"/>
      <c r="H500" s="771"/>
      <c r="I500" s="766"/>
      <c r="J500" s="771"/>
      <c r="K500" s="771"/>
      <c r="L500" s="765"/>
      <c r="M500" s="765"/>
      <c r="N500" s="765"/>
      <c r="O500" s="765"/>
      <c r="P500" s="765"/>
      <c r="Q500" s="765"/>
      <c r="R500" s="765"/>
      <c r="S500" s="765"/>
      <c r="T500" s="765"/>
      <c r="U500" s="765"/>
    </row>
    <row r="501" spans="1:21" ht="15.75" customHeight="1">
      <c r="A501" s="766"/>
      <c r="B501" s="766"/>
      <c r="C501" s="766"/>
      <c r="D501" s="771"/>
      <c r="E501" s="771"/>
      <c r="F501" s="771"/>
      <c r="G501" s="771"/>
      <c r="H501" s="771"/>
      <c r="I501" s="766"/>
      <c r="J501" s="771"/>
      <c r="K501" s="771"/>
      <c r="L501" s="765"/>
      <c r="M501" s="765"/>
      <c r="N501" s="765"/>
      <c r="O501" s="765"/>
      <c r="P501" s="765"/>
      <c r="Q501" s="765"/>
      <c r="R501" s="765"/>
      <c r="S501" s="765"/>
      <c r="T501" s="765"/>
      <c r="U501" s="765"/>
    </row>
    <row r="502" spans="1:21" ht="15.75" customHeight="1">
      <c r="A502" s="766"/>
      <c r="B502" s="766"/>
      <c r="C502" s="766"/>
      <c r="D502" s="771"/>
      <c r="E502" s="771"/>
      <c r="F502" s="771"/>
      <c r="G502" s="771"/>
      <c r="H502" s="771"/>
      <c r="I502" s="766"/>
      <c r="J502" s="771"/>
      <c r="K502" s="771"/>
      <c r="L502" s="765"/>
      <c r="M502" s="765"/>
      <c r="N502" s="765"/>
      <c r="O502" s="765"/>
      <c r="P502" s="765"/>
      <c r="Q502" s="765"/>
      <c r="R502" s="765"/>
      <c r="S502" s="765"/>
      <c r="T502" s="765"/>
      <c r="U502" s="765"/>
    </row>
    <row r="503" spans="1:21" ht="15.75" customHeight="1">
      <c r="A503" s="766"/>
      <c r="B503" s="766"/>
      <c r="C503" s="766"/>
      <c r="D503" s="771"/>
      <c r="E503" s="771"/>
      <c r="F503" s="771"/>
      <c r="G503" s="771"/>
      <c r="H503" s="771"/>
      <c r="I503" s="766"/>
      <c r="J503" s="771"/>
      <c r="K503" s="771"/>
      <c r="L503" s="765"/>
      <c r="M503" s="765"/>
      <c r="N503" s="765"/>
      <c r="O503" s="765"/>
      <c r="P503" s="765"/>
      <c r="Q503" s="765"/>
      <c r="R503" s="765"/>
      <c r="S503" s="765"/>
      <c r="T503" s="765"/>
      <c r="U503" s="765"/>
    </row>
    <row r="504" spans="1:21" ht="15.75" customHeight="1">
      <c r="A504" s="766"/>
      <c r="B504" s="766"/>
      <c r="C504" s="766"/>
      <c r="D504" s="771"/>
      <c r="E504" s="771"/>
      <c r="F504" s="771"/>
      <c r="G504" s="771"/>
      <c r="H504" s="771"/>
      <c r="I504" s="766"/>
      <c r="J504" s="771"/>
      <c r="K504" s="771"/>
      <c r="L504" s="765"/>
      <c r="M504" s="765"/>
      <c r="N504" s="765"/>
      <c r="O504" s="765"/>
      <c r="P504" s="765"/>
      <c r="Q504" s="765"/>
      <c r="R504" s="765"/>
      <c r="S504" s="765"/>
      <c r="T504" s="765"/>
      <c r="U504" s="765"/>
    </row>
    <row r="505" spans="1:21" ht="15.75" customHeight="1">
      <c r="A505" s="766"/>
      <c r="B505" s="766"/>
      <c r="C505" s="766"/>
      <c r="D505" s="771"/>
      <c r="E505" s="771"/>
      <c r="F505" s="771"/>
      <c r="G505" s="771"/>
      <c r="H505" s="771"/>
      <c r="I505" s="766"/>
      <c r="J505" s="771"/>
      <c r="K505" s="771"/>
      <c r="L505" s="765"/>
      <c r="M505" s="765"/>
      <c r="N505" s="765"/>
      <c r="O505" s="765"/>
      <c r="P505" s="765"/>
      <c r="Q505" s="765"/>
      <c r="R505" s="765"/>
      <c r="S505" s="765"/>
      <c r="T505" s="765"/>
      <c r="U505" s="765"/>
    </row>
    <row r="506" spans="1:21" ht="15.75" customHeight="1">
      <c r="A506" s="766"/>
      <c r="B506" s="766"/>
      <c r="C506" s="766"/>
      <c r="D506" s="771"/>
      <c r="E506" s="771"/>
      <c r="F506" s="771"/>
      <c r="G506" s="771"/>
      <c r="H506" s="771"/>
      <c r="I506" s="766"/>
      <c r="J506" s="771"/>
      <c r="K506" s="771"/>
      <c r="L506" s="765"/>
      <c r="M506" s="765"/>
      <c r="N506" s="765"/>
      <c r="O506" s="765"/>
      <c r="P506" s="765"/>
      <c r="Q506" s="765"/>
      <c r="R506" s="765"/>
      <c r="S506" s="765"/>
      <c r="T506" s="765"/>
      <c r="U506" s="765"/>
    </row>
    <row r="507" spans="1:21" ht="15.75" customHeight="1">
      <c r="A507" s="766"/>
      <c r="B507" s="766"/>
      <c r="C507" s="766"/>
      <c r="D507" s="771"/>
      <c r="E507" s="771"/>
      <c r="F507" s="771"/>
      <c r="G507" s="771"/>
      <c r="H507" s="771"/>
      <c r="I507" s="766"/>
      <c r="J507" s="771"/>
      <c r="K507" s="771"/>
      <c r="L507" s="765"/>
      <c r="M507" s="765"/>
      <c r="N507" s="765"/>
      <c r="O507" s="765"/>
      <c r="P507" s="765"/>
      <c r="Q507" s="765"/>
      <c r="R507" s="765"/>
      <c r="S507" s="765"/>
      <c r="T507" s="765"/>
      <c r="U507" s="765"/>
    </row>
    <row r="508" spans="1:21" ht="15.75" customHeight="1">
      <c r="A508" s="766"/>
      <c r="B508" s="766"/>
      <c r="C508" s="766"/>
      <c r="D508" s="771"/>
      <c r="E508" s="771"/>
      <c r="F508" s="771"/>
      <c r="G508" s="771"/>
      <c r="H508" s="771"/>
      <c r="I508" s="766"/>
      <c r="J508" s="771"/>
      <c r="K508" s="771"/>
      <c r="L508" s="765"/>
      <c r="M508" s="765"/>
      <c r="N508" s="765"/>
      <c r="O508" s="765"/>
      <c r="P508" s="765"/>
      <c r="Q508" s="765"/>
      <c r="R508" s="765"/>
      <c r="S508" s="765"/>
      <c r="T508" s="765"/>
      <c r="U508" s="765"/>
    </row>
    <row r="509" spans="1:21" ht="15.75" customHeight="1">
      <c r="A509" s="766"/>
      <c r="B509" s="766"/>
      <c r="C509" s="766"/>
      <c r="D509" s="771"/>
      <c r="E509" s="771"/>
      <c r="F509" s="771"/>
      <c r="G509" s="771"/>
      <c r="H509" s="771"/>
      <c r="I509" s="766"/>
      <c r="J509" s="771"/>
      <c r="K509" s="771"/>
      <c r="L509" s="765"/>
      <c r="M509" s="765"/>
      <c r="N509" s="765"/>
      <c r="O509" s="765"/>
      <c r="P509" s="765"/>
      <c r="Q509" s="765"/>
      <c r="R509" s="765"/>
      <c r="S509" s="765"/>
      <c r="T509" s="765"/>
      <c r="U509" s="765"/>
    </row>
    <row r="510" spans="1:21" ht="15.75" customHeight="1">
      <c r="A510" s="766"/>
      <c r="B510" s="766"/>
      <c r="C510" s="766"/>
      <c r="D510" s="771"/>
      <c r="E510" s="771"/>
      <c r="F510" s="771"/>
      <c r="G510" s="771"/>
      <c r="H510" s="771"/>
      <c r="I510" s="766"/>
      <c r="J510" s="771"/>
      <c r="K510" s="771"/>
      <c r="L510" s="765"/>
      <c r="M510" s="765"/>
      <c r="N510" s="765"/>
      <c r="O510" s="765"/>
      <c r="P510" s="765"/>
      <c r="Q510" s="765"/>
      <c r="R510" s="765"/>
      <c r="S510" s="765"/>
      <c r="T510" s="765"/>
      <c r="U510" s="765"/>
    </row>
    <row r="511" spans="1:21" ht="15.75" customHeight="1">
      <c r="A511" s="766"/>
      <c r="B511" s="766"/>
      <c r="C511" s="766"/>
      <c r="D511" s="771"/>
      <c r="E511" s="771"/>
      <c r="F511" s="771"/>
      <c r="G511" s="771"/>
      <c r="H511" s="771"/>
      <c r="I511" s="766"/>
      <c r="J511" s="771"/>
      <c r="K511" s="771"/>
      <c r="L511" s="765"/>
      <c r="M511" s="765"/>
      <c r="N511" s="765"/>
      <c r="O511" s="765"/>
      <c r="P511" s="765"/>
      <c r="Q511" s="765"/>
      <c r="R511" s="765"/>
      <c r="S511" s="765"/>
      <c r="T511" s="765"/>
      <c r="U511" s="765"/>
    </row>
    <row r="512" spans="1:21" ht="15.75" customHeight="1">
      <c r="A512" s="766"/>
      <c r="B512" s="766"/>
      <c r="C512" s="766"/>
      <c r="D512" s="771"/>
      <c r="E512" s="771"/>
      <c r="F512" s="771"/>
      <c r="G512" s="771"/>
      <c r="H512" s="771"/>
      <c r="I512" s="766"/>
      <c r="J512" s="771"/>
      <c r="K512" s="771"/>
      <c r="L512" s="765"/>
      <c r="M512" s="765"/>
      <c r="N512" s="765"/>
      <c r="O512" s="765"/>
      <c r="P512" s="765"/>
      <c r="Q512" s="765"/>
      <c r="R512" s="765"/>
      <c r="S512" s="765"/>
      <c r="T512" s="765"/>
      <c r="U512" s="765"/>
    </row>
    <row r="513" spans="1:21" ht="15.75" customHeight="1">
      <c r="A513" s="766"/>
      <c r="B513" s="766"/>
      <c r="C513" s="766"/>
      <c r="D513" s="771"/>
      <c r="E513" s="771"/>
      <c r="F513" s="771"/>
      <c r="G513" s="771"/>
      <c r="H513" s="771"/>
      <c r="I513" s="766"/>
      <c r="J513" s="771"/>
      <c r="K513" s="771"/>
      <c r="L513" s="765"/>
      <c r="M513" s="765"/>
      <c r="N513" s="765"/>
      <c r="O513" s="765"/>
      <c r="P513" s="765"/>
      <c r="Q513" s="765"/>
      <c r="R513" s="765"/>
      <c r="S513" s="765"/>
      <c r="T513" s="765"/>
      <c r="U513" s="765"/>
    </row>
    <row r="514" spans="1:21" ht="15.75" customHeight="1">
      <c r="A514" s="766"/>
      <c r="B514" s="766"/>
      <c r="C514" s="766"/>
      <c r="D514" s="771"/>
      <c r="E514" s="771"/>
      <c r="F514" s="771"/>
      <c r="G514" s="771"/>
      <c r="H514" s="771"/>
      <c r="I514" s="766"/>
      <c r="J514" s="771"/>
      <c r="K514" s="771"/>
      <c r="L514" s="765"/>
      <c r="M514" s="765"/>
      <c r="N514" s="765"/>
      <c r="O514" s="765"/>
      <c r="P514" s="765"/>
      <c r="Q514" s="765"/>
      <c r="R514" s="765"/>
      <c r="S514" s="765"/>
      <c r="T514" s="765"/>
      <c r="U514" s="765"/>
    </row>
    <row r="515" spans="1:21" ht="15.75" customHeight="1">
      <c r="A515" s="766"/>
      <c r="B515" s="766"/>
      <c r="C515" s="766"/>
      <c r="D515" s="771"/>
      <c r="E515" s="771"/>
      <c r="F515" s="771"/>
      <c r="G515" s="771"/>
      <c r="H515" s="771"/>
      <c r="I515" s="766"/>
      <c r="J515" s="771"/>
      <c r="K515" s="771"/>
      <c r="L515" s="765"/>
      <c r="M515" s="765"/>
      <c r="N515" s="765"/>
      <c r="O515" s="765"/>
      <c r="P515" s="765"/>
      <c r="Q515" s="765"/>
      <c r="R515" s="765"/>
      <c r="S515" s="765"/>
      <c r="T515" s="765"/>
      <c r="U515" s="765"/>
    </row>
    <row r="516" spans="1:21" ht="15.75" customHeight="1">
      <c r="A516" s="766"/>
      <c r="B516" s="766"/>
      <c r="C516" s="766"/>
      <c r="D516" s="771"/>
      <c r="E516" s="771"/>
      <c r="F516" s="771"/>
      <c r="G516" s="771"/>
      <c r="H516" s="771"/>
      <c r="I516" s="766"/>
      <c r="J516" s="771"/>
      <c r="K516" s="771"/>
      <c r="L516" s="765"/>
      <c r="M516" s="765"/>
      <c r="N516" s="765"/>
      <c r="O516" s="765"/>
      <c r="P516" s="765"/>
      <c r="Q516" s="765"/>
      <c r="R516" s="765"/>
      <c r="S516" s="765"/>
      <c r="T516" s="765"/>
      <c r="U516" s="765"/>
    </row>
    <row r="517" spans="1:21" ht="15.75" customHeight="1">
      <c r="A517" s="766"/>
      <c r="B517" s="766"/>
      <c r="C517" s="766"/>
      <c r="D517" s="771"/>
      <c r="E517" s="771"/>
      <c r="F517" s="771"/>
      <c r="G517" s="771"/>
      <c r="H517" s="771"/>
      <c r="I517" s="766"/>
      <c r="J517" s="771"/>
      <c r="K517" s="771"/>
      <c r="L517" s="765"/>
      <c r="M517" s="765"/>
      <c r="N517" s="765"/>
      <c r="O517" s="765"/>
      <c r="P517" s="765"/>
      <c r="Q517" s="765"/>
      <c r="R517" s="765"/>
      <c r="S517" s="765"/>
      <c r="T517" s="765"/>
      <c r="U517" s="765"/>
    </row>
    <row r="518" spans="1:21" ht="15.75" customHeight="1">
      <c r="A518" s="766"/>
      <c r="B518" s="766"/>
      <c r="C518" s="766"/>
      <c r="D518" s="771"/>
      <c r="E518" s="771"/>
      <c r="F518" s="771"/>
      <c r="G518" s="771"/>
      <c r="H518" s="771"/>
      <c r="I518" s="766"/>
      <c r="J518" s="771"/>
      <c r="K518" s="771"/>
      <c r="L518" s="765"/>
      <c r="M518" s="765"/>
      <c r="N518" s="765"/>
      <c r="O518" s="765"/>
      <c r="P518" s="765"/>
      <c r="Q518" s="765"/>
      <c r="R518" s="765"/>
      <c r="S518" s="765"/>
      <c r="T518" s="765"/>
      <c r="U518" s="765"/>
    </row>
    <row r="519" spans="1:21" ht="15.75" customHeight="1">
      <c r="A519" s="766"/>
      <c r="B519" s="766"/>
      <c r="C519" s="766"/>
      <c r="D519" s="771"/>
      <c r="E519" s="771"/>
      <c r="F519" s="771"/>
      <c r="G519" s="771"/>
      <c r="H519" s="771"/>
      <c r="I519" s="766"/>
      <c r="J519" s="771"/>
      <c r="K519" s="771"/>
      <c r="L519" s="765"/>
      <c r="M519" s="765"/>
      <c r="N519" s="765"/>
      <c r="O519" s="765"/>
      <c r="P519" s="765"/>
      <c r="Q519" s="765"/>
      <c r="R519" s="765"/>
      <c r="S519" s="765"/>
      <c r="T519" s="765"/>
      <c r="U519" s="765"/>
    </row>
    <row r="520" spans="1:21" ht="15.75" customHeight="1">
      <c r="A520" s="766"/>
      <c r="B520" s="766"/>
      <c r="C520" s="766"/>
      <c r="D520" s="771"/>
      <c r="E520" s="771"/>
      <c r="F520" s="771"/>
      <c r="G520" s="771"/>
      <c r="H520" s="771"/>
      <c r="I520" s="766"/>
      <c r="J520" s="771"/>
      <c r="K520" s="771"/>
      <c r="L520" s="765"/>
      <c r="M520" s="765"/>
      <c r="N520" s="765"/>
      <c r="O520" s="765"/>
      <c r="P520" s="765"/>
      <c r="Q520" s="765"/>
      <c r="R520" s="765"/>
      <c r="S520" s="765"/>
      <c r="T520" s="765"/>
      <c r="U520" s="765"/>
    </row>
    <row r="521" spans="1:21" ht="15.75" customHeight="1">
      <c r="A521" s="766"/>
      <c r="B521" s="766"/>
      <c r="C521" s="766"/>
      <c r="D521" s="771"/>
      <c r="E521" s="771"/>
      <c r="F521" s="771"/>
      <c r="G521" s="771"/>
      <c r="H521" s="771"/>
      <c r="I521" s="766"/>
      <c r="J521" s="771"/>
      <c r="K521" s="771"/>
      <c r="L521" s="765"/>
      <c r="M521" s="765"/>
      <c r="N521" s="765"/>
      <c r="O521" s="765"/>
      <c r="P521" s="765"/>
      <c r="Q521" s="765"/>
      <c r="R521" s="765"/>
      <c r="S521" s="765"/>
      <c r="T521" s="765"/>
      <c r="U521" s="765"/>
    </row>
    <row r="522" spans="1:21" ht="15.75" customHeight="1">
      <c r="A522" s="766"/>
      <c r="B522" s="766"/>
      <c r="C522" s="766"/>
      <c r="D522" s="771"/>
      <c r="E522" s="771"/>
      <c r="F522" s="771"/>
      <c r="G522" s="771"/>
      <c r="H522" s="771"/>
      <c r="I522" s="766"/>
      <c r="J522" s="771"/>
      <c r="K522" s="771"/>
      <c r="L522" s="765"/>
      <c r="M522" s="765"/>
      <c r="N522" s="765"/>
      <c r="O522" s="765"/>
      <c r="P522" s="765"/>
      <c r="Q522" s="765"/>
      <c r="R522" s="765"/>
      <c r="S522" s="765"/>
      <c r="T522" s="765"/>
      <c r="U522" s="765"/>
    </row>
    <row r="523" spans="1:21" ht="15.75" customHeight="1">
      <c r="A523" s="766"/>
      <c r="B523" s="766"/>
      <c r="C523" s="766"/>
      <c r="D523" s="771"/>
      <c r="E523" s="771"/>
      <c r="F523" s="771"/>
      <c r="G523" s="771"/>
      <c r="H523" s="771"/>
      <c r="I523" s="766"/>
      <c r="J523" s="771"/>
      <c r="K523" s="771"/>
      <c r="L523" s="765"/>
      <c r="M523" s="765"/>
      <c r="N523" s="765"/>
      <c r="O523" s="765"/>
      <c r="P523" s="765"/>
      <c r="Q523" s="765"/>
      <c r="R523" s="765"/>
      <c r="S523" s="765"/>
      <c r="T523" s="765"/>
      <c r="U523" s="765"/>
    </row>
    <row r="524" spans="1:21" ht="15.75" customHeight="1">
      <c r="A524" s="766"/>
      <c r="B524" s="766"/>
      <c r="C524" s="766"/>
      <c r="D524" s="771"/>
      <c r="E524" s="771"/>
      <c r="F524" s="771"/>
      <c r="G524" s="771"/>
      <c r="H524" s="771"/>
      <c r="I524" s="766"/>
      <c r="J524" s="771"/>
      <c r="K524" s="771"/>
      <c r="L524" s="765"/>
      <c r="M524" s="765"/>
      <c r="N524" s="765"/>
      <c r="O524" s="765"/>
      <c r="P524" s="765"/>
      <c r="Q524" s="765"/>
      <c r="R524" s="765"/>
      <c r="S524" s="765"/>
      <c r="T524" s="765"/>
      <c r="U524" s="765"/>
    </row>
    <row r="525" spans="1:21" ht="15.75" customHeight="1">
      <c r="A525" s="766"/>
      <c r="B525" s="766"/>
      <c r="C525" s="766"/>
      <c r="D525" s="771"/>
      <c r="E525" s="771"/>
      <c r="F525" s="771"/>
      <c r="G525" s="771"/>
      <c r="H525" s="771"/>
      <c r="I525" s="766"/>
      <c r="J525" s="771"/>
      <c r="K525" s="771"/>
      <c r="L525" s="765"/>
      <c r="M525" s="765"/>
      <c r="N525" s="765"/>
      <c r="O525" s="765"/>
      <c r="P525" s="765"/>
      <c r="Q525" s="765"/>
      <c r="R525" s="765"/>
      <c r="S525" s="765"/>
      <c r="T525" s="765"/>
      <c r="U525" s="765"/>
    </row>
    <row r="526" spans="1:21" ht="15.75" customHeight="1">
      <c r="A526" s="766"/>
      <c r="B526" s="766"/>
      <c r="C526" s="766"/>
      <c r="D526" s="771"/>
      <c r="E526" s="771"/>
      <c r="F526" s="771"/>
      <c r="G526" s="771"/>
      <c r="H526" s="771"/>
      <c r="I526" s="766"/>
      <c r="J526" s="771"/>
      <c r="K526" s="771"/>
      <c r="L526" s="765"/>
      <c r="M526" s="765"/>
      <c r="N526" s="765"/>
      <c r="O526" s="765"/>
      <c r="P526" s="765"/>
      <c r="Q526" s="765"/>
      <c r="R526" s="765"/>
      <c r="S526" s="765"/>
      <c r="T526" s="765"/>
      <c r="U526" s="765"/>
    </row>
    <row r="527" spans="1:21" ht="15.75" customHeight="1">
      <c r="A527" s="766"/>
      <c r="B527" s="766"/>
      <c r="C527" s="766"/>
      <c r="D527" s="771"/>
      <c r="E527" s="771"/>
      <c r="F527" s="771"/>
      <c r="G527" s="771"/>
      <c r="H527" s="771"/>
      <c r="I527" s="766"/>
      <c r="J527" s="771"/>
      <c r="K527" s="771"/>
      <c r="L527" s="765"/>
      <c r="M527" s="765"/>
      <c r="N527" s="765"/>
      <c r="O527" s="765"/>
      <c r="P527" s="765"/>
      <c r="Q527" s="765"/>
      <c r="R527" s="765"/>
      <c r="S527" s="765"/>
      <c r="T527" s="765"/>
      <c r="U527" s="765"/>
    </row>
    <row r="528" spans="1:21" ht="15.75" customHeight="1">
      <c r="A528" s="766"/>
      <c r="B528" s="766"/>
      <c r="C528" s="766"/>
      <c r="D528" s="771"/>
      <c r="E528" s="771"/>
      <c r="F528" s="771"/>
      <c r="G528" s="771"/>
      <c r="H528" s="771"/>
      <c r="I528" s="766"/>
      <c r="J528" s="771"/>
      <c r="K528" s="771"/>
      <c r="L528" s="765"/>
      <c r="M528" s="765"/>
      <c r="N528" s="765"/>
      <c r="O528" s="765"/>
      <c r="P528" s="765"/>
      <c r="Q528" s="765"/>
      <c r="R528" s="765"/>
      <c r="S528" s="765"/>
      <c r="T528" s="765"/>
      <c r="U528" s="765"/>
    </row>
    <row r="529" spans="1:21" ht="15.75" customHeight="1">
      <c r="A529" s="766"/>
      <c r="B529" s="766"/>
      <c r="C529" s="766"/>
      <c r="D529" s="771"/>
      <c r="E529" s="771"/>
      <c r="F529" s="771"/>
      <c r="G529" s="771"/>
      <c r="H529" s="771"/>
      <c r="I529" s="766"/>
      <c r="J529" s="771"/>
      <c r="K529" s="771"/>
      <c r="L529" s="765"/>
      <c r="M529" s="765"/>
      <c r="N529" s="765"/>
      <c r="O529" s="765"/>
      <c r="P529" s="765"/>
      <c r="Q529" s="765"/>
      <c r="R529" s="765"/>
      <c r="S529" s="765"/>
      <c r="T529" s="765"/>
      <c r="U529" s="765"/>
    </row>
    <row r="530" spans="1:21" ht="15.75" customHeight="1">
      <c r="A530" s="766"/>
      <c r="B530" s="766"/>
      <c r="C530" s="766"/>
      <c r="D530" s="771"/>
      <c r="E530" s="771"/>
      <c r="F530" s="771"/>
      <c r="G530" s="771"/>
      <c r="H530" s="771"/>
      <c r="I530" s="766"/>
      <c r="J530" s="771"/>
      <c r="K530" s="771"/>
      <c r="L530" s="765"/>
      <c r="M530" s="765"/>
      <c r="N530" s="765"/>
      <c r="O530" s="765"/>
      <c r="P530" s="765"/>
      <c r="Q530" s="765"/>
      <c r="R530" s="765"/>
      <c r="S530" s="765"/>
      <c r="T530" s="765"/>
      <c r="U530" s="765"/>
    </row>
    <row r="531" spans="1:21" ht="15.75" customHeight="1">
      <c r="A531" s="766"/>
      <c r="B531" s="766"/>
      <c r="C531" s="766"/>
      <c r="D531" s="771"/>
      <c r="E531" s="771"/>
      <c r="F531" s="771"/>
      <c r="G531" s="771"/>
      <c r="H531" s="771"/>
      <c r="I531" s="766"/>
      <c r="J531" s="771"/>
      <c r="K531" s="771"/>
      <c r="L531" s="765"/>
      <c r="M531" s="765"/>
      <c r="N531" s="765"/>
      <c r="O531" s="765"/>
      <c r="P531" s="765"/>
      <c r="Q531" s="765"/>
      <c r="R531" s="765"/>
      <c r="S531" s="765"/>
      <c r="T531" s="765"/>
      <c r="U531" s="765"/>
    </row>
    <row r="532" spans="1:21" ht="15.75" customHeight="1">
      <c r="A532" s="766"/>
      <c r="B532" s="766"/>
      <c r="C532" s="766"/>
      <c r="D532" s="771"/>
      <c r="E532" s="771"/>
      <c r="F532" s="771"/>
      <c r="G532" s="771"/>
      <c r="H532" s="771"/>
      <c r="I532" s="766"/>
      <c r="J532" s="771"/>
      <c r="K532" s="771"/>
      <c r="L532" s="765"/>
      <c r="M532" s="765"/>
      <c r="N532" s="765"/>
      <c r="O532" s="765"/>
      <c r="P532" s="765"/>
      <c r="Q532" s="765"/>
      <c r="R532" s="765"/>
      <c r="S532" s="765"/>
      <c r="T532" s="765"/>
      <c r="U532" s="765"/>
    </row>
    <row r="533" spans="1:21" ht="15.75" customHeight="1">
      <c r="A533" s="766"/>
      <c r="B533" s="766"/>
      <c r="C533" s="766"/>
      <c r="D533" s="771"/>
      <c r="E533" s="771"/>
      <c r="F533" s="771"/>
      <c r="G533" s="771"/>
      <c r="H533" s="771"/>
      <c r="I533" s="766"/>
      <c r="J533" s="771"/>
      <c r="K533" s="771"/>
      <c r="L533" s="765"/>
      <c r="M533" s="765"/>
      <c r="N533" s="765"/>
      <c r="O533" s="765"/>
      <c r="P533" s="765"/>
      <c r="Q533" s="765"/>
      <c r="R533" s="765"/>
      <c r="S533" s="765"/>
      <c r="T533" s="765"/>
      <c r="U533" s="765"/>
    </row>
    <row r="534" spans="1:21" ht="15.75" customHeight="1">
      <c r="A534" s="766"/>
      <c r="B534" s="766"/>
      <c r="C534" s="766"/>
      <c r="D534" s="771"/>
      <c r="E534" s="771"/>
      <c r="F534" s="771"/>
      <c r="G534" s="771"/>
      <c r="H534" s="771"/>
      <c r="I534" s="766"/>
      <c r="J534" s="771"/>
      <c r="K534" s="771"/>
      <c r="L534" s="765"/>
      <c r="M534" s="765"/>
      <c r="N534" s="765"/>
      <c r="O534" s="765"/>
      <c r="P534" s="765"/>
      <c r="Q534" s="765"/>
      <c r="R534" s="765"/>
      <c r="S534" s="765"/>
      <c r="T534" s="765"/>
      <c r="U534" s="765"/>
    </row>
    <row r="535" spans="1:21" ht="15.75" customHeight="1">
      <c r="A535" s="766"/>
      <c r="B535" s="766"/>
      <c r="C535" s="766"/>
      <c r="D535" s="771"/>
      <c r="E535" s="771"/>
      <c r="F535" s="771"/>
      <c r="G535" s="771"/>
      <c r="H535" s="771"/>
      <c r="I535" s="766"/>
      <c r="J535" s="771"/>
      <c r="K535" s="771"/>
      <c r="L535" s="765"/>
      <c r="M535" s="765"/>
      <c r="N535" s="765"/>
      <c r="O535" s="765"/>
      <c r="P535" s="765"/>
      <c r="Q535" s="765"/>
      <c r="R535" s="765"/>
      <c r="S535" s="765"/>
      <c r="T535" s="765"/>
      <c r="U535" s="765"/>
    </row>
    <row r="536" spans="1:21" ht="15.75" customHeight="1">
      <c r="A536" s="766"/>
      <c r="B536" s="766"/>
      <c r="C536" s="766"/>
      <c r="D536" s="771"/>
      <c r="E536" s="771"/>
      <c r="F536" s="771"/>
      <c r="G536" s="771"/>
      <c r="H536" s="771"/>
      <c r="I536" s="766"/>
      <c r="J536" s="771"/>
      <c r="K536" s="771"/>
      <c r="L536" s="765"/>
      <c r="M536" s="765"/>
      <c r="N536" s="765"/>
      <c r="O536" s="765"/>
      <c r="P536" s="765"/>
      <c r="Q536" s="765"/>
      <c r="R536" s="765"/>
      <c r="S536" s="765"/>
      <c r="T536" s="765"/>
      <c r="U536" s="765"/>
    </row>
    <row r="537" spans="1:21" ht="15.75" customHeight="1">
      <c r="A537" s="766"/>
      <c r="B537" s="766"/>
      <c r="C537" s="766"/>
      <c r="D537" s="771"/>
      <c r="E537" s="771"/>
      <c r="F537" s="771"/>
      <c r="G537" s="771"/>
      <c r="H537" s="771"/>
      <c r="I537" s="766"/>
      <c r="J537" s="771"/>
      <c r="K537" s="771"/>
      <c r="L537" s="765"/>
      <c r="M537" s="765"/>
      <c r="N537" s="765"/>
      <c r="O537" s="765"/>
      <c r="P537" s="765"/>
      <c r="Q537" s="765"/>
      <c r="R537" s="765"/>
      <c r="S537" s="765"/>
      <c r="T537" s="765"/>
      <c r="U537" s="765"/>
    </row>
    <row r="538" spans="1:21" ht="15.75" customHeight="1">
      <c r="A538" s="766"/>
      <c r="B538" s="766"/>
      <c r="C538" s="766"/>
      <c r="D538" s="771"/>
      <c r="E538" s="771"/>
      <c r="F538" s="771"/>
      <c r="G538" s="771"/>
      <c r="H538" s="771"/>
      <c r="I538" s="766"/>
      <c r="J538" s="771"/>
      <c r="K538" s="771"/>
      <c r="L538" s="765"/>
      <c r="M538" s="765"/>
      <c r="N538" s="765"/>
      <c r="O538" s="765"/>
      <c r="P538" s="765"/>
      <c r="Q538" s="765"/>
      <c r="R538" s="765"/>
      <c r="S538" s="765"/>
      <c r="T538" s="765"/>
      <c r="U538" s="765"/>
    </row>
    <row r="539" spans="1:21" ht="15.75" customHeight="1">
      <c r="A539" s="766"/>
      <c r="B539" s="766"/>
      <c r="C539" s="766"/>
      <c r="D539" s="771"/>
      <c r="E539" s="771"/>
      <c r="F539" s="771"/>
      <c r="G539" s="771"/>
      <c r="H539" s="771"/>
      <c r="I539" s="766"/>
      <c r="J539" s="771"/>
      <c r="K539" s="771"/>
      <c r="L539" s="765"/>
      <c r="M539" s="765"/>
      <c r="N539" s="765"/>
      <c r="O539" s="765"/>
      <c r="P539" s="765"/>
      <c r="Q539" s="765"/>
      <c r="R539" s="765"/>
      <c r="S539" s="765"/>
      <c r="T539" s="765"/>
      <c r="U539" s="765"/>
    </row>
    <row r="540" spans="1:21" ht="15.75" customHeight="1">
      <c r="A540" s="766"/>
      <c r="B540" s="766"/>
      <c r="C540" s="766"/>
      <c r="D540" s="771"/>
      <c r="E540" s="771"/>
      <c r="F540" s="771"/>
      <c r="G540" s="771"/>
      <c r="H540" s="771"/>
      <c r="I540" s="766"/>
      <c r="J540" s="771"/>
      <c r="K540" s="771"/>
      <c r="L540" s="765"/>
      <c r="M540" s="765"/>
      <c r="N540" s="765"/>
      <c r="O540" s="765"/>
      <c r="P540" s="765"/>
      <c r="Q540" s="765"/>
      <c r="R540" s="765"/>
      <c r="S540" s="765"/>
      <c r="T540" s="765"/>
      <c r="U540" s="765"/>
    </row>
    <row r="541" spans="1:21" ht="15.75" customHeight="1">
      <c r="A541" s="766"/>
      <c r="B541" s="766"/>
      <c r="C541" s="766"/>
      <c r="D541" s="771"/>
      <c r="E541" s="771"/>
      <c r="F541" s="771"/>
      <c r="G541" s="771"/>
      <c r="H541" s="771"/>
      <c r="I541" s="766"/>
      <c r="J541" s="771"/>
      <c r="K541" s="771"/>
      <c r="L541" s="765"/>
      <c r="M541" s="765"/>
      <c r="N541" s="765"/>
      <c r="O541" s="765"/>
      <c r="P541" s="765"/>
      <c r="Q541" s="765"/>
      <c r="R541" s="765"/>
      <c r="S541" s="765"/>
      <c r="T541" s="765"/>
      <c r="U541" s="765"/>
    </row>
    <row r="542" spans="1:21" ht="15.75" customHeight="1">
      <c r="A542" s="766"/>
      <c r="B542" s="766"/>
      <c r="C542" s="766"/>
      <c r="D542" s="771"/>
      <c r="E542" s="771"/>
      <c r="F542" s="771"/>
      <c r="G542" s="771"/>
      <c r="H542" s="771"/>
      <c r="I542" s="766"/>
      <c r="J542" s="771"/>
      <c r="K542" s="771"/>
      <c r="L542" s="765"/>
      <c r="M542" s="765"/>
      <c r="N542" s="765"/>
      <c r="O542" s="765"/>
      <c r="P542" s="765"/>
      <c r="Q542" s="765"/>
      <c r="R542" s="765"/>
      <c r="S542" s="765"/>
      <c r="T542" s="765"/>
      <c r="U542" s="765"/>
    </row>
    <row r="543" spans="1:21" ht="15.75" customHeight="1">
      <c r="A543" s="766"/>
      <c r="B543" s="766"/>
      <c r="C543" s="766"/>
      <c r="D543" s="771"/>
      <c r="E543" s="771"/>
      <c r="F543" s="771"/>
      <c r="G543" s="771"/>
      <c r="H543" s="771"/>
      <c r="I543" s="766"/>
      <c r="J543" s="771"/>
      <c r="K543" s="771"/>
      <c r="L543" s="765"/>
      <c r="M543" s="765"/>
      <c r="N543" s="765"/>
      <c r="O543" s="765"/>
      <c r="P543" s="765"/>
      <c r="Q543" s="765"/>
      <c r="R543" s="765"/>
      <c r="S543" s="765"/>
      <c r="T543" s="765"/>
      <c r="U543" s="765"/>
    </row>
    <row r="544" spans="1:21" ht="15.75" customHeight="1">
      <c r="A544" s="766"/>
      <c r="B544" s="766"/>
      <c r="C544" s="766"/>
      <c r="D544" s="771"/>
      <c r="E544" s="771"/>
      <c r="F544" s="771"/>
      <c r="G544" s="771"/>
      <c r="H544" s="771"/>
      <c r="I544" s="766"/>
      <c r="J544" s="771"/>
      <c r="K544" s="771"/>
      <c r="L544" s="765"/>
      <c r="M544" s="765"/>
      <c r="N544" s="765"/>
      <c r="O544" s="765"/>
      <c r="P544" s="765"/>
      <c r="Q544" s="765"/>
      <c r="R544" s="765"/>
      <c r="S544" s="765"/>
      <c r="T544" s="765"/>
      <c r="U544" s="765"/>
    </row>
    <row r="545" spans="1:21" ht="15.75" customHeight="1">
      <c r="A545" s="766"/>
      <c r="B545" s="766"/>
      <c r="C545" s="766"/>
      <c r="D545" s="771"/>
      <c r="E545" s="771"/>
      <c r="F545" s="771"/>
      <c r="G545" s="771"/>
      <c r="H545" s="771"/>
      <c r="I545" s="766"/>
      <c r="J545" s="771"/>
      <c r="K545" s="771"/>
      <c r="L545" s="765"/>
      <c r="M545" s="765"/>
      <c r="N545" s="765"/>
      <c r="O545" s="765"/>
      <c r="P545" s="765"/>
      <c r="Q545" s="765"/>
      <c r="R545" s="765"/>
      <c r="S545" s="765"/>
      <c r="T545" s="765"/>
      <c r="U545" s="765"/>
    </row>
    <row r="546" spans="1:21" ht="15.75" customHeight="1">
      <c r="A546" s="766"/>
      <c r="B546" s="766"/>
      <c r="C546" s="766"/>
      <c r="D546" s="771"/>
      <c r="E546" s="771"/>
      <c r="F546" s="771"/>
      <c r="G546" s="771"/>
      <c r="H546" s="771"/>
      <c r="I546" s="766"/>
      <c r="J546" s="771"/>
      <c r="K546" s="771"/>
      <c r="L546" s="765"/>
      <c r="M546" s="765"/>
      <c r="N546" s="765"/>
      <c r="O546" s="765"/>
      <c r="P546" s="765"/>
      <c r="Q546" s="765"/>
      <c r="R546" s="765"/>
      <c r="S546" s="765"/>
      <c r="T546" s="765"/>
      <c r="U546" s="765"/>
    </row>
    <row r="547" spans="1:21" ht="15.75" customHeight="1">
      <c r="A547" s="766"/>
      <c r="B547" s="766"/>
      <c r="C547" s="766"/>
      <c r="D547" s="771"/>
      <c r="E547" s="771"/>
      <c r="F547" s="771"/>
      <c r="G547" s="771"/>
      <c r="H547" s="771"/>
      <c r="I547" s="766"/>
      <c r="J547" s="771"/>
      <c r="K547" s="771"/>
      <c r="L547" s="765"/>
      <c r="M547" s="765"/>
      <c r="N547" s="765"/>
      <c r="O547" s="765"/>
      <c r="P547" s="765"/>
      <c r="Q547" s="765"/>
      <c r="R547" s="765"/>
      <c r="S547" s="765"/>
      <c r="T547" s="765"/>
      <c r="U547" s="765"/>
    </row>
    <row r="548" spans="1:21" ht="15.75" customHeight="1">
      <c r="A548" s="766"/>
      <c r="B548" s="766"/>
      <c r="C548" s="766"/>
      <c r="D548" s="771"/>
      <c r="E548" s="771"/>
      <c r="F548" s="771"/>
      <c r="G548" s="771"/>
      <c r="H548" s="771"/>
      <c r="I548" s="766"/>
      <c r="J548" s="771"/>
      <c r="K548" s="771"/>
      <c r="L548" s="765"/>
      <c r="M548" s="765"/>
      <c r="N548" s="765"/>
      <c r="O548" s="765"/>
      <c r="P548" s="765"/>
      <c r="Q548" s="765"/>
      <c r="R548" s="765"/>
      <c r="S548" s="765"/>
      <c r="T548" s="765"/>
      <c r="U548" s="765"/>
    </row>
    <row r="549" spans="1:21" ht="15.75" customHeight="1">
      <c r="A549" s="766"/>
      <c r="B549" s="766"/>
      <c r="C549" s="766"/>
      <c r="D549" s="771"/>
      <c r="E549" s="771"/>
      <c r="F549" s="771"/>
      <c r="G549" s="771"/>
      <c r="H549" s="771"/>
      <c r="I549" s="766"/>
      <c r="J549" s="771"/>
      <c r="K549" s="771"/>
      <c r="L549" s="765"/>
      <c r="M549" s="765"/>
      <c r="N549" s="765"/>
      <c r="O549" s="765"/>
      <c r="P549" s="765"/>
      <c r="Q549" s="765"/>
      <c r="R549" s="765"/>
      <c r="S549" s="765"/>
      <c r="T549" s="765"/>
      <c r="U549" s="765"/>
    </row>
    <row r="550" spans="1:21" ht="15.75" customHeight="1">
      <c r="A550" s="766"/>
      <c r="B550" s="766"/>
      <c r="C550" s="766"/>
      <c r="D550" s="771"/>
      <c r="E550" s="771"/>
      <c r="F550" s="771"/>
      <c r="G550" s="771"/>
      <c r="H550" s="771"/>
      <c r="I550" s="766"/>
      <c r="J550" s="771"/>
      <c r="K550" s="771"/>
      <c r="L550" s="765"/>
      <c r="M550" s="765"/>
      <c r="N550" s="765"/>
      <c r="O550" s="765"/>
      <c r="P550" s="765"/>
      <c r="Q550" s="765"/>
      <c r="R550" s="765"/>
      <c r="S550" s="765"/>
      <c r="T550" s="765"/>
      <c r="U550" s="765"/>
    </row>
    <row r="551" spans="1:21" ht="15.75" customHeight="1">
      <c r="A551" s="766"/>
      <c r="B551" s="766"/>
      <c r="C551" s="766"/>
      <c r="D551" s="771"/>
      <c r="E551" s="771"/>
      <c r="F551" s="771"/>
      <c r="G551" s="771"/>
      <c r="H551" s="771"/>
      <c r="I551" s="766"/>
      <c r="J551" s="771"/>
      <c r="K551" s="771"/>
      <c r="L551" s="765"/>
      <c r="M551" s="765"/>
      <c r="N551" s="765"/>
      <c r="O551" s="765"/>
      <c r="P551" s="765"/>
      <c r="Q551" s="765"/>
      <c r="R551" s="765"/>
      <c r="S551" s="765"/>
      <c r="T551" s="765"/>
      <c r="U551" s="765"/>
    </row>
    <row r="552" spans="1:21" ht="15.75" customHeight="1">
      <c r="A552" s="766"/>
      <c r="B552" s="766"/>
      <c r="C552" s="766"/>
      <c r="D552" s="771"/>
      <c r="E552" s="771"/>
      <c r="F552" s="771"/>
      <c r="G552" s="771"/>
      <c r="H552" s="771"/>
      <c r="I552" s="766"/>
      <c r="J552" s="771"/>
      <c r="K552" s="771"/>
      <c r="L552" s="765"/>
      <c r="M552" s="765"/>
      <c r="N552" s="765"/>
      <c r="O552" s="765"/>
      <c r="P552" s="765"/>
      <c r="Q552" s="765"/>
      <c r="R552" s="765"/>
      <c r="S552" s="765"/>
      <c r="T552" s="765"/>
      <c r="U552" s="765"/>
    </row>
    <row r="553" spans="1:21" ht="15.75" customHeight="1">
      <c r="A553" s="766"/>
      <c r="B553" s="766"/>
      <c r="C553" s="766"/>
      <c r="D553" s="771"/>
      <c r="E553" s="771"/>
      <c r="F553" s="771"/>
      <c r="G553" s="771"/>
      <c r="H553" s="771"/>
      <c r="I553" s="766"/>
      <c r="J553" s="771"/>
      <c r="K553" s="771"/>
      <c r="L553" s="765"/>
      <c r="M553" s="765"/>
      <c r="N553" s="765"/>
      <c r="O553" s="765"/>
      <c r="P553" s="765"/>
      <c r="Q553" s="765"/>
      <c r="R553" s="765"/>
      <c r="S553" s="765"/>
      <c r="T553" s="765"/>
      <c r="U553" s="765"/>
    </row>
    <row r="554" spans="1:21" ht="15.75" customHeight="1">
      <c r="A554" s="766"/>
      <c r="B554" s="766"/>
      <c r="C554" s="766"/>
      <c r="D554" s="771"/>
      <c r="E554" s="771"/>
      <c r="F554" s="771"/>
      <c r="G554" s="771"/>
      <c r="H554" s="771"/>
      <c r="I554" s="766"/>
      <c r="J554" s="771"/>
      <c r="K554" s="771"/>
      <c r="L554" s="765"/>
      <c r="M554" s="765"/>
      <c r="N554" s="765"/>
      <c r="O554" s="765"/>
      <c r="P554" s="765"/>
      <c r="Q554" s="765"/>
      <c r="R554" s="765"/>
      <c r="S554" s="765"/>
      <c r="T554" s="765"/>
      <c r="U554" s="765"/>
    </row>
    <row r="555" spans="1:21" ht="15.75" customHeight="1">
      <c r="A555" s="766"/>
      <c r="B555" s="766"/>
      <c r="C555" s="766"/>
      <c r="D555" s="771"/>
      <c r="E555" s="771"/>
      <c r="F555" s="771"/>
      <c r="G555" s="771"/>
      <c r="H555" s="771"/>
      <c r="I555" s="766"/>
      <c r="J555" s="771"/>
      <c r="K555" s="771"/>
      <c r="L555" s="765"/>
      <c r="M555" s="765"/>
      <c r="N555" s="765"/>
      <c r="O555" s="765"/>
      <c r="P555" s="765"/>
      <c r="Q555" s="765"/>
      <c r="R555" s="765"/>
      <c r="S555" s="765"/>
      <c r="T555" s="765"/>
      <c r="U555" s="765"/>
    </row>
    <row r="556" spans="1:21" ht="15.75" customHeight="1">
      <c r="A556" s="766"/>
      <c r="B556" s="766"/>
      <c r="C556" s="766"/>
      <c r="D556" s="771"/>
      <c r="E556" s="771"/>
      <c r="F556" s="771"/>
      <c r="G556" s="771"/>
      <c r="H556" s="771"/>
      <c r="I556" s="766"/>
      <c r="J556" s="771"/>
      <c r="K556" s="771"/>
      <c r="L556" s="765"/>
      <c r="M556" s="765"/>
      <c r="N556" s="765"/>
      <c r="O556" s="765"/>
      <c r="P556" s="765"/>
      <c r="Q556" s="765"/>
      <c r="R556" s="765"/>
      <c r="S556" s="765"/>
      <c r="T556" s="765"/>
      <c r="U556" s="765"/>
    </row>
    <row r="557" spans="1:21" ht="15.75" customHeight="1">
      <c r="A557" s="766"/>
      <c r="B557" s="766"/>
      <c r="C557" s="766"/>
      <c r="D557" s="771"/>
      <c r="E557" s="771"/>
      <c r="F557" s="771"/>
      <c r="G557" s="771"/>
      <c r="H557" s="771"/>
      <c r="I557" s="766"/>
      <c r="J557" s="771"/>
      <c r="K557" s="771"/>
      <c r="L557" s="765"/>
      <c r="M557" s="765"/>
      <c r="N557" s="765"/>
      <c r="O557" s="765"/>
      <c r="P557" s="765"/>
      <c r="Q557" s="765"/>
      <c r="R557" s="765"/>
      <c r="S557" s="765"/>
      <c r="T557" s="765"/>
      <c r="U557" s="765"/>
    </row>
    <row r="558" spans="1:21" ht="15.75" customHeight="1">
      <c r="A558" s="766"/>
      <c r="B558" s="766"/>
      <c r="C558" s="766"/>
      <c r="D558" s="771"/>
      <c r="E558" s="771"/>
      <c r="F558" s="771"/>
      <c r="G558" s="771"/>
      <c r="H558" s="771"/>
      <c r="I558" s="766"/>
      <c r="J558" s="771"/>
      <c r="K558" s="771"/>
      <c r="L558" s="765"/>
      <c r="M558" s="765"/>
      <c r="N558" s="765"/>
      <c r="O558" s="765"/>
      <c r="P558" s="765"/>
      <c r="Q558" s="765"/>
      <c r="R558" s="765"/>
      <c r="S558" s="765"/>
      <c r="T558" s="765"/>
      <c r="U558" s="765"/>
    </row>
    <row r="559" spans="1:21" ht="15.75" customHeight="1">
      <c r="A559" s="766"/>
      <c r="B559" s="766"/>
      <c r="C559" s="766"/>
      <c r="D559" s="771"/>
      <c r="E559" s="771"/>
      <c r="F559" s="771"/>
      <c r="G559" s="771"/>
      <c r="H559" s="771"/>
      <c r="I559" s="766"/>
      <c r="J559" s="771"/>
      <c r="K559" s="771"/>
      <c r="L559" s="765"/>
      <c r="M559" s="765"/>
      <c r="N559" s="765"/>
      <c r="O559" s="765"/>
      <c r="P559" s="765"/>
      <c r="Q559" s="765"/>
      <c r="R559" s="765"/>
      <c r="S559" s="765"/>
      <c r="T559" s="765"/>
      <c r="U559" s="765"/>
    </row>
    <row r="560" spans="1:21" ht="15.75" customHeight="1">
      <c r="A560" s="766"/>
      <c r="B560" s="766"/>
      <c r="C560" s="766"/>
      <c r="D560" s="771"/>
      <c r="E560" s="771"/>
      <c r="F560" s="771"/>
      <c r="G560" s="771"/>
      <c r="H560" s="771"/>
      <c r="I560" s="766"/>
      <c r="J560" s="771"/>
      <c r="K560" s="771"/>
      <c r="L560" s="765"/>
      <c r="M560" s="765"/>
      <c r="N560" s="765"/>
      <c r="O560" s="765"/>
      <c r="P560" s="765"/>
      <c r="Q560" s="765"/>
      <c r="R560" s="765"/>
      <c r="S560" s="765"/>
      <c r="T560" s="765"/>
      <c r="U560" s="765"/>
    </row>
    <row r="561" spans="1:21" ht="15.75" customHeight="1">
      <c r="A561" s="766"/>
      <c r="B561" s="766"/>
      <c r="C561" s="766"/>
      <c r="D561" s="771"/>
      <c r="E561" s="771"/>
      <c r="F561" s="771"/>
      <c r="G561" s="771"/>
      <c r="H561" s="771"/>
      <c r="I561" s="766"/>
      <c r="J561" s="771"/>
      <c r="K561" s="771"/>
      <c r="L561" s="765"/>
      <c r="M561" s="765"/>
      <c r="N561" s="765"/>
      <c r="O561" s="765"/>
      <c r="P561" s="765"/>
      <c r="Q561" s="765"/>
      <c r="R561" s="765"/>
      <c r="S561" s="765"/>
      <c r="T561" s="765"/>
      <c r="U561" s="765"/>
    </row>
    <row r="562" spans="1:21" ht="15.75" customHeight="1">
      <c r="A562" s="766"/>
      <c r="B562" s="766"/>
      <c r="C562" s="766"/>
      <c r="D562" s="771"/>
      <c r="E562" s="771"/>
      <c r="F562" s="771"/>
      <c r="G562" s="771"/>
      <c r="H562" s="771"/>
      <c r="I562" s="766"/>
      <c r="J562" s="771"/>
      <c r="K562" s="771"/>
      <c r="L562" s="765"/>
      <c r="M562" s="765"/>
      <c r="N562" s="765"/>
      <c r="O562" s="765"/>
      <c r="P562" s="765"/>
      <c r="Q562" s="765"/>
      <c r="R562" s="765"/>
      <c r="S562" s="765"/>
      <c r="T562" s="765"/>
      <c r="U562" s="765"/>
    </row>
    <row r="563" spans="1:21" ht="15.75" customHeight="1">
      <c r="A563" s="766"/>
      <c r="B563" s="766"/>
      <c r="C563" s="766"/>
      <c r="D563" s="771"/>
      <c r="E563" s="771"/>
      <c r="F563" s="771"/>
      <c r="G563" s="771"/>
      <c r="H563" s="771"/>
      <c r="I563" s="766"/>
      <c r="J563" s="771"/>
      <c r="K563" s="771"/>
      <c r="L563" s="765"/>
      <c r="M563" s="765"/>
      <c r="N563" s="765"/>
      <c r="O563" s="765"/>
      <c r="P563" s="765"/>
      <c r="Q563" s="765"/>
      <c r="R563" s="765"/>
      <c r="S563" s="765"/>
      <c r="T563" s="765"/>
      <c r="U563" s="765"/>
    </row>
    <row r="564" spans="1:21" ht="15.75" customHeight="1">
      <c r="A564" s="766"/>
      <c r="B564" s="766"/>
      <c r="C564" s="766"/>
      <c r="D564" s="771"/>
      <c r="E564" s="771"/>
      <c r="F564" s="771"/>
      <c r="G564" s="771"/>
      <c r="H564" s="771"/>
      <c r="I564" s="766"/>
      <c r="J564" s="771"/>
      <c r="K564" s="771"/>
      <c r="L564" s="765"/>
      <c r="M564" s="765"/>
      <c r="N564" s="765"/>
      <c r="O564" s="765"/>
      <c r="P564" s="765"/>
      <c r="Q564" s="765"/>
      <c r="R564" s="765"/>
      <c r="S564" s="765"/>
      <c r="T564" s="765"/>
      <c r="U564" s="765"/>
    </row>
    <row r="565" spans="1:21" ht="15.75" customHeight="1">
      <c r="A565" s="766"/>
      <c r="B565" s="766"/>
      <c r="C565" s="766"/>
      <c r="D565" s="771"/>
      <c r="E565" s="771"/>
      <c r="F565" s="771"/>
      <c r="G565" s="771"/>
      <c r="H565" s="771"/>
      <c r="I565" s="766"/>
      <c r="J565" s="771"/>
      <c r="K565" s="771"/>
      <c r="L565" s="765"/>
      <c r="M565" s="765"/>
      <c r="N565" s="765"/>
      <c r="O565" s="765"/>
      <c r="P565" s="765"/>
      <c r="Q565" s="765"/>
      <c r="R565" s="765"/>
      <c r="S565" s="765"/>
      <c r="T565" s="765"/>
      <c r="U565" s="765"/>
    </row>
    <row r="566" spans="1:21" ht="15.75" customHeight="1">
      <c r="A566" s="766"/>
      <c r="B566" s="766"/>
      <c r="C566" s="766"/>
      <c r="D566" s="771"/>
      <c r="E566" s="771"/>
      <c r="F566" s="771"/>
      <c r="G566" s="771"/>
      <c r="H566" s="771"/>
      <c r="I566" s="766"/>
      <c r="J566" s="771"/>
      <c r="K566" s="771"/>
      <c r="L566" s="765"/>
      <c r="M566" s="765"/>
      <c r="N566" s="765"/>
      <c r="O566" s="765"/>
      <c r="P566" s="765"/>
      <c r="Q566" s="765"/>
      <c r="R566" s="765"/>
      <c r="S566" s="765"/>
      <c r="T566" s="765"/>
      <c r="U566" s="765"/>
    </row>
    <row r="567" spans="1:21" ht="15.75" customHeight="1">
      <c r="A567" s="766"/>
      <c r="B567" s="766"/>
      <c r="C567" s="766"/>
      <c r="D567" s="771"/>
      <c r="E567" s="771"/>
      <c r="F567" s="771"/>
      <c r="G567" s="771"/>
      <c r="H567" s="771"/>
      <c r="I567" s="766"/>
      <c r="J567" s="771"/>
      <c r="K567" s="771"/>
      <c r="L567" s="765"/>
      <c r="M567" s="765"/>
      <c r="N567" s="765"/>
      <c r="O567" s="765"/>
      <c r="P567" s="765"/>
      <c r="Q567" s="765"/>
      <c r="R567" s="765"/>
      <c r="S567" s="765"/>
      <c r="T567" s="765"/>
      <c r="U567" s="765"/>
    </row>
    <row r="568" spans="1:21" ht="15.75" customHeight="1">
      <c r="A568" s="766"/>
      <c r="B568" s="766"/>
      <c r="C568" s="766"/>
      <c r="D568" s="771"/>
      <c r="E568" s="771"/>
      <c r="F568" s="771"/>
      <c r="G568" s="771"/>
      <c r="H568" s="771"/>
      <c r="I568" s="766"/>
      <c r="J568" s="771"/>
      <c r="K568" s="771"/>
      <c r="L568" s="765"/>
      <c r="M568" s="765"/>
      <c r="N568" s="765"/>
      <c r="O568" s="765"/>
      <c r="P568" s="765"/>
      <c r="Q568" s="765"/>
      <c r="R568" s="765"/>
      <c r="S568" s="765"/>
      <c r="T568" s="765"/>
      <c r="U568" s="765"/>
    </row>
    <row r="569" spans="1:21" ht="15.75" customHeight="1">
      <c r="A569" s="766"/>
      <c r="B569" s="766"/>
      <c r="C569" s="766"/>
      <c r="D569" s="771"/>
      <c r="E569" s="771"/>
      <c r="F569" s="771"/>
      <c r="G569" s="771"/>
      <c r="H569" s="771"/>
      <c r="I569" s="766"/>
      <c r="J569" s="771"/>
      <c r="K569" s="771"/>
      <c r="L569" s="765"/>
      <c r="M569" s="765"/>
      <c r="N569" s="765"/>
      <c r="O569" s="765"/>
      <c r="P569" s="765"/>
      <c r="Q569" s="765"/>
      <c r="R569" s="765"/>
      <c r="S569" s="765"/>
      <c r="T569" s="765"/>
      <c r="U569" s="765"/>
    </row>
    <row r="570" spans="1:21" ht="15.75" customHeight="1">
      <c r="A570" s="766"/>
      <c r="B570" s="766"/>
      <c r="C570" s="766"/>
      <c r="D570" s="771"/>
      <c r="E570" s="771"/>
      <c r="F570" s="771"/>
      <c r="G570" s="771"/>
      <c r="H570" s="771"/>
      <c r="I570" s="766"/>
      <c r="J570" s="771"/>
      <c r="K570" s="771"/>
      <c r="L570" s="765"/>
      <c r="M570" s="765"/>
      <c r="N570" s="765"/>
      <c r="O570" s="765"/>
      <c r="P570" s="765"/>
      <c r="Q570" s="765"/>
      <c r="R570" s="765"/>
      <c r="S570" s="765"/>
      <c r="T570" s="765"/>
      <c r="U570" s="765"/>
    </row>
    <row r="571" spans="1:21" ht="15.75" customHeight="1">
      <c r="A571" s="766"/>
      <c r="B571" s="766"/>
      <c r="C571" s="766"/>
      <c r="D571" s="771"/>
      <c r="E571" s="771"/>
      <c r="F571" s="771"/>
      <c r="G571" s="771"/>
      <c r="H571" s="771"/>
      <c r="I571" s="766"/>
      <c r="J571" s="771"/>
      <c r="K571" s="771"/>
      <c r="L571" s="765"/>
      <c r="M571" s="765"/>
      <c r="N571" s="765"/>
      <c r="O571" s="765"/>
      <c r="P571" s="765"/>
      <c r="Q571" s="765"/>
      <c r="R571" s="765"/>
      <c r="S571" s="765"/>
      <c r="T571" s="765"/>
      <c r="U571" s="765"/>
    </row>
    <row r="572" spans="1:21" ht="15.75" customHeight="1">
      <c r="A572" s="766"/>
      <c r="B572" s="766"/>
      <c r="C572" s="766"/>
      <c r="D572" s="771"/>
      <c r="E572" s="771"/>
      <c r="F572" s="771"/>
      <c r="G572" s="771"/>
      <c r="H572" s="771"/>
      <c r="I572" s="766"/>
      <c r="J572" s="771"/>
      <c r="K572" s="771"/>
      <c r="L572" s="765"/>
      <c r="M572" s="765"/>
      <c r="N572" s="765"/>
      <c r="O572" s="765"/>
      <c r="P572" s="765"/>
      <c r="Q572" s="765"/>
      <c r="R572" s="765"/>
      <c r="S572" s="765"/>
      <c r="T572" s="765"/>
      <c r="U572" s="765"/>
    </row>
    <row r="573" spans="1:21" ht="15.75" customHeight="1">
      <c r="A573" s="766"/>
      <c r="B573" s="766"/>
      <c r="C573" s="766"/>
      <c r="D573" s="771"/>
      <c r="E573" s="771"/>
      <c r="F573" s="771"/>
      <c r="G573" s="771"/>
      <c r="H573" s="771"/>
      <c r="I573" s="766"/>
      <c r="J573" s="771"/>
      <c r="K573" s="771"/>
      <c r="L573" s="765"/>
      <c r="M573" s="765"/>
      <c r="N573" s="765"/>
      <c r="O573" s="765"/>
      <c r="P573" s="765"/>
      <c r="Q573" s="765"/>
      <c r="R573" s="765"/>
      <c r="S573" s="765"/>
      <c r="T573" s="765"/>
      <c r="U573" s="765"/>
    </row>
    <row r="574" spans="1:21" ht="15.75" customHeight="1">
      <c r="A574" s="766"/>
      <c r="B574" s="766"/>
      <c r="C574" s="766"/>
      <c r="D574" s="771"/>
      <c r="E574" s="771"/>
      <c r="F574" s="771"/>
      <c r="G574" s="771"/>
      <c r="H574" s="771"/>
      <c r="I574" s="766"/>
      <c r="J574" s="771"/>
      <c r="K574" s="771"/>
      <c r="L574" s="765"/>
      <c r="M574" s="765"/>
      <c r="N574" s="765"/>
      <c r="O574" s="765"/>
      <c r="P574" s="765"/>
      <c r="Q574" s="765"/>
      <c r="R574" s="765"/>
      <c r="S574" s="765"/>
      <c r="T574" s="765"/>
      <c r="U574" s="765"/>
    </row>
    <row r="575" spans="1:21" ht="15.75" customHeight="1">
      <c r="A575" s="766"/>
      <c r="B575" s="766"/>
      <c r="C575" s="766"/>
      <c r="D575" s="771"/>
      <c r="E575" s="771"/>
      <c r="F575" s="771"/>
      <c r="G575" s="771"/>
      <c r="H575" s="771"/>
      <c r="I575" s="766"/>
      <c r="J575" s="771"/>
      <c r="K575" s="771"/>
      <c r="L575" s="765"/>
      <c r="M575" s="765"/>
      <c r="N575" s="765"/>
      <c r="O575" s="765"/>
      <c r="P575" s="765"/>
      <c r="Q575" s="765"/>
      <c r="R575" s="765"/>
      <c r="S575" s="765"/>
      <c r="T575" s="765"/>
      <c r="U575" s="765"/>
    </row>
    <row r="576" spans="1:21" ht="15.75" customHeight="1">
      <c r="A576" s="766"/>
      <c r="B576" s="766"/>
      <c r="C576" s="766"/>
      <c r="D576" s="771"/>
      <c r="E576" s="771"/>
      <c r="F576" s="771"/>
      <c r="G576" s="771"/>
      <c r="H576" s="771"/>
      <c r="I576" s="766"/>
      <c r="J576" s="771"/>
      <c r="K576" s="771"/>
      <c r="L576" s="765"/>
      <c r="M576" s="765"/>
      <c r="N576" s="765"/>
      <c r="O576" s="765"/>
      <c r="P576" s="765"/>
      <c r="Q576" s="765"/>
      <c r="R576" s="765"/>
      <c r="S576" s="765"/>
      <c r="T576" s="765"/>
      <c r="U576" s="765"/>
    </row>
    <row r="577" spans="1:21" ht="15.75" customHeight="1">
      <c r="A577" s="766"/>
      <c r="B577" s="766"/>
      <c r="C577" s="766"/>
      <c r="D577" s="771"/>
      <c r="E577" s="771"/>
      <c r="F577" s="771"/>
      <c r="G577" s="771"/>
      <c r="H577" s="771"/>
      <c r="I577" s="766"/>
      <c r="J577" s="771"/>
      <c r="K577" s="771"/>
      <c r="L577" s="765"/>
      <c r="M577" s="765"/>
      <c r="N577" s="765"/>
      <c r="O577" s="765"/>
      <c r="P577" s="765"/>
      <c r="Q577" s="765"/>
      <c r="R577" s="765"/>
      <c r="S577" s="765"/>
      <c r="T577" s="765"/>
      <c r="U577" s="765"/>
    </row>
    <row r="578" spans="1:21" ht="15.75" customHeight="1">
      <c r="A578" s="766"/>
      <c r="B578" s="766"/>
      <c r="C578" s="766"/>
      <c r="D578" s="771"/>
      <c r="E578" s="771"/>
      <c r="F578" s="771"/>
      <c r="G578" s="771"/>
      <c r="H578" s="771"/>
      <c r="I578" s="766"/>
      <c r="J578" s="771"/>
      <c r="K578" s="771"/>
      <c r="L578" s="765"/>
      <c r="M578" s="765"/>
      <c r="N578" s="765"/>
      <c r="O578" s="765"/>
      <c r="P578" s="765"/>
      <c r="Q578" s="765"/>
      <c r="R578" s="765"/>
      <c r="S578" s="765"/>
      <c r="T578" s="765"/>
      <c r="U578" s="765"/>
    </row>
    <row r="579" spans="1:21" ht="15.75" customHeight="1">
      <c r="A579" s="766"/>
      <c r="B579" s="766"/>
      <c r="C579" s="766"/>
      <c r="D579" s="771"/>
      <c r="E579" s="771"/>
      <c r="F579" s="771"/>
      <c r="G579" s="771"/>
      <c r="H579" s="771"/>
      <c r="I579" s="766"/>
      <c r="J579" s="771"/>
      <c r="K579" s="771"/>
      <c r="L579" s="765"/>
      <c r="M579" s="765"/>
      <c r="N579" s="765"/>
      <c r="O579" s="765"/>
      <c r="P579" s="765"/>
      <c r="Q579" s="765"/>
      <c r="R579" s="765"/>
      <c r="S579" s="765"/>
      <c r="T579" s="765"/>
      <c r="U579" s="765"/>
    </row>
    <row r="580" spans="1:21" ht="15.75" customHeight="1">
      <c r="A580" s="766"/>
      <c r="B580" s="766"/>
      <c r="C580" s="766"/>
      <c r="D580" s="771"/>
      <c r="E580" s="771"/>
      <c r="F580" s="771"/>
      <c r="G580" s="771"/>
      <c r="H580" s="771"/>
      <c r="I580" s="766"/>
      <c r="J580" s="771"/>
      <c r="K580" s="771"/>
      <c r="L580" s="765"/>
      <c r="M580" s="765"/>
      <c r="N580" s="765"/>
      <c r="O580" s="765"/>
      <c r="P580" s="765"/>
      <c r="Q580" s="765"/>
      <c r="R580" s="765"/>
      <c r="S580" s="765"/>
      <c r="T580" s="765"/>
      <c r="U580" s="765"/>
    </row>
    <row r="581" spans="1:21" ht="15.75" customHeight="1">
      <c r="A581" s="766"/>
      <c r="B581" s="766"/>
      <c r="C581" s="766"/>
      <c r="D581" s="771"/>
      <c r="E581" s="771"/>
      <c r="F581" s="771"/>
      <c r="G581" s="771"/>
      <c r="H581" s="771"/>
      <c r="I581" s="766"/>
      <c r="J581" s="771"/>
      <c r="K581" s="771"/>
      <c r="L581" s="765"/>
      <c r="M581" s="765"/>
      <c r="N581" s="765"/>
      <c r="O581" s="765"/>
      <c r="P581" s="765"/>
      <c r="Q581" s="765"/>
      <c r="R581" s="765"/>
      <c r="S581" s="765"/>
      <c r="T581" s="765"/>
      <c r="U581" s="765"/>
    </row>
    <row r="582" spans="1:21" ht="15.75" customHeight="1">
      <c r="A582" s="766"/>
      <c r="B582" s="766"/>
      <c r="C582" s="766"/>
      <c r="D582" s="771"/>
      <c r="E582" s="771"/>
      <c r="F582" s="771"/>
      <c r="G582" s="771"/>
      <c r="H582" s="771"/>
      <c r="I582" s="766"/>
      <c r="J582" s="771"/>
      <c r="K582" s="771"/>
      <c r="L582" s="765"/>
      <c r="M582" s="765"/>
      <c r="N582" s="765"/>
      <c r="O582" s="765"/>
      <c r="P582" s="765"/>
      <c r="Q582" s="765"/>
      <c r="R582" s="765"/>
      <c r="S582" s="765"/>
      <c r="T582" s="765"/>
      <c r="U582" s="765"/>
    </row>
    <row r="583" spans="1:21" ht="15.75" customHeight="1">
      <c r="A583" s="766"/>
      <c r="B583" s="766"/>
      <c r="C583" s="766"/>
      <c r="D583" s="771"/>
      <c r="E583" s="771"/>
      <c r="F583" s="771"/>
      <c r="G583" s="771"/>
      <c r="H583" s="771"/>
      <c r="I583" s="766"/>
      <c r="J583" s="771"/>
      <c r="K583" s="771"/>
      <c r="L583" s="765"/>
      <c r="M583" s="765"/>
      <c r="N583" s="765"/>
      <c r="O583" s="765"/>
      <c r="P583" s="765"/>
      <c r="Q583" s="765"/>
      <c r="R583" s="765"/>
      <c r="S583" s="765"/>
      <c r="T583" s="765"/>
      <c r="U583" s="765"/>
    </row>
    <row r="584" spans="1:21" ht="15.75" customHeight="1">
      <c r="A584" s="766"/>
      <c r="B584" s="766"/>
      <c r="C584" s="766"/>
      <c r="D584" s="771"/>
      <c r="E584" s="771"/>
      <c r="F584" s="771"/>
      <c r="G584" s="771"/>
      <c r="H584" s="771"/>
      <c r="I584" s="766"/>
      <c r="J584" s="771"/>
      <c r="K584" s="771"/>
      <c r="L584" s="765"/>
      <c r="M584" s="765"/>
      <c r="N584" s="765"/>
      <c r="O584" s="765"/>
      <c r="P584" s="765"/>
      <c r="Q584" s="765"/>
      <c r="R584" s="765"/>
      <c r="S584" s="765"/>
      <c r="T584" s="765"/>
      <c r="U584" s="765"/>
    </row>
    <row r="585" spans="1:21" ht="15.75" customHeight="1">
      <c r="A585" s="766"/>
      <c r="B585" s="766"/>
      <c r="C585" s="766"/>
      <c r="D585" s="771"/>
      <c r="E585" s="771"/>
      <c r="F585" s="771"/>
      <c r="G585" s="771"/>
      <c r="H585" s="771"/>
      <c r="I585" s="766"/>
      <c r="J585" s="771"/>
      <c r="K585" s="771"/>
      <c r="L585" s="765"/>
      <c r="M585" s="765"/>
      <c r="N585" s="765"/>
      <c r="O585" s="765"/>
      <c r="P585" s="765"/>
      <c r="Q585" s="765"/>
      <c r="R585" s="765"/>
      <c r="S585" s="765"/>
      <c r="T585" s="765"/>
      <c r="U585" s="765"/>
    </row>
    <row r="586" spans="1:21" ht="15.75" customHeight="1">
      <c r="A586" s="766"/>
      <c r="B586" s="766"/>
      <c r="C586" s="766"/>
      <c r="D586" s="771"/>
      <c r="E586" s="771"/>
      <c r="F586" s="771"/>
      <c r="G586" s="771"/>
      <c r="H586" s="771"/>
      <c r="I586" s="766"/>
      <c r="J586" s="771"/>
      <c r="K586" s="771"/>
      <c r="L586" s="765"/>
      <c r="M586" s="765"/>
      <c r="N586" s="765"/>
      <c r="O586" s="765"/>
      <c r="P586" s="765"/>
      <c r="Q586" s="765"/>
      <c r="R586" s="765"/>
      <c r="S586" s="765"/>
      <c r="T586" s="765"/>
      <c r="U586" s="765"/>
    </row>
    <row r="587" spans="1:21" ht="15.75" customHeight="1">
      <c r="A587" s="766"/>
      <c r="B587" s="766"/>
      <c r="C587" s="766"/>
      <c r="D587" s="771"/>
      <c r="E587" s="771"/>
      <c r="F587" s="771"/>
      <c r="G587" s="771"/>
      <c r="H587" s="771"/>
      <c r="I587" s="766"/>
      <c r="J587" s="771"/>
      <c r="K587" s="771"/>
      <c r="L587" s="765"/>
      <c r="M587" s="765"/>
      <c r="N587" s="765"/>
      <c r="O587" s="765"/>
      <c r="P587" s="765"/>
      <c r="Q587" s="765"/>
      <c r="R587" s="765"/>
      <c r="S587" s="765"/>
      <c r="T587" s="765"/>
      <c r="U587" s="765"/>
    </row>
    <row r="588" spans="1:21" ht="15.75" customHeight="1">
      <c r="A588" s="766"/>
      <c r="B588" s="766"/>
      <c r="C588" s="766"/>
      <c r="D588" s="771"/>
      <c r="E588" s="771"/>
      <c r="F588" s="771"/>
      <c r="G588" s="771"/>
      <c r="H588" s="771"/>
      <c r="I588" s="766"/>
      <c r="J588" s="771"/>
      <c r="K588" s="771"/>
      <c r="L588" s="765"/>
      <c r="M588" s="765"/>
      <c r="N588" s="765"/>
      <c r="O588" s="765"/>
      <c r="P588" s="765"/>
      <c r="Q588" s="765"/>
      <c r="R588" s="765"/>
      <c r="S588" s="765"/>
      <c r="T588" s="765"/>
      <c r="U588" s="765"/>
    </row>
    <row r="589" spans="1:21" ht="15.75" customHeight="1">
      <c r="A589" s="766"/>
      <c r="B589" s="766"/>
      <c r="C589" s="766"/>
      <c r="D589" s="771"/>
      <c r="E589" s="771"/>
      <c r="F589" s="771"/>
      <c r="G589" s="771"/>
      <c r="H589" s="771"/>
      <c r="I589" s="766"/>
      <c r="J589" s="771"/>
      <c r="K589" s="771"/>
      <c r="L589" s="765"/>
      <c r="M589" s="765"/>
      <c r="N589" s="765"/>
      <c r="O589" s="765"/>
      <c r="P589" s="765"/>
      <c r="Q589" s="765"/>
      <c r="R589" s="765"/>
      <c r="S589" s="765"/>
      <c r="T589" s="765"/>
      <c r="U589" s="765"/>
    </row>
    <row r="590" spans="1:21" ht="15.75" customHeight="1">
      <c r="A590" s="766"/>
      <c r="B590" s="766"/>
      <c r="C590" s="766"/>
      <c r="D590" s="771"/>
      <c r="E590" s="771"/>
      <c r="F590" s="771"/>
      <c r="G590" s="771"/>
      <c r="H590" s="771"/>
      <c r="I590" s="766"/>
      <c r="J590" s="771"/>
      <c r="K590" s="771"/>
      <c r="L590" s="765"/>
      <c r="M590" s="765"/>
      <c r="N590" s="765"/>
      <c r="O590" s="765"/>
      <c r="P590" s="765"/>
      <c r="Q590" s="765"/>
      <c r="R590" s="765"/>
      <c r="S590" s="765"/>
      <c r="T590" s="765"/>
      <c r="U590" s="765"/>
    </row>
    <row r="591" spans="1:21" ht="15.75" customHeight="1">
      <c r="A591" s="766"/>
      <c r="B591" s="766"/>
      <c r="C591" s="766"/>
      <c r="D591" s="771"/>
      <c r="E591" s="771"/>
      <c r="F591" s="771"/>
      <c r="G591" s="771"/>
      <c r="H591" s="771"/>
      <c r="I591" s="766"/>
      <c r="J591" s="771"/>
      <c r="K591" s="771"/>
      <c r="L591" s="765"/>
      <c r="M591" s="765"/>
      <c r="N591" s="765"/>
      <c r="O591" s="765"/>
      <c r="P591" s="765"/>
      <c r="Q591" s="765"/>
      <c r="R591" s="765"/>
      <c r="S591" s="765"/>
      <c r="T591" s="765"/>
      <c r="U591" s="765"/>
    </row>
    <row r="592" spans="1:21" ht="15.75" customHeight="1">
      <c r="A592" s="766"/>
      <c r="B592" s="766"/>
      <c r="C592" s="766"/>
      <c r="D592" s="771"/>
      <c r="E592" s="771"/>
      <c r="F592" s="771"/>
      <c r="G592" s="771"/>
      <c r="H592" s="771"/>
      <c r="I592" s="766"/>
      <c r="J592" s="771"/>
      <c r="K592" s="771"/>
      <c r="L592" s="765"/>
      <c r="M592" s="765"/>
      <c r="N592" s="765"/>
      <c r="O592" s="765"/>
      <c r="P592" s="765"/>
      <c r="Q592" s="765"/>
      <c r="R592" s="765"/>
      <c r="S592" s="765"/>
      <c r="T592" s="765"/>
      <c r="U592" s="765"/>
    </row>
    <row r="593" spans="1:21" ht="15.75" customHeight="1">
      <c r="A593" s="766"/>
      <c r="B593" s="766"/>
      <c r="C593" s="766"/>
      <c r="D593" s="771"/>
      <c r="E593" s="771"/>
      <c r="F593" s="771"/>
      <c r="G593" s="771"/>
      <c r="H593" s="771"/>
      <c r="I593" s="766"/>
      <c r="J593" s="771"/>
      <c r="K593" s="771"/>
      <c r="L593" s="765"/>
      <c r="M593" s="765"/>
      <c r="N593" s="765"/>
      <c r="O593" s="765"/>
      <c r="P593" s="765"/>
      <c r="Q593" s="765"/>
      <c r="R593" s="765"/>
      <c r="S593" s="765"/>
      <c r="T593" s="765"/>
      <c r="U593" s="765"/>
    </row>
    <row r="594" spans="1:21" ht="15.75" customHeight="1">
      <c r="A594" s="766"/>
      <c r="B594" s="766"/>
      <c r="C594" s="766"/>
      <c r="D594" s="771"/>
      <c r="E594" s="771"/>
      <c r="F594" s="771"/>
      <c r="G594" s="771"/>
      <c r="H594" s="771"/>
      <c r="I594" s="766"/>
      <c r="J594" s="771"/>
      <c r="K594" s="771"/>
      <c r="L594" s="765"/>
      <c r="M594" s="765"/>
      <c r="N594" s="765"/>
      <c r="O594" s="765"/>
      <c r="P594" s="765"/>
      <c r="Q594" s="765"/>
      <c r="R594" s="765"/>
      <c r="S594" s="765"/>
      <c r="T594" s="765"/>
      <c r="U594" s="765"/>
    </row>
    <row r="595" spans="1:21" ht="15.75" customHeight="1">
      <c r="A595" s="766"/>
      <c r="B595" s="766"/>
      <c r="C595" s="766"/>
      <c r="D595" s="771"/>
      <c r="E595" s="771"/>
      <c r="F595" s="771"/>
      <c r="G595" s="771"/>
      <c r="H595" s="771"/>
      <c r="I595" s="766"/>
      <c r="J595" s="771"/>
      <c r="K595" s="771"/>
      <c r="L595" s="765"/>
      <c r="M595" s="765"/>
      <c r="N595" s="765"/>
      <c r="O595" s="765"/>
      <c r="P595" s="765"/>
      <c r="Q595" s="765"/>
      <c r="R595" s="765"/>
      <c r="S595" s="765"/>
      <c r="T595" s="765"/>
      <c r="U595" s="765"/>
    </row>
    <row r="596" spans="1:21" ht="15.75" customHeight="1">
      <c r="A596" s="766"/>
      <c r="B596" s="766"/>
      <c r="C596" s="766"/>
      <c r="D596" s="771"/>
      <c r="E596" s="771"/>
      <c r="F596" s="771"/>
      <c r="G596" s="771"/>
      <c r="H596" s="771"/>
      <c r="I596" s="766"/>
      <c r="J596" s="771"/>
      <c r="K596" s="771"/>
      <c r="L596" s="765"/>
      <c r="M596" s="765"/>
      <c r="N596" s="765"/>
      <c r="O596" s="765"/>
      <c r="P596" s="765"/>
      <c r="Q596" s="765"/>
      <c r="R596" s="765"/>
      <c r="S596" s="765"/>
      <c r="T596" s="765"/>
      <c r="U596" s="765"/>
    </row>
    <row r="597" spans="1:21" ht="15.75" customHeight="1">
      <c r="A597" s="766"/>
      <c r="B597" s="766"/>
      <c r="C597" s="766"/>
      <c r="D597" s="771"/>
      <c r="E597" s="771"/>
      <c r="F597" s="771"/>
      <c r="G597" s="771"/>
      <c r="H597" s="771"/>
      <c r="I597" s="766"/>
      <c r="J597" s="771"/>
      <c r="K597" s="771"/>
      <c r="L597" s="765"/>
      <c r="M597" s="765"/>
      <c r="N597" s="765"/>
      <c r="O597" s="765"/>
      <c r="P597" s="765"/>
      <c r="Q597" s="765"/>
      <c r="R597" s="765"/>
      <c r="S597" s="765"/>
      <c r="T597" s="765"/>
      <c r="U597" s="765"/>
    </row>
    <row r="598" spans="1:21" ht="15.75" customHeight="1">
      <c r="A598" s="766"/>
      <c r="B598" s="766"/>
      <c r="C598" s="766"/>
      <c r="D598" s="771"/>
      <c r="E598" s="771"/>
      <c r="F598" s="771"/>
      <c r="G598" s="771"/>
      <c r="H598" s="771"/>
      <c r="I598" s="766"/>
      <c r="J598" s="771"/>
      <c r="K598" s="771"/>
      <c r="L598" s="765"/>
      <c r="M598" s="765"/>
      <c r="N598" s="765"/>
      <c r="O598" s="765"/>
      <c r="P598" s="765"/>
      <c r="Q598" s="765"/>
      <c r="R598" s="765"/>
      <c r="S598" s="765"/>
      <c r="T598" s="765"/>
      <c r="U598" s="765"/>
    </row>
    <row r="599" spans="1:21" ht="15.75" customHeight="1">
      <c r="A599" s="766"/>
      <c r="B599" s="766"/>
      <c r="C599" s="766"/>
      <c r="D599" s="771"/>
      <c r="E599" s="771"/>
      <c r="F599" s="771"/>
      <c r="G599" s="771"/>
      <c r="H599" s="771"/>
      <c r="I599" s="766"/>
      <c r="J599" s="771"/>
      <c r="K599" s="771"/>
      <c r="L599" s="765"/>
      <c r="M599" s="765"/>
      <c r="N599" s="765"/>
      <c r="O599" s="765"/>
      <c r="P599" s="765"/>
      <c r="Q599" s="765"/>
      <c r="R599" s="765"/>
      <c r="S599" s="765"/>
      <c r="T599" s="765"/>
      <c r="U599" s="765"/>
    </row>
    <row r="600" spans="1:21" ht="15.75" customHeight="1">
      <c r="A600" s="766"/>
      <c r="B600" s="766"/>
      <c r="C600" s="766"/>
      <c r="D600" s="771"/>
      <c r="E600" s="771"/>
      <c r="F600" s="771"/>
      <c r="G600" s="771"/>
      <c r="H600" s="771"/>
      <c r="I600" s="766"/>
      <c r="J600" s="771"/>
      <c r="K600" s="771"/>
      <c r="L600" s="765"/>
      <c r="M600" s="765"/>
      <c r="N600" s="765"/>
      <c r="O600" s="765"/>
      <c r="P600" s="765"/>
      <c r="Q600" s="765"/>
      <c r="R600" s="765"/>
      <c r="S600" s="765"/>
      <c r="T600" s="765"/>
      <c r="U600" s="765"/>
    </row>
    <row r="601" spans="1:21" ht="15.75" customHeight="1">
      <c r="A601" s="766"/>
      <c r="B601" s="766"/>
      <c r="C601" s="766"/>
      <c r="D601" s="771"/>
      <c r="E601" s="771"/>
      <c r="F601" s="771"/>
      <c r="G601" s="771"/>
      <c r="H601" s="771"/>
      <c r="I601" s="766"/>
      <c r="J601" s="771"/>
      <c r="K601" s="771"/>
      <c r="L601" s="765"/>
      <c r="M601" s="765"/>
      <c r="N601" s="765"/>
      <c r="O601" s="765"/>
      <c r="P601" s="765"/>
      <c r="Q601" s="765"/>
      <c r="R601" s="765"/>
      <c r="S601" s="765"/>
      <c r="T601" s="765"/>
      <c r="U601" s="765"/>
    </row>
    <row r="602" spans="1:21" ht="15.75" customHeight="1">
      <c r="A602" s="766"/>
      <c r="B602" s="766"/>
      <c r="C602" s="766"/>
      <c r="D602" s="771"/>
      <c r="E602" s="771"/>
      <c r="F602" s="771"/>
      <c r="G602" s="771"/>
      <c r="H602" s="771"/>
      <c r="I602" s="766"/>
      <c r="J602" s="771"/>
      <c r="K602" s="771"/>
      <c r="L602" s="765"/>
      <c r="M602" s="765"/>
      <c r="N602" s="765"/>
      <c r="O602" s="765"/>
      <c r="P602" s="765"/>
      <c r="Q602" s="765"/>
      <c r="R602" s="765"/>
      <c r="S602" s="765"/>
      <c r="T602" s="765"/>
      <c r="U602" s="765"/>
    </row>
    <row r="603" spans="1:21" ht="15.75" customHeight="1">
      <c r="A603" s="766"/>
      <c r="B603" s="766"/>
      <c r="C603" s="766"/>
      <c r="D603" s="771"/>
      <c r="E603" s="771"/>
      <c r="F603" s="771"/>
      <c r="G603" s="771"/>
      <c r="H603" s="771"/>
      <c r="I603" s="766"/>
      <c r="J603" s="771"/>
      <c r="K603" s="771"/>
      <c r="L603" s="765"/>
      <c r="M603" s="765"/>
      <c r="N603" s="765"/>
      <c r="O603" s="765"/>
      <c r="P603" s="765"/>
      <c r="Q603" s="765"/>
      <c r="R603" s="765"/>
      <c r="S603" s="765"/>
      <c r="T603" s="765"/>
      <c r="U603" s="765"/>
    </row>
    <row r="604" spans="1:21" ht="15.75" customHeight="1">
      <c r="A604" s="766"/>
      <c r="B604" s="766"/>
      <c r="C604" s="766"/>
      <c r="D604" s="771"/>
      <c r="E604" s="771"/>
      <c r="F604" s="771"/>
      <c r="G604" s="771"/>
      <c r="H604" s="771"/>
      <c r="I604" s="766"/>
      <c r="J604" s="771"/>
      <c r="K604" s="771"/>
      <c r="L604" s="765"/>
      <c r="M604" s="765"/>
      <c r="N604" s="765"/>
      <c r="O604" s="765"/>
      <c r="P604" s="765"/>
      <c r="Q604" s="765"/>
      <c r="R604" s="765"/>
      <c r="S604" s="765"/>
      <c r="T604" s="765"/>
      <c r="U604" s="765"/>
    </row>
    <row r="605" spans="1:21" ht="15.75" customHeight="1">
      <c r="A605" s="766"/>
      <c r="B605" s="766"/>
      <c r="C605" s="766"/>
      <c r="D605" s="771"/>
      <c r="E605" s="771"/>
      <c r="F605" s="771"/>
      <c r="G605" s="771"/>
      <c r="H605" s="771"/>
      <c r="I605" s="766"/>
      <c r="J605" s="771"/>
      <c r="K605" s="771"/>
      <c r="L605" s="765"/>
      <c r="M605" s="765"/>
      <c r="N605" s="765"/>
      <c r="O605" s="765"/>
      <c r="P605" s="765"/>
      <c r="Q605" s="765"/>
      <c r="R605" s="765"/>
      <c r="S605" s="765"/>
      <c r="T605" s="765"/>
      <c r="U605" s="765"/>
    </row>
    <row r="606" spans="1:21" ht="15.75" customHeight="1">
      <c r="A606" s="766"/>
      <c r="B606" s="766"/>
      <c r="C606" s="766"/>
      <c r="D606" s="771"/>
      <c r="E606" s="771"/>
      <c r="F606" s="771"/>
      <c r="G606" s="771"/>
      <c r="H606" s="771"/>
      <c r="I606" s="766"/>
      <c r="J606" s="771"/>
      <c r="K606" s="771"/>
      <c r="L606" s="765"/>
      <c r="M606" s="765"/>
      <c r="N606" s="765"/>
      <c r="O606" s="765"/>
      <c r="P606" s="765"/>
      <c r="Q606" s="765"/>
      <c r="R606" s="765"/>
      <c r="S606" s="765"/>
      <c r="T606" s="765"/>
      <c r="U606" s="765"/>
    </row>
    <row r="607" spans="1:21" ht="15.75" customHeight="1">
      <c r="A607" s="766"/>
      <c r="B607" s="766"/>
      <c r="C607" s="766"/>
      <c r="D607" s="771"/>
      <c r="E607" s="771"/>
      <c r="F607" s="771"/>
      <c r="G607" s="771"/>
      <c r="H607" s="771"/>
      <c r="I607" s="766"/>
      <c r="J607" s="771"/>
      <c r="K607" s="771"/>
      <c r="L607" s="765"/>
      <c r="M607" s="765"/>
      <c r="N607" s="765"/>
      <c r="O607" s="765"/>
      <c r="P607" s="765"/>
      <c r="Q607" s="765"/>
      <c r="R607" s="765"/>
      <c r="S607" s="765"/>
      <c r="T607" s="765"/>
      <c r="U607" s="765"/>
    </row>
    <row r="608" spans="1:21" ht="15.75" customHeight="1">
      <c r="A608" s="766"/>
      <c r="B608" s="766"/>
      <c r="C608" s="766"/>
      <c r="D608" s="771"/>
      <c r="E608" s="771"/>
      <c r="F608" s="771"/>
      <c r="G608" s="771"/>
      <c r="H608" s="771"/>
      <c r="I608" s="766"/>
      <c r="J608" s="771"/>
      <c r="K608" s="771"/>
      <c r="L608" s="765"/>
      <c r="M608" s="765"/>
      <c r="N608" s="765"/>
      <c r="O608" s="765"/>
      <c r="P608" s="765"/>
      <c r="Q608" s="765"/>
      <c r="R608" s="765"/>
      <c r="S608" s="765"/>
      <c r="T608" s="765"/>
      <c r="U608" s="765"/>
    </row>
    <row r="609" spans="1:21" ht="15.75" customHeight="1">
      <c r="A609" s="766"/>
      <c r="B609" s="766"/>
      <c r="C609" s="766"/>
      <c r="D609" s="771"/>
      <c r="E609" s="771"/>
      <c r="F609" s="771"/>
      <c r="G609" s="771"/>
      <c r="H609" s="771"/>
      <c r="I609" s="766"/>
      <c r="J609" s="771"/>
      <c r="K609" s="771"/>
      <c r="L609" s="765"/>
      <c r="M609" s="765"/>
      <c r="N609" s="765"/>
      <c r="O609" s="765"/>
      <c r="P609" s="765"/>
      <c r="Q609" s="765"/>
      <c r="R609" s="765"/>
      <c r="S609" s="765"/>
      <c r="T609" s="765"/>
      <c r="U609" s="765"/>
    </row>
    <row r="610" spans="1:21" ht="15.75" customHeight="1">
      <c r="A610" s="766"/>
      <c r="B610" s="766"/>
      <c r="C610" s="766"/>
      <c r="D610" s="771"/>
      <c r="E610" s="771"/>
      <c r="F610" s="771"/>
      <c r="G610" s="771"/>
      <c r="H610" s="771"/>
      <c r="I610" s="766"/>
      <c r="J610" s="771"/>
      <c r="K610" s="771"/>
      <c r="L610" s="765"/>
      <c r="M610" s="765"/>
      <c r="N610" s="765"/>
      <c r="O610" s="765"/>
      <c r="P610" s="765"/>
      <c r="Q610" s="765"/>
      <c r="R610" s="765"/>
      <c r="S610" s="765"/>
      <c r="T610" s="765"/>
      <c r="U610" s="765"/>
    </row>
    <row r="611" spans="1:21" ht="15.75" customHeight="1">
      <c r="A611" s="766"/>
      <c r="B611" s="766"/>
      <c r="C611" s="766"/>
      <c r="D611" s="771"/>
      <c r="E611" s="771"/>
      <c r="F611" s="771"/>
      <c r="G611" s="771"/>
      <c r="H611" s="771"/>
      <c r="I611" s="766"/>
      <c r="J611" s="771"/>
      <c r="K611" s="771"/>
      <c r="L611" s="765"/>
      <c r="M611" s="765"/>
      <c r="N611" s="765"/>
      <c r="O611" s="765"/>
      <c r="P611" s="765"/>
      <c r="Q611" s="765"/>
      <c r="R611" s="765"/>
      <c r="S611" s="765"/>
      <c r="T611" s="765"/>
      <c r="U611" s="765"/>
    </row>
    <row r="612" spans="1:21" ht="15.75" customHeight="1">
      <c r="A612" s="766"/>
      <c r="B612" s="766"/>
      <c r="C612" s="766"/>
      <c r="D612" s="771"/>
      <c r="E612" s="771"/>
      <c r="F612" s="771"/>
      <c r="G612" s="771"/>
      <c r="H612" s="771"/>
      <c r="I612" s="766"/>
      <c r="J612" s="771"/>
      <c r="K612" s="771"/>
      <c r="L612" s="765"/>
      <c r="M612" s="765"/>
      <c r="N612" s="765"/>
      <c r="O612" s="765"/>
      <c r="P612" s="765"/>
      <c r="Q612" s="765"/>
      <c r="R612" s="765"/>
      <c r="S612" s="765"/>
      <c r="T612" s="765"/>
      <c r="U612" s="765"/>
    </row>
    <row r="613" spans="1:21" ht="15.75" customHeight="1">
      <c r="A613" s="766"/>
      <c r="B613" s="766"/>
      <c r="C613" s="766"/>
      <c r="D613" s="771"/>
      <c r="E613" s="771"/>
      <c r="F613" s="771"/>
      <c r="G613" s="771"/>
      <c r="H613" s="771"/>
      <c r="I613" s="766"/>
      <c r="J613" s="771"/>
      <c r="K613" s="771"/>
      <c r="L613" s="765"/>
      <c r="M613" s="765"/>
      <c r="N613" s="765"/>
      <c r="O613" s="765"/>
      <c r="P613" s="765"/>
      <c r="Q613" s="765"/>
      <c r="R613" s="765"/>
      <c r="S613" s="765"/>
      <c r="T613" s="765"/>
      <c r="U613" s="765"/>
    </row>
    <row r="614" spans="1:21" ht="15.75" customHeight="1">
      <c r="A614" s="766"/>
      <c r="B614" s="766"/>
      <c r="C614" s="766"/>
      <c r="D614" s="771"/>
      <c r="E614" s="771"/>
      <c r="F614" s="771"/>
      <c r="G614" s="771"/>
      <c r="H614" s="771"/>
      <c r="I614" s="766"/>
      <c r="J614" s="771"/>
      <c r="K614" s="771"/>
      <c r="L614" s="765"/>
      <c r="M614" s="765"/>
      <c r="N614" s="765"/>
      <c r="O614" s="765"/>
      <c r="P614" s="765"/>
      <c r="Q614" s="765"/>
      <c r="R614" s="765"/>
      <c r="S614" s="765"/>
      <c r="T614" s="765"/>
      <c r="U614" s="765"/>
    </row>
    <row r="615" spans="1:21" ht="15.75" customHeight="1">
      <c r="A615" s="766"/>
      <c r="B615" s="766"/>
      <c r="C615" s="766"/>
      <c r="D615" s="771"/>
      <c r="E615" s="771"/>
      <c r="F615" s="771"/>
      <c r="G615" s="771"/>
      <c r="H615" s="771"/>
      <c r="I615" s="766"/>
      <c r="J615" s="771"/>
      <c r="K615" s="771"/>
      <c r="L615" s="765"/>
      <c r="M615" s="765"/>
      <c r="N615" s="765"/>
      <c r="O615" s="765"/>
      <c r="P615" s="765"/>
      <c r="Q615" s="765"/>
      <c r="R615" s="765"/>
      <c r="S615" s="765"/>
      <c r="T615" s="765"/>
      <c r="U615" s="765"/>
    </row>
    <row r="616" spans="1:21" ht="15.75" customHeight="1">
      <c r="A616" s="766"/>
      <c r="B616" s="766"/>
      <c r="C616" s="766"/>
      <c r="D616" s="771"/>
      <c r="E616" s="771"/>
      <c r="F616" s="771"/>
      <c r="G616" s="771"/>
      <c r="H616" s="771"/>
      <c r="I616" s="766"/>
      <c r="J616" s="771"/>
      <c r="K616" s="771"/>
      <c r="L616" s="765"/>
      <c r="M616" s="765"/>
      <c r="N616" s="765"/>
      <c r="O616" s="765"/>
      <c r="P616" s="765"/>
      <c r="Q616" s="765"/>
      <c r="R616" s="765"/>
      <c r="S616" s="765"/>
      <c r="T616" s="765"/>
      <c r="U616" s="765"/>
    </row>
    <row r="617" spans="1:21" ht="15.75" customHeight="1">
      <c r="A617" s="766"/>
      <c r="B617" s="766"/>
      <c r="C617" s="766"/>
      <c r="D617" s="771"/>
      <c r="E617" s="771"/>
      <c r="F617" s="771"/>
      <c r="G617" s="771"/>
      <c r="H617" s="771"/>
      <c r="I617" s="766"/>
      <c r="J617" s="771"/>
      <c r="K617" s="771"/>
      <c r="L617" s="765"/>
      <c r="M617" s="765"/>
      <c r="N617" s="765"/>
      <c r="O617" s="765"/>
      <c r="P617" s="765"/>
      <c r="Q617" s="765"/>
      <c r="R617" s="765"/>
      <c r="S617" s="765"/>
      <c r="T617" s="765"/>
      <c r="U617" s="765"/>
    </row>
    <row r="618" spans="1:21" ht="15.75" customHeight="1">
      <c r="A618" s="766"/>
      <c r="B618" s="766"/>
      <c r="C618" s="766"/>
      <c r="D618" s="771"/>
      <c r="E618" s="771"/>
      <c r="F618" s="771"/>
      <c r="G618" s="771"/>
      <c r="H618" s="771"/>
      <c r="I618" s="766"/>
      <c r="J618" s="771"/>
      <c r="K618" s="771"/>
      <c r="L618" s="765"/>
      <c r="M618" s="765"/>
      <c r="N618" s="765"/>
      <c r="O618" s="765"/>
      <c r="P618" s="765"/>
      <c r="Q618" s="765"/>
      <c r="R618" s="765"/>
      <c r="S618" s="765"/>
      <c r="T618" s="765"/>
      <c r="U618" s="765"/>
    </row>
    <row r="619" spans="1:21" ht="15.75" customHeight="1">
      <c r="A619" s="766"/>
      <c r="B619" s="766"/>
      <c r="C619" s="766"/>
      <c r="D619" s="771"/>
      <c r="E619" s="771"/>
      <c r="F619" s="771"/>
      <c r="G619" s="771"/>
      <c r="H619" s="771"/>
      <c r="I619" s="766"/>
      <c r="J619" s="771"/>
      <c r="K619" s="771"/>
      <c r="L619" s="765"/>
      <c r="M619" s="765"/>
      <c r="N619" s="765"/>
      <c r="O619" s="765"/>
      <c r="P619" s="765"/>
      <c r="Q619" s="765"/>
      <c r="R619" s="765"/>
      <c r="S619" s="765"/>
      <c r="T619" s="765"/>
      <c r="U619" s="765"/>
    </row>
    <row r="620" spans="1:21" ht="15.75" customHeight="1">
      <c r="A620" s="766"/>
      <c r="B620" s="766"/>
      <c r="C620" s="766"/>
      <c r="D620" s="771"/>
      <c r="E620" s="771"/>
      <c r="F620" s="771"/>
      <c r="G620" s="771"/>
      <c r="H620" s="771"/>
      <c r="I620" s="766"/>
      <c r="J620" s="771"/>
      <c r="K620" s="771"/>
      <c r="L620" s="765"/>
      <c r="M620" s="765"/>
      <c r="N620" s="765"/>
      <c r="O620" s="765"/>
      <c r="P620" s="765"/>
      <c r="Q620" s="765"/>
      <c r="R620" s="765"/>
      <c r="S620" s="765"/>
      <c r="T620" s="765"/>
      <c r="U620" s="765"/>
    </row>
    <row r="621" spans="1:21" ht="15.75" customHeight="1">
      <c r="A621" s="766"/>
      <c r="B621" s="766"/>
      <c r="C621" s="766"/>
      <c r="D621" s="771"/>
      <c r="E621" s="771"/>
      <c r="F621" s="771"/>
      <c r="G621" s="771"/>
      <c r="H621" s="771"/>
      <c r="I621" s="766"/>
      <c r="J621" s="771"/>
      <c r="K621" s="771"/>
      <c r="L621" s="765"/>
      <c r="M621" s="765"/>
      <c r="N621" s="765"/>
      <c r="O621" s="765"/>
      <c r="P621" s="765"/>
      <c r="Q621" s="765"/>
      <c r="R621" s="765"/>
      <c r="S621" s="765"/>
      <c r="T621" s="765"/>
      <c r="U621" s="765"/>
    </row>
    <row r="622" spans="1:21" ht="15.75" customHeight="1">
      <c r="A622" s="766"/>
      <c r="B622" s="766"/>
      <c r="C622" s="766"/>
      <c r="D622" s="771"/>
      <c r="E622" s="771"/>
      <c r="F622" s="771"/>
      <c r="G622" s="771"/>
      <c r="H622" s="771"/>
      <c r="I622" s="766"/>
      <c r="J622" s="771"/>
      <c r="K622" s="771"/>
      <c r="L622" s="765"/>
      <c r="M622" s="765"/>
      <c r="N622" s="765"/>
      <c r="O622" s="765"/>
      <c r="P622" s="765"/>
      <c r="Q622" s="765"/>
      <c r="R622" s="765"/>
      <c r="S622" s="765"/>
      <c r="T622" s="765"/>
      <c r="U622" s="765"/>
    </row>
    <row r="623" spans="1:21" ht="15.75" customHeight="1">
      <c r="A623" s="766"/>
      <c r="B623" s="766"/>
      <c r="C623" s="766"/>
      <c r="D623" s="771"/>
      <c r="E623" s="771"/>
      <c r="F623" s="771"/>
      <c r="G623" s="771"/>
      <c r="H623" s="771"/>
      <c r="I623" s="766"/>
      <c r="J623" s="771"/>
      <c r="K623" s="771"/>
      <c r="L623" s="765"/>
      <c r="M623" s="765"/>
      <c r="N623" s="765"/>
      <c r="O623" s="765"/>
      <c r="P623" s="765"/>
      <c r="Q623" s="765"/>
      <c r="R623" s="765"/>
      <c r="S623" s="765"/>
      <c r="T623" s="765"/>
      <c r="U623" s="765"/>
    </row>
    <row r="624" spans="1:21" ht="15.75" customHeight="1">
      <c r="A624" s="766"/>
      <c r="B624" s="766"/>
      <c r="C624" s="766"/>
      <c r="D624" s="771"/>
      <c r="E624" s="771"/>
      <c r="F624" s="771"/>
      <c r="G624" s="771"/>
      <c r="H624" s="771"/>
      <c r="I624" s="766"/>
      <c r="J624" s="771"/>
      <c r="K624" s="771"/>
      <c r="L624" s="765"/>
      <c r="M624" s="765"/>
      <c r="N624" s="765"/>
      <c r="O624" s="765"/>
      <c r="P624" s="765"/>
      <c r="Q624" s="765"/>
      <c r="R624" s="765"/>
      <c r="S624" s="765"/>
      <c r="T624" s="765"/>
      <c r="U624" s="765"/>
    </row>
    <row r="625" spans="1:21" ht="15.75" customHeight="1">
      <c r="A625" s="766"/>
      <c r="B625" s="766"/>
      <c r="C625" s="766"/>
      <c r="D625" s="771"/>
      <c r="E625" s="771"/>
      <c r="F625" s="771"/>
      <c r="G625" s="771"/>
      <c r="H625" s="771"/>
      <c r="I625" s="766"/>
      <c r="J625" s="771"/>
      <c r="K625" s="771"/>
      <c r="L625" s="765"/>
      <c r="M625" s="765"/>
      <c r="N625" s="765"/>
      <c r="O625" s="765"/>
      <c r="P625" s="765"/>
      <c r="Q625" s="765"/>
      <c r="R625" s="765"/>
      <c r="S625" s="765"/>
      <c r="T625" s="765"/>
      <c r="U625" s="765"/>
    </row>
    <row r="626" spans="1:21" ht="15.75" customHeight="1">
      <c r="A626" s="766"/>
      <c r="B626" s="766"/>
      <c r="C626" s="766"/>
      <c r="D626" s="771"/>
      <c r="E626" s="771"/>
      <c r="F626" s="771"/>
      <c r="G626" s="771"/>
      <c r="H626" s="771"/>
      <c r="I626" s="766"/>
      <c r="J626" s="771"/>
      <c r="K626" s="771"/>
      <c r="L626" s="765"/>
      <c r="M626" s="765"/>
      <c r="N626" s="765"/>
      <c r="O626" s="765"/>
      <c r="P626" s="765"/>
      <c r="Q626" s="765"/>
      <c r="R626" s="765"/>
      <c r="S626" s="765"/>
      <c r="T626" s="765"/>
      <c r="U626" s="765"/>
    </row>
    <row r="627" spans="1:21" ht="15.75" customHeight="1">
      <c r="A627" s="766"/>
      <c r="B627" s="766"/>
      <c r="C627" s="766"/>
      <c r="D627" s="771"/>
      <c r="E627" s="771"/>
      <c r="F627" s="771"/>
      <c r="G627" s="771"/>
      <c r="H627" s="771"/>
      <c r="I627" s="766"/>
      <c r="J627" s="771"/>
      <c r="K627" s="771"/>
      <c r="L627" s="765"/>
      <c r="M627" s="765"/>
      <c r="N627" s="765"/>
      <c r="O627" s="765"/>
      <c r="P627" s="765"/>
      <c r="Q627" s="765"/>
      <c r="R627" s="765"/>
      <c r="S627" s="765"/>
      <c r="T627" s="765"/>
      <c r="U627" s="765"/>
    </row>
    <row r="628" spans="1:21" ht="15.75" customHeight="1">
      <c r="A628" s="766"/>
      <c r="B628" s="766"/>
      <c r="C628" s="766"/>
      <c r="D628" s="771"/>
      <c r="E628" s="771"/>
      <c r="F628" s="771"/>
      <c r="G628" s="771"/>
      <c r="H628" s="771"/>
      <c r="I628" s="766"/>
      <c r="J628" s="771"/>
      <c r="K628" s="771"/>
      <c r="L628" s="765"/>
      <c r="M628" s="765"/>
      <c r="N628" s="765"/>
      <c r="O628" s="765"/>
      <c r="P628" s="765"/>
      <c r="Q628" s="765"/>
      <c r="R628" s="765"/>
      <c r="S628" s="765"/>
      <c r="T628" s="765"/>
      <c r="U628" s="765"/>
    </row>
    <row r="629" spans="1:21" ht="15.75" customHeight="1">
      <c r="A629" s="766"/>
      <c r="B629" s="766"/>
      <c r="C629" s="766"/>
      <c r="D629" s="771"/>
      <c r="E629" s="771"/>
      <c r="F629" s="771"/>
      <c r="G629" s="771"/>
      <c r="H629" s="771"/>
      <c r="I629" s="766"/>
      <c r="J629" s="771"/>
      <c r="K629" s="771"/>
      <c r="L629" s="765"/>
      <c r="M629" s="765"/>
      <c r="N629" s="765"/>
      <c r="O629" s="765"/>
      <c r="P629" s="765"/>
      <c r="Q629" s="765"/>
      <c r="R629" s="765"/>
      <c r="S629" s="765"/>
      <c r="T629" s="765"/>
      <c r="U629" s="765"/>
    </row>
    <row r="630" spans="1:21" ht="15.75" customHeight="1">
      <c r="A630" s="766"/>
      <c r="B630" s="766"/>
      <c r="C630" s="766"/>
      <c r="D630" s="771"/>
      <c r="E630" s="771"/>
      <c r="F630" s="771"/>
      <c r="G630" s="771"/>
      <c r="H630" s="771"/>
      <c r="I630" s="766"/>
      <c r="J630" s="771"/>
      <c r="K630" s="771"/>
      <c r="L630" s="765"/>
      <c r="M630" s="765"/>
      <c r="N630" s="765"/>
      <c r="O630" s="765"/>
      <c r="P630" s="765"/>
      <c r="Q630" s="765"/>
      <c r="R630" s="765"/>
      <c r="S630" s="765"/>
      <c r="T630" s="765"/>
      <c r="U630" s="765"/>
    </row>
    <row r="631" spans="1:21" ht="15.75" customHeight="1">
      <c r="A631" s="766"/>
      <c r="B631" s="766"/>
      <c r="C631" s="766"/>
      <c r="D631" s="771"/>
      <c r="E631" s="771"/>
      <c r="F631" s="771"/>
      <c r="G631" s="771"/>
      <c r="H631" s="771"/>
      <c r="I631" s="766"/>
      <c r="J631" s="771"/>
      <c r="K631" s="771"/>
      <c r="L631" s="765"/>
      <c r="M631" s="765"/>
      <c r="N631" s="765"/>
      <c r="O631" s="765"/>
      <c r="P631" s="765"/>
      <c r="Q631" s="765"/>
      <c r="R631" s="765"/>
      <c r="S631" s="765"/>
      <c r="T631" s="765"/>
      <c r="U631" s="765"/>
    </row>
    <row r="632" spans="1:21" ht="15.75" customHeight="1">
      <c r="A632" s="766"/>
      <c r="B632" s="766"/>
      <c r="C632" s="766"/>
      <c r="D632" s="771"/>
      <c r="E632" s="771"/>
      <c r="F632" s="771"/>
      <c r="G632" s="771"/>
      <c r="H632" s="771"/>
      <c r="I632" s="766"/>
      <c r="J632" s="771"/>
      <c r="K632" s="771"/>
      <c r="L632" s="765"/>
      <c r="M632" s="765"/>
      <c r="N632" s="765"/>
      <c r="O632" s="765"/>
      <c r="P632" s="765"/>
      <c r="Q632" s="765"/>
      <c r="R632" s="765"/>
      <c r="S632" s="765"/>
      <c r="T632" s="765"/>
      <c r="U632" s="765"/>
    </row>
    <row r="633" spans="1:21" ht="15.75" customHeight="1">
      <c r="A633" s="766"/>
      <c r="B633" s="766"/>
      <c r="C633" s="766"/>
      <c r="D633" s="771"/>
      <c r="E633" s="771"/>
      <c r="F633" s="771"/>
      <c r="G633" s="771"/>
      <c r="H633" s="771"/>
      <c r="I633" s="766"/>
      <c r="J633" s="771"/>
      <c r="K633" s="771"/>
      <c r="L633" s="765"/>
      <c r="M633" s="765"/>
      <c r="N633" s="765"/>
      <c r="O633" s="765"/>
      <c r="P633" s="765"/>
      <c r="Q633" s="765"/>
      <c r="R633" s="765"/>
      <c r="S633" s="765"/>
      <c r="T633" s="765"/>
      <c r="U633" s="765"/>
    </row>
    <row r="634" spans="1:21" ht="15.75" customHeight="1">
      <c r="A634" s="766"/>
      <c r="B634" s="766"/>
      <c r="C634" s="766"/>
      <c r="D634" s="771"/>
      <c r="E634" s="771"/>
      <c r="F634" s="771"/>
      <c r="G634" s="771"/>
      <c r="H634" s="771"/>
      <c r="I634" s="766"/>
      <c r="J634" s="771"/>
      <c r="K634" s="771"/>
      <c r="L634" s="765"/>
      <c r="M634" s="765"/>
      <c r="N634" s="765"/>
      <c r="O634" s="765"/>
      <c r="P634" s="765"/>
      <c r="Q634" s="765"/>
      <c r="R634" s="765"/>
      <c r="S634" s="765"/>
      <c r="T634" s="765"/>
      <c r="U634" s="765"/>
    </row>
    <row r="635" spans="1:21" ht="15.75" customHeight="1">
      <c r="A635" s="766"/>
      <c r="B635" s="766"/>
      <c r="C635" s="766"/>
      <c r="D635" s="771"/>
      <c r="E635" s="771"/>
      <c r="F635" s="771"/>
      <c r="G635" s="771"/>
      <c r="H635" s="771"/>
      <c r="I635" s="766"/>
      <c r="J635" s="771"/>
      <c r="K635" s="771"/>
      <c r="L635" s="765"/>
      <c r="M635" s="765"/>
      <c r="N635" s="765"/>
      <c r="O635" s="765"/>
      <c r="P635" s="765"/>
      <c r="Q635" s="765"/>
      <c r="R635" s="765"/>
      <c r="S635" s="765"/>
      <c r="T635" s="765"/>
      <c r="U635" s="765"/>
    </row>
    <row r="636" spans="1:21" ht="15.75" customHeight="1">
      <c r="A636" s="766"/>
      <c r="B636" s="766"/>
      <c r="C636" s="766"/>
      <c r="D636" s="771"/>
      <c r="E636" s="771"/>
      <c r="F636" s="771"/>
      <c r="G636" s="771"/>
      <c r="H636" s="771"/>
      <c r="I636" s="766"/>
      <c r="J636" s="771"/>
      <c r="K636" s="771"/>
      <c r="L636" s="765"/>
      <c r="M636" s="765"/>
      <c r="N636" s="765"/>
      <c r="O636" s="765"/>
      <c r="P636" s="765"/>
      <c r="Q636" s="765"/>
      <c r="R636" s="765"/>
      <c r="S636" s="765"/>
      <c r="T636" s="765"/>
      <c r="U636" s="765"/>
    </row>
    <row r="637" spans="1:21" ht="15.75" customHeight="1">
      <c r="A637" s="766"/>
      <c r="B637" s="766"/>
      <c r="C637" s="766"/>
      <c r="D637" s="771"/>
      <c r="E637" s="771"/>
      <c r="F637" s="771"/>
      <c r="G637" s="771"/>
      <c r="H637" s="771"/>
      <c r="I637" s="766"/>
      <c r="J637" s="771"/>
      <c r="K637" s="771"/>
      <c r="L637" s="765"/>
      <c r="M637" s="765"/>
      <c r="N637" s="765"/>
      <c r="O637" s="765"/>
      <c r="P637" s="765"/>
      <c r="Q637" s="765"/>
      <c r="R637" s="765"/>
      <c r="S637" s="765"/>
      <c r="T637" s="765"/>
      <c r="U637" s="765"/>
    </row>
    <row r="638" spans="1:21" ht="15.75" customHeight="1">
      <c r="A638" s="766"/>
      <c r="B638" s="766"/>
      <c r="C638" s="766"/>
      <c r="D638" s="771"/>
      <c r="E638" s="771"/>
      <c r="F638" s="771"/>
      <c r="G638" s="771"/>
      <c r="H638" s="771"/>
      <c r="I638" s="766"/>
      <c r="J638" s="771"/>
      <c r="K638" s="771"/>
      <c r="L638" s="765"/>
      <c r="M638" s="765"/>
      <c r="N638" s="765"/>
      <c r="O638" s="765"/>
      <c r="P638" s="765"/>
      <c r="Q638" s="765"/>
      <c r="R638" s="765"/>
      <c r="S638" s="765"/>
      <c r="T638" s="765"/>
      <c r="U638" s="765"/>
    </row>
    <row r="639" spans="1:21" ht="15.75" customHeight="1">
      <c r="A639" s="766"/>
      <c r="B639" s="766"/>
      <c r="C639" s="766"/>
      <c r="D639" s="771"/>
      <c r="E639" s="771"/>
      <c r="F639" s="771"/>
      <c r="G639" s="771"/>
      <c r="H639" s="771"/>
      <c r="I639" s="766"/>
      <c r="J639" s="771"/>
      <c r="K639" s="771"/>
      <c r="L639" s="765"/>
      <c r="M639" s="765"/>
      <c r="N639" s="765"/>
      <c r="O639" s="765"/>
      <c r="P639" s="765"/>
      <c r="Q639" s="765"/>
      <c r="R639" s="765"/>
      <c r="S639" s="765"/>
      <c r="T639" s="765"/>
      <c r="U639" s="765"/>
    </row>
    <row r="640" spans="1:21" ht="15.75" customHeight="1">
      <c r="A640" s="766"/>
      <c r="B640" s="766"/>
      <c r="C640" s="766"/>
      <c r="D640" s="771"/>
      <c r="E640" s="771"/>
      <c r="F640" s="771"/>
      <c r="G640" s="771"/>
      <c r="H640" s="771"/>
      <c r="I640" s="766"/>
      <c r="J640" s="771"/>
      <c r="K640" s="771"/>
      <c r="L640" s="765"/>
      <c r="M640" s="765"/>
      <c r="N640" s="765"/>
      <c r="O640" s="765"/>
      <c r="P640" s="765"/>
      <c r="Q640" s="765"/>
      <c r="R640" s="765"/>
      <c r="S640" s="765"/>
      <c r="T640" s="765"/>
      <c r="U640" s="765"/>
    </row>
    <row r="641" spans="1:21" ht="15.75" customHeight="1">
      <c r="A641" s="766"/>
      <c r="B641" s="766"/>
      <c r="C641" s="766"/>
      <c r="D641" s="771"/>
      <c r="E641" s="771"/>
      <c r="F641" s="771"/>
      <c r="G641" s="771"/>
      <c r="H641" s="771"/>
      <c r="I641" s="766"/>
      <c r="J641" s="771"/>
      <c r="K641" s="771"/>
      <c r="L641" s="765"/>
      <c r="M641" s="765"/>
      <c r="N641" s="765"/>
      <c r="O641" s="765"/>
      <c r="P641" s="765"/>
      <c r="Q641" s="765"/>
      <c r="R641" s="765"/>
      <c r="S641" s="765"/>
      <c r="T641" s="765"/>
      <c r="U641" s="765"/>
    </row>
    <row r="642" spans="1:21" ht="15.75" customHeight="1">
      <c r="A642" s="766"/>
      <c r="B642" s="766"/>
      <c r="C642" s="766"/>
      <c r="D642" s="771"/>
      <c r="E642" s="771"/>
      <c r="F642" s="771"/>
      <c r="G642" s="771"/>
      <c r="H642" s="771"/>
      <c r="I642" s="766"/>
      <c r="J642" s="771"/>
      <c r="K642" s="771"/>
      <c r="L642" s="765"/>
      <c r="M642" s="765"/>
      <c r="N642" s="765"/>
      <c r="O642" s="765"/>
      <c r="P642" s="765"/>
      <c r="Q642" s="765"/>
      <c r="R642" s="765"/>
      <c r="S642" s="765"/>
      <c r="T642" s="765"/>
      <c r="U642" s="765"/>
    </row>
    <row r="643" spans="1:21" ht="15.75" customHeight="1">
      <c r="A643" s="766"/>
      <c r="B643" s="766"/>
      <c r="C643" s="766"/>
      <c r="D643" s="771"/>
      <c r="E643" s="771"/>
      <c r="F643" s="771"/>
      <c r="G643" s="771"/>
      <c r="H643" s="771"/>
      <c r="I643" s="766"/>
      <c r="J643" s="771"/>
      <c r="K643" s="771"/>
      <c r="L643" s="765"/>
      <c r="M643" s="765"/>
      <c r="N643" s="765"/>
      <c r="O643" s="765"/>
      <c r="P643" s="765"/>
      <c r="Q643" s="765"/>
      <c r="R643" s="765"/>
      <c r="S643" s="765"/>
      <c r="T643" s="765"/>
      <c r="U643" s="765"/>
    </row>
    <row r="644" spans="1:21" ht="15.75" customHeight="1">
      <c r="A644" s="766"/>
      <c r="B644" s="766"/>
      <c r="C644" s="766"/>
      <c r="D644" s="771"/>
      <c r="E644" s="771"/>
      <c r="F644" s="771"/>
      <c r="G644" s="771"/>
      <c r="H644" s="771"/>
      <c r="I644" s="766"/>
      <c r="J644" s="771"/>
      <c r="K644" s="771"/>
      <c r="L644" s="765"/>
      <c r="M644" s="765"/>
      <c r="N644" s="765"/>
      <c r="O644" s="765"/>
      <c r="P644" s="765"/>
      <c r="Q644" s="765"/>
      <c r="R644" s="765"/>
      <c r="S644" s="765"/>
      <c r="T644" s="765"/>
      <c r="U644" s="765"/>
    </row>
    <row r="645" spans="1:21" ht="15.75" customHeight="1">
      <c r="A645" s="766"/>
      <c r="B645" s="766"/>
      <c r="C645" s="766"/>
      <c r="D645" s="771"/>
      <c r="E645" s="771"/>
      <c r="F645" s="771"/>
      <c r="G645" s="771"/>
      <c r="H645" s="771"/>
      <c r="I645" s="766"/>
      <c r="J645" s="771"/>
      <c r="K645" s="771"/>
      <c r="L645" s="765"/>
      <c r="M645" s="765"/>
      <c r="N645" s="765"/>
      <c r="O645" s="765"/>
      <c r="P645" s="765"/>
      <c r="Q645" s="765"/>
      <c r="R645" s="765"/>
      <c r="S645" s="765"/>
      <c r="T645" s="765"/>
      <c r="U645" s="765"/>
    </row>
    <row r="646" spans="1:21" ht="15.75" customHeight="1">
      <c r="A646" s="766"/>
      <c r="B646" s="766"/>
      <c r="C646" s="766"/>
      <c r="D646" s="771"/>
      <c r="E646" s="771"/>
      <c r="F646" s="771"/>
      <c r="G646" s="771"/>
      <c r="H646" s="771"/>
      <c r="I646" s="766"/>
      <c r="J646" s="771"/>
      <c r="K646" s="771"/>
      <c r="L646" s="765"/>
      <c r="M646" s="765"/>
      <c r="N646" s="765"/>
      <c r="O646" s="765"/>
      <c r="P646" s="765"/>
      <c r="Q646" s="765"/>
      <c r="R646" s="765"/>
      <c r="S646" s="765"/>
      <c r="T646" s="765"/>
      <c r="U646" s="765"/>
    </row>
    <row r="647" spans="1:21" ht="15.75" customHeight="1">
      <c r="A647" s="766"/>
      <c r="B647" s="766"/>
      <c r="C647" s="766"/>
      <c r="D647" s="771"/>
      <c r="E647" s="771"/>
      <c r="F647" s="771"/>
      <c r="G647" s="771"/>
      <c r="H647" s="771"/>
      <c r="I647" s="766"/>
      <c r="J647" s="771"/>
      <c r="K647" s="771"/>
      <c r="L647" s="765"/>
      <c r="M647" s="765"/>
      <c r="N647" s="765"/>
      <c r="O647" s="765"/>
      <c r="P647" s="765"/>
      <c r="Q647" s="765"/>
      <c r="R647" s="765"/>
      <c r="S647" s="765"/>
      <c r="T647" s="765"/>
      <c r="U647" s="765"/>
    </row>
    <row r="648" spans="1:21" ht="15.75" customHeight="1">
      <c r="A648" s="766"/>
      <c r="B648" s="766"/>
      <c r="C648" s="766"/>
      <c r="D648" s="771"/>
      <c r="E648" s="771"/>
      <c r="F648" s="771"/>
      <c r="G648" s="771"/>
      <c r="H648" s="771"/>
      <c r="I648" s="766"/>
      <c r="J648" s="771"/>
      <c r="K648" s="771"/>
      <c r="L648" s="765"/>
      <c r="M648" s="765"/>
      <c r="N648" s="765"/>
      <c r="O648" s="765"/>
      <c r="P648" s="765"/>
      <c r="Q648" s="765"/>
      <c r="R648" s="765"/>
      <c r="S648" s="765"/>
      <c r="T648" s="765"/>
      <c r="U648" s="765"/>
    </row>
    <row r="649" spans="1:21" ht="15.75" customHeight="1">
      <c r="A649" s="766"/>
      <c r="B649" s="766"/>
      <c r="C649" s="766"/>
      <c r="D649" s="771"/>
      <c r="E649" s="771"/>
      <c r="F649" s="771"/>
      <c r="G649" s="771"/>
      <c r="H649" s="771"/>
      <c r="I649" s="766"/>
      <c r="J649" s="771"/>
      <c r="K649" s="771"/>
      <c r="L649" s="765"/>
      <c r="M649" s="765"/>
      <c r="N649" s="765"/>
      <c r="O649" s="765"/>
      <c r="P649" s="765"/>
      <c r="Q649" s="765"/>
      <c r="R649" s="765"/>
      <c r="S649" s="765"/>
      <c r="T649" s="765"/>
      <c r="U649" s="765"/>
    </row>
    <row r="650" spans="1:21" ht="15.75" customHeight="1">
      <c r="A650" s="766"/>
      <c r="B650" s="766"/>
      <c r="C650" s="766"/>
      <c r="D650" s="771"/>
      <c r="E650" s="771"/>
      <c r="F650" s="771"/>
      <c r="G650" s="771"/>
      <c r="H650" s="771"/>
      <c r="I650" s="766"/>
      <c r="J650" s="771"/>
      <c r="K650" s="771"/>
      <c r="L650" s="765"/>
      <c r="M650" s="765"/>
      <c r="N650" s="765"/>
      <c r="O650" s="765"/>
      <c r="P650" s="765"/>
      <c r="Q650" s="765"/>
      <c r="R650" s="765"/>
      <c r="S650" s="765"/>
      <c r="T650" s="765"/>
      <c r="U650" s="765"/>
    </row>
    <row r="651" spans="1:21" ht="15.75" customHeight="1">
      <c r="A651" s="766"/>
      <c r="B651" s="766"/>
      <c r="C651" s="766"/>
      <c r="D651" s="771"/>
      <c r="E651" s="771"/>
      <c r="F651" s="771"/>
      <c r="G651" s="771"/>
      <c r="H651" s="771"/>
      <c r="I651" s="766"/>
      <c r="J651" s="771"/>
      <c r="K651" s="771"/>
      <c r="L651" s="765"/>
      <c r="M651" s="765"/>
      <c r="N651" s="765"/>
      <c r="O651" s="765"/>
      <c r="P651" s="765"/>
      <c r="Q651" s="765"/>
      <c r="R651" s="765"/>
      <c r="S651" s="765"/>
      <c r="T651" s="765"/>
      <c r="U651" s="765"/>
    </row>
    <row r="652" spans="1:21" ht="15.75" customHeight="1">
      <c r="A652" s="766"/>
      <c r="B652" s="766"/>
      <c r="C652" s="766"/>
      <c r="D652" s="771"/>
      <c r="E652" s="771"/>
      <c r="F652" s="771"/>
      <c r="G652" s="771"/>
      <c r="H652" s="771"/>
      <c r="I652" s="766"/>
      <c r="J652" s="771"/>
      <c r="K652" s="771"/>
      <c r="L652" s="765"/>
      <c r="M652" s="765"/>
      <c r="N652" s="765"/>
      <c r="O652" s="765"/>
      <c r="P652" s="765"/>
      <c r="Q652" s="765"/>
      <c r="R652" s="765"/>
      <c r="S652" s="765"/>
      <c r="T652" s="765"/>
      <c r="U652" s="765"/>
    </row>
    <row r="653" spans="1:21" ht="15.75" customHeight="1">
      <c r="A653" s="766"/>
      <c r="B653" s="766"/>
      <c r="C653" s="766"/>
      <c r="D653" s="771"/>
      <c r="E653" s="771"/>
      <c r="F653" s="771"/>
      <c r="G653" s="771"/>
      <c r="H653" s="771"/>
      <c r="I653" s="766"/>
      <c r="J653" s="771"/>
      <c r="K653" s="771"/>
      <c r="L653" s="765"/>
      <c r="M653" s="765"/>
      <c r="N653" s="765"/>
      <c r="O653" s="765"/>
      <c r="P653" s="765"/>
      <c r="Q653" s="765"/>
      <c r="R653" s="765"/>
      <c r="S653" s="765"/>
      <c r="T653" s="765"/>
      <c r="U653" s="765"/>
    </row>
    <row r="654" spans="1:21" ht="15.75" customHeight="1">
      <c r="A654" s="766"/>
      <c r="B654" s="766"/>
      <c r="C654" s="766"/>
      <c r="D654" s="771"/>
      <c r="E654" s="771"/>
      <c r="F654" s="771"/>
      <c r="G654" s="771"/>
      <c r="H654" s="771"/>
      <c r="I654" s="766"/>
      <c r="J654" s="771"/>
      <c r="K654" s="771"/>
      <c r="L654" s="765"/>
      <c r="M654" s="765"/>
      <c r="N654" s="765"/>
      <c r="O654" s="765"/>
      <c r="P654" s="765"/>
      <c r="Q654" s="765"/>
      <c r="R654" s="765"/>
      <c r="S654" s="765"/>
      <c r="T654" s="765"/>
      <c r="U654" s="765"/>
    </row>
    <row r="655" spans="1:21" ht="15.75" customHeight="1">
      <c r="A655" s="766"/>
      <c r="B655" s="766"/>
      <c r="C655" s="766"/>
      <c r="D655" s="771"/>
      <c r="E655" s="771"/>
      <c r="F655" s="771"/>
      <c r="G655" s="771"/>
      <c r="H655" s="771"/>
      <c r="I655" s="766"/>
      <c r="J655" s="771"/>
      <c r="K655" s="771"/>
      <c r="L655" s="765"/>
      <c r="M655" s="765"/>
      <c r="N655" s="765"/>
      <c r="O655" s="765"/>
      <c r="P655" s="765"/>
      <c r="Q655" s="765"/>
      <c r="R655" s="765"/>
      <c r="S655" s="765"/>
      <c r="T655" s="765"/>
      <c r="U655" s="765"/>
    </row>
    <row r="656" spans="1:21" ht="15.75" customHeight="1">
      <c r="A656" s="766"/>
      <c r="B656" s="766"/>
      <c r="C656" s="766"/>
      <c r="D656" s="771"/>
      <c r="E656" s="771"/>
      <c r="F656" s="771"/>
      <c r="G656" s="771"/>
      <c r="H656" s="771"/>
      <c r="I656" s="766"/>
      <c r="J656" s="771"/>
      <c r="K656" s="771"/>
      <c r="L656" s="765"/>
      <c r="M656" s="765"/>
      <c r="N656" s="765"/>
      <c r="O656" s="765"/>
      <c r="P656" s="765"/>
      <c r="Q656" s="765"/>
      <c r="R656" s="765"/>
      <c r="S656" s="765"/>
      <c r="T656" s="765"/>
      <c r="U656" s="765"/>
    </row>
    <row r="657" spans="1:21" ht="15.75" customHeight="1">
      <c r="A657" s="766"/>
      <c r="B657" s="766"/>
      <c r="C657" s="766"/>
      <c r="D657" s="771"/>
      <c r="E657" s="771"/>
      <c r="F657" s="771"/>
      <c r="G657" s="771"/>
      <c r="H657" s="771"/>
      <c r="I657" s="766"/>
      <c r="J657" s="771"/>
      <c r="K657" s="771"/>
      <c r="L657" s="765"/>
      <c r="M657" s="765"/>
      <c r="N657" s="765"/>
      <c r="O657" s="765"/>
      <c r="P657" s="765"/>
      <c r="Q657" s="765"/>
      <c r="R657" s="765"/>
      <c r="S657" s="765"/>
      <c r="T657" s="765"/>
      <c r="U657" s="765"/>
    </row>
    <row r="658" spans="1:21" ht="15.75" customHeight="1">
      <c r="A658" s="766"/>
      <c r="B658" s="766"/>
      <c r="C658" s="766"/>
      <c r="D658" s="771"/>
      <c r="E658" s="771"/>
      <c r="F658" s="771"/>
      <c r="G658" s="771"/>
      <c r="H658" s="771"/>
      <c r="I658" s="766"/>
      <c r="J658" s="771"/>
      <c r="K658" s="771"/>
      <c r="L658" s="765"/>
      <c r="M658" s="765"/>
      <c r="N658" s="765"/>
      <c r="O658" s="765"/>
      <c r="P658" s="765"/>
      <c r="Q658" s="765"/>
      <c r="R658" s="765"/>
      <c r="S658" s="765"/>
      <c r="T658" s="765"/>
      <c r="U658" s="765"/>
    </row>
    <row r="659" spans="1:21" ht="15.75" customHeight="1">
      <c r="A659" s="766"/>
      <c r="B659" s="766"/>
      <c r="C659" s="766"/>
      <c r="D659" s="771"/>
      <c r="E659" s="771"/>
      <c r="F659" s="771"/>
      <c r="G659" s="771"/>
      <c r="H659" s="771"/>
      <c r="I659" s="766"/>
      <c r="J659" s="771"/>
      <c r="K659" s="771"/>
      <c r="L659" s="765"/>
      <c r="M659" s="765"/>
      <c r="N659" s="765"/>
      <c r="O659" s="765"/>
      <c r="P659" s="765"/>
      <c r="Q659" s="765"/>
      <c r="R659" s="765"/>
      <c r="S659" s="765"/>
      <c r="T659" s="765"/>
      <c r="U659" s="765"/>
    </row>
    <row r="660" spans="1:21" ht="15.75" customHeight="1">
      <c r="A660" s="766"/>
      <c r="B660" s="766"/>
      <c r="C660" s="766"/>
      <c r="D660" s="771"/>
      <c r="E660" s="771"/>
      <c r="F660" s="771"/>
      <c r="G660" s="771"/>
      <c r="H660" s="771"/>
      <c r="I660" s="766"/>
      <c r="J660" s="771"/>
      <c r="K660" s="771"/>
      <c r="L660" s="765"/>
      <c r="M660" s="765"/>
      <c r="N660" s="765"/>
      <c r="O660" s="765"/>
      <c r="P660" s="765"/>
      <c r="Q660" s="765"/>
      <c r="R660" s="765"/>
      <c r="S660" s="765"/>
      <c r="T660" s="765"/>
      <c r="U660" s="765"/>
    </row>
    <row r="661" spans="1:21" ht="15.75" customHeight="1">
      <c r="A661" s="766"/>
      <c r="B661" s="766"/>
      <c r="C661" s="766"/>
      <c r="D661" s="771"/>
      <c r="E661" s="771"/>
      <c r="F661" s="771"/>
      <c r="G661" s="771"/>
      <c r="H661" s="771"/>
      <c r="I661" s="766"/>
      <c r="J661" s="771"/>
      <c r="K661" s="771"/>
      <c r="L661" s="765"/>
      <c r="M661" s="765"/>
      <c r="N661" s="765"/>
      <c r="O661" s="765"/>
      <c r="P661" s="765"/>
      <c r="Q661" s="765"/>
      <c r="R661" s="765"/>
      <c r="S661" s="765"/>
      <c r="T661" s="765"/>
      <c r="U661" s="765"/>
    </row>
    <row r="662" spans="1:21" ht="15.75" customHeight="1">
      <c r="A662" s="766"/>
      <c r="B662" s="766"/>
      <c r="C662" s="766"/>
      <c r="D662" s="771"/>
      <c r="E662" s="771"/>
      <c r="F662" s="771"/>
      <c r="G662" s="771"/>
      <c r="H662" s="771"/>
      <c r="I662" s="766"/>
      <c r="J662" s="771"/>
      <c r="K662" s="771"/>
      <c r="L662" s="765"/>
      <c r="M662" s="765"/>
      <c r="N662" s="765"/>
      <c r="O662" s="765"/>
      <c r="P662" s="765"/>
      <c r="Q662" s="765"/>
      <c r="R662" s="765"/>
      <c r="S662" s="765"/>
      <c r="T662" s="765"/>
      <c r="U662" s="765"/>
    </row>
    <row r="663" spans="1:21" ht="15.75" customHeight="1">
      <c r="A663" s="766"/>
      <c r="B663" s="766"/>
      <c r="C663" s="766"/>
      <c r="D663" s="771"/>
      <c r="E663" s="771"/>
      <c r="F663" s="771"/>
      <c r="G663" s="771"/>
      <c r="H663" s="771"/>
      <c r="I663" s="766"/>
      <c r="J663" s="771"/>
      <c r="K663" s="771"/>
      <c r="L663" s="765"/>
      <c r="M663" s="765"/>
      <c r="N663" s="765"/>
      <c r="O663" s="765"/>
      <c r="P663" s="765"/>
      <c r="Q663" s="765"/>
      <c r="R663" s="765"/>
      <c r="S663" s="765"/>
      <c r="T663" s="765"/>
      <c r="U663" s="765"/>
    </row>
    <row r="664" spans="1:21" ht="15.75" customHeight="1">
      <c r="A664" s="766"/>
      <c r="B664" s="766"/>
      <c r="C664" s="766"/>
      <c r="D664" s="771"/>
      <c r="E664" s="771"/>
      <c r="F664" s="771"/>
      <c r="G664" s="771"/>
      <c r="H664" s="771"/>
      <c r="I664" s="766"/>
      <c r="J664" s="771"/>
      <c r="K664" s="771"/>
      <c r="L664" s="765"/>
      <c r="M664" s="765"/>
      <c r="N664" s="765"/>
      <c r="O664" s="765"/>
      <c r="P664" s="765"/>
      <c r="Q664" s="765"/>
      <c r="R664" s="765"/>
      <c r="S664" s="765"/>
      <c r="T664" s="765"/>
      <c r="U664" s="765"/>
    </row>
    <row r="665" spans="1:21" ht="15.75" customHeight="1">
      <c r="A665" s="766"/>
      <c r="B665" s="766"/>
      <c r="C665" s="766"/>
      <c r="D665" s="771"/>
      <c r="E665" s="771"/>
      <c r="F665" s="771"/>
      <c r="G665" s="771"/>
      <c r="H665" s="771"/>
      <c r="I665" s="766"/>
      <c r="J665" s="771"/>
      <c r="K665" s="771"/>
      <c r="L665" s="765"/>
      <c r="M665" s="765"/>
      <c r="N665" s="765"/>
      <c r="O665" s="765"/>
      <c r="P665" s="765"/>
      <c r="Q665" s="765"/>
      <c r="R665" s="765"/>
      <c r="S665" s="765"/>
      <c r="T665" s="765"/>
      <c r="U665" s="765"/>
    </row>
    <row r="666" spans="1:21" ht="15.75" customHeight="1">
      <c r="A666" s="766"/>
      <c r="B666" s="766"/>
      <c r="C666" s="766"/>
      <c r="D666" s="771"/>
      <c r="E666" s="771"/>
      <c r="F666" s="771"/>
      <c r="G666" s="771"/>
      <c r="H666" s="771"/>
      <c r="I666" s="766"/>
      <c r="J666" s="771"/>
      <c r="K666" s="771"/>
      <c r="L666" s="765"/>
      <c r="M666" s="765"/>
      <c r="N666" s="765"/>
      <c r="O666" s="765"/>
      <c r="P666" s="765"/>
      <c r="Q666" s="765"/>
      <c r="R666" s="765"/>
      <c r="S666" s="765"/>
      <c r="T666" s="765"/>
      <c r="U666" s="765"/>
    </row>
    <row r="667" spans="1:21" ht="15.75" customHeight="1">
      <c r="A667" s="766"/>
      <c r="B667" s="766"/>
      <c r="C667" s="766"/>
      <c r="D667" s="771"/>
      <c r="E667" s="771"/>
      <c r="F667" s="771"/>
      <c r="G667" s="771"/>
      <c r="H667" s="771"/>
      <c r="I667" s="766"/>
      <c r="J667" s="771"/>
      <c r="K667" s="771"/>
      <c r="L667" s="765"/>
      <c r="M667" s="765"/>
      <c r="N667" s="765"/>
      <c r="O667" s="765"/>
      <c r="P667" s="765"/>
      <c r="Q667" s="765"/>
      <c r="R667" s="765"/>
      <c r="S667" s="765"/>
      <c r="T667" s="765"/>
      <c r="U667" s="765"/>
    </row>
    <row r="668" spans="1:21" ht="15.75" customHeight="1">
      <c r="A668" s="766"/>
      <c r="B668" s="766"/>
      <c r="C668" s="766"/>
      <c r="D668" s="771"/>
      <c r="E668" s="771"/>
      <c r="F668" s="771"/>
      <c r="G668" s="771"/>
      <c r="H668" s="771"/>
      <c r="I668" s="766"/>
      <c r="J668" s="771"/>
      <c r="K668" s="771"/>
      <c r="L668" s="765"/>
      <c r="M668" s="765"/>
      <c r="N668" s="765"/>
      <c r="O668" s="765"/>
      <c r="P668" s="765"/>
      <c r="Q668" s="765"/>
      <c r="R668" s="765"/>
      <c r="S668" s="765"/>
      <c r="T668" s="765"/>
      <c r="U668" s="765"/>
    </row>
    <row r="669" spans="1:21" ht="15.75" customHeight="1">
      <c r="A669" s="766"/>
      <c r="B669" s="766"/>
      <c r="C669" s="766"/>
      <c r="D669" s="771"/>
      <c r="E669" s="771"/>
      <c r="F669" s="771"/>
      <c r="G669" s="771"/>
      <c r="H669" s="771"/>
      <c r="I669" s="766"/>
      <c r="J669" s="771"/>
      <c r="K669" s="771"/>
      <c r="L669" s="765"/>
      <c r="M669" s="765"/>
      <c r="N669" s="765"/>
      <c r="O669" s="765"/>
      <c r="P669" s="765"/>
      <c r="Q669" s="765"/>
      <c r="R669" s="765"/>
      <c r="S669" s="765"/>
      <c r="T669" s="765"/>
      <c r="U669" s="765"/>
    </row>
    <row r="670" spans="1:21" ht="15.75" customHeight="1">
      <c r="A670" s="766"/>
      <c r="B670" s="766"/>
      <c r="C670" s="766"/>
      <c r="D670" s="771"/>
      <c r="E670" s="771"/>
      <c r="F670" s="771"/>
      <c r="G670" s="771"/>
      <c r="H670" s="771"/>
      <c r="I670" s="766"/>
      <c r="J670" s="771"/>
      <c r="K670" s="771"/>
      <c r="L670" s="765"/>
      <c r="M670" s="765"/>
      <c r="N670" s="765"/>
      <c r="O670" s="765"/>
      <c r="P670" s="765"/>
      <c r="Q670" s="765"/>
      <c r="R670" s="765"/>
      <c r="S670" s="765"/>
      <c r="T670" s="765"/>
      <c r="U670" s="765"/>
    </row>
    <row r="671" spans="1:21" ht="15.75" customHeight="1">
      <c r="A671" s="766"/>
      <c r="B671" s="766"/>
      <c r="C671" s="766"/>
      <c r="D671" s="771"/>
      <c r="E671" s="771"/>
      <c r="F671" s="771"/>
      <c r="G671" s="771"/>
      <c r="H671" s="771"/>
      <c r="I671" s="766"/>
      <c r="J671" s="771"/>
      <c r="K671" s="771"/>
      <c r="L671" s="765"/>
      <c r="M671" s="765"/>
      <c r="N671" s="765"/>
      <c r="O671" s="765"/>
      <c r="P671" s="765"/>
      <c r="Q671" s="765"/>
      <c r="R671" s="765"/>
      <c r="S671" s="765"/>
      <c r="T671" s="765"/>
      <c r="U671" s="765"/>
    </row>
    <row r="672" spans="1:21" ht="15.75" customHeight="1">
      <c r="A672" s="766"/>
      <c r="B672" s="766"/>
      <c r="C672" s="766"/>
      <c r="D672" s="771"/>
      <c r="E672" s="771"/>
      <c r="F672" s="771"/>
      <c r="G672" s="771"/>
      <c r="H672" s="771"/>
      <c r="I672" s="766"/>
      <c r="J672" s="771"/>
      <c r="K672" s="771"/>
      <c r="L672" s="765"/>
      <c r="M672" s="765"/>
      <c r="N672" s="765"/>
      <c r="O672" s="765"/>
      <c r="P672" s="765"/>
      <c r="Q672" s="765"/>
      <c r="R672" s="765"/>
      <c r="S672" s="765"/>
      <c r="T672" s="765"/>
      <c r="U672" s="765"/>
    </row>
    <row r="673" spans="1:21" ht="15.75" customHeight="1">
      <c r="A673" s="766"/>
      <c r="B673" s="766"/>
      <c r="C673" s="766"/>
      <c r="D673" s="771"/>
      <c r="E673" s="771"/>
      <c r="F673" s="771"/>
      <c r="G673" s="771"/>
      <c r="H673" s="771"/>
      <c r="I673" s="766"/>
      <c r="J673" s="771"/>
      <c r="K673" s="771"/>
      <c r="L673" s="765"/>
      <c r="M673" s="765"/>
      <c r="N673" s="765"/>
      <c r="O673" s="765"/>
      <c r="P673" s="765"/>
      <c r="Q673" s="765"/>
      <c r="R673" s="765"/>
      <c r="S673" s="765"/>
      <c r="T673" s="765"/>
      <c r="U673" s="765"/>
    </row>
    <row r="674" spans="1:21" ht="15.75" customHeight="1">
      <c r="A674" s="766"/>
      <c r="B674" s="766"/>
      <c r="C674" s="766"/>
      <c r="D674" s="771"/>
      <c r="E674" s="771"/>
      <c r="F674" s="771"/>
      <c r="G674" s="771"/>
      <c r="H674" s="771"/>
      <c r="I674" s="766"/>
      <c r="J674" s="771"/>
      <c r="K674" s="771"/>
      <c r="L674" s="765"/>
      <c r="M674" s="765"/>
      <c r="N674" s="765"/>
      <c r="O674" s="765"/>
      <c r="P674" s="765"/>
      <c r="Q674" s="765"/>
      <c r="R674" s="765"/>
      <c r="S674" s="765"/>
      <c r="T674" s="765"/>
      <c r="U674" s="765"/>
    </row>
    <row r="675" spans="1:21" ht="15.75" customHeight="1">
      <c r="A675" s="766"/>
      <c r="B675" s="766"/>
      <c r="C675" s="766"/>
      <c r="D675" s="771"/>
      <c r="E675" s="771"/>
      <c r="F675" s="771"/>
      <c r="G675" s="771"/>
      <c r="H675" s="771"/>
      <c r="I675" s="766"/>
      <c r="J675" s="771"/>
      <c r="K675" s="771"/>
      <c r="L675" s="765"/>
      <c r="M675" s="765"/>
      <c r="N675" s="765"/>
      <c r="O675" s="765"/>
      <c r="P675" s="765"/>
      <c r="Q675" s="765"/>
      <c r="R675" s="765"/>
      <c r="S675" s="765"/>
      <c r="T675" s="765"/>
      <c r="U675" s="765"/>
    </row>
    <row r="676" spans="1:21" ht="15.75" customHeight="1">
      <c r="A676" s="766"/>
      <c r="B676" s="766"/>
      <c r="C676" s="766"/>
      <c r="D676" s="771"/>
      <c r="E676" s="771"/>
      <c r="F676" s="771"/>
      <c r="G676" s="771"/>
      <c r="H676" s="771"/>
      <c r="I676" s="766"/>
      <c r="J676" s="771"/>
      <c r="K676" s="771"/>
      <c r="L676" s="765"/>
      <c r="M676" s="765"/>
      <c r="N676" s="765"/>
      <c r="O676" s="765"/>
      <c r="P676" s="765"/>
      <c r="Q676" s="765"/>
      <c r="R676" s="765"/>
      <c r="S676" s="765"/>
      <c r="T676" s="765"/>
      <c r="U676" s="765"/>
    </row>
    <row r="677" spans="1:21" ht="15.75" customHeight="1">
      <c r="A677" s="766"/>
      <c r="B677" s="766"/>
      <c r="C677" s="766"/>
      <c r="D677" s="771"/>
      <c r="E677" s="771"/>
      <c r="F677" s="771"/>
      <c r="G677" s="771"/>
      <c r="H677" s="771"/>
      <c r="I677" s="766"/>
      <c r="J677" s="771"/>
      <c r="K677" s="771"/>
      <c r="L677" s="765"/>
      <c r="M677" s="765"/>
      <c r="N677" s="765"/>
      <c r="O677" s="765"/>
      <c r="P677" s="765"/>
      <c r="Q677" s="765"/>
      <c r="R677" s="765"/>
      <c r="S677" s="765"/>
      <c r="T677" s="765"/>
      <c r="U677" s="765"/>
    </row>
    <row r="678" spans="1:21" ht="15.75" customHeight="1">
      <c r="A678" s="766"/>
      <c r="B678" s="766"/>
      <c r="C678" s="766"/>
      <c r="D678" s="771"/>
      <c r="E678" s="771"/>
      <c r="F678" s="771"/>
      <c r="G678" s="771"/>
      <c r="H678" s="771"/>
      <c r="I678" s="766"/>
      <c r="J678" s="771"/>
      <c r="K678" s="771"/>
      <c r="L678" s="765"/>
      <c r="M678" s="765"/>
      <c r="N678" s="765"/>
      <c r="O678" s="765"/>
      <c r="P678" s="765"/>
      <c r="Q678" s="765"/>
      <c r="R678" s="765"/>
      <c r="S678" s="765"/>
      <c r="T678" s="765"/>
      <c r="U678" s="765"/>
    </row>
    <row r="679" spans="1:21" ht="15.75" customHeight="1">
      <c r="A679" s="766"/>
      <c r="B679" s="766"/>
      <c r="C679" s="766"/>
      <c r="D679" s="771"/>
      <c r="E679" s="771"/>
      <c r="F679" s="771"/>
      <c r="G679" s="771"/>
      <c r="H679" s="771"/>
      <c r="I679" s="766"/>
      <c r="J679" s="771"/>
      <c r="K679" s="771"/>
      <c r="L679" s="765"/>
      <c r="M679" s="765"/>
      <c r="N679" s="765"/>
      <c r="O679" s="765"/>
      <c r="P679" s="765"/>
      <c r="Q679" s="765"/>
      <c r="R679" s="765"/>
      <c r="S679" s="765"/>
      <c r="T679" s="765"/>
      <c r="U679" s="765"/>
    </row>
    <row r="680" spans="1:21" ht="15.75" customHeight="1">
      <c r="A680" s="766"/>
      <c r="B680" s="766"/>
      <c r="C680" s="766"/>
      <c r="D680" s="771"/>
      <c r="E680" s="771"/>
      <c r="F680" s="771"/>
      <c r="G680" s="771"/>
      <c r="H680" s="771"/>
      <c r="I680" s="766"/>
      <c r="J680" s="771"/>
      <c r="K680" s="771"/>
      <c r="L680" s="765"/>
      <c r="M680" s="765"/>
      <c r="N680" s="765"/>
      <c r="O680" s="765"/>
      <c r="P680" s="765"/>
      <c r="Q680" s="765"/>
      <c r="R680" s="765"/>
      <c r="S680" s="765"/>
      <c r="T680" s="765"/>
      <c r="U680" s="765"/>
    </row>
    <row r="681" spans="1:21" ht="15.75" customHeight="1">
      <c r="A681" s="766"/>
      <c r="B681" s="766"/>
      <c r="C681" s="766"/>
      <c r="D681" s="771"/>
      <c r="E681" s="771"/>
      <c r="F681" s="771"/>
      <c r="G681" s="771"/>
      <c r="H681" s="771"/>
      <c r="I681" s="766"/>
      <c r="J681" s="771"/>
      <c r="K681" s="771"/>
      <c r="L681" s="765"/>
      <c r="M681" s="765"/>
      <c r="N681" s="765"/>
      <c r="O681" s="765"/>
      <c r="P681" s="765"/>
      <c r="Q681" s="765"/>
      <c r="R681" s="765"/>
      <c r="S681" s="765"/>
      <c r="T681" s="765"/>
      <c r="U681" s="765"/>
    </row>
    <row r="682" spans="1:21" ht="15.75" customHeight="1">
      <c r="A682" s="766"/>
      <c r="B682" s="766"/>
      <c r="C682" s="766"/>
      <c r="D682" s="771"/>
      <c r="E682" s="771"/>
      <c r="F682" s="771"/>
      <c r="G682" s="771"/>
      <c r="H682" s="771"/>
      <c r="I682" s="766"/>
      <c r="J682" s="771"/>
      <c r="K682" s="771"/>
      <c r="L682" s="765"/>
      <c r="M682" s="765"/>
      <c r="N682" s="765"/>
      <c r="O682" s="765"/>
      <c r="P682" s="765"/>
      <c r="Q682" s="765"/>
      <c r="R682" s="765"/>
      <c r="S682" s="765"/>
      <c r="T682" s="765"/>
      <c r="U682" s="765"/>
    </row>
    <row r="683" spans="1:21" ht="15.75" customHeight="1">
      <c r="A683" s="766"/>
      <c r="B683" s="766"/>
      <c r="C683" s="766"/>
      <c r="D683" s="771"/>
      <c r="E683" s="771"/>
      <c r="F683" s="771"/>
      <c r="G683" s="771"/>
      <c r="H683" s="771"/>
      <c r="I683" s="766"/>
      <c r="J683" s="771"/>
      <c r="K683" s="771"/>
      <c r="L683" s="765"/>
      <c r="M683" s="765"/>
      <c r="N683" s="765"/>
      <c r="O683" s="765"/>
      <c r="P683" s="765"/>
      <c r="Q683" s="765"/>
      <c r="R683" s="765"/>
      <c r="S683" s="765"/>
      <c r="T683" s="765"/>
      <c r="U683" s="765"/>
    </row>
    <row r="684" spans="1:21" ht="15.75" customHeight="1">
      <c r="A684" s="766"/>
      <c r="B684" s="766"/>
      <c r="C684" s="766"/>
      <c r="D684" s="771"/>
      <c r="E684" s="771"/>
      <c r="F684" s="771"/>
      <c r="G684" s="771"/>
      <c r="H684" s="771"/>
      <c r="I684" s="766"/>
      <c r="J684" s="771"/>
      <c r="K684" s="771"/>
      <c r="L684" s="765"/>
      <c r="M684" s="765"/>
      <c r="N684" s="765"/>
      <c r="O684" s="765"/>
      <c r="P684" s="765"/>
      <c r="Q684" s="765"/>
      <c r="R684" s="765"/>
      <c r="S684" s="765"/>
      <c r="T684" s="765"/>
      <c r="U684" s="765"/>
    </row>
    <row r="685" spans="1:21" ht="15.75" customHeight="1">
      <c r="A685" s="766"/>
      <c r="B685" s="766"/>
      <c r="C685" s="766"/>
      <c r="D685" s="771"/>
      <c r="E685" s="771"/>
      <c r="F685" s="771"/>
      <c r="G685" s="771"/>
      <c r="H685" s="771"/>
      <c r="I685" s="766"/>
      <c r="J685" s="771"/>
      <c r="K685" s="771"/>
      <c r="L685" s="765"/>
      <c r="M685" s="765"/>
      <c r="N685" s="765"/>
      <c r="O685" s="765"/>
      <c r="P685" s="765"/>
      <c r="Q685" s="765"/>
      <c r="R685" s="765"/>
      <c r="S685" s="765"/>
      <c r="T685" s="765"/>
      <c r="U685" s="765"/>
    </row>
    <row r="686" spans="1:21" ht="15.75" customHeight="1">
      <c r="A686" s="766"/>
      <c r="B686" s="766"/>
      <c r="C686" s="766"/>
      <c r="D686" s="771"/>
      <c r="E686" s="771"/>
      <c r="F686" s="771"/>
      <c r="G686" s="771"/>
      <c r="H686" s="771"/>
      <c r="I686" s="766"/>
      <c r="J686" s="771"/>
      <c r="K686" s="771"/>
      <c r="L686" s="765"/>
      <c r="M686" s="765"/>
      <c r="N686" s="765"/>
      <c r="O686" s="765"/>
      <c r="P686" s="765"/>
      <c r="Q686" s="765"/>
      <c r="R686" s="765"/>
      <c r="S686" s="765"/>
      <c r="T686" s="765"/>
      <c r="U686" s="765"/>
    </row>
    <row r="687" spans="1:21" ht="15.75" customHeight="1">
      <c r="A687" s="766"/>
      <c r="B687" s="766"/>
      <c r="C687" s="766"/>
      <c r="D687" s="771"/>
      <c r="E687" s="771"/>
      <c r="F687" s="771"/>
      <c r="G687" s="771"/>
      <c r="H687" s="771"/>
      <c r="I687" s="766"/>
      <c r="J687" s="771"/>
      <c r="K687" s="771"/>
      <c r="L687" s="765"/>
      <c r="M687" s="765"/>
      <c r="N687" s="765"/>
      <c r="O687" s="765"/>
      <c r="P687" s="765"/>
      <c r="Q687" s="765"/>
      <c r="R687" s="765"/>
      <c r="S687" s="765"/>
      <c r="T687" s="765"/>
      <c r="U687" s="765"/>
    </row>
    <row r="688" spans="1:21" ht="15.75" customHeight="1">
      <c r="A688" s="766"/>
      <c r="B688" s="766"/>
      <c r="C688" s="766"/>
      <c r="D688" s="771"/>
      <c r="E688" s="771"/>
      <c r="F688" s="771"/>
      <c r="G688" s="771"/>
      <c r="H688" s="771"/>
      <c r="I688" s="766"/>
      <c r="J688" s="771"/>
      <c r="K688" s="771"/>
      <c r="L688" s="765"/>
      <c r="M688" s="765"/>
      <c r="N688" s="765"/>
      <c r="O688" s="765"/>
      <c r="P688" s="765"/>
      <c r="Q688" s="765"/>
      <c r="R688" s="765"/>
      <c r="S688" s="765"/>
      <c r="T688" s="765"/>
      <c r="U688" s="765"/>
    </row>
    <row r="689" spans="1:21" ht="15.75" customHeight="1">
      <c r="A689" s="766"/>
      <c r="B689" s="766"/>
      <c r="C689" s="766"/>
      <c r="D689" s="771"/>
      <c r="E689" s="771"/>
      <c r="F689" s="771"/>
      <c r="G689" s="771"/>
      <c r="H689" s="771"/>
      <c r="I689" s="766"/>
      <c r="J689" s="771"/>
      <c r="K689" s="771"/>
      <c r="L689" s="765"/>
      <c r="M689" s="765"/>
      <c r="N689" s="765"/>
      <c r="O689" s="765"/>
      <c r="P689" s="765"/>
      <c r="Q689" s="765"/>
      <c r="R689" s="765"/>
      <c r="S689" s="765"/>
      <c r="T689" s="765"/>
      <c r="U689" s="765"/>
    </row>
    <row r="690" spans="1:21" ht="15.75" customHeight="1">
      <c r="A690" s="766"/>
      <c r="B690" s="766"/>
      <c r="C690" s="766"/>
      <c r="D690" s="771"/>
      <c r="E690" s="771"/>
      <c r="F690" s="771"/>
      <c r="G690" s="771"/>
      <c r="H690" s="771"/>
      <c r="I690" s="766"/>
      <c r="J690" s="771"/>
      <c r="K690" s="771"/>
      <c r="L690" s="765"/>
      <c r="M690" s="765"/>
      <c r="N690" s="765"/>
      <c r="O690" s="765"/>
      <c r="P690" s="765"/>
      <c r="Q690" s="765"/>
      <c r="R690" s="765"/>
      <c r="S690" s="765"/>
      <c r="T690" s="765"/>
      <c r="U690" s="765"/>
    </row>
    <row r="691" spans="1:21" ht="15.75" customHeight="1">
      <c r="A691" s="766"/>
      <c r="B691" s="766"/>
      <c r="C691" s="766"/>
      <c r="D691" s="771"/>
      <c r="E691" s="771"/>
      <c r="F691" s="771"/>
      <c r="G691" s="771"/>
      <c r="H691" s="771"/>
      <c r="I691" s="766"/>
      <c r="J691" s="771"/>
      <c r="K691" s="771"/>
      <c r="L691" s="765"/>
      <c r="M691" s="765"/>
      <c r="N691" s="765"/>
      <c r="O691" s="765"/>
      <c r="P691" s="765"/>
      <c r="Q691" s="765"/>
      <c r="R691" s="765"/>
      <c r="S691" s="765"/>
      <c r="T691" s="765"/>
      <c r="U691" s="765"/>
    </row>
    <row r="692" spans="1:21" ht="15.75" customHeight="1">
      <c r="A692" s="766"/>
      <c r="B692" s="766"/>
      <c r="C692" s="766"/>
      <c r="D692" s="771"/>
      <c r="E692" s="771"/>
      <c r="F692" s="771"/>
      <c r="G692" s="771"/>
      <c r="H692" s="771"/>
      <c r="I692" s="766"/>
      <c r="J692" s="771"/>
      <c r="K692" s="771"/>
      <c r="L692" s="765"/>
      <c r="M692" s="765"/>
      <c r="N692" s="765"/>
      <c r="O692" s="765"/>
      <c r="P692" s="765"/>
      <c r="Q692" s="765"/>
      <c r="R692" s="765"/>
      <c r="S692" s="765"/>
      <c r="T692" s="765"/>
      <c r="U692" s="765"/>
    </row>
    <row r="693" spans="1:21" ht="15.75" customHeight="1">
      <c r="A693" s="766"/>
      <c r="B693" s="766"/>
      <c r="C693" s="766"/>
      <c r="D693" s="771"/>
      <c r="E693" s="771"/>
      <c r="F693" s="771"/>
      <c r="G693" s="771"/>
      <c r="H693" s="771"/>
      <c r="I693" s="766"/>
      <c r="J693" s="771"/>
      <c r="K693" s="771"/>
      <c r="L693" s="765"/>
      <c r="M693" s="765"/>
      <c r="N693" s="765"/>
      <c r="O693" s="765"/>
      <c r="P693" s="765"/>
      <c r="Q693" s="765"/>
      <c r="R693" s="765"/>
      <c r="S693" s="765"/>
      <c r="T693" s="765"/>
      <c r="U693" s="765"/>
    </row>
    <row r="694" spans="1:21" ht="15.75" customHeight="1">
      <c r="A694" s="766"/>
      <c r="B694" s="766"/>
      <c r="C694" s="766"/>
      <c r="D694" s="771"/>
      <c r="E694" s="771"/>
      <c r="F694" s="771"/>
      <c r="G694" s="771"/>
      <c r="H694" s="771"/>
      <c r="I694" s="766"/>
      <c r="J694" s="771"/>
      <c r="K694" s="771"/>
      <c r="L694" s="765"/>
      <c r="M694" s="765"/>
      <c r="N694" s="765"/>
      <c r="O694" s="765"/>
      <c r="P694" s="765"/>
      <c r="Q694" s="765"/>
      <c r="R694" s="765"/>
      <c r="S694" s="765"/>
      <c r="T694" s="765"/>
      <c r="U694" s="765"/>
    </row>
    <row r="695" spans="1:21" ht="15.75" customHeight="1">
      <c r="A695" s="766"/>
      <c r="B695" s="766"/>
      <c r="C695" s="766"/>
      <c r="D695" s="771"/>
      <c r="E695" s="771"/>
      <c r="F695" s="771"/>
      <c r="G695" s="771"/>
      <c r="H695" s="771"/>
      <c r="I695" s="766"/>
      <c r="J695" s="771"/>
      <c r="K695" s="771"/>
      <c r="L695" s="765"/>
      <c r="M695" s="765"/>
      <c r="N695" s="765"/>
      <c r="O695" s="765"/>
      <c r="P695" s="765"/>
      <c r="Q695" s="765"/>
      <c r="R695" s="765"/>
      <c r="S695" s="765"/>
      <c r="T695" s="765"/>
      <c r="U695" s="765"/>
    </row>
    <row r="696" spans="1:21" ht="15.75" customHeight="1">
      <c r="A696" s="766"/>
      <c r="B696" s="766"/>
      <c r="C696" s="766"/>
      <c r="D696" s="771"/>
      <c r="E696" s="771"/>
      <c r="F696" s="771"/>
      <c r="G696" s="771"/>
      <c r="H696" s="771"/>
      <c r="I696" s="766"/>
      <c r="J696" s="771"/>
      <c r="K696" s="771"/>
      <c r="L696" s="765"/>
      <c r="M696" s="765"/>
      <c r="N696" s="765"/>
      <c r="O696" s="765"/>
      <c r="P696" s="765"/>
      <c r="Q696" s="765"/>
      <c r="R696" s="765"/>
      <c r="S696" s="765"/>
      <c r="T696" s="765"/>
      <c r="U696" s="765"/>
    </row>
    <row r="697" spans="1:21" ht="15.75" customHeight="1">
      <c r="A697" s="766"/>
      <c r="B697" s="766"/>
      <c r="C697" s="766"/>
      <c r="D697" s="771"/>
      <c r="E697" s="771"/>
      <c r="F697" s="771"/>
      <c r="G697" s="771"/>
      <c r="H697" s="771"/>
      <c r="I697" s="766"/>
      <c r="J697" s="771"/>
      <c r="K697" s="771"/>
      <c r="L697" s="765"/>
      <c r="M697" s="765"/>
      <c r="N697" s="765"/>
      <c r="O697" s="765"/>
      <c r="P697" s="765"/>
      <c r="Q697" s="765"/>
      <c r="R697" s="765"/>
      <c r="S697" s="765"/>
      <c r="T697" s="765"/>
      <c r="U697" s="765"/>
    </row>
    <row r="698" spans="1:21" ht="15.75" customHeight="1">
      <c r="A698" s="766"/>
      <c r="B698" s="766"/>
      <c r="C698" s="766"/>
      <c r="D698" s="771"/>
      <c r="E698" s="771"/>
      <c r="F698" s="771"/>
      <c r="G698" s="771"/>
      <c r="H698" s="771"/>
      <c r="I698" s="766"/>
      <c r="J698" s="771"/>
      <c r="K698" s="771"/>
      <c r="L698" s="765"/>
      <c r="M698" s="765"/>
      <c r="N698" s="765"/>
      <c r="O698" s="765"/>
      <c r="P698" s="765"/>
      <c r="Q698" s="765"/>
      <c r="R698" s="765"/>
      <c r="S698" s="765"/>
      <c r="T698" s="765"/>
      <c r="U698" s="765"/>
    </row>
    <row r="699" spans="1:21" ht="15.75" customHeight="1">
      <c r="A699" s="766"/>
      <c r="B699" s="766"/>
      <c r="C699" s="766"/>
      <c r="D699" s="771"/>
      <c r="E699" s="771"/>
      <c r="F699" s="771"/>
      <c r="G699" s="771"/>
      <c r="H699" s="771"/>
      <c r="I699" s="766"/>
      <c r="J699" s="771"/>
      <c r="K699" s="771"/>
      <c r="L699" s="765"/>
      <c r="M699" s="765"/>
      <c r="N699" s="765"/>
      <c r="O699" s="765"/>
      <c r="P699" s="765"/>
      <c r="Q699" s="765"/>
      <c r="R699" s="765"/>
      <c r="S699" s="765"/>
      <c r="T699" s="765"/>
      <c r="U699" s="765"/>
    </row>
    <row r="700" spans="1:21" ht="15.75" customHeight="1">
      <c r="A700" s="766"/>
      <c r="B700" s="766"/>
      <c r="C700" s="766"/>
      <c r="D700" s="771"/>
      <c r="E700" s="771"/>
      <c r="F700" s="771"/>
      <c r="G700" s="771"/>
      <c r="H700" s="771"/>
      <c r="I700" s="766"/>
      <c r="J700" s="771"/>
      <c r="K700" s="771"/>
      <c r="L700" s="765"/>
      <c r="M700" s="765"/>
      <c r="N700" s="765"/>
      <c r="O700" s="765"/>
      <c r="P700" s="765"/>
      <c r="Q700" s="765"/>
      <c r="R700" s="765"/>
      <c r="S700" s="765"/>
      <c r="T700" s="765"/>
      <c r="U700" s="765"/>
    </row>
    <row r="701" spans="1:21" ht="15.75" customHeight="1">
      <c r="A701" s="766"/>
      <c r="B701" s="766"/>
      <c r="C701" s="766"/>
      <c r="D701" s="771"/>
      <c r="E701" s="771"/>
      <c r="F701" s="771"/>
      <c r="G701" s="771"/>
      <c r="H701" s="771"/>
      <c r="I701" s="766"/>
      <c r="J701" s="771"/>
      <c r="K701" s="771"/>
      <c r="L701" s="765"/>
      <c r="M701" s="765"/>
      <c r="N701" s="765"/>
      <c r="O701" s="765"/>
      <c r="P701" s="765"/>
      <c r="Q701" s="765"/>
      <c r="R701" s="765"/>
      <c r="S701" s="765"/>
      <c r="T701" s="765"/>
      <c r="U701" s="765"/>
    </row>
    <row r="702" spans="1:21" ht="15.75" customHeight="1">
      <c r="A702" s="766"/>
      <c r="B702" s="766"/>
      <c r="C702" s="766"/>
      <c r="D702" s="771"/>
      <c r="E702" s="771"/>
      <c r="F702" s="771"/>
      <c r="G702" s="771"/>
      <c r="H702" s="771"/>
      <c r="I702" s="766"/>
      <c r="J702" s="771"/>
      <c r="K702" s="771"/>
      <c r="L702" s="765"/>
      <c r="M702" s="765"/>
      <c r="N702" s="765"/>
      <c r="O702" s="765"/>
      <c r="P702" s="765"/>
      <c r="Q702" s="765"/>
      <c r="R702" s="765"/>
      <c r="S702" s="765"/>
      <c r="T702" s="765"/>
      <c r="U702" s="765"/>
    </row>
    <row r="703" spans="1:21" ht="15.75" customHeight="1">
      <c r="A703" s="766"/>
      <c r="B703" s="766"/>
      <c r="C703" s="766"/>
      <c r="D703" s="771"/>
      <c r="E703" s="771"/>
      <c r="F703" s="771"/>
      <c r="G703" s="771"/>
      <c r="H703" s="771"/>
      <c r="I703" s="766"/>
      <c r="J703" s="771"/>
      <c r="K703" s="771"/>
      <c r="L703" s="765"/>
      <c r="M703" s="765"/>
      <c r="N703" s="765"/>
      <c r="O703" s="765"/>
      <c r="P703" s="765"/>
      <c r="Q703" s="765"/>
      <c r="R703" s="765"/>
      <c r="S703" s="765"/>
      <c r="T703" s="765"/>
      <c r="U703" s="765"/>
    </row>
    <row r="704" spans="1:21" ht="15.75" customHeight="1">
      <c r="A704" s="766"/>
      <c r="B704" s="766"/>
      <c r="C704" s="766"/>
      <c r="D704" s="771"/>
      <c r="E704" s="771"/>
      <c r="F704" s="771"/>
      <c r="G704" s="771"/>
      <c r="H704" s="771"/>
      <c r="I704" s="766"/>
      <c r="J704" s="771"/>
      <c r="K704" s="771"/>
      <c r="L704" s="765"/>
      <c r="M704" s="765"/>
      <c r="N704" s="765"/>
      <c r="O704" s="765"/>
      <c r="P704" s="765"/>
      <c r="Q704" s="765"/>
      <c r="R704" s="765"/>
      <c r="S704" s="765"/>
      <c r="T704" s="765"/>
      <c r="U704" s="765"/>
    </row>
    <row r="705" spans="1:21" ht="15.75" customHeight="1">
      <c r="A705" s="766"/>
      <c r="B705" s="766"/>
      <c r="C705" s="766"/>
      <c r="D705" s="771"/>
      <c r="E705" s="771"/>
      <c r="F705" s="771"/>
      <c r="G705" s="771"/>
      <c r="H705" s="771"/>
      <c r="I705" s="766"/>
      <c r="J705" s="771"/>
      <c r="K705" s="771"/>
      <c r="L705" s="765"/>
      <c r="M705" s="765"/>
      <c r="N705" s="765"/>
      <c r="O705" s="765"/>
      <c r="P705" s="765"/>
      <c r="Q705" s="765"/>
      <c r="R705" s="765"/>
      <c r="S705" s="765"/>
      <c r="T705" s="765"/>
      <c r="U705" s="765"/>
    </row>
    <row r="706" spans="1:21" ht="15.75" customHeight="1">
      <c r="A706" s="766"/>
      <c r="B706" s="766"/>
      <c r="C706" s="766"/>
      <c r="D706" s="771"/>
      <c r="E706" s="771"/>
      <c r="F706" s="771"/>
      <c r="G706" s="771"/>
      <c r="H706" s="771"/>
      <c r="I706" s="766"/>
      <c r="J706" s="771"/>
      <c r="K706" s="771"/>
      <c r="L706" s="765"/>
      <c r="M706" s="765"/>
      <c r="N706" s="765"/>
      <c r="O706" s="765"/>
      <c r="P706" s="765"/>
      <c r="Q706" s="765"/>
      <c r="R706" s="765"/>
      <c r="S706" s="765"/>
      <c r="T706" s="765"/>
      <c r="U706" s="765"/>
    </row>
    <row r="707" spans="1:21" ht="15.75" customHeight="1">
      <c r="A707" s="766"/>
      <c r="B707" s="766"/>
      <c r="C707" s="766"/>
      <c r="D707" s="771"/>
      <c r="E707" s="771"/>
      <c r="F707" s="771"/>
      <c r="G707" s="771"/>
      <c r="H707" s="771"/>
      <c r="I707" s="766"/>
      <c r="J707" s="771"/>
      <c r="K707" s="771"/>
      <c r="L707" s="765"/>
      <c r="M707" s="765"/>
      <c r="N707" s="765"/>
      <c r="O707" s="765"/>
      <c r="P707" s="765"/>
      <c r="Q707" s="765"/>
      <c r="R707" s="765"/>
      <c r="S707" s="765"/>
      <c r="T707" s="765"/>
      <c r="U707" s="765"/>
    </row>
    <row r="708" spans="1:21" ht="15.75" customHeight="1">
      <c r="A708" s="766"/>
      <c r="B708" s="766"/>
      <c r="C708" s="766"/>
      <c r="D708" s="771"/>
      <c r="E708" s="771"/>
      <c r="F708" s="771"/>
      <c r="G708" s="771"/>
      <c r="H708" s="771"/>
      <c r="I708" s="766"/>
      <c r="J708" s="771"/>
      <c r="K708" s="771"/>
      <c r="L708" s="765"/>
      <c r="M708" s="765"/>
      <c r="N708" s="765"/>
      <c r="O708" s="765"/>
      <c r="P708" s="765"/>
      <c r="Q708" s="765"/>
      <c r="R708" s="765"/>
      <c r="S708" s="765"/>
      <c r="T708" s="765"/>
      <c r="U708" s="765"/>
    </row>
    <row r="709" spans="1:21" ht="15.75" customHeight="1">
      <c r="A709" s="766"/>
      <c r="B709" s="766"/>
      <c r="C709" s="766"/>
      <c r="D709" s="771"/>
      <c r="E709" s="771"/>
      <c r="F709" s="771"/>
      <c r="G709" s="771"/>
      <c r="H709" s="771"/>
      <c r="I709" s="766"/>
      <c r="J709" s="771"/>
      <c r="K709" s="771"/>
      <c r="L709" s="765"/>
      <c r="M709" s="765"/>
      <c r="N709" s="765"/>
      <c r="O709" s="765"/>
      <c r="P709" s="765"/>
      <c r="Q709" s="765"/>
      <c r="R709" s="765"/>
      <c r="S709" s="765"/>
      <c r="T709" s="765"/>
      <c r="U709" s="765"/>
    </row>
    <row r="710" spans="1:21" ht="15.75" customHeight="1">
      <c r="A710" s="766"/>
      <c r="B710" s="766"/>
      <c r="C710" s="766"/>
      <c r="D710" s="771"/>
      <c r="E710" s="771"/>
      <c r="F710" s="771"/>
      <c r="G710" s="771"/>
      <c r="H710" s="771"/>
      <c r="I710" s="766"/>
      <c r="J710" s="771"/>
      <c r="K710" s="771"/>
      <c r="L710" s="765"/>
      <c r="M710" s="765"/>
      <c r="N710" s="765"/>
      <c r="O710" s="765"/>
      <c r="P710" s="765"/>
      <c r="Q710" s="765"/>
      <c r="R710" s="765"/>
      <c r="S710" s="765"/>
      <c r="T710" s="765"/>
      <c r="U710" s="765"/>
    </row>
    <row r="711" spans="1:21" ht="15.75" customHeight="1">
      <c r="A711" s="766"/>
      <c r="B711" s="766"/>
      <c r="C711" s="766"/>
      <c r="D711" s="771"/>
      <c r="E711" s="771"/>
      <c r="F711" s="771"/>
      <c r="G711" s="771"/>
      <c r="H711" s="771"/>
      <c r="I711" s="766"/>
      <c r="J711" s="771"/>
      <c r="K711" s="771"/>
      <c r="L711" s="765"/>
      <c r="M711" s="765"/>
      <c r="N711" s="765"/>
      <c r="O711" s="765"/>
      <c r="P711" s="765"/>
      <c r="Q711" s="765"/>
      <c r="R711" s="765"/>
      <c r="S711" s="765"/>
      <c r="T711" s="765"/>
      <c r="U711" s="765"/>
    </row>
    <row r="712" spans="1:21" ht="15.75" customHeight="1">
      <c r="A712" s="766"/>
      <c r="B712" s="766"/>
      <c r="C712" s="766"/>
      <c r="D712" s="771"/>
      <c r="E712" s="771"/>
      <c r="F712" s="771"/>
      <c r="G712" s="771"/>
      <c r="H712" s="771"/>
      <c r="I712" s="766"/>
      <c r="J712" s="771"/>
      <c r="K712" s="771"/>
      <c r="L712" s="765"/>
      <c r="M712" s="765"/>
      <c r="N712" s="765"/>
      <c r="O712" s="765"/>
      <c r="P712" s="765"/>
      <c r="Q712" s="765"/>
      <c r="R712" s="765"/>
      <c r="S712" s="765"/>
      <c r="T712" s="765"/>
      <c r="U712" s="765"/>
    </row>
    <row r="713" spans="1:21" ht="15.75" customHeight="1">
      <c r="A713" s="766"/>
      <c r="B713" s="766"/>
      <c r="C713" s="766"/>
      <c r="D713" s="771"/>
      <c r="E713" s="771"/>
      <c r="F713" s="771"/>
      <c r="G713" s="771"/>
      <c r="H713" s="771"/>
      <c r="I713" s="766"/>
      <c r="J713" s="771"/>
      <c r="K713" s="771"/>
      <c r="L713" s="765"/>
      <c r="M713" s="765"/>
      <c r="N713" s="765"/>
      <c r="O713" s="765"/>
      <c r="P713" s="765"/>
      <c r="Q713" s="765"/>
      <c r="R713" s="765"/>
      <c r="S713" s="765"/>
      <c r="T713" s="765"/>
      <c r="U713" s="765"/>
    </row>
    <row r="714" spans="1:21" ht="15.75" customHeight="1">
      <c r="A714" s="766"/>
      <c r="B714" s="766"/>
      <c r="C714" s="766"/>
      <c r="D714" s="771"/>
      <c r="E714" s="771"/>
      <c r="F714" s="771"/>
      <c r="G714" s="771"/>
      <c r="H714" s="771"/>
      <c r="I714" s="766"/>
      <c r="J714" s="771"/>
      <c r="K714" s="771"/>
      <c r="L714" s="765"/>
      <c r="M714" s="765"/>
      <c r="N714" s="765"/>
      <c r="O714" s="765"/>
      <c r="P714" s="765"/>
      <c r="Q714" s="765"/>
      <c r="R714" s="765"/>
      <c r="S714" s="765"/>
      <c r="T714" s="765"/>
      <c r="U714" s="765"/>
    </row>
    <row r="715" spans="1:21" ht="15.75" customHeight="1">
      <c r="A715" s="766"/>
      <c r="B715" s="766"/>
      <c r="C715" s="766"/>
      <c r="D715" s="771"/>
      <c r="E715" s="771"/>
      <c r="F715" s="771"/>
      <c r="G715" s="771"/>
      <c r="H715" s="771"/>
      <c r="I715" s="766"/>
      <c r="J715" s="771"/>
      <c r="K715" s="771"/>
      <c r="L715" s="765"/>
      <c r="M715" s="765"/>
      <c r="N715" s="765"/>
      <c r="O715" s="765"/>
      <c r="P715" s="765"/>
      <c r="Q715" s="765"/>
      <c r="R715" s="765"/>
      <c r="S715" s="765"/>
      <c r="T715" s="765"/>
      <c r="U715" s="765"/>
    </row>
    <row r="716" spans="1:21" ht="15.75" customHeight="1">
      <c r="A716" s="766"/>
      <c r="B716" s="766"/>
      <c r="C716" s="766"/>
      <c r="D716" s="771"/>
      <c r="E716" s="771"/>
      <c r="F716" s="771"/>
      <c r="G716" s="771"/>
      <c r="H716" s="771"/>
      <c r="I716" s="766"/>
      <c r="J716" s="771"/>
      <c r="K716" s="771"/>
      <c r="L716" s="765"/>
      <c r="M716" s="765"/>
      <c r="N716" s="765"/>
      <c r="O716" s="765"/>
      <c r="P716" s="765"/>
      <c r="Q716" s="765"/>
      <c r="R716" s="765"/>
      <c r="S716" s="765"/>
      <c r="T716" s="765"/>
      <c r="U716" s="765"/>
    </row>
    <row r="717" spans="1:21" ht="15.75" customHeight="1">
      <c r="A717" s="766"/>
      <c r="B717" s="766"/>
      <c r="C717" s="766"/>
      <c r="D717" s="771"/>
      <c r="E717" s="771"/>
      <c r="F717" s="771"/>
      <c r="G717" s="771"/>
      <c r="H717" s="771"/>
      <c r="I717" s="766"/>
      <c r="J717" s="771"/>
      <c r="K717" s="771"/>
      <c r="L717" s="765"/>
      <c r="M717" s="765"/>
      <c r="N717" s="765"/>
      <c r="O717" s="765"/>
      <c r="P717" s="765"/>
      <c r="Q717" s="765"/>
      <c r="R717" s="765"/>
      <c r="S717" s="765"/>
      <c r="T717" s="765"/>
      <c r="U717" s="765"/>
    </row>
    <row r="718" spans="1:21" ht="15.75" customHeight="1">
      <c r="A718" s="766"/>
      <c r="B718" s="766"/>
      <c r="C718" s="766"/>
      <c r="D718" s="771"/>
      <c r="E718" s="771"/>
      <c r="F718" s="771"/>
      <c r="G718" s="771"/>
      <c r="H718" s="771"/>
      <c r="I718" s="766"/>
      <c r="J718" s="771"/>
      <c r="K718" s="771"/>
      <c r="L718" s="765"/>
      <c r="M718" s="765"/>
      <c r="N718" s="765"/>
      <c r="O718" s="765"/>
      <c r="P718" s="765"/>
      <c r="Q718" s="765"/>
      <c r="R718" s="765"/>
      <c r="S718" s="765"/>
      <c r="T718" s="765"/>
      <c r="U718" s="765"/>
    </row>
    <row r="719" spans="1:21" ht="15.75" customHeight="1">
      <c r="A719" s="766"/>
      <c r="B719" s="766"/>
      <c r="C719" s="766"/>
      <c r="D719" s="771"/>
      <c r="E719" s="771"/>
      <c r="F719" s="771"/>
      <c r="G719" s="771"/>
      <c r="H719" s="771"/>
      <c r="I719" s="766"/>
      <c r="J719" s="771"/>
      <c r="K719" s="771"/>
      <c r="L719" s="765"/>
      <c r="M719" s="765"/>
      <c r="N719" s="765"/>
      <c r="O719" s="765"/>
      <c r="P719" s="765"/>
      <c r="Q719" s="765"/>
      <c r="R719" s="765"/>
      <c r="S719" s="765"/>
      <c r="T719" s="765"/>
      <c r="U719" s="765"/>
    </row>
    <row r="720" spans="1:21" ht="15.75" customHeight="1">
      <c r="A720" s="766"/>
      <c r="B720" s="766"/>
      <c r="C720" s="766"/>
      <c r="D720" s="771"/>
      <c r="E720" s="771"/>
      <c r="F720" s="771"/>
      <c r="G720" s="771"/>
      <c r="H720" s="771"/>
      <c r="I720" s="766"/>
      <c r="J720" s="771"/>
      <c r="K720" s="771"/>
      <c r="L720" s="765"/>
      <c r="M720" s="765"/>
      <c r="N720" s="765"/>
      <c r="O720" s="765"/>
      <c r="P720" s="765"/>
      <c r="Q720" s="765"/>
      <c r="R720" s="765"/>
      <c r="S720" s="765"/>
      <c r="T720" s="765"/>
      <c r="U720" s="765"/>
    </row>
    <row r="721" spans="1:21" ht="15.75" customHeight="1">
      <c r="A721" s="766"/>
      <c r="B721" s="766"/>
      <c r="C721" s="766"/>
      <c r="D721" s="771"/>
      <c r="E721" s="771"/>
      <c r="F721" s="771"/>
      <c r="G721" s="771"/>
      <c r="H721" s="771"/>
      <c r="I721" s="766"/>
      <c r="J721" s="771"/>
      <c r="K721" s="771"/>
      <c r="L721" s="765"/>
      <c r="M721" s="765"/>
      <c r="N721" s="765"/>
      <c r="O721" s="765"/>
      <c r="P721" s="765"/>
      <c r="Q721" s="765"/>
      <c r="R721" s="765"/>
      <c r="S721" s="765"/>
      <c r="T721" s="765"/>
      <c r="U721" s="765"/>
    </row>
    <row r="722" spans="1:21" ht="15.75" customHeight="1">
      <c r="A722" s="766"/>
      <c r="B722" s="766"/>
      <c r="C722" s="766"/>
      <c r="D722" s="771"/>
      <c r="E722" s="771"/>
      <c r="F722" s="771"/>
      <c r="G722" s="771"/>
      <c r="H722" s="771"/>
      <c r="I722" s="766"/>
      <c r="J722" s="771"/>
      <c r="K722" s="771"/>
      <c r="L722" s="765"/>
      <c r="M722" s="765"/>
      <c r="N722" s="765"/>
      <c r="O722" s="765"/>
      <c r="P722" s="765"/>
      <c r="Q722" s="765"/>
      <c r="R722" s="765"/>
      <c r="S722" s="765"/>
      <c r="T722" s="765"/>
      <c r="U722" s="765"/>
    </row>
    <row r="723" spans="1:21" ht="15.75" customHeight="1">
      <c r="A723" s="766"/>
      <c r="B723" s="766"/>
      <c r="C723" s="766"/>
      <c r="D723" s="771"/>
      <c r="E723" s="771"/>
      <c r="F723" s="771"/>
      <c r="G723" s="771"/>
      <c r="H723" s="771"/>
      <c r="I723" s="766"/>
      <c r="J723" s="771"/>
      <c r="K723" s="771"/>
      <c r="L723" s="765"/>
      <c r="M723" s="765"/>
      <c r="N723" s="765"/>
      <c r="O723" s="765"/>
      <c r="P723" s="765"/>
      <c r="Q723" s="765"/>
      <c r="R723" s="765"/>
      <c r="S723" s="765"/>
      <c r="T723" s="765"/>
      <c r="U723" s="765"/>
    </row>
    <row r="724" spans="1:21" ht="15.75" customHeight="1">
      <c r="A724" s="766"/>
      <c r="B724" s="766"/>
      <c r="C724" s="766"/>
      <c r="D724" s="771"/>
      <c r="E724" s="771"/>
      <c r="F724" s="771"/>
      <c r="G724" s="771"/>
      <c r="H724" s="771"/>
      <c r="I724" s="766"/>
      <c r="J724" s="771"/>
      <c r="K724" s="771"/>
      <c r="L724" s="765"/>
      <c r="M724" s="765"/>
      <c r="N724" s="765"/>
      <c r="O724" s="765"/>
      <c r="P724" s="765"/>
      <c r="Q724" s="765"/>
      <c r="R724" s="765"/>
      <c r="S724" s="765"/>
      <c r="T724" s="765"/>
      <c r="U724" s="765"/>
    </row>
    <row r="725" spans="1:21" ht="15.75" customHeight="1">
      <c r="A725" s="766"/>
      <c r="B725" s="766"/>
      <c r="C725" s="766"/>
      <c r="D725" s="771"/>
      <c r="E725" s="771"/>
      <c r="F725" s="771"/>
      <c r="G725" s="771"/>
      <c r="H725" s="771"/>
      <c r="I725" s="766"/>
      <c r="J725" s="771"/>
      <c r="K725" s="771"/>
      <c r="L725" s="765"/>
      <c r="M725" s="765"/>
      <c r="N725" s="765"/>
      <c r="O725" s="765"/>
      <c r="P725" s="765"/>
      <c r="Q725" s="765"/>
      <c r="R725" s="765"/>
      <c r="S725" s="765"/>
      <c r="T725" s="765"/>
      <c r="U725" s="765"/>
    </row>
    <row r="726" spans="1:21" ht="15.75" customHeight="1">
      <c r="A726" s="766"/>
      <c r="B726" s="766"/>
      <c r="C726" s="766"/>
      <c r="D726" s="771"/>
      <c r="E726" s="771"/>
      <c r="F726" s="771"/>
      <c r="G726" s="771"/>
      <c r="H726" s="771"/>
      <c r="I726" s="766"/>
      <c r="J726" s="771"/>
      <c r="K726" s="771"/>
      <c r="L726" s="765"/>
      <c r="M726" s="765"/>
      <c r="N726" s="765"/>
      <c r="O726" s="765"/>
      <c r="P726" s="765"/>
      <c r="Q726" s="765"/>
      <c r="R726" s="765"/>
      <c r="S726" s="765"/>
      <c r="T726" s="765"/>
      <c r="U726" s="765"/>
    </row>
    <row r="727" spans="1:21" ht="15.75" customHeight="1">
      <c r="A727" s="766"/>
      <c r="B727" s="766"/>
      <c r="C727" s="766"/>
      <c r="D727" s="771"/>
      <c r="E727" s="771"/>
      <c r="F727" s="771"/>
      <c r="G727" s="771"/>
      <c r="H727" s="771"/>
      <c r="I727" s="766"/>
      <c r="J727" s="771"/>
      <c r="K727" s="771"/>
      <c r="L727" s="765"/>
      <c r="M727" s="765"/>
      <c r="N727" s="765"/>
      <c r="O727" s="765"/>
      <c r="P727" s="765"/>
      <c r="Q727" s="765"/>
      <c r="R727" s="765"/>
      <c r="S727" s="765"/>
      <c r="T727" s="765"/>
      <c r="U727" s="765"/>
    </row>
    <row r="728" spans="1:21" ht="15.75" customHeight="1">
      <c r="A728" s="766"/>
      <c r="B728" s="766"/>
      <c r="C728" s="766"/>
      <c r="D728" s="771"/>
      <c r="E728" s="771"/>
      <c r="F728" s="771"/>
      <c r="G728" s="771"/>
      <c r="H728" s="771"/>
      <c r="I728" s="766"/>
      <c r="J728" s="771"/>
      <c r="K728" s="771"/>
      <c r="L728" s="765"/>
      <c r="M728" s="765"/>
      <c r="N728" s="765"/>
      <c r="O728" s="765"/>
      <c r="P728" s="765"/>
      <c r="Q728" s="765"/>
      <c r="R728" s="765"/>
      <c r="S728" s="765"/>
      <c r="T728" s="765"/>
      <c r="U728" s="765"/>
    </row>
    <row r="729" spans="1:21" ht="15.75" customHeight="1">
      <c r="A729" s="766"/>
      <c r="B729" s="766"/>
      <c r="C729" s="766"/>
      <c r="D729" s="771"/>
      <c r="E729" s="771"/>
      <c r="F729" s="771"/>
      <c r="G729" s="771"/>
      <c r="H729" s="771"/>
      <c r="I729" s="766"/>
      <c r="J729" s="771"/>
      <c r="K729" s="771"/>
      <c r="L729" s="765"/>
      <c r="M729" s="765"/>
      <c r="N729" s="765"/>
      <c r="O729" s="765"/>
      <c r="P729" s="765"/>
      <c r="Q729" s="765"/>
      <c r="R729" s="765"/>
      <c r="S729" s="765"/>
      <c r="T729" s="765"/>
      <c r="U729" s="765"/>
    </row>
    <row r="730" spans="1:21" ht="15.75" customHeight="1">
      <c r="A730" s="766"/>
      <c r="B730" s="766"/>
      <c r="C730" s="766"/>
      <c r="D730" s="771"/>
      <c r="E730" s="771"/>
      <c r="F730" s="771"/>
      <c r="G730" s="771"/>
      <c r="H730" s="771"/>
      <c r="I730" s="766"/>
      <c r="J730" s="771"/>
      <c r="K730" s="771"/>
      <c r="L730" s="765"/>
      <c r="M730" s="765"/>
      <c r="N730" s="765"/>
      <c r="O730" s="765"/>
      <c r="P730" s="765"/>
      <c r="Q730" s="765"/>
      <c r="R730" s="765"/>
      <c r="S730" s="765"/>
      <c r="T730" s="765"/>
      <c r="U730" s="765"/>
    </row>
    <row r="731" spans="1:21" ht="15.75" customHeight="1">
      <c r="A731" s="766"/>
      <c r="B731" s="766"/>
      <c r="C731" s="766"/>
      <c r="D731" s="771"/>
      <c r="E731" s="771"/>
      <c r="F731" s="771"/>
      <c r="G731" s="771"/>
      <c r="H731" s="771"/>
      <c r="I731" s="766"/>
      <c r="J731" s="771"/>
      <c r="K731" s="771"/>
      <c r="L731" s="765"/>
      <c r="M731" s="765"/>
      <c r="N731" s="765"/>
      <c r="O731" s="765"/>
      <c r="P731" s="765"/>
      <c r="Q731" s="765"/>
      <c r="R731" s="765"/>
      <c r="S731" s="765"/>
      <c r="T731" s="765"/>
      <c r="U731" s="765"/>
    </row>
    <row r="732" spans="1:21" ht="15.75" customHeight="1">
      <c r="A732" s="766"/>
      <c r="B732" s="766"/>
      <c r="C732" s="766"/>
      <c r="D732" s="771"/>
      <c r="E732" s="771"/>
      <c r="F732" s="771"/>
      <c r="G732" s="771"/>
      <c r="H732" s="771"/>
      <c r="I732" s="766"/>
      <c r="J732" s="771"/>
      <c r="K732" s="771"/>
      <c r="L732" s="765"/>
      <c r="M732" s="765"/>
      <c r="N732" s="765"/>
      <c r="O732" s="765"/>
      <c r="P732" s="765"/>
      <c r="Q732" s="765"/>
      <c r="R732" s="765"/>
      <c r="S732" s="765"/>
      <c r="T732" s="765"/>
      <c r="U732" s="765"/>
    </row>
    <row r="733" spans="1:21" ht="15.75" customHeight="1">
      <c r="A733" s="766"/>
      <c r="B733" s="766"/>
      <c r="C733" s="766"/>
      <c r="D733" s="771"/>
      <c r="E733" s="771"/>
      <c r="F733" s="771"/>
      <c r="G733" s="771"/>
      <c r="H733" s="771"/>
      <c r="I733" s="766"/>
      <c r="J733" s="771"/>
      <c r="K733" s="771"/>
      <c r="L733" s="765"/>
      <c r="M733" s="765"/>
      <c r="N733" s="765"/>
      <c r="O733" s="765"/>
      <c r="P733" s="765"/>
      <c r="Q733" s="765"/>
      <c r="R733" s="765"/>
      <c r="S733" s="765"/>
      <c r="T733" s="765"/>
      <c r="U733" s="765"/>
    </row>
    <row r="734" spans="1:21" ht="15.75" customHeight="1">
      <c r="A734" s="766"/>
      <c r="B734" s="766"/>
      <c r="C734" s="766"/>
      <c r="D734" s="771"/>
      <c r="E734" s="771"/>
      <c r="F734" s="771"/>
      <c r="G734" s="771"/>
      <c r="H734" s="771"/>
      <c r="I734" s="766"/>
      <c r="J734" s="771"/>
      <c r="K734" s="771"/>
      <c r="L734" s="765"/>
      <c r="M734" s="765"/>
      <c r="N734" s="765"/>
      <c r="O734" s="765"/>
      <c r="P734" s="765"/>
      <c r="Q734" s="765"/>
      <c r="R734" s="765"/>
      <c r="S734" s="765"/>
      <c r="T734" s="765"/>
      <c r="U734" s="765"/>
    </row>
    <row r="735" spans="1:21" ht="15.75" customHeight="1">
      <c r="A735" s="766"/>
      <c r="B735" s="766"/>
      <c r="C735" s="766"/>
      <c r="D735" s="771"/>
      <c r="E735" s="771"/>
      <c r="F735" s="771"/>
      <c r="G735" s="771"/>
      <c r="H735" s="771"/>
      <c r="I735" s="766"/>
      <c r="J735" s="771"/>
      <c r="K735" s="771"/>
      <c r="L735" s="765"/>
      <c r="M735" s="765"/>
      <c r="N735" s="765"/>
      <c r="O735" s="765"/>
      <c r="P735" s="765"/>
      <c r="Q735" s="765"/>
      <c r="R735" s="765"/>
      <c r="S735" s="765"/>
      <c r="T735" s="765"/>
      <c r="U735" s="765"/>
    </row>
    <row r="736" spans="1:21" ht="15.75" customHeight="1">
      <c r="A736" s="766"/>
      <c r="B736" s="766"/>
      <c r="C736" s="766"/>
      <c r="D736" s="771"/>
      <c r="E736" s="771"/>
      <c r="F736" s="771"/>
      <c r="G736" s="771"/>
      <c r="H736" s="771"/>
      <c r="I736" s="766"/>
      <c r="J736" s="771"/>
      <c r="K736" s="771"/>
      <c r="L736" s="765"/>
      <c r="M736" s="765"/>
      <c r="N736" s="765"/>
      <c r="O736" s="765"/>
      <c r="P736" s="765"/>
      <c r="Q736" s="765"/>
      <c r="R736" s="765"/>
      <c r="S736" s="765"/>
      <c r="T736" s="765"/>
      <c r="U736" s="765"/>
    </row>
    <row r="737" spans="1:21" ht="15.75" customHeight="1">
      <c r="A737" s="766"/>
      <c r="B737" s="766"/>
      <c r="C737" s="766"/>
      <c r="D737" s="771"/>
      <c r="E737" s="771"/>
      <c r="F737" s="771"/>
      <c r="G737" s="771"/>
      <c r="H737" s="771"/>
      <c r="I737" s="766"/>
      <c r="J737" s="771"/>
      <c r="K737" s="771"/>
      <c r="L737" s="765"/>
      <c r="M737" s="765"/>
      <c r="N737" s="765"/>
      <c r="O737" s="765"/>
      <c r="P737" s="765"/>
      <c r="Q737" s="765"/>
      <c r="R737" s="765"/>
      <c r="S737" s="765"/>
      <c r="T737" s="765"/>
      <c r="U737" s="765"/>
    </row>
    <row r="738" spans="1:21" ht="15.75" customHeight="1">
      <c r="A738" s="766"/>
      <c r="B738" s="766"/>
      <c r="C738" s="766"/>
      <c r="D738" s="771"/>
      <c r="E738" s="771"/>
      <c r="F738" s="771"/>
      <c r="G738" s="771"/>
      <c r="H738" s="771"/>
      <c r="I738" s="766"/>
      <c r="J738" s="771"/>
      <c r="K738" s="771"/>
      <c r="L738" s="765"/>
      <c r="M738" s="765"/>
      <c r="N738" s="765"/>
      <c r="O738" s="765"/>
      <c r="P738" s="765"/>
      <c r="Q738" s="765"/>
      <c r="R738" s="765"/>
      <c r="S738" s="765"/>
      <c r="T738" s="765"/>
      <c r="U738" s="765"/>
    </row>
    <row r="739" spans="1:21" ht="15.75" customHeight="1">
      <c r="A739" s="766"/>
      <c r="B739" s="766"/>
      <c r="C739" s="766"/>
      <c r="D739" s="771"/>
      <c r="E739" s="771"/>
      <c r="F739" s="771"/>
      <c r="G739" s="771"/>
      <c r="H739" s="771"/>
      <c r="I739" s="766"/>
      <c r="J739" s="771"/>
      <c r="K739" s="771"/>
      <c r="L739" s="765"/>
      <c r="M739" s="765"/>
      <c r="N739" s="765"/>
      <c r="O739" s="765"/>
      <c r="P739" s="765"/>
      <c r="Q739" s="765"/>
      <c r="R739" s="765"/>
      <c r="S739" s="765"/>
      <c r="T739" s="765"/>
      <c r="U739" s="765"/>
    </row>
    <row r="740" spans="1:21" ht="15.75" customHeight="1">
      <c r="A740" s="766"/>
      <c r="B740" s="766"/>
      <c r="C740" s="766"/>
      <c r="D740" s="771"/>
      <c r="E740" s="771"/>
      <c r="F740" s="771"/>
      <c r="G740" s="771"/>
      <c r="H740" s="771"/>
      <c r="I740" s="766"/>
      <c r="J740" s="771"/>
      <c r="K740" s="771"/>
      <c r="L740" s="765"/>
      <c r="M740" s="765"/>
      <c r="N740" s="765"/>
      <c r="O740" s="765"/>
      <c r="P740" s="765"/>
      <c r="Q740" s="765"/>
      <c r="R740" s="765"/>
      <c r="S740" s="765"/>
      <c r="T740" s="765"/>
      <c r="U740" s="765"/>
    </row>
    <row r="741" spans="1:21" ht="15.75" customHeight="1">
      <c r="A741" s="766"/>
      <c r="B741" s="766"/>
      <c r="C741" s="766"/>
      <c r="D741" s="771"/>
      <c r="E741" s="771"/>
      <c r="F741" s="771"/>
      <c r="G741" s="771"/>
      <c r="H741" s="771"/>
      <c r="I741" s="766"/>
      <c r="J741" s="771"/>
      <c r="K741" s="771"/>
      <c r="L741" s="765"/>
      <c r="M741" s="765"/>
      <c r="N741" s="765"/>
      <c r="O741" s="765"/>
      <c r="P741" s="765"/>
      <c r="Q741" s="765"/>
      <c r="R741" s="765"/>
      <c r="S741" s="765"/>
      <c r="T741" s="765"/>
      <c r="U741" s="765"/>
    </row>
    <row r="742" spans="1:21" ht="15.75" customHeight="1">
      <c r="A742" s="766"/>
      <c r="B742" s="766"/>
      <c r="C742" s="766"/>
      <c r="D742" s="771"/>
      <c r="E742" s="771"/>
      <c r="F742" s="771"/>
      <c r="G742" s="771"/>
      <c r="H742" s="771"/>
      <c r="I742" s="766"/>
      <c r="J742" s="771"/>
      <c r="K742" s="771"/>
      <c r="L742" s="765"/>
      <c r="M742" s="765"/>
      <c r="N742" s="765"/>
      <c r="O742" s="765"/>
      <c r="P742" s="765"/>
      <c r="Q742" s="765"/>
      <c r="R742" s="765"/>
      <c r="S742" s="765"/>
      <c r="T742" s="765"/>
      <c r="U742" s="765"/>
    </row>
    <row r="743" spans="1:21" ht="15.75" customHeight="1">
      <c r="A743" s="766"/>
      <c r="B743" s="766"/>
      <c r="C743" s="766"/>
      <c r="D743" s="771"/>
      <c r="E743" s="771"/>
      <c r="F743" s="771"/>
      <c r="G743" s="771"/>
      <c r="H743" s="771"/>
      <c r="I743" s="766"/>
      <c r="J743" s="771"/>
      <c r="K743" s="771"/>
      <c r="L743" s="765"/>
      <c r="M743" s="765"/>
      <c r="N743" s="765"/>
      <c r="O743" s="765"/>
      <c r="P743" s="765"/>
      <c r="Q743" s="765"/>
      <c r="R743" s="765"/>
      <c r="S743" s="765"/>
      <c r="T743" s="765"/>
      <c r="U743" s="765"/>
    </row>
    <row r="744" spans="1:21" ht="15.75" customHeight="1">
      <c r="A744" s="766"/>
      <c r="B744" s="766"/>
      <c r="C744" s="766"/>
      <c r="D744" s="771"/>
      <c r="E744" s="771"/>
      <c r="F744" s="771"/>
      <c r="G744" s="771"/>
      <c r="H744" s="771"/>
      <c r="I744" s="766"/>
      <c r="J744" s="771"/>
      <c r="K744" s="771"/>
      <c r="L744" s="765"/>
      <c r="M744" s="765"/>
      <c r="N744" s="765"/>
      <c r="O744" s="765"/>
      <c r="P744" s="765"/>
      <c r="Q744" s="765"/>
      <c r="R744" s="765"/>
      <c r="S744" s="765"/>
      <c r="T744" s="765"/>
      <c r="U744" s="765"/>
    </row>
    <row r="745" spans="1:21" ht="15.75" customHeight="1">
      <c r="A745" s="766"/>
      <c r="B745" s="766"/>
      <c r="C745" s="766"/>
      <c r="D745" s="771"/>
      <c r="E745" s="771"/>
      <c r="F745" s="771"/>
      <c r="G745" s="771"/>
      <c r="H745" s="771"/>
      <c r="I745" s="766"/>
      <c r="J745" s="771"/>
      <c r="K745" s="771"/>
      <c r="L745" s="765"/>
      <c r="M745" s="765"/>
      <c r="N745" s="765"/>
      <c r="O745" s="765"/>
      <c r="P745" s="765"/>
      <c r="Q745" s="765"/>
      <c r="R745" s="765"/>
      <c r="S745" s="765"/>
      <c r="T745" s="765"/>
      <c r="U745" s="765"/>
    </row>
    <row r="746" spans="1:21" ht="15.75" customHeight="1">
      <c r="A746" s="766"/>
      <c r="B746" s="766"/>
      <c r="C746" s="766"/>
      <c r="D746" s="771"/>
      <c r="E746" s="771"/>
      <c r="F746" s="771"/>
      <c r="G746" s="771"/>
      <c r="H746" s="771"/>
      <c r="I746" s="766"/>
      <c r="J746" s="771"/>
      <c r="K746" s="771"/>
      <c r="L746" s="765"/>
      <c r="M746" s="765"/>
      <c r="N746" s="765"/>
      <c r="O746" s="765"/>
      <c r="P746" s="765"/>
      <c r="Q746" s="765"/>
      <c r="R746" s="765"/>
      <c r="S746" s="765"/>
      <c r="T746" s="765"/>
      <c r="U746" s="765"/>
    </row>
    <row r="747" spans="1:21" ht="15.75" customHeight="1">
      <c r="A747" s="766"/>
      <c r="B747" s="766"/>
      <c r="C747" s="766"/>
      <c r="D747" s="771"/>
      <c r="E747" s="771"/>
      <c r="F747" s="771"/>
      <c r="G747" s="771"/>
      <c r="H747" s="771"/>
      <c r="I747" s="766"/>
      <c r="J747" s="771"/>
      <c r="K747" s="771"/>
      <c r="L747" s="765"/>
      <c r="M747" s="765"/>
      <c r="N747" s="765"/>
      <c r="O747" s="765"/>
      <c r="P747" s="765"/>
      <c r="Q747" s="765"/>
      <c r="R747" s="765"/>
      <c r="S747" s="765"/>
      <c r="T747" s="765"/>
      <c r="U747" s="765"/>
    </row>
    <row r="748" spans="1:21" ht="15.75" customHeight="1">
      <c r="A748" s="766"/>
      <c r="B748" s="766"/>
      <c r="C748" s="766"/>
      <c r="D748" s="771"/>
      <c r="E748" s="771"/>
      <c r="F748" s="771"/>
      <c r="G748" s="771"/>
      <c r="H748" s="771"/>
      <c r="I748" s="766"/>
      <c r="J748" s="771"/>
      <c r="K748" s="771"/>
      <c r="L748" s="765"/>
      <c r="M748" s="765"/>
      <c r="N748" s="765"/>
      <c r="O748" s="765"/>
      <c r="P748" s="765"/>
      <c r="Q748" s="765"/>
      <c r="R748" s="765"/>
      <c r="S748" s="765"/>
      <c r="T748" s="765"/>
      <c r="U748" s="765"/>
    </row>
    <row r="749" spans="1:21" ht="15.75" customHeight="1">
      <c r="A749" s="766"/>
      <c r="B749" s="766"/>
      <c r="C749" s="766"/>
      <c r="D749" s="771"/>
      <c r="E749" s="771"/>
      <c r="F749" s="771"/>
      <c r="G749" s="771"/>
      <c r="H749" s="771"/>
      <c r="I749" s="766"/>
      <c r="J749" s="771"/>
      <c r="K749" s="771"/>
      <c r="L749" s="765"/>
      <c r="M749" s="765"/>
      <c r="N749" s="765"/>
      <c r="O749" s="765"/>
      <c r="P749" s="765"/>
      <c r="Q749" s="765"/>
      <c r="R749" s="765"/>
      <c r="S749" s="765"/>
      <c r="T749" s="765"/>
      <c r="U749" s="765"/>
    </row>
    <row r="750" spans="1:21" ht="15.75" customHeight="1">
      <c r="A750" s="766"/>
      <c r="B750" s="766"/>
      <c r="C750" s="766"/>
      <c r="D750" s="771"/>
      <c r="E750" s="771"/>
      <c r="F750" s="771"/>
      <c r="G750" s="771"/>
      <c r="H750" s="771"/>
      <c r="I750" s="766"/>
      <c r="J750" s="771"/>
      <c r="K750" s="771"/>
      <c r="L750" s="765"/>
      <c r="M750" s="765"/>
      <c r="N750" s="765"/>
      <c r="O750" s="765"/>
      <c r="P750" s="765"/>
      <c r="Q750" s="765"/>
      <c r="R750" s="765"/>
      <c r="S750" s="765"/>
      <c r="T750" s="765"/>
      <c r="U750" s="765"/>
    </row>
    <row r="751" spans="1:21" ht="15.75" customHeight="1">
      <c r="A751" s="766"/>
      <c r="B751" s="766"/>
      <c r="C751" s="766"/>
      <c r="D751" s="771"/>
      <c r="E751" s="771"/>
      <c r="F751" s="771"/>
      <c r="G751" s="771"/>
      <c r="H751" s="771"/>
      <c r="I751" s="766"/>
      <c r="J751" s="771"/>
      <c r="K751" s="771"/>
      <c r="L751" s="765"/>
      <c r="M751" s="765"/>
      <c r="N751" s="765"/>
      <c r="O751" s="765"/>
      <c r="P751" s="765"/>
      <c r="Q751" s="765"/>
      <c r="R751" s="765"/>
      <c r="S751" s="765"/>
      <c r="T751" s="765"/>
      <c r="U751" s="765"/>
    </row>
    <row r="752" spans="1:21" ht="15.75" customHeight="1">
      <c r="A752" s="766"/>
      <c r="B752" s="766"/>
      <c r="C752" s="766"/>
      <c r="D752" s="771"/>
      <c r="E752" s="771"/>
      <c r="F752" s="771"/>
      <c r="G752" s="771"/>
      <c r="H752" s="771"/>
      <c r="I752" s="766"/>
      <c r="J752" s="771"/>
      <c r="K752" s="771"/>
      <c r="L752" s="765"/>
      <c r="M752" s="765"/>
      <c r="N752" s="765"/>
      <c r="O752" s="765"/>
      <c r="P752" s="765"/>
      <c r="Q752" s="765"/>
      <c r="R752" s="765"/>
      <c r="S752" s="765"/>
      <c r="T752" s="765"/>
      <c r="U752" s="765"/>
    </row>
    <row r="753" spans="1:21" ht="15.75" customHeight="1">
      <c r="A753" s="766"/>
      <c r="B753" s="766"/>
      <c r="C753" s="766"/>
      <c r="D753" s="771"/>
      <c r="E753" s="771"/>
      <c r="F753" s="771"/>
      <c r="G753" s="771"/>
      <c r="H753" s="771"/>
      <c r="I753" s="766"/>
      <c r="J753" s="771"/>
      <c r="K753" s="771"/>
      <c r="L753" s="765"/>
      <c r="M753" s="765"/>
      <c r="N753" s="765"/>
      <c r="O753" s="765"/>
      <c r="P753" s="765"/>
      <c r="Q753" s="765"/>
      <c r="R753" s="765"/>
      <c r="S753" s="765"/>
      <c r="T753" s="765"/>
      <c r="U753" s="765"/>
    </row>
    <row r="754" spans="1:21" ht="15.75" customHeight="1">
      <c r="A754" s="766"/>
      <c r="B754" s="766"/>
      <c r="C754" s="766"/>
      <c r="D754" s="771"/>
      <c r="E754" s="771"/>
      <c r="F754" s="771"/>
      <c r="G754" s="771"/>
      <c r="H754" s="771"/>
      <c r="I754" s="766"/>
      <c r="J754" s="771"/>
      <c r="K754" s="771"/>
      <c r="L754" s="765"/>
      <c r="M754" s="765"/>
      <c r="N754" s="765"/>
      <c r="O754" s="765"/>
      <c r="P754" s="765"/>
      <c r="Q754" s="765"/>
      <c r="R754" s="765"/>
      <c r="S754" s="765"/>
      <c r="T754" s="765"/>
      <c r="U754" s="765"/>
    </row>
    <row r="755" spans="1:21" ht="15.75" customHeight="1">
      <c r="A755" s="766"/>
      <c r="B755" s="766"/>
      <c r="C755" s="766"/>
      <c r="D755" s="771"/>
      <c r="E755" s="771"/>
      <c r="F755" s="771"/>
      <c r="G755" s="771"/>
      <c r="H755" s="771"/>
      <c r="I755" s="766"/>
      <c r="J755" s="771"/>
      <c r="K755" s="771"/>
      <c r="L755" s="765"/>
      <c r="M755" s="765"/>
      <c r="N755" s="765"/>
      <c r="O755" s="765"/>
      <c r="P755" s="765"/>
      <c r="Q755" s="765"/>
      <c r="R755" s="765"/>
      <c r="S755" s="765"/>
      <c r="T755" s="765"/>
      <c r="U755" s="765"/>
    </row>
    <row r="756" spans="1:21" ht="15.75" customHeight="1">
      <c r="A756" s="766"/>
      <c r="B756" s="766"/>
      <c r="C756" s="766"/>
      <c r="D756" s="771"/>
      <c r="E756" s="771"/>
      <c r="F756" s="771"/>
      <c r="G756" s="771"/>
      <c r="H756" s="771"/>
      <c r="I756" s="766"/>
      <c r="J756" s="771"/>
      <c r="K756" s="771"/>
      <c r="L756" s="765"/>
      <c r="M756" s="765"/>
      <c r="N756" s="765"/>
      <c r="O756" s="765"/>
      <c r="P756" s="765"/>
      <c r="Q756" s="765"/>
      <c r="R756" s="765"/>
      <c r="S756" s="765"/>
      <c r="T756" s="765"/>
      <c r="U756" s="765"/>
    </row>
    <row r="757" spans="1:21" ht="15.75" customHeight="1">
      <c r="A757" s="766"/>
      <c r="B757" s="766"/>
      <c r="C757" s="766"/>
      <c r="D757" s="771"/>
      <c r="E757" s="771"/>
      <c r="F757" s="771"/>
      <c r="G757" s="771"/>
      <c r="H757" s="771"/>
      <c r="I757" s="766"/>
      <c r="J757" s="771"/>
      <c r="K757" s="771"/>
      <c r="L757" s="765"/>
      <c r="M757" s="765"/>
      <c r="N757" s="765"/>
      <c r="O757" s="765"/>
      <c r="P757" s="765"/>
      <c r="Q757" s="765"/>
      <c r="R757" s="765"/>
      <c r="S757" s="765"/>
      <c r="T757" s="765"/>
      <c r="U757" s="765"/>
    </row>
    <row r="758" spans="1:21" ht="15.75" customHeight="1">
      <c r="A758" s="766"/>
      <c r="B758" s="766"/>
      <c r="C758" s="766"/>
      <c r="D758" s="771"/>
      <c r="E758" s="771"/>
      <c r="F758" s="771"/>
      <c r="G758" s="771"/>
      <c r="H758" s="771"/>
      <c r="I758" s="766"/>
      <c r="J758" s="771"/>
      <c r="K758" s="771"/>
      <c r="L758" s="765"/>
      <c r="M758" s="765"/>
      <c r="N758" s="765"/>
      <c r="O758" s="765"/>
      <c r="P758" s="765"/>
      <c r="Q758" s="765"/>
      <c r="R758" s="765"/>
      <c r="S758" s="765"/>
      <c r="T758" s="765"/>
      <c r="U758" s="765"/>
    </row>
    <row r="759" spans="1:21" ht="15.75" customHeight="1">
      <c r="A759" s="766"/>
      <c r="B759" s="766"/>
      <c r="C759" s="766"/>
      <c r="D759" s="771"/>
      <c r="E759" s="771"/>
      <c r="F759" s="771"/>
      <c r="G759" s="771"/>
      <c r="H759" s="771"/>
      <c r="I759" s="766"/>
      <c r="J759" s="771"/>
      <c r="K759" s="771"/>
      <c r="L759" s="765"/>
      <c r="M759" s="765"/>
      <c r="N759" s="765"/>
      <c r="O759" s="765"/>
      <c r="P759" s="765"/>
      <c r="Q759" s="765"/>
      <c r="R759" s="765"/>
      <c r="S759" s="765"/>
      <c r="T759" s="765"/>
      <c r="U759" s="765"/>
    </row>
    <row r="760" spans="1:21" ht="15.75" customHeight="1">
      <c r="A760" s="766"/>
      <c r="B760" s="766"/>
      <c r="C760" s="766"/>
      <c r="D760" s="771"/>
      <c r="E760" s="771"/>
      <c r="F760" s="771"/>
      <c r="G760" s="771"/>
      <c r="H760" s="771"/>
      <c r="I760" s="766"/>
      <c r="J760" s="771"/>
      <c r="K760" s="771"/>
      <c r="L760" s="765"/>
      <c r="M760" s="765"/>
      <c r="N760" s="765"/>
      <c r="O760" s="765"/>
      <c r="P760" s="765"/>
      <c r="Q760" s="765"/>
      <c r="R760" s="765"/>
      <c r="S760" s="765"/>
      <c r="T760" s="765"/>
      <c r="U760" s="765"/>
    </row>
    <row r="761" spans="1:21" ht="15.75" customHeight="1">
      <c r="A761" s="766"/>
      <c r="B761" s="766"/>
      <c r="C761" s="766"/>
      <c r="D761" s="771"/>
      <c r="E761" s="771"/>
      <c r="F761" s="771"/>
      <c r="G761" s="771"/>
      <c r="H761" s="771"/>
      <c r="I761" s="766"/>
      <c r="J761" s="771"/>
      <c r="K761" s="771"/>
      <c r="L761" s="765"/>
      <c r="M761" s="765"/>
      <c r="N761" s="765"/>
      <c r="O761" s="765"/>
      <c r="P761" s="765"/>
      <c r="Q761" s="765"/>
      <c r="R761" s="765"/>
      <c r="S761" s="765"/>
      <c r="T761" s="765"/>
      <c r="U761" s="765"/>
    </row>
    <row r="762" spans="1:21" ht="15.75" customHeight="1">
      <c r="A762" s="766"/>
      <c r="B762" s="766"/>
      <c r="C762" s="766"/>
      <c r="D762" s="771"/>
      <c r="E762" s="771"/>
      <c r="F762" s="771"/>
      <c r="G762" s="771"/>
      <c r="H762" s="771"/>
      <c r="I762" s="766"/>
      <c r="J762" s="771"/>
      <c r="K762" s="771"/>
      <c r="L762" s="765"/>
      <c r="M762" s="765"/>
      <c r="N762" s="765"/>
      <c r="O762" s="765"/>
      <c r="P762" s="765"/>
      <c r="Q762" s="765"/>
      <c r="R762" s="765"/>
      <c r="S762" s="765"/>
      <c r="T762" s="765"/>
      <c r="U762" s="765"/>
    </row>
    <row r="763" spans="1:21" ht="15.75" customHeight="1">
      <c r="A763" s="766"/>
      <c r="B763" s="766"/>
      <c r="C763" s="766"/>
      <c r="D763" s="771"/>
      <c r="E763" s="771"/>
      <c r="F763" s="771"/>
      <c r="G763" s="771"/>
      <c r="H763" s="771"/>
      <c r="I763" s="766"/>
      <c r="J763" s="771"/>
      <c r="K763" s="771"/>
      <c r="L763" s="765"/>
      <c r="M763" s="765"/>
      <c r="N763" s="765"/>
      <c r="O763" s="765"/>
      <c r="P763" s="765"/>
      <c r="Q763" s="765"/>
      <c r="R763" s="765"/>
      <c r="S763" s="765"/>
      <c r="T763" s="765"/>
      <c r="U763" s="765"/>
    </row>
    <row r="764" spans="1:21" ht="15.75" customHeight="1">
      <c r="A764" s="766"/>
      <c r="B764" s="766"/>
      <c r="C764" s="766"/>
      <c r="D764" s="771"/>
      <c r="E764" s="771"/>
      <c r="F764" s="771"/>
      <c r="G764" s="771"/>
      <c r="H764" s="771"/>
      <c r="I764" s="766"/>
      <c r="J764" s="771"/>
      <c r="K764" s="771"/>
      <c r="L764" s="765"/>
      <c r="M764" s="765"/>
      <c r="N764" s="765"/>
      <c r="O764" s="765"/>
      <c r="P764" s="765"/>
      <c r="Q764" s="765"/>
      <c r="R764" s="765"/>
      <c r="S764" s="765"/>
      <c r="T764" s="765"/>
      <c r="U764" s="765"/>
    </row>
    <row r="765" spans="1:21" ht="15.75" customHeight="1">
      <c r="A765" s="766"/>
      <c r="B765" s="766"/>
      <c r="C765" s="766"/>
      <c r="D765" s="771"/>
      <c r="E765" s="771"/>
      <c r="F765" s="771"/>
      <c r="G765" s="771"/>
      <c r="H765" s="771"/>
      <c r="I765" s="766"/>
      <c r="J765" s="771"/>
      <c r="K765" s="771"/>
      <c r="L765" s="765"/>
      <c r="M765" s="765"/>
      <c r="N765" s="765"/>
      <c r="O765" s="765"/>
      <c r="P765" s="765"/>
      <c r="Q765" s="765"/>
      <c r="R765" s="765"/>
      <c r="S765" s="765"/>
      <c r="T765" s="765"/>
      <c r="U765" s="765"/>
    </row>
    <row r="766" spans="1:21" ht="15.75" customHeight="1">
      <c r="A766" s="766"/>
      <c r="B766" s="766"/>
      <c r="C766" s="766"/>
      <c r="D766" s="771"/>
      <c r="E766" s="771"/>
      <c r="F766" s="771"/>
      <c r="G766" s="771"/>
      <c r="H766" s="771"/>
      <c r="I766" s="766"/>
      <c r="J766" s="771"/>
      <c r="K766" s="771"/>
      <c r="L766" s="765"/>
      <c r="M766" s="765"/>
      <c r="N766" s="765"/>
      <c r="O766" s="765"/>
      <c r="P766" s="765"/>
      <c r="Q766" s="765"/>
      <c r="R766" s="765"/>
      <c r="S766" s="765"/>
      <c r="T766" s="765"/>
      <c r="U766" s="765"/>
    </row>
    <row r="767" spans="1:21" ht="15.75" customHeight="1">
      <c r="A767" s="766"/>
      <c r="B767" s="766"/>
      <c r="C767" s="766"/>
      <c r="D767" s="771"/>
      <c r="E767" s="771"/>
      <c r="F767" s="771"/>
      <c r="G767" s="771"/>
      <c r="H767" s="771"/>
      <c r="I767" s="766"/>
      <c r="J767" s="771"/>
      <c r="K767" s="771"/>
      <c r="L767" s="765"/>
      <c r="M767" s="765"/>
      <c r="N767" s="765"/>
      <c r="O767" s="765"/>
      <c r="P767" s="765"/>
      <c r="Q767" s="765"/>
      <c r="R767" s="765"/>
      <c r="S767" s="765"/>
      <c r="T767" s="765"/>
      <c r="U767" s="765"/>
    </row>
    <row r="768" spans="1:21" ht="15.75" customHeight="1">
      <c r="A768" s="766"/>
      <c r="B768" s="766"/>
      <c r="C768" s="766"/>
      <c r="D768" s="771"/>
      <c r="E768" s="771"/>
      <c r="F768" s="771"/>
      <c r="G768" s="771"/>
      <c r="H768" s="771"/>
      <c r="I768" s="766"/>
      <c r="J768" s="771"/>
      <c r="K768" s="771"/>
      <c r="L768" s="765"/>
      <c r="M768" s="765"/>
      <c r="N768" s="765"/>
      <c r="O768" s="765"/>
      <c r="P768" s="765"/>
      <c r="Q768" s="765"/>
      <c r="R768" s="765"/>
      <c r="S768" s="765"/>
      <c r="T768" s="765"/>
      <c r="U768" s="765"/>
    </row>
    <row r="769" spans="1:21" ht="15.75" customHeight="1">
      <c r="A769" s="766"/>
      <c r="B769" s="766"/>
      <c r="C769" s="766"/>
      <c r="D769" s="771"/>
      <c r="E769" s="771"/>
      <c r="F769" s="771"/>
      <c r="G769" s="771"/>
      <c r="H769" s="771"/>
      <c r="I769" s="766"/>
      <c r="J769" s="771"/>
      <c r="K769" s="771"/>
      <c r="L769" s="765"/>
      <c r="M769" s="765"/>
      <c r="N769" s="765"/>
      <c r="O769" s="765"/>
      <c r="P769" s="765"/>
      <c r="Q769" s="765"/>
      <c r="R769" s="765"/>
      <c r="S769" s="765"/>
      <c r="T769" s="765"/>
      <c r="U769" s="765"/>
    </row>
    <row r="770" spans="1:21" ht="15.75" customHeight="1">
      <c r="A770" s="766"/>
      <c r="B770" s="766"/>
      <c r="C770" s="766"/>
      <c r="D770" s="771"/>
      <c r="E770" s="771"/>
      <c r="F770" s="771"/>
      <c r="G770" s="771"/>
      <c r="H770" s="771"/>
      <c r="I770" s="766"/>
      <c r="J770" s="771"/>
      <c r="K770" s="771"/>
      <c r="L770" s="765"/>
      <c r="M770" s="765"/>
      <c r="N770" s="765"/>
      <c r="O770" s="765"/>
      <c r="P770" s="765"/>
      <c r="Q770" s="765"/>
      <c r="R770" s="765"/>
      <c r="S770" s="765"/>
      <c r="T770" s="765"/>
      <c r="U770" s="765"/>
    </row>
    <row r="771" spans="1:21" ht="15.75" customHeight="1">
      <c r="A771" s="766"/>
      <c r="B771" s="766"/>
      <c r="C771" s="766"/>
      <c r="D771" s="771"/>
      <c r="E771" s="771"/>
      <c r="F771" s="771"/>
      <c r="G771" s="771"/>
      <c r="H771" s="771"/>
      <c r="I771" s="766"/>
      <c r="J771" s="771"/>
      <c r="K771" s="771"/>
      <c r="L771" s="765"/>
      <c r="M771" s="765"/>
      <c r="N771" s="765"/>
      <c r="O771" s="765"/>
      <c r="P771" s="765"/>
      <c r="Q771" s="765"/>
      <c r="R771" s="765"/>
      <c r="S771" s="765"/>
      <c r="T771" s="765"/>
      <c r="U771" s="765"/>
    </row>
    <row r="772" spans="1:21" ht="15.75" customHeight="1">
      <c r="A772" s="766"/>
      <c r="B772" s="766"/>
      <c r="C772" s="766"/>
      <c r="D772" s="771"/>
      <c r="E772" s="771"/>
      <c r="F772" s="771"/>
      <c r="G772" s="771"/>
      <c r="H772" s="771"/>
      <c r="I772" s="766"/>
      <c r="J772" s="771"/>
      <c r="K772" s="771"/>
      <c r="L772" s="765"/>
      <c r="M772" s="765"/>
      <c r="N772" s="765"/>
      <c r="O772" s="765"/>
      <c r="P772" s="765"/>
      <c r="Q772" s="765"/>
      <c r="R772" s="765"/>
      <c r="S772" s="765"/>
      <c r="T772" s="765"/>
      <c r="U772" s="765"/>
    </row>
    <row r="773" spans="1:21" ht="15.75" customHeight="1">
      <c r="A773" s="766"/>
      <c r="B773" s="766"/>
      <c r="C773" s="766"/>
      <c r="D773" s="771"/>
      <c r="E773" s="771"/>
      <c r="F773" s="771"/>
      <c r="G773" s="771"/>
      <c r="H773" s="771"/>
      <c r="I773" s="766"/>
      <c r="J773" s="771"/>
      <c r="K773" s="771"/>
      <c r="L773" s="765"/>
      <c r="M773" s="765"/>
      <c r="N773" s="765"/>
      <c r="O773" s="765"/>
      <c r="P773" s="765"/>
      <c r="Q773" s="765"/>
      <c r="R773" s="765"/>
      <c r="S773" s="765"/>
      <c r="T773" s="765"/>
      <c r="U773" s="765"/>
    </row>
    <row r="774" spans="1:21" ht="15.75" customHeight="1">
      <c r="A774" s="766"/>
      <c r="B774" s="766"/>
      <c r="C774" s="766"/>
      <c r="D774" s="771"/>
      <c r="E774" s="771"/>
      <c r="F774" s="771"/>
      <c r="G774" s="771"/>
      <c r="H774" s="771"/>
      <c r="I774" s="766"/>
      <c r="J774" s="771"/>
      <c r="K774" s="771"/>
      <c r="L774" s="765"/>
      <c r="M774" s="765"/>
      <c r="N774" s="765"/>
      <c r="O774" s="765"/>
      <c r="P774" s="765"/>
      <c r="Q774" s="765"/>
      <c r="R774" s="765"/>
      <c r="S774" s="765"/>
      <c r="T774" s="765"/>
      <c r="U774" s="765"/>
    </row>
    <row r="775" spans="1:21" ht="15.75" customHeight="1">
      <c r="A775" s="766"/>
      <c r="B775" s="766"/>
      <c r="C775" s="766"/>
      <c r="D775" s="771"/>
      <c r="E775" s="771"/>
      <c r="F775" s="771"/>
      <c r="G775" s="771"/>
      <c r="H775" s="771"/>
      <c r="I775" s="766"/>
      <c r="J775" s="771"/>
      <c r="K775" s="771"/>
      <c r="L775" s="765"/>
      <c r="M775" s="765"/>
      <c r="N775" s="765"/>
      <c r="O775" s="765"/>
      <c r="P775" s="765"/>
      <c r="Q775" s="765"/>
      <c r="R775" s="765"/>
      <c r="S775" s="765"/>
      <c r="T775" s="765"/>
      <c r="U775" s="765"/>
    </row>
    <row r="776" spans="1:21" ht="15.75" customHeight="1">
      <c r="A776" s="766"/>
      <c r="B776" s="766"/>
      <c r="C776" s="766"/>
      <c r="D776" s="771"/>
      <c r="E776" s="771"/>
      <c r="F776" s="771"/>
      <c r="G776" s="771"/>
      <c r="H776" s="771"/>
      <c r="I776" s="766"/>
      <c r="J776" s="771"/>
      <c r="K776" s="771"/>
      <c r="L776" s="765"/>
      <c r="M776" s="765"/>
      <c r="N776" s="765"/>
      <c r="O776" s="765"/>
      <c r="P776" s="765"/>
      <c r="Q776" s="765"/>
      <c r="R776" s="765"/>
      <c r="S776" s="765"/>
      <c r="T776" s="765"/>
      <c r="U776" s="765"/>
    </row>
    <row r="777" spans="1:21" ht="15.75" customHeight="1">
      <c r="A777" s="766"/>
      <c r="B777" s="766"/>
      <c r="C777" s="766"/>
      <c r="D777" s="771"/>
      <c r="E777" s="771"/>
      <c r="F777" s="771"/>
      <c r="G777" s="771"/>
      <c r="H777" s="771"/>
      <c r="I777" s="766"/>
      <c r="J777" s="771"/>
      <c r="K777" s="771"/>
      <c r="L777" s="765"/>
      <c r="M777" s="765"/>
      <c r="N777" s="765"/>
      <c r="O777" s="765"/>
      <c r="P777" s="765"/>
      <c r="Q777" s="765"/>
      <c r="R777" s="765"/>
      <c r="S777" s="765"/>
      <c r="T777" s="765"/>
      <c r="U777" s="765"/>
    </row>
    <row r="778" spans="1:21" ht="15.75" customHeight="1">
      <c r="A778" s="766"/>
      <c r="B778" s="766"/>
      <c r="C778" s="766"/>
      <c r="D778" s="771"/>
      <c r="E778" s="771"/>
      <c r="F778" s="771"/>
      <c r="G778" s="771"/>
      <c r="H778" s="771"/>
      <c r="I778" s="766"/>
      <c r="J778" s="771"/>
      <c r="K778" s="771"/>
      <c r="L778" s="765"/>
      <c r="M778" s="765"/>
      <c r="N778" s="765"/>
      <c r="O778" s="765"/>
      <c r="P778" s="765"/>
      <c r="Q778" s="765"/>
      <c r="R778" s="765"/>
      <c r="S778" s="765"/>
      <c r="T778" s="765"/>
      <c r="U778" s="765"/>
    </row>
    <row r="779" spans="1:21" ht="15.75" customHeight="1">
      <c r="A779" s="766"/>
      <c r="B779" s="766"/>
      <c r="C779" s="766"/>
      <c r="D779" s="771"/>
      <c r="E779" s="771"/>
      <c r="F779" s="771"/>
      <c r="G779" s="771"/>
      <c r="H779" s="771"/>
      <c r="I779" s="766"/>
      <c r="J779" s="771"/>
      <c r="K779" s="771"/>
      <c r="L779" s="765"/>
      <c r="M779" s="765"/>
      <c r="N779" s="765"/>
      <c r="O779" s="765"/>
      <c r="P779" s="765"/>
      <c r="Q779" s="765"/>
      <c r="R779" s="765"/>
      <c r="S779" s="765"/>
      <c r="T779" s="765"/>
      <c r="U779" s="765"/>
    </row>
    <row r="780" spans="1:21" ht="15.75" customHeight="1">
      <c r="A780" s="766"/>
      <c r="B780" s="766"/>
      <c r="C780" s="766"/>
      <c r="D780" s="771"/>
      <c r="E780" s="771"/>
      <c r="F780" s="771"/>
      <c r="G780" s="771"/>
      <c r="H780" s="771"/>
      <c r="I780" s="766"/>
      <c r="J780" s="771"/>
      <c r="K780" s="771"/>
      <c r="L780" s="765"/>
      <c r="M780" s="765"/>
      <c r="N780" s="765"/>
      <c r="O780" s="765"/>
      <c r="P780" s="765"/>
      <c r="Q780" s="765"/>
      <c r="R780" s="765"/>
      <c r="S780" s="765"/>
      <c r="T780" s="765"/>
      <c r="U780" s="765"/>
    </row>
    <row r="781" spans="1:21" ht="15.75" customHeight="1">
      <c r="A781" s="766"/>
      <c r="B781" s="766"/>
      <c r="C781" s="766"/>
      <c r="D781" s="771"/>
      <c r="E781" s="771"/>
      <c r="F781" s="771"/>
      <c r="G781" s="771"/>
      <c r="H781" s="771"/>
      <c r="I781" s="766"/>
      <c r="J781" s="771"/>
      <c r="K781" s="771"/>
      <c r="L781" s="765"/>
      <c r="M781" s="765"/>
      <c r="N781" s="765"/>
      <c r="O781" s="765"/>
      <c r="P781" s="765"/>
      <c r="Q781" s="765"/>
      <c r="R781" s="765"/>
      <c r="S781" s="765"/>
      <c r="T781" s="765"/>
      <c r="U781" s="765"/>
    </row>
    <row r="782" spans="1:21" ht="15.75" customHeight="1">
      <c r="A782" s="766"/>
      <c r="B782" s="766"/>
      <c r="C782" s="766"/>
      <c r="D782" s="771"/>
      <c r="E782" s="771"/>
      <c r="F782" s="771"/>
      <c r="G782" s="771"/>
      <c r="H782" s="771"/>
      <c r="I782" s="766"/>
      <c r="J782" s="771"/>
      <c r="K782" s="771"/>
      <c r="L782" s="765"/>
      <c r="M782" s="765"/>
      <c r="N782" s="765"/>
      <c r="O782" s="765"/>
      <c r="P782" s="765"/>
      <c r="Q782" s="765"/>
      <c r="R782" s="765"/>
      <c r="S782" s="765"/>
      <c r="T782" s="765"/>
      <c r="U782" s="765"/>
    </row>
    <row r="783" spans="1:21" ht="15.75" customHeight="1">
      <c r="A783" s="766"/>
      <c r="B783" s="766"/>
      <c r="C783" s="766"/>
      <c r="D783" s="771"/>
      <c r="E783" s="771"/>
      <c r="F783" s="771"/>
      <c r="G783" s="771"/>
      <c r="H783" s="771"/>
      <c r="I783" s="766"/>
      <c r="J783" s="771"/>
      <c r="K783" s="771"/>
      <c r="L783" s="765"/>
      <c r="M783" s="765"/>
      <c r="N783" s="765"/>
      <c r="O783" s="765"/>
      <c r="P783" s="765"/>
      <c r="Q783" s="765"/>
      <c r="R783" s="765"/>
      <c r="S783" s="765"/>
      <c r="T783" s="765"/>
      <c r="U783" s="765"/>
    </row>
    <row r="784" spans="1:21" ht="15.75" customHeight="1">
      <c r="A784" s="766"/>
      <c r="B784" s="766"/>
      <c r="C784" s="766"/>
      <c r="D784" s="771"/>
      <c r="E784" s="771"/>
      <c r="F784" s="771"/>
      <c r="G784" s="771"/>
      <c r="H784" s="771"/>
      <c r="I784" s="766"/>
      <c r="J784" s="771"/>
      <c r="K784" s="771"/>
      <c r="L784" s="765"/>
      <c r="M784" s="765"/>
      <c r="N784" s="765"/>
      <c r="O784" s="765"/>
      <c r="P784" s="765"/>
      <c r="Q784" s="765"/>
      <c r="R784" s="765"/>
      <c r="S784" s="765"/>
      <c r="T784" s="765"/>
      <c r="U784" s="765"/>
    </row>
    <row r="785" spans="1:21" ht="15.75" customHeight="1">
      <c r="A785" s="766"/>
      <c r="B785" s="766"/>
      <c r="C785" s="766"/>
      <c r="D785" s="771"/>
      <c r="E785" s="771"/>
      <c r="F785" s="771"/>
      <c r="G785" s="771"/>
      <c r="H785" s="771"/>
      <c r="I785" s="766"/>
      <c r="J785" s="771"/>
      <c r="K785" s="771"/>
      <c r="L785" s="765"/>
      <c r="M785" s="765"/>
      <c r="N785" s="765"/>
      <c r="O785" s="765"/>
      <c r="P785" s="765"/>
      <c r="Q785" s="765"/>
      <c r="R785" s="765"/>
      <c r="S785" s="765"/>
      <c r="T785" s="765"/>
      <c r="U785" s="765"/>
    </row>
    <row r="786" spans="1:21" ht="15.75" customHeight="1">
      <c r="A786" s="766"/>
      <c r="B786" s="766"/>
      <c r="C786" s="766"/>
      <c r="D786" s="771"/>
      <c r="E786" s="771"/>
      <c r="F786" s="771"/>
      <c r="G786" s="771"/>
      <c r="H786" s="771"/>
      <c r="I786" s="766"/>
      <c r="J786" s="771"/>
      <c r="K786" s="771"/>
      <c r="L786" s="765"/>
      <c r="M786" s="765"/>
      <c r="N786" s="765"/>
      <c r="O786" s="765"/>
      <c r="P786" s="765"/>
      <c r="Q786" s="765"/>
      <c r="R786" s="765"/>
      <c r="S786" s="765"/>
      <c r="T786" s="765"/>
      <c r="U786" s="765"/>
    </row>
    <row r="787" spans="1:21" ht="15.75" customHeight="1">
      <c r="A787" s="766"/>
      <c r="B787" s="766"/>
      <c r="C787" s="766"/>
      <c r="D787" s="771"/>
      <c r="E787" s="771"/>
      <c r="F787" s="771"/>
      <c r="G787" s="771"/>
      <c r="H787" s="771"/>
      <c r="I787" s="766"/>
      <c r="J787" s="771"/>
      <c r="K787" s="771"/>
      <c r="L787" s="765"/>
      <c r="M787" s="765"/>
      <c r="N787" s="765"/>
      <c r="O787" s="765"/>
      <c r="P787" s="765"/>
      <c r="Q787" s="765"/>
      <c r="R787" s="765"/>
      <c r="S787" s="765"/>
      <c r="T787" s="765"/>
      <c r="U787" s="765"/>
    </row>
    <row r="788" spans="1:21" ht="15.75" customHeight="1">
      <c r="A788" s="766"/>
      <c r="B788" s="766"/>
      <c r="C788" s="766"/>
      <c r="D788" s="771"/>
      <c r="E788" s="771"/>
      <c r="F788" s="771"/>
      <c r="G788" s="771"/>
      <c r="H788" s="771"/>
      <c r="I788" s="766"/>
      <c r="J788" s="771"/>
      <c r="K788" s="771"/>
      <c r="L788" s="765"/>
      <c r="M788" s="765"/>
      <c r="N788" s="765"/>
      <c r="O788" s="765"/>
      <c r="P788" s="765"/>
      <c r="Q788" s="765"/>
      <c r="R788" s="765"/>
      <c r="S788" s="765"/>
      <c r="T788" s="765"/>
      <c r="U788" s="765"/>
    </row>
    <row r="789" spans="1:21" ht="15.75" customHeight="1">
      <c r="A789" s="766"/>
      <c r="B789" s="766"/>
      <c r="C789" s="766"/>
      <c r="D789" s="771"/>
      <c r="E789" s="771"/>
      <c r="F789" s="771"/>
      <c r="G789" s="771"/>
      <c r="H789" s="771"/>
      <c r="I789" s="766"/>
      <c r="J789" s="771"/>
      <c r="K789" s="771"/>
      <c r="L789" s="765"/>
      <c r="M789" s="765"/>
      <c r="N789" s="765"/>
      <c r="O789" s="765"/>
      <c r="P789" s="765"/>
      <c r="Q789" s="765"/>
      <c r="R789" s="765"/>
      <c r="S789" s="765"/>
      <c r="T789" s="765"/>
      <c r="U789" s="765"/>
    </row>
    <row r="790" spans="1:21" ht="15.75" customHeight="1">
      <c r="A790" s="766"/>
      <c r="B790" s="766"/>
      <c r="C790" s="766"/>
      <c r="D790" s="771"/>
      <c r="E790" s="771"/>
      <c r="F790" s="771"/>
      <c r="G790" s="771"/>
      <c r="H790" s="771"/>
      <c r="I790" s="766"/>
      <c r="J790" s="771"/>
      <c r="K790" s="771"/>
      <c r="L790" s="765"/>
      <c r="M790" s="765"/>
      <c r="N790" s="765"/>
      <c r="O790" s="765"/>
      <c r="P790" s="765"/>
      <c r="Q790" s="765"/>
      <c r="R790" s="765"/>
      <c r="S790" s="765"/>
      <c r="T790" s="765"/>
      <c r="U790" s="765"/>
    </row>
    <row r="791" spans="1:21" ht="15.75" customHeight="1">
      <c r="A791" s="766"/>
      <c r="B791" s="766"/>
      <c r="C791" s="766"/>
      <c r="D791" s="771"/>
      <c r="E791" s="771"/>
      <c r="F791" s="771"/>
      <c r="G791" s="771"/>
      <c r="H791" s="771"/>
      <c r="I791" s="766"/>
      <c r="J791" s="771"/>
      <c r="K791" s="771"/>
      <c r="L791" s="765"/>
      <c r="M791" s="765"/>
      <c r="N791" s="765"/>
      <c r="O791" s="765"/>
      <c r="P791" s="765"/>
      <c r="Q791" s="765"/>
      <c r="R791" s="765"/>
      <c r="S791" s="765"/>
      <c r="T791" s="765"/>
      <c r="U791" s="765"/>
    </row>
    <row r="792" spans="1:21" ht="15.75" customHeight="1">
      <c r="A792" s="766"/>
      <c r="B792" s="766"/>
      <c r="C792" s="766"/>
      <c r="D792" s="771"/>
      <c r="E792" s="771"/>
      <c r="F792" s="771"/>
      <c r="G792" s="771"/>
      <c r="H792" s="771"/>
      <c r="I792" s="766"/>
      <c r="J792" s="771"/>
      <c r="K792" s="771"/>
      <c r="L792" s="765"/>
      <c r="M792" s="765"/>
      <c r="N792" s="765"/>
      <c r="O792" s="765"/>
      <c r="P792" s="765"/>
      <c r="Q792" s="765"/>
      <c r="R792" s="765"/>
      <c r="S792" s="765"/>
      <c r="T792" s="765"/>
      <c r="U792" s="765"/>
    </row>
    <row r="793" spans="1:21" ht="15.75" customHeight="1">
      <c r="A793" s="766"/>
      <c r="B793" s="766"/>
      <c r="C793" s="766"/>
      <c r="D793" s="771"/>
      <c r="E793" s="771"/>
      <c r="F793" s="771"/>
      <c r="G793" s="771"/>
      <c r="H793" s="771"/>
      <c r="I793" s="766"/>
      <c r="J793" s="771"/>
      <c r="K793" s="771"/>
      <c r="L793" s="765"/>
      <c r="M793" s="765"/>
      <c r="N793" s="765"/>
      <c r="O793" s="765"/>
      <c r="P793" s="765"/>
      <c r="Q793" s="765"/>
      <c r="R793" s="765"/>
      <c r="S793" s="765"/>
      <c r="T793" s="765"/>
      <c r="U793" s="765"/>
    </row>
    <row r="794" spans="1:21" ht="15.75" customHeight="1">
      <c r="A794" s="766"/>
      <c r="B794" s="766"/>
      <c r="C794" s="766"/>
      <c r="D794" s="771"/>
      <c r="E794" s="771"/>
      <c r="F794" s="771"/>
      <c r="G794" s="771"/>
      <c r="H794" s="771"/>
      <c r="I794" s="766"/>
      <c r="J794" s="771"/>
      <c r="K794" s="771"/>
      <c r="L794" s="765"/>
      <c r="M794" s="765"/>
      <c r="N794" s="765"/>
      <c r="O794" s="765"/>
      <c r="P794" s="765"/>
      <c r="Q794" s="765"/>
      <c r="R794" s="765"/>
      <c r="S794" s="765"/>
      <c r="T794" s="765"/>
      <c r="U794" s="765"/>
    </row>
    <row r="795" spans="1:21" ht="15.75" customHeight="1">
      <c r="A795" s="766"/>
      <c r="B795" s="766"/>
      <c r="C795" s="766"/>
      <c r="D795" s="771"/>
      <c r="E795" s="771"/>
      <c r="F795" s="771"/>
      <c r="G795" s="771"/>
      <c r="H795" s="771"/>
      <c r="I795" s="766"/>
      <c r="J795" s="771"/>
      <c r="K795" s="771"/>
      <c r="L795" s="765"/>
      <c r="M795" s="765"/>
      <c r="N795" s="765"/>
      <c r="O795" s="765"/>
      <c r="P795" s="765"/>
      <c r="Q795" s="765"/>
      <c r="R795" s="765"/>
      <c r="S795" s="765"/>
      <c r="T795" s="765"/>
      <c r="U795" s="765"/>
    </row>
    <row r="796" spans="1:21" ht="15.75" customHeight="1">
      <c r="A796" s="766"/>
      <c r="B796" s="766"/>
      <c r="C796" s="766"/>
      <c r="D796" s="771"/>
      <c r="E796" s="771"/>
      <c r="F796" s="771"/>
      <c r="G796" s="771"/>
      <c r="H796" s="771"/>
      <c r="I796" s="766"/>
      <c r="J796" s="771"/>
      <c r="K796" s="771"/>
      <c r="L796" s="765"/>
      <c r="M796" s="765"/>
      <c r="N796" s="765"/>
      <c r="O796" s="765"/>
      <c r="P796" s="765"/>
      <c r="Q796" s="765"/>
      <c r="R796" s="765"/>
      <c r="S796" s="765"/>
      <c r="T796" s="765"/>
      <c r="U796" s="765"/>
    </row>
    <row r="797" spans="1:21" ht="15.75" customHeight="1">
      <c r="A797" s="766"/>
      <c r="B797" s="766"/>
      <c r="C797" s="766"/>
      <c r="D797" s="771"/>
      <c r="E797" s="771"/>
      <c r="F797" s="771"/>
      <c r="G797" s="771"/>
      <c r="H797" s="771"/>
      <c r="I797" s="766"/>
      <c r="J797" s="771"/>
      <c r="K797" s="771"/>
      <c r="L797" s="765"/>
      <c r="M797" s="765"/>
      <c r="N797" s="765"/>
      <c r="O797" s="765"/>
      <c r="P797" s="765"/>
      <c r="Q797" s="765"/>
      <c r="R797" s="765"/>
      <c r="S797" s="765"/>
      <c r="T797" s="765"/>
      <c r="U797" s="765"/>
    </row>
    <row r="798" spans="1:21" ht="15.75" customHeight="1">
      <c r="A798" s="766"/>
      <c r="B798" s="766"/>
      <c r="C798" s="766"/>
      <c r="D798" s="771"/>
      <c r="E798" s="771"/>
      <c r="F798" s="771"/>
      <c r="G798" s="771"/>
      <c r="H798" s="771"/>
      <c r="I798" s="766"/>
      <c r="J798" s="771"/>
      <c r="K798" s="771"/>
      <c r="L798" s="765"/>
      <c r="M798" s="765"/>
      <c r="N798" s="765"/>
      <c r="O798" s="765"/>
      <c r="P798" s="765"/>
      <c r="Q798" s="765"/>
      <c r="R798" s="765"/>
      <c r="S798" s="765"/>
      <c r="T798" s="765"/>
      <c r="U798" s="765"/>
    </row>
    <row r="799" spans="1:21" ht="15.75" customHeight="1">
      <c r="A799" s="766"/>
      <c r="B799" s="766"/>
      <c r="C799" s="766"/>
      <c r="D799" s="771"/>
      <c r="E799" s="771"/>
      <c r="F799" s="771"/>
      <c r="G799" s="771"/>
      <c r="H799" s="771"/>
      <c r="I799" s="766"/>
      <c r="J799" s="771"/>
      <c r="K799" s="771"/>
      <c r="L799" s="765"/>
      <c r="M799" s="765"/>
      <c r="N799" s="765"/>
      <c r="O799" s="765"/>
      <c r="P799" s="765"/>
      <c r="Q799" s="765"/>
      <c r="R799" s="765"/>
      <c r="S799" s="765"/>
      <c r="T799" s="765"/>
      <c r="U799" s="765"/>
    </row>
    <row r="800" spans="1:21" ht="15.75" customHeight="1">
      <c r="A800" s="766"/>
      <c r="B800" s="766"/>
      <c r="C800" s="766"/>
      <c r="D800" s="771"/>
      <c r="E800" s="771"/>
      <c r="F800" s="771"/>
      <c r="G800" s="771"/>
      <c r="H800" s="771"/>
      <c r="I800" s="766"/>
      <c r="J800" s="771"/>
      <c r="K800" s="771"/>
      <c r="L800" s="765"/>
      <c r="M800" s="765"/>
      <c r="N800" s="765"/>
      <c r="O800" s="765"/>
      <c r="P800" s="765"/>
      <c r="Q800" s="765"/>
      <c r="R800" s="765"/>
      <c r="S800" s="765"/>
      <c r="T800" s="765"/>
      <c r="U800" s="765"/>
    </row>
    <row r="801" spans="1:21" ht="15.75" customHeight="1">
      <c r="A801" s="766"/>
      <c r="B801" s="766"/>
      <c r="C801" s="766"/>
      <c r="D801" s="771"/>
      <c r="E801" s="771"/>
      <c r="F801" s="771"/>
      <c r="G801" s="771"/>
      <c r="H801" s="771"/>
      <c r="I801" s="766"/>
      <c r="J801" s="771"/>
      <c r="K801" s="771"/>
      <c r="L801" s="765"/>
      <c r="M801" s="765"/>
      <c r="N801" s="765"/>
      <c r="O801" s="765"/>
      <c r="P801" s="765"/>
      <c r="Q801" s="765"/>
      <c r="R801" s="765"/>
      <c r="S801" s="765"/>
      <c r="T801" s="765"/>
      <c r="U801" s="765"/>
    </row>
    <row r="802" spans="1:21" ht="15.75" customHeight="1">
      <c r="A802" s="766"/>
      <c r="B802" s="766"/>
      <c r="C802" s="766"/>
      <c r="D802" s="771"/>
      <c r="E802" s="771"/>
      <c r="F802" s="771"/>
      <c r="G802" s="771"/>
      <c r="H802" s="771"/>
      <c r="I802" s="766"/>
      <c r="J802" s="771"/>
      <c r="K802" s="771"/>
      <c r="L802" s="765"/>
      <c r="M802" s="765"/>
      <c r="N802" s="765"/>
      <c r="O802" s="765"/>
      <c r="P802" s="765"/>
      <c r="Q802" s="765"/>
      <c r="R802" s="765"/>
      <c r="S802" s="765"/>
      <c r="T802" s="765"/>
      <c r="U802" s="765"/>
    </row>
    <row r="803" spans="1:21" ht="15.75" customHeight="1">
      <c r="A803" s="766"/>
      <c r="B803" s="766"/>
      <c r="C803" s="766"/>
      <c r="D803" s="771"/>
      <c r="E803" s="771"/>
      <c r="F803" s="771"/>
      <c r="G803" s="771"/>
      <c r="H803" s="771"/>
      <c r="I803" s="766"/>
      <c r="J803" s="771"/>
      <c r="K803" s="771"/>
      <c r="L803" s="765"/>
      <c r="M803" s="765"/>
      <c r="N803" s="765"/>
      <c r="O803" s="765"/>
      <c r="P803" s="765"/>
      <c r="Q803" s="765"/>
      <c r="R803" s="765"/>
      <c r="S803" s="765"/>
      <c r="T803" s="765"/>
      <c r="U803" s="765"/>
    </row>
    <row r="804" spans="1:21" ht="15.75" customHeight="1">
      <c r="A804" s="766"/>
      <c r="B804" s="766"/>
      <c r="C804" s="766"/>
      <c r="D804" s="771"/>
      <c r="E804" s="771"/>
      <c r="F804" s="771"/>
      <c r="G804" s="771"/>
      <c r="H804" s="771"/>
      <c r="I804" s="766"/>
      <c r="J804" s="771"/>
      <c r="K804" s="771"/>
      <c r="L804" s="765"/>
      <c r="M804" s="765"/>
      <c r="N804" s="765"/>
      <c r="O804" s="765"/>
      <c r="P804" s="765"/>
      <c r="Q804" s="765"/>
      <c r="R804" s="765"/>
      <c r="S804" s="765"/>
      <c r="T804" s="765"/>
      <c r="U804" s="765"/>
    </row>
    <row r="805" spans="1:21" ht="15.75" customHeight="1">
      <c r="A805" s="766"/>
      <c r="B805" s="766"/>
      <c r="C805" s="766"/>
      <c r="D805" s="771"/>
      <c r="E805" s="771"/>
      <c r="F805" s="771"/>
      <c r="G805" s="771"/>
      <c r="H805" s="771"/>
      <c r="I805" s="766"/>
      <c r="J805" s="771"/>
      <c r="K805" s="771"/>
      <c r="L805" s="765"/>
      <c r="M805" s="765"/>
      <c r="N805" s="765"/>
      <c r="O805" s="765"/>
      <c r="P805" s="765"/>
      <c r="Q805" s="765"/>
      <c r="R805" s="765"/>
      <c r="S805" s="765"/>
      <c r="T805" s="765"/>
      <c r="U805" s="765"/>
    </row>
    <row r="806" spans="1:21" ht="15.75" customHeight="1">
      <c r="A806" s="766"/>
      <c r="B806" s="766"/>
      <c r="C806" s="766"/>
      <c r="D806" s="771"/>
      <c r="E806" s="771"/>
      <c r="F806" s="771"/>
      <c r="G806" s="771"/>
      <c r="H806" s="771"/>
      <c r="I806" s="766"/>
      <c r="J806" s="771"/>
      <c r="K806" s="771"/>
      <c r="L806" s="765"/>
      <c r="M806" s="765"/>
      <c r="N806" s="765"/>
      <c r="O806" s="765"/>
      <c r="P806" s="765"/>
      <c r="Q806" s="765"/>
      <c r="R806" s="765"/>
      <c r="S806" s="765"/>
      <c r="T806" s="765"/>
      <c r="U806" s="765"/>
    </row>
    <row r="807" spans="1:21" ht="15.75" customHeight="1">
      <c r="A807" s="766"/>
      <c r="B807" s="766"/>
      <c r="C807" s="766"/>
      <c r="D807" s="771"/>
      <c r="E807" s="771"/>
      <c r="F807" s="771"/>
      <c r="G807" s="771"/>
      <c r="H807" s="771"/>
      <c r="I807" s="766"/>
      <c r="J807" s="771"/>
      <c r="K807" s="771"/>
      <c r="L807" s="765"/>
      <c r="M807" s="765"/>
      <c r="N807" s="765"/>
      <c r="O807" s="765"/>
      <c r="P807" s="765"/>
      <c r="Q807" s="765"/>
      <c r="R807" s="765"/>
      <c r="S807" s="765"/>
      <c r="T807" s="765"/>
      <c r="U807" s="765"/>
    </row>
    <row r="808" spans="1:21" ht="15.75" customHeight="1">
      <c r="A808" s="766"/>
      <c r="B808" s="766"/>
      <c r="C808" s="766"/>
      <c r="D808" s="771"/>
      <c r="E808" s="771"/>
      <c r="F808" s="771"/>
      <c r="G808" s="771"/>
      <c r="H808" s="771"/>
      <c r="I808" s="766"/>
      <c r="J808" s="771"/>
      <c r="K808" s="771"/>
      <c r="L808" s="765"/>
      <c r="M808" s="765"/>
      <c r="N808" s="765"/>
      <c r="O808" s="765"/>
      <c r="P808" s="765"/>
      <c r="Q808" s="765"/>
      <c r="R808" s="765"/>
      <c r="S808" s="765"/>
      <c r="T808" s="765"/>
      <c r="U808" s="765"/>
    </row>
    <row r="809" spans="1:21" ht="15.75" customHeight="1">
      <c r="A809" s="766"/>
      <c r="B809" s="766"/>
      <c r="C809" s="766"/>
      <c r="D809" s="771"/>
      <c r="E809" s="771"/>
      <c r="F809" s="771"/>
      <c r="G809" s="771"/>
      <c r="H809" s="771"/>
      <c r="I809" s="766"/>
      <c r="J809" s="771"/>
      <c r="K809" s="771"/>
      <c r="L809" s="765"/>
      <c r="M809" s="765"/>
      <c r="N809" s="765"/>
      <c r="O809" s="765"/>
      <c r="P809" s="765"/>
      <c r="Q809" s="765"/>
      <c r="R809" s="765"/>
      <c r="S809" s="765"/>
      <c r="T809" s="765"/>
      <c r="U809" s="765"/>
    </row>
    <row r="810" spans="1:21" ht="15.75" customHeight="1">
      <c r="A810" s="766"/>
      <c r="B810" s="766"/>
      <c r="C810" s="766"/>
      <c r="D810" s="771"/>
      <c r="E810" s="771"/>
      <c r="F810" s="771"/>
      <c r="G810" s="771"/>
      <c r="H810" s="771"/>
      <c r="I810" s="766"/>
      <c r="J810" s="771"/>
      <c r="K810" s="771"/>
      <c r="L810" s="765"/>
      <c r="M810" s="765"/>
      <c r="N810" s="765"/>
      <c r="O810" s="765"/>
      <c r="P810" s="765"/>
      <c r="Q810" s="765"/>
      <c r="R810" s="765"/>
      <c r="S810" s="765"/>
      <c r="T810" s="765"/>
      <c r="U810" s="765"/>
    </row>
    <row r="811" spans="1:21" ht="12.75">
      <c r="H811" s="225"/>
      <c r="J811" s="225"/>
      <c r="K811" s="225"/>
    </row>
  </sheetData>
  <autoFilter ref="A1:L94" xr:uid="{00000000-0009-0000-0000-000005000000}"/>
  <printOptions horizontalCentered="1" gridLines="1"/>
  <pageMargins left="0.7" right="0.7" top="0.75" bottom="0.75" header="0" footer="0"/>
  <pageSetup paperSize="14"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928"/>
  <sheetViews>
    <sheetView workbookViewId="0">
      <pane ySplit="2" topLeftCell="E23" activePane="bottomLeft" state="frozen"/>
      <selection pane="bottomLeft" activeCell="E23" sqref="E23"/>
    </sheetView>
  </sheetViews>
  <sheetFormatPr defaultColWidth="12.5703125" defaultRowHeight="15" customHeight="1"/>
  <cols>
    <col min="1" max="1" width="6.42578125" customWidth="1"/>
    <col min="2" max="2" width="9.42578125" customWidth="1"/>
    <col min="3" max="3" width="20.5703125" customWidth="1"/>
    <col min="4" max="4" width="36.5703125" customWidth="1"/>
    <col min="5" max="5" width="48.28515625" customWidth="1"/>
    <col min="6" max="8" width="21.42578125" customWidth="1"/>
    <col min="9" max="9" width="20.42578125" customWidth="1"/>
    <col min="10" max="10" width="32.7109375" customWidth="1"/>
    <col min="11" max="11" width="30.85546875" customWidth="1"/>
  </cols>
  <sheetData>
    <row r="1" spans="1:22" ht="27.75" customHeight="1">
      <c r="A1" s="903" t="s">
        <v>657</v>
      </c>
      <c r="B1" s="903" t="s">
        <v>17</v>
      </c>
      <c r="C1" s="905" t="s">
        <v>40</v>
      </c>
      <c r="D1" s="903" t="s">
        <v>41</v>
      </c>
      <c r="E1" s="903" t="s">
        <v>42</v>
      </c>
      <c r="F1" s="903" t="s">
        <v>798</v>
      </c>
      <c r="G1" s="903" t="s">
        <v>44</v>
      </c>
      <c r="H1" s="903" t="s">
        <v>45</v>
      </c>
      <c r="I1" s="903" t="s">
        <v>46</v>
      </c>
      <c r="J1" s="903" t="s">
        <v>47</v>
      </c>
      <c r="K1" s="904" t="s">
        <v>1135</v>
      </c>
      <c r="L1" s="756"/>
      <c r="M1" s="756"/>
      <c r="N1" s="756"/>
      <c r="O1" s="756"/>
      <c r="P1" s="756"/>
      <c r="Q1" s="756"/>
      <c r="R1" s="756"/>
      <c r="S1" s="756"/>
      <c r="T1" s="756"/>
      <c r="U1" s="756"/>
      <c r="V1" s="756"/>
    </row>
    <row r="2" spans="1:22" ht="27.75" customHeight="1">
      <c r="A2" s="949"/>
      <c r="B2" s="949"/>
      <c r="C2" s="949"/>
      <c r="D2" s="949"/>
      <c r="E2" s="949"/>
      <c r="F2" s="949"/>
      <c r="G2" s="949"/>
      <c r="H2" s="949"/>
      <c r="I2" s="949"/>
      <c r="J2" s="949"/>
      <c r="K2" s="949"/>
      <c r="L2" s="772"/>
      <c r="M2" s="772"/>
      <c r="N2" s="772"/>
      <c r="O2" s="772"/>
      <c r="P2" s="772"/>
      <c r="Q2" s="772"/>
      <c r="R2" s="772"/>
      <c r="S2" s="772"/>
      <c r="T2" s="772"/>
      <c r="U2" s="772"/>
      <c r="V2" s="772"/>
    </row>
    <row r="3" spans="1:22" ht="27.75" customHeight="1">
      <c r="A3" s="226" t="s">
        <v>362</v>
      </c>
      <c r="B3" s="227" t="s">
        <v>6</v>
      </c>
      <c r="C3" s="228">
        <v>2018</v>
      </c>
      <c r="D3" s="156" t="s">
        <v>1136</v>
      </c>
      <c r="E3" s="156" t="s">
        <v>1137</v>
      </c>
      <c r="F3" s="227"/>
      <c r="G3" s="227" t="s">
        <v>1138</v>
      </c>
      <c r="H3" s="229" t="s">
        <v>1139</v>
      </c>
      <c r="I3" s="229" t="s">
        <v>1140</v>
      </c>
      <c r="J3" s="156" t="s">
        <v>1141</v>
      </c>
      <c r="K3" s="230" t="s">
        <v>1142</v>
      </c>
      <c r="L3" s="772">
        <f>COUNTIF(K1:K74, "FPIC completed")</f>
        <v>2</v>
      </c>
      <c r="M3" s="772"/>
      <c r="N3" s="772"/>
      <c r="O3" s="772"/>
      <c r="P3" s="772"/>
      <c r="Q3" s="772"/>
      <c r="R3" s="772"/>
      <c r="S3" s="772"/>
      <c r="T3" s="772"/>
      <c r="U3" s="772"/>
      <c r="V3" s="772"/>
    </row>
    <row r="4" spans="1:22" ht="39" customHeight="1">
      <c r="A4" s="226" t="s">
        <v>57</v>
      </c>
      <c r="B4" s="227" t="s">
        <v>6</v>
      </c>
      <c r="C4" s="231">
        <v>2020</v>
      </c>
      <c r="D4" s="157" t="s">
        <v>1143</v>
      </c>
      <c r="E4" s="232" t="s">
        <v>1144</v>
      </c>
      <c r="F4" s="233"/>
      <c r="G4" s="233" t="s">
        <v>1138</v>
      </c>
      <c r="H4" s="232" t="s">
        <v>662</v>
      </c>
      <c r="I4" s="229" t="s">
        <v>1140</v>
      </c>
      <c r="J4" s="157" t="s">
        <v>1145</v>
      </c>
      <c r="K4" s="234" t="s">
        <v>1146</v>
      </c>
      <c r="L4" s="772">
        <f>COUNTIF(K1:K74, "FPIC activities ongoing")</f>
        <v>2</v>
      </c>
      <c r="M4" s="772"/>
      <c r="N4" s="772"/>
      <c r="O4" s="772"/>
      <c r="P4" s="772"/>
      <c r="Q4" s="772"/>
      <c r="R4" s="772"/>
      <c r="S4" s="772"/>
      <c r="T4" s="772"/>
      <c r="U4" s="772"/>
      <c r="V4" s="772"/>
    </row>
    <row r="5" spans="1:22" ht="51.75" customHeight="1">
      <c r="A5" s="226" t="s">
        <v>65</v>
      </c>
      <c r="B5" s="235" t="s">
        <v>6</v>
      </c>
      <c r="C5" s="236">
        <v>2020</v>
      </c>
      <c r="D5" s="237" t="s">
        <v>1147</v>
      </c>
      <c r="E5" s="237" t="s">
        <v>1148</v>
      </c>
      <c r="F5" s="238"/>
      <c r="G5" s="238" t="s">
        <v>1138</v>
      </c>
      <c r="H5" s="239" t="s">
        <v>672</v>
      </c>
      <c r="I5" s="239" t="s">
        <v>1140</v>
      </c>
      <c r="J5" s="237" t="s">
        <v>1149</v>
      </c>
      <c r="K5" s="898" t="s">
        <v>1150</v>
      </c>
      <c r="L5" s="773"/>
      <c r="M5" s="773"/>
      <c r="N5" s="773"/>
      <c r="O5" s="773"/>
      <c r="P5" s="773"/>
      <c r="Q5" s="773"/>
      <c r="R5" s="773"/>
      <c r="S5" s="773"/>
      <c r="T5" s="773"/>
      <c r="U5" s="773"/>
      <c r="V5" s="773"/>
    </row>
    <row r="6" spans="1:22" ht="27.75" customHeight="1">
      <c r="A6" s="226" t="s">
        <v>72</v>
      </c>
      <c r="B6" s="227" t="s">
        <v>6</v>
      </c>
      <c r="C6" s="228">
        <v>2021</v>
      </c>
      <c r="D6" s="156" t="s">
        <v>1151</v>
      </c>
      <c r="E6" s="156" t="s">
        <v>1152</v>
      </c>
      <c r="F6" s="227"/>
      <c r="G6" s="227" t="s">
        <v>1138</v>
      </c>
      <c r="H6" s="229" t="s">
        <v>1153</v>
      </c>
      <c r="I6" s="229" t="s">
        <v>1140</v>
      </c>
      <c r="J6" s="156" t="s">
        <v>1154</v>
      </c>
      <c r="K6" s="230" t="s">
        <v>1146</v>
      </c>
      <c r="L6" s="772"/>
      <c r="M6" s="772"/>
      <c r="N6" s="772"/>
      <c r="O6" s="772"/>
      <c r="P6" s="772"/>
      <c r="Q6" s="772"/>
      <c r="R6" s="772"/>
      <c r="S6" s="772"/>
      <c r="T6" s="772"/>
      <c r="U6" s="772"/>
      <c r="V6" s="772"/>
    </row>
    <row r="7" spans="1:22" ht="27.75" customHeight="1">
      <c r="A7" s="226" t="s">
        <v>815</v>
      </c>
      <c r="B7" s="227" t="s">
        <v>6</v>
      </c>
      <c r="C7" s="228">
        <v>2021</v>
      </c>
      <c r="D7" s="156" t="s">
        <v>1155</v>
      </c>
      <c r="E7" s="229" t="s">
        <v>1156</v>
      </c>
      <c r="F7" s="227"/>
      <c r="G7" s="227" t="s">
        <v>1138</v>
      </c>
      <c r="H7" s="229" t="s">
        <v>662</v>
      </c>
      <c r="I7" s="229" t="s">
        <v>1140</v>
      </c>
      <c r="J7" s="156" t="s">
        <v>1157</v>
      </c>
      <c r="K7" s="230" t="s">
        <v>1158</v>
      </c>
      <c r="L7" s="772"/>
      <c r="M7" s="772"/>
      <c r="N7" s="772"/>
      <c r="O7" s="772"/>
      <c r="P7" s="772"/>
      <c r="Q7" s="772"/>
      <c r="R7" s="772"/>
      <c r="S7" s="772"/>
      <c r="T7" s="772"/>
      <c r="U7" s="772"/>
      <c r="V7" s="772"/>
    </row>
    <row r="8" spans="1:22" ht="27.75" customHeight="1">
      <c r="A8" s="226" t="s">
        <v>819</v>
      </c>
      <c r="B8" s="227" t="s">
        <v>6</v>
      </c>
      <c r="C8" s="228">
        <v>2021</v>
      </c>
      <c r="D8" s="156" t="s">
        <v>1159</v>
      </c>
      <c r="E8" s="229" t="s">
        <v>1160</v>
      </c>
      <c r="F8" s="227"/>
      <c r="G8" s="227" t="s">
        <v>1138</v>
      </c>
      <c r="H8" s="229" t="s">
        <v>662</v>
      </c>
      <c r="I8" s="229" t="s">
        <v>1140</v>
      </c>
      <c r="J8" s="229" t="s">
        <v>1161</v>
      </c>
      <c r="K8" s="230" t="s">
        <v>889</v>
      </c>
      <c r="L8" s="772">
        <f>COUNTIF(K1:K74, "For FBI")</f>
        <v>3</v>
      </c>
      <c r="M8" s="772"/>
      <c r="N8" s="772"/>
      <c r="O8" s="772"/>
      <c r="P8" s="772"/>
      <c r="Q8" s="772"/>
      <c r="R8" s="772"/>
      <c r="S8" s="772"/>
      <c r="T8" s="772"/>
      <c r="U8" s="772"/>
      <c r="V8" s="772"/>
    </row>
    <row r="9" spans="1:22" ht="53.25" customHeight="1">
      <c r="A9" s="226" t="s">
        <v>824</v>
      </c>
      <c r="B9" s="240" t="s">
        <v>6</v>
      </c>
      <c r="C9" s="241">
        <v>2021</v>
      </c>
      <c r="D9" s="242" t="s">
        <v>1162</v>
      </c>
      <c r="E9" s="239" t="s">
        <v>1163</v>
      </c>
      <c r="F9" s="240"/>
      <c r="G9" s="240" t="s">
        <v>1164</v>
      </c>
      <c r="H9" s="239" t="s">
        <v>672</v>
      </c>
      <c r="I9" s="239" t="s">
        <v>1165</v>
      </c>
      <c r="J9" s="237" t="s">
        <v>1149</v>
      </c>
      <c r="K9" s="898" t="s">
        <v>1150</v>
      </c>
      <c r="L9" s="773"/>
      <c r="M9" s="773"/>
      <c r="N9" s="773"/>
      <c r="O9" s="773"/>
      <c r="P9" s="773"/>
      <c r="Q9" s="773"/>
      <c r="R9" s="773"/>
      <c r="S9" s="773"/>
      <c r="T9" s="773"/>
      <c r="U9" s="773"/>
      <c r="V9" s="773"/>
    </row>
    <row r="10" spans="1:22" ht="17.25" customHeight="1">
      <c r="A10" s="226" t="s">
        <v>827</v>
      </c>
      <c r="B10" s="227" t="s">
        <v>6</v>
      </c>
      <c r="C10" s="228">
        <v>2021</v>
      </c>
      <c r="D10" s="156" t="s">
        <v>1166</v>
      </c>
      <c r="E10" s="229" t="s">
        <v>1167</v>
      </c>
      <c r="F10" s="227"/>
      <c r="G10" s="227" t="s">
        <v>1138</v>
      </c>
      <c r="H10" s="229" t="s">
        <v>662</v>
      </c>
      <c r="I10" s="229" t="s">
        <v>1140</v>
      </c>
      <c r="J10" s="156" t="s">
        <v>920</v>
      </c>
      <c r="K10" s="230" t="s">
        <v>889</v>
      </c>
      <c r="L10" s="772"/>
      <c r="M10" s="772"/>
      <c r="N10" s="772"/>
      <c r="O10" s="772"/>
      <c r="P10" s="772"/>
      <c r="Q10" s="772"/>
      <c r="R10" s="772"/>
      <c r="S10" s="772"/>
      <c r="T10" s="772"/>
      <c r="U10" s="772"/>
      <c r="V10" s="772"/>
    </row>
    <row r="11" spans="1:22" ht="17.25" customHeight="1">
      <c r="A11" s="226" t="s">
        <v>829</v>
      </c>
      <c r="B11" s="227" t="s">
        <v>6</v>
      </c>
      <c r="C11" s="228">
        <v>2021</v>
      </c>
      <c r="D11" s="156" t="s">
        <v>1168</v>
      </c>
      <c r="E11" s="229" t="s">
        <v>1169</v>
      </c>
      <c r="F11" s="227"/>
      <c r="G11" s="227" t="s">
        <v>1138</v>
      </c>
      <c r="H11" s="229" t="s">
        <v>662</v>
      </c>
      <c r="I11" s="229" t="s">
        <v>1140</v>
      </c>
      <c r="J11" s="156" t="s">
        <v>920</v>
      </c>
      <c r="K11" s="230" t="s">
        <v>889</v>
      </c>
      <c r="L11" s="772"/>
      <c r="M11" s="772"/>
      <c r="N11" s="772"/>
      <c r="O11" s="772"/>
      <c r="P11" s="772"/>
      <c r="Q11" s="772"/>
      <c r="R11" s="772"/>
      <c r="S11" s="772"/>
      <c r="T11" s="772"/>
      <c r="U11" s="772"/>
      <c r="V11" s="772"/>
    </row>
    <row r="12" spans="1:22" ht="20.25" customHeight="1">
      <c r="A12" s="226" t="s">
        <v>831</v>
      </c>
      <c r="B12" s="227" t="s">
        <v>6</v>
      </c>
      <c r="C12" s="228">
        <v>2021</v>
      </c>
      <c r="D12" s="156" t="s">
        <v>1170</v>
      </c>
      <c r="E12" s="156" t="s">
        <v>1171</v>
      </c>
      <c r="F12" s="227"/>
      <c r="G12" s="227" t="s">
        <v>1138</v>
      </c>
      <c r="H12" s="229" t="s">
        <v>662</v>
      </c>
      <c r="I12" s="229" t="s">
        <v>1140</v>
      </c>
      <c r="J12" s="156" t="s">
        <v>1172</v>
      </c>
      <c r="K12" s="230" t="s">
        <v>1173</v>
      </c>
      <c r="L12" s="772">
        <f>COUNTIF(K1:K74, "For FPIC")</f>
        <v>1</v>
      </c>
      <c r="M12" s="772"/>
      <c r="N12" s="772"/>
      <c r="O12" s="772"/>
      <c r="P12" s="772"/>
      <c r="Q12" s="772"/>
      <c r="R12" s="772"/>
      <c r="S12" s="772"/>
      <c r="T12" s="772"/>
      <c r="U12" s="772"/>
      <c r="V12" s="772"/>
    </row>
    <row r="13" spans="1:22" ht="25.5" customHeight="1">
      <c r="A13" s="226" t="s">
        <v>836</v>
      </c>
      <c r="B13" s="233" t="s">
        <v>6</v>
      </c>
      <c r="C13" s="243">
        <v>44578</v>
      </c>
      <c r="D13" s="157" t="s">
        <v>1174</v>
      </c>
      <c r="E13" s="157" t="s">
        <v>1175</v>
      </c>
      <c r="F13" s="233"/>
      <c r="G13" s="233" t="s">
        <v>1164</v>
      </c>
      <c r="H13" s="156" t="s">
        <v>584</v>
      </c>
      <c r="I13" s="229" t="s">
        <v>1165</v>
      </c>
      <c r="J13" s="157" t="s">
        <v>1176</v>
      </c>
      <c r="K13" s="234" t="s">
        <v>56</v>
      </c>
      <c r="L13" s="772"/>
      <c r="M13" s="772"/>
      <c r="N13" s="772"/>
      <c r="O13" s="772"/>
      <c r="P13" s="772"/>
      <c r="Q13" s="772"/>
      <c r="R13" s="772"/>
      <c r="S13" s="772"/>
      <c r="T13" s="772"/>
      <c r="U13" s="772"/>
      <c r="V13" s="772"/>
    </row>
    <row r="14" spans="1:22" ht="27.75" customHeight="1">
      <c r="A14" s="226" t="s">
        <v>840</v>
      </c>
      <c r="B14" s="233" t="s">
        <v>6</v>
      </c>
      <c r="C14" s="243">
        <v>44753</v>
      </c>
      <c r="D14" s="157" t="s">
        <v>1177</v>
      </c>
      <c r="E14" s="232" t="s">
        <v>1178</v>
      </c>
      <c r="F14" s="233"/>
      <c r="G14" s="233" t="s">
        <v>1164</v>
      </c>
      <c r="H14" s="232" t="s">
        <v>1179</v>
      </c>
      <c r="I14" s="232" t="s">
        <v>1180</v>
      </c>
      <c r="J14" s="157" t="s">
        <v>1181</v>
      </c>
      <c r="K14" s="234" t="s">
        <v>1142</v>
      </c>
      <c r="L14" s="772"/>
      <c r="M14" s="772"/>
      <c r="N14" s="772"/>
      <c r="O14" s="772"/>
      <c r="P14" s="772"/>
      <c r="Q14" s="772"/>
      <c r="R14" s="772"/>
      <c r="S14" s="772"/>
      <c r="T14" s="772"/>
      <c r="U14" s="772"/>
      <c r="V14" s="772"/>
    </row>
    <row r="15" spans="1:22" ht="43.5" customHeight="1">
      <c r="A15" s="226" t="s">
        <v>845</v>
      </c>
      <c r="B15" s="233" t="s">
        <v>6</v>
      </c>
      <c r="C15" s="244">
        <v>44897</v>
      </c>
      <c r="D15" s="157" t="s">
        <v>1182</v>
      </c>
      <c r="E15" s="157" t="s">
        <v>1183</v>
      </c>
      <c r="F15" s="233"/>
      <c r="G15" s="233" t="s">
        <v>1138</v>
      </c>
      <c r="H15" s="157" t="s">
        <v>1184</v>
      </c>
      <c r="I15" s="232" t="s">
        <v>1185</v>
      </c>
      <c r="J15" s="157" t="s">
        <v>1186</v>
      </c>
      <c r="K15" s="234" t="s">
        <v>56</v>
      </c>
      <c r="L15" s="772"/>
      <c r="M15" s="772"/>
      <c r="N15" s="772"/>
      <c r="O15" s="772"/>
      <c r="P15" s="772"/>
      <c r="Q15" s="772"/>
      <c r="R15" s="772"/>
      <c r="S15" s="772"/>
      <c r="T15" s="772"/>
      <c r="U15" s="772"/>
      <c r="V15" s="772"/>
    </row>
    <row r="16" spans="1:22" ht="28.5" customHeight="1">
      <c r="A16" s="226" t="s">
        <v>850</v>
      </c>
      <c r="B16" s="233" t="s">
        <v>6</v>
      </c>
      <c r="C16" s="245">
        <v>45008</v>
      </c>
      <c r="D16" s="156" t="s">
        <v>1187</v>
      </c>
      <c r="E16" s="229" t="s">
        <v>1188</v>
      </c>
      <c r="F16" s="233"/>
      <c r="G16" s="233" t="s">
        <v>1189</v>
      </c>
      <c r="H16" s="229" t="s">
        <v>662</v>
      </c>
      <c r="I16" s="232" t="s">
        <v>1185</v>
      </c>
      <c r="J16" s="157" t="s">
        <v>1190</v>
      </c>
      <c r="K16" s="234" t="s">
        <v>89</v>
      </c>
      <c r="L16" s="772">
        <f>COUNTIF(K1:K74, "FBI completed")</f>
        <v>1</v>
      </c>
      <c r="M16" s="772"/>
      <c r="N16" s="772"/>
      <c r="O16" s="772"/>
      <c r="P16" s="772"/>
      <c r="Q16" s="772"/>
      <c r="R16" s="772"/>
      <c r="S16" s="772"/>
      <c r="T16" s="772"/>
      <c r="U16" s="772"/>
      <c r="V16" s="772"/>
    </row>
    <row r="17" spans="1:22" ht="27.75" customHeight="1">
      <c r="A17" s="226" t="s">
        <v>854</v>
      </c>
      <c r="B17" s="175" t="s">
        <v>6</v>
      </c>
      <c r="C17" s="246">
        <v>2023</v>
      </c>
      <c r="D17" s="247" t="s">
        <v>1191</v>
      </c>
      <c r="E17" s="248" t="s">
        <v>1192</v>
      </c>
      <c r="F17" s="249"/>
      <c r="G17" s="249" t="s">
        <v>1138</v>
      </c>
      <c r="H17" s="248" t="s">
        <v>1193</v>
      </c>
      <c r="I17" s="248" t="s">
        <v>1140</v>
      </c>
      <c r="J17" s="165" t="s">
        <v>1194</v>
      </c>
      <c r="K17" s="250" t="s">
        <v>1195</v>
      </c>
      <c r="L17" s="772"/>
      <c r="M17" s="772"/>
      <c r="N17" s="772"/>
      <c r="O17" s="772"/>
      <c r="P17" s="772"/>
      <c r="Q17" s="772"/>
      <c r="R17" s="772"/>
      <c r="S17" s="772"/>
      <c r="T17" s="772"/>
      <c r="U17" s="772"/>
      <c r="V17" s="772"/>
    </row>
    <row r="18" spans="1:22" ht="36" customHeight="1">
      <c r="A18" s="226" t="s">
        <v>140</v>
      </c>
      <c r="B18" s="233" t="s">
        <v>6</v>
      </c>
      <c r="C18" s="243">
        <v>45075</v>
      </c>
      <c r="D18" s="157" t="s">
        <v>1196</v>
      </c>
      <c r="E18" s="232" t="s">
        <v>1197</v>
      </c>
      <c r="F18" s="165"/>
      <c r="G18" s="165" t="s">
        <v>1198</v>
      </c>
      <c r="H18" s="165" t="s">
        <v>672</v>
      </c>
      <c r="I18" s="165" t="s">
        <v>1165</v>
      </c>
      <c r="J18" s="165" t="s">
        <v>1199</v>
      </c>
      <c r="K18" s="250" t="s">
        <v>1200</v>
      </c>
      <c r="L18" s="772">
        <v>1</v>
      </c>
      <c r="M18" s="772"/>
      <c r="N18" s="772"/>
      <c r="O18" s="772"/>
      <c r="P18" s="772"/>
      <c r="Q18" s="772"/>
      <c r="R18" s="772"/>
      <c r="S18" s="772"/>
      <c r="T18" s="772"/>
      <c r="U18" s="772"/>
      <c r="V18" s="772"/>
    </row>
    <row r="19" spans="1:22" ht="27.75" customHeight="1">
      <c r="A19" s="226" t="s">
        <v>862</v>
      </c>
      <c r="B19" s="233" t="s">
        <v>6</v>
      </c>
      <c r="C19" s="251">
        <v>45551</v>
      </c>
      <c r="D19" s="165" t="s">
        <v>1201</v>
      </c>
      <c r="E19" s="165" t="s">
        <v>1202</v>
      </c>
      <c r="F19" s="165"/>
      <c r="G19" s="165" t="s">
        <v>1203</v>
      </c>
      <c r="H19" s="156" t="s">
        <v>1184</v>
      </c>
      <c r="I19" s="232" t="s">
        <v>1140</v>
      </c>
      <c r="J19" s="252" t="s">
        <v>1204</v>
      </c>
      <c r="K19" s="250" t="s">
        <v>1205</v>
      </c>
      <c r="L19" s="772">
        <f>COUNTIF(K1:K74, "For validation")</f>
        <v>3</v>
      </c>
      <c r="M19" s="772"/>
      <c r="N19" s="772"/>
      <c r="O19" s="772"/>
      <c r="P19" s="772"/>
      <c r="Q19" s="772"/>
      <c r="R19" s="772"/>
      <c r="S19" s="772"/>
      <c r="T19" s="772"/>
      <c r="U19" s="772"/>
      <c r="V19" s="772"/>
    </row>
    <row r="20" spans="1:22" ht="27.75" customHeight="1">
      <c r="A20" s="226" t="s">
        <v>865</v>
      </c>
      <c r="B20" s="233" t="s">
        <v>6</v>
      </c>
      <c r="C20" s="243">
        <v>45565</v>
      </c>
      <c r="D20" s="157" t="s">
        <v>1206</v>
      </c>
      <c r="E20" s="157" t="s">
        <v>1207</v>
      </c>
      <c r="F20" s="232"/>
      <c r="G20" s="232" t="s">
        <v>1208</v>
      </c>
      <c r="H20" s="156" t="s">
        <v>1184</v>
      </c>
      <c r="I20" s="232" t="s">
        <v>1140</v>
      </c>
      <c r="J20" s="252" t="s">
        <v>1209</v>
      </c>
      <c r="K20" s="234" t="s">
        <v>1205</v>
      </c>
      <c r="L20" s="772"/>
      <c r="M20" s="772"/>
      <c r="N20" s="772"/>
      <c r="O20" s="772"/>
      <c r="P20" s="772"/>
      <c r="Q20" s="772"/>
      <c r="R20" s="772"/>
      <c r="S20" s="772"/>
      <c r="T20" s="772"/>
      <c r="U20" s="772"/>
      <c r="V20" s="772"/>
    </row>
    <row r="21" spans="1:22" ht="39" customHeight="1">
      <c r="A21" s="226" t="s">
        <v>869</v>
      </c>
      <c r="B21" s="233" t="s">
        <v>6</v>
      </c>
      <c r="C21" s="251">
        <v>45579</v>
      </c>
      <c r="D21" s="165" t="s">
        <v>1210</v>
      </c>
      <c r="E21" s="165" t="s">
        <v>1211</v>
      </c>
      <c r="F21" s="165"/>
      <c r="G21" s="165" t="s">
        <v>1164</v>
      </c>
      <c r="H21" s="156" t="s">
        <v>1184</v>
      </c>
      <c r="I21" s="157" t="s">
        <v>1212</v>
      </c>
      <c r="J21" s="252" t="s">
        <v>1213</v>
      </c>
      <c r="K21" s="250" t="s">
        <v>1205</v>
      </c>
      <c r="L21" s="772"/>
      <c r="M21" s="772"/>
      <c r="N21" s="772"/>
      <c r="O21" s="772"/>
      <c r="P21" s="772"/>
      <c r="Q21" s="772"/>
      <c r="R21" s="772"/>
      <c r="S21" s="772"/>
      <c r="T21" s="772"/>
      <c r="U21" s="772"/>
      <c r="V21" s="772"/>
    </row>
    <row r="22" spans="1:22" ht="27.75" customHeight="1">
      <c r="A22" s="772"/>
      <c r="B22" s="772"/>
      <c r="C22" s="774"/>
      <c r="D22" s="772"/>
      <c r="E22" s="772"/>
      <c r="F22" s="772"/>
      <c r="G22" s="772"/>
      <c r="H22" s="772"/>
      <c r="I22" s="772"/>
      <c r="J22" s="772"/>
      <c r="K22" s="775"/>
      <c r="L22" s="772"/>
      <c r="M22" s="772"/>
      <c r="N22" s="772"/>
      <c r="O22" s="772"/>
      <c r="P22" s="772"/>
      <c r="Q22" s="772"/>
      <c r="R22" s="772"/>
      <c r="S22" s="772"/>
      <c r="T22" s="772"/>
      <c r="U22" s="772"/>
      <c r="V22" s="772"/>
    </row>
    <row r="23" spans="1:22" ht="27.75" customHeight="1">
      <c r="A23" s="772"/>
      <c r="B23" s="772"/>
      <c r="C23" s="774"/>
      <c r="D23" s="772"/>
      <c r="E23" s="772"/>
      <c r="F23" s="772"/>
      <c r="G23" s="772"/>
      <c r="H23" s="772"/>
      <c r="I23" s="772"/>
      <c r="J23" s="772"/>
      <c r="K23" s="775"/>
      <c r="L23" s="772"/>
      <c r="M23" s="772"/>
      <c r="N23" s="772"/>
      <c r="O23" s="772"/>
      <c r="P23" s="772"/>
      <c r="Q23" s="772"/>
      <c r="R23" s="772"/>
      <c r="S23" s="772"/>
      <c r="T23" s="772"/>
      <c r="U23" s="772"/>
      <c r="V23" s="772"/>
    </row>
    <row r="24" spans="1:22" ht="27.75" customHeight="1">
      <c r="A24" s="772"/>
      <c r="B24" s="772"/>
      <c r="C24" s="774"/>
      <c r="D24" s="772"/>
      <c r="E24" s="772"/>
      <c r="F24" s="772"/>
      <c r="G24" s="772"/>
      <c r="H24" s="772"/>
      <c r="I24" s="772"/>
      <c r="J24" s="772"/>
      <c r="K24" s="775"/>
      <c r="L24" s="772"/>
      <c r="M24" s="772"/>
      <c r="N24" s="772"/>
      <c r="O24" s="772"/>
      <c r="P24" s="772"/>
      <c r="Q24" s="772"/>
      <c r="R24" s="772"/>
      <c r="S24" s="772"/>
      <c r="T24" s="772"/>
      <c r="U24" s="772"/>
      <c r="V24" s="772"/>
    </row>
    <row r="25" spans="1:22" ht="27.75" customHeight="1">
      <c r="A25" s="772"/>
      <c r="B25" s="772"/>
      <c r="C25" s="774"/>
      <c r="D25" s="772"/>
      <c r="E25" s="772"/>
      <c r="F25" s="772"/>
      <c r="G25" s="772"/>
      <c r="H25" s="772"/>
      <c r="I25" s="772"/>
      <c r="J25" s="772"/>
      <c r="K25" s="775"/>
      <c r="L25" s="772"/>
      <c r="M25" s="772"/>
      <c r="N25" s="772"/>
      <c r="O25" s="772"/>
      <c r="P25" s="772"/>
      <c r="Q25" s="772"/>
      <c r="R25" s="772"/>
      <c r="S25" s="772"/>
      <c r="T25" s="772"/>
      <c r="U25" s="772"/>
      <c r="V25" s="772"/>
    </row>
    <row r="26" spans="1:22" ht="27.75" customHeight="1">
      <c r="A26" s="772"/>
      <c r="B26" s="772"/>
      <c r="C26" s="774"/>
      <c r="D26" s="772"/>
      <c r="E26" s="772"/>
      <c r="F26" s="772"/>
      <c r="G26" s="772"/>
      <c r="H26" s="772"/>
      <c r="I26" s="772"/>
      <c r="J26" s="772"/>
      <c r="K26" s="775"/>
      <c r="L26" s="772"/>
      <c r="M26" s="772"/>
      <c r="N26" s="772"/>
      <c r="O26" s="772"/>
      <c r="P26" s="772"/>
      <c r="Q26" s="772"/>
      <c r="R26" s="772"/>
      <c r="S26" s="772"/>
      <c r="T26" s="772"/>
      <c r="U26" s="772"/>
      <c r="V26" s="772"/>
    </row>
    <row r="27" spans="1:22" ht="27.75" customHeight="1">
      <c r="A27" s="772"/>
      <c r="B27" s="772"/>
      <c r="C27" s="774"/>
      <c r="D27" s="772"/>
      <c r="E27" s="772"/>
      <c r="F27" s="772"/>
      <c r="G27" s="772"/>
      <c r="H27" s="772"/>
      <c r="I27" s="772"/>
      <c r="J27" s="772"/>
      <c r="K27" s="775"/>
      <c r="L27" s="772"/>
      <c r="M27" s="772"/>
      <c r="N27" s="772"/>
      <c r="O27" s="772"/>
      <c r="P27" s="772"/>
      <c r="Q27" s="772"/>
      <c r="R27" s="772"/>
      <c r="S27" s="772"/>
      <c r="T27" s="772"/>
      <c r="U27" s="772"/>
      <c r="V27" s="772"/>
    </row>
    <row r="28" spans="1:22" ht="27.75" customHeight="1">
      <c r="A28" s="772"/>
      <c r="B28" s="772"/>
      <c r="C28" s="774"/>
      <c r="D28" s="772"/>
      <c r="E28" s="772"/>
      <c r="F28" s="772"/>
      <c r="G28" s="772"/>
      <c r="H28" s="772"/>
      <c r="I28" s="772"/>
      <c r="J28" s="772"/>
      <c r="K28" s="775"/>
      <c r="L28" s="772"/>
      <c r="M28" s="772"/>
      <c r="N28" s="772"/>
      <c r="O28" s="772"/>
      <c r="P28" s="772"/>
      <c r="Q28" s="772"/>
      <c r="R28" s="772"/>
      <c r="S28" s="772"/>
      <c r="T28" s="772"/>
      <c r="U28" s="772"/>
      <c r="V28" s="772"/>
    </row>
    <row r="29" spans="1:22" ht="27.75" customHeight="1">
      <c r="A29" s="772"/>
      <c r="B29" s="772"/>
      <c r="C29" s="774"/>
      <c r="D29" s="772"/>
      <c r="E29" s="772"/>
      <c r="F29" s="772"/>
      <c r="G29" s="772"/>
      <c r="H29" s="772"/>
      <c r="I29" s="772"/>
      <c r="J29" s="772"/>
      <c r="K29" s="775"/>
      <c r="L29" s="772"/>
      <c r="M29" s="772"/>
      <c r="N29" s="772"/>
      <c r="O29" s="772"/>
      <c r="P29" s="772"/>
      <c r="Q29" s="772"/>
      <c r="R29" s="772"/>
      <c r="S29" s="772"/>
      <c r="T29" s="772"/>
      <c r="U29" s="772"/>
      <c r="V29" s="772"/>
    </row>
    <row r="30" spans="1:22" ht="27.75" customHeight="1">
      <c r="A30" s="772"/>
      <c r="B30" s="772"/>
      <c r="C30" s="774"/>
      <c r="D30" s="772"/>
      <c r="E30" s="772"/>
      <c r="F30" s="772"/>
      <c r="G30" s="772"/>
      <c r="H30" s="772"/>
      <c r="I30" s="772"/>
      <c r="J30" s="772"/>
      <c r="K30" s="775"/>
      <c r="L30" s="772"/>
      <c r="M30" s="772"/>
      <c r="N30" s="772"/>
      <c r="O30" s="772"/>
      <c r="P30" s="772"/>
      <c r="Q30" s="772"/>
      <c r="R30" s="772"/>
      <c r="S30" s="772"/>
      <c r="T30" s="772"/>
      <c r="U30" s="772"/>
      <c r="V30" s="772"/>
    </row>
    <row r="31" spans="1:22" ht="27.75" customHeight="1">
      <c r="A31" s="772"/>
      <c r="B31" s="772"/>
      <c r="C31" s="774"/>
      <c r="D31" s="772"/>
      <c r="E31" s="772"/>
      <c r="F31" s="772"/>
      <c r="G31" s="772"/>
      <c r="H31" s="772"/>
      <c r="I31" s="772"/>
      <c r="J31" s="772"/>
      <c r="K31" s="775"/>
      <c r="L31" s="772"/>
      <c r="M31" s="772"/>
      <c r="N31" s="772"/>
      <c r="O31" s="772"/>
      <c r="P31" s="772"/>
      <c r="Q31" s="772"/>
      <c r="R31" s="772"/>
      <c r="S31" s="772"/>
      <c r="T31" s="772"/>
      <c r="U31" s="772"/>
      <c r="V31" s="772"/>
    </row>
    <row r="32" spans="1:22" ht="27.75" customHeight="1">
      <c r="A32" s="772"/>
      <c r="B32" s="772"/>
      <c r="C32" s="774"/>
      <c r="D32" s="772"/>
      <c r="E32" s="772"/>
      <c r="F32" s="772"/>
      <c r="G32" s="772"/>
      <c r="H32" s="772"/>
      <c r="I32" s="772"/>
      <c r="J32" s="772"/>
      <c r="K32" s="775"/>
      <c r="L32" s="772"/>
      <c r="M32" s="772"/>
      <c r="N32" s="772"/>
      <c r="O32" s="772"/>
      <c r="P32" s="772"/>
      <c r="Q32" s="772"/>
      <c r="R32" s="772"/>
      <c r="S32" s="772"/>
      <c r="T32" s="772"/>
      <c r="U32" s="772"/>
      <c r="V32" s="772"/>
    </row>
    <row r="33" spans="1:22" ht="27.75" customHeight="1">
      <c r="A33" s="772"/>
      <c r="B33" s="772"/>
      <c r="C33" s="774"/>
      <c r="D33" s="772"/>
      <c r="E33" s="772"/>
      <c r="F33" s="772"/>
      <c r="G33" s="772"/>
      <c r="H33" s="772"/>
      <c r="I33" s="772"/>
      <c r="J33" s="772"/>
      <c r="K33" s="775"/>
      <c r="L33" s="772"/>
      <c r="M33" s="772"/>
      <c r="N33" s="772"/>
      <c r="O33" s="772"/>
      <c r="P33" s="772"/>
      <c r="Q33" s="772"/>
      <c r="R33" s="772"/>
      <c r="S33" s="772"/>
      <c r="T33" s="772"/>
      <c r="U33" s="772"/>
      <c r="V33" s="772"/>
    </row>
    <row r="34" spans="1:22" ht="27.75" customHeight="1">
      <c r="A34" s="772"/>
      <c r="B34" s="772"/>
      <c r="C34" s="774"/>
      <c r="D34" s="772"/>
      <c r="E34" s="772"/>
      <c r="F34" s="772"/>
      <c r="G34" s="772"/>
      <c r="H34" s="772"/>
      <c r="I34" s="772"/>
      <c r="J34" s="772"/>
      <c r="K34" s="775"/>
      <c r="L34" s="772"/>
      <c r="M34" s="772"/>
      <c r="N34" s="772"/>
      <c r="O34" s="772"/>
      <c r="P34" s="772"/>
      <c r="Q34" s="772"/>
      <c r="R34" s="772"/>
      <c r="S34" s="772"/>
      <c r="T34" s="772"/>
      <c r="U34" s="772"/>
      <c r="V34" s="772"/>
    </row>
    <row r="35" spans="1:22" ht="27.75" customHeight="1">
      <c r="A35" s="772"/>
      <c r="B35" s="772"/>
      <c r="C35" s="774"/>
      <c r="D35" s="772"/>
      <c r="E35" s="772"/>
      <c r="F35" s="772"/>
      <c r="G35" s="772"/>
      <c r="H35" s="772"/>
      <c r="I35" s="772"/>
      <c r="J35" s="772"/>
      <c r="K35" s="775"/>
      <c r="L35" s="772"/>
      <c r="M35" s="772"/>
      <c r="N35" s="772"/>
      <c r="O35" s="772"/>
      <c r="P35" s="772"/>
      <c r="Q35" s="772"/>
      <c r="R35" s="772"/>
      <c r="S35" s="772"/>
      <c r="T35" s="772"/>
      <c r="U35" s="772"/>
      <c r="V35" s="772"/>
    </row>
    <row r="36" spans="1:22" ht="27.75" customHeight="1">
      <c r="A36" s="772"/>
      <c r="B36" s="772"/>
      <c r="C36" s="774"/>
      <c r="D36" s="772"/>
      <c r="E36" s="772"/>
      <c r="F36" s="772"/>
      <c r="G36" s="772"/>
      <c r="H36" s="772"/>
      <c r="I36" s="772"/>
      <c r="J36" s="772"/>
      <c r="K36" s="775"/>
      <c r="L36" s="772"/>
      <c r="M36" s="772"/>
      <c r="N36" s="772"/>
      <c r="O36" s="772"/>
      <c r="P36" s="772"/>
      <c r="Q36" s="772"/>
      <c r="R36" s="772"/>
      <c r="S36" s="772"/>
      <c r="T36" s="772"/>
      <c r="U36" s="772"/>
      <c r="V36" s="772"/>
    </row>
    <row r="37" spans="1:22" ht="27.75" customHeight="1">
      <c r="A37" s="772"/>
      <c r="B37" s="772"/>
      <c r="C37" s="774"/>
      <c r="D37" s="772"/>
      <c r="E37" s="772"/>
      <c r="F37" s="772"/>
      <c r="G37" s="772"/>
      <c r="H37" s="772"/>
      <c r="I37" s="772"/>
      <c r="J37" s="772"/>
      <c r="K37" s="775"/>
      <c r="L37" s="772"/>
      <c r="M37" s="772"/>
      <c r="N37" s="772"/>
      <c r="O37" s="772"/>
      <c r="P37" s="772"/>
      <c r="Q37" s="772"/>
      <c r="R37" s="772"/>
      <c r="S37" s="772"/>
      <c r="T37" s="772"/>
      <c r="U37" s="772"/>
      <c r="V37" s="772"/>
    </row>
    <row r="38" spans="1:22" ht="27.75" customHeight="1">
      <c r="A38" s="772"/>
      <c r="B38" s="772"/>
      <c r="C38" s="774"/>
      <c r="D38" s="772"/>
      <c r="E38" s="772"/>
      <c r="F38" s="772"/>
      <c r="G38" s="772"/>
      <c r="H38" s="772"/>
      <c r="I38" s="772"/>
      <c r="J38" s="772"/>
      <c r="K38" s="775"/>
      <c r="L38" s="772"/>
      <c r="M38" s="772"/>
      <c r="N38" s="772"/>
      <c r="O38" s="772"/>
      <c r="P38" s="772"/>
      <c r="Q38" s="772"/>
      <c r="R38" s="772"/>
      <c r="S38" s="772"/>
      <c r="T38" s="772"/>
      <c r="U38" s="772"/>
      <c r="V38" s="772"/>
    </row>
    <row r="39" spans="1:22" ht="27.75" customHeight="1">
      <c r="A39" s="772"/>
      <c r="B39" s="772"/>
      <c r="C39" s="774"/>
      <c r="D39" s="772"/>
      <c r="E39" s="772"/>
      <c r="F39" s="772"/>
      <c r="G39" s="772"/>
      <c r="H39" s="772"/>
      <c r="I39" s="772"/>
      <c r="J39" s="772"/>
      <c r="K39" s="775"/>
      <c r="L39" s="772"/>
      <c r="M39" s="772"/>
      <c r="N39" s="772"/>
      <c r="O39" s="772"/>
      <c r="P39" s="772"/>
      <c r="Q39" s="772"/>
      <c r="R39" s="772"/>
      <c r="S39" s="772"/>
      <c r="T39" s="772"/>
      <c r="U39" s="772"/>
      <c r="V39" s="772"/>
    </row>
    <row r="40" spans="1:22" ht="27.75" customHeight="1">
      <c r="A40" s="772"/>
      <c r="B40" s="772"/>
      <c r="C40" s="774"/>
      <c r="D40" s="772"/>
      <c r="E40" s="772"/>
      <c r="F40" s="772"/>
      <c r="G40" s="772"/>
      <c r="H40" s="772"/>
      <c r="I40" s="772"/>
      <c r="J40" s="772"/>
      <c r="K40" s="775"/>
      <c r="L40" s="772"/>
      <c r="M40" s="772"/>
      <c r="N40" s="772"/>
      <c r="O40" s="772"/>
      <c r="P40" s="772"/>
      <c r="Q40" s="772"/>
      <c r="R40" s="772"/>
      <c r="S40" s="772"/>
      <c r="T40" s="772"/>
      <c r="U40" s="772"/>
      <c r="V40" s="772"/>
    </row>
    <row r="41" spans="1:22" ht="27.75" customHeight="1">
      <c r="A41" s="772"/>
      <c r="B41" s="772"/>
      <c r="C41" s="774"/>
      <c r="D41" s="772"/>
      <c r="E41" s="772"/>
      <c r="F41" s="772"/>
      <c r="G41" s="772"/>
      <c r="H41" s="772"/>
      <c r="I41" s="772"/>
      <c r="J41" s="772"/>
      <c r="K41" s="775"/>
      <c r="L41" s="772"/>
      <c r="M41" s="772"/>
      <c r="N41" s="772"/>
      <c r="O41" s="772"/>
      <c r="P41" s="772"/>
      <c r="Q41" s="772"/>
      <c r="R41" s="772"/>
      <c r="S41" s="772"/>
      <c r="T41" s="772"/>
      <c r="U41" s="772"/>
      <c r="V41" s="772"/>
    </row>
    <row r="42" spans="1:22" ht="27.75" customHeight="1">
      <c r="A42" s="772"/>
      <c r="B42" s="772"/>
      <c r="C42" s="774"/>
      <c r="D42" s="772"/>
      <c r="E42" s="772"/>
      <c r="F42" s="772"/>
      <c r="G42" s="772"/>
      <c r="H42" s="772"/>
      <c r="I42" s="772"/>
      <c r="J42" s="772"/>
      <c r="K42" s="775"/>
      <c r="L42" s="772"/>
      <c r="M42" s="772"/>
      <c r="N42" s="772"/>
      <c r="O42" s="772"/>
      <c r="P42" s="772"/>
      <c r="Q42" s="772"/>
      <c r="R42" s="772"/>
      <c r="S42" s="772"/>
      <c r="T42" s="772"/>
      <c r="U42" s="772"/>
      <c r="V42" s="772"/>
    </row>
    <row r="43" spans="1:22" ht="27.75" customHeight="1">
      <c r="A43" s="772"/>
      <c r="B43" s="772"/>
      <c r="C43" s="774"/>
      <c r="D43" s="772"/>
      <c r="E43" s="772"/>
      <c r="F43" s="772"/>
      <c r="G43" s="772"/>
      <c r="H43" s="772"/>
      <c r="I43" s="772"/>
      <c r="J43" s="772"/>
      <c r="K43" s="775"/>
      <c r="L43" s="772"/>
      <c r="M43" s="772"/>
      <c r="N43" s="772"/>
      <c r="O43" s="772"/>
      <c r="P43" s="772"/>
      <c r="Q43" s="772"/>
      <c r="R43" s="772"/>
      <c r="S43" s="772"/>
      <c r="T43" s="772"/>
      <c r="U43" s="772"/>
      <c r="V43" s="772"/>
    </row>
    <row r="44" spans="1:22" ht="27.75" customHeight="1">
      <c r="A44" s="772"/>
      <c r="B44" s="772"/>
      <c r="C44" s="774"/>
      <c r="D44" s="772"/>
      <c r="E44" s="772"/>
      <c r="F44" s="772"/>
      <c r="G44" s="772"/>
      <c r="H44" s="772"/>
      <c r="I44" s="772"/>
      <c r="J44" s="772"/>
      <c r="K44" s="775"/>
      <c r="L44" s="772"/>
      <c r="M44" s="772"/>
      <c r="N44" s="772"/>
      <c r="O44" s="772"/>
      <c r="P44" s="772"/>
      <c r="Q44" s="772"/>
      <c r="R44" s="772"/>
      <c r="S44" s="772"/>
      <c r="T44" s="772"/>
      <c r="U44" s="772"/>
      <c r="V44" s="772"/>
    </row>
    <row r="45" spans="1:22" ht="15.75" customHeight="1">
      <c r="A45" s="772"/>
      <c r="B45" s="772"/>
      <c r="C45" s="774"/>
      <c r="D45" s="772"/>
      <c r="E45" s="772"/>
      <c r="F45" s="772"/>
      <c r="G45" s="772"/>
      <c r="H45" s="772"/>
      <c r="I45" s="772"/>
      <c r="J45" s="772"/>
      <c r="K45" s="775"/>
      <c r="L45" s="772"/>
      <c r="M45" s="772"/>
      <c r="N45" s="772"/>
      <c r="O45" s="772"/>
      <c r="P45" s="772"/>
      <c r="Q45" s="772"/>
      <c r="R45" s="772"/>
      <c r="S45" s="772"/>
      <c r="T45" s="772"/>
      <c r="U45" s="772"/>
      <c r="V45" s="772"/>
    </row>
    <row r="46" spans="1:22" ht="15.75" customHeight="1">
      <c r="A46" s="772"/>
      <c r="B46" s="772"/>
      <c r="C46" s="774"/>
      <c r="D46" s="772"/>
      <c r="E46" s="772"/>
      <c r="F46" s="772"/>
      <c r="G46" s="772"/>
      <c r="H46" s="772"/>
      <c r="I46" s="772"/>
      <c r="J46" s="772"/>
      <c r="K46" s="775"/>
      <c r="L46" s="772"/>
      <c r="M46" s="772"/>
      <c r="N46" s="772"/>
      <c r="O46" s="772"/>
      <c r="P46" s="772"/>
      <c r="Q46" s="772"/>
      <c r="R46" s="772"/>
      <c r="S46" s="772"/>
      <c r="T46" s="772"/>
      <c r="U46" s="772"/>
      <c r="V46" s="772"/>
    </row>
    <row r="47" spans="1:22" ht="15.75" customHeight="1">
      <c r="A47" s="772"/>
      <c r="B47" s="772"/>
      <c r="C47" s="774"/>
      <c r="D47" s="772"/>
      <c r="E47" s="772"/>
      <c r="F47" s="772"/>
      <c r="G47" s="772"/>
      <c r="H47" s="772"/>
      <c r="I47" s="772"/>
      <c r="J47" s="772"/>
      <c r="K47" s="775"/>
      <c r="L47" s="772"/>
      <c r="M47" s="772"/>
      <c r="N47" s="772"/>
      <c r="O47" s="772"/>
      <c r="P47" s="772"/>
      <c r="Q47" s="772"/>
      <c r="R47" s="772"/>
      <c r="S47" s="772"/>
      <c r="T47" s="772"/>
      <c r="U47" s="772"/>
      <c r="V47" s="772"/>
    </row>
    <row r="48" spans="1:22" ht="15.75" customHeight="1">
      <c r="A48" s="772"/>
      <c r="B48" s="772"/>
      <c r="C48" s="774"/>
      <c r="D48" s="772"/>
      <c r="E48" s="772"/>
      <c r="F48" s="772"/>
      <c r="G48" s="772"/>
      <c r="H48" s="772"/>
      <c r="I48" s="772"/>
      <c r="J48" s="772"/>
      <c r="K48" s="775"/>
      <c r="L48" s="772"/>
      <c r="M48" s="772"/>
      <c r="N48" s="772"/>
      <c r="O48" s="772"/>
      <c r="P48" s="772"/>
      <c r="Q48" s="772"/>
      <c r="R48" s="772"/>
      <c r="S48" s="772"/>
      <c r="T48" s="772"/>
      <c r="U48" s="772"/>
      <c r="V48" s="772"/>
    </row>
    <row r="49" spans="1:22" ht="15.75" customHeight="1">
      <c r="A49" s="772"/>
      <c r="B49" s="772"/>
      <c r="C49" s="774"/>
      <c r="D49" s="772"/>
      <c r="E49" s="772"/>
      <c r="F49" s="772"/>
      <c r="G49" s="772"/>
      <c r="H49" s="772"/>
      <c r="I49" s="772"/>
      <c r="J49" s="772"/>
      <c r="K49" s="775"/>
      <c r="L49" s="772"/>
      <c r="M49" s="772"/>
      <c r="N49" s="772"/>
      <c r="O49" s="772"/>
      <c r="P49" s="772"/>
      <c r="Q49" s="772"/>
      <c r="R49" s="772"/>
      <c r="S49" s="772"/>
      <c r="T49" s="772"/>
      <c r="U49" s="772"/>
      <c r="V49" s="772"/>
    </row>
    <row r="50" spans="1:22" ht="15.75" customHeight="1">
      <c r="A50" s="772"/>
      <c r="B50" s="772"/>
      <c r="C50" s="774"/>
      <c r="D50" s="772"/>
      <c r="E50" s="772"/>
      <c r="F50" s="772"/>
      <c r="G50" s="772"/>
      <c r="H50" s="772"/>
      <c r="I50" s="772"/>
      <c r="J50" s="772"/>
      <c r="K50" s="775"/>
      <c r="L50" s="772"/>
      <c r="M50" s="772"/>
      <c r="N50" s="772"/>
      <c r="O50" s="772"/>
      <c r="P50" s="772"/>
      <c r="Q50" s="772"/>
      <c r="R50" s="772"/>
      <c r="S50" s="772"/>
      <c r="T50" s="772"/>
      <c r="U50" s="772"/>
      <c r="V50" s="772"/>
    </row>
    <row r="51" spans="1:22" ht="15.75" customHeight="1">
      <c r="A51" s="772"/>
      <c r="B51" s="772"/>
      <c r="C51" s="774"/>
      <c r="D51" s="772"/>
      <c r="E51" s="772"/>
      <c r="F51" s="772"/>
      <c r="G51" s="772"/>
      <c r="H51" s="772"/>
      <c r="I51" s="772"/>
      <c r="J51" s="772"/>
      <c r="K51" s="775"/>
      <c r="L51" s="772"/>
      <c r="M51" s="772"/>
      <c r="N51" s="772"/>
      <c r="O51" s="772"/>
      <c r="P51" s="772"/>
      <c r="Q51" s="772"/>
      <c r="R51" s="772"/>
      <c r="S51" s="772"/>
      <c r="T51" s="772"/>
      <c r="U51" s="772"/>
      <c r="V51" s="772"/>
    </row>
    <row r="52" spans="1:22" ht="15.75" customHeight="1">
      <c r="A52" s="772"/>
      <c r="B52" s="772"/>
      <c r="C52" s="774"/>
      <c r="D52" s="772"/>
      <c r="E52" s="772"/>
      <c r="F52" s="772"/>
      <c r="G52" s="772"/>
      <c r="H52" s="772"/>
      <c r="I52" s="772"/>
      <c r="J52" s="772"/>
      <c r="K52" s="775"/>
      <c r="L52" s="772"/>
      <c r="M52" s="772"/>
      <c r="N52" s="772"/>
      <c r="O52" s="772"/>
      <c r="P52" s="772"/>
      <c r="Q52" s="772"/>
      <c r="R52" s="772"/>
      <c r="S52" s="772"/>
      <c r="T52" s="772"/>
      <c r="U52" s="772"/>
      <c r="V52" s="772"/>
    </row>
    <row r="53" spans="1:22" ht="15.75" customHeight="1">
      <c r="A53" s="772"/>
      <c r="B53" s="772"/>
      <c r="C53" s="774"/>
      <c r="D53" s="772"/>
      <c r="E53" s="772"/>
      <c r="F53" s="772"/>
      <c r="G53" s="772"/>
      <c r="H53" s="772"/>
      <c r="I53" s="772"/>
      <c r="J53" s="772"/>
      <c r="K53" s="775"/>
      <c r="L53" s="772"/>
      <c r="M53" s="772"/>
      <c r="N53" s="772"/>
      <c r="O53" s="772"/>
      <c r="P53" s="772"/>
      <c r="Q53" s="772"/>
      <c r="R53" s="772"/>
      <c r="S53" s="772"/>
      <c r="T53" s="772"/>
      <c r="U53" s="772"/>
      <c r="V53" s="772"/>
    </row>
    <row r="54" spans="1:22" ht="15.75" customHeight="1">
      <c r="A54" s="772"/>
      <c r="B54" s="772"/>
      <c r="C54" s="774"/>
      <c r="D54" s="772"/>
      <c r="E54" s="772"/>
      <c r="F54" s="772"/>
      <c r="G54" s="772"/>
      <c r="H54" s="772"/>
      <c r="I54" s="772"/>
      <c r="J54" s="772"/>
      <c r="K54" s="775"/>
      <c r="L54" s="772"/>
      <c r="M54" s="772"/>
      <c r="N54" s="772"/>
      <c r="O54" s="772"/>
      <c r="P54" s="772"/>
      <c r="Q54" s="772"/>
      <c r="R54" s="772"/>
      <c r="S54" s="772"/>
      <c r="T54" s="772"/>
      <c r="U54" s="772"/>
      <c r="V54" s="772"/>
    </row>
    <row r="55" spans="1:22" ht="15.75" customHeight="1">
      <c r="A55" s="772"/>
      <c r="B55" s="772"/>
      <c r="C55" s="774"/>
      <c r="D55" s="772"/>
      <c r="E55" s="772"/>
      <c r="F55" s="772"/>
      <c r="G55" s="772"/>
      <c r="H55" s="772"/>
      <c r="I55" s="772"/>
      <c r="J55" s="772"/>
      <c r="K55" s="775"/>
      <c r="L55" s="772"/>
      <c r="M55" s="772"/>
      <c r="N55" s="772"/>
      <c r="O55" s="772"/>
      <c r="P55" s="772"/>
      <c r="Q55" s="772"/>
      <c r="R55" s="772"/>
      <c r="S55" s="772"/>
      <c r="T55" s="772"/>
      <c r="U55" s="772"/>
      <c r="V55" s="772"/>
    </row>
    <row r="56" spans="1:22" ht="15.75" customHeight="1">
      <c r="A56" s="772"/>
      <c r="B56" s="772"/>
      <c r="C56" s="774"/>
      <c r="D56" s="772"/>
      <c r="E56" s="772"/>
      <c r="F56" s="772"/>
      <c r="G56" s="772"/>
      <c r="H56" s="772"/>
      <c r="I56" s="772"/>
      <c r="J56" s="772"/>
      <c r="K56" s="775"/>
      <c r="L56" s="772"/>
      <c r="M56" s="772"/>
      <c r="N56" s="772"/>
      <c r="O56" s="772"/>
      <c r="P56" s="772"/>
      <c r="Q56" s="772"/>
      <c r="R56" s="772"/>
      <c r="S56" s="772"/>
      <c r="T56" s="772"/>
      <c r="U56" s="772"/>
      <c r="V56" s="772"/>
    </row>
    <row r="57" spans="1:22" ht="15.75" customHeight="1">
      <c r="A57" s="772"/>
      <c r="B57" s="772"/>
      <c r="C57" s="774"/>
      <c r="D57" s="772"/>
      <c r="E57" s="772"/>
      <c r="F57" s="772"/>
      <c r="G57" s="772"/>
      <c r="H57" s="772"/>
      <c r="I57" s="772"/>
      <c r="J57" s="772"/>
      <c r="K57" s="775"/>
      <c r="L57" s="772"/>
      <c r="M57" s="772"/>
      <c r="N57" s="772"/>
      <c r="O57" s="772"/>
      <c r="P57" s="772"/>
      <c r="Q57" s="772"/>
      <c r="R57" s="772"/>
      <c r="S57" s="772"/>
      <c r="T57" s="772"/>
      <c r="U57" s="772"/>
      <c r="V57" s="772"/>
    </row>
    <row r="58" spans="1:22" ht="15.75" customHeight="1">
      <c r="A58" s="772"/>
      <c r="B58" s="772"/>
      <c r="C58" s="774"/>
      <c r="D58" s="772"/>
      <c r="E58" s="772"/>
      <c r="F58" s="772"/>
      <c r="G58" s="772"/>
      <c r="H58" s="772"/>
      <c r="I58" s="772"/>
      <c r="J58" s="772"/>
      <c r="K58" s="775"/>
      <c r="L58" s="772"/>
      <c r="M58" s="772"/>
      <c r="N58" s="772"/>
      <c r="O58" s="772"/>
      <c r="P58" s="772"/>
      <c r="Q58" s="772"/>
      <c r="R58" s="772"/>
      <c r="S58" s="772"/>
      <c r="T58" s="772"/>
      <c r="U58" s="772"/>
      <c r="V58" s="772"/>
    </row>
    <row r="59" spans="1:22" ht="15.75" customHeight="1">
      <c r="A59" s="772"/>
      <c r="B59" s="772"/>
      <c r="C59" s="774"/>
      <c r="D59" s="772"/>
      <c r="E59" s="772"/>
      <c r="F59" s="772"/>
      <c r="G59" s="772"/>
      <c r="H59" s="772"/>
      <c r="I59" s="772"/>
      <c r="J59" s="772"/>
      <c r="K59" s="775"/>
      <c r="L59" s="772"/>
      <c r="M59" s="772"/>
      <c r="N59" s="772"/>
      <c r="O59" s="772"/>
      <c r="P59" s="772"/>
      <c r="Q59" s="772"/>
      <c r="R59" s="772"/>
      <c r="S59" s="772"/>
      <c r="T59" s="772"/>
      <c r="U59" s="772"/>
      <c r="V59" s="772"/>
    </row>
    <row r="60" spans="1:22" ht="15.75" customHeight="1">
      <c r="A60" s="772"/>
      <c r="B60" s="772"/>
      <c r="C60" s="774"/>
      <c r="D60" s="772"/>
      <c r="E60" s="772"/>
      <c r="F60" s="772"/>
      <c r="G60" s="772"/>
      <c r="H60" s="772"/>
      <c r="I60" s="772"/>
      <c r="J60" s="772"/>
      <c r="K60" s="775"/>
      <c r="L60" s="772"/>
      <c r="M60" s="772"/>
      <c r="N60" s="772"/>
      <c r="O60" s="772"/>
      <c r="P60" s="772"/>
      <c r="Q60" s="772"/>
      <c r="R60" s="772"/>
      <c r="S60" s="772"/>
      <c r="T60" s="772"/>
      <c r="U60" s="772"/>
      <c r="V60" s="772"/>
    </row>
    <row r="61" spans="1:22" ht="15.75" customHeight="1">
      <c r="A61" s="772"/>
      <c r="B61" s="772"/>
      <c r="C61" s="774"/>
      <c r="D61" s="772"/>
      <c r="E61" s="772"/>
      <c r="F61" s="772"/>
      <c r="G61" s="772"/>
      <c r="H61" s="772"/>
      <c r="I61" s="772"/>
      <c r="J61" s="772"/>
      <c r="K61" s="775"/>
      <c r="L61" s="772"/>
      <c r="M61" s="772"/>
      <c r="N61" s="772"/>
      <c r="O61" s="772"/>
      <c r="P61" s="772"/>
      <c r="Q61" s="772"/>
      <c r="R61" s="772"/>
      <c r="S61" s="772"/>
      <c r="T61" s="772"/>
      <c r="U61" s="772"/>
      <c r="V61" s="772"/>
    </row>
    <row r="62" spans="1:22" ht="15.75" customHeight="1">
      <c r="A62" s="772"/>
      <c r="B62" s="772"/>
      <c r="C62" s="774"/>
      <c r="D62" s="772"/>
      <c r="E62" s="772"/>
      <c r="F62" s="772"/>
      <c r="G62" s="772"/>
      <c r="H62" s="772"/>
      <c r="I62" s="772"/>
      <c r="J62" s="772"/>
      <c r="K62" s="775"/>
      <c r="L62" s="772"/>
      <c r="M62" s="772"/>
      <c r="N62" s="772"/>
      <c r="O62" s="772"/>
      <c r="P62" s="772"/>
      <c r="Q62" s="772"/>
      <c r="R62" s="772"/>
      <c r="S62" s="772"/>
      <c r="T62" s="772"/>
      <c r="U62" s="772"/>
      <c r="V62" s="772"/>
    </row>
    <row r="63" spans="1:22" ht="15.75" customHeight="1">
      <c r="A63" s="772"/>
      <c r="B63" s="772"/>
      <c r="C63" s="774"/>
      <c r="D63" s="772"/>
      <c r="E63" s="772"/>
      <c r="F63" s="772"/>
      <c r="G63" s="772"/>
      <c r="H63" s="772"/>
      <c r="I63" s="772"/>
      <c r="J63" s="772"/>
      <c r="K63" s="775"/>
      <c r="L63" s="772"/>
      <c r="M63" s="772"/>
      <c r="N63" s="772"/>
      <c r="O63" s="772"/>
      <c r="P63" s="772"/>
      <c r="Q63" s="772"/>
      <c r="R63" s="772"/>
      <c r="S63" s="772"/>
      <c r="T63" s="772"/>
      <c r="U63" s="772"/>
      <c r="V63" s="772"/>
    </row>
    <row r="64" spans="1:22" ht="15.75" customHeight="1">
      <c r="A64" s="772"/>
      <c r="B64" s="772"/>
      <c r="C64" s="774"/>
      <c r="D64" s="772"/>
      <c r="E64" s="772"/>
      <c r="F64" s="772"/>
      <c r="G64" s="772"/>
      <c r="H64" s="772"/>
      <c r="I64" s="772"/>
      <c r="J64" s="772"/>
      <c r="K64" s="775"/>
      <c r="L64" s="772"/>
      <c r="M64" s="772"/>
      <c r="N64" s="772"/>
      <c r="O64" s="772"/>
      <c r="P64" s="772"/>
      <c r="Q64" s="772"/>
      <c r="R64" s="772"/>
      <c r="S64" s="772"/>
      <c r="T64" s="772"/>
      <c r="U64" s="772"/>
      <c r="V64" s="772"/>
    </row>
    <row r="65" spans="1:22" ht="15.75" customHeight="1">
      <c r="A65" s="772"/>
      <c r="B65" s="772"/>
      <c r="C65" s="774"/>
      <c r="D65" s="772"/>
      <c r="E65" s="772"/>
      <c r="F65" s="772"/>
      <c r="G65" s="772"/>
      <c r="H65" s="772"/>
      <c r="I65" s="772"/>
      <c r="J65" s="772"/>
      <c r="K65" s="775"/>
      <c r="L65" s="772"/>
      <c r="M65" s="772"/>
      <c r="N65" s="772"/>
      <c r="O65" s="772"/>
      <c r="P65" s="772"/>
      <c r="Q65" s="772"/>
      <c r="R65" s="772"/>
      <c r="S65" s="772"/>
      <c r="T65" s="772"/>
      <c r="U65" s="772"/>
      <c r="V65" s="772"/>
    </row>
    <row r="66" spans="1:22" ht="15.75" customHeight="1">
      <c r="A66" s="772"/>
      <c r="B66" s="772"/>
      <c r="C66" s="774"/>
      <c r="D66" s="772"/>
      <c r="E66" s="772"/>
      <c r="F66" s="772"/>
      <c r="G66" s="772"/>
      <c r="H66" s="772"/>
      <c r="I66" s="772"/>
      <c r="J66" s="772"/>
      <c r="K66" s="775"/>
      <c r="L66" s="772"/>
      <c r="M66" s="772"/>
      <c r="N66" s="772"/>
      <c r="O66" s="772"/>
      <c r="P66" s="772"/>
      <c r="Q66" s="772"/>
      <c r="R66" s="772"/>
      <c r="S66" s="772"/>
      <c r="T66" s="772"/>
      <c r="U66" s="772"/>
      <c r="V66" s="772"/>
    </row>
    <row r="67" spans="1:22" ht="15.75" customHeight="1">
      <c r="A67" s="772"/>
      <c r="B67" s="772"/>
      <c r="C67" s="774"/>
      <c r="D67" s="772"/>
      <c r="E67" s="772"/>
      <c r="F67" s="772"/>
      <c r="G67" s="772"/>
      <c r="H67" s="772"/>
      <c r="I67" s="772"/>
      <c r="J67" s="772"/>
      <c r="K67" s="775"/>
      <c r="L67" s="772"/>
      <c r="M67" s="772"/>
      <c r="N67" s="772"/>
      <c r="O67" s="772"/>
      <c r="P67" s="772"/>
      <c r="Q67" s="772"/>
      <c r="R67" s="772"/>
      <c r="S67" s="772"/>
      <c r="T67" s="772"/>
      <c r="U67" s="772"/>
      <c r="V67" s="772"/>
    </row>
    <row r="68" spans="1:22" ht="15.75" customHeight="1">
      <c r="A68" s="772"/>
      <c r="B68" s="772"/>
      <c r="C68" s="774"/>
      <c r="D68" s="772"/>
      <c r="E68" s="772"/>
      <c r="F68" s="772"/>
      <c r="G68" s="772"/>
      <c r="H68" s="772"/>
      <c r="I68" s="772"/>
      <c r="J68" s="772"/>
      <c r="K68" s="775"/>
      <c r="L68" s="772"/>
      <c r="M68" s="772"/>
      <c r="N68" s="772"/>
      <c r="O68" s="772"/>
      <c r="P68" s="772"/>
      <c r="Q68" s="772"/>
      <c r="R68" s="772"/>
      <c r="S68" s="772"/>
      <c r="T68" s="772"/>
      <c r="U68" s="772"/>
      <c r="V68" s="772"/>
    </row>
    <row r="69" spans="1:22" ht="15.75" customHeight="1">
      <c r="A69" s="772"/>
      <c r="B69" s="772"/>
      <c r="C69" s="774"/>
      <c r="D69" s="772"/>
      <c r="E69" s="772"/>
      <c r="F69" s="772"/>
      <c r="G69" s="772"/>
      <c r="H69" s="772"/>
      <c r="I69" s="772"/>
      <c r="J69" s="772"/>
      <c r="K69" s="775"/>
      <c r="L69" s="772"/>
      <c r="M69" s="772"/>
      <c r="N69" s="772"/>
      <c r="O69" s="772"/>
      <c r="P69" s="772"/>
      <c r="Q69" s="772"/>
      <c r="R69" s="772"/>
      <c r="S69" s="772"/>
      <c r="T69" s="772"/>
      <c r="U69" s="772"/>
      <c r="V69" s="772"/>
    </row>
    <row r="70" spans="1:22" ht="15.75" customHeight="1">
      <c r="A70" s="772"/>
      <c r="B70" s="772"/>
      <c r="C70" s="774"/>
      <c r="D70" s="772"/>
      <c r="E70" s="772"/>
      <c r="F70" s="772"/>
      <c r="G70" s="772"/>
      <c r="H70" s="772"/>
      <c r="I70" s="772"/>
      <c r="J70" s="772"/>
      <c r="K70" s="775"/>
      <c r="L70" s="772"/>
      <c r="M70" s="772"/>
      <c r="N70" s="772"/>
      <c r="O70" s="772"/>
      <c r="P70" s="772"/>
      <c r="Q70" s="772"/>
      <c r="R70" s="772"/>
      <c r="S70" s="772"/>
      <c r="T70" s="772"/>
      <c r="U70" s="772"/>
      <c r="V70" s="772"/>
    </row>
    <row r="71" spans="1:22" ht="15.75" customHeight="1">
      <c r="A71" s="772"/>
      <c r="B71" s="772"/>
      <c r="C71" s="774"/>
      <c r="D71" s="772"/>
      <c r="E71" s="772"/>
      <c r="F71" s="772"/>
      <c r="G71" s="772"/>
      <c r="H71" s="772"/>
      <c r="I71" s="772"/>
      <c r="J71" s="772"/>
      <c r="K71" s="775"/>
      <c r="L71" s="772"/>
      <c r="M71" s="772"/>
      <c r="N71" s="772"/>
      <c r="O71" s="772"/>
      <c r="P71" s="772"/>
      <c r="Q71" s="772"/>
      <c r="R71" s="772"/>
      <c r="S71" s="772"/>
      <c r="T71" s="772"/>
      <c r="U71" s="772"/>
      <c r="V71" s="772"/>
    </row>
    <row r="72" spans="1:22" ht="15.75" customHeight="1">
      <c r="A72" s="772"/>
      <c r="B72" s="772"/>
      <c r="C72" s="774"/>
      <c r="D72" s="772"/>
      <c r="E72" s="772"/>
      <c r="F72" s="772"/>
      <c r="G72" s="772"/>
      <c r="H72" s="772"/>
      <c r="I72" s="772"/>
      <c r="J72" s="772"/>
      <c r="K72" s="775"/>
      <c r="L72" s="772"/>
      <c r="M72" s="772"/>
      <c r="N72" s="772"/>
      <c r="O72" s="772"/>
      <c r="P72" s="772"/>
      <c r="Q72" s="772"/>
      <c r="R72" s="772"/>
      <c r="S72" s="772"/>
      <c r="T72" s="772"/>
      <c r="U72" s="772"/>
      <c r="V72" s="772"/>
    </row>
    <row r="73" spans="1:22" ht="15.75" customHeight="1">
      <c r="A73" s="772"/>
      <c r="B73" s="772"/>
      <c r="C73" s="774"/>
      <c r="D73" s="772"/>
      <c r="E73" s="772"/>
      <c r="F73" s="772"/>
      <c r="G73" s="772"/>
      <c r="H73" s="772"/>
      <c r="I73" s="772"/>
      <c r="J73" s="772"/>
      <c r="K73" s="775"/>
      <c r="L73" s="772"/>
      <c r="M73" s="772"/>
      <c r="N73" s="772"/>
      <c r="O73" s="772"/>
      <c r="P73" s="772"/>
      <c r="Q73" s="772"/>
      <c r="R73" s="772"/>
      <c r="S73" s="772"/>
      <c r="T73" s="772"/>
      <c r="U73" s="772"/>
      <c r="V73" s="772"/>
    </row>
    <row r="74" spans="1:22" ht="15.75" customHeight="1">
      <c r="A74" s="772"/>
      <c r="B74" s="772"/>
      <c r="C74" s="774"/>
      <c r="D74" s="772"/>
      <c r="E74" s="772"/>
      <c r="F74" s="772"/>
      <c r="G74" s="772"/>
      <c r="H74" s="772"/>
      <c r="I74" s="772"/>
      <c r="J74" s="772"/>
      <c r="K74" s="775"/>
      <c r="L74" s="772"/>
      <c r="M74" s="772"/>
      <c r="N74" s="772"/>
      <c r="O74" s="772"/>
      <c r="P74" s="772"/>
      <c r="Q74" s="772"/>
      <c r="R74" s="772"/>
      <c r="S74" s="772"/>
      <c r="T74" s="772"/>
      <c r="U74" s="772"/>
      <c r="V74" s="772"/>
    </row>
    <row r="75" spans="1:22" ht="15.75" customHeight="1">
      <c r="A75" s="772"/>
      <c r="B75" s="772"/>
      <c r="C75" s="774"/>
      <c r="D75" s="772"/>
      <c r="E75" s="772"/>
      <c r="F75" s="772"/>
      <c r="G75" s="772"/>
      <c r="H75" s="772"/>
      <c r="I75" s="772"/>
      <c r="J75" s="772"/>
      <c r="K75" s="775"/>
      <c r="L75" s="772"/>
      <c r="M75" s="772"/>
      <c r="N75" s="772"/>
      <c r="O75" s="772"/>
      <c r="P75" s="772"/>
      <c r="Q75" s="772"/>
      <c r="R75" s="772"/>
      <c r="S75" s="772"/>
      <c r="T75" s="772"/>
      <c r="U75" s="772"/>
      <c r="V75" s="772"/>
    </row>
    <row r="76" spans="1:22" ht="15.75" customHeight="1">
      <c r="A76" s="772"/>
      <c r="B76" s="772"/>
      <c r="C76" s="774"/>
      <c r="D76" s="772"/>
      <c r="E76" s="772"/>
      <c r="F76" s="772"/>
      <c r="G76" s="772"/>
      <c r="H76" s="772"/>
      <c r="I76" s="772"/>
      <c r="J76" s="772"/>
      <c r="K76" s="775"/>
      <c r="L76" s="772"/>
      <c r="M76" s="772"/>
      <c r="N76" s="772"/>
      <c r="O76" s="772"/>
      <c r="P76" s="772"/>
      <c r="Q76" s="772"/>
      <c r="R76" s="772"/>
      <c r="S76" s="772"/>
      <c r="T76" s="772"/>
      <c r="U76" s="772"/>
      <c r="V76" s="772"/>
    </row>
    <row r="77" spans="1:22" ht="15.75" customHeight="1">
      <c r="A77" s="772"/>
      <c r="B77" s="772"/>
      <c r="C77" s="774"/>
      <c r="D77" s="772"/>
      <c r="E77" s="772"/>
      <c r="F77" s="772"/>
      <c r="G77" s="772"/>
      <c r="H77" s="772"/>
      <c r="I77" s="772"/>
      <c r="J77" s="772"/>
      <c r="K77" s="775"/>
      <c r="L77" s="772"/>
      <c r="M77" s="772"/>
      <c r="N77" s="772"/>
      <c r="O77" s="772"/>
      <c r="P77" s="772"/>
      <c r="Q77" s="772"/>
      <c r="R77" s="772"/>
      <c r="S77" s="772"/>
      <c r="T77" s="772"/>
      <c r="U77" s="772"/>
      <c r="V77" s="772"/>
    </row>
    <row r="78" spans="1:22" ht="15.75" customHeight="1">
      <c r="A78" s="772"/>
      <c r="B78" s="772"/>
      <c r="C78" s="774"/>
      <c r="D78" s="772"/>
      <c r="E78" s="772"/>
      <c r="F78" s="772"/>
      <c r="G78" s="772"/>
      <c r="H78" s="772"/>
      <c r="I78" s="772"/>
      <c r="J78" s="772"/>
      <c r="K78" s="775"/>
      <c r="L78" s="772"/>
      <c r="M78" s="772"/>
      <c r="N78" s="772"/>
      <c r="O78" s="772"/>
      <c r="P78" s="772"/>
      <c r="Q78" s="772"/>
      <c r="R78" s="772"/>
      <c r="S78" s="772"/>
      <c r="T78" s="772"/>
      <c r="U78" s="772"/>
      <c r="V78" s="772"/>
    </row>
    <row r="79" spans="1:22" ht="15.75" customHeight="1">
      <c r="A79" s="772"/>
      <c r="B79" s="772"/>
      <c r="C79" s="774"/>
      <c r="D79" s="772"/>
      <c r="E79" s="772"/>
      <c r="F79" s="772"/>
      <c r="G79" s="772"/>
      <c r="H79" s="772"/>
      <c r="I79" s="772"/>
      <c r="J79" s="772"/>
      <c r="K79" s="775"/>
      <c r="L79" s="772"/>
      <c r="M79" s="772"/>
      <c r="N79" s="772"/>
      <c r="O79" s="772"/>
      <c r="P79" s="772"/>
      <c r="Q79" s="772"/>
      <c r="R79" s="772"/>
      <c r="S79" s="772"/>
      <c r="T79" s="772"/>
      <c r="U79" s="772"/>
      <c r="V79" s="772"/>
    </row>
    <row r="80" spans="1:22" ht="15.75" customHeight="1">
      <c r="A80" s="772"/>
      <c r="B80" s="772"/>
      <c r="C80" s="774"/>
      <c r="D80" s="772"/>
      <c r="E80" s="772"/>
      <c r="F80" s="772"/>
      <c r="G80" s="772"/>
      <c r="H80" s="772"/>
      <c r="I80" s="772"/>
      <c r="J80" s="772"/>
      <c r="K80" s="775"/>
      <c r="L80" s="772"/>
      <c r="M80" s="772"/>
      <c r="N80" s="772"/>
      <c r="O80" s="772"/>
      <c r="P80" s="772"/>
      <c r="Q80" s="772"/>
      <c r="R80" s="772"/>
      <c r="S80" s="772"/>
      <c r="T80" s="772"/>
      <c r="U80" s="772"/>
      <c r="V80" s="772"/>
    </row>
    <row r="81" spans="1:22" ht="15.75" customHeight="1">
      <c r="A81" s="772"/>
      <c r="B81" s="772"/>
      <c r="C81" s="774"/>
      <c r="D81" s="772"/>
      <c r="E81" s="772"/>
      <c r="F81" s="772"/>
      <c r="G81" s="772"/>
      <c r="H81" s="772"/>
      <c r="I81" s="772"/>
      <c r="J81" s="772"/>
      <c r="K81" s="775"/>
      <c r="L81" s="772"/>
      <c r="M81" s="772"/>
      <c r="N81" s="772"/>
      <c r="O81" s="772"/>
      <c r="P81" s="772"/>
      <c r="Q81" s="772"/>
      <c r="R81" s="772"/>
      <c r="S81" s="772"/>
      <c r="T81" s="772"/>
      <c r="U81" s="772"/>
      <c r="V81" s="772"/>
    </row>
    <row r="82" spans="1:22" ht="15.75" customHeight="1">
      <c r="A82" s="772"/>
      <c r="B82" s="772"/>
      <c r="C82" s="774"/>
      <c r="D82" s="772"/>
      <c r="E82" s="772"/>
      <c r="F82" s="772"/>
      <c r="G82" s="772"/>
      <c r="H82" s="772"/>
      <c r="I82" s="772"/>
      <c r="J82" s="772"/>
      <c r="K82" s="775"/>
      <c r="L82" s="772"/>
      <c r="M82" s="772"/>
      <c r="N82" s="772"/>
      <c r="O82" s="772"/>
      <c r="P82" s="772"/>
      <c r="Q82" s="772"/>
      <c r="R82" s="772"/>
      <c r="S82" s="772"/>
      <c r="T82" s="772"/>
      <c r="U82" s="772"/>
      <c r="V82" s="772"/>
    </row>
    <row r="83" spans="1:22" ht="15.75" customHeight="1">
      <c r="A83" s="772"/>
      <c r="B83" s="772"/>
      <c r="C83" s="774"/>
      <c r="D83" s="772"/>
      <c r="E83" s="772"/>
      <c r="F83" s="772"/>
      <c r="G83" s="772"/>
      <c r="H83" s="772"/>
      <c r="I83" s="772"/>
      <c r="J83" s="772"/>
      <c r="K83" s="775"/>
      <c r="L83" s="772"/>
      <c r="M83" s="772"/>
      <c r="N83" s="772"/>
      <c r="O83" s="772"/>
      <c r="P83" s="772"/>
      <c r="Q83" s="772"/>
      <c r="R83" s="772"/>
      <c r="S83" s="772"/>
      <c r="T83" s="772"/>
      <c r="U83" s="772"/>
      <c r="V83" s="772"/>
    </row>
    <row r="84" spans="1:22" ht="15.75" customHeight="1">
      <c r="A84" s="772"/>
      <c r="B84" s="772"/>
      <c r="C84" s="774"/>
      <c r="D84" s="772"/>
      <c r="E84" s="772"/>
      <c r="F84" s="772"/>
      <c r="G84" s="772"/>
      <c r="H84" s="772"/>
      <c r="I84" s="772"/>
      <c r="J84" s="772"/>
      <c r="K84" s="775"/>
      <c r="L84" s="772"/>
      <c r="M84" s="772"/>
      <c r="N84" s="772"/>
      <c r="O84" s="772"/>
      <c r="P84" s="772"/>
      <c r="Q84" s="772"/>
      <c r="R84" s="772"/>
      <c r="S84" s="772"/>
      <c r="T84" s="772"/>
      <c r="U84" s="772"/>
      <c r="V84" s="772"/>
    </row>
    <row r="85" spans="1:22" ht="15.75" customHeight="1">
      <c r="A85" s="772"/>
      <c r="B85" s="772"/>
      <c r="C85" s="774"/>
      <c r="D85" s="772"/>
      <c r="E85" s="772"/>
      <c r="F85" s="772"/>
      <c r="G85" s="772"/>
      <c r="H85" s="772"/>
      <c r="I85" s="772"/>
      <c r="J85" s="772"/>
      <c r="K85" s="775"/>
      <c r="L85" s="772"/>
      <c r="M85" s="772"/>
      <c r="N85" s="772"/>
      <c r="O85" s="772"/>
      <c r="P85" s="772"/>
      <c r="Q85" s="772"/>
      <c r="R85" s="772"/>
      <c r="S85" s="772"/>
      <c r="T85" s="772"/>
      <c r="U85" s="772"/>
      <c r="V85" s="772"/>
    </row>
    <row r="86" spans="1:22" ht="15.75" customHeight="1">
      <c r="A86" s="772"/>
      <c r="B86" s="772"/>
      <c r="C86" s="774"/>
      <c r="D86" s="772"/>
      <c r="E86" s="772"/>
      <c r="F86" s="772"/>
      <c r="G86" s="772"/>
      <c r="H86" s="772"/>
      <c r="I86" s="772"/>
      <c r="J86" s="772"/>
      <c r="K86" s="775"/>
      <c r="L86" s="772"/>
      <c r="M86" s="772"/>
      <c r="N86" s="772"/>
      <c r="O86" s="772"/>
      <c r="P86" s="772"/>
      <c r="Q86" s="772"/>
      <c r="R86" s="772"/>
      <c r="S86" s="772"/>
      <c r="T86" s="772"/>
      <c r="U86" s="772"/>
      <c r="V86" s="772"/>
    </row>
    <row r="87" spans="1:22" ht="15.75" customHeight="1">
      <c r="A87" s="772"/>
      <c r="B87" s="772"/>
      <c r="C87" s="774"/>
      <c r="D87" s="772"/>
      <c r="E87" s="772"/>
      <c r="F87" s="772"/>
      <c r="G87" s="772"/>
      <c r="H87" s="772"/>
      <c r="I87" s="772"/>
      <c r="J87" s="772"/>
      <c r="K87" s="775"/>
      <c r="L87" s="772"/>
      <c r="M87" s="772"/>
      <c r="N87" s="772"/>
      <c r="O87" s="772"/>
      <c r="P87" s="772"/>
      <c r="Q87" s="772"/>
      <c r="R87" s="772"/>
      <c r="S87" s="772"/>
      <c r="T87" s="772"/>
      <c r="U87" s="772"/>
      <c r="V87" s="772"/>
    </row>
    <row r="88" spans="1:22" ht="15.75" customHeight="1">
      <c r="A88" s="772"/>
      <c r="B88" s="772"/>
      <c r="C88" s="774"/>
      <c r="D88" s="772"/>
      <c r="E88" s="772"/>
      <c r="F88" s="772"/>
      <c r="G88" s="772"/>
      <c r="H88" s="772"/>
      <c r="I88" s="772"/>
      <c r="J88" s="772"/>
      <c r="K88" s="775"/>
      <c r="L88" s="772"/>
      <c r="M88" s="772"/>
      <c r="N88" s="772"/>
      <c r="O88" s="772"/>
      <c r="P88" s="772"/>
      <c r="Q88" s="772"/>
      <c r="R88" s="772"/>
      <c r="S88" s="772"/>
      <c r="T88" s="772"/>
      <c r="U88" s="772"/>
      <c r="V88" s="772"/>
    </row>
    <row r="89" spans="1:22" ht="15.75" customHeight="1">
      <c r="A89" s="772"/>
      <c r="B89" s="772"/>
      <c r="C89" s="774"/>
      <c r="D89" s="772"/>
      <c r="E89" s="772"/>
      <c r="F89" s="772"/>
      <c r="G89" s="772"/>
      <c r="H89" s="772"/>
      <c r="I89" s="772"/>
      <c r="J89" s="772"/>
      <c r="K89" s="775"/>
      <c r="L89" s="772"/>
      <c r="M89" s="772"/>
      <c r="N89" s="772"/>
      <c r="O89" s="772"/>
      <c r="P89" s="772"/>
      <c r="Q89" s="772"/>
      <c r="R89" s="772"/>
      <c r="S89" s="772"/>
      <c r="T89" s="772"/>
      <c r="U89" s="772"/>
      <c r="V89" s="772"/>
    </row>
    <row r="90" spans="1:22" ht="15.75" customHeight="1">
      <c r="A90" s="772"/>
      <c r="B90" s="772"/>
      <c r="C90" s="774"/>
      <c r="D90" s="772"/>
      <c r="E90" s="772"/>
      <c r="F90" s="772"/>
      <c r="G90" s="772"/>
      <c r="H90" s="772"/>
      <c r="I90" s="772"/>
      <c r="J90" s="772"/>
      <c r="K90" s="775"/>
      <c r="L90" s="772"/>
      <c r="M90" s="772"/>
      <c r="N90" s="772"/>
      <c r="O90" s="772"/>
      <c r="P90" s="772"/>
      <c r="Q90" s="772"/>
      <c r="R90" s="772"/>
      <c r="S90" s="772"/>
      <c r="T90" s="772"/>
      <c r="U90" s="772"/>
      <c r="V90" s="772"/>
    </row>
    <row r="91" spans="1:22" ht="15.75" customHeight="1">
      <c r="A91" s="772"/>
      <c r="B91" s="772"/>
      <c r="C91" s="774"/>
      <c r="D91" s="772"/>
      <c r="E91" s="772"/>
      <c r="F91" s="772"/>
      <c r="G91" s="772"/>
      <c r="H91" s="772"/>
      <c r="I91" s="772"/>
      <c r="J91" s="772"/>
      <c r="K91" s="775"/>
      <c r="L91" s="772"/>
      <c r="M91" s="772"/>
      <c r="N91" s="772"/>
      <c r="O91" s="772"/>
      <c r="P91" s="772"/>
      <c r="Q91" s="772"/>
      <c r="R91" s="772"/>
      <c r="S91" s="772"/>
      <c r="T91" s="772"/>
      <c r="U91" s="772"/>
      <c r="V91" s="772"/>
    </row>
    <row r="92" spans="1:22" ht="15.75" customHeight="1">
      <c r="A92" s="772"/>
      <c r="B92" s="772"/>
      <c r="C92" s="774"/>
      <c r="D92" s="772"/>
      <c r="E92" s="772"/>
      <c r="F92" s="772"/>
      <c r="G92" s="772"/>
      <c r="H92" s="772"/>
      <c r="I92" s="772"/>
      <c r="J92" s="772"/>
      <c r="K92" s="775"/>
      <c r="L92" s="772"/>
      <c r="M92" s="772"/>
      <c r="N92" s="772"/>
      <c r="O92" s="772"/>
      <c r="P92" s="772"/>
      <c r="Q92" s="772"/>
      <c r="R92" s="772"/>
      <c r="S92" s="772"/>
      <c r="T92" s="772"/>
      <c r="U92" s="772"/>
      <c r="V92" s="772"/>
    </row>
    <row r="93" spans="1:22" ht="15.75" customHeight="1">
      <c r="A93" s="772"/>
      <c r="B93" s="772"/>
      <c r="C93" s="774"/>
      <c r="D93" s="772"/>
      <c r="E93" s="772"/>
      <c r="F93" s="772"/>
      <c r="G93" s="772"/>
      <c r="H93" s="772"/>
      <c r="I93" s="772"/>
      <c r="J93" s="772"/>
      <c r="K93" s="775"/>
      <c r="L93" s="772"/>
      <c r="M93" s="772"/>
      <c r="N93" s="772"/>
      <c r="O93" s="772"/>
      <c r="P93" s="772"/>
      <c r="Q93" s="772"/>
      <c r="R93" s="772"/>
      <c r="S93" s="772"/>
      <c r="T93" s="772"/>
      <c r="U93" s="772"/>
      <c r="V93" s="772"/>
    </row>
    <row r="94" spans="1:22" ht="15.75" customHeight="1">
      <c r="A94" s="772"/>
      <c r="B94" s="772"/>
      <c r="C94" s="774"/>
      <c r="D94" s="772"/>
      <c r="E94" s="772"/>
      <c r="F94" s="772"/>
      <c r="G94" s="772"/>
      <c r="H94" s="772"/>
      <c r="I94" s="772"/>
      <c r="J94" s="772"/>
      <c r="K94" s="775"/>
      <c r="L94" s="772"/>
      <c r="M94" s="772"/>
      <c r="N94" s="772"/>
      <c r="O94" s="772"/>
      <c r="P94" s="772"/>
      <c r="Q94" s="772"/>
      <c r="R94" s="772"/>
      <c r="S94" s="772"/>
      <c r="T94" s="772"/>
      <c r="U94" s="772"/>
      <c r="V94" s="772"/>
    </row>
    <row r="95" spans="1:22" ht="15.75" customHeight="1">
      <c r="A95" s="772"/>
      <c r="B95" s="772"/>
      <c r="C95" s="774"/>
      <c r="D95" s="772"/>
      <c r="E95" s="772"/>
      <c r="F95" s="772"/>
      <c r="G95" s="772"/>
      <c r="H95" s="772"/>
      <c r="I95" s="772"/>
      <c r="J95" s="772"/>
      <c r="K95" s="775"/>
      <c r="L95" s="772"/>
      <c r="M95" s="772"/>
      <c r="N95" s="772"/>
      <c r="O95" s="772"/>
      <c r="P95" s="772"/>
      <c r="Q95" s="772"/>
      <c r="R95" s="772"/>
      <c r="S95" s="772"/>
      <c r="T95" s="772"/>
      <c r="U95" s="772"/>
      <c r="V95" s="772"/>
    </row>
    <row r="96" spans="1:22" ht="15.75" customHeight="1">
      <c r="A96" s="772"/>
      <c r="B96" s="772"/>
      <c r="C96" s="774"/>
      <c r="D96" s="772"/>
      <c r="E96" s="772"/>
      <c r="F96" s="772"/>
      <c r="G96" s="772"/>
      <c r="H96" s="772"/>
      <c r="I96" s="772"/>
      <c r="J96" s="772"/>
      <c r="K96" s="775"/>
      <c r="L96" s="772"/>
      <c r="M96" s="772"/>
      <c r="N96" s="772"/>
      <c r="O96" s="772"/>
      <c r="P96" s="772"/>
      <c r="Q96" s="772"/>
      <c r="R96" s="772"/>
      <c r="S96" s="772"/>
      <c r="T96" s="772"/>
      <c r="U96" s="772"/>
      <c r="V96" s="772"/>
    </row>
    <row r="97" spans="1:22" ht="15.75" customHeight="1">
      <c r="A97" s="772"/>
      <c r="B97" s="772"/>
      <c r="C97" s="774"/>
      <c r="D97" s="772"/>
      <c r="E97" s="772"/>
      <c r="F97" s="772"/>
      <c r="G97" s="772"/>
      <c r="H97" s="772"/>
      <c r="I97" s="772"/>
      <c r="J97" s="772"/>
      <c r="K97" s="775"/>
      <c r="L97" s="772"/>
      <c r="M97" s="772"/>
      <c r="N97" s="772"/>
      <c r="O97" s="772"/>
      <c r="P97" s="772"/>
      <c r="Q97" s="772"/>
      <c r="R97" s="772"/>
      <c r="S97" s="772"/>
      <c r="T97" s="772"/>
      <c r="U97" s="772"/>
      <c r="V97" s="772"/>
    </row>
    <row r="98" spans="1:22" ht="15.75" customHeight="1">
      <c r="A98" s="772"/>
      <c r="B98" s="772"/>
      <c r="C98" s="774"/>
      <c r="D98" s="772"/>
      <c r="E98" s="772"/>
      <c r="F98" s="772"/>
      <c r="G98" s="772"/>
      <c r="H98" s="772"/>
      <c r="I98" s="772"/>
      <c r="J98" s="772"/>
      <c r="K98" s="775"/>
      <c r="L98" s="772"/>
      <c r="M98" s="772"/>
      <c r="N98" s="772"/>
      <c r="O98" s="772"/>
      <c r="P98" s="772"/>
      <c r="Q98" s="772"/>
      <c r="R98" s="772"/>
      <c r="S98" s="772"/>
      <c r="T98" s="772"/>
      <c r="U98" s="772"/>
      <c r="V98" s="772"/>
    </row>
    <row r="99" spans="1:22" ht="15.75" customHeight="1">
      <c r="A99" s="772"/>
      <c r="B99" s="772"/>
      <c r="C99" s="774"/>
      <c r="D99" s="772"/>
      <c r="E99" s="772"/>
      <c r="F99" s="772"/>
      <c r="G99" s="772"/>
      <c r="H99" s="772"/>
      <c r="I99" s="772"/>
      <c r="J99" s="772"/>
      <c r="K99" s="775"/>
      <c r="L99" s="772"/>
      <c r="M99" s="772"/>
      <c r="N99" s="772"/>
      <c r="O99" s="772"/>
      <c r="P99" s="772"/>
      <c r="Q99" s="772"/>
      <c r="R99" s="772"/>
      <c r="S99" s="772"/>
      <c r="T99" s="772"/>
      <c r="U99" s="772"/>
      <c r="V99" s="772"/>
    </row>
    <row r="100" spans="1:22" ht="15.75" customHeight="1">
      <c r="A100" s="772"/>
      <c r="B100" s="772"/>
      <c r="C100" s="774"/>
      <c r="D100" s="772"/>
      <c r="E100" s="772"/>
      <c r="F100" s="772"/>
      <c r="G100" s="772"/>
      <c r="H100" s="772"/>
      <c r="I100" s="772"/>
      <c r="J100" s="772"/>
      <c r="K100" s="775"/>
      <c r="L100" s="772"/>
      <c r="M100" s="772"/>
      <c r="N100" s="772"/>
      <c r="O100" s="772"/>
      <c r="P100" s="772"/>
      <c r="Q100" s="772"/>
      <c r="R100" s="772"/>
      <c r="S100" s="772"/>
      <c r="T100" s="772"/>
      <c r="U100" s="772"/>
      <c r="V100" s="772"/>
    </row>
    <row r="101" spans="1:22" ht="15.75" customHeight="1">
      <c r="A101" s="772"/>
      <c r="B101" s="772"/>
      <c r="C101" s="774"/>
      <c r="D101" s="772"/>
      <c r="E101" s="772"/>
      <c r="F101" s="772"/>
      <c r="G101" s="772"/>
      <c r="H101" s="772"/>
      <c r="I101" s="772"/>
      <c r="J101" s="772"/>
      <c r="K101" s="775"/>
      <c r="L101" s="772"/>
      <c r="M101" s="772"/>
      <c r="N101" s="772"/>
      <c r="O101" s="772"/>
      <c r="P101" s="772"/>
      <c r="Q101" s="772"/>
      <c r="R101" s="772"/>
      <c r="S101" s="772"/>
      <c r="T101" s="772"/>
      <c r="U101" s="772"/>
      <c r="V101" s="772"/>
    </row>
    <row r="102" spans="1:22" ht="15.75" customHeight="1">
      <c r="A102" s="772"/>
      <c r="B102" s="772"/>
      <c r="C102" s="774"/>
      <c r="D102" s="772"/>
      <c r="E102" s="772"/>
      <c r="F102" s="772"/>
      <c r="G102" s="772"/>
      <c r="H102" s="772"/>
      <c r="I102" s="772"/>
      <c r="J102" s="772"/>
      <c r="K102" s="775"/>
      <c r="L102" s="772"/>
      <c r="M102" s="772"/>
      <c r="N102" s="772"/>
      <c r="O102" s="772"/>
      <c r="P102" s="772"/>
      <c r="Q102" s="772"/>
      <c r="R102" s="772"/>
      <c r="S102" s="772"/>
      <c r="T102" s="772"/>
      <c r="U102" s="772"/>
      <c r="V102" s="772"/>
    </row>
    <row r="103" spans="1:22" ht="15.75" customHeight="1">
      <c r="A103" s="772"/>
      <c r="B103" s="772"/>
      <c r="C103" s="774"/>
      <c r="D103" s="772"/>
      <c r="E103" s="772"/>
      <c r="F103" s="772"/>
      <c r="G103" s="772"/>
      <c r="H103" s="772"/>
      <c r="I103" s="772"/>
      <c r="J103" s="772"/>
      <c r="K103" s="775"/>
      <c r="L103" s="772"/>
      <c r="M103" s="772"/>
      <c r="N103" s="772"/>
      <c r="O103" s="772"/>
      <c r="P103" s="772"/>
      <c r="Q103" s="772"/>
      <c r="R103" s="772"/>
      <c r="S103" s="772"/>
      <c r="T103" s="772"/>
      <c r="U103" s="772"/>
      <c r="V103" s="772"/>
    </row>
    <row r="104" spans="1:22" ht="15.75" customHeight="1">
      <c r="A104" s="772"/>
      <c r="B104" s="772"/>
      <c r="C104" s="774"/>
      <c r="D104" s="772"/>
      <c r="E104" s="772"/>
      <c r="F104" s="772"/>
      <c r="G104" s="772"/>
      <c r="H104" s="772"/>
      <c r="I104" s="772"/>
      <c r="J104" s="772"/>
      <c r="K104" s="775"/>
      <c r="L104" s="772"/>
      <c r="M104" s="772"/>
      <c r="N104" s="772"/>
      <c r="O104" s="772"/>
      <c r="P104" s="772"/>
      <c r="Q104" s="772"/>
      <c r="R104" s="772"/>
      <c r="S104" s="772"/>
      <c r="T104" s="772"/>
      <c r="U104" s="772"/>
      <c r="V104" s="772"/>
    </row>
    <row r="105" spans="1:22" ht="15.75" customHeight="1">
      <c r="A105" s="772"/>
      <c r="B105" s="772"/>
      <c r="C105" s="774"/>
      <c r="D105" s="772"/>
      <c r="E105" s="772"/>
      <c r="F105" s="772"/>
      <c r="G105" s="772"/>
      <c r="H105" s="772"/>
      <c r="I105" s="772"/>
      <c r="J105" s="772"/>
      <c r="K105" s="775"/>
      <c r="L105" s="772"/>
      <c r="M105" s="772"/>
      <c r="N105" s="772"/>
      <c r="O105" s="772"/>
      <c r="P105" s="772"/>
      <c r="Q105" s="772"/>
      <c r="R105" s="772"/>
      <c r="S105" s="772"/>
      <c r="T105" s="772"/>
      <c r="U105" s="772"/>
      <c r="V105" s="772"/>
    </row>
    <row r="106" spans="1:22" ht="15.75" customHeight="1">
      <c r="A106" s="772"/>
      <c r="B106" s="772"/>
      <c r="C106" s="774"/>
      <c r="D106" s="772"/>
      <c r="E106" s="772"/>
      <c r="F106" s="772"/>
      <c r="G106" s="772"/>
      <c r="H106" s="772"/>
      <c r="I106" s="772"/>
      <c r="J106" s="772"/>
      <c r="K106" s="775"/>
      <c r="L106" s="772"/>
      <c r="M106" s="772"/>
      <c r="N106" s="772"/>
      <c r="O106" s="772"/>
      <c r="P106" s="772"/>
      <c r="Q106" s="772"/>
      <c r="R106" s="772"/>
      <c r="S106" s="772"/>
      <c r="T106" s="772"/>
      <c r="U106" s="772"/>
      <c r="V106" s="772"/>
    </row>
    <row r="107" spans="1:22" ht="15.75" customHeight="1">
      <c r="A107" s="772"/>
      <c r="B107" s="772"/>
      <c r="C107" s="774"/>
      <c r="D107" s="772"/>
      <c r="E107" s="772"/>
      <c r="F107" s="772"/>
      <c r="G107" s="772"/>
      <c r="H107" s="772"/>
      <c r="I107" s="772"/>
      <c r="J107" s="772"/>
      <c r="K107" s="775"/>
      <c r="L107" s="772"/>
      <c r="M107" s="772"/>
      <c r="N107" s="772"/>
      <c r="O107" s="772"/>
      <c r="P107" s="772"/>
      <c r="Q107" s="772"/>
      <c r="R107" s="772"/>
      <c r="S107" s="772"/>
      <c r="T107" s="772"/>
      <c r="U107" s="772"/>
      <c r="V107" s="772"/>
    </row>
    <row r="108" spans="1:22" ht="15.75" customHeight="1">
      <c r="A108" s="772"/>
      <c r="B108" s="772"/>
      <c r="C108" s="774"/>
      <c r="D108" s="772"/>
      <c r="E108" s="772"/>
      <c r="F108" s="772"/>
      <c r="G108" s="772"/>
      <c r="H108" s="772"/>
      <c r="I108" s="772"/>
      <c r="J108" s="772"/>
      <c r="K108" s="775"/>
      <c r="L108" s="772"/>
      <c r="M108" s="772"/>
      <c r="N108" s="772"/>
      <c r="O108" s="772"/>
      <c r="P108" s="772"/>
      <c r="Q108" s="772"/>
      <c r="R108" s="772"/>
      <c r="S108" s="772"/>
      <c r="T108" s="772"/>
      <c r="U108" s="772"/>
      <c r="V108" s="772"/>
    </row>
    <row r="109" spans="1:22" ht="15.75" customHeight="1">
      <c r="A109" s="772"/>
      <c r="B109" s="772"/>
      <c r="C109" s="774"/>
      <c r="D109" s="772"/>
      <c r="E109" s="772"/>
      <c r="F109" s="772"/>
      <c r="G109" s="772"/>
      <c r="H109" s="772"/>
      <c r="I109" s="772"/>
      <c r="J109" s="772"/>
      <c r="K109" s="775"/>
      <c r="L109" s="772"/>
      <c r="M109" s="772"/>
      <c r="N109" s="772"/>
      <c r="O109" s="772"/>
      <c r="P109" s="772"/>
      <c r="Q109" s="772"/>
      <c r="R109" s="772"/>
      <c r="S109" s="772"/>
      <c r="T109" s="772"/>
      <c r="U109" s="772"/>
      <c r="V109" s="772"/>
    </row>
    <row r="110" spans="1:22" ht="15.75" customHeight="1">
      <c r="A110" s="772"/>
      <c r="B110" s="772"/>
      <c r="C110" s="774"/>
      <c r="D110" s="772"/>
      <c r="E110" s="772"/>
      <c r="F110" s="772"/>
      <c r="G110" s="772"/>
      <c r="H110" s="772"/>
      <c r="I110" s="772"/>
      <c r="J110" s="772"/>
      <c r="K110" s="775"/>
      <c r="L110" s="772"/>
      <c r="M110" s="772"/>
      <c r="N110" s="772"/>
      <c r="O110" s="772"/>
      <c r="P110" s="772"/>
      <c r="Q110" s="772"/>
      <c r="R110" s="772"/>
      <c r="S110" s="772"/>
      <c r="T110" s="772"/>
      <c r="U110" s="772"/>
      <c r="V110" s="772"/>
    </row>
    <row r="111" spans="1:22" ht="15.75" customHeight="1">
      <c r="A111" s="772"/>
      <c r="B111" s="772"/>
      <c r="C111" s="774"/>
      <c r="D111" s="772"/>
      <c r="E111" s="772"/>
      <c r="F111" s="772"/>
      <c r="G111" s="772"/>
      <c r="H111" s="772"/>
      <c r="I111" s="772"/>
      <c r="J111" s="772"/>
      <c r="K111" s="775"/>
      <c r="L111" s="772"/>
      <c r="M111" s="772"/>
      <c r="N111" s="772"/>
      <c r="O111" s="772"/>
      <c r="P111" s="772"/>
      <c r="Q111" s="772"/>
      <c r="R111" s="772"/>
      <c r="S111" s="772"/>
      <c r="T111" s="772"/>
      <c r="U111" s="772"/>
      <c r="V111" s="772"/>
    </row>
    <row r="112" spans="1:22" ht="15.75" customHeight="1">
      <c r="A112" s="772"/>
      <c r="B112" s="772"/>
      <c r="C112" s="774"/>
      <c r="D112" s="772"/>
      <c r="E112" s="772"/>
      <c r="F112" s="772"/>
      <c r="G112" s="772"/>
      <c r="H112" s="772"/>
      <c r="I112" s="772"/>
      <c r="J112" s="772"/>
      <c r="K112" s="775"/>
      <c r="L112" s="772"/>
      <c r="M112" s="772"/>
      <c r="N112" s="772"/>
      <c r="O112" s="772"/>
      <c r="P112" s="772"/>
      <c r="Q112" s="772"/>
      <c r="R112" s="772"/>
      <c r="S112" s="772"/>
      <c r="T112" s="772"/>
      <c r="U112" s="772"/>
      <c r="V112" s="772"/>
    </row>
    <row r="113" spans="1:22" ht="15.75" customHeight="1">
      <c r="A113" s="772"/>
      <c r="B113" s="772"/>
      <c r="C113" s="774"/>
      <c r="D113" s="772"/>
      <c r="E113" s="772"/>
      <c r="F113" s="772"/>
      <c r="G113" s="772"/>
      <c r="H113" s="772"/>
      <c r="I113" s="772"/>
      <c r="J113" s="772"/>
      <c r="K113" s="775"/>
      <c r="L113" s="772"/>
      <c r="M113" s="772"/>
      <c r="N113" s="772"/>
      <c r="O113" s="772"/>
      <c r="P113" s="772"/>
      <c r="Q113" s="772"/>
      <c r="R113" s="772"/>
      <c r="S113" s="772"/>
      <c r="T113" s="772"/>
      <c r="U113" s="772"/>
      <c r="V113" s="772"/>
    </row>
    <row r="114" spans="1:22" ht="15.75" customHeight="1">
      <c r="A114" s="772"/>
      <c r="B114" s="772"/>
      <c r="C114" s="774"/>
      <c r="D114" s="772"/>
      <c r="E114" s="772"/>
      <c r="F114" s="772"/>
      <c r="G114" s="772"/>
      <c r="H114" s="772"/>
      <c r="I114" s="772"/>
      <c r="J114" s="772"/>
      <c r="K114" s="775"/>
      <c r="L114" s="772"/>
      <c r="M114" s="772"/>
      <c r="N114" s="772"/>
      <c r="O114" s="772"/>
      <c r="P114" s="772"/>
      <c r="Q114" s="772"/>
      <c r="R114" s="772"/>
      <c r="S114" s="772"/>
      <c r="T114" s="772"/>
      <c r="U114" s="772"/>
      <c r="V114" s="772"/>
    </row>
    <row r="115" spans="1:22" ht="15.75" customHeight="1">
      <c r="A115" s="772"/>
      <c r="B115" s="772"/>
      <c r="C115" s="774"/>
      <c r="D115" s="772"/>
      <c r="E115" s="772"/>
      <c r="F115" s="772"/>
      <c r="G115" s="772"/>
      <c r="H115" s="772"/>
      <c r="I115" s="772"/>
      <c r="J115" s="772"/>
      <c r="K115" s="775"/>
      <c r="L115" s="772"/>
      <c r="M115" s="772"/>
      <c r="N115" s="772"/>
      <c r="O115" s="772"/>
      <c r="P115" s="772"/>
      <c r="Q115" s="772"/>
      <c r="R115" s="772"/>
      <c r="S115" s="772"/>
      <c r="T115" s="772"/>
      <c r="U115" s="772"/>
      <c r="V115" s="772"/>
    </row>
    <row r="116" spans="1:22" ht="15.75" customHeight="1">
      <c r="A116" s="772"/>
      <c r="B116" s="772"/>
      <c r="C116" s="774"/>
      <c r="D116" s="772"/>
      <c r="E116" s="772"/>
      <c r="F116" s="772"/>
      <c r="G116" s="772"/>
      <c r="H116" s="772"/>
      <c r="I116" s="772"/>
      <c r="J116" s="772"/>
      <c r="K116" s="775"/>
      <c r="L116" s="772"/>
      <c r="M116" s="772"/>
      <c r="N116" s="772"/>
      <c r="O116" s="772"/>
      <c r="P116" s="772"/>
      <c r="Q116" s="772"/>
      <c r="R116" s="772"/>
      <c r="S116" s="772"/>
      <c r="T116" s="772"/>
      <c r="U116" s="772"/>
      <c r="V116" s="772"/>
    </row>
    <row r="117" spans="1:22" ht="15.75" customHeight="1">
      <c r="A117" s="772"/>
      <c r="B117" s="772"/>
      <c r="C117" s="774"/>
      <c r="D117" s="772"/>
      <c r="E117" s="772"/>
      <c r="F117" s="772"/>
      <c r="G117" s="772"/>
      <c r="H117" s="772"/>
      <c r="I117" s="772"/>
      <c r="J117" s="772"/>
      <c r="K117" s="775"/>
      <c r="L117" s="772"/>
      <c r="M117" s="772"/>
      <c r="N117" s="772"/>
      <c r="O117" s="772"/>
      <c r="P117" s="772"/>
      <c r="Q117" s="772"/>
      <c r="R117" s="772"/>
      <c r="S117" s="772"/>
      <c r="T117" s="772"/>
      <c r="U117" s="772"/>
      <c r="V117" s="772"/>
    </row>
    <row r="118" spans="1:22" ht="15.75" customHeight="1">
      <c r="A118" s="772"/>
      <c r="B118" s="772"/>
      <c r="C118" s="774"/>
      <c r="D118" s="772"/>
      <c r="E118" s="772"/>
      <c r="F118" s="772"/>
      <c r="G118" s="772"/>
      <c r="H118" s="772"/>
      <c r="I118" s="772"/>
      <c r="J118" s="772"/>
      <c r="K118" s="775"/>
      <c r="L118" s="772"/>
      <c r="M118" s="772"/>
      <c r="N118" s="772"/>
      <c r="O118" s="772"/>
      <c r="P118" s="772"/>
      <c r="Q118" s="772"/>
      <c r="R118" s="772"/>
      <c r="S118" s="772"/>
      <c r="T118" s="772"/>
      <c r="U118" s="772"/>
      <c r="V118" s="772"/>
    </row>
    <row r="119" spans="1:22" ht="15.75" customHeight="1">
      <c r="A119" s="772"/>
      <c r="B119" s="772"/>
      <c r="C119" s="774"/>
      <c r="D119" s="772"/>
      <c r="E119" s="772"/>
      <c r="F119" s="772"/>
      <c r="G119" s="772"/>
      <c r="H119" s="772"/>
      <c r="I119" s="772"/>
      <c r="J119" s="772"/>
      <c r="K119" s="775"/>
      <c r="L119" s="772"/>
      <c r="M119" s="772"/>
      <c r="N119" s="772"/>
      <c r="O119" s="772"/>
      <c r="P119" s="772"/>
      <c r="Q119" s="772"/>
      <c r="R119" s="772"/>
      <c r="S119" s="772"/>
      <c r="T119" s="772"/>
      <c r="U119" s="772"/>
      <c r="V119" s="772"/>
    </row>
    <row r="120" spans="1:22" ht="15.75" customHeight="1">
      <c r="A120" s="772"/>
      <c r="B120" s="772"/>
      <c r="C120" s="774"/>
      <c r="D120" s="772"/>
      <c r="E120" s="772"/>
      <c r="F120" s="772"/>
      <c r="G120" s="772"/>
      <c r="H120" s="772"/>
      <c r="I120" s="772"/>
      <c r="J120" s="772"/>
      <c r="K120" s="775"/>
      <c r="L120" s="772"/>
      <c r="M120" s="772"/>
      <c r="N120" s="772"/>
      <c r="O120" s="772"/>
      <c r="P120" s="772"/>
      <c r="Q120" s="772"/>
      <c r="R120" s="772"/>
      <c r="S120" s="772"/>
      <c r="T120" s="772"/>
      <c r="U120" s="772"/>
      <c r="V120" s="772"/>
    </row>
    <row r="121" spans="1:22" ht="15.75" customHeight="1">
      <c r="A121" s="772"/>
      <c r="B121" s="772"/>
      <c r="C121" s="774"/>
      <c r="D121" s="772"/>
      <c r="E121" s="772"/>
      <c r="F121" s="772"/>
      <c r="G121" s="772"/>
      <c r="H121" s="772"/>
      <c r="I121" s="772"/>
      <c r="J121" s="772"/>
      <c r="K121" s="775"/>
      <c r="L121" s="772"/>
      <c r="M121" s="772"/>
      <c r="N121" s="772"/>
      <c r="O121" s="772"/>
      <c r="P121" s="772"/>
      <c r="Q121" s="772"/>
      <c r="R121" s="772"/>
      <c r="S121" s="772"/>
      <c r="T121" s="772"/>
      <c r="U121" s="772"/>
      <c r="V121" s="772"/>
    </row>
    <row r="122" spans="1:22" ht="15.75" customHeight="1">
      <c r="A122" s="772"/>
      <c r="B122" s="772"/>
      <c r="C122" s="774"/>
      <c r="D122" s="772"/>
      <c r="E122" s="772"/>
      <c r="F122" s="772"/>
      <c r="G122" s="772"/>
      <c r="H122" s="772"/>
      <c r="I122" s="772"/>
      <c r="J122" s="772"/>
      <c r="K122" s="775"/>
      <c r="L122" s="772"/>
      <c r="M122" s="772"/>
      <c r="N122" s="772"/>
      <c r="O122" s="772"/>
      <c r="P122" s="772"/>
      <c r="Q122" s="772"/>
      <c r="R122" s="772"/>
      <c r="S122" s="772"/>
      <c r="T122" s="772"/>
      <c r="U122" s="772"/>
      <c r="V122" s="772"/>
    </row>
    <row r="123" spans="1:22" ht="15.75" customHeight="1">
      <c r="A123" s="772"/>
      <c r="B123" s="772"/>
      <c r="C123" s="774"/>
      <c r="D123" s="772"/>
      <c r="E123" s="772"/>
      <c r="F123" s="772"/>
      <c r="G123" s="772"/>
      <c r="H123" s="772"/>
      <c r="I123" s="772"/>
      <c r="J123" s="772"/>
      <c r="K123" s="775"/>
      <c r="L123" s="772"/>
      <c r="M123" s="772"/>
      <c r="N123" s="772"/>
      <c r="O123" s="772"/>
      <c r="P123" s="772"/>
      <c r="Q123" s="772"/>
      <c r="R123" s="772"/>
      <c r="S123" s="772"/>
      <c r="T123" s="772"/>
      <c r="U123" s="772"/>
      <c r="V123" s="772"/>
    </row>
    <row r="124" spans="1:22" ht="15.75" customHeight="1">
      <c r="A124" s="772"/>
      <c r="B124" s="772"/>
      <c r="C124" s="774"/>
      <c r="D124" s="772"/>
      <c r="E124" s="772"/>
      <c r="F124" s="772"/>
      <c r="G124" s="772"/>
      <c r="H124" s="772"/>
      <c r="I124" s="772"/>
      <c r="J124" s="772"/>
      <c r="K124" s="775"/>
      <c r="L124" s="772"/>
      <c r="M124" s="772"/>
      <c r="N124" s="772"/>
      <c r="O124" s="772"/>
      <c r="P124" s="772"/>
      <c r="Q124" s="772"/>
      <c r="R124" s="772"/>
      <c r="S124" s="772"/>
      <c r="T124" s="772"/>
      <c r="U124" s="772"/>
      <c r="V124" s="772"/>
    </row>
    <row r="125" spans="1:22" ht="15.75" customHeight="1">
      <c r="A125" s="772"/>
      <c r="B125" s="772"/>
      <c r="C125" s="774"/>
      <c r="D125" s="772"/>
      <c r="E125" s="772"/>
      <c r="F125" s="772"/>
      <c r="G125" s="772"/>
      <c r="H125" s="772"/>
      <c r="I125" s="772"/>
      <c r="J125" s="772"/>
      <c r="K125" s="775"/>
      <c r="L125" s="772"/>
      <c r="M125" s="772"/>
      <c r="N125" s="772"/>
      <c r="O125" s="772"/>
      <c r="P125" s="772"/>
      <c r="Q125" s="772"/>
      <c r="R125" s="772"/>
      <c r="S125" s="772"/>
      <c r="T125" s="772"/>
      <c r="U125" s="772"/>
      <c r="V125" s="772"/>
    </row>
    <row r="126" spans="1:22" ht="15.75" customHeight="1">
      <c r="A126" s="772"/>
      <c r="B126" s="772"/>
      <c r="C126" s="774"/>
      <c r="D126" s="772"/>
      <c r="E126" s="772"/>
      <c r="F126" s="772"/>
      <c r="G126" s="772"/>
      <c r="H126" s="772"/>
      <c r="I126" s="772"/>
      <c r="J126" s="772"/>
      <c r="K126" s="775"/>
      <c r="L126" s="772"/>
      <c r="M126" s="772"/>
      <c r="N126" s="772"/>
      <c r="O126" s="772"/>
      <c r="P126" s="772"/>
      <c r="Q126" s="772"/>
      <c r="R126" s="772"/>
      <c r="S126" s="772"/>
      <c r="T126" s="772"/>
      <c r="U126" s="772"/>
      <c r="V126" s="772"/>
    </row>
    <row r="127" spans="1:22" ht="15.75" customHeight="1">
      <c r="A127" s="772"/>
      <c r="B127" s="772"/>
      <c r="C127" s="774"/>
      <c r="D127" s="772"/>
      <c r="E127" s="772"/>
      <c r="F127" s="772"/>
      <c r="G127" s="772"/>
      <c r="H127" s="772"/>
      <c r="I127" s="772"/>
      <c r="J127" s="772"/>
      <c r="K127" s="775"/>
      <c r="L127" s="772"/>
      <c r="M127" s="772"/>
      <c r="N127" s="772"/>
      <c r="O127" s="772"/>
      <c r="P127" s="772"/>
      <c r="Q127" s="772"/>
      <c r="R127" s="772"/>
      <c r="S127" s="772"/>
      <c r="T127" s="772"/>
      <c r="U127" s="772"/>
      <c r="V127" s="772"/>
    </row>
    <row r="128" spans="1:22" ht="15.75" customHeight="1">
      <c r="A128" s="772"/>
      <c r="B128" s="772"/>
      <c r="C128" s="774"/>
      <c r="D128" s="772"/>
      <c r="E128" s="772"/>
      <c r="F128" s="772"/>
      <c r="G128" s="772"/>
      <c r="H128" s="772"/>
      <c r="I128" s="772"/>
      <c r="J128" s="772"/>
      <c r="K128" s="775"/>
      <c r="L128" s="772"/>
      <c r="M128" s="772"/>
      <c r="N128" s="772"/>
      <c r="O128" s="772"/>
      <c r="P128" s="772"/>
      <c r="Q128" s="772"/>
      <c r="R128" s="772"/>
      <c r="S128" s="772"/>
      <c r="T128" s="772"/>
      <c r="U128" s="772"/>
      <c r="V128" s="772"/>
    </row>
    <row r="129" spans="1:22" ht="15.75" customHeight="1">
      <c r="A129" s="772"/>
      <c r="B129" s="772"/>
      <c r="C129" s="774"/>
      <c r="D129" s="772"/>
      <c r="E129" s="772"/>
      <c r="F129" s="772"/>
      <c r="G129" s="772"/>
      <c r="H129" s="772"/>
      <c r="I129" s="772"/>
      <c r="J129" s="772"/>
      <c r="K129" s="775"/>
      <c r="L129" s="772"/>
      <c r="M129" s="772"/>
      <c r="N129" s="772"/>
      <c r="O129" s="772"/>
      <c r="P129" s="772"/>
      <c r="Q129" s="772"/>
      <c r="R129" s="772"/>
      <c r="S129" s="772"/>
      <c r="T129" s="772"/>
      <c r="U129" s="772"/>
      <c r="V129" s="772"/>
    </row>
    <row r="130" spans="1:22" ht="15.75" customHeight="1">
      <c r="A130" s="772"/>
      <c r="B130" s="772"/>
      <c r="C130" s="774"/>
      <c r="D130" s="772"/>
      <c r="E130" s="772"/>
      <c r="F130" s="772"/>
      <c r="G130" s="772"/>
      <c r="H130" s="772"/>
      <c r="I130" s="772"/>
      <c r="J130" s="772"/>
      <c r="K130" s="775"/>
      <c r="L130" s="772"/>
      <c r="M130" s="772"/>
      <c r="N130" s="772"/>
      <c r="O130" s="772"/>
      <c r="P130" s="772"/>
      <c r="Q130" s="772"/>
      <c r="R130" s="772"/>
      <c r="S130" s="772"/>
      <c r="T130" s="772"/>
      <c r="U130" s="772"/>
      <c r="V130" s="772"/>
    </row>
    <row r="131" spans="1:22" ht="15.75" customHeight="1">
      <c r="A131" s="772"/>
      <c r="B131" s="772"/>
      <c r="C131" s="774"/>
      <c r="D131" s="772"/>
      <c r="E131" s="772"/>
      <c r="F131" s="772"/>
      <c r="G131" s="772"/>
      <c r="H131" s="772"/>
      <c r="I131" s="772"/>
      <c r="J131" s="772"/>
      <c r="K131" s="775"/>
      <c r="L131" s="772"/>
      <c r="M131" s="772"/>
      <c r="N131" s="772"/>
      <c r="O131" s="772"/>
      <c r="P131" s="772"/>
      <c r="Q131" s="772"/>
      <c r="R131" s="772"/>
      <c r="S131" s="772"/>
      <c r="T131" s="772"/>
      <c r="U131" s="772"/>
      <c r="V131" s="772"/>
    </row>
    <row r="132" spans="1:22" ht="15.75" customHeight="1">
      <c r="A132" s="772"/>
      <c r="B132" s="772"/>
      <c r="C132" s="774"/>
      <c r="D132" s="772"/>
      <c r="E132" s="772"/>
      <c r="F132" s="772"/>
      <c r="G132" s="772"/>
      <c r="H132" s="772"/>
      <c r="I132" s="772"/>
      <c r="J132" s="772"/>
      <c r="K132" s="775"/>
      <c r="L132" s="772"/>
      <c r="M132" s="772"/>
      <c r="N132" s="772"/>
      <c r="O132" s="772"/>
      <c r="P132" s="772"/>
      <c r="Q132" s="772"/>
      <c r="R132" s="772"/>
      <c r="S132" s="772"/>
      <c r="T132" s="772"/>
      <c r="U132" s="772"/>
      <c r="V132" s="772"/>
    </row>
    <row r="133" spans="1:22" ht="15.75" customHeight="1">
      <c r="A133" s="772"/>
      <c r="B133" s="772"/>
      <c r="C133" s="774"/>
      <c r="D133" s="772"/>
      <c r="E133" s="772"/>
      <c r="F133" s="772"/>
      <c r="G133" s="772"/>
      <c r="H133" s="772"/>
      <c r="I133" s="772"/>
      <c r="J133" s="772"/>
      <c r="K133" s="775"/>
      <c r="L133" s="772"/>
      <c r="M133" s="772"/>
      <c r="N133" s="772"/>
      <c r="O133" s="772"/>
      <c r="P133" s="772"/>
      <c r="Q133" s="772"/>
      <c r="R133" s="772"/>
      <c r="S133" s="772"/>
      <c r="T133" s="772"/>
      <c r="U133" s="772"/>
      <c r="V133" s="772"/>
    </row>
    <row r="134" spans="1:22" ht="15.75" customHeight="1">
      <c r="A134" s="772"/>
      <c r="B134" s="772"/>
      <c r="C134" s="774"/>
      <c r="D134" s="772"/>
      <c r="E134" s="772"/>
      <c r="F134" s="772"/>
      <c r="G134" s="772"/>
      <c r="H134" s="772"/>
      <c r="I134" s="772"/>
      <c r="J134" s="772"/>
      <c r="K134" s="775"/>
      <c r="L134" s="772"/>
      <c r="M134" s="772"/>
      <c r="N134" s="772"/>
      <c r="O134" s="772"/>
      <c r="P134" s="772"/>
      <c r="Q134" s="772"/>
      <c r="R134" s="772"/>
      <c r="S134" s="772"/>
      <c r="T134" s="772"/>
      <c r="U134" s="772"/>
      <c r="V134" s="772"/>
    </row>
    <row r="135" spans="1:22" ht="15.75" customHeight="1">
      <c r="A135" s="772"/>
      <c r="B135" s="772"/>
      <c r="C135" s="774"/>
      <c r="D135" s="772"/>
      <c r="E135" s="772"/>
      <c r="F135" s="772"/>
      <c r="G135" s="772"/>
      <c r="H135" s="772"/>
      <c r="I135" s="772"/>
      <c r="J135" s="772"/>
      <c r="K135" s="775"/>
      <c r="L135" s="772"/>
      <c r="M135" s="772"/>
      <c r="N135" s="772"/>
      <c r="O135" s="772"/>
      <c r="P135" s="772"/>
      <c r="Q135" s="772"/>
      <c r="R135" s="772"/>
      <c r="S135" s="772"/>
      <c r="T135" s="772"/>
      <c r="U135" s="772"/>
      <c r="V135" s="772"/>
    </row>
    <row r="136" spans="1:22" ht="15.75" customHeight="1">
      <c r="A136" s="772"/>
      <c r="B136" s="772"/>
      <c r="C136" s="774"/>
      <c r="D136" s="772"/>
      <c r="E136" s="772"/>
      <c r="F136" s="772"/>
      <c r="G136" s="772"/>
      <c r="H136" s="772"/>
      <c r="I136" s="772"/>
      <c r="J136" s="772"/>
      <c r="K136" s="775"/>
      <c r="L136" s="772"/>
      <c r="M136" s="772"/>
      <c r="N136" s="772"/>
      <c r="O136" s="772"/>
      <c r="P136" s="772"/>
      <c r="Q136" s="772"/>
      <c r="R136" s="772"/>
      <c r="S136" s="772"/>
      <c r="T136" s="772"/>
      <c r="U136" s="772"/>
      <c r="V136" s="772"/>
    </row>
    <row r="137" spans="1:22" ht="15.75" customHeight="1">
      <c r="A137" s="772"/>
      <c r="B137" s="772"/>
      <c r="C137" s="774"/>
      <c r="D137" s="772"/>
      <c r="E137" s="772"/>
      <c r="F137" s="772"/>
      <c r="G137" s="772"/>
      <c r="H137" s="772"/>
      <c r="I137" s="772"/>
      <c r="J137" s="772"/>
      <c r="K137" s="775"/>
      <c r="L137" s="772"/>
      <c r="M137" s="772"/>
      <c r="N137" s="772"/>
      <c r="O137" s="772"/>
      <c r="P137" s="772"/>
      <c r="Q137" s="772"/>
      <c r="R137" s="772"/>
      <c r="S137" s="772"/>
      <c r="T137" s="772"/>
      <c r="U137" s="772"/>
      <c r="V137" s="772"/>
    </row>
    <row r="138" spans="1:22" ht="15.75" customHeight="1">
      <c r="A138" s="772"/>
      <c r="B138" s="772"/>
      <c r="C138" s="774"/>
      <c r="D138" s="772"/>
      <c r="E138" s="772"/>
      <c r="F138" s="772"/>
      <c r="G138" s="772"/>
      <c r="H138" s="772"/>
      <c r="I138" s="772"/>
      <c r="J138" s="772"/>
      <c r="K138" s="775"/>
      <c r="L138" s="772"/>
      <c r="M138" s="772"/>
      <c r="N138" s="772"/>
      <c r="O138" s="772"/>
      <c r="P138" s="772"/>
      <c r="Q138" s="772"/>
      <c r="R138" s="772"/>
      <c r="S138" s="772"/>
      <c r="T138" s="772"/>
      <c r="U138" s="772"/>
      <c r="V138" s="772"/>
    </row>
    <row r="139" spans="1:22" ht="15.75" customHeight="1">
      <c r="A139" s="772"/>
      <c r="B139" s="772"/>
      <c r="C139" s="774"/>
      <c r="D139" s="772"/>
      <c r="E139" s="772"/>
      <c r="F139" s="772"/>
      <c r="G139" s="772"/>
      <c r="H139" s="772"/>
      <c r="I139" s="772"/>
      <c r="J139" s="772"/>
      <c r="K139" s="775"/>
      <c r="L139" s="772"/>
      <c r="M139" s="772"/>
      <c r="N139" s="772"/>
      <c r="O139" s="772"/>
      <c r="P139" s="772"/>
      <c r="Q139" s="772"/>
      <c r="R139" s="772"/>
      <c r="S139" s="772"/>
      <c r="T139" s="772"/>
      <c r="U139" s="772"/>
      <c r="V139" s="772"/>
    </row>
    <row r="140" spans="1:22" ht="15.75" customHeight="1">
      <c r="A140" s="772"/>
      <c r="B140" s="772"/>
      <c r="C140" s="774"/>
      <c r="D140" s="772"/>
      <c r="E140" s="772"/>
      <c r="F140" s="772"/>
      <c r="G140" s="772"/>
      <c r="H140" s="772"/>
      <c r="I140" s="772"/>
      <c r="J140" s="772"/>
      <c r="K140" s="775"/>
      <c r="L140" s="772"/>
      <c r="M140" s="772"/>
      <c r="N140" s="772"/>
      <c r="O140" s="772"/>
      <c r="P140" s="772"/>
      <c r="Q140" s="772"/>
      <c r="R140" s="772"/>
      <c r="S140" s="772"/>
      <c r="T140" s="772"/>
      <c r="U140" s="772"/>
      <c r="V140" s="772"/>
    </row>
    <row r="141" spans="1:22" ht="15.75" customHeight="1">
      <c r="A141" s="772"/>
      <c r="B141" s="772"/>
      <c r="C141" s="774"/>
      <c r="D141" s="772"/>
      <c r="E141" s="772"/>
      <c r="F141" s="772"/>
      <c r="G141" s="772"/>
      <c r="H141" s="772"/>
      <c r="I141" s="772"/>
      <c r="J141" s="772"/>
      <c r="K141" s="775"/>
      <c r="L141" s="772"/>
      <c r="M141" s="772"/>
      <c r="N141" s="772"/>
      <c r="O141" s="772"/>
      <c r="P141" s="772"/>
      <c r="Q141" s="772"/>
      <c r="R141" s="772"/>
      <c r="S141" s="772"/>
      <c r="T141" s="772"/>
      <c r="U141" s="772"/>
      <c r="V141" s="772"/>
    </row>
    <row r="142" spans="1:22" ht="15.75" customHeight="1">
      <c r="A142" s="772"/>
      <c r="B142" s="772"/>
      <c r="C142" s="774"/>
      <c r="D142" s="772"/>
      <c r="E142" s="772"/>
      <c r="F142" s="772"/>
      <c r="G142" s="772"/>
      <c r="H142" s="772"/>
      <c r="I142" s="772"/>
      <c r="J142" s="772"/>
      <c r="K142" s="775"/>
      <c r="L142" s="772"/>
      <c r="M142" s="772"/>
      <c r="N142" s="772"/>
      <c r="O142" s="772"/>
      <c r="P142" s="772"/>
      <c r="Q142" s="772"/>
      <c r="R142" s="772"/>
      <c r="S142" s="772"/>
      <c r="T142" s="772"/>
      <c r="U142" s="772"/>
      <c r="V142" s="772"/>
    </row>
    <row r="143" spans="1:22" ht="15.75" customHeight="1">
      <c r="A143" s="772"/>
      <c r="B143" s="772"/>
      <c r="C143" s="774"/>
      <c r="D143" s="772"/>
      <c r="E143" s="772"/>
      <c r="F143" s="772"/>
      <c r="G143" s="772"/>
      <c r="H143" s="772"/>
      <c r="I143" s="772"/>
      <c r="J143" s="772"/>
      <c r="K143" s="775"/>
      <c r="L143" s="772"/>
      <c r="M143" s="772"/>
      <c r="N143" s="772"/>
      <c r="O143" s="772"/>
      <c r="P143" s="772"/>
      <c r="Q143" s="772"/>
      <c r="R143" s="772"/>
      <c r="S143" s="772"/>
      <c r="T143" s="772"/>
      <c r="U143" s="772"/>
      <c r="V143" s="772"/>
    </row>
    <row r="144" spans="1:22" ht="15.75" customHeight="1">
      <c r="A144" s="772"/>
      <c r="B144" s="772"/>
      <c r="C144" s="774"/>
      <c r="D144" s="772"/>
      <c r="E144" s="772"/>
      <c r="F144" s="772"/>
      <c r="G144" s="772"/>
      <c r="H144" s="772"/>
      <c r="I144" s="772"/>
      <c r="J144" s="772"/>
      <c r="K144" s="775"/>
      <c r="L144" s="772"/>
      <c r="M144" s="772"/>
      <c r="N144" s="772"/>
      <c r="O144" s="772"/>
      <c r="P144" s="772"/>
      <c r="Q144" s="772"/>
      <c r="R144" s="772"/>
      <c r="S144" s="772"/>
      <c r="T144" s="772"/>
      <c r="U144" s="772"/>
      <c r="V144" s="772"/>
    </row>
    <row r="145" spans="1:22" ht="15.75" customHeight="1">
      <c r="A145" s="772"/>
      <c r="B145" s="772"/>
      <c r="C145" s="774"/>
      <c r="D145" s="772"/>
      <c r="E145" s="772"/>
      <c r="F145" s="772"/>
      <c r="G145" s="772"/>
      <c r="H145" s="772"/>
      <c r="I145" s="772"/>
      <c r="J145" s="772"/>
      <c r="K145" s="775"/>
      <c r="L145" s="772"/>
      <c r="M145" s="772"/>
      <c r="N145" s="772"/>
      <c r="O145" s="772"/>
      <c r="P145" s="772"/>
      <c r="Q145" s="772"/>
      <c r="R145" s="772"/>
      <c r="S145" s="772"/>
      <c r="T145" s="772"/>
      <c r="U145" s="772"/>
      <c r="V145" s="772"/>
    </row>
    <row r="146" spans="1:22" ht="15.75" customHeight="1">
      <c r="A146" s="772"/>
      <c r="B146" s="772"/>
      <c r="C146" s="774"/>
      <c r="D146" s="772"/>
      <c r="E146" s="772"/>
      <c r="F146" s="772"/>
      <c r="G146" s="772"/>
      <c r="H146" s="772"/>
      <c r="I146" s="772"/>
      <c r="J146" s="772"/>
      <c r="K146" s="775"/>
      <c r="L146" s="772"/>
      <c r="M146" s="772"/>
      <c r="N146" s="772"/>
      <c r="O146" s="772"/>
      <c r="P146" s="772"/>
      <c r="Q146" s="772"/>
      <c r="R146" s="772"/>
      <c r="S146" s="772"/>
      <c r="T146" s="772"/>
      <c r="U146" s="772"/>
      <c r="V146" s="772"/>
    </row>
    <row r="147" spans="1:22" ht="15.75" customHeight="1">
      <c r="A147" s="772"/>
      <c r="B147" s="772"/>
      <c r="C147" s="774"/>
      <c r="D147" s="772"/>
      <c r="E147" s="772"/>
      <c r="F147" s="772"/>
      <c r="G147" s="772"/>
      <c r="H147" s="772"/>
      <c r="I147" s="772"/>
      <c r="J147" s="772"/>
      <c r="K147" s="775"/>
      <c r="L147" s="772"/>
      <c r="M147" s="772"/>
      <c r="N147" s="772"/>
      <c r="O147" s="772"/>
      <c r="P147" s="772"/>
      <c r="Q147" s="772"/>
      <c r="R147" s="772"/>
      <c r="S147" s="772"/>
      <c r="T147" s="772"/>
      <c r="U147" s="772"/>
      <c r="V147" s="772"/>
    </row>
    <row r="148" spans="1:22" ht="15.75" customHeight="1">
      <c r="A148" s="772"/>
      <c r="B148" s="772"/>
      <c r="C148" s="774"/>
      <c r="D148" s="772"/>
      <c r="E148" s="772"/>
      <c r="F148" s="772"/>
      <c r="G148" s="772"/>
      <c r="H148" s="772"/>
      <c r="I148" s="772"/>
      <c r="J148" s="772"/>
      <c r="K148" s="775"/>
      <c r="L148" s="772"/>
      <c r="M148" s="772"/>
      <c r="N148" s="772"/>
      <c r="O148" s="772"/>
      <c r="P148" s="772"/>
      <c r="Q148" s="772"/>
      <c r="R148" s="772"/>
      <c r="S148" s="772"/>
      <c r="T148" s="772"/>
      <c r="U148" s="772"/>
      <c r="V148" s="772"/>
    </row>
    <row r="149" spans="1:22" ht="15.75" customHeight="1">
      <c r="A149" s="772"/>
      <c r="B149" s="772"/>
      <c r="C149" s="774"/>
      <c r="D149" s="772"/>
      <c r="E149" s="772"/>
      <c r="F149" s="772"/>
      <c r="G149" s="772"/>
      <c r="H149" s="772"/>
      <c r="I149" s="772"/>
      <c r="J149" s="772"/>
      <c r="K149" s="775"/>
      <c r="L149" s="772"/>
      <c r="M149" s="772"/>
      <c r="N149" s="772"/>
      <c r="O149" s="772"/>
      <c r="P149" s="772"/>
      <c r="Q149" s="772"/>
      <c r="R149" s="772"/>
      <c r="S149" s="772"/>
      <c r="T149" s="772"/>
      <c r="U149" s="772"/>
      <c r="V149" s="772"/>
    </row>
    <row r="150" spans="1:22" ht="15.75" customHeight="1">
      <c r="A150" s="772"/>
      <c r="B150" s="772"/>
      <c r="C150" s="774"/>
      <c r="D150" s="772"/>
      <c r="E150" s="772"/>
      <c r="F150" s="772"/>
      <c r="G150" s="772"/>
      <c r="H150" s="772"/>
      <c r="I150" s="772"/>
      <c r="J150" s="772"/>
      <c r="K150" s="775"/>
      <c r="L150" s="772"/>
      <c r="M150" s="772"/>
      <c r="N150" s="772"/>
      <c r="O150" s="772"/>
      <c r="P150" s="772"/>
      <c r="Q150" s="772"/>
      <c r="R150" s="772"/>
      <c r="S150" s="772"/>
      <c r="T150" s="772"/>
      <c r="U150" s="772"/>
      <c r="V150" s="772"/>
    </row>
    <row r="151" spans="1:22" ht="15.75" customHeight="1">
      <c r="A151" s="772"/>
      <c r="B151" s="772"/>
      <c r="C151" s="774"/>
      <c r="D151" s="772"/>
      <c r="E151" s="772"/>
      <c r="F151" s="772"/>
      <c r="G151" s="772"/>
      <c r="H151" s="772"/>
      <c r="I151" s="772"/>
      <c r="J151" s="772"/>
      <c r="K151" s="775"/>
      <c r="L151" s="772"/>
      <c r="M151" s="772"/>
      <c r="N151" s="772"/>
      <c r="O151" s="772"/>
      <c r="P151" s="772"/>
      <c r="Q151" s="772"/>
      <c r="R151" s="772"/>
      <c r="S151" s="772"/>
      <c r="T151" s="772"/>
      <c r="U151" s="772"/>
      <c r="V151" s="772"/>
    </row>
    <row r="152" spans="1:22" ht="15.75" customHeight="1">
      <c r="A152" s="772"/>
      <c r="B152" s="772"/>
      <c r="C152" s="774"/>
      <c r="D152" s="772"/>
      <c r="E152" s="772"/>
      <c r="F152" s="772"/>
      <c r="G152" s="772"/>
      <c r="H152" s="772"/>
      <c r="I152" s="772"/>
      <c r="J152" s="772"/>
      <c r="K152" s="775"/>
      <c r="L152" s="772"/>
      <c r="M152" s="772"/>
      <c r="N152" s="772"/>
      <c r="O152" s="772"/>
      <c r="P152" s="772"/>
      <c r="Q152" s="772"/>
      <c r="R152" s="772"/>
      <c r="S152" s="772"/>
      <c r="T152" s="772"/>
      <c r="U152" s="772"/>
      <c r="V152" s="772"/>
    </row>
    <row r="153" spans="1:22" ht="15.75" customHeight="1">
      <c r="A153" s="772"/>
      <c r="B153" s="772"/>
      <c r="C153" s="774"/>
      <c r="D153" s="772"/>
      <c r="E153" s="772"/>
      <c r="F153" s="772"/>
      <c r="G153" s="772"/>
      <c r="H153" s="772"/>
      <c r="I153" s="772"/>
      <c r="J153" s="772"/>
      <c r="K153" s="775"/>
      <c r="L153" s="772"/>
      <c r="M153" s="772"/>
      <c r="N153" s="772"/>
      <c r="O153" s="772"/>
      <c r="P153" s="772"/>
      <c r="Q153" s="772"/>
      <c r="R153" s="772"/>
      <c r="S153" s="772"/>
      <c r="T153" s="772"/>
      <c r="U153" s="772"/>
      <c r="V153" s="772"/>
    </row>
    <row r="154" spans="1:22" ht="15.75" customHeight="1">
      <c r="A154" s="772"/>
      <c r="B154" s="772"/>
      <c r="C154" s="774"/>
      <c r="D154" s="772"/>
      <c r="E154" s="772"/>
      <c r="F154" s="772"/>
      <c r="G154" s="772"/>
      <c r="H154" s="772"/>
      <c r="I154" s="772"/>
      <c r="J154" s="772"/>
      <c r="K154" s="775"/>
      <c r="L154" s="772"/>
      <c r="M154" s="772"/>
      <c r="N154" s="772"/>
      <c r="O154" s="772"/>
      <c r="P154" s="772"/>
      <c r="Q154" s="772"/>
      <c r="R154" s="772"/>
      <c r="S154" s="772"/>
      <c r="T154" s="772"/>
      <c r="U154" s="772"/>
      <c r="V154" s="772"/>
    </row>
    <row r="155" spans="1:22" ht="15.75" customHeight="1">
      <c r="A155" s="772"/>
      <c r="B155" s="772"/>
      <c r="C155" s="774"/>
      <c r="D155" s="772"/>
      <c r="E155" s="772"/>
      <c r="F155" s="772"/>
      <c r="G155" s="772"/>
      <c r="H155" s="772"/>
      <c r="I155" s="772"/>
      <c r="J155" s="772"/>
      <c r="K155" s="775"/>
      <c r="L155" s="772"/>
      <c r="M155" s="772"/>
      <c r="N155" s="772"/>
      <c r="O155" s="772"/>
      <c r="P155" s="772"/>
      <c r="Q155" s="772"/>
      <c r="R155" s="772"/>
      <c r="S155" s="772"/>
      <c r="T155" s="772"/>
      <c r="U155" s="772"/>
      <c r="V155" s="772"/>
    </row>
    <row r="156" spans="1:22" ht="15.75" customHeight="1">
      <c r="A156" s="772"/>
      <c r="B156" s="772"/>
      <c r="C156" s="774"/>
      <c r="D156" s="772"/>
      <c r="E156" s="772"/>
      <c r="F156" s="772"/>
      <c r="G156" s="772"/>
      <c r="H156" s="772"/>
      <c r="I156" s="772"/>
      <c r="J156" s="772"/>
      <c r="K156" s="775"/>
      <c r="L156" s="772"/>
      <c r="M156" s="772"/>
      <c r="N156" s="772"/>
      <c r="O156" s="772"/>
      <c r="P156" s="772"/>
      <c r="Q156" s="772"/>
      <c r="R156" s="772"/>
      <c r="S156" s="772"/>
      <c r="T156" s="772"/>
      <c r="U156" s="772"/>
      <c r="V156" s="772"/>
    </row>
    <row r="157" spans="1:22" ht="15.75" customHeight="1">
      <c r="A157" s="772"/>
      <c r="B157" s="772"/>
      <c r="C157" s="774"/>
      <c r="D157" s="772"/>
      <c r="E157" s="772"/>
      <c r="F157" s="772"/>
      <c r="G157" s="772"/>
      <c r="H157" s="772"/>
      <c r="I157" s="772"/>
      <c r="J157" s="772"/>
      <c r="K157" s="775"/>
      <c r="L157" s="772"/>
      <c r="M157" s="772"/>
      <c r="N157" s="772"/>
      <c r="O157" s="772"/>
      <c r="P157" s="772"/>
      <c r="Q157" s="772"/>
      <c r="R157" s="772"/>
      <c r="S157" s="772"/>
      <c r="T157" s="772"/>
      <c r="U157" s="772"/>
      <c r="V157" s="772"/>
    </row>
    <row r="158" spans="1:22" ht="15.75" customHeight="1">
      <c r="A158" s="772"/>
      <c r="B158" s="772"/>
      <c r="C158" s="774"/>
      <c r="D158" s="772"/>
      <c r="E158" s="772"/>
      <c r="F158" s="772"/>
      <c r="G158" s="772"/>
      <c r="H158" s="772"/>
      <c r="I158" s="772"/>
      <c r="J158" s="772"/>
      <c r="K158" s="775"/>
      <c r="L158" s="772"/>
      <c r="M158" s="772"/>
      <c r="N158" s="772"/>
      <c r="O158" s="772"/>
      <c r="P158" s="772"/>
      <c r="Q158" s="772"/>
      <c r="R158" s="772"/>
      <c r="S158" s="772"/>
      <c r="T158" s="772"/>
      <c r="U158" s="772"/>
      <c r="V158" s="772"/>
    </row>
    <row r="159" spans="1:22" ht="15.75" customHeight="1">
      <c r="A159" s="772"/>
      <c r="B159" s="772"/>
      <c r="C159" s="774"/>
      <c r="D159" s="772"/>
      <c r="E159" s="772"/>
      <c r="F159" s="772"/>
      <c r="G159" s="772"/>
      <c r="H159" s="772"/>
      <c r="I159" s="772"/>
      <c r="J159" s="772"/>
      <c r="K159" s="775"/>
      <c r="L159" s="772"/>
      <c r="M159" s="772"/>
      <c r="N159" s="772"/>
      <c r="O159" s="772"/>
      <c r="P159" s="772"/>
      <c r="Q159" s="772"/>
      <c r="R159" s="772"/>
      <c r="S159" s="772"/>
      <c r="T159" s="772"/>
      <c r="U159" s="772"/>
      <c r="V159" s="772"/>
    </row>
    <row r="160" spans="1:22" ht="15.75" customHeight="1">
      <c r="A160" s="772"/>
      <c r="B160" s="772"/>
      <c r="C160" s="774"/>
      <c r="D160" s="772"/>
      <c r="E160" s="772"/>
      <c r="F160" s="772"/>
      <c r="G160" s="772"/>
      <c r="H160" s="772"/>
      <c r="I160" s="772"/>
      <c r="J160" s="772"/>
      <c r="K160" s="775"/>
      <c r="L160" s="772"/>
      <c r="M160" s="772"/>
      <c r="N160" s="772"/>
      <c r="O160" s="772"/>
      <c r="P160" s="772"/>
      <c r="Q160" s="772"/>
      <c r="R160" s="772"/>
      <c r="S160" s="772"/>
      <c r="T160" s="772"/>
      <c r="U160" s="772"/>
      <c r="V160" s="772"/>
    </row>
    <row r="161" spans="1:22" ht="15.75" customHeight="1">
      <c r="A161" s="772"/>
      <c r="B161" s="772"/>
      <c r="C161" s="774"/>
      <c r="D161" s="772"/>
      <c r="E161" s="772"/>
      <c r="F161" s="772"/>
      <c r="G161" s="772"/>
      <c r="H161" s="772"/>
      <c r="I161" s="772"/>
      <c r="J161" s="772"/>
      <c r="K161" s="775"/>
      <c r="L161" s="772"/>
      <c r="M161" s="772"/>
      <c r="N161" s="772"/>
      <c r="O161" s="772"/>
      <c r="P161" s="772"/>
      <c r="Q161" s="772"/>
      <c r="R161" s="772"/>
      <c r="S161" s="772"/>
      <c r="T161" s="772"/>
      <c r="U161" s="772"/>
      <c r="V161" s="772"/>
    </row>
    <row r="162" spans="1:22" ht="15.75" customHeight="1">
      <c r="A162" s="772"/>
      <c r="B162" s="772"/>
      <c r="C162" s="774"/>
      <c r="D162" s="772"/>
      <c r="E162" s="772"/>
      <c r="F162" s="772"/>
      <c r="G162" s="772"/>
      <c r="H162" s="772"/>
      <c r="I162" s="772"/>
      <c r="J162" s="772"/>
      <c r="K162" s="775"/>
      <c r="L162" s="772"/>
      <c r="M162" s="772"/>
      <c r="N162" s="772"/>
      <c r="O162" s="772"/>
      <c r="P162" s="772"/>
      <c r="Q162" s="772"/>
      <c r="R162" s="772"/>
      <c r="S162" s="772"/>
      <c r="T162" s="772"/>
      <c r="U162" s="772"/>
      <c r="V162" s="772"/>
    </row>
    <row r="163" spans="1:22" ht="15.75" customHeight="1">
      <c r="A163" s="772"/>
      <c r="B163" s="772"/>
      <c r="C163" s="774"/>
      <c r="D163" s="772"/>
      <c r="E163" s="772"/>
      <c r="F163" s="772"/>
      <c r="G163" s="772"/>
      <c r="H163" s="772"/>
      <c r="I163" s="772"/>
      <c r="J163" s="772"/>
      <c r="K163" s="775"/>
      <c r="L163" s="772"/>
      <c r="M163" s="772"/>
      <c r="N163" s="772"/>
      <c r="O163" s="772"/>
      <c r="P163" s="772"/>
      <c r="Q163" s="772"/>
      <c r="R163" s="772"/>
      <c r="S163" s="772"/>
      <c r="T163" s="772"/>
      <c r="U163" s="772"/>
      <c r="V163" s="772"/>
    </row>
    <row r="164" spans="1:22" ht="15.75" customHeight="1">
      <c r="A164" s="772"/>
      <c r="B164" s="772"/>
      <c r="C164" s="774"/>
      <c r="D164" s="772"/>
      <c r="E164" s="772"/>
      <c r="F164" s="772"/>
      <c r="G164" s="772"/>
      <c r="H164" s="772"/>
      <c r="I164" s="772"/>
      <c r="J164" s="772"/>
      <c r="K164" s="775"/>
      <c r="L164" s="772"/>
      <c r="M164" s="772"/>
      <c r="N164" s="772"/>
      <c r="O164" s="772"/>
      <c r="P164" s="772"/>
      <c r="Q164" s="772"/>
      <c r="R164" s="772"/>
      <c r="S164" s="772"/>
      <c r="T164" s="772"/>
      <c r="U164" s="772"/>
      <c r="V164" s="772"/>
    </row>
    <row r="165" spans="1:22" ht="15.75" customHeight="1">
      <c r="A165" s="772"/>
      <c r="B165" s="772"/>
      <c r="C165" s="774"/>
      <c r="D165" s="772"/>
      <c r="E165" s="772"/>
      <c r="F165" s="772"/>
      <c r="G165" s="772"/>
      <c r="H165" s="772"/>
      <c r="I165" s="772"/>
      <c r="J165" s="772"/>
      <c r="K165" s="775"/>
      <c r="L165" s="772"/>
      <c r="M165" s="772"/>
      <c r="N165" s="772"/>
      <c r="O165" s="772"/>
      <c r="P165" s="772"/>
      <c r="Q165" s="772"/>
      <c r="R165" s="772"/>
      <c r="S165" s="772"/>
      <c r="T165" s="772"/>
      <c r="U165" s="772"/>
      <c r="V165" s="772"/>
    </row>
    <row r="166" spans="1:22" ht="15.75" customHeight="1">
      <c r="A166" s="772"/>
      <c r="B166" s="772"/>
      <c r="C166" s="774"/>
      <c r="D166" s="772"/>
      <c r="E166" s="772"/>
      <c r="F166" s="772"/>
      <c r="G166" s="772"/>
      <c r="H166" s="772"/>
      <c r="I166" s="772"/>
      <c r="J166" s="772"/>
      <c r="K166" s="775"/>
      <c r="L166" s="772"/>
      <c r="M166" s="772"/>
      <c r="N166" s="772"/>
      <c r="O166" s="772"/>
      <c r="P166" s="772"/>
      <c r="Q166" s="772"/>
      <c r="R166" s="772"/>
      <c r="S166" s="772"/>
      <c r="T166" s="772"/>
      <c r="U166" s="772"/>
      <c r="V166" s="772"/>
    </row>
    <row r="167" spans="1:22" ht="15.75" customHeight="1">
      <c r="A167" s="772"/>
      <c r="B167" s="772"/>
      <c r="C167" s="774"/>
      <c r="D167" s="772"/>
      <c r="E167" s="772"/>
      <c r="F167" s="772"/>
      <c r="G167" s="772"/>
      <c r="H167" s="772"/>
      <c r="I167" s="772"/>
      <c r="J167" s="772"/>
      <c r="K167" s="775"/>
      <c r="L167" s="772"/>
      <c r="M167" s="772"/>
      <c r="N167" s="772"/>
      <c r="O167" s="772"/>
      <c r="P167" s="772"/>
      <c r="Q167" s="772"/>
      <c r="R167" s="772"/>
      <c r="S167" s="772"/>
      <c r="T167" s="772"/>
      <c r="U167" s="772"/>
      <c r="V167" s="772"/>
    </row>
    <row r="168" spans="1:22" ht="15.75" customHeight="1">
      <c r="A168" s="772"/>
      <c r="B168" s="772"/>
      <c r="C168" s="774"/>
      <c r="D168" s="772"/>
      <c r="E168" s="772"/>
      <c r="F168" s="772"/>
      <c r="G168" s="772"/>
      <c r="H168" s="772"/>
      <c r="I168" s="772"/>
      <c r="J168" s="772"/>
      <c r="K168" s="775"/>
      <c r="L168" s="772"/>
      <c r="M168" s="772"/>
      <c r="N168" s="772"/>
      <c r="O168" s="772"/>
      <c r="P168" s="772"/>
      <c r="Q168" s="772"/>
      <c r="R168" s="772"/>
      <c r="S168" s="772"/>
      <c r="T168" s="772"/>
      <c r="U168" s="772"/>
      <c r="V168" s="772"/>
    </row>
    <row r="169" spans="1:22" ht="15.75" customHeight="1">
      <c r="A169" s="772"/>
      <c r="B169" s="772"/>
      <c r="C169" s="774"/>
      <c r="D169" s="772"/>
      <c r="E169" s="772"/>
      <c r="F169" s="772"/>
      <c r="G169" s="772"/>
      <c r="H169" s="772"/>
      <c r="I169" s="772"/>
      <c r="J169" s="772"/>
      <c r="K169" s="775"/>
      <c r="L169" s="772"/>
      <c r="M169" s="772"/>
      <c r="N169" s="772"/>
      <c r="O169" s="772"/>
      <c r="P169" s="772"/>
      <c r="Q169" s="772"/>
      <c r="R169" s="772"/>
      <c r="S169" s="772"/>
      <c r="T169" s="772"/>
      <c r="U169" s="772"/>
      <c r="V169" s="772"/>
    </row>
    <row r="170" spans="1:22" ht="15.75" customHeight="1">
      <c r="A170" s="772"/>
      <c r="B170" s="772"/>
      <c r="C170" s="774"/>
      <c r="D170" s="772"/>
      <c r="E170" s="772"/>
      <c r="F170" s="772"/>
      <c r="G170" s="772"/>
      <c r="H170" s="772"/>
      <c r="I170" s="772"/>
      <c r="J170" s="772"/>
      <c r="K170" s="775"/>
      <c r="L170" s="772"/>
      <c r="M170" s="772"/>
      <c r="N170" s="772"/>
      <c r="O170" s="772"/>
      <c r="P170" s="772"/>
      <c r="Q170" s="772"/>
      <c r="R170" s="772"/>
      <c r="S170" s="772"/>
      <c r="T170" s="772"/>
      <c r="U170" s="772"/>
      <c r="V170" s="772"/>
    </row>
    <row r="171" spans="1:22" ht="15.75" customHeight="1">
      <c r="A171" s="772"/>
      <c r="B171" s="772"/>
      <c r="C171" s="774"/>
      <c r="D171" s="772"/>
      <c r="E171" s="772"/>
      <c r="F171" s="772"/>
      <c r="G171" s="772"/>
      <c r="H171" s="772"/>
      <c r="I171" s="772"/>
      <c r="J171" s="772"/>
      <c r="K171" s="775"/>
      <c r="L171" s="772"/>
      <c r="M171" s="772"/>
      <c r="N171" s="772"/>
      <c r="O171" s="772"/>
      <c r="P171" s="772"/>
      <c r="Q171" s="772"/>
      <c r="R171" s="772"/>
      <c r="S171" s="772"/>
      <c r="T171" s="772"/>
      <c r="U171" s="772"/>
      <c r="V171" s="772"/>
    </row>
    <row r="172" spans="1:22" ht="15.75" customHeight="1">
      <c r="A172" s="772"/>
      <c r="B172" s="772"/>
      <c r="C172" s="774"/>
      <c r="D172" s="772"/>
      <c r="E172" s="772"/>
      <c r="F172" s="772"/>
      <c r="G172" s="772"/>
      <c r="H172" s="772"/>
      <c r="I172" s="772"/>
      <c r="J172" s="772"/>
      <c r="K172" s="775"/>
      <c r="L172" s="772"/>
      <c r="M172" s="772"/>
      <c r="N172" s="772"/>
      <c r="O172" s="772"/>
      <c r="P172" s="772"/>
      <c r="Q172" s="772"/>
      <c r="R172" s="772"/>
      <c r="S172" s="772"/>
      <c r="T172" s="772"/>
      <c r="U172" s="772"/>
      <c r="V172" s="772"/>
    </row>
    <row r="173" spans="1:22" ht="15.75" customHeight="1">
      <c r="A173" s="772"/>
      <c r="B173" s="772"/>
      <c r="C173" s="774"/>
      <c r="D173" s="772"/>
      <c r="E173" s="772"/>
      <c r="F173" s="772"/>
      <c r="G173" s="772"/>
      <c r="H173" s="772"/>
      <c r="I173" s="772"/>
      <c r="J173" s="772"/>
      <c r="K173" s="775"/>
      <c r="L173" s="772"/>
      <c r="M173" s="772"/>
      <c r="N173" s="772"/>
      <c r="O173" s="772"/>
      <c r="P173" s="772"/>
      <c r="Q173" s="772"/>
      <c r="R173" s="772"/>
      <c r="S173" s="772"/>
      <c r="T173" s="772"/>
      <c r="U173" s="772"/>
      <c r="V173" s="772"/>
    </row>
    <row r="174" spans="1:22" ht="15.75" customHeight="1">
      <c r="A174" s="772"/>
      <c r="B174" s="772"/>
      <c r="C174" s="774"/>
      <c r="D174" s="772"/>
      <c r="E174" s="772"/>
      <c r="F174" s="772"/>
      <c r="G174" s="772"/>
      <c r="H174" s="772"/>
      <c r="I174" s="772"/>
      <c r="J174" s="772"/>
      <c r="K174" s="775"/>
      <c r="L174" s="772"/>
      <c r="M174" s="772"/>
      <c r="N174" s="772"/>
      <c r="O174" s="772"/>
      <c r="P174" s="772"/>
      <c r="Q174" s="772"/>
      <c r="R174" s="772"/>
      <c r="S174" s="772"/>
      <c r="T174" s="772"/>
      <c r="U174" s="772"/>
      <c r="V174" s="772"/>
    </row>
    <row r="175" spans="1:22" ht="15.75" customHeight="1">
      <c r="A175" s="772"/>
      <c r="B175" s="772"/>
      <c r="C175" s="774"/>
      <c r="D175" s="772"/>
      <c r="E175" s="772"/>
      <c r="F175" s="772"/>
      <c r="G175" s="772"/>
      <c r="H175" s="772"/>
      <c r="I175" s="772"/>
      <c r="J175" s="772"/>
      <c r="K175" s="775"/>
      <c r="L175" s="772"/>
      <c r="M175" s="772"/>
      <c r="N175" s="772"/>
      <c r="O175" s="772"/>
      <c r="P175" s="772"/>
      <c r="Q175" s="772"/>
      <c r="R175" s="772"/>
      <c r="S175" s="772"/>
      <c r="T175" s="772"/>
      <c r="U175" s="772"/>
      <c r="V175" s="772"/>
    </row>
    <row r="176" spans="1:22" ht="15.75" customHeight="1">
      <c r="A176" s="772"/>
      <c r="B176" s="772"/>
      <c r="C176" s="774"/>
      <c r="D176" s="772"/>
      <c r="E176" s="772"/>
      <c r="F176" s="772"/>
      <c r="G176" s="772"/>
      <c r="H176" s="772"/>
      <c r="I176" s="772"/>
      <c r="J176" s="772"/>
      <c r="K176" s="775"/>
      <c r="L176" s="772"/>
      <c r="M176" s="772"/>
      <c r="N176" s="772"/>
      <c r="O176" s="772"/>
      <c r="P176" s="772"/>
      <c r="Q176" s="772"/>
      <c r="R176" s="772"/>
      <c r="S176" s="772"/>
      <c r="T176" s="772"/>
      <c r="U176" s="772"/>
      <c r="V176" s="772"/>
    </row>
    <row r="177" spans="1:22" ht="15.75" customHeight="1">
      <c r="A177" s="772"/>
      <c r="B177" s="772"/>
      <c r="C177" s="774"/>
      <c r="D177" s="772"/>
      <c r="E177" s="772"/>
      <c r="F177" s="772"/>
      <c r="G177" s="772"/>
      <c r="H177" s="772"/>
      <c r="I177" s="772"/>
      <c r="J177" s="772"/>
      <c r="K177" s="775"/>
      <c r="L177" s="772"/>
      <c r="M177" s="772"/>
      <c r="N177" s="772"/>
      <c r="O177" s="772"/>
      <c r="P177" s="772"/>
      <c r="Q177" s="772"/>
      <c r="R177" s="772"/>
      <c r="S177" s="772"/>
      <c r="T177" s="772"/>
      <c r="U177" s="772"/>
      <c r="V177" s="772"/>
    </row>
    <row r="178" spans="1:22" ht="15.75" customHeight="1">
      <c r="A178" s="772"/>
      <c r="B178" s="772"/>
      <c r="C178" s="774"/>
      <c r="D178" s="772"/>
      <c r="E178" s="772"/>
      <c r="F178" s="772"/>
      <c r="G178" s="772"/>
      <c r="H178" s="772"/>
      <c r="I178" s="772"/>
      <c r="J178" s="772"/>
      <c r="K178" s="775"/>
      <c r="L178" s="772"/>
      <c r="M178" s="772"/>
      <c r="N178" s="772"/>
      <c r="O178" s="772"/>
      <c r="P178" s="772"/>
      <c r="Q178" s="772"/>
      <c r="R178" s="772"/>
      <c r="S178" s="772"/>
      <c r="T178" s="772"/>
      <c r="U178" s="772"/>
      <c r="V178" s="772"/>
    </row>
    <row r="179" spans="1:22" ht="15.75" customHeight="1">
      <c r="A179" s="772"/>
      <c r="B179" s="772"/>
      <c r="C179" s="774"/>
      <c r="D179" s="772"/>
      <c r="E179" s="772"/>
      <c r="F179" s="772"/>
      <c r="G179" s="772"/>
      <c r="H179" s="772"/>
      <c r="I179" s="772"/>
      <c r="J179" s="772"/>
      <c r="K179" s="775"/>
      <c r="L179" s="772"/>
      <c r="M179" s="772"/>
      <c r="N179" s="772"/>
      <c r="O179" s="772"/>
      <c r="P179" s="772"/>
      <c r="Q179" s="772"/>
      <c r="R179" s="772"/>
      <c r="S179" s="772"/>
      <c r="T179" s="772"/>
      <c r="U179" s="772"/>
      <c r="V179" s="772"/>
    </row>
    <row r="180" spans="1:22" ht="15.75" customHeight="1">
      <c r="A180" s="772"/>
      <c r="B180" s="772"/>
      <c r="C180" s="774"/>
      <c r="D180" s="772"/>
      <c r="E180" s="772"/>
      <c r="F180" s="772"/>
      <c r="G180" s="772"/>
      <c r="H180" s="772"/>
      <c r="I180" s="772"/>
      <c r="J180" s="772"/>
      <c r="K180" s="775"/>
      <c r="L180" s="772"/>
      <c r="M180" s="772"/>
      <c r="N180" s="772"/>
      <c r="O180" s="772"/>
      <c r="P180" s="772"/>
      <c r="Q180" s="772"/>
      <c r="R180" s="772"/>
      <c r="S180" s="772"/>
      <c r="T180" s="772"/>
      <c r="U180" s="772"/>
      <c r="V180" s="772"/>
    </row>
    <row r="181" spans="1:22" ht="15.75" customHeight="1">
      <c r="A181" s="772"/>
      <c r="B181" s="772"/>
      <c r="C181" s="774"/>
      <c r="D181" s="772"/>
      <c r="E181" s="772"/>
      <c r="F181" s="772"/>
      <c r="G181" s="772"/>
      <c r="H181" s="772"/>
      <c r="I181" s="772"/>
      <c r="J181" s="772"/>
      <c r="K181" s="775"/>
      <c r="L181" s="772"/>
      <c r="M181" s="772"/>
      <c r="N181" s="772"/>
      <c r="O181" s="772"/>
      <c r="P181" s="772"/>
      <c r="Q181" s="772"/>
      <c r="R181" s="772"/>
      <c r="S181" s="772"/>
      <c r="T181" s="772"/>
      <c r="U181" s="772"/>
      <c r="V181" s="772"/>
    </row>
    <row r="182" spans="1:22" ht="15.75" customHeight="1">
      <c r="A182" s="772"/>
      <c r="B182" s="772"/>
      <c r="C182" s="774"/>
      <c r="D182" s="772"/>
      <c r="E182" s="772"/>
      <c r="F182" s="772"/>
      <c r="G182" s="772"/>
      <c r="H182" s="772"/>
      <c r="I182" s="772"/>
      <c r="J182" s="772"/>
      <c r="K182" s="775"/>
      <c r="L182" s="772"/>
      <c r="M182" s="772"/>
      <c r="N182" s="772"/>
      <c r="O182" s="772"/>
      <c r="P182" s="772"/>
      <c r="Q182" s="772"/>
      <c r="R182" s="772"/>
      <c r="S182" s="772"/>
      <c r="T182" s="772"/>
      <c r="U182" s="772"/>
      <c r="V182" s="772"/>
    </row>
    <row r="183" spans="1:22" ht="15.75" customHeight="1">
      <c r="A183" s="772"/>
      <c r="B183" s="772"/>
      <c r="C183" s="774"/>
      <c r="D183" s="772"/>
      <c r="E183" s="772"/>
      <c r="F183" s="772"/>
      <c r="G183" s="772"/>
      <c r="H183" s="772"/>
      <c r="I183" s="772"/>
      <c r="J183" s="772"/>
      <c r="K183" s="775"/>
      <c r="L183" s="772"/>
      <c r="M183" s="772"/>
      <c r="N183" s="772"/>
      <c r="O183" s="772"/>
      <c r="P183" s="772"/>
      <c r="Q183" s="772"/>
      <c r="R183" s="772"/>
      <c r="S183" s="772"/>
      <c r="T183" s="772"/>
      <c r="U183" s="772"/>
      <c r="V183" s="772"/>
    </row>
    <row r="184" spans="1:22" ht="15.75" customHeight="1">
      <c r="A184" s="772"/>
      <c r="B184" s="772"/>
      <c r="C184" s="774"/>
      <c r="D184" s="772"/>
      <c r="E184" s="772"/>
      <c r="F184" s="772"/>
      <c r="G184" s="772"/>
      <c r="H184" s="772"/>
      <c r="I184" s="772"/>
      <c r="J184" s="772"/>
      <c r="K184" s="775"/>
      <c r="L184" s="772"/>
      <c r="M184" s="772"/>
      <c r="N184" s="772"/>
      <c r="O184" s="772"/>
      <c r="P184" s="772"/>
      <c r="Q184" s="772"/>
      <c r="R184" s="772"/>
      <c r="S184" s="772"/>
      <c r="T184" s="772"/>
      <c r="U184" s="772"/>
      <c r="V184" s="772"/>
    </row>
    <row r="185" spans="1:22" ht="15.75" customHeight="1">
      <c r="A185" s="772"/>
      <c r="B185" s="772"/>
      <c r="C185" s="774"/>
      <c r="D185" s="772"/>
      <c r="E185" s="772"/>
      <c r="F185" s="772"/>
      <c r="G185" s="772"/>
      <c r="H185" s="772"/>
      <c r="I185" s="772"/>
      <c r="J185" s="772"/>
      <c r="K185" s="775"/>
      <c r="L185" s="772"/>
      <c r="M185" s="772"/>
      <c r="N185" s="772"/>
      <c r="O185" s="772"/>
      <c r="P185" s="772"/>
      <c r="Q185" s="772"/>
      <c r="R185" s="772"/>
      <c r="S185" s="772"/>
      <c r="T185" s="772"/>
      <c r="U185" s="772"/>
      <c r="V185" s="772"/>
    </row>
    <row r="186" spans="1:22" ht="15.75" customHeight="1">
      <c r="A186" s="772"/>
      <c r="B186" s="772"/>
      <c r="C186" s="774"/>
      <c r="D186" s="772"/>
      <c r="E186" s="772"/>
      <c r="F186" s="772"/>
      <c r="G186" s="772"/>
      <c r="H186" s="772"/>
      <c r="I186" s="772"/>
      <c r="J186" s="772"/>
      <c r="K186" s="775"/>
      <c r="L186" s="772"/>
      <c r="M186" s="772"/>
      <c r="N186" s="772"/>
      <c r="O186" s="772"/>
      <c r="P186" s="772"/>
      <c r="Q186" s="772"/>
      <c r="R186" s="772"/>
      <c r="S186" s="772"/>
      <c r="T186" s="772"/>
      <c r="U186" s="772"/>
      <c r="V186" s="772"/>
    </row>
    <row r="187" spans="1:22" ht="15.75" customHeight="1">
      <c r="A187" s="772"/>
      <c r="B187" s="772"/>
      <c r="C187" s="774"/>
      <c r="D187" s="772"/>
      <c r="E187" s="772"/>
      <c r="F187" s="772"/>
      <c r="G187" s="772"/>
      <c r="H187" s="772"/>
      <c r="I187" s="772"/>
      <c r="J187" s="772"/>
      <c r="K187" s="775"/>
      <c r="L187" s="772"/>
      <c r="M187" s="772"/>
      <c r="N187" s="772"/>
      <c r="O187" s="772"/>
      <c r="P187" s="772"/>
      <c r="Q187" s="772"/>
      <c r="R187" s="772"/>
      <c r="S187" s="772"/>
      <c r="T187" s="772"/>
      <c r="U187" s="772"/>
      <c r="V187" s="772"/>
    </row>
    <row r="188" spans="1:22" ht="15.75" customHeight="1">
      <c r="A188" s="772"/>
      <c r="B188" s="772"/>
      <c r="C188" s="774"/>
      <c r="D188" s="772"/>
      <c r="E188" s="772"/>
      <c r="F188" s="772"/>
      <c r="G188" s="772"/>
      <c r="H188" s="772"/>
      <c r="I188" s="772"/>
      <c r="J188" s="772"/>
      <c r="K188" s="775"/>
      <c r="L188" s="772"/>
      <c r="M188" s="772"/>
      <c r="N188" s="772"/>
      <c r="O188" s="772"/>
      <c r="P188" s="772"/>
      <c r="Q188" s="772"/>
      <c r="R188" s="772"/>
      <c r="S188" s="772"/>
      <c r="T188" s="772"/>
      <c r="U188" s="772"/>
      <c r="V188" s="772"/>
    </row>
    <row r="189" spans="1:22" ht="15.75" customHeight="1">
      <c r="A189" s="772"/>
      <c r="B189" s="772"/>
      <c r="C189" s="774"/>
      <c r="D189" s="772"/>
      <c r="E189" s="772"/>
      <c r="F189" s="772"/>
      <c r="G189" s="772"/>
      <c r="H189" s="772"/>
      <c r="I189" s="772"/>
      <c r="J189" s="772"/>
      <c r="K189" s="775"/>
      <c r="L189" s="772"/>
      <c r="M189" s="772"/>
      <c r="N189" s="772"/>
      <c r="O189" s="772"/>
      <c r="P189" s="772"/>
      <c r="Q189" s="772"/>
      <c r="R189" s="772"/>
      <c r="S189" s="772"/>
      <c r="T189" s="772"/>
      <c r="U189" s="772"/>
      <c r="V189" s="772"/>
    </row>
    <row r="190" spans="1:22" ht="15.75" customHeight="1">
      <c r="A190" s="772"/>
      <c r="B190" s="772"/>
      <c r="C190" s="774"/>
      <c r="D190" s="772"/>
      <c r="E190" s="772"/>
      <c r="F190" s="772"/>
      <c r="G190" s="772"/>
      <c r="H190" s="772"/>
      <c r="I190" s="772"/>
      <c r="J190" s="772"/>
      <c r="K190" s="775"/>
      <c r="L190" s="772"/>
      <c r="M190" s="772"/>
      <c r="N190" s="772"/>
      <c r="O190" s="772"/>
      <c r="P190" s="772"/>
      <c r="Q190" s="772"/>
      <c r="R190" s="772"/>
      <c r="S190" s="772"/>
      <c r="T190" s="772"/>
      <c r="U190" s="772"/>
      <c r="V190" s="772"/>
    </row>
    <row r="191" spans="1:22" ht="15.75" customHeight="1">
      <c r="A191" s="772"/>
      <c r="B191" s="772"/>
      <c r="C191" s="774"/>
      <c r="D191" s="772"/>
      <c r="E191" s="772"/>
      <c r="F191" s="772"/>
      <c r="G191" s="772"/>
      <c r="H191" s="772"/>
      <c r="I191" s="772"/>
      <c r="J191" s="772"/>
      <c r="K191" s="775"/>
      <c r="L191" s="772"/>
      <c r="M191" s="772"/>
      <c r="N191" s="772"/>
      <c r="O191" s="772"/>
      <c r="P191" s="772"/>
      <c r="Q191" s="772"/>
      <c r="R191" s="772"/>
      <c r="S191" s="772"/>
      <c r="T191" s="772"/>
      <c r="U191" s="772"/>
      <c r="V191" s="772"/>
    </row>
    <row r="192" spans="1:22" ht="15.75" customHeight="1">
      <c r="A192" s="772"/>
      <c r="B192" s="772"/>
      <c r="C192" s="774"/>
      <c r="D192" s="772"/>
      <c r="E192" s="772"/>
      <c r="F192" s="772"/>
      <c r="G192" s="772"/>
      <c r="H192" s="772"/>
      <c r="I192" s="772"/>
      <c r="J192" s="772"/>
      <c r="K192" s="775"/>
      <c r="L192" s="772"/>
      <c r="M192" s="772"/>
      <c r="N192" s="772"/>
      <c r="O192" s="772"/>
      <c r="P192" s="772"/>
      <c r="Q192" s="772"/>
      <c r="R192" s="772"/>
      <c r="S192" s="772"/>
      <c r="T192" s="772"/>
      <c r="U192" s="772"/>
      <c r="V192" s="772"/>
    </row>
    <row r="193" spans="1:22" ht="15.75" customHeight="1">
      <c r="A193" s="772"/>
      <c r="B193" s="772"/>
      <c r="C193" s="774"/>
      <c r="D193" s="772"/>
      <c r="E193" s="772"/>
      <c r="F193" s="772"/>
      <c r="G193" s="772"/>
      <c r="H193" s="772"/>
      <c r="I193" s="772"/>
      <c r="J193" s="772"/>
      <c r="K193" s="775"/>
      <c r="L193" s="772"/>
      <c r="M193" s="772"/>
      <c r="N193" s="772"/>
      <c r="O193" s="772"/>
      <c r="P193" s="772"/>
      <c r="Q193" s="772"/>
      <c r="R193" s="772"/>
      <c r="S193" s="772"/>
      <c r="T193" s="772"/>
      <c r="U193" s="772"/>
      <c r="V193" s="772"/>
    </row>
    <row r="194" spans="1:22" ht="15.75" customHeight="1">
      <c r="A194" s="776"/>
      <c r="B194" s="776"/>
      <c r="C194" s="777"/>
      <c r="D194" s="778"/>
      <c r="E194" s="776"/>
      <c r="F194" s="776"/>
      <c r="G194" s="776"/>
      <c r="H194" s="776"/>
      <c r="I194" s="776"/>
      <c r="J194" s="776"/>
      <c r="K194" s="776"/>
      <c r="L194" s="776"/>
      <c r="M194" s="776"/>
      <c r="N194" s="776"/>
      <c r="O194" s="776"/>
      <c r="P194" s="776"/>
      <c r="Q194" s="776"/>
      <c r="R194" s="776"/>
      <c r="S194" s="776"/>
      <c r="T194" s="776"/>
      <c r="U194" s="776"/>
      <c r="V194" s="776"/>
    </row>
    <row r="195" spans="1:22" ht="15.75" customHeight="1">
      <c r="A195" s="776"/>
      <c r="B195" s="776"/>
      <c r="C195" s="777"/>
      <c r="D195" s="778"/>
      <c r="E195" s="776"/>
      <c r="F195" s="776"/>
      <c r="G195" s="776"/>
      <c r="H195" s="776"/>
      <c r="I195" s="776"/>
      <c r="J195" s="776"/>
      <c r="K195" s="776"/>
      <c r="L195" s="776"/>
      <c r="M195" s="776"/>
      <c r="N195" s="776"/>
      <c r="O195" s="776"/>
      <c r="P195" s="776"/>
      <c r="Q195" s="776"/>
      <c r="R195" s="776"/>
      <c r="S195" s="776"/>
      <c r="T195" s="776"/>
      <c r="U195" s="776"/>
      <c r="V195" s="776"/>
    </row>
    <row r="196" spans="1:22" ht="15.75" customHeight="1">
      <c r="A196" s="776"/>
      <c r="B196" s="776"/>
      <c r="C196" s="777"/>
      <c r="D196" s="778"/>
      <c r="E196" s="776"/>
      <c r="F196" s="776"/>
      <c r="G196" s="776"/>
      <c r="H196" s="776"/>
      <c r="I196" s="776"/>
      <c r="J196" s="776"/>
      <c r="K196" s="776"/>
      <c r="L196" s="776"/>
      <c r="M196" s="776"/>
      <c r="N196" s="776"/>
      <c r="O196" s="776"/>
      <c r="P196" s="776"/>
      <c r="Q196" s="776"/>
      <c r="R196" s="776"/>
      <c r="S196" s="776"/>
      <c r="T196" s="776"/>
      <c r="U196" s="776"/>
      <c r="V196" s="776"/>
    </row>
    <row r="197" spans="1:22" ht="15.75" customHeight="1">
      <c r="A197" s="776"/>
      <c r="B197" s="776"/>
      <c r="C197" s="777"/>
      <c r="D197" s="778"/>
      <c r="E197" s="776"/>
      <c r="F197" s="776"/>
      <c r="G197" s="776"/>
      <c r="H197" s="776"/>
      <c r="I197" s="776"/>
      <c r="J197" s="776"/>
      <c r="K197" s="776"/>
      <c r="L197" s="776"/>
      <c r="M197" s="776"/>
      <c r="N197" s="776"/>
      <c r="O197" s="776"/>
      <c r="P197" s="776"/>
      <c r="Q197" s="776"/>
      <c r="R197" s="776"/>
      <c r="S197" s="776"/>
      <c r="T197" s="776"/>
      <c r="U197" s="776"/>
      <c r="V197" s="776"/>
    </row>
    <row r="198" spans="1:22" ht="15.75" customHeight="1">
      <c r="A198" s="776"/>
      <c r="B198" s="776"/>
      <c r="C198" s="777"/>
      <c r="D198" s="778"/>
      <c r="E198" s="776"/>
      <c r="F198" s="776"/>
      <c r="G198" s="776"/>
      <c r="H198" s="776"/>
      <c r="I198" s="776"/>
      <c r="J198" s="776"/>
      <c r="K198" s="776"/>
      <c r="L198" s="776"/>
      <c r="M198" s="776"/>
      <c r="N198" s="776"/>
      <c r="O198" s="776"/>
      <c r="P198" s="776"/>
      <c r="Q198" s="776"/>
      <c r="R198" s="776"/>
      <c r="S198" s="776"/>
      <c r="T198" s="776"/>
      <c r="U198" s="776"/>
      <c r="V198" s="776"/>
    </row>
    <row r="199" spans="1:22" ht="15.75" customHeight="1">
      <c r="A199" s="776"/>
      <c r="B199" s="776"/>
      <c r="C199" s="777"/>
      <c r="D199" s="778"/>
      <c r="E199" s="776"/>
      <c r="F199" s="776"/>
      <c r="G199" s="776"/>
      <c r="H199" s="776"/>
      <c r="I199" s="776"/>
      <c r="J199" s="776"/>
      <c r="K199" s="776"/>
      <c r="L199" s="776"/>
      <c r="M199" s="776"/>
      <c r="N199" s="776"/>
      <c r="O199" s="776"/>
      <c r="P199" s="776"/>
      <c r="Q199" s="776"/>
      <c r="R199" s="776"/>
      <c r="S199" s="776"/>
      <c r="T199" s="776"/>
      <c r="U199" s="776"/>
      <c r="V199" s="776"/>
    </row>
    <row r="200" spans="1:22" ht="15.75" customHeight="1">
      <c r="A200" s="776"/>
      <c r="B200" s="776"/>
      <c r="C200" s="777"/>
      <c r="D200" s="778"/>
      <c r="E200" s="776"/>
      <c r="F200" s="776"/>
      <c r="G200" s="776"/>
      <c r="H200" s="776"/>
      <c r="I200" s="776"/>
      <c r="J200" s="776"/>
      <c r="K200" s="776"/>
      <c r="L200" s="776"/>
      <c r="M200" s="776"/>
      <c r="N200" s="776"/>
      <c r="O200" s="776"/>
      <c r="P200" s="776"/>
      <c r="Q200" s="776"/>
      <c r="R200" s="776"/>
      <c r="S200" s="776"/>
      <c r="T200" s="776"/>
      <c r="U200" s="776"/>
      <c r="V200" s="776"/>
    </row>
    <row r="201" spans="1:22" ht="15.75" customHeight="1">
      <c r="A201" s="776"/>
      <c r="B201" s="776"/>
      <c r="C201" s="777"/>
      <c r="D201" s="778"/>
      <c r="E201" s="776"/>
      <c r="F201" s="776"/>
      <c r="G201" s="776"/>
      <c r="H201" s="776"/>
      <c r="I201" s="776"/>
      <c r="J201" s="776"/>
      <c r="K201" s="776"/>
      <c r="L201" s="776"/>
      <c r="M201" s="776"/>
      <c r="N201" s="776"/>
      <c r="O201" s="776"/>
      <c r="P201" s="776"/>
      <c r="Q201" s="776"/>
      <c r="R201" s="776"/>
      <c r="S201" s="776"/>
      <c r="T201" s="776"/>
      <c r="U201" s="776"/>
      <c r="V201" s="776"/>
    </row>
    <row r="202" spans="1:22" ht="15.75" customHeight="1">
      <c r="A202" s="776"/>
      <c r="B202" s="776"/>
      <c r="C202" s="777"/>
      <c r="D202" s="778"/>
      <c r="E202" s="776"/>
      <c r="F202" s="776"/>
      <c r="G202" s="776"/>
      <c r="H202" s="776"/>
      <c r="I202" s="776"/>
      <c r="J202" s="776"/>
      <c r="K202" s="776"/>
      <c r="L202" s="776"/>
      <c r="M202" s="776"/>
      <c r="N202" s="776"/>
      <c r="O202" s="776"/>
      <c r="P202" s="776"/>
      <c r="Q202" s="776"/>
      <c r="R202" s="776"/>
      <c r="S202" s="776"/>
      <c r="T202" s="776"/>
      <c r="U202" s="776"/>
      <c r="V202" s="776"/>
    </row>
    <row r="203" spans="1:22" ht="15.75" customHeight="1">
      <c r="A203" s="776"/>
      <c r="B203" s="776"/>
      <c r="C203" s="777"/>
      <c r="D203" s="778"/>
      <c r="E203" s="776"/>
      <c r="F203" s="776"/>
      <c r="G203" s="776"/>
      <c r="H203" s="776"/>
      <c r="I203" s="776"/>
      <c r="J203" s="776"/>
      <c r="K203" s="776"/>
      <c r="L203" s="776"/>
      <c r="M203" s="776"/>
      <c r="N203" s="776"/>
      <c r="O203" s="776"/>
      <c r="P203" s="776"/>
      <c r="Q203" s="776"/>
      <c r="R203" s="776"/>
      <c r="S203" s="776"/>
      <c r="T203" s="776"/>
      <c r="U203" s="776"/>
      <c r="V203" s="776"/>
    </row>
    <row r="204" spans="1:22" ht="15.75" customHeight="1">
      <c r="A204" s="776"/>
      <c r="B204" s="776"/>
      <c r="C204" s="777"/>
      <c r="D204" s="778"/>
      <c r="E204" s="776"/>
      <c r="F204" s="776"/>
      <c r="G204" s="776"/>
      <c r="H204" s="776"/>
      <c r="I204" s="776"/>
      <c r="J204" s="776"/>
      <c r="K204" s="776"/>
      <c r="L204" s="776"/>
      <c r="M204" s="776"/>
      <c r="N204" s="776"/>
      <c r="O204" s="776"/>
      <c r="P204" s="776"/>
      <c r="Q204" s="776"/>
      <c r="R204" s="776"/>
      <c r="S204" s="776"/>
      <c r="T204" s="776"/>
      <c r="U204" s="776"/>
      <c r="V204" s="776"/>
    </row>
    <row r="205" spans="1:22" ht="15.75" customHeight="1">
      <c r="A205" s="776"/>
      <c r="B205" s="776"/>
      <c r="C205" s="777"/>
      <c r="D205" s="778"/>
      <c r="E205" s="776"/>
      <c r="F205" s="776"/>
      <c r="G205" s="776"/>
      <c r="H205" s="776"/>
      <c r="I205" s="776"/>
      <c r="J205" s="776"/>
      <c r="K205" s="776"/>
      <c r="L205" s="776"/>
      <c r="M205" s="776"/>
      <c r="N205" s="776"/>
      <c r="O205" s="776"/>
      <c r="P205" s="776"/>
      <c r="Q205" s="776"/>
      <c r="R205" s="776"/>
      <c r="S205" s="776"/>
      <c r="T205" s="776"/>
      <c r="U205" s="776"/>
      <c r="V205" s="776"/>
    </row>
    <row r="206" spans="1:22" ht="15.75" customHeight="1">
      <c r="A206" s="776"/>
      <c r="B206" s="776"/>
      <c r="C206" s="777"/>
      <c r="D206" s="778"/>
      <c r="E206" s="776"/>
      <c r="F206" s="776"/>
      <c r="G206" s="776"/>
      <c r="H206" s="776"/>
      <c r="I206" s="776"/>
      <c r="J206" s="776"/>
      <c r="K206" s="776"/>
      <c r="L206" s="776"/>
      <c r="M206" s="776"/>
      <c r="N206" s="776"/>
      <c r="O206" s="776"/>
      <c r="P206" s="776"/>
      <c r="Q206" s="776"/>
      <c r="R206" s="776"/>
      <c r="S206" s="776"/>
      <c r="T206" s="776"/>
      <c r="U206" s="776"/>
      <c r="V206" s="776"/>
    </row>
    <row r="207" spans="1:22" ht="15.75" customHeight="1">
      <c r="A207" s="776"/>
      <c r="B207" s="776"/>
      <c r="C207" s="777"/>
      <c r="D207" s="778"/>
      <c r="E207" s="776"/>
      <c r="F207" s="776"/>
      <c r="G207" s="776"/>
      <c r="H207" s="776"/>
      <c r="I207" s="776"/>
      <c r="J207" s="776"/>
      <c r="K207" s="776"/>
      <c r="L207" s="776"/>
      <c r="M207" s="776"/>
      <c r="N207" s="776"/>
      <c r="O207" s="776"/>
      <c r="P207" s="776"/>
      <c r="Q207" s="776"/>
      <c r="R207" s="776"/>
      <c r="S207" s="776"/>
      <c r="T207" s="776"/>
      <c r="U207" s="776"/>
      <c r="V207" s="776"/>
    </row>
    <row r="208" spans="1:22" ht="15.75" customHeight="1">
      <c r="A208" s="776"/>
      <c r="B208" s="776"/>
      <c r="C208" s="777"/>
      <c r="D208" s="778"/>
      <c r="E208" s="776"/>
      <c r="F208" s="776"/>
      <c r="G208" s="776"/>
      <c r="H208" s="776"/>
      <c r="I208" s="776"/>
      <c r="J208" s="776"/>
      <c r="K208" s="776"/>
      <c r="L208" s="776"/>
      <c r="M208" s="776"/>
      <c r="N208" s="776"/>
      <c r="O208" s="776"/>
      <c r="P208" s="776"/>
      <c r="Q208" s="776"/>
      <c r="R208" s="776"/>
      <c r="S208" s="776"/>
      <c r="T208" s="776"/>
      <c r="U208" s="776"/>
      <c r="V208" s="776"/>
    </row>
    <row r="209" spans="1:22" ht="15.75" customHeight="1">
      <c r="A209" s="776"/>
      <c r="B209" s="776"/>
      <c r="C209" s="777"/>
      <c r="D209" s="778"/>
      <c r="E209" s="776"/>
      <c r="F209" s="776"/>
      <c r="G209" s="776"/>
      <c r="H209" s="776"/>
      <c r="I209" s="776"/>
      <c r="J209" s="776"/>
      <c r="K209" s="776"/>
      <c r="L209" s="776"/>
      <c r="M209" s="776"/>
      <c r="N209" s="776"/>
      <c r="O209" s="776"/>
      <c r="P209" s="776"/>
      <c r="Q209" s="776"/>
      <c r="R209" s="776"/>
      <c r="S209" s="776"/>
      <c r="T209" s="776"/>
      <c r="U209" s="776"/>
      <c r="V209" s="776"/>
    </row>
    <row r="210" spans="1:22" ht="15.75" customHeight="1">
      <c r="A210" s="776"/>
      <c r="B210" s="776"/>
      <c r="C210" s="777"/>
      <c r="D210" s="778"/>
      <c r="E210" s="776"/>
      <c r="F210" s="776"/>
      <c r="G210" s="776"/>
      <c r="H210" s="776"/>
      <c r="I210" s="776"/>
      <c r="J210" s="776"/>
      <c r="K210" s="776"/>
      <c r="L210" s="776"/>
      <c r="M210" s="776"/>
      <c r="N210" s="776"/>
      <c r="O210" s="776"/>
      <c r="P210" s="776"/>
      <c r="Q210" s="776"/>
      <c r="R210" s="776"/>
      <c r="S210" s="776"/>
      <c r="T210" s="776"/>
      <c r="U210" s="776"/>
      <c r="V210" s="776"/>
    </row>
    <row r="211" spans="1:22" ht="15.75" customHeight="1">
      <c r="A211" s="776"/>
      <c r="B211" s="776"/>
      <c r="C211" s="777"/>
      <c r="D211" s="778"/>
      <c r="E211" s="776"/>
      <c r="F211" s="776"/>
      <c r="G211" s="776"/>
      <c r="H211" s="776"/>
      <c r="I211" s="776"/>
      <c r="J211" s="776"/>
      <c r="K211" s="776"/>
      <c r="L211" s="776"/>
      <c r="M211" s="776"/>
      <c r="N211" s="776"/>
      <c r="O211" s="776"/>
      <c r="P211" s="776"/>
      <c r="Q211" s="776"/>
      <c r="R211" s="776"/>
      <c r="S211" s="776"/>
      <c r="T211" s="776"/>
      <c r="U211" s="776"/>
      <c r="V211" s="776"/>
    </row>
    <row r="212" spans="1:22" ht="15.75" customHeight="1">
      <c r="A212" s="776"/>
      <c r="B212" s="776"/>
      <c r="C212" s="777"/>
      <c r="D212" s="778"/>
      <c r="E212" s="776"/>
      <c r="F212" s="776"/>
      <c r="G212" s="776"/>
      <c r="H212" s="776"/>
      <c r="I212" s="776"/>
      <c r="J212" s="776"/>
      <c r="K212" s="776"/>
      <c r="L212" s="776"/>
      <c r="M212" s="776"/>
      <c r="N212" s="776"/>
      <c r="O212" s="776"/>
      <c r="P212" s="776"/>
      <c r="Q212" s="776"/>
      <c r="R212" s="776"/>
      <c r="S212" s="776"/>
      <c r="T212" s="776"/>
      <c r="U212" s="776"/>
      <c r="V212" s="776"/>
    </row>
    <row r="213" spans="1:22" ht="15.75" customHeight="1">
      <c r="A213" s="776"/>
      <c r="B213" s="776"/>
      <c r="C213" s="777"/>
      <c r="D213" s="778"/>
      <c r="E213" s="776"/>
      <c r="F213" s="776"/>
      <c r="G213" s="776"/>
      <c r="H213" s="776"/>
      <c r="I213" s="776"/>
      <c r="J213" s="776"/>
      <c r="K213" s="776"/>
      <c r="L213" s="776"/>
      <c r="M213" s="776"/>
      <c r="N213" s="776"/>
      <c r="O213" s="776"/>
      <c r="P213" s="776"/>
      <c r="Q213" s="776"/>
      <c r="R213" s="776"/>
      <c r="S213" s="776"/>
      <c r="T213" s="776"/>
      <c r="U213" s="776"/>
      <c r="V213" s="776"/>
    </row>
    <row r="214" spans="1:22" ht="15.75" customHeight="1">
      <c r="A214" s="776"/>
      <c r="B214" s="776"/>
      <c r="C214" s="777"/>
      <c r="D214" s="778"/>
      <c r="E214" s="776"/>
      <c r="F214" s="776"/>
      <c r="G214" s="776"/>
      <c r="H214" s="776"/>
      <c r="I214" s="776"/>
      <c r="J214" s="776"/>
      <c r="K214" s="776"/>
      <c r="L214" s="776"/>
      <c r="M214" s="776"/>
      <c r="N214" s="776"/>
      <c r="O214" s="776"/>
      <c r="P214" s="776"/>
      <c r="Q214" s="776"/>
      <c r="R214" s="776"/>
      <c r="S214" s="776"/>
      <c r="T214" s="776"/>
      <c r="U214" s="776"/>
      <c r="V214" s="776"/>
    </row>
    <row r="215" spans="1:22" ht="15.75" customHeight="1">
      <c r="A215" s="776"/>
      <c r="B215" s="776"/>
      <c r="C215" s="777"/>
      <c r="D215" s="778"/>
      <c r="E215" s="776"/>
      <c r="F215" s="776"/>
      <c r="G215" s="776"/>
      <c r="H215" s="776"/>
      <c r="I215" s="776"/>
      <c r="J215" s="776"/>
      <c r="K215" s="776"/>
      <c r="L215" s="776"/>
      <c r="M215" s="776"/>
      <c r="N215" s="776"/>
      <c r="O215" s="776"/>
      <c r="P215" s="776"/>
      <c r="Q215" s="776"/>
      <c r="R215" s="776"/>
      <c r="S215" s="776"/>
      <c r="T215" s="776"/>
      <c r="U215" s="776"/>
      <c r="V215" s="776"/>
    </row>
    <row r="216" spans="1:22" ht="15.75" customHeight="1">
      <c r="A216" s="776"/>
      <c r="B216" s="776"/>
      <c r="C216" s="777"/>
      <c r="D216" s="778"/>
      <c r="E216" s="776"/>
      <c r="F216" s="776"/>
      <c r="G216" s="776"/>
      <c r="H216" s="776"/>
      <c r="I216" s="776"/>
      <c r="J216" s="776"/>
      <c r="K216" s="776"/>
      <c r="L216" s="776"/>
      <c r="M216" s="776"/>
      <c r="N216" s="776"/>
      <c r="O216" s="776"/>
      <c r="P216" s="776"/>
      <c r="Q216" s="776"/>
      <c r="R216" s="776"/>
      <c r="S216" s="776"/>
      <c r="T216" s="776"/>
      <c r="U216" s="776"/>
      <c r="V216" s="776"/>
    </row>
    <row r="217" spans="1:22" ht="15.75" customHeight="1">
      <c r="A217" s="776"/>
      <c r="B217" s="776"/>
      <c r="C217" s="777"/>
      <c r="D217" s="778"/>
      <c r="E217" s="776"/>
      <c r="F217" s="776"/>
      <c r="G217" s="776"/>
      <c r="H217" s="776"/>
      <c r="I217" s="776"/>
      <c r="J217" s="776"/>
      <c r="K217" s="776"/>
      <c r="L217" s="776"/>
      <c r="M217" s="776"/>
      <c r="N217" s="776"/>
      <c r="O217" s="776"/>
      <c r="P217" s="776"/>
      <c r="Q217" s="776"/>
      <c r="R217" s="776"/>
      <c r="S217" s="776"/>
      <c r="T217" s="776"/>
      <c r="U217" s="776"/>
      <c r="V217" s="776"/>
    </row>
    <row r="218" spans="1:22" ht="15.75" customHeight="1">
      <c r="A218" s="776"/>
      <c r="B218" s="776"/>
      <c r="C218" s="777"/>
      <c r="D218" s="778"/>
      <c r="E218" s="776"/>
      <c r="F218" s="776"/>
      <c r="G218" s="776"/>
      <c r="H218" s="776"/>
      <c r="I218" s="776"/>
      <c r="J218" s="776"/>
      <c r="K218" s="776"/>
      <c r="L218" s="776"/>
      <c r="M218" s="776"/>
      <c r="N218" s="776"/>
      <c r="O218" s="776"/>
      <c r="P218" s="776"/>
      <c r="Q218" s="776"/>
      <c r="R218" s="776"/>
      <c r="S218" s="776"/>
      <c r="T218" s="776"/>
      <c r="U218" s="776"/>
      <c r="V218" s="776"/>
    </row>
    <row r="219" spans="1:22" ht="15.75" customHeight="1">
      <c r="A219" s="776"/>
      <c r="B219" s="776"/>
      <c r="C219" s="777"/>
      <c r="D219" s="778"/>
      <c r="E219" s="776"/>
      <c r="F219" s="776"/>
      <c r="G219" s="776"/>
      <c r="H219" s="776"/>
      <c r="I219" s="776"/>
      <c r="J219" s="776"/>
      <c r="K219" s="776"/>
      <c r="L219" s="776"/>
      <c r="M219" s="776"/>
      <c r="N219" s="776"/>
      <c r="O219" s="776"/>
      <c r="P219" s="776"/>
      <c r="Q219" s="776"/>
      <c r="R219" s="776"/>
      <c r="S219" s="776"/>
      <c r="T219" s="776"/>
      <c r="U219" s="776"/>
      <c r="V219" s="776"/>
    </row>
    <row r="220" spans="1:22" ht="15.75" customHeight="1">
      <c r="A220" s="776"/>
      <c r="B220" s="776"/>
      <c r="C220" s="777"/>
      <c r="D220" s="778"/>
      <c r="E220" s="776"/>
      <c r="F220" s="776"/>
      <c r="G220" s="776"/>
      <c r="H220" s="776"/>
      <c r="I220" s="776"/>
      <c r="J220" s="776"/>
      <c r="K220" s="776"/>
      <c r="L220" s="776"/>
      <c r="M220" s="776"/>
      <c r="N220" s="776"/>
      <c r="O220" s="776"/>
      <c r="P220" s="776"/>
      <c r="Q220" s="776"/>
      <c r="R220" s="776"/>
      <c r="S220" s="776"/>
      <c r="T220" s="776"/>
      <c r="U220" s="776"/>
      <c r="V220" s="776"/>
    </row>
    <row r="221" spans="1:22" ht="15.75" customHeight="1">
      <c r="A221" s="776"/>
      <c r="B221" s="776"/>
      <c r="C221" s="777"/>
      <c r="D221" s="778"/>
      <c r="E221" s="776"/>
      <c r="F221" s="776"/>
      <c r="G221" s="776"/>
      <c r="H221" s="776"/>
      <c r="I221" s="776"/>
      <c r="J221" s="776"/>
      <c r="K221" s="776"/>
      <c r="L221" s="776"/>
      <c r="M221" s="776"/>
      <c r="N221" s="776"/>
      <c r="O221" s="776"/>
      <c r="P221" s="776"/>
      <c r="Q221" s="776"/>
      <c r="R221" s="776"/>
      <c r="S221" s="776"/>
      <c r="T221" s="776"/>
      <c r="U221" s="776"/>
      <c r="V221" s="776"/>
    </row>
    <row r="222" spans="1:22" ht="15.75" customHeight="1">
      <c r="A222" s="776"/>
      <c r="B222" s="776"/>
      <c r="C222" s="777"/>
      <c r="D222" s="778"/>
      <c r="E222" s="776"/>
      <c r="F222" s="776"/>
      <c r="G222" s="776"/>
      <c r="H222" s="776"/>
      <c r="I222" s="776"/>
      <c r="J222" s="776"/>
      <c r="K222" s="776"/>
      <c r="L222" s="776"/>
      <c r="M222" s="776"/>
      <c r="N222" s="776"/>
      <c r="O222" s="776"/>
      <c r="P222" s="776"/>
      <c r="Q222" s="776"/>
      <c r="R222" s="776"/>
      <c r="S222" s="776"/>
      <c r="T222" s="776"/>
      <c r="U222" s="776"/>
      <c r="V222" s="776"/>
    </row>
    <row r="223" spans="1:22" ht="15.75" customHeight="1">
      <c r="A223" s="776"/>
      <c r="B223" s="776"/>
      <c r="C223" s="777"/>
      <c r="D223" s="778"/>
      <c r="E223" s="776"/>
      <c r="F223" s="776"/>
      <c r="G223" s="776"/>
      <c r="H223" s="776"/>
      <c r="I223" s="776"/>
      <c r="J223" s="776"/>
      <c r="K223" s="776"/>
      <c r="L223" s="776"/>
      <c r="M223" s="776"/>
      <c r="N223" s="776"/>
      <c r="O223" s="776"/>
      <c r="P223" s="776"/>
      <c r="Q223" s="776"/>
      <c r="R223" s="776"/>
      <c r="S223" s="776"/>
      <c r="T223" s="776"/>
      <c r="U223" s="776"/>
      <c r="V223" s="776"/>
    </row>
    <row r="224" spans="1:22" ht="15.75" customHeight="1">
      <c r="A224" s="776"/>
      <c r="B224" s="776"/>
      <c r="C224" s="777"/>
      <c r="D224" s="778"/>
      <c r="E224" s="776"/>
      <c r="F224" s="776"/>
      <c r="G224" s="776"/>
      <c r="H224" s="776"/>
      <c r="I224" s="776"/>
      <c r="J224" s="776"/>
      <c r="K224" s="776"/>
      <c r="L224" s="776"/>
      <c r="M224" s="776"/>
      <c r="N224" s="776"/>
      <c r="O224" s="776"/>
      <c r="P224" s="776"/>
      <c r="Q224" s="776"/>
      <c r="R224" s="776"/>
      <c r="S224" s="776"/>
      <c r="T224" s="776"/>
      <c r="U224" s="776"/>
      <c r="V224" s="776"/>
    </row>
    <row r="225" spans="1:22" ht="15.75" customHeight="1">
      <c r="A225" s="776"/>
      <c r="B225" s="776"/>
      <c r="C225" s="777"/>
      <c r="D225" s="778"/>
      <c r="E225" s="776"/>
      <c r="F225" s="776"/>
      <c r="G225" s="776"/>
      <c r="H225" s="776"/>
      <c r="I225" s="776"/>
      <c r="J225" s="776"/>
      <c r="K225" s="776"/>
      <c r="L225" s="776"/>
      <c r="M225" s="776"/>
      <c r="N225" s="776"/>
      <c r="O225" s="776"/>
      <c r="P225" s="776"/>
      <c r="Q225" s="776"/>
      <c r="R225" s="776"/>
      <c r="S225" s="776"/>
      <c r="T225" s="776"/>
      <c r="U225" s="776"/>
      <c r="V225" s="776"/>
    </row>
    <row r="226" spans="1:22" ht="15.75" customHeight="1">
      <c r="A226" s="776"/>
      <c r="B226" s="776"/>
      <c r="C226" s="777"/>
      <c r="D226" s="778"/>
      <c r="E226" s="776"/>
      <c r="F226" s="776"/>
      <c r="G226" s="776"/>
      <c r="H226" s="776"/>
      <c r="I226" s="776"/>
      <c r="J226" s="776"/>
      <c r="K226" s="776"/>
      <c r="L226" s="776"/>
      <c r="M226" s="776"/>
      <c r="N226" s="776"/>
      <c r="O226" s="776"/>
      <c r="P226" s="776"/>
      <c r="Q226" s="776"/>
      <c r="R226" s="776"/>
      <c r="S226" s="776"/>
      <c r="T226" s="776"/>
      <c r="U226" s="776"/>
      <c r="V226" s="776"/>
    </row>
    <row r="227" spans="1:22" ht="15.75" customHeight="1">
      <c r="A227" s="776"/>
      <c r="B227" s="776"/>
      <c r="C227" s="777"/>
      <c r="D227" s="778"/>
      <c r="E227" s="776"/>
      <c r="F227" s="776"/>
      <c r="G227" s="776"/>
      <c r="H227" s="776"/>
      <c r="I227" s="776"/>
      <c r="J227" s="776"/>
      <c r="K227" s="776"/>
      <c r="L227" s="776"/>
      <c r="M227" s="776"/>
      <c r="N227" s="776"/>
      <c r="O227" s="776"/>
      <c r="P227" s="776"/>
      <c r="Q227" s="776"/>
      <c r="R227" s="776"/>
      <c r="S227" s="776"/>
      <c r="T227" s="776"/>
      <c r="U227" s="776"/>
      <c r="V227" s="776"/>
    </row>
    <row r="228" spans="1:22" ht="15.75" customHeight="1">
      <c r="A228" s="776"/>
      <c r="B228" s="776"/>
      <c r="C228" s="777"/>
      <c r="D228" s="778"/>
      <c r="E228" s="776"/>
      <c r="F228" s="776"/>
      <c r="G228" s="776"/>
      <c r="H228" s="776"/>
      <c r="I228" s="776"/>
      <c r="J228" s="776"/>
      <c r="K228" s="776"/>
      <c r="L228" s="776"/>
      <c r="M228" s="776"/>
      <c r="N228" s="776"/>
      <c r="O228" s="776"/>
      <c r="P228" s="776"/>
      <c r="Q228" s="776"/>
      <c r="R228" s="776"/>
      <c r="S228" s="776"/>
      <c r="T228" s="776"/>
      <c r="U228" s="776"/>
      <c r="V228" s="776"/>
    </row>
    <row r="229" spans="1:22" ht="15.75" customHeight="1">
      <c r="A229" s="776"/>
      <c r="B229" s="776"/>
      <c r="C229" s="777"/>
      <c r="D229" s="778"/>
      <c r="E229" s="776"/>
      <c r="F229" s="776"/>
      <c r="G229" s="776"/>
      <c r="H229" s="776"/>
      <c r="I229" s="776"/>
      <c r="J229" s="776"/>
      <c r="K229" s="776"/>
      <c r="L229" s="776"/>
      <c r="M229" s="776"/>
      <c r="N229" s="776"/>
      <c r="O229" s="776"/>
      <c r="P229" s="776"/>
      <c r="Q229" s="776"/>
      <c r="R229" s="776"/>
      <c r="S229" s="776"/>
      <c r="T229" s="776"/>
      <c r="U229" s="776"/>
      <c r="V229" s="776"/>
    </row>
    <row r="230" spans="1:22" ht="15.75" customHeight="1">
      <c r="A230" s="776"/>
      <c r="B230" s="776"/>
      <c r="C230" s="777"/>
      <c r="D230" s="778"/>
      <c r="E230" s="776"/>
      <c r="F230" s="776"/>
      <c r="G230" s="776"/>
      <c r="H230" s="776"/>
      <c r="I230" s="776"/>
      <c r="J230" s="776"/>
      <c r="K230" s="776"/>
      <c r="L230" s="776"/>
      <c r="M230" s="776"/>
      <c r="N230" s="776"/>
      <c r="O230" s="776"/>
      <c r="P230" s="776"/>
      <c r="Q230" s="776"/>
      <c r="R230" s="776"/>
      <c r="S230" s="776"/>
      <c r="T230" s="776"/>
      <c r="U230" s="776"/>
      <c r="V230" s="776"/>
    </row>
    <row r="231" spans="1:22" ht="15.75" customHeight="1">
      <c r="A231" s="776"/>
      <c r="B231" s="776"/>
      <c r="C231" s="777"/>
      <c r="D231" s="778"/>
      <c r="E231" s="776"/>
      <c r="F231" s="776"/>
      <c r="G231" s="776"/>
      <c r="H231" s="776"/>
      <c r="I231" s="776"/>
      <c r="J231" s="776"/>
      <c r="K231" s="776"/>
      <c r="L231" s="776"/>
      <c r="M231" s="776"/>
      <c r="N231" s="776"/>
      <c r="O231" s="776"/>
      <c r="P231" s="776"/>
      <c r="Q231" s="776"/>
      <c r="R231" s="776"/>
      <c r="S231" s="776"/>
      <c r="T231" s="776"/>
      <c r="U231" s="776"/>
      <c r="V231" s="776"/>
    </row>
    <row r="232" spans="1:22" ht="15.75" customHeight="1">
      <c r="A232" s="776"/>
      <c r="B232" s="776"/>
      <c r="C232" s="777"/>
      <c r="D232" s="778"/>
      <c r="E232" s="776"/>
      <c r="F232" s="776"/>
      <c r="G232" s="776"/>
      <c r="H232" s="776"/>
      <c r="I232" s="776"/>
      <c r="J232" s="776"/>
      <c r="K232" s="776"/>
      <c r="L232" s="776"/>
      <c r="M232" s="776"/>
      <c r="N232" s="776"/>
      <c r="O232" s="776"/>
      <c r="P232" s="776"/>
      <c r="Q232" s="776"/>
      <c r="R232" s="776"/>
      <c r="S232" s="776"/>
      <c r="T232" s="776"/>
      <c r="U232" s="776"/>
      <c r="V232" s="776"/>
    </row>
    <row r="233" spans="1:22" ht="15.75" customHeight="1">
      <c r="A233" s="776"/>
      <c r="B233" s="776"/>
      <c r="C233" s="777"/>
      <c r="D233" s="778"/>
      <c r="E233" s="776"/>
      <c r="F233" s="776"/>
      <c r="G233" s="776"/>
      <c r="H233" s="776"/>
      <c r="I233" s="776"/>
      <c r="J233" s="776"/>
      <c r="K233" s="776"/>
      <c r="L233" s="776"/>
      <c r="M233" s="776"/>
      <c r="N233" s="776"/>
      <c r="O233" s="776"/>
      <c r="P233" s="776"/>
      <c r="Q233" s="776"/>
      <c r="R233" s="776"/>
      <c r="S233" s="776"/>
      <c r="T233" s="776"/>
      <c r="U233" s="776"/>
      <c r="V233" s="776"/>
    </row>
    <row r="234" spans="1:22" ht="15.75" customHeight="1">
      <c r="A234" s="776"/>
      <c r="B234" s="776"/>
      <c r="C234" s="777"/>
      <c r="D234" s="778"/>
      <c r="E234" s="776"/>
      <c r="F234" s="776"/>
      <c r="G234" s="776"/>
      <c r="H234" s="776"/>
      <c r="I234" s="776"/>
      <c r="J234" s="776"/>
      <c r="K234" s="776"/>
      <c r="L234" s="776"/>
      <c r="M234" s="776"/>
      <c r="N234" s="776"/>
      <c r="O234" s="776"/>
      <c r="P234" s="776"/>
      <c r="Q234" s="776"/>
      <c r="R234" s="776"/>
      <c r="S234" s="776"/>
      <c r="T234" s="776"/>
      <c r="U234" s="776"/>
      <c r="V234" s="776"/>
    </row>
    <row r="235" spans="1:22" ht="15.75" customHeight="1">
      <c r="A235" s="776"/>
      <c r="B235" s="776"/>
      <c r="C235" s="777"/>
      <c r="D235" s="778"/>
      <c r="E235" s="776"/>
      <c r="F235" s="776"/>
      <c r="G235" s="776"/>
      <c r="H235" s="776"/>
      <c r="I235" s="776"/>
      <c r="J235" s="776"/>
      <c r="K235" s="776"/>
      <c r="L235" s="776"/>
      <c r="M235" s="776"/>
      <c r="N235" s="776"/>
      <c r="O235" s="776"/>
      <c r="P235" s="776"/>
      <c r="Q235" s="776"/>
      <c r="R235" s="776"/>
      <c r="S235" s="776"/>
      <c r="T235" s="776"/>
      <c r="U235" s="776"/>
      <c r="V235" s="776"/>
    </row>
    <row r="236" spans="1:22" ht="15.75" customHeight="1">
      <c r="A236" s="776"/>
      <c r="B236" s="776"/>
      <c r="C236" s="777"/>
      <c r="D236" s="778"/>
      <c r="E236" s="776"/>
      <c r="F236" s="776"/>
      <c r="G236" s="776"/>
      <c r="H236" s="776"/>
      <c r="I236" s="776"/>
      <c r="J236" s="776"/>
      <c r="K236" s="776"/>
      <c r="L236" s="776"/>
      <c r="M236" s="776"/>
      <c r="N236" s="776"/>
      <c r="O236" s="776"/>
      <c r="P236" s="776"/>
      <c r="Q236" s="776"/>
      <c r="R236" s="776"/>
      <c r="S236" s="776"/>
      <c r="T236" s="776"/>
      <c r="U236" s="776"/>
      <c r="V236" s="776"/>
    </row>
    <row r="237" spans="1:22" ht="15.75" customHeight="1">
      <c r="A237" s="776"/>
      <c r="B237" s="776"/>
      <c r="C237" s="777"/>
      <c r="D237" s="778"/>
      <c r="E237" s="776"/>
      <c r="F237" s="776"/>
      <c r="G237" s="776"/>
      <c r="H237" s="776"/>
      <c r="I237" s="776"/>
      <c r="J237" s="776"/>
      <c r="K237" s="776"/>
      <c r="L237" s="776"/>
      <c r="M237" s="776"/>
      <c r="N237" s="776"/>
      <c r="O237" s="776"/>
      <c r="P237" s="776"/>
      <c r="Q237" s="776"/>
      <c r="R237" s="776"/>
      <c r="S237" s="776"/>
      <c r="T237" s="776"/>
      <c r="U237" s="776"/>
      <c r="V237" s="776"/>
    </row>
    <row r="238" spans="1:22" ht="15.75" customHeight="1">
      <c r="A238" s="776"/>
      <c r="B238" s="776"/>
      <c r="C238" s="777"/>
      <c r="D238" s="778"/>
      <c r="E238" s="776"/>
      <c r="F238" s="776"/>
      <c r="G238" s="776"/>
      <c r="H238" s="776"/>
      <c r="I238" s="776"/>
      <c r="J238" s="776"/>
      <c r="K238" s="776"/>
      <c r="L238" s="776"/>
      <c r="M238" s="776"/>
      <c r="N238" s="776"/>
      <c r="O238" s="776"/>
      <c r="P238" s="776"/>
      <c r="Q238" s="776"/>
      <c r="R238" s="776"/>
      <c r="S238" s="776"/>
      <c r="T238" s="776"/>
      <c r="U238" s="776"/>
      <c r="V238" s="776"/>
    </row>
    <row r="239" spans="1:22" ht="15.75" customHeight="1">
      <c r="A239" s="776"/>
      <c r="B239" s="776"/>
      <c r="C239" s="777"/>
      <c r="D239" s="778"/>
      <c r="E239" s="776"/>
      <c r="F239" s="776"/>
      <c r="G239" s="776"/>
      <c r="H239" s="776"/>
      <c r="I239" s="776"/>
      <c r="J239" s="776"/>
      <c r="K239" s="776"/>
      <c r="L239" s="776"/>
      <c r="M239" s="776"/>
      <c r="N239" s="776"/>
      <c r="O239" s="776"/>
      <c r="P239" s="776"/>
      <c r="Q239" s="776"/>
      <c r="R239" s="776"/>
      <c r="S239" s="776"/>
      <c r="T239" s="776"/>
      <c r="U239" s="776"/>
      <c r="V239" s="776"/>
    </row>
    <row r="240" spans="1:22" ht="15.75" customHeight="1">
      <c r="A240" s="776"/>
      <c r="B240" s="776"/>
      <c r="C240" s="777"/>
      <c r="D240" s="778"/>
      <c r="E240" s="776"/>
      <c r="F240" s="776"/>
      <c r="G240" s="776"/>
      <c r="H240" s="776"/>
      <c r="I240" s="776"/>
      <c r="J240" s="776"/>
      <c r="K240" s="776"/>
      <c r="L240" s="776"/>
      <c r="M240" s="776"/>
      <c r="N240" s="776"/>
      <c r="O240" s="776"/>
      <c r="P240" s="776"/>
      <c r="Q240" s="776"/>
      <c r="R240" s="776"/>
      <c r="S240" s="776"/>
      <c r="T240" s="776"/>
      <c r="U240" s="776"/>
      <c r="V240" s="776"/>
    </row>
    <row r="241" spans="1:22" ht="15.75" customHeight="1">
      <c r="A241" s="776"/>
      <c r="B241" s="776"/>
      <c r="C241" s="777"/>
      <c r="D241" s="778"/>
      <c r="E241" s="776"/>
      <c r="F241" s="776"/>
      <c r="G241" s="776"/>
      <c r="H241" s="776"/>
      <c r="I241" s="776"/>
      <c r="J241" s="776"/>
      <c r="K241" s="776"/>
      <c r="L241" s="776"/>
      <c r="M241" s="776"/>
      <c r="N241" s="776"/>
      <c r="O241" s="776"/>
      <c r="P241" s="776"/>
      <c r="Q241" s="776"/>
      <c r="R241" s="776"/>
      <c r="S241" s="776"/>
      <c r="T241" s="776"/>
      <c r="U241" s="776"/>
      <c r="V241" s="776"/>
    </row>
    <row r="242" spans="1:22" ht="15.75" customHeight="1">
      <c r="A242" s="776"/>
      <c r="B242" s="776"/>
      <c r="C242" s="777"/>
      <c r="D242" s="778"/>
      <c r="E242" s="776"/>
      <c r="F242" s="776"/>
      <c r="G242" s="776"/>
      <c r="H242" s="776"/>
      <c r="I242" s="776"/>
      <c r="J242" s="776"/>
      <c r="K242" s="776"/>
      <c r="L242" s="776"/>
      <c r="M242" s="776"/>
      <c r="N242" s="776"/>
      <c r="O242" s="776"/>
      <c r="P242" s="776"/>
      <c r="Q242" s="776"/>
      <c r="R242" s="776"/>
      <c r="S242" s="776"/>
      <c r="T242" s="776"/>
      <c r="U242" s="776"/>
      <c r="V242" s="776"/>
    </row>
    <row r="243" spans="1:22" ht="15.75" customHeight="1">
      <c r="A243" s="776"/>
      <c r="B243" s="776"/>
      <c r="C243" s="777"/>
      <c r="D243" s="778"/>
      <c r="E243" s="776"/>
      <c r="F243" s="776"/>
      <c r="G243" s="776"/>
      <c r="H243" s="776"/>
      <c r="I243" s="776"/>
      <c r="J243" s="776"/>
      <c r="K243" s="776"/>
      <c r="L243" s="776"/>
      <c r="M243" s="776"/>
      <c r="N243" s="776"/>
      <c r="O243" s="776"/>
      <c r="P243" s="776"/>
      <c r="Q243" s="776"/>
      <c r="R243" s="776"/>
      <c r="S243" s="776"/>
      <c r="T243" s="776"/>
      <c r="U243" s="776"/>
      <c r="V243" s="776"/>
    </row>
    <row r="244" spans="1:22" ht="15.75" customHeight="1">
      <c r="A244" s="776"/>
      <c r="B244" s="776"/>
      <c r="C244" s="777"/>
      <c r="D244" s="778"/>
      <c r="E244" s="776"/>
      <c r="F244" s="776"/>
      <c r="G244" s="776"/>
      <c r="H244" s="776"/>
      <c r="I244" s="776"/>
      <c r="J244" s="776"/>
      <c r="K244" s="776"/>
      <c r="L244" s="776"/>
      <c r="M244" s="776"/>
      <c r="N244" s="776"/>
      <c r="O244" s="776"/>
      <c r="P244" s="776"/>
      <c r="Q244" s="776"/>
      <c r="R244" s="776"/>
      <c r="S244" s="776"/>
      <c r="T244" s="776"/>
      <c r="U244" s="776"/>
      <c r="V244" s="776"/>
    </row>
    <row r="245" spans="1:22" ht="15.75" customHeight="1">
      <c r="A245" s="776"/>
      <c r="B245" s="776"/>
      <c r="C245" s="777"/>
      <c r="D245" s="778"/>
      <c r="E245" s="776"/>
      <c r="F245" s="776"/>
      <c r="G245" s="776"/>
      <c r="H245" s="776"/>
      <c r="I245" s="776"/>
      <c r="J245" s="776"/>
      <c r="K245" s="776"/>
      <c r="L245" s="776"/>
      <c r="M245" s="776"/>
      <c r="N245" s="776"/>
      <c r="O245" s="776"/>
      <c r="P245" s="776"/>
      <c r="Q245" s="776"/>
      <c r="R245" s="776"/>
      <c r="S245" s="776"/>
      <c r="T245" s="776"/>
      <c r="U245" s="776"/>
      <c r="V245" s="776"/>
    </row>
    <row r="246" spans="1:22" ht="15.75" customHeight="1">
      <c r="A246" s="776"/>
      <c r="B246" s="776"/>
      <c r="C246" s="777"/>
      <c r="D246" s="778"/>
      <c r="E246" s="776"/>
      <c r="F246" s="776"/>
      <c r="G246" s="776"/>
      <c r="H246" s="776"/>
      <c r="I246" s="776"/>
      <c r="J246" s="776"/>
      <c r="K246" s="776"/>
      <c r="L246" s="776"/>
      <c r="M246" s="776"/>
      <c r="N246" s="776"/>
      <c r="O246" s="776"/>
      <c r="P246" s="776"/>
      <c r="Q246" s="776"/>
      <c r="R246" s="776"/>
      <c r="S246" s="776"/>
      <c r="T246" s="776"/>
      <c r="U246" s="776"/>
      <c r="V246" s="776"/>
    </row>
    <row r="247" spans="1:22" ht="15.75" customHeight="1">
      <c r="A247" s="776"/>
      <c r="B247" s="776"/>
      <c r="C247" s="777"/>
      <c r="D247" s="778"/>
      <c r="E247" s="776"/>
      <c r="F247" s="776"/>
      <c r="G247" s="776"/>
      <c r="H247" s="776"/>
      <c r="I247" s="776"/>
      <c r="J247" s="776"/>
      <c r="K247" s="776"/>
      <c r="L247" s="776"/>
      <c r="M247" s="776"/>
      <c r="N247" s="776"/>
      <c r="O247" s="776"/>
      <c r="P247" s="776"/>
      <c r="Q247" s="776"/>
      <c r="R247" s="776"/>
      <c r="S247" s="776"/>
      <c r="T247" s="776"/>
      <c r="U247" s="776"/>
      <c r="V247" s="776"/>
    </row>
    <row r="248" spans="1:22" ht="15.75" customHeight="1">
      <c r="A248" s="776"/>
      <c r="B248" s="776"/>
      <c r="C248" s="777"/>
      <c r="D248" s="778"/>
      <c r="E248" s="776"/>
      <c r="F248" s="776"/>
      <c r="G248" s="776"/>
      <c r="H248" s="776"/>
      <c r="I248" s="776"/>
      <c r="J248" s="776"/>
      <c r="K248" s="776"/>
      <c r="L248" s="776"/>
      <c r="M248" s="776"/>
      <c r="N248" s="776"/>
      <c r="O248" s="776"/>
      <c r="P248" s="776"/>
      <c r="Q248" s="776"/>
      <c r="R248" s="776"/>
      <c r="S248" s="776"/>
      <c r="T248" s="776"/>
      <c r="U248" s="776"/>
      <c r="V248" s="776"/>
    </row>
    <row r="249" spans="1:22" ht="15.75" customHeight="1">
      <c r="A249" s="776"/>
      <c r="B249" s="776"/>
      <c r="C249" s="777"/>
      <c r="D249" s="778"/>
      <c r="E249" s="776"/>
      <c r="F249" s="776"/>
      <c r="G249" s="776"/>
      <c r="H249" s="776"/>
      <c r="I249" s="776"/>
      <c r="J249" s="776"/>
      <c r="K249" s="776"/>
      <c r="L249" s="776"/>
      <c r="M249" s="776"/>
      <c r="N249" s="776"/>
      <c r="O249" s="776"/>
      <c r="P249" s="776"/>
      <c r="Q249" s="776"/>
      <c r="R249" s="776"/>
      <c r="S249" s="776"/>
      <c r="T249" s="776"/>
      <c r="U249" s="776"/>
      <c r="V249" s="776"/>
    </row>
    <row r="250" spans="1:22" ht="15.75" customHeight="1">
      <c r="A250" s="776"/>
      <c r="B250" s="776"/>
      <c r="C250" s="777"/>
      <c r="D250" s="778"/>
      <c r="E250" s="776"/>
      <c r="F250" s="776"/>
      <c r="G250" s="776"/>
      <c r="H250" s="776"/>
      <c r="I250" s="776"/>
      <c r="J250" s="776"/>
      <c r="K250" s="776"/>
      <c r="L250" s="776"/>
      <c r="M250" s="776"/>
      <c r="N250" s="776"/>
      <c r="O250" s="776"/>
      <c r="P250" s="776"/>
      <c r="Q250" s="776"/>
      <c r="R250" s="776"/>
      <c r="S250" s="776"/>
      <c r="T250" s="776"/>
      <c r="U250" s="776"/>
      <c r="V250" s="776"/>
    </row>
    <row r="251" spans="1:22" ht="15.75" customHeight="1">
      <c r="A251" s="776"/>
      <c r="B251" s="776"/>
      <c r="C251" s="777"/>
      <c r="D251" s="778"/>
      <c r="E251" s="776"/>
      <c r="F251" s="776"/>
      <c r="G251" s="776"/>
      <c r="H251" s="776"/>
      <c r="I251" s="776"/>
      <c r="J251" s="776"/>
      <c r="K251" s="776"/>
      <c r="L251" s="776"/>
      <c r="M251" s="776"/>
      <c r="N251" s="776"/>
      <c r="O251" s="776"/>
      <c r="P251" s="776"/>
      <c r="Q251" s="776"/>
      <c r="R251" s="776"/>
      <c r="S251" s="776"/>
      <c r="T251" s="776"/>
      <c r="U251" s="776"/>
      <c r="V251" s="776"/>
    </row>
    <row r="252" spans="1:22" ht="15.75" customHeight="1">
      <c r="A252" s="776"/>
      <c r="B252" s="776"/>
      <c r="C252" s="777"/>
      <c r="D252" s="778"/>
      <c r="E252" s="776"/>
      <c r="F252" s="776"/>
      <c r="G252" s="776"/>
      <c r="H252" s="776"/>
      <c r="I252" s="776"/>
      <c r="J252" s="776"/>
      <c r="K252" s="776"/>
      <c r="L252" s="776"/>
      <c r="M252" s="776"/>
      <c r="N252" s="776"/>
      <c r="O252" s="776"/>
      <c r="P252" s="776"/>
      <c r="Q252" s="776"/>
      <c r="R252" s="776"/>
      <c r="S252" s="776"/>
      <c r="T252" s="776"/>
      <c r="U252" s="776"/>
      <c r="V252" s="776"/>
    </row>
    <row r="253" spans="1:22" ht="15.75" customHeight="1">
      <c r="A253" s="776"/>
      <c r="B253" s="776"/>
      <c r="C253" s="777"/>
      <c r="D253" s="778"/>
      <c r="E253" s="776"/>
      <c r="F253" s="776"/>
      <c r="G253" s="776"/>
      <c r="H253" s="776"/>
      <c r="I253" s="776"/>
      <c r="J253" s="776"/>
      <c r="K253" s="776"/>
      <c r="L253" s="776"/>
      <c r="M253" s="776"/>
      <c r="N253" s="776"/>
      <c r="O253" s="776"/>
      <c r="P253" s="776"/>
      <c r="Q253" s="776"/>
      <c r="R253" s="776"/>
      <c r="S253" s="776"/>
      <c r="T253" s="776"/>
      <c r="U253" s="776"/>
      <c r="V253" s="776"/>
    </row>
    <row r="254" spans="1:22" ht="15.75" customHeight="1">
      <c r="A254" s="776"/>
      <c r="B254" s="776"/>
      <c r="C254" s="777"/>
      <c r="D254" s="778"/>
      <c r="E254" s="776"/>
      <c r="F254" s="776"/>
      <c r="G254" s="776"/>
      <c r="H254" s="776"/>
      <c r="I254" s="776"/>
      <c r="J254" s="776"/>
      <c r="K254" s="776"/>
      <c r="L254" s="776"/>
      <c r="M254" s="776"/>
      <c r="N254" s="776"/>
      <c r="O254" s="776"/>
      <c r="P254" s="776"/>
      <c r="Q254" s="776"/>
      <c r="R254" s="776"/>
      <c r="S254" s="776"/>
      <c r="T254" s="776"/>
      <c r="U254" s="776"/>
      <c r="V254" s="776"/>
    </row>
    <row r="255" spans="1:22" ht="15.75" customHeight="1">
      <c r="A255" s="776"/>
      <c r="B255" s="776"/>
      <c r="C255" s="777"/>
      <c r="D255" s="778"/>
      <c r="E255" s="776"/>
      <c r="F255" s="776"/>
      <c r="G255" s="776"/>
      <c r="H255" s="776"/>
      <c r="I255" s="776"/>
      <c r="J255" s="776"/>
      <c r="K255" s="776"/>
      <c r="L255" s="776"/>
      <c r="M255" s="776"/>
      <c r="N255" s="776"/>
      <c r="O255" s="776"/>
      <c r="P255" s="776"/>
      <c r="Q255" s="776"/>
      <c r="R255" s="776"/>
      <c r="S255" s="776"/>
      <c r="T255" s="776"/>
      <c r="U255" s="776"/>
      <c r="V255" s="776"/>
    </row>
    <row r="256" spans="1:22" ht="15.75" customHeight="1">
      <c r="A256" s="776"/>
      <c r="B256" s="776"/>
      <c r="C256" s="777"/>
      <c r="D256" s="778"/>
      <c r="E256" s="776"/>
      <c r="F256" s="776"/>
      <c r="G256" s="776"/>
      <c r="H256" s="776"/>
      <c r="I256" s="776"/>
      <c r="J256" s="776"/>
      <c r="K256" s="776"/>
      <c r="L256" s="776"/>
      <c r="M256" s="776"/>
      <c r="N256" s="776"/>
      <c r="O256" s="776"/>
      <c r="P256" s="776"/>
      <c r="Q256" s="776"/>
      <c r="R256" s="776"/>
      <c r="S256" s="776"/>
      <c r="T256" s="776"/>
      <c r="U256" s="776"/>
      <c r="V256" s="776"/>
    </row>
    <row r="257" spans="1:22" ht="15.75" customHeight="1">
      <c r="A257" s="776"/>
      <c r="B257" s="776"/>
      <c r="C257" s="777"/>
      <c r="D257" s="778"/>
      <c r="E257" s="776"/>
      <c r="F257" s="776"/>
      <c r="G257" s="776"/>
      <c r="H257" s="776"/>
      <c r="I257" s="776"/>
      <c r="J257" s="776"/>
      <c r="K257" s="776"/>
      <c r="L257" s="776"/>
      <c r="M257" s="776"/>
      <c r="N257" s="776"/>
      <c r="O257" s="776"/>
      <c r="P257" s="776"/>
      <c r="Q257" s="776"/>
      <c r="R257" s="776"/>
      <c r="S257" s="776"/>
      <c r="T257" s="776"/>
      <c r="U257" s="776"/>
      <c r="V257" s="776"/>
    </row>
    <row r="258" spans="1:22" ht="15.75" customHeight="1">
      <c r="A258" s="776"/>
      <c r="B258" s="776"/>
      <c r="C258" s="777"/>
      <c r="D258" s="778"/>
      <c r="E258" s="776"/>
      <c r="F258" s="776"/>
      <c r="G258" s="776"/>
      <c r="H258" s="776"/>
      <c r="I258" s="776"/>
      <c r="J258" s="776"/>
      <c r="K258" s="776"/>
      <c r="L258" s="776"/>
      <c r="M258" s="776"/>
      <c r="N258" s="776"/>
      <c r="O258" s="776"/>
      <c r="P258" s="776"/>
      <c r="Q258" s="776"/>
      <c r="R258" s="776"/>
      <c r="S258" s="776"/>
      <c r="T258" s="776"/>
      <c r="U258" s="776"/>
      <c r="V258" s="776"/>
    </row>
    <row r="259" spans="1:22" ht="15.75" customHeight="1">
      <c r="A259" s="776"/>
      <c r="B259" s="776"/>
      <c r="C259" s="777"/>
      <c r="D259" s="778"/>
      <c r="E259" s="776"/>
      <c r="F259" s="776"/>
      <c r="G259" s="776"/>
      <c r="H259" s="776"/>
      <c r="I259" s="776"/>
      <c r="J259" s="776"/>
      <c r="K259" s="776"/>
      <c r="L259" s="776"/>
      <c r="M259" s="776"/>
      <c r="N259" s="776"/>
      <c r="O259" s="776"/>
      <c r="P259" s="776"/>
      <c r="Q259" s="776"/>
      <c r="R259" s="776"/>
      <c r="S259" s="776"/>
      <c r="T259" s="776"/>
      <c r="U259" s="776"/>
      <c r="V259" s="776"/>
    </row>
    <row r="260" spans="1:22" ht="15.75" customHeight="1">
      <c r="A260" s="776"/>
      <c r="B260" s="776"/>
      <c r="C260" s="777"/>
      <c r="D260" s="778"/>
      <c r="E260" s="776"/>
      <c r="F260" s="776"/>
      <c r="G260" s="776"/>
      <c r="H260" s="776"/>
      <c r="I260" s="776"/>
      <c r="J260" s="776"/>
      <c r="K260" s="776"/>
      <c r="L260" s="776"/>
      <c r="M260" s="776"/>
      <c r="N260" s="776"/>
      <c r="O260" s="776"/>
      <c r="P260" s="776"/>
      <c r="Q260" s="776"/>
      <c r="R260" s="776"/>
      <c r="S260" s="776"/>
      <c r="T260" s="776"/>
      <c r="U260" s="776"/>
      <c r="V260" s="776"/>
    </row>
    <row r="261" spans="1:22" ht="15.75" customHeight="1">
      <c r="A261" s="776"/>
      <c r="B261" s="776"/>
      <c r="C261" s="777"/>
      <c r="D261" s="778"/>
      <c r="E261" s="776"/>
      <c r="F261" s="776"/>
      <c r="G261" s="776"/>
      <c r="H261" s="776"/>
      <c r="I261" s="776"/>
      <c r="J261" s="776"/>
      <c r="K261" s="776"/>
      <c r="L261" s="776"/>
      <c r="M261" s="776"/>
      <c r="N261" s="776"/>
      <c r="O261" s="776"/>
      <c r="P261" s="776"/>
      <c r="Q261" s="776"/>
      <c r="R261" s="776"/>
      <c r="S261" s="776"/>
      <c r="T261" s="776"/>
      <c r="U261" s="776"/>
      <c r="V261" s="776"/>
    </row>
    <row r="262" spans="1:22" ht="15.75" customHeight="1">
      <c r="A262" s="776"/>
      <c r="B262" s="776"/>
      <c r="C262" s="777"/>
      <c r="D262" s="778"/>
      <c r="E262" s="776"/>
      <c r="F262" s="776"/>
      <c r="G262" s="776"/>
      <c r="H262" s="776"/>
      <c r="I262" s="776"/>
      <c r="J262" s="776"/>
      <c r="K262" s="776"/>
      <c r="L262" s="776"/>
      <c r="M262" s="776"/>
      <c r="N262" s="776"/>
      <c r="O262" s="776"/>
      <c r="P262" s="776"/>
      <c r="Q262" s="776"/>
      <c r="R262" s="776"/>
      <c r="S262" s="776"/>
      <c r="T262" s="776"/>
      <c r="U262" s="776"/>
      <c r="V262" s="776"/>
    </row>
    <row r="263" spans="1:22" ht="15.75" customHeight="1">
      <c r="A263" s="776"/>
      <c r="B263" s="776"/>
      <c r="C263" s="777"/>
      <c r="D263" s="778"/>
      <c r="E263" s="776"/>
      <c r="F263" s="776"/>
      <c r="G263" s="776"/>
      <c r="H263" s="776"/>
      <c r="I263" s="776"/>
      <c r="J263" s="776"/>
      <c r="K263" s="776"/>
      <c r="L263" s="776"/>
      <c r="M263" s="776"/>
      <c r="N263" s="776"/>
      <c r="O263" s="776"/>
      <c r="P263" s="776"/>
      <c r="Q263" s="776"/>
      <c r="R263" s="776"/>
      <c r="S263" s="776"/>
      <c r="T263" s="776"/>
      <c r="U263" s="776"/>
      <c r="V263" s="776"/>
    </row>
    <row r="264" spans="1:22" ht="15.75" customHeight="1">
      <c r="A264" s="776"/>
      <c r="B264" s="776"/>
      <c r="C264" s="777"/>
      <c r="D264" s="778"/>
      <c r="E264" s="776"/>
      <c r="F264" s="776"/>
      <c r="G264" s="776"/>
      <c r="H264" s="776"/>
      <c r="I264" s="776"/>
      <c r="J264" s="776"/>
      <c r="K264" s="776"/>
      <c r="L264" s="776"/>
      <c r="M264" s="776"/>
      <c r="N264" s="776"/>
      <c r="O264" s="776"/>
      <c r="P264" s="776"/>
      <c r="Q264" s="776"/>
      <c r="R264" s="776"/>
      <c r="S264" s="776"/>
      <c r="T264" s="776"/>
      <c r="U264" s="776"/>
      <c r="V264" s="776"/>
    </row>
    <row r="265" spans="1:22" ht="15.75" customHeight="1">
      <c r="A265" s="776"/>
      <c r="B265" s="776"/>
      <c r="C265" s="777"/>
      <c r="D265" s="778"/>
      <c r="E265" s="776"/>
      <c r="F265" s="776"/>
      <c r="G265" s="776"/>
      <c r="H265" s="776"/>
      <c r="I265" s="776"/>
      <c r="J265" s="776"/>
      <c r="K265" s="776"/>
      <c r="L265" s="776"/>
      <c r="M265" s="776"/>
      <c r="N265" s="776"/>
      <c r="O265" s="776"/>
      <c r="P265" s="776"/>
      <c r="Q265" s="776"/>
      <c r="R265" s="776"/>
      <c r="S265" s="776"/>
      <c r="T265" s="776"/>
      <c r="U265" s="776"/>
      <c r="V265" s="776"/>
    </row>
    <row r="266" spans="1:22" ht="15.75" customHeight="1">
      <c r="A266" s="776"/>
      <c r="B266" s="776"/>
      <c r="C266" s="777"/>
      <c r="D266" s="778"/>
      <c r="E266" s="776"/>
      <c r="F266" s="776"/>
      <c r="G266" s="776"/>
      <c r="H266" s="776"/>
      <c r="I266" s="776"/>
      <c r="J266" s="776"/>
      <c r="K266" s="776"/>
      <c r="L266" s="776"/>
      <c r="M266" s="776"/>
      <c r="N266" s="776"/>
      <c r="O266" s="776"/>
      <c r="P266" s="776"/>
      <c r="Q266" s="776"/>
      <c r="R266" s="776"/>
      <c r="S266" s="776"/>
      <c r="T266" s="776"/>
      <c r="U266" s="776"/>
      <c r="V266" s="776"/>
    </row>
    <row r="267" spans="1:22" ht="15.75" customHeight="1">
      <c r="A267" s="776"/>
      <c r="B267" s="776"/>
      <c r="C267" s="777"/>
      <c r="D267" s="778"/>
      <c r="E267" s="776"/>
      <c r="F267" s="776"/>
      <c r="G267" s="776"/>
      <c r="H267" s="776"/>
      <c r="I267" s="776"/>
      <c r="J267" s="776"/>
      <c r="K267" s="776"/>
      <c r="L267" s="776"/>
      <c r="M267" s="776"/>
      <c r="N267" s="776"/>
      <c r="O267" s="776"/>
      <c r="P267" s="776"/>
      <c r="Q267" s="776"/>
      <c r="R267" s="776"/>
      <c r="S267" s="776"/>
      <c r="T267" s="776"/>
      <c r="U267" s="776"/>
      <c r="V267" s="776"/>
    </row>
    <row r="268" spans="1:22" ht="15.75" customHeight="1">
      <c r="A268" s="776"/>
      <c r="B268" s="776"/>
      <c r="C268" s="777"/>
      <c r="D268" s="778"/>
      <c r="E268" s="776"/>
      <c r="F268" s="776"/>
      <c r="G268" s="776"/>
      <c r="H268" s="776"/>
      <c r="I268" s="776"/>
      <c r="J268" s="776"/>
      <c r="K268" s="776"/>
      <c r="L268" s="776"/>
      <c r="M268" s="776"/>
      <c r="N268" s="776"/>
      <c r="O268" s="776"/>
      <c r="P268" s="776"/>
      <c r="Q268" s="776"/>
      <c r="R268" s="776"/>
      <c r="S268" s="776"/>
      <c r="T268" s="776"/>
      <c r="U268" s="776"/>
      <c r="V268" s="776"/>
    </row>
    <row r="269" spans="1:22" ht="15.75" customHeight="1">
      <c r="A269" s="776"/>
      <c r="B269" s="776"/>
      <c r="C269" s="777"/>
      <c r="D269" s="778"/>
      <c r="E269" s="776"/>
      <c r="F269" s="776"/>
      <c r="G269" s="776"/>
      <c r="H269" s="776"/>
      <c r="I269" s="776"/>
      <c r="J269" s="776"/>
      <c r="K269" s="776"/>
      <c r="L269" s="776"/>
      <c r="M269" s="776"/>
      <c r="N269" s="776"/>
      <c r="O269" s="776"/>
      <c r="P269" s="776"/>
      <c r="Q269" s="776"/>
      <c r="R269" s="776"/>
      <c r="S269" s="776"/>
      <c r="T269" s="776"/>
      <c r="U269" s="776"/>
      <c r="V269" s="776"/>
    </row>
    <row r="270" spans="1:22" ht="15.75" customHeight="1">
      <c r="A270" s="776"/>
      <c r="B270" s="776"/>
      <c r="C270" s="777"/>
      <c r="D270" s="778"/>
      <c r="E270" s="776"/>
      <c r="F270" s="776"/>
      <c r="G270" s="776"/>
      <c r="H270" s="776"/>
      <c r="I270" s="776"/>
      <c r="J270" s="776"/>
      <c r="K270" s="776"/>
      <c r="L270" s="776"/>
      <c r="M270" s="776"/>
      <c r="N270" s="776"/>
      <c r="O270" s="776"/>
      <c r="P270" s="776"/>
      <c r="Q270" s="776"/>
      <c r="R270" s="776"/>
      <c r="S270" s="776"/>
      <c r="T270" s="776"/>
      <c r="U270" s="776"/>
      <c r="V270" s="776"/>
    </row>
    <row r="271" spans="1:22" ht="15.75" customHeight="1">
      <c r="A271" s="776"/>
      <c r="B271" s="776"/>
      <c r="C271" s="777"/>
      <c r="D271" s="778"/>
      <c r="E271" s="776"/>
      <c r="F271" s="776"/>
      <c r="G271" s="776"/>
      <c r="H271" s="776"/>
      <c r="I271" s="776"/>
      <c r="J271" s="776"/>
      <c r="K271" s="776"/>
      <c r="L271" s="776"/>
      <c r="M271" s="776"/>
      <c r="N271" s="776"/>
      <c r="O271" s="776"/>
      <c r="P271" s="776"/>
      <c r="Q271" s="776"/>
      <c r="R271" s="776"/>
      <c r="S271" s="776"/>
      <c r="T271" s="776"/>
      <c r="U271" s="776"/>
      <c r="V271" s="776"/>
    </row>
    <row r="272" spans="1:22" ht="15.75" customHeight="1">
      <c r="A272" s="776"/>
      <c r="B272" s="776"/>
      <c r="C272" s="777"/>
      <c r="D272" s="778"/>
      <c r="E272" s="776"/>
      <c r="F272" s="776"/>
      <c r="G272" s="776"/>
      <c r="H272" s="776"/>
      <c r="I272" s="776"/>
      <c r="J272" s="776"/>
      <c r="K272" s="776"/>
      <c r="L272" s="776"/>
      <c r="M272" s="776"/>
      <c r="N272" s="776"/>
      <c r="O272" s="776"/>
      <c r="P272" s="776"/>
      <c r="Q272" s="776"/>
      <c r="R272" s="776"/>
      <c r="S272" s="776"/>
      <c r="T272" s="776"/>
      <c r="U272" s="776"/>
      <c r="V272" s="776"/>
    </row>
    <row r="273" spans="1:22" ht="15.75" customHeight="1">
      <c r="A273" s="776"/>
      <c r="B273" s="776"/>
      <c r="C273" s="777"/>
      <c r="D273" s="778"/>
      <c r="E273" s="776"/>
      <c r="F273" s="776"/>
      <c r="G273" s="776"/>
      <c r="H273" s="776"/>
      <c r="I273" s="776"/>
      <c r="J273" s="776"/>
      <c r="K273" s="776"/>
      <c r="L273" s="776"/>
      <c r="M273" s="776"/>
      <c r="N273" s="776"/>
      <c r="O273" s="776"/>
      <c r="P273" s="776"/>
      <c r="Q273" s="776"/>
      <c r="R273" s="776"/>
      <c r="S273" s="776"/>
      <c r="T273" s="776"/>
      <c r="U273" s="776"/>
      <c r="V273" s="776"/>
    </row>
    <row r="274" spans="1:22" ht="15.75" customHeight="1">
      <c r="A274" s="776"/>
      <c r="B274" s="776"/>
      <c r="C274" s="777"/>
      <c r="D274" s="778"/>
      <c r="E274" s="776"/>
      <c r="F274" s="776"/>
      <c r="G274" s="776"/>
      <c r="H274" s="776"/>
      <c r="I274" s="776"/>
      <c r="J274" s="776"/>
      <c r="K274" s="776"/>
      <c r="L274" s="776"/>
      <c r="M274" s="776"/>
      <c r="N274" s="776"/>
      <c r="O274" s="776"/>
      <c r="P274" s="776"/>
      <c r="Q274" s="776"/>
      <c r="R274" s="776"/>
      <c r="S274" s="776"/>
      <c r="T274" s="776"/>
      <c r="U274" s="776"/>
      <c r="V274" s="776"/>
    </row>
    <row r="275" spans="1:22" ht="15.75" customHeight="1">
      <c r="A275" s="776"/>
      <c r="B275" s="776"/>
      <c r="C275" s="777"/>
      <c r="D275" s="778"/>
      <c r="E275" s="776"/>
      <c r="F275" s="776"/>
      <c r="G275" s="776"/>
      <c r="H275" s="776"/>
      <c r="I275" s="776"/>
      <c r="J275" s="776"/>
      <c r="K275" s="776"/>
      <c r="L275" s="776"/>
      <c r="M275" s="776"/>
      <c r="N275" s="776"/>
      <c r="O275" s="776"/>
      <c r="P275" s="776"/>
      <c r="Q275" s="776"/>
      <c r="R275" s="776"/>
      <c r="S275" s="776"/>
      <c r="T275" s="776"/>
      <c r="U275" s="776"/>
      <c r="V275" s="776"/>
    </row>
    <row r="276" spans="1:22" ht="15.75" customHeight="1">
      <c r="A276" s="776"/>
      <c r="B276" s="776"/>
      <c r="C276" s="777"/>
      <c r="D276" s="778"/>
      <c r="E276" s="776"/>
      <c r="F276" s="776"/>
      <c r="G276" s="776"/>
      <c r="H276" s="776"/>
      <c r="I276" s="776"/>
      <c r="J276" s="776"/>
      <c r="K276" s="776"/>
      <c r="L276" s="776"/>
      <c r="M276" s="776"/>
      <c r="N276" s="776"/>
      <c r="O276" s="776"/>
      <c r="P276" s="776"/>
      <c r="Q276" s="776"/>
      <c r="R276" s="776"/>
      <c r="S276" s="776"/>
      <c r="T276" s="776"/>
      <c r="U276" s="776"/>
      <c r="V276" s="776"/>
    </row>
    <row r="277" spans="1:22" ht="15.75" customHeight="1">
      <c r="A277" s="776"/>
      <c r="B277" s="776"/>
      <c r="C277" s="777"/>
      <c r="D277" s="778"/>
      <c r="E277" s="776"/>
      <c r="F277" s="776"/>
      <c r="G277" s="776"/>
      <c r="H277" s="776"/>
      <c r="I277" s="776"/>
      <c r="J277" s="776"/>
      <c r="K277" s="776"/>
      <c r="L277" s="776"/>
      <c r="M277" s="776"/>
      <c r="N277" s="776"/>
      <c r="O277" s="776"/>
      <c r="P277" s="776"/>
      <c r="Q277" s="776"/>
      <c r="R277" s="776"/>
      <c r="S277" s="776"/>
      <c r="T277" s="776"/>
      <c r="U277" s="776"/>
      <c r="V277" s="776"/>
    </row>
    <row r="278" spans="1:22" ht="15.75" customHeight="1">
      <c r="A278" s="776"/>
      <c r="B278" s="776"/>
      <c r="C278" s="777"/>
      <c r="D278" s="778"/>
      <c r="E278" s="776"/>
      <c r="F278" s="776"/>
      <c r="G278" s="776"/>
      <c r="H278" s="776"/>
      <c r="I278" s="776"/>
      <c r="J278" s="776"/>
      <c r="K278" s="776"/>
      <c r="L278" s="776"/>
      <c r="M278" s="776"/>
      <c r="N278" s="776"/>
      <c r="O278" s="776"/>
      <c r="P278" s="776"/>
      <c r="Q278" s="776"/>
      <c r="R278" s="776"/>
      <c r="S278" s="776"/>
      <c r="T278" s="776"/>
      <c r="U278" s="776"/>
      <c r="V278" s="776"/>
    </row>
    <row r="279" spans="1:22" ht="15.75" customHeight="1">
      <c r="A279" s="776"/>
      <c r="B279" s="776"/>
      <c r="C279" s="777"/>
      <c r="D279" s="778"/>
      <c r="E279" s="776"/>
      <c r="F279" s="776"/>
      <c r="G279" s="776"/>
      <c r="H279" s="776"/>
      <c r="I279" s="776"/>
      <c r="J279" s="776"/>
      <c r="K279" s="776"/>
      <c r="L279" s="776"/>
      <c r="M279" s="776"/>
      <c r="N279" s="776"/>
      <c r="O279" s="776"/>
      <c r="P279" s="776"/>
      <c r="Q279" s="776"/>
      <c r="R279" s="776"/>
      <c r="S279" s="776"/>
      <c r="T279" s="776"/>
      <c r="U279" s="776"/>
      <c r="V279" s="776"/>
    </row>
    <row r="280" spans="1:22" ht="15.75" customHeight="1">
      <c r="A280" s="776"/>
      <c r="B280" s="776"/>
      <c r="C280" s="777"/>
      <c r="D280" s="778"/>
      <c r="E280" s="776"/>
      <c r="F280" s="776"/>
      <c r="G280" s="776"/>
      <c r="H280" s="776"/>
      <c r="I280" s="776"/>
      <c r="J280" s="776"/>
      <c r="K280" s="776"/>
      <c r="L280" s="776"/>
      <c r="M280" s="776"/>
      <c r="N280" s="776"/>
      <c r="O280" s="776"/>
      <c r="P280" s="776"/>
      <c r="Q280" s="776"/>
      <c r="R280" s="776"/>
      <c r="S280" s="776"/>
      <c r="T280" s="776"/>
      <c r="U280" s="776"/>
      <c r="V280" s="776"/>
    </row>
    <row r="281" spans="1:22" ht="15.75" customHeight="1">
      <c r="A281" s="776"/>
      <c r="B281" s="776"/>
      <c r="C281" s="777"/>
      <c r="D281" s="778"/>
      <c r="E281" s="776"/>
      <c r="F281" s="776"/>
      <c r="G281" s="776"/>
      <c r="H281" s="776"/>
      <c r="I281" s="776"/>
      <c r="J281" s="776"/>
      <c r="K281" s="776"/>
      <c r="L281" s="776"/>
      <c r="M281" s="776"/>
      <c r="N281" s="776"/>
      <c r="O281" s="776"/>
      <c r="P281" s="776"/>
      <c r="Q281" s="776"/>
      <c r="R281" s="776"/>
      <c r="S281" s="776"/>
      <c r="T281" s="776"/>
      <c r="U281" s="776"/>
      <c r="V281" s="776"/>
    </row>
    <row r="282" spans="1:22" ht="15.75" customHeight="1">
      <c r="A282" s="776"/>
      <c r="B282" s="776"/>
      <c r="C282" s="777"/>
      <c r="D282" s="778"/>
      <c r="E282" s="776"/>
      <c r="F282" s="776"/>
      <c r="G282" s="776"/>
      <c r="H282" s="776"/>
      <c r="I282" s="776"/>
      <c r="J282" s="776"/>
      <c r="K282" s="776"/>
      <c r="L282" s="776"/>
      <c r="M282" s="776"/>
      <c r="N282" s="776"/>
      <c r="O282" s="776"/>
      <c r="P282" s="776"/>
      <c r="Q282" s="776"/>
      <c r="R282" s="776"/>
      <c r="S282" s="776"/>
      <c r="T282" s="776"/>
      <c r="U282" s="776"/>
      <c r="V282" s="776"/>
    </row>
    <row r="283" spans="1:22" ht="15.75" customHeight="1">
      <c r="A283" s="776"/>
      <c r="B283" s="776"/>
      <c r="C283" s="777"/>
      <c r="D283" s="778"/>
      <c r="E283" s="776"/>
      <c r="F283" s="776"/>
      <c r="G283" s="776"/>
      <c r="H283" s="776"/>
      <c r="I283" s="776"/>
      <c r="J283" s="776"/>
      <c r="K283" s="776"/>
      <c r="L283" s="776"/>
      <c r="M283" s="776"/>
      <c r="N283" s="776"/>
      <c r="O283" s="776"/>
      <c r="P283" s="776"/>
      <c r="Q283" s="776"/>
      <c r="R283" s="776"/>
      <c r="S283" s="776"/>
      <c r="T283" s="776"/>
      <c r="U283" s="776"/>
      <c r="V283" s="776"/>
    </row>
    <row r="284" spans="1:22" ht="15.75" customHeight="1">
      <c r="A284" s="776"/>
      <c r="B284" s="776"/>
      <c r="C284" s="777"/>
      <c r="D284" s="778"/>
      <c r="E284" s="776"/>
      <c r="F284" s="776"/>
      <c r="G284" s="776"/>
      <c r="H284" s="776"/>
      <c r="I284" s="776"/>
      <c r="J284" s="776"/>
      <c r="K284" s="776"/>
      <c r="L284" s="776"/>
      <c r="M284" s="776"/>
      <c r="N284" s="776"/>
      <c r="O284" s="776"/>
      <c r="P284" s="776"/>
      <c r="Q284" s="776"/>
      <c r="R284" s="776"/>
      <c r="S284" s="776"/>
      <c r="T284" s="776"/>
      <c r="U284" s="776"/>
      <c r="V284" s="776"/>
    </row>
    <row r="285" spans="1:22" ht="15.75" customHeight="1">
      <c r="A285" s="776"/>
      <c r="B285" s="776"/>
      <c r="C285" s="777"/>
      <c r="D285" s="778"/>
      <c r="E285" s="776"/>
      <c r="F285" s="776"/>
      <c r="G285" s="776"/>
      <c r="H285" s="776"/>
      <c r="I285" s="776"/>
      <c r="J285" s="776"/>
      <c r="K285" s="776"/>
      <c r="L285" s="776"/>
      <c r="M285" s="776"/>
      <c r="N285" s="776"/>
      <c r="O285" s="776"/>
      <c r="P285" s="776"/>
      <c r="Q285" s="776"/>
      <c r="R285" s="776"/>
      <c r="S285" s="776"/>
      <c r="T285" s="776"/>
      <c r="U285" s="776"/>
      <c r="V285" s="776"/>
    </row>
    <row r="286" spans="1:22" ht="15.75" customHeight="1">
      <c r="A286" s="776"/>
      <c r="B286" s="776"/>
      <c r="C286" s="777"/>
      <c r="D286" s="778"/>
      <c r="E286" s="776"/>
      <c r="F286" s="776"/>
      <c r="G286" s="776"/>
      <c r="H286" s="776"/>
      <c r="I286" s="776"/>
      <c r="J286" s="776"/>
      <c r="K286" s="776"/>
      <c r="L286" s="776"/>
      <c r="M286" s="776"/>
      <c r="N286" s="776"/>
      <c r="O286" s="776"/>
      <c r="P286" s="776"/>
      <c r="Q286" s="776"/>
      <c r="R286" s="776"/>
      <c r="S286" s="776"/>
      <c r="T286" s="776"/>
      <c r="U286" s="776"/>
      <c r="V286" s="776"/>
    </row>
    <row r="287" spans="1:22" ht="15.75" customHeight="1">
      <c r="A287" s="776"/>
      <c r="B287" s="776"/>
      <c r="C287" s="777"/>
      <c r="D287" s="778"/>
      <c r="E287" s="776"/>
      <c r="F287" s="776"/>
      <c r="G287" s="776"/>
      <c r="H287" s="776"/>
      <c r="I287" s="776"/>
      <c r="J287" s="776"/>
      <c r="K287" s="776"/>
      <c r="L287" s="776"/>
      <c r="M287" s="776"/>
      <c r="N287" s="776"/>
      <c r="O287" s="776"/>
      <c r="P287" s="776"/>
      <c r="Q287" s="776"/>
      <c r="R287" s="776"/>
      <c r="S287" s="776"/>
      <c r="T287" s="776"/>
      <c r="U287" s="776"/>
      <c r="V287" s="776"/>
    </row>
    <row r="288" spans="1:22" ht="15.75" customHeight="1">
      <c r="A288" s="776"/>
      <c r="B288" s="776"/>
      <c r="C288" s="777"/>
      <c r="D288" s="778"/>
      <c r="E288" s="776"/>
      <c r="F288" s="776"/>
      <c r="G288" s="776"/>
      <c r="H288" s="776"/>
      <c r="I288" s="776"/>
      <c r="J288" s="776"/>
      <c r="K288" s="776"/>
      <c r="L288" s="776"/>
      <c r="M288" s="776"/>
      <c r="N288" s="776"/>
      <c r="O288" s="776"/>
      <c r="P288" s="776"/>
      <c r="Q288" s="776"/>
      <c r="R288" s="776"/>
      <c r="S288" s="776"/>
      <c r="T288" s="776"/>
      <c r="U288" s="776"/>
      <c r="V288" s="776"/>
    </row>
    <row r="289" spans="1:22" ht="15.75" customHeight="1">
      <c r="A289" s="776"/>
      <c r="B289" s="776"/>
      <c r="C289" s="777"/>
      <c r="D289" s="778"/>
      <c r="E289" s="776"/>
      <c r="F289" s="776"/>
      <c r="G289" s="776"/>
      <c r="H289" s="776"/>
      <c r="I289" s="776"/>
      <c r="J289" s="776"/>
      <c r="K289" s="776"/>
      <c r="L289" s="776"/>
      <c r="M289" s="776"/>
      <c r="N289" s="776"/>
      <c r="O289" s="776"/>
      <c r="P289" s="776"/>
      <c r="Q289" s="776"/>
      <c r="R289" s="776"/>
      <c r="S289" s="776"/>
      <c r="T289" s="776"/>
      <c r="U289" s="776"/>
      <c r="V289" s="776"/>
    </row>
    <row r="290" spans="1:22" ht="15.75" customHeight="1">
      <c r="A290" s="776"/>
      <c r="B290" s="776"/>
      <c r="C290" s="777"/>
      <c r="D290" s="778"/>
      <c r="E290" s="776"/>
      <c r="F290" s="776"/>
      <c r="G290" s="776"/>
      <c r="H290" s="776"/>
      <c r="I290" s="776"/>
      <c r="J290" s="776"/>
      <c r="K290" s="776"/>
      <c r="L290" s="776"/>
      <c r="M290" s="776"/>
      <c r="N290" s="776"/>
      <c r="O290" s="776"/>
      <c r="P290" s="776"/>
      <c r="Q290" s="776"/>
      <c r="R290" s="776"/>
      <c r="S290" s="776"/>
      <c r="T290" s="776"/>
      <c r="U290" s="776"/>
      <c r="V290" s="776"/>
    </row>
    <row r="291" spans="1:22" ht="15.75" customHeight="1">
      <c r="A291" s="776"/>
      <c r="B291" s="776"/>
      <c r="C291" s="777"/>
      <c r="D291" s="778"/>
      <c r="E291" s="776"/>
      <c r="F291" s="776"/>
      <c r="G291" s="776"/>
      <c r="H291" s="776"/>
      <c r="I291" s="776"/>
      <c r="J291" s="776"/>
      <c r="K291" s="776"/>
      <c r="L291" s="776"/>
      <c r="M291" s="776"/>
      <c r="N291" s="776"/>
      <c r="O291" s="776"/>
      <c r="P291" s="776"/>
      <c r="Q291" s="776"/>
      <c r="R291" s="776"/>
      <c r="S291" s="776"/>
      <c r="T291" s="776"/>
      <c r="U291" s="776"/>
      <c r="V291" s="776"/>
    </row>
    <row r="292" spans="1:22" ht="15.75" customHeight="1">
      <c r="A292" s="776"/>
      <c r="B292" s="776"/>
      <c r="C292" s="777"/>
      <c r="D292" s="778"/>
      <c r="E292" s="776"/>
      <c r="F292" s="776"/>
      <c r="G292" s="776"/>
      <c r="H292" s="776"/>
      <c r="I292" s="776"/>
      <c r="J292" s="776"/>
      <c r="K292" s="776"/>
      <c r="L292" s="776"/>
      <c r="M292" s="776"/>
      <c r="N292" s="776"/>
      <c r="O292" s="776"/>
      <c r="P292" s="776"/>
      <c r="Q292" s="776"/>
      <c r="R292" s="776"/>
      <c r="S292" s="776"/>
      <c r="T292" s="776"/>
      <c r="U292" s="776"/>
      <c r="V292" s="776"/>
    </row>
    <row r="293" spans="1:22" ht="15.75" customHeight="1">
      <c r="A293" s="776"/>
      <c r="B293" s="776"/>
      <c r="C293" s="777"/>
      <c r="D293" s="778"/>
      <c r="E293" s="776"/>
      <c r="F293" s="776"/>
      <c r="G293" s="776"/>
      <c r="H293" s="776"/>
      <c r="I293" s="776"/>
      <c r="J293" s="776"/>
      <c r="K293" s="776"/>
      <c r="L293" s="776"/>
      <c r="M293" s="776"/>
      <c r="N293" s="776"/>
      <c r="O293" s="776"/>
      <c r="P293" s="776"/>
      <c r="Q293" s="776"/>
      <c r="R293" s="776"/>
      <c r="S293" s="776"/>
      <c r="T293" s="776"/>
      <c r="U293" s="776"/>
      <c r="V293" s="776"/>
    </row>
    <row r="294" spans="1:22" ht="15.75" customHeight="1">
      <c r="A294" s="776"/>
      <c r="B294" s="776"/>
      <c r="C294" s="777"/>
      <c r="D294" s="778"/>
      <c r="E294" s="776"/>
      <c r="F294" s="776"/>
      <c r="G294" s="776"/>
      <c r="H294" s="776"/>
      <c r="I294" s="776"/>
      <c r="J294" s="776"/>
      <c r="K294" s="776"/>
      <c r="L294" s="776"/>
      <c r="M294" s="776"/>
      <c r="N294" s="776"/>
      <c r="O294" s="776"/>
      <c r="P294" s="776"/>
      <c r="Q294" s="776"/>
      <c r="R294" s="776"/>
      <c r="S294" s="776"/>
      <c r="T294" s="776"/>
      <c r="U294" s="776"/>
      <c r="V294" s="776"/>
    </row>
    <row r="295" spans="1:22" ht="15.75" customHeight="1">
      <c r="A295" s="776"/>
      <c r="B295" s="776"/>
      <c r="C295" s="777"/>
      <c r="D295" s="778"/>
      <c r="E295" s="776"/>
      <c r="F295" s="776"/>
      <c r="G295" s="776"/>
      <c r="H295" s="776"/>
      <c r="I295" s="776"/>
      <c r="J295" s="776"/>
      <c r="K295" s="776"/>
      <c r="L295" s="776"/>
      <c r="M295" s="776"/>
      <c r="N295" s="776"/>
      <c r="O295" s="776"/>
      <c r="P295" s="776"/>
      <c r="Q295" s="776"/>
      <c r="R295" s="776"/>
      <c r="S295" s="776"/>
      <c r="T295" s="776"/>
      <c r="U295" s="776"/>
      <c r="V295" s="776"/>
    </row>
    <row r="296" spans="1:22" ht="15.75" customHeight="1">
      <c r="A296" s="776"/>
      <c r="B296" s="776"/>
      <c r="C296" s="777"/>
      <c r="D296" s="778"/>
      <c r="E296" s="776"/>
      <c r="F296" s="776"/>
      <c r="G296" s="776"/>
      <c r="H296" s="776"/>
      <c r="I296" s="776"/>
      <c r="J296" s="776"/>
      <c r="K296" s="776"/>
      <c r="L296" s="776"/>
      <c r="M296" s="776"/>
      <c r="N296" s="776"/>
      <c r="O296" s="776"/>
      <c r="P296" s="776"/>
      <c r="Q296" s="776"/>
      <c r="R296" s="776"/>
      <c r="S296" s="776"/>
      <c r="T296" s="776"/>
      <c r="U296" s="776"/>
      <c r="V296" s="776"/>
    </row>
    <row r="297" spans="1:22" ht="15.75" customHeight="1">
      <c r="A297" s="776"/>
      <c r="B297" s="776"/>
      <c r="C297" s="777"/>
      <c r="D297" s="778"/>
      <c r="E297" s="776"/>
      <c r="F297" s="776"/>
      <c r="G297" s="776"/>
      <c r="H297" s="776"/>
      <c r="I297" s="776"/>
      <c r="J297" s="776"/>
      <c r="K297" s="776"/>
      <c r="L297" s="776"/>
      <c r="M297" s="776"/>
      <c r="N297" s="776"/>
      <c r="O297" s="776"/>
      <c r="P297" s="776"/>
      <c r="Q297" s="776"/>
      <c r="R297" s="776"/>
      <c r="S297" s="776"/>
      <c r="T297" s="776"/>
      <c r="U297" s="776"/>
      <c r="V297" s="776"/>
    </row>
    <row r="298" spans="1:22" ht="15.75" customHeight="1">
      <c r="A298" s="776"/>
      <c r="B298" s="776"/>
      <c r="C298" s="777"/>
      <c r="D298" s="778"/>
      <c r="E298" s="776"/>
      <c r="F298" s="776"/>
      <c r="G298" s="776"/>
      <c r="H298" s="776"/>
      <c r="I298" s="776"/>
      <c r="J298" s="776"/>
      <c r="K298" s="776"/>
      <c r="L298" s="776"/>
      <c r="M298" s="776"/>
      <c r="N298" s="776"/>
      <c r="O298" s="776"/>
      <c r="P298" s="776"/>
      <c r="Q298" s="776"/>
      <c r="R298" s="776"/>
      <c r="S298" s="776"/>
      <c r="T298" s="776"/>
      <c r="U298" s="776"/>
      <c r="V298" s="776"/>
    </row>
    <row r="299" spans="1:22" ht="15.75" customHeight="1">
      <c r="A299" s="776"/>
      <c r="B299" s="776"/>
      <c r="C299" s="777"/>
      <c r="D299" s="778"/>
      <c r="E299" s="776"/>
      <c r="F299" s="776"/>
      <c r="G299" s="776"/>
      <c r="H299" s="776"/>
      <c r="I299" s="776"/>
      <c r="J299" s="776"/>
      <c r="K299" s="776"/>
      <c r="L299" s="776"/>
      <c r="M299" s="776"/>
      <c r="N299" s="776"/>
      <c r="O299" s="776"/>
      <c r="P299" s="776"/>
      <c r="Q299" s="776"/>
      <c r="R299" s="776"/>
      <c r="S299" s="776"/>
      <c r="T299" s="776"/>
      <c r="U299" s="776"/>
      <c r="V299" s="776"/>
    </row>
    <row r="300" spans="1:22" ht="15.75" customHeight="1">
      <c r="A300" s="776"/>
      <c r="B300" s="776"/>
      <c r="C300" s="777"/>
      <c r="D300" s="778"/>
      <c r="E300" s="776"/>
      <c r="F300" s="776"/>
      <c r="G300" s="776"/>
      <c r="H300" s="776"/>
      <c r="I300" s="776"/>
      <c r="J300" s="776"/>
      <c r="K300" s="776"/>
      <c r="L300" s="776"/>
      <c r="M300" s="776"/>
      <c r="N300" s="776"/>
      <c r="O300" s="776"/>
      <c r="P300" s="776"/>
      <c r="Q300" s="776"/>
      <c r="R300" s="776"/>
      <c r="S300" s="776"/>
      <c r="T300" s="776"/>
      <c r="U300" s="776"/>
      <c r="V300" s="776"/>
    </row>
    <row r="301" spans="1:22" ht="15.75" customHeight="1">
      <c r="A301" s="776"/>
      <c r="B301" s="776"/>
      <c r="C301" s="777"/>
      <c r="D301" s="778"/>
      <c r="E301" s="776"/>
      <c r="F301" s="776"/>
      <c r="G301" s="776"/>
      <c r="H301" s="776"/>
      <c r="I301" s="776"/>
      <c r="J301" s="776"/>
      <c r="K301" s="776"/>
      <c r="L301" s="776"/>
      <c r="M301" s="776"/>
      <c r="N301" s="776"/>
      <c r="O301" s="776"/>
      <c r="P301" s="776"/>
      <c r="Q301" s="776"/>
      <c r="R301" s="776"/>
      <c r="S301" s="776"/>
      <c r="T301" s="776"/>
      <c r="U301" s="776"/>
      <c r="V301" s="776"/>
    </row>
    <row r="302" spans="1:22" ht="15.75" customHeight="1">
      <c r="A302" s="776"/>
      <c r="B302" s="776"/>
      <c r="C302" s="777"/>
      <c r="D302" s="778"/>
      <c r="E302" s="776"/>
      <c r="F302" s="776"/>
      <c r="G302" s="776"/>
      <c r="H302" s="776"/>
      <c r="I302" s="776"/>
      <c r="J302" s="776"/>
      <c r="K302" s="776"/>
      <c r="L302" s="776"/>
      <c r="M302" s="776"/>
      <c r="N302" s="776"/>
      <c r="O302" s="776"/>
      <c r="P302" s="776"/>
      <c r="Q302" s="776"/>
      <c r="R302" s="776"/>
      <c r="S302" s="776"/>
      <c r="T302" s="776"/>
      <c r="U302" s="776"/>
      <c r="V302" s="776"/>
    </row>
    <row r="303" spans="1:22" ht="15.75" customHeight="1">
      <c r="A303" s="776"/>
      <c r="B303" s="776"/>
      <c r="C303" s="777"/>
      <c r="D303" s="778"/>
      <c r="E303" s="776"/>
      <c r="F303" s="776"/>
      <c r="G303" s="776"/>
      <c r="H303" s="776"/>
      <c r="I303" s="776"/>
      <c r="J303" s="776"/>
      <c r="K303" s="776"/>
      <c r="L303" s="776"/>
      <c r="M303" s="776"/>
      <c r="N303" s="776"/>
      <c r="O303" s="776"/>
      <c r="P303" s="776"/>
      <c r="Q303" s="776"/>
      <c r="R303" s="776"/>
      <c r="S303" s="776"/>
      <c r="T303" s="776"/>
      <c r="U303" s="776"/>
      <c r="V303" s="776"/>
    </row>
    <row r="304" spans="1:22" ht="15.75" customHeight="1">
      <c r="A304" s="776"/>
      <c r="B304" s="776"/>
      <c r="C304" s="777"/>
      <c r="D304" s="778"/>
      <c r="E304" s="776"/>
      <c r="F304" s="776"/>
      <c r="G304" s="776"/>
      <c r="H304" s="776"/>
      <c r="I304" s="776"/>
      <c r="J304" s="776"/>
      <c r="K304" s="776"/>
      <c r="L304" s="776"/>
      <c r="M304" s="776"/>
      <c r="N304" s="776"/>
      <c r="O304" s="776"/>
      <c r="P304" s="776"/>
      <c r="Q304" s="776"/>
      <c r="R304" s="776"/>
      <c r="S304" s="776"/>
      <c r="T304" s="776"/>
      <c r="U304" s="776"/>
      <c r="V304" s="776"/>
    </row>
    <row r="305" spans="1:22" ht="15.75" customHeight="1">
      <c r="A305" s="776"/>
      <c r="B305" s="776"/>
      <c r="C305" s="777"/>
      <c r="D305" s="778"/>
      <c r="E305" s="776"/>
      <c r="F305" s="776"/>
      <c r="G305" s="776"/>
      <c r="H305" s="776"/>
      <c r="I305" s="776"/>
      <c r="J305" s="776"/>
      <c r="K305" s="776"/>
      <c r="L305" s="776"/>
      <c r="M305" s="776"/>
      <c r="N305" s="776"/>
      <c r="O305" s="776"/>
      <c r="P305" s="776"/>
      <c r="Q305" s="776"/>
      <c r="R305" s="776"/>
      <c r="S305" s="776"/>
      <c r="T305" s="776"/>
      <c r="U305" s="776"/>
      <c r="V305" s="776"/>
    </row>
    <row r="306" spans="1:22" ht="15.75" customHeight="1">
      <c r="A306" s="776"/>
      <c r="B306" s="776"/>
      <c r="C306" s="777"/>
      <c r="D306" s="778"/>
      <c r="E306" s="776"/>
      <c r="F306" s="776"/>
      <c r="G306" s="776"/>
      <c r="H306" s="776"/>
      <c r="I306" s="776"/>
      <c r="J306" s="776"/>
      <c r="K306" s="776"/>
      <c r="L306" s="776"/>
      <c r="M306" s="776"/>
      <c r="N306" s="776"/>
      <c r="O306" s="776"/>
      <c r="P306" s="776"/>
      <c r="Q306" s="776"/>
      <c r="R306" s="776"/>
      <c r="S306" s="776"/>
      <c r="T306" s="776"/>
      <c r="U306" s="776"/>
      <c r="V306" s="776"/>
    </row>
    <row r="307" spans="1:22" ht="15.75" customHeight="1">
      <c r="A307" s="776"/>
      <c r="B307" s="776"/>
      <c r="C307" s="777"/>
      <c r="D307" s="778"/>
      <c r="E307" s="776"/>
      <c r="F307" s="776"/>
      <c r="G307" s="776"/>
      <c r="H307" s="776"/>
      <c r="I307" s="776"/>
      <c r="J307" s="776"/>
      <c r="K307" s="776"/>
      <c r="L307" s="776"/>
      <c r="M307" s="776"/>
      <c r="N307" s="776"/>
      <c r="O307" s="776"/>
      <c r="P307" s="776"/>
      <c r="Q307" s="776"/>
      <c r="R307" s="776"/>
      <c r="S307" s="776"/>
      <c r="T307" s="776"/>
      <c r="U307" s="776"/>
      <c r="V307" s="776"/>
    </row>
    <row r="308" spans="1:22" ht="15.75" customHeight="1">
      <c r="A308" s="776"/>
      <c r="B308" s="776"/>
      <c r="C308" s="777"/>
      <c r="D308" s="778"/>
      <c r="E308" s="776"/>
      <c r="F308" s="776"/>
      <c r="G308" s="776"/>
      <c r="H308" s="776"/>
      <c r="I308" s="776"/>
      <c r="J308" s="776"/>
      <c r="K308" s="776"/>
      <c r="L308" s="776"/>
      <c r="M308" s="776"/>
      <c r="N308" s="776"/>
      <c r="O308" s="776"/>
      <c r="P308" s="776"/>
      <c r="Q308" s="776"/>
      <c r="R308" s="776"/>
      <c r="S308" s="776"/>
      <c r="T308" s="776"/>
      <c r="U308" s="776"/>
      <c r="V308" s="776"/>
    </row>
    <row r="309" spans="1:22" ht="15.75" customHeight="1">
      <c r="A309" s="776"/>
      <c r="B309" s="776"/>
      <c r="C309" s="777"/>
      <c r="D309" s="778"/>
      <c r="E309" s="776"/>
      <c r="F309" s="776"/>
      <c r="G309" s="776"/>
      <c r="H309" s="776"/>
      <c r="I309" s="776"/>
      <c r="J309" s="776"/>
      <c r="K309" s="776"/>
      <c r="L309" s="776"/>
      <c r="M309" s="776"/>
      <c r="N309" s="776"/>
      <c r="O309" s="776"/>
      <c r="P309" s="776"/>
      <c r="Q309" s="776"/>
      <c r="R309" s="776"/>
      <c r="S309" s="776"/>
      <c r="T309" s="776"/>
      <c r="U309" s="776"/>
      <c r="V309" s="776"/>
    </row>
    <row r="310" spans="1:22" ht="15.75" customHeight="1">
      <c r="A310" s="776"/>
      <c r="B310" s="776"/>
      <c r="C310" s="777"/>
      <c r="D310" s="778"/>
      <c r="E310" s="776"/>
      <c r="F310" s="776"/>
      <c r="G310" s="776"/>
      <c r="H310" s="776"/>
      <c r="I310" s="776"/>
      <c r="J310" s="776"/>
      <c r="K310" s="776"/>
      <c r="L310" s="776"/>
      <c r="M310" s="776"/>
      <c r="N310" s="776"/>
      <c r="O310" s="776"/>
      <c r="P310" s="776"/>
      <c r="Q310" s="776"/>
      <c r="R310" s="776"/>
      <c r="S310" s="776"/>
      <c r="T310" s="776"/>
      <c r="U310" s="776"/>
      <c r="V310" s="776"/>
    </row>
    <row r="311" spans="1:22" ht="15.75" customHeight="1">
      <c r="A311" s="776"/>
      <c r="B311" s="776"/>
      <c r="C311" s="777"/>
      <c r="D311" s="778"/>
      <c r="E311" s="776"/>
      <c r="F311" s="776"/>
      <c r="G311" s="776"/>
      <c r="H311" s="776"/>
      <c r="I311" s="776"/>
      <c r="J311" s="776"/>
      <c r="K311" s="776"/>
      <c r="L311" s="776"/>
      <c r="M311" s="776"/>
      <c r="N311" s="776"/>
      <c r="O311" s="776"/>
      <c r="P311" s="776"/>
      <c r="Q311" s="776"/>
      <c r="R311" s="776"/>
      <c r="S311" s="776"/>
      <c r="T311" s="776"/>
      <c r="U311" s="776"/>
      <c r="V311" s="776"/>
    </row>
    <row r="312" spans="1:22" ht="15.75" customHeight="1">
      <c r="A312" s="776"/>
      <c r="B312" s="776"/>
      <c r="C312" s="777"/>
      <c r="D312" s="778"/>
      <c r="E312" s="776"/>
      <c r="F312" s="776"/>
      <c r="G312" s="776"/>
      <c r="H312" s="776"/>
      <c r="I312" s="776"/>
      <c r="J312" s="776"/>
      <c r="K312" s="776"/>
      <c r="L312" s="776"/>
      <c r="M312" s="776"/>
      <c r="N312" s="776"/>
      <c r="O312" s="776"/>
      <c r="P312" s="776"/>
      <c r="Q312" s="776"/>
      <c r="R312" s="776"/>
      <c r="S312" s="776"/>
      <c r="T312" s="776"/>
      <c r="U312" s="776"/>
      <c r="V312" s="776"/>
    </row>
    <row r="313" spans="1:22" ht="15.75" customHeight="1">
      <c r="A313" s="776"/>
      <c r="B313" s="776"/>
      <c r="C313" s="777"/>
      <c r="D313" s="778"/>
      <c r="E313" s="776"/>
      <c r="F313" s="776"/>
      <c r="G313" s="776"/>
      <c r="H313" s="776"/>
      <c r="I313" s="776"/>
      <c r="J313" s="776"/>
      <c r="K313" s="776"/>
      <c r="L313" s="776"/>
      <c r="M313" s="776"/>
      <c r="N313" s="776"/>
      <c r="O313" s="776"/>
      <c r="P313" s="776"/>
      <c r="Q313" s="776"/>
      <c r="R313" s="776"/>
      <c r="S313" s="776"/>
      <c r="T313" s="776"/>
      <c r="U313" s="776"/>
      <c r="V313" s="776"/>
    </row>
    <row r="314" spans="1:22" ht="15.75" customHeight="1">
      <c r="A314" s="776"/>
      <c r="B314" s="776"/>
      <c r="C314" s="777"/>
      <c r="D314" s="778"/>
      <c r="E314" s="776"/>
      <c r="F314" s="776"/>
      <c r="G314" s="776"/>
      <c r="H314" s="776"/>
      <c r="I314" s="776"/>
      <c r="J314" s="776"/>
      <c r="K314" s="776"/>
      <c r="L314" s="776"/>
      <c r="M314" s="776"/>
      <c r="N314" s="776"/>
      <c r="O314" s="776"/>
      <c r="P314" s="776"/>
      <c r="Q314" s="776"/>
      <c r="R314" s="776"/>
      <c r="S314" s="776"/>
      <c r="T314" s="776"/>
      <c r="U314" s="776"/>
      <c r="V314" s="776"/>
    </row>
    <row r="315" spans="1:22" ht="15.75" customHeight="1">
      <c r="A315" s="776"/>
      <c r="B315" s="776"/>
      <c r="C315" s="777"/>
      <c r="D315" s="778"/>
      <c r="E315" s="776"/>
      <c r="F315" s="776"/>
      <c r="G315" s="776"/>
      <c r="H315" s="776"/>
      <c r="I315" s="776"/>
      <c r="J315" s="776"/>
      <c r="K315" s="776"/>
      <c r="L315" s="776"/>
      <c r="M315" s="776"/>
      <c r="N315" s="776"/>
      <c r="O315" s="776"/>
      <c r="P315" s="776"/>
      <c r="Q315" s="776"/>
      <c r="R315" s="776"/>
      <c r="S315" s="776"/>
      <c r="T315" s="776"/>
      <c r="U315" s="776"/>
      <c r="V315" s="776"/>
    </row>
    <row r="316" spans="1:22" ht="15.75" customHeight="1">
      <c r="A316" s="776"/>
      <c r="B316" s="776"/>
      <c r="C316" s="777"/>
      <c r="D316" s="778"/>
      <c r="E316" s="776"/>
      <c r="F316" s="776"/>
      <c r="G316" s="776"/>
      <c r="H316" s="776"/>
      <c r="I316" s="776"/>
      <c r="J316" s="776"/>
      <c r="K316" s="776"/>
      <c r="L316" s="776"/>
      <c r="M316" s="776"/>
      <c r="N316" s="776"/>
      <c r="O316" s="776"/>
      <c r="P316" s="776"/>
      <c r="Q316" s="776"/>
      <c r="R316" s="776"/>
      <c r="S316" s="776"/>
      <c r="T316" s="776"/>
      <c r="U316" s="776"/>
      <c r="V316" s="776"/>
    </row>
    <row r="317" spans="1:22" ht="15.75" customHeight="1">
      <c r="A317" s="776"/>
      <c r="B317" s="776"/>
      <c r="C317" s="777"/>
      <c r="D317" s="778"/>
      <c r="E317" s="776"/>
      <c r="F317" s="776"/>
      <c r="G317" s="776"/>
      <c r="H317" s="776"/>
      <c r="I317" s="776"/>
      <c r="J317" s="776"/>
      <c r="K317" s="776"/>
      <c r="L317" s="776"/>
      <c r="M317" s="776"/>
      <c r="N317" s="776"/>
      <c r="O317" s="776"/>
      <c r="P317" s="776"/>
      <c r="Q317" s="776"/>
      <c r="R317" s="776"/>
      <c r="S317" s="776"/>
      <c r="T317" s="776"/>
      <c r="U317" s="776"/>
      <c r="V317" s="776"/>
    </row>
    <row r="318" spans="1:22" ht="15.75" customHeight="1">
      <c r="A318" s="776"/>
      <c r="B318" s="776"/>
      <c r="C318" s="777"/>
      <c r="D318" s="778"/>
      <c r="E318" s="776"/>
      <c r="F318" s="776"/>
      <c r="G318" s="776"/>
      <c r="H318" s="776"/>
      <c r="I318" s="776"/>
      <c r="J318" s="776"/>
      <c r="K318" s="776"/>
      <c r="L318" s="776"/>
      <c r="M318" s="776"/>
      <c r="N318" s="776"/>
      <c r="O318" s="776"/>
      <c r="P318" s="776"/>
      <c r="Q318" s="776"/>
      <c r="R318" s="776"/>
      <c r="S318" s="776"/>
      <c r="T318" s="776"/>
      <c r="U318" s="776"/>
      <c r="V318" s="776"/>
    </row>
    <row r="319" spans="1:22" ht="15.75" customHeight="1">
      <c r="A319" s="776"/>
      <c r="B319" s="776"/>
      <c r="C319" s="777"/>
      <c r="D319" s="778"/>
      <c r="E319" s="776"/>
      <c r="F319" s="776"/>
      <c r="G319" s="776"/>
      <c r="H319" s="776"/>
      <c r="I319" s="776"/>
      <c r="J319" s="776"/>
      <c r="K319" s="776"/>
      <c r="L319" s="776"/>
      <c r="M319" s="776"/>
      <c r="N319" s="776"/>
      <c r="O319" s="776"/>
      <c r="P319" s="776"/>
      <c r="Q319" s="776"/>
      <c r="R319" s="776"/>
      <c r="S319" s="776"/>
      <c r="T319" s="776"/>
      <c r="U319" s="776"/>
      <c r="V319" s="776"/>
    </row>
    <row r="320" spans="1:22" ht="15.75" customHeight="1">
      <c r="A320" s="776"/>
      <c r="B320" s="776"/>
      <c r="C320" s="777"/>
      <c r="D320" s="778"/>
      <c r="E320" s="776"/>
      <c r="F320" s="776"/>
      <c r="G320" s="776"/>
      <c r="H320" s="776"/>
      <c r="I320" s="776"/>
      <c r="J320" s="776"/>
      <c r="K320" s="776"/>
      <c r="L320" s="776"/>
      <c r="M320" s="776"/>
      <c r="N320" s="776"/>
      <c r="O320" s="776"/>
      <c r="P320" s="776"/>
      <c r="Q320" s="776"/>
      <c r="R320" s="776"/>
      <c r="S320" s="776"/>
      <c r="T320" s="776"/>
      <c r="U320" s="776"/>
      <c r="V320" s="776"/>
    </row>
    <row r="321" spans="1:22" ht="15.75" customHeight="1">
      <c r="A321" s="776"/>
      <c r="B321" s="776"/>
      <c r="C321" s="777"/>
      <c r="D321" s="778"/>
      <c r="E321" s="776"/>
      <c r="F321" s="776"/>
      <c r="G321" s="776"/>
      <c r="H321" s="776"/>
      <c r="I321" s="776"/>
      <c r="J321" s="776"/>
      <c r="K321" s="776"/>
      <c r="L321" s="776"/>
      <c r="M321" s="776"/>
      <c r="N321" s="776"/>
      <c r="O321" s="776"/>
      <c r="P321" s="776"/>
      <c r="Q321" s="776"/>
      <c r="R321" s="776"/>
      <c r="S321" s="776"/>
      <c r="T321" s="776"/>
      <c r="U321" s="776"/>
      <c r="V321" s="776"/>
    </row>
    <row r="322" spans="1:22" ht="15.75" customHeight="1">
      <c r="A322" s="776"/>
      <c r="B322" s="776"/>
      <c r="C322" s="777"/>
      <c r="D322" s="778"/>
      <c r="E322" s="776"/>
      <c r="F322" s="776"/>
      <c r="G322" s="776"/>
      <c r="H322" s="776"/>
      <c r="I322" s="776"/>
      <c r="J322" s="776"/>
      <c r="K322" s="776"/>
      <c r="L322" s="776"/>
      <c r="M322" s="776"/>
      <c r="N322" s="776"/>
      <c r="O322" s="776"/>
      <c r="P322" s="776"/>
      <c r="Q322" s="776"/>
      <c r="R322" s="776"/>
      <c r="S322" s="776"/>
      <c r="T322" s="776"/>
      <c r="U322" s="776"/>
      <c r="V322" s="776"/>
    </row>
    <row r="323" spans="1:22" ht="15.75" customHeight="1">
      <c r="A323" s="776"/>
      <c r="B323" s="776"/>
      <c r="C323" s="777"/>
      <c r="D323" s="778"/>
      <c r="E323" s="776"/>
      <c r="F323" s="776"/>
      <c r="G323" s="776"/>
      <c r="H323" s="776"/>
      <c r="I323" s="776"/>
      <c r="J323" s="776"/>
      <c r="K323" s="776"/>
      <c r="L323" s="776"/>
      <c r="M323" s="776"/>
      <c r="N323" s="776"/>
      <c r="O323" s="776"/>
      <c r="P323" s="776"/>
      <c r="Q323" s="776"/>
      <c r="R323" s="776"/>
      <c r="S323" s="776"/>
      <c r="T323" s="776"/>
      <c r="U323" s="776"/>
      <c r="V323" s="776"/>
    </row>
    <row r="324" spans="1:22" ht="15.75" customHeight="1">
      <c r="A324" s="776"/>
      <c r="B324" s="776"/>
      <c r="C324" s="777"/>
      <c r="D324" s="778"/>
      <c r="E324" s="776"/>
      <c r="F324" s="776"/>
      <c r="G324" s="776"/>
      <c r="H324" s="776"/>
      <c r="I324" s="776"/>
      <c r="J324" s="776"/>
      <c r="K324" s="776"/>
      <c r="L324" s="776"/>
      <c r="M324" s="776"/>
      <c r="N324" s="776"/>
      <c r="O324" s="776"/>
      <c r="P324" s="776"/>
      <c r="Q324" s="776"/>
      <c r="R324" s="776"/>
      <c r="S324" s="776"/>
      <c r="T324" s="776"/>
      <c r="U324" s="776"/>
      <c r="V324" s="776"/>
    </row>
    <row r="325" spans="1:22" ht="15.75" customHeight="1">
      <c r="A325" s="776"/>
      <c r="B325" s="776"/>
      <c r="C325" s="777"/>
      <c r="D325" s="778"/>
      <c r="E325" s="776"/>
      <c r="F325" s="776"/>
      <c r="G325" s="776"/>
      <c r="H325" s="776"/>
      <c r="I325" s="776"/>
      <c r="J325" s="776"/>
      <c r="K325" s="776"/>
      <c r="L325" s="776"/>
      <c r="M325" s="776"/>
      <c r="N325" s="776"/>
      <c r="O325" s="776"/>
      <c r="P325" s="776"/>
      <c r="Q325" s="776"/>
      <c r="R325" s="776"/>
      <c r="S325" s="776"/>
      <c r="T325" s="776"/>
      <c r="U325" s="776"/>
      <c r="V325" s="776"/>
    </row>
    <row r="326" spans="1:22" ht="15.75" customHeight="1">
      <c r="A326" s="776"/>
      <c r="B326" s="776"/>
      <c r="C326" s="777"/>
      <c r="D326" s="778"/>
      <c r="E326" s="776"/>
      <c r="F326" s="776"/>
      <c r="G326" s="776"/>
      <c r="H326" s="776"/>
      <c r="I326" s="776"/>
      <c r="J326" s="776"/>
      <c r="K326" s="776"/>
      <c r="L326" s="776"/>
      <c r="M326" s="776"/>
      <c r="N326" s="776"/>
      <c r="O326" s="776"/>
      <c r="P326" s="776"/>
      <c r="Q326" s="776"/>
      <c r="R326" s="776"/>
      <c r="S326" s="776"/>
      <c r="T326" s="776"/>
      <c r="U326" s="776"/>
      <c r="V326" s="776"/>
    </row>
    <row r="327" spans="1:22" ht="15.75" customHeight="1">
      <c r="A327" s="776"/>
      <c r="B327" s="776"/>
      <c r="C327" s="777"/>
      <c r="D327" s="778"/>
      <c r="E327" s="776"/>
      <c r="F327" s="776"/>
      <c r="G327" s="776"/>
      <c r="H327" s="776"/>
      <c r="I327" s="776"/>
      <c r="J327" s="776"/>
      <c r="K327" s="776"/>
      <c r="L327" s="776"/>
      <c r="M327" s="776"/>
      <c r="N327" s="776"/>
      <c r="O327" s="776"/>
      <c r="P327" s="776"/>
      <c r="Q327" s="776"/>
      <c r="R327" s="776"/>
      <c r="S327" s="776"/>
      <c r="T327" s="776"/>
      <c r="U327" s="776"/>
      <c r="V327" s="776"/>
    </row>
    <row r="328" spans="1:22" ht="15.75" customHeight="1">
      <c r="A328" s="776"/>
      <c r="B328" s="776"/>
      <c r="C328" s="777"/>
      <c r="D328" s="778"/>
      <c r="E328" s="776"/>
      <c r="F328" s="776"/>
      <c r="G328" s="776"/>
      <c r="H328" s="776"/>
      <c r="I328" s="776"/>
      <c r="J328" s="776"/>
      <c r="K328" s="776"/>
      <c r="L328" s="776"/>
      <c r="M328" s="776"/>
      <c r="N328" s="776"/>
      <c r="O328" s="776"/>
      <c r="P328" s="776"/>
      <c r="Q328" s="776"/>
      <c r="R328" s="776"/>
      <c r="S328" s="776"/>
      <c r="T328" s="776"/>
      <c r="U328" s="776"/>
      <c r="V328" s="776"/>
    </row>
    <row r="329" spans="1:22" ht="15.75" customHeight="1">
      <c r="A329" s="776"/>
      <c r="B329" s="776"/>
      <c r="C329" s="777"/>
      <c r="D329" s="778"/>
      <c r="E329" s="776"/>
      <c r="F329" s="776"/>
      <c r="G329" s="776"/>
      <c r="H329" s="776"/>
      <c r="I329" s="776"/>
      <c r="J329" s="776"/>
      <c r="K329" s="776"/>
      <c r="L329" s="776"/>
      <c r="M329" s="776"/>
      <c r="N329" s="776"/>
      <c r="O329" s="776"/>
      <c r="P329" s="776"/>
      <c r="Q329" s="776"/>
      <c r="R329" s="776"/>
      <c r="S329" s="776"/>
      <c r="T329" s="776"/>
      <c r="U329" s="776"/>
      <c r="V329" s="776"/>
    </row>
    <row r="330" spans="1:22" ht="15.75" customHeight="1">
      <c r="A330" s="776"/>
      <c r="B330" s="776"/>
      <c r="C330" s="777"/>
      <c r="D330" s="778"/>
      <c r="E330" s="776"/>
      <c r="F330" s="776"/>
      <c r="G330" s="776"/>
      <c r="H330" s="776"/>
      <c r="I330" s="776"/>
      <c r="J330" s="776"/>
      <c r="K330" s="776"/>
      <c r="L330" s="776"/>
      <c r="M330" s="776"/>
      <c r="N330" s="776"/>
      <c r="O330" s="776"/>
      <c r="P330" s="776"/>
      <c r="Q330" s="776"/>
      <c r="R330" s="776"/>
      <c r="S330" s="776"/>
      <c r="T330" s="776"/>
      <c r="U330" s="776"/>
      <c r="V330" s="776"/>
    </row>
    <row r="331" spans="1:22" ht="15.75" customHeight="1">
      <c r="A331" s="776"/>
      <c r="B331" s="776"/>
      <c r="C331" s="777"/>
      <c r="D331" s="778"/>
      <c r="E331" s="776"/>
      <c r="F331" s="776"/>
      <c r="G331" s="776"/>
      <c r="H331" s="776"/>
      <c r="I331" s="776"/>
      <c r="J331" s="776"/>
      <c r="K331" s="776"/>
      <c r="L331" s="776"/>
      <c r="M331" s="776"/>
      <c r="N331" s="776"/>
      <c r="O331" s="776"/>
      <c r="P331" s="776"/>
      <c r="Q331" s="776"/>
      <c r="R331" s="776"/>
      <c r="S331" s="776"/>
      <c r="T331" s="776"/>
      <c r="U331" s="776"/>
      <c r="V331" s="776"/>
    </row>
    <row r="332" spans="1:22" ht="15.75" customHeight="1">
      <c r="A332" s="776"/>
      <c r="B332" s="776"/>
      <c r="C332" s="777"/>
      <c r="D332" s="778"/>
      <c r="E332" s="776"/>
      <c r="F332" s="776"/>
      <c r="G332" s="776"/>
      <c r="H332" s="776"/>
      <c r="I332" s="776"/>
      <c r="J332" s="776"/>
      <c r="K332" s="776"/>
      <c r="L332" s="776"/>
      <c r="M332" s="776"/>
      <c r="N332" s="776"/>
      <c r="O332" s="776"/>
      <c r="P332" s="776"/>
      <c r="Q332" s="776"/>
      <c r="R332" s="776"/>
      <c r="S332" s="776"/>
      <c r="T332" s="776"/>
      <c r="U332" s="776"/>
      <c r="V332" s="776"/>
    </row>
    <row r="333" spans="1:22" ht="15.75" customHeight="1">
      <c r="A333" s="776"/>
      <c r="B333" s="776"/>
      <c r="C333" s="777"/>
      <c r="D333" s="778"/>
      <c r="E333" s="776"/>
      <c r="F333" s="776"/>
      <c r="G333" s="776"/>
      <c r="H333" s="776"/>
      <c r="I333" s="776"/>
      <c r="J333" s="776"/>
      <c r="K333" s="776"/>
      <c r="L333" s="776"/>
      <c r="M333" s="776"/>
      <c r="N333" s="776"/>
      <c r="O333" s="776"/>
      <c r="P333" s="776"/>
      <c r="Q333" s="776"/>
      <c r="R333" s="776"/>
      <c r="S333" s="776"/>
      <c r="T333" s="776"/>
      <c r="U333" s="776"/>
      <c r="V333" s="776"/>
    </row>
    <row r="334" spans="1:22" ht="15.75" customHeight="1">
      <c r="A334" s="776"/>
      <c r="B334" s="776"/>
      <c r="C334" s="777"/>
      <c r="D334" s="778"/>
      <c r="E334" s="776"/>
      <c r="F334" s="776"/>
      <c r="G334" s="776"/>
      <c r="H334" s="776"/>
      <c r="I334" s="776"/>
      <c r="J334" s="776"/>
      <c r="K334" s="776"/>
      <c r="L334" s="776"/>
      <c r="M334" s="776"/>
      <c r="N334" s="776"/>
      <c r="O334" s="776"/>
      <c r="P334" s="776"/>
      <c r="Q334" s="776"/>
      <c r="R334" s="776"/>
      <c r="S334" s="776"/>
      <c r="T334" s="776"/>
      <c r="U334" s="776"/>
      <c r="V334" s="776"/>
    </row>
    <row r="335" spans="1:22" ht="15.75" customHeight="1">
      <c r="A335" s="776"/>
      <c r="B335" s="776"/>
      <c r="C335" s="777"/>
      <c r="D335" s="778"/>
      <c r="E335" s="776"/>
      <c r="F335" s="776"/>
      <c r="G335" s="776"/>
      <c r="H335" s="776"/>
      <c r="I335" s="776"/>
      <c r="J335" s="776"/>
      <c r="K335" s="776"/>
      <c r="L335" s="776"/>
      <c r="M335" s="776"/>
      <c r="N335" s="776"/>
      <c r="O335" s="776"/>
      <c r="P335" s="776"/>
      <c r="Q335" s="776"/>
      <c r="R335" s="776"/>
      <c r="S335" s="776"/>
      <c r="T335" s="776"/>
      <c r="U335" s="776"/>
      <c r="V335" s="776"/>
    </row>
    <row r="336" spans="1:22" ht="15.75" customHeight="1">
      <c r="A336" s="776"/>
      <c r="B336" s="776"/>
      <c r="C336" s="777"/>
      <c r="D336" s="778"/>
      <c r="E336" s="776"/>
      <c r="F336" s="776"/>
      <c r="G336" s="776"/>
      <c r="H336" s="776"/>
      <c r="I336" s="776"/>
      <c r="J336" s="776"/>
      <c r="K336" s="776"/>
      <c r="L336" s="776"/>
      <c r="M336" s="776"/>
      <c r="N336" s="776"/>
      <c r="O336" s="776"/>
      <c r="P336" s="776"/>
      <c r="Q336" s="776"/>
      <c r="R336" s="776"/>
      <c r="S336" s="776"/>
      <c r="T336" s="776"/>
      <c r="U336" s="776"/>
      <c r="V336" s="776"/>
    </row>
    <row r="337" spans="1:22" ht="15.75" customHeight="1">
      <c r="A337" s="776"/>
      <c r="B337" s="776"/>
      <c r="C337" s="777"/>
      <c r="D337" s="778"/>
      <c r="E337" s="776"/>
      <c r="F337" s="776"/>
      <c r="G337" s="776"/>
      <c r="H337" s="776"/>
      <c r="I337" s="776"/>
      <c r="J337" s="776"/>
      <c r="K337" s="776"/>
      <c r="L337" s="776"/>
      <c r="M337" s="776"/>
      <c r="N337" s="776"/>
      <c r="O337" s="776"/>
      <c r="P337" s="776"/>
      <c r="Q337" s="776"/>
      <c r="R337" s="776"/>
      <c r="S337" s="776"/>
      <c r="T337" s="776"/>
      <c r="U337" s="776"/>
      <c r="V337" s="776"/>
    </row>
    <row r="338" spans="1:22" ht="15.75" customHeight="1">
      <c r="A338" s="776"/>
      <c r="B338" s="776"/>
      <c r="C338" s="777"/>
      <c r="D338" s="778"/>
      <c r="E338" s="776"/>
      <c r="F338" s="776"/>
      <c r="G338" s="776"/>
      <c r="H338" s="776"/>
      <c r="I338" s="776"/>
      <c r="J338" s="776"/>
      <c r="K338" s="776"/>
      <c r="L338" s="776"/>
      <c r="M338" s="776"/>
      <c r="N338" s="776"/>
      <c r="O338" s="776"/>
      <c r="P338" s="776"/>
      <c r="Q338" s="776"/>
      <c r="R338" s="776"/>
      <c r="S338" s="776"/>
      <c r="T338" s="776"/>
      <c r="U338" s="776"/>
      <c r="V338" s="776"/>
    </row>
    <row r="339" spans="1:22" ht="15.75" customHeight="1">
      <c r="A339" s="776"/>
      <c r="B339" s="776"/>
      <c r="C339" s="777"/>
      <c r="D339" s="778"/>
      <c r="E339" s="776"/>
      <c r="F339" s="776"/>
      <c r="G339" s="776"/>
      <c r="H339" s="776"/>
      <c r="I339" s="776"/>
      <c r="J339" s="776"/>
      <c r="K339" s="776"/>
      <c r="L339" s="776"/>
      <c r="M339" s="776"/>
      <c r="N339" s="776"/>
      <c r="O339" s="776"/>
      <c r="P339" s="776"/>
      <c r="Q339" s="776"/>
      <c r="R339" s="776"/>
      <c r="S339" s="776"/>
      <c r="T339" s="776"/>
      <c r="U339" s="776"/>
      <c r="V339" s="776"/>
    </row>
    <row r="340" spans="1:22" ht="15.75" customHeight="1">
      <c r="A340" s="776"/>
      <c r="B340" s="776"/>
      <c r="C340" s="777"/>
      <c r="D340" s="778"/>
      <c r="E340" s="776"/>
      <c r="F340" s="776"/>
      <c r="G340" s="776"/>
      <c r="H340" s="776"/>
      <c r="I340" s="776"/>
      <c r="J340" s="776"/>
      <c r="K340" s="776"/>
      <c r="L340" s="776"/>
      <c r="M340" s="776"/>
      <c r="N340" s="776"/>
      <c r="O340" s="776"/>
      <c r="P340" s="776"/>
      <c r="Q340" s="776"/>
      <c r="R340" s="776"/>
      <c r="S340" s="776"/>
      <c r="T340" s="776"/>
      <c r="U340" s="776"/>
      <c r="V340" s="776"/>
    </row>
    <row r="341" spans="1:22" ht="15.75" customHeight="1">
      <c r="A341" s="776"/>
      <c r="B341" s="776"/>
      <c r="C341" s="777"/>
      <c r="D341" s="778"/>
      <c r="E341" s="776"/>
      <c r="F341" s="776"/>
      <c r="G341" s="776"/>
      <c r="H341" s="776"/>
      <c r="I341" s="776"/>
      <c r="J341" s="776"/>
      <c r="K341" s="776"/>
      <c r="L341" s="776"/>
      <c r="M341" s="776"/>
      <c r="N341" s="776"/>
      <c r="O341" s="776"/>
      <c r="P341" s="776"/>
      <c r="Q341" s="776"/>
      <c r="R341" s="776"/>
      <c r="S341" s="776"/>
      <c r="T341" s="776"/>
      <c r="U341" s="776"/>
      <c r="V341" s="776"/>
    </row>
    <row r="342" spans="1:22" ht="15.75" customHeight="1">
      <c r="A342" s="776"/>
      <c r="B342" s="776"/>
      <c r="C342" s="777"/>
      <c r="D342" s="778"/>
      <c r="E342" s="776"/>
      <c r="F342" s="776"/>
      <c r="G342" s="776"/>
      <c r="H342" s="776"/>
      <c r="I342" s="776"/>
      <c r="J342" s="776"/>
      <c r="K342" s="776"/>
      <c r="L342" s="776"/>
      <c r="M342" s="776"/>
      <c r="N342" s="776"/>
      <c r="O342" s="776"/>
      <c r="P342" s="776"/>
      <c r="Q342" s="776"/>
      <c r="R342" s="776"/>
      <c r="S342" s="776"/>
      <c r="T342" s="776"/>
      <c r="U342" s="776"/>
      <c r="V342" s="776"/>
    </row>
    <row r="343" spans="1:22" ht="15.75" customHeight="1">
      <c r="A343" s="776"/>
      <c r="B343" s="776"/>
      <c r="C343" s="777"/>
      <c r="D343" s="778"/>
      <c r="E343" s="776"/>
      <c r="F343" s="776"/>
      <c r="G343" s="776"/>
      <c r="H343" s="776"/>
      <c r="I343" s="776"/>
      <c r="J343" s="776"/>
      <c r="K343" s="776"/>
      <c r="L343" s="776"/>
      <c r="M343" s="776"/>
      <c r="N343" s="776"/>
      <c r="O343" s="776"/>
      <c r="P343" s="776"/>
      <c r="Q343" s="776"/>
      <c r="R343" s="776"/>
      <c r="S343" s="776"/>
      <c r="T343" s="776"/>
      <c r="U343" s="776"/>
      <c r="V343" s="776"/>
    </row>
    <row r="344" spans="1:22" ht="15.75" customHeight="1">
      <c r="A344" s="776"/>
      <c r="B344" s="776"/>
      <c r="C344" s="777"/>
      <c r="D344" s="778"/>
      <c r="E344" s="776"/>
      <c r="F344" s="776"/>
      <c r="G344" s="776"/>
      <c r="H344" s="776"/>
      <c r="I344" s="776"/>
      <c r="J344" s="776"/>
      <c r="K344" s="776"/>
      <c r="L344" s="776"/>
      <c r="M344" s="776"/>
      <c r="N344" s="776"/>
      <c r="O344" s="776"/>
      <c r="P344" s="776"/>
      <c r="Q344" s="776"/>
      <c r="R344" s="776"/>
      <c r="S344" s="776"/>
      <c r="T344" s="776"/>
      <c r="U344" s="776"/>
      <c r="V344" s="776"/>
    </row>
    <row r="345" spans="1:22" ht="15.75" customHeight="1">
      <c r="A345" s="776"/>
      <c r="B345" s="776"/>
      <c r="C345" s="777"/>
      <c r="D345" s="778"/>
      <c r="E345" s="776"/>
      <c r="F345" s="776"/>
      <c r="G345" s="776"/>
      <c r="H345" s="776"/>
      <c r="I345" s="776"/>
      <c r="J345" s="776"/>
      <c r="K345" s="776"/>
      <c r="L345" s="776"/>
      <c r="M345" s="776"/>
      <c r="N345" s="776"/>
      <c r="O345" s="776"/>
      <c r="P345" s="776"/>
      <c r="Q345" s="776"/>
      <c r="R345" s="776"/>
      <c r="S345" s="776"/>
      <c r="T345" s="776"/>
      <c r="U345" s="776"/>
      <c r="V345" s="776"/>
    </row>
    <row r="346" spans="1:22" ht="15.75" customHeight="1">
      <c r="A346" s="776"/>
      <c r="B346" s="776"/>
      <c r="C346" s="777"/>
      <c r="D346" s="778"/>
      <c r="E346" s="776"/>
      <c r="F346" s="776"/>
      <c r="G346" s="776"/>
      <c r="H346" s="776"/>
      <c r="I346" s="776"/>
      <c r="J346" s="776"/>
      <c r="K346" s="776"/>
      <c r="L346" s="776"/>
      <c r="M346" s="776"/>
      <c r="N346" s="776"/>
      <c r="O346" s="776"/>
      <c r="P346" s="776"/>
      <c r="Q346" s="776"/>
      <c r="R346" s="776"/>
      <c r="S346" s="776"/>
      <c r="T346" s="776"/>
      <c r="U346" s="776"/>
      <c r="V346" s="776"/>
    </row>
    <row r="347" spans="1:22" ht="15.75" customHeight="1">
      <c r="A347" s="776"/>
      <c r="B347" s="776"/>
      <c r="C347" s="777"/>
      <c r="D347" s="778"/>
      <c r="E347" s="776"/>
      <c r="F347" s="776"/>
      <c r="G347" s="776"/>
      <c r="H347" s="776"/>
      <c r="I347" s="776"/>
      <c r="J347" s="776"/>
      <c r="K347" s="776"/>
      <c r="L347" s="776"/>
      <c r="M347" s="776"/>
      <c r="N347" s="776"/>
      <c r="O347" s="776"/>
      <c r="P347" s="776"/>
      <c r="Q347" s="776"/>
      <c r="R347" s="776"/>
      <c r="S347" s="776"/>
      <c r="T347" s="776"/>
      <c r="U347" s="776"/>
      <c r="V347" s="776"/>
    </row>
    <row r="348" spans="1:22" ht="15.75" customHeight="1">
      <c r="A348" s="776"/>
      <c r="B348" s="776"/>
      <c r="C348" s="777"/>
      <c r="D348" s="778"/>
      <c r="E348" s="776"/>
      <c r="F348" s="776"/>
      <c r="G348" s="776"/>
      <c r="H348" s="776"/>
      <c r="I348" s="776"/>
      <c r="J348" s="776"/>
      <c r="K348" s="776"/>
      <c r="L348" s="776"/>
      <c r="M348" s="776"/>
      <c r="N348" s="776"/>
      <c r="O348" s="776"/>
      <c r="P348" s="776"/>
      <c r="Q348" s="776"/>
      <c r="R348" s="776"/>
      <c r="S348" s="776"/>
      <c r="T348" s="776"/>
      <c r="U348" s="776"/>
      <c r="V348" s="776"/>
    </row>
    <row r="349" spans="1:22" ht="15.75" customHeight="1">
      <c r="A349" s="776"/>
      <c r="B349" s="776"/>
      <c r="C349" s="777"/>
      <c r="D349" s="778"/>
      <c r="E349" s="776"/>
      <c r="F349" s="776"/>
      <c r="G349" s="776"/>
      <c r="H349" s="776"/>
      <c r="I349" s="776"/>
      <c r="J349" s="776"/>
      <c r="K349" s="776"/>
      <c r="L349" s="776"/>
      <c r="M349" s="776"/>
      <c r="N349" s="776"/>
      <c r="O349" s="776"/>
      <c r="P349" s="776"/>
      <c r="Q349" s="776"/>
      <c r="R349" s="776"/>
      <c r="S349" s="776"/>
      <c r="T349" s="776"/>
      <c r="U349" s="776"/>
      <c r="V349" s="776"/>
    </row>
    <row r="350" spans="1:22" ht="15.75" customHeight="1">
      <c r="A350" s="776"/>
      <c r="B350" s="776"/>
      <c r="C350" s="777"/>
      <c r="D350" s="778"/>
      <c r="E350" s="776"/>
      <c r="F350" s="776"/>
      <c r="G350" s="776"/>
      <c r="H350" s="776"/>
      <c r="I350" s="776"/>
      <c r="J350" s="776"/>
      <c r="K350" s="776"/>
      <c r="L350" s="776"/>
      <c r="M350" s="776"/>
      <c r="N350" s="776"/>
      <c r="O350" s="776"/>
      <c r="P350" s="776"/>
      <c r="Q350" s="776"/>
      <c r="R350" s="776"/>
      <c r="S350" s="776"/>
      <c r="T350" s="776"/>
      <c r="U350" s="776"/>
      <c r="V350" s="776"/>
    </row>
    <row r="351" spans="1:22" ht="15.75" customHeight="1">
      <c r="A351" s="776"/>
      <c r="B351" s="776"/>
      <c r="C351" s="777"/>
      <c r="D351" s="778"/>
      <c r="E351" s="776"/>
      <c r="F351" s="776"/>
      <c r="G351" s="776"/>
      <c r="H351" s="776"/>
      <c r="I351" s="776"/>
      <c r="J351" s="776"/>
      <c r="K351" s="776"/>
      <c r="L351" s="776"/>
      <c r="M351" s="776"/>
      <c r="N351" s="776"/>
      <c r="O351" s="776"/>
      <c r="P351" s="776"/>
      <c r="Q351" s="776"/>
      <c r="R351" s="776"/>
      <c r="S351" s="776"/>
      <c r="T351" s="776"/>
      <c r="U351" s="776"/>
      <c r="V351" s="776"/>
    </row>
    <row r="352" spans="1:22" ht="15.75" customHeight="1">
      <c r="A352" s="776"/>
      <c r="B352" s="776"/>
      <c r="C352" s="777"/>
      <c r="D352" s="778"/>
      <c r="E352" s="776"/>
      <c r="F352" s="776"/>
      <c r="G352" s="776"/>
      <c r="H352" s="776"/>
      <c r="I352" s="776"/>
      <c r="J352" s="776"/>
      <c r="K352" s="776"/>
      <c r="L352" s="776"/>
      <c r="M352" s="776"/>
      <c r="N352" s="776"/>
      <c r="O352" s="776"/>
      <c r="P352" s="776"/>
      <c r="Q352" s="776"/>
      <c r="R352" s="776"/>
      <c r="S352" s="776"/>
      <c r="T352" s="776"/>
      <c r="U352" s="776"/>
      <c r="V352" s="776"/>
    </row>
    <row r="353" spans="1:22" ht="15.75" customHeight="1">
      <c r="A353" s="776"/>
      <c r="B353" s="776"/>
      <c r="C353" s="777"/>
      <c r="D353" s="778"/>
      <c r="E353" s="776"/>
      <c r="F353" s="776"/>
      <c r="G353" s="776"/>
      <c r="H353" s="776"/>
      <c r="I353" s="776"/>
      <c r="J353" s="776"/>
      <c r="K353" s="776"/>
      <c r="L353" s="776"/>
      <c r="M353" s="776"/>
      <c r="N353" s="776"/>
      <c r="O353" s="776"/>
      <c r="P353" s="776"/>
      <c r="Q353" s="776"/>
      <c r="R353" s="776"/>
      <c r="S353" s="776"/>
      <c r="T353" s="776"/>
      <c r="U353" s="776"/>
      <c r="V353" s="776"/>
    </row>
    <row r="354" spans="1:22" ht="15.75" customHeight="1">
      <c r="A354" s="776"/>
      <c r="B354" s="776"/>
      <c r="C354" s="777"/>
      <c r="D354" s="778"/>
      <c r="E354" s="776"/>
      <c r="F354" s="776"/>
      <c r="G354" s="776"/>
      <c r="H354" s="776"/>
      <c r="I354" s="776"/>
      <c r="J354" s="776"/>
      <c r="K354" s="776"/>
      <c r="L354" s="776"/>
      <c r="M354" s="776"/>
      <c r="N354" s="776"/>
      <c r="O354" s="776"/>
      <c r="P354" s="776"/>
      <c r="Q354" s="776"/>
      <c r="R354" s="776"/>
      <c r="S354" s="776"/>
      <c r="T354" s="776"/>
      <c r="U354" s="776"/>
      <c r="V354" s="776"/>
    </row>
    <row r="355" spans="1:22" ht="15.75" customHeight="1">
      <c r="A355" s="776"/>
      <c r="B355" s="776"/>
      <c r="C355" s="777"/>
      <c r="D355" s="778"/>
      <c r="E355" s="776"/>
      <c r="F355" s="776"/>
      <c r="G355" s="776"/>
      <c r="H355" s="776"/>
      <c r="I355" s="776"/>
      <c r="J355" s="776"/>
      <c r="K355" s="776"/>
      <c r="L355" s="776"/>
      <c r="M355" s="776"/>
      <c r="N355" s="776"/>
      <c r="O355" s="776"/>
      <c r="P355" s="776"/>
      <c r="Q355" s="776"/>
      <c r="R355" s="776"/>
      <c r="S355" s="776"/>
      <c r="T355" s="776"/>
      <c r="U355" s="776"/>
      <c r="V355" s="776"/>
    </row>
    <row r="356" spans="1:22" ht="15.75" customHeight="1">
      <c r="A356" s="776"/>
      <c r="B356" s="776"/>
      <c r="C356" s="777"/>
      <c r="D356" s="778"/>
      <c r="E356" s="776"/>
      <c r="F356" s="776"/>
      <c r="G356" s="776"/>
      <c r="H356" s="776"/>
      <c r="I356" s="776"/>
      <c r="J356" s="776"/>
      <c r="K356" s="776"/>
      <c r="L356" s="776"/>
      <c r="M356" s="776"/>
      <c r="N356" s="776"/>
      <c r="O356" s="776"/>
      <c r="P356" s="776"/>
      <c r="Q356" s="776"/>
      <c r="R356" s="776"/>
      <c r="S356" s="776"/>
      <c r="T356" s="776"/>
      <c r="U356" s="776"/>
      <c r="V356" s="776"/>
    </row>
    <row r="357" spans="1:22" ht="15.75" customHeight="1">
      <c r="A357" s="776"/>
      <c r="B357" s="776"/>
      <c r="C357" s="777"/>
      <c r="D357" s="778"/>
      <c r="E357" s="776"/>
      <c r="F357" s="776"/>
      <c r="G357" s="776"/>
      <c r="H357" s="776"/>
      <c r="I357" s="776"/>
      <c r="J357" s="776"/>
      <c r="K357" s="776"/>
      <c r="L357" s="776"/>
      <c r="M357" s="776"/>
      <c r="N357" s="776"/>
      <c r="O357" s="776"/>
      <c r="P357" s="776"/>
      <c r="Q357" s="776"/>
      <c r="R357" s="776"/>
      <c r="S357" s="776"/>
      <c r="T357" s="776"/>
      <c r="U357" s="776"/>
      <c r="V357" s="776"/>
    </row>
    <row r="358" spans="1:22" ht="15.75" customHeight="1">
      <c r="A358" s="776"/>
      <c r="B358" s="776"/>
      <c r="C358" s="777"/>
      <c r="D358" s="778"/>
      <c r="E358" s="776"/>
      <c r="F358" s="776"/>
      <c r="G358" s="776"/>
      <c r="H358" s="776"/>
      <c r="I358" s="776"/>
      <c r="J358" s="776"/>
      <c r="K358" s="776"/>
      <c r="L358" s="776"/>
      <c r="M358" s="776"/>
      <c r="N358" s="776"/>
      <c r="O358" s="776"/>
      <c r="P358" s="776"/>
      <c r="Q358" s="776"/>
      <c r="R358" s="776"/>
      <c r="S358" s="776"/>
      <c r="T358" s="776"/>
      <c r="U358" s="776"/>
      <c r="V358" s="776"/>
    </row>
    <row r="359" spans="1:22" ht="15.75" customHeight="1">
      <c r="A359" s="776"/>
      <c r="B359" s="776"/>
      <c r="C359" s="777"/>
      <c r="D359" s="778"/>
      <c r="E359" s="776"/>
      <c r="F359" s="776"/>
      <c r="G359" s="776"/>
      <c r="H359" s="776"/>
      <c r="I359" s="776"/>
      <c r="J359" s="776"/>
      <c r="K359" s="776"/>
      <c r="L359" s="776"/>
      <c r="M359" s="776"/>
      <c r="N359" s="776"/>
      <c r="O359" s="776"/>
      <c r="P359" s="776"/>
      <c r="Q359" s="776"/>
      <c r="R359" s="776"/>
      <c r="S359" s="776"/>
      <c r="T359" s="776"/>
      <c r="U359" s="776"/>
      <c r="V359" s="776"/>
    </row>
    <row r="360" spans="1:22" ht="15.75" customHeight="1">
      <c r="A360" s="776"/>
      <c r="B360" s="776"/>
      <c r="C360" s="777"/>
      <c r="D360" s="778"/>
      <c r="E360" s="776"/>
      <c r="F360" s="776"/>
      <c r="G360" s="776"/>
      <c r="H360" s="776"/>
      <c r="I360" s="776"/>
      <c r="J360" s="776"/>
      <c r="K360" s="776"/>
      <c r="L360" s="776"/>
      <c r="M360" s="776"/>
      <c r="N360" s="776"/>
      <c r="O360" s="776"/>
      <c r="P360" s="776"/>
      <c r="Q360" s="776"/>
      <c r="R360" s="776"/>
      <c r="S360" s="776"/>
      <c r="T360" s="776"/>
      <c r="U360" s="776"/>
      <c r="V360" s="776"/>
    </row>
    <row r="361" spans="1:22" ht="15.75" customHeight="1">
      <c r="A361" s="776"/>
      <c r="B361" s="776"/>
      <c r="C361" s="777"/>
      <c r="D361" s="778"/>
      <c r="E361" s="776"/>
      <c r="F361" s="776"/>
      <c r="G361" s="776"/>
      <c r="H361" s="776"/>
      <c r="I361" s="776"/>
      <c r="J361" s="776"/>
      <c r="K361" s="776"/>
      <c r="L361" s="776"/>
      <c r="M361" s="776"/>
      <c r="N361" s="776"/>
      <c r="O361" s="776"/>
      <c r="P361" s="776"/>
      <c r="Q361" s="776"/>
      <c r="R361" s="776"/>
      <c r="S361" s="776"/>
      <c r="T361" s="776"/>
      <c r="U361" s="776"/>
      <c r="V361" s="776"/>
    </row>
    <row r="362" spans="1:22" ht="15.75" customHeight="1">
      <c r="A362" s="776"/>
      <c r="B362" s="776"/>
      <c r="C362" s="777"/>
      <c r="D362" s="778"/>
      <c r="E362" s="776"/>
      <c r="F362" s="776"/>
      <c r="G362" s="776"/>
      <c r="H362" s="776"/>
      <c r="I362" s="776"/>
      <c r="J362" s="776"/>
      <c r="K362" s="776"/>
      <c r="L362" s="776"/>
      <c r="M362" s="776"/>
      <c r="N362" s="776"/>
      <c r="O362" s="776"/>
      <c r="P362" s="776"/>
      <c r="Q362" s="776"/>
      <c r="R362" s="776"/>
      <c r="S362" s="776"/>
      <c r="T362" s="776"/>
      <c r="U362" s="776"/>
      <c r="V362" s="776"/>
    </row>
    <row r="363" spans="1:22" ht="15.75" customHeight="1">
      <c r="A363" s="776"/>
      <c r="B363" s="776"/>
      <c r="C363" s="777"/>
      <c r="D363" s="778"/>
      <c r="E363" s="776"/>
      <c r="F363" s="776"/>
      <c r="G363" s="776"/>
      <c r="H363" s="776"/>
      <c r="I363" s="776"/>
      <c r="J363" s="776"/>
      <c r="K363" s="776"/>
      <c r="L363" s="776"/>
      <c r="M363" s="776"/>
      <c r="N363" s="776"/>
      <c r="O363" s="776"/>
      <c r="P363" s="776"/>
      <c r="Q363" s="776"/>
      <c r="R363" s="776"/>
      <c r="S363" s="776"/>
      <c r="T363" s="776"/>
      <c r="U363" s="776"/>
      <c r="V363" s="776"/>
    </row>
    <row r="364" spans="1:22" ht="15.75" customHeight="1">
      <c r="A364" s="776"/>
      <c r="B364" s="776"/>
      <c r="C364" s="777"/>
      <c r="D364" s="778"/>
      <c r="E364" s="776"/>
      <c r="F364" s="776"/>
      <c r="G364" s="776"/>
      <c r="H364" s="776"/>
      <c r="I364" s="776"/>
      <c r="J364" s="776"/>
      <c r="K364" s="776"/>
      <c r="L364" s="776"/>
      <c r="M364" s="776"/>
      <c r="N364" s="776"/>
      <c r="O364" s="776"/>
      <c r="P364" s="776"/>
      <c r="Q364" s="776"/>
      <c r="R364" s="776"/>
      <c r="S364" s="776"/>
      <c r="T364" s="776"/>
      <c r="U364" s="776"/>
      <c r="V364" s="776"/>
    </row>
    <row r="365" spans="1:22" ht="15.75" customHeight="1">
      <c r="A365" s="776"/>
      <c r="B365" s="776"/>
      <c r="C365" s="777"/>
      <c r="D365" s="778"/>
      <c r="E365" s="776"/>
      <c r="F365" s="776"/>
      <c r="G365" s="776"/>
      <c r="H365" s="776"/>
      <c r="I365" s="776"/>
      <c r="J365" s="776"/>
      <c r="K365" s="776"/>
      <c r="L365" s="776"/>
      <c r="M365" s="776"/>
      <c r="N365" s="776"/>
      <c r="O365" s="776"/>
      <c r="P365" s="776"/>
      <c r="Q365" s="776"/>
      <c r="R365" s="776"/>
      <c r="S365" s="776"/>
      <c r="T365" s="776"/>
      <c r="U365" s="776"/>
      <c r="V365" s="776"/>
    </row>
    <row r="366" spans="1:22" ht="15.75" customHeight="1">
      <c r="A366" s="776"/>
      <c r="B366" s="776"/>
      <c r="C366" s="777"/>
      <c r="D366" s="778"/>
      <c r="E366" s="776"/>
      <c r="F366" s="776"/>
      <c r="G366" s="776"/>
      <c r="H366" s="776"/>
      <c r="I366" s="776"/>
      <c r="J366" s="776"/>
      <c r="K366" s="776"/>
      <c r="L366" s="776"/>
      <c r="M366" s="776"/>
      <c r="N366" s="776"/>
      <c r="O366" s="776"/>
      <c r="P366" s="776"/>
      <c r="Q366" s="776"/>
      <c r="R366" s="776"/>
      <c r="S366" s="776"/>
      <c r="T366" s="776"/>
      <c r="U366" s="776"/>
      <c r="V366" s="776"/>
    </row>
    <row r="367" spans="1:22" ht="15.75" customHeight="1">
      <c r="A367" s="776"/>
      <c r="B367" s="776"/>
      <c r="C367" s="777"/>
      <c r="D367" s="778"/>
      <c r="E367" s="776"/>
      <c r="F367" s="776"/>
      <c r="G367" s="776"/>
      <c r="H367" s="776"/>
      <c r="I367" s="776"/>
      <c r="J367" s="776"/>
      <c r="K367" s="776"/>
      <c r="L367" s="776"/>
      <c r="M367" s="776"/>
      <c r="N367" s="776"/>
      <c r="O367" s="776"/>
      <c r="P367" s="776"/>
      <c r="Q367" s="776"/>
      <c r="R367" s="776"/>
      <c r="S367" s="776"/>
      <c r="T367" s="776"/>
      <c r="U367" s="776"/>
      <c r="V367" s="776"/>
    </row>
    <row r="368" spans="1:22" ht="15.75" customHeight="1">
      <c r="A368" s="776"/>
      <c r="B368" s="776"/>
      <c r="C368" s="777"/>
      <c r="D368" s="778"/>
      <c r="E368" s="776"/>
      <c r="F368" s="776"/>
      <c r="G368" s="776"/>
      <c r="H368" s="776"/>
      <c r="I368" s="776"/>
      <c r="J368" s="776"/>
      <c r="K368" s="776"/>
      <c r="L368" s="776"/>
      <c r="M368" s="776"/>
      <c r="N368" s="776"/>
      <c r="O368" s="776"/>
      <c r="P368" s="776"/>
      <c r="Q368" s="776"/>
      <c r="R368" s="776"/>
      <c r="S368" s="776"/>
      <c r="T368" s="776"/>
      <c r="U368" s="776"/>
      <c r="V368" s="776"/>
    </row>
    <row r="369" spans="1:22" ht="15.75" customHeight="1">
      <c r="A369" s="776"/>
      <c r="B369" s="776"/>
      <c r="C369" s="777"/>
      <c r="D369" s="778"/>
      <c r="E369" s="776"/>
      <c r="F369" s="776"/>
      <c r="G369" s="776"/>
      <c r="H369" s="776"/>
      <c r="I369" s="776"/>
      <c r="J369" s="776"/>
      <c r="K369" s="776"/>
      <c r="L369" s="776"/>
      <c r="M369" s="776"/>
      <c r="N369" s="776"/>
      <c r="O369" s="776"/>
      <c r="P369" s="776"/>
      <c r="Q369" s="776"/>
      <c r="R369" s="776"/>
      <c r="S369" s="776"/>
      <c r="T369" s="776"/>
      <c r="U369" s="776"/>
      <c r="V369" s="776"/>
    </row>
    <row r="370" spans="1:22" ht="15.75" customHeight="1">
      <c r="A370" s="776"/>
      <c r="B370" s="776"/>
      <c r="C370" s="777"/>
      <c r="D370" s="778"/>
      <c r="E370" s="776"/>
      <c r="F370" s="776"/>
      <c r="G370" s="776"/>
      <c r="H370" s="776"/>
      <c r="I370" s="776"/>
      <c r="J370" s="776"/>
      <c r="K370" s="776"/>
      <c r="L370" s="776"/>
      <c r="M370" s="776"/>
      <c r="N370" s="776"/>
      <c r="O370" s="776"/>
      <c r="P370" s="776"/>
      <c r="Q370" s="776"/>
      <c r="R370" s="776"/>
      <c r="S370" s="776"/>
      <c r="T370" s="776"/>
      <c r="U370" s="776"/>
      <c r="V370" s="776"/>
    </row>
    <row r="371" spans="1:22" ht="15.75" customHeight="1">
      <c r="A371" s="776"/>
      <c r="B371" s="776"/>
      <c r="C371" s="777"/>
      <c r="D371" s="778"/>
      <c r="E371" s="776"/>
      <c r="F371" s="776"/>
      <c r="G371" s="776"/>
      <c r="H371" s="776"/>
      <c r="I371" s="776"/>
      <c r="J371" s="776"/>
      <c r="K371" s="776"/>
      <c r="L371" s="776"/>
      <c r="M371" s="776"/>
      <c r="N371" s="776"/>
      <c r="O371" s="776"/>
      <c r="P371" s="776"/>
      <c r="Q371" s="776"/>
      <c r="R371" s="776"/>
      <c r="S371" s="776"/>
      <c r="T371" s="776"/>
      <c r="U371" s="776"/>
      <c r="V371" s="776"/>
    </row>
    <row r="372" spans="1:22" ht="15.75" customHeight="1">
      <c r="A372" s="776"/>
      <c r="B372" s="776"/>
      <c r="C372" s="777"/>
      <c r="D372" s="778"/>
      <c r="E372" s="776"/>
      <c r="F372" s="776"/>
      <c r="G372" s="776"/>
      <c r="H372" s="776"/>
      <c r="I372" s="776"/>
      <c r="J372" s="776"/>
      <c r="K372" s="776"/>
      <c r="L372" s="776"/>
      <c r="M372" s="776"/>
      <c r="N372" s="776"/>
      <c r="O372" s="776"/>
      <c r="P372" s="776"/>
      <c r="Q372" s="776"/>
      <c r="R372" s="776"/>
      <c r="S372" s="776"/>
      <c r="T372" s="776"/>
      <c r="U372" s="776"/>
      <c r="V372" s="776"/>
    </row>
    <row r="373" spans="1:22" ht="15.75" customHeight="1">
      <c r="A373" s="776"/>
      <c r="B373" s="776"/>
      <c r="C373" s="777"/>
      <c r="D373" s="778"/>
      <c r="E373" s="776"/>
      <c r="F373" s="776"/>
      <c r="G373" s="776"/>
      <c r="H373" s="776"/>
      <c r="I373" s="776"/>
      <c r="J373" s="776"/>
      <c r="K373" s="776"/>
      <c r="L373" s="776"/>
      <c r="M373" s="776"/>
      <c r="N373" s="776"/>
      <c r="O373" s="776"/>
      <c r="P373" s="776"/>
      <c r="Q373" s="776"/>
      <c r="R373" s="776"/>
      <c r="S373" s="776"/>
      <c r="T373" s="776"/>
      <c r="U373" s="776"/>
      <c r="V373" s="776"/>
    </row>
    <row r="374" spans="1:22" ht="15.75" customHeight="1">
      <c r="A374" s="776"/>
      <c r="B374" s="776"/>
      <c r="C374" s="777"/>
      <c r="D374" s="778"/>
      <c r="E374" s="776"/>
      <c r="F374" s="776"/>
      <c r="G374" s="776"/>
      <c r="H374" s="776"/>
      <c r="I374" s="776"/>
      <c r="J374" s="776"/>
      <c r="K374" s="776"/>
      <c r="L374" s="776"/>
      <c r="M374" s="776"/>
      <c r="N374" s="776"/>
      <c r="O374" s="776"/>
      <c r="P374" s="776"/>
      <c r="Q374" s="776"/>
      <c r="R374" s="776"/>
      <c r="S374" s="776"/>
      <c r="T374" s="776"/>
      <c r="U374" s="776"/>
      <c r="V374" s="776"/>
    </row>
    <row r="375" spans="1:22" ht="15.75" customHeight="1">
      <c r="A375" s="776"/>
      <c r="B375" s="776"/>
      <c r="C375" s="777"/>
      <c r="D375" s="778"/>
      <c r="E375" s="776"/>
      <c r="F375" s="776"/>
      <c r="G375" s="776"/>
      <c r="H375" s="776"/>
      <c r="I375" s="776"/>
      <c r="J375" s="776"/>
      <c r="K375" s="776"/>
      <c r="L375" s="776"/>
      <c r="M375" s="776"/>
      <c r="N375" s="776"/>
      <c r="O375" s="776"/>
      <c r="P375" s="776"/>
      <c r="Q375" s="776"/>
      <c r="R375" s="776"/>
      <c r="S375" s="776"/>
      <c r="T375" s="776"/>
      <c r="U375" s="776"/>
      <c r="V375" s="776"/>
    </row>
    <row r="376" spans="1:22" ht="15.75" customHeight="1">
      <c r="A376" s="776"/>
      <c r="B376" s="776"/>
      <c r="C376" s="777"/>
      <c r="D376" s="778"/>
      <c r="E376" s="776"/>
      <c r="F376" s="776"/>
      <c r="G376" s="776"/>
      <c r="H376" s="776"/>
      <c r="I376" s="776"/>
      <c r="J376" s="776"/>
      <c r="K376" s="776"/>
      <c r="L376" s="776"/>
      <c r="M376" s="776"/>
      <c r="N376" s="776"/>
      <c r="O376" s="776"/>
      <c r="P376" s="776"/>
      <c r="Q376" s="776"/>
      <c r="R376" s="776"/>
      <c r="S376" s="776"/>
      <c r="T376" s="776"/>
      <c r="U376" s="776"/>
      <c r="V376" s="776"/>
    </row>
    <row r="377" spans="1:22" ht="15.75" customHeight="1">
      <c r="A377" s="776"/>
      <c r="B377" s="776"/>
      <c r="C377" s="777"/>
      <c r="D377" s="778"/>
      <c r="E377" s="776"/>
      <c r="F377" s="776"/>
      <c r="G377" s="776"/>
      <c r="H377" s="776"/>
      <c r="I377" s="776"/>
      <c r="J377" s="776"/>
      <c r="K377" s="776"/>
      <c r="L377" s="776"/>
      <c r="M377" s="776"/>
      <c r="N377" s="776"/>
      <c r="O377" s="776"/>
      <c r="P377" s="776"/>
      <c r="Q377" s="776"/>
      <c r="R377" s="776"/>
      <c r="S377" s="776"/>
      <c r="T377" s="776"/>
      <c r="U377" s="776"/>
      <c r="V377" s="776"/>
    </row>
    <row r="378" spans="1:22" ht="15.75" customHeight="1">
      <c r="A378" s="776"/>
      <c r="B378" s="776"/>
      <c r="C378" s="777"/>
      <c r="D378" s="778"/>
      <c r="E378" s="776"/>
      <c r="F378" s="776"/>
      <c r="G378" s="776"/>
      <c r="H378" s="776"/>
      <c r="I378" s="776"/>
      <c r="J378" s="776"/>
      <c r="K378" s="776"/>
      <c r="L378" s="776"/>
      <c r="M378" s="776"/>
      <c r="N378" s="776"/>
      <c r="O378" s="776"/>
      <c r="P378" s="776"/>
      <c r="Q378" s="776"/>
      <c r="R378" s="776"/>
      <c r="S378" s="776"/>
      <c r="T378" s="776"/>
      <c r="U378" s="776"/>
      <c r="V378" s="776"/>
    </row>
    <row r="379" spans="1:22" ht="15.75" customHeight="1">
      <c r="A379" s="776"/>
      <c r="B379" s="776"/>
      <c r="C379" s="777"/>
      <c r="D379" s="778"/>
      <c r="E379" s="776"/>
      <c r="F379" s="776"/>
      <c r="G379" s="776"/>
      <c r="H379" s="776"/>
      <c r="I379" s="776"/>
      <c r="J379" s="776"/>
      <c r="K379" s="776"/>
      <c r="L379" s="776"/>
      <c r="M379" s="776"/>
      <c r="N379" s="776"/>
      <c r="O379" s="776"/>
      <c r="P379" s="776"/>
      <c r="Q379" s="776"/>
      <c r="R379" s="776"/>
      <c r="S379" s="776"/>
      <c r="T379" s="776"/>
      <c r="U379" s="776"/>
      <c r="V379" s="776"/>
    </row>
    <row r="380" spans="1:22" ht="15.75" customHeight="1">
      <c r="A380" s="776"/>
      <c r="B380" s="776"/>
      <c r="C380" s="777"/>
      <c r="D380" s="778"/>
      <c r="E380" s="776"/>
      <c r="F380" s="776"/>
      <c r="G380" s="776"/>
      <c r="H380" s="776"/>
      <c r="I380" s="776"/>
      <c r="J380" s="776"/>
      <c r="K380" s="776"/>
      <c r="L380" s="776"/>
      <c r="M380" s="776"/>
      <c r="N380" s="776"/>
      <c r="O380" s="776"/>
      <c r="P380" s="776"/>
      <c r="Q380" s="776"/>
      <c r="R380" s="776"/>
      <c r="S380" s="776"/>
      <c r="T380" s="776"/>
      <c r="U380" s="776"/>
      <c r="V380" s="776"/>
    </row>
    <row r="381" spans="1:22" ht="15.75" customHeight="1">
      <c r="A381" s="776"/>
      <c r="B381" s="776"/>
      <c r="C381" s="777"/>
      <c r="D381" s="778"/>
      <c r="E381" s="776"/>
      <c r="F381" s="776"/>
      <c r="G381" s="776"/>
      <c r="H381" s="776"/>
      <c r="I381" s="776"/>
      <c r="J381" s="776"/>
      <c r="K381" s="776"/>
      <c r="L381" s="776"/>
      <c r="M381" s="776"/>
      <c r="N381" s="776"/>
      <c r="O381" s="776"/>
      <c r="P381" s="776"/>
      <c r="Q381" s="776"/>
      <c r="R381" s="776"/>
      <c r="S381" s="776"/>
      <c r="T381" s="776"/>
      <c r="U381" s="776"/>
      <c r="V381" s="776"/>
    </row>
    <row r="382" spans="1:22" ht="15.75" customHeight="1">
      <c r="A382" s="776"/>
      <c r="B382" s="776"/>
      <c r="C382" s="777"/>
      <c r="D382" s="778"/>
      <c r="E382" s="776"/>
      <c r="F382" s="776"/>
      <c r="G382" s="776"/>
      <c r="H382" s="776"/>
      <c r="I382" s="776"/>
      <c r="J382" s="776"/>
      <c r="K382" s="776"/>
      <c r="L382" s="776"/>
      <c r="M382" s="776"/>
      <c r="N382" s="776"/>
      <c r="O382" s="776"/>
      <c r="P382" s="776"/>
      <c r="Q382" s="776"/>
      <c r="R382" s="776"/>
      <c r="S382" s="776"/>
      <c r="T382" s="776"/>
      <c r="U382" s="776"/>
      <c r="V382" s="776"/>
    </row>
    <row r="383" spans="1:22" ht="15.75" customHeight="1">
      <c r="A383" s="776"/>
      <c r="B383" s="776"/>
      <c r="C383" s="777"/>
      <c r="D383" s="778"/>
      <c r="E383" s="776"/>
      <c r="F383" s="776"/>
      <c r="G383" s="776"/>
      <c r="H383" s="776"/>
      <c r="I383" s="776"/>
      <c r="J383" s="776"/>
      <c r="K383" s="776"/>
      <c r="L383" s="776"/>
      <c r="M383" s="776"/>
      <c r="N383" s="776"/>
      <c r="O383" s="776"/>
      <c r="P383" s="776"/>
      <c r="Q383" s="776"/>
      <c r="R383" s="776"/>
      <c r="S383" s="776"/>
      <c r="T383" s="776"/>
      <c r="U383" s="776"/>
      <c r="V383" s="776"/>
    </row>
    <row r="384" spans="1:22" ht="15.75" customHeight="1">
      <c r="A384" s="776"/>
      <c r="B384" s="776"/>
      <c r="C384" s="777"/>
      <c r="D384" s="778"/>
      <c r="E384" s="776"/>
      <c r="F384" s="776"/>
      <c r="G384" s="776"/>
      <c r="H384" s="776"/>
      <c r="I384" s="776"/>
      <c r="J384" s="776"/>
      <c r="K384" s="776"/>
      <c r="L384" s="776"/>
      <c r="M384" s="776"/>
      <c r="N384" s="776"/>
      <c r="O384" s="776"/>
      <c r="P384" s="776"/>
      <c r="Q384" s="776"/>
      <c r="R384" s="776"/>
      <c r="S384" s="776"/>
      <c r="T384" s="776"/>
      <c r="U384" s="776"/>
      <c r="V384" s="776"/>
    </row>
    <row r="385" spans="1:22" ht="15.75" customHeight="1">
      <c r="A385" s="776"/>
      <c r="B385" s="776"/>
      <c r="C385" s="777"/>
      <c r="D385" s="778"/>
      <c r="E385" s="776"/>
      <c r="F385" s="776"/>
      <c r="G385" s="776"/>
      <c r="H385" s="776"/>
      <c r="I385" s="776"/>
      <c r="J385" s="776"/>
      <c r="K385" s="776"/>
      <c r="L385" s="776"/>
      <c r="M385" s="776"/>
      <c r="N385" s="776"/>
      <c r="O385" s="776"/>
      <c r="P385" s="776"/>
      <c r="Q385" s="776"/>
      <c r="R385" s="776"/>
      <c r="S385" s="776"/>
      <c r="T385" s="776"/>
      <c r="U385" s="776"/>
      <c r="V385" s="776"/>
    </row>
    <row r="386" spans="1:22" ht="15.75" customHeight="1">
      <c r="A386" s="776"/>
      <c r="B386" s="776"/>
      <c r="C386" s="777"/>
      <c r="D386" s="778"/>
      <c r="E386" s="776"/>
      <c r="F386" s="776"/>
      <c r="G386" s="776"/>
      <c r="H386" s="776"/>
      <c r="I386" s="776"/>
      <c r="J386" s="776"/>
      <c r="K386" s="776"/>
      <c r="L386" s="776"/>
      <c r="M386" s="776"/>
      <c r="N386" s="776"/>
      <c r="O386" s="776"/>
      <c r="P386" s="776"/>
      <c r="Q386" s="776"/>
      <c r="R386" s="776"/>
      <c r="S386" s="776"/>
      <c r="T386" s="776"/>
      <c r="U386" s="776"/>
      <c r="V386" s="776"/>
    </row>
    <row r="387" spans="1:22" ht="15.75" customHeight="1">
      <c r="A387" s="776"/>
      <c r="B387" s="776"/>
      <c r="C387" s="777"/>
      <c r="D387" s="778"/>
      <c r="E387" s="776"/>
      <c r="F387" s="776"/>
      <c r="G387" s="776"/>
      <c r="H387" s="776"/>
      <c r="I387" s="776"/>
      <c r="J387" s="776"/>
      <c r="K387" s="776"/>
      <c r="L387" s="776"/>
      <c r="M387" s="776"/>
      <c r="N387" s="776"/>
      <c r="O387" s="776"/>
      <c r="P387" s="776"/>
      <c r="Q387" s="776"/>
      <c r="R387" s="776"/>
      <c r="S387" s="776"/>
      <c r="T387" s="776"/>
      <c r="U387" s="776"/>
      <c r="V387" s="776"/>
    </row>
    <row r="388" spans="1:22" ht="15.75" customHeight="1">
      <c r="A388" s="776"/>
      <c r="B388" s="776"/>
      <c r="C388" s="777"/>
      <c r="D388" s="778"/>
      <c r="E388" s="776"/>
      <c r="F388" s="776"/>
      <c r="G388" s="776"/>
      <c r="H388" s="776"/>
      <c r="I388" s="776"/>
      <c r="J388" s="776"/>
      <c r="K388" s="776"/>
      <c r="L388" s="776"/>
      <c r="M388" s="776"/>
      <c r="N388" s="776"/>
      <c r="O388" s="776"/>
      <c r="P388" s="776"/>
      <c r="Q388" s="776"/>
      <c r="R388" s="776"/>
      <c r="S388" s="776"/>
      <c r="T388" s="776"/>
      <c r="U388" s="776"/>
      <c r="V388" s="776"/>
    </row>
    <row r="389" spans="1:22" ht="15.75" customHeight="1">
      <c r="A389" s="776"/>
      <c r="B389" s="776"/>
      <c r="C389" s="777"/>
      <c r="D389" s="778"/>
      <c r="E389" s="776"/>
      <c r="F389" s="776"/>
      <c r="G389" s="776"/>
      <c r="H389" s="776"/>
      <c r="I389" s="776"/>
      <c r="J389" s="776"/>
      <c r="K389" s="776"/>
      <c r="L389" s="776"/>
      <c r="M389" s="776"/>
      <c r="N389" s="776"/>
      <c r="O389" s="776"/>
      <c r="P389" s="776"/>
      <c r="Q389" s="776"/>
      <c r="R389" s="776"/>
      <c r="S389" s="776"/>
      <c r="T389" s="776"/>
      <c r="U389" s="776"/>
      <c r="V389" s="776"/>
    </row>
    <row r="390" spans="1:22" ht="15.75" customHeight="1">
      <c r="A390" s="776"/>
      <c r="B390" s="776"/>
      <c r="C390" s="777"/>
      <c r="D390" s="778"/>
      <c r="E390" s="776"/>
      <c r="F390" s="776"/>
      <c r="G390" s="776"/>
      <c r="H390" s="776"/>
      <c r="I390" s="776"/>
      <c r="J390" s="776"/>
      <c r="K390" s="776"/>
      <c r="L390" s="776"/>
      <c r="M390" s="776"/>
      <c r="N390" s="776"/>
      <c r="O390" s="776"/>
      <c r="P390" s="776"/>
      <c r="Q390" s="776"/>
      <c r="R390" s="776"/>
      <c r="S390" s="776"/>
      <c r="T390" s="776"/>
      <c r="U390" s="776"/>
      <c r="V390" s="776"/>
    </row>
    <row r="391" spans="1:22" ht="15.75" customHeight="1">
      <c r="A391" s="776"/>
      <c r="B391" s="776"/>
      <c r="C391" s="777"/>
      <c r="D391" s="778"/>
      <c r="E391" s="776"/>
      <c r="F391" s="776"/>
      <c r="G391" s="776"/>
      <c r="H391" s="776"/>
      <c r="I391" s="776"/>
      <c r="J391" s="776"/>
      <c r="K391" s="776"/>
      <c r="L391" s="776"/>
      <c r="M391" s="776"/>
      <c r="N391" s="776"/>
      <c r="O391" s="776"/>
      <c r="P391" s="776"/>
      <c r="Q391" s="776"/>
      <c r="R391" s="776"/>
      <c r="S391" s="776"/>
      <c r="T391" s="776"/>
      <c r="U391" s="776"/>
      <c r="V391" s="776"/>
    </row>
    <row r="392" spans="1:22" ht="15.75" customHeight="1">
      <c r="A392" s="776"/>
      <c r="B392" s="776"/>
      <c r="C392" s="777"/>
      <c r="D392" s="778"/>
      <c r="E392" s="776"/>
      <c r="F392" s="776"/>
      <c r="G392" s="776"/>
      <c r="H392" s="776"/>
      <c r="I392" s="776"/>
      <c r="J392" s="776"/>
      <c r="K392" s="776"/>
      <c r="L392" s="776"/>
      <c r="M392" s="776"/>
      <c r="N392" s="776"/>
      <c r="O392" s="776"/>
      <c r="P392" s="776"/>
      <c r="Q392" s="776"/>
      <c r="R392" s="776"/>
      <c r="S392" s="776"/>
      <c r="T392" s="776"/>
      <c r="U392" s="776"/>
      <c r="V392" s="776"/>
    </row>
    <row r="393" spans="1:22" ht="15.75" customHeight="1">
      <c r="A393" s="776"/>
      <c r="B393" s="776"/>
      <c r="C393" s="777"/>
      <c r="D393" s="778"/>
      <c r="E393" s="776"/>
      <c r="F393" s="776"/>
      <c r="G393" s="776"/>
      <c r="H393" s="776"/>
      <c r="I393" s="776"/>
      <c r="J393" s="776"/>
      <c r="K393" s="776"/>
      <c r="L393" s="776"/>
      <c r="M393" s="776"/>
      <c r="N393" s="776"/>
      <c r="O393" s="776"/>
      <c r="P393" s="776"/>
      <c r="Q393" s="776"/>
      <c r="R393" s="776"/>
      <c r="S393" s="776"/>
      <c r="T393" s="776"/>
      <c r="U393" s="776"/>
      <c r="V393" s="776"/>
    </row>
    <row r="394" spans="1:22" ht="15.75" customHeight="1">
      <c r="A394" s="776"/>
      <c r="B394" s="776"/>
      <c r="C394" s="777"/>
      <c r="D394" s="778"/>
      <c r="E394" s="776"/>
      <c r="F394" s="776"/>
      <c r="G394" s="776"/>
      <c r="H394" s="776"/>
      <c r="I394" s="776"/>
      <c r="J394" s="776"/>
      <c r="K394" s="776"/>
      <c r="L394" s="776"/>
      <c r="M394" s="776"/>
      <c r="N394" s="776"/>
      <c r="O394" s="776"/>
      <c r="P394" s="776"/>
      <c r="Q394" s="776"/>
      <c r="R394" s="776"/>
      <c r="S394" s="776"/>
      <c r="T394" s="776"/>
      <c r="U394" s="776"/>
      <c r="V394" s="776"/>
    </row>
    <row r="395" spans="1:22" ht="15.75" customHeight="1">
      <c r="A395" s="776"/>
      <c r="B395" s="776"/>
      <c r="C395" s="777"/>
      <c r="D395" s="778"/>
      <c r="E395" s="776"/>
      <c r="F395" s="776"/>
      <c r="G395" s="776"/>
      <c r="H395" s="776"/>
      <c r="I395" s="776"/>
      <c r="J395" s="776"/>
      <c r="K395" s="776"/>
      <c r="L395" s="776"/>
      <c r="M395" s="776"/>
      <c r="N395" s="776"/>
      <c r="O395" s="776"/>
      <c r="P395" s="776"/>
      <c r="Q395" s="776"/>
      <c r="R395" s="776"/>
      <c r="S395" s="776"/>
      <c r="T395" s="776"/>
      <c r="U395" s="776"/>
      <c r="V395" s="776"/>
    </row>
    <row r="396" spans="1:22" ht="15.75" customHeight="1">
      <c r="A396" s="776"/>
      <c r="B396" s="776"/>
      <c r="C396" s="777"/>
      <c r="D396" s="778"/>
      <c r="E396" s="776"/>
      <c r="F396" s="776"/>
      <c r="G396" s="776"/>
      <c r="H396" s="776"/>
      <c r="I396" s="776"/>
      <c r="J396" s="776"/>
      <c r="K396" s="776"/>
      <c r="L396" s="776"/>
      <c r="M396" s="776"/>
      <c r="N396" s="776"/>
      <c r="O396" s="776"/>
      <c r="P396" s="776"/>
      <c r="Q396" s="776"/>
      <c r="R396" s="776"/>
      <c r="S396" s="776"/>
      <c r="T396" s="776"/>
      <c r="U396" s="776"/>
      <c r="V396" s="776"/>
    </row>
    <row r="397" spans="1:22" ht="15.75" customHeight="1">
      <c r="A397" s="776"/>
      <c r="B397" s="776"/>
      <c r="C397" s="777"/>
      <c r="D397" s="778"/>
      <c r="E397" s="776"/>
      <c r="F397" s="776"/>
      <c r="G397" s="776"/>
      <c r="H397" s="776"/>
      <c r="I397" s="776"/>
      <c r="J397" s="776"/>
      <c r="K397" s="776"/>
      <c r="L397" s="776"/>
      <c r="M397" s="776"/>
      <c r="N397" s="776"/>
      <c r="O397" s="776"/>
      <c r="P397" s="776"/>
      <c r="Q397" s="776"/>
      <c r="R397" s="776"/>
      <c r="S397" s="776"/>
      <c r="T397" s="776"/>
      <c r="U397" s="776"/>
      <c r="V397" s="776"/>
    </row>
    <row r="398" spans="1:22" ht="15.75" customHeight="1">
      <c r="A398" s="776"/>
      <c r="B398" s="776"/>
      <c r="C398" s="777"/>
      <c r="D398" s="778"/>
      <c r="E398" s="776"/>
      <c r="F398" s="776"/>
      <c r="G398" s="776"/>
      <c r="H398" s="776"/>
      <c r="I398" s="776"/>
      <c r="J398" s="776"/>
      <c r="K398" s="776"/>
      <c r="L398" s="776"/>
      <c r="M398" s="776"/>
      <c r="N398" s="776"/>
      <c r="O398" s="776"/>
      <c r="P398" s="776"/>
      <c r="Q398" s="776"/>
      <c r="R398" s="776"/>
      <c r="S398" s="776"/>
      <c r="T398" s="776"/>
      <c r="U398" s="776"/>
      <c r="V398" s="776"/>
    </row>
    <row r="399" spans="1:22" ht="15.75" customHeight="1">
      <c r="A399" s="776"/>
      <c r="B399" s="776"/>
      <c r="C399" s="777"/>
      <c r="D399" s="778"/>
      <c r="E399" s="776"/>
      <c r="F399" s="776"/>
      <c r="G399" s="776"/>
      <c r="H399" s="776"/>
      <c r="I399" s="776"/>
      <c r="J399" s="776"/>
      <c r="K399" s="776"/>
      <c r="L399" s="776"/>
      <c r="M399" s="776"/>
      <c r="N399" s="776"/>
      <c r="O399" s="776"/>
      <c r="P399" s="776"/>
      <c r="Q399" s="776"/>
      <c r="R399" s="776"/>
      <c r="S399" s="776"/>
      <c r="T399" s="776"/>
      <c r="U399" s="776"/>
      <c r="V399" s="776"/>
    </row>
    <row r="400" spans="1:22" ht="15.75" customHeight="1">
      <c r="A400" s="776"/>
      <c r="B400" s="776"/>
      <c r="C400" s="777"/>
      <c r="D400" s="778"/>
      <c r="E400" s="776"/>
      <c r="F400" s="776"/>
      <c r="G400" s="776"/>
      <c r="H400" s="776"/>
      <c r="I400" s="776"/>
      <c r="J400" s="776"/>
      <c r="K400" s="776"/>
      <c r="L400" s="776"/>
      <c r="M400" s="776"/>
      <c r="N400" s="776"/>
      <c r="O400" s="776"/>
      <c r="P400" s="776"/>
      <c r="Q400" s="776"/>
      <c r="R400" s="776"/>
      <c r="S400" s="776"/>
      <c r="T400" s="776"/>
      <c r="U400" s="776"/>
      <c r="V400" s="776"/>
    </row>
    <row r="401" spans="1:22" ht="15.75" customHeight="1">
      <c r="A401" s="776"/>
      <c r="B401" s="776"/>
      <c r="C401" s="777"/>
      <c r="D401" s="778"/>
      <c r="E401" s="776"/>
      <c r="F401" s="776"/>
      <c r="G401" s="776"/>
      <c r="H401" s="776"/>
      <c r="I401" s="776"/>
      <c r="J401" s="776"/>
      <c r="K401" s="776"/>
      <c r="L401" s="776"/>
      <c r="M401" s="776"/>
      <c r="N401" s="776"/>
      <c r="O401" s="776"/>
      <c r="P401" s="776"/>
      <c r="Q401" s="776"/>
      <c r="R401" s="776"/>
      <c r="S401" s="776"/>
      <c r="T401" s="776"/>
      <c r="U401" s="776"/>
      <c r="V401" s="776"/>
    </row>
    <row r="402" spans="1:22" ht="15.75" customHeight="1">
      <c r="A402" s="776"/>
      <c r="B402" s="776"/>
      <c r="C402" s="777"/>
      <c r="D402" s="778"/>
      <c r="E402" s="776"/>
      <c r="F402" s="776"/>
      <c r="G402" s="776"/>
      <c r="H402" s="776"/>
      <c r="I402" s="776"/>
      <c r="J402" s="776"/>
      <c r="K402" s="776"/>
      <c r="L402" s="776"/>
      <c r="M402" s="776"/>
      <c r="N402" s="776"/>
      <c r="O402" s="776"/>
      <c r="P402" s="776"/>
      <c r="Q402" s="776"/>
      <c r="R402" s="776"/>
      <c r="S402" s="776"/>
      <c r="T402" s="776"/>
      <c r="U402" s="776"/>
      <c r="V402" s="776"/>
    </row>
    <row r="403" spans="1:22" ht="15.75" customHeight="1">
      <c r="A403" s="776"/>
      <c r="B403" s="776"/>
      <c r="C403" s="777"/>
      <c r="D403" s="778"/>
      <c r="E403" s="776"/>
      <c r="F403" s="776"/>
      <c r="G403" s="776"/>
      <c r="H403" s="776"/>
      <c r="I403" s="776"/>
      <c r="J403" s="776"/>
      <c r="K403" s="776"/>
      <c r="L403" s="776"/>
      <c r="M403" s="776"/>
      <c r="N403" s="776"/>
      <c r="O403" s="776"/>
      <c r="P403" s="776"/>
      <c r="Q403" s="776"/>
      <c r="R403" s="776"/>
      <c r="S403" s="776"/>
      <c r="T403" s="776"/>
      <c r="U403" s="776"/>
      <c r="V403" s="776"/>
    </row>
    <row r="404" spans="1:22" ht="15.75" customHeight="1">
      <c r="A404" s="776"/>
      <c r="B404" s="776"/>
      <c r="C404" s="777"/>
      <c r="D404" s="778"/>
      <c r="E404" s="776"/>
      <c r="F404" s="776"/>
      <c r="G404" s="776"/>
      <c r="H404" s="776"/>
      <c r="I404" s="776"/>
      <c r="J404" s="776"/>
      <c r="K404" s="776"/>
      <c r="L404" s="776"/>
      <c r="M404" s="776"/>
      <c r="N404" s="776"/>
      <c r="O404" s="776"/>
      <c r="P404" s="776"/>
      <c r="Q404" s="776"/>
      <c r="R404" s="776"/>
      <c r="S404" s="776"/>
      <c r="T404" s="776"/>
      <c r="U404" s="776"/>
      <c r="V404" s="776"/>
    </row>
    <row r="405" spans="1:22" ht="15.75" customHeight="1">
      <c r="A405" s="776"/>
      <c r="B405" s="776"/>
      <c r="C405" s="777"/>
      <c r="D405" s="778"/>
      <c r="E405" s="776"/>
      <c r="F405" s="776"/>
      <c r="G405" s="776"/>
      <c r="H405" s="776"/>
      <c r="I405" s="776"/>
      <c r="J405" s="776"/>
      <c r="K405" s="776"/>
      <c r="L405" s="776"/>
      <c r="M405" s="776"/>
      <c r="N405" s="776"/>
      <c r="O405" s="776"/>
      <c r="P405" s="776"/>
      <c r="Q405" s="776"/>
      <c r="R405" s="776"/>
      <c r="S405" s="776"/>
      <c r="T405" s="776"/>
      <c r="U405" s="776"/>
      <c r="V405" s="776"/>
    </row>
    <row r="406" spans="1:22" ht="15.75" customHeight="1">
      <c r="A406" s="776"/>
      <c r="B406" s="776"/>
      <c r="C406" s="777"/>
      <c r="D406" s="778"/>
      <c r="E406" s="776"/>
      <c r="F406" s="776"/>
      <c r="G406" s="776"/>
      <c r="H406" s="776"/>
      <c r="I406" s="776"/>
      <c r="J406" s="776"/>
      <c r="K406" s="776"/>
      <c r="L406" s="776"/>
      <c r="M406" s="776"/>
      <c r="N406" s="776"/>
      <c r="O406" s="776"/>
      <c r="P406" s="776"/>
      <c r="Q406" s="776"/>
      <c r="R406" s="776"/>
      <c r="S406" s="776"/>
      <c r="T406" s="776"/>
      <c r="U406" s="776"/>
      <c r="V406" s="776"/>
    </row>
    <row r="407" spans="1:22" ht="15.75" customHeight="1">
      <c r="A407" s="776"/>
      <c r="B407" s="776"/>
      <c r="C407" s="777"/>
      <c r="D407" s="778"/>
      <c r="E407" s="776"/>
      <c r="F407" s="776"/>
      <c r="G407" s="776"/>
      <c r="H407" s="776"/>
      <c r="I407" s="776"/>
      <c r="J407" s="776"/>
      <c r="K407" s="776"/>
      <c r="L407" s="776"/>
      <c r="M407" s="776"/>
      <c r="N407" s="776"/>
      <c r="O407" s="776"/>
      <c r="P407" s="776"/>
      <c r="Q407" s="776"/>
      <c r="R407" s="776"/>
      <c r="S407" s="776"/>
      <c r="T407" s="776"/>
      <c r="U407" s="776"/>
      <c r="V407" s="776"/>
    </row>
    <row r="408" spans="1:22" ht="15.75" customHeight="1">
      <c r="A408" s="776"/>
      <c r="B408" s="776"/>
      <c r="C408" s="777"/>
      <c r="D408" s="778"/>
      <c r="E408" s="776"/>
      <c r="F408" s="776"/>
      <c r="G408" s="776"/>
      <c r="H408" s="776"/>
      <c r="I408" s="776"/>
      <c r="J408" s="776"/>
      <c r="K408" s="776"/>
      <c r="L408" s="776"/>
      <c r="M408" s="776"/>
      <c r="N408" s="776"/>
      <c r="O408" s="776"/>
      <c r="P408" s="776"/>
      <c r="Q408" s="776"/>
      <c r="R408" s="776"/>
      <c r="S408" s="776"/>
      <c r="T408" s="776"/>
      <c r="U408" s="776"/>
      <c r="V408" s="776"/>
    </row>
    <row r="409" spans="1:22" ht="15.75" customHeight="1">
      <c r="A409" s="776"/>
      <c r="B409" s="776"/>
      <c r="C409" s="777"/>
      <c r="D409" s="778"/>
      <c r="E409" s="776"/>
      <c r="F409" s="776"/>
      <c r="G409" s="776"/>
      <c r="H409" s="776"/>
      <c r="I409" s="776"/>
      <c r="J409" s="776"/>
      <c r="K409" s="776"/>
      <c r="L409" s="776"/>
      <c r="M409" s="776"/>
      <c r="N409" s="776"/>
      <c r="O409" s="776"/>
      <c r="P409" s="776"/>
      <c r="Q409" s="776"/>
      <c r="R409" s="776"/>
      <c r="S409" s="776"/>
      <c r="T409" s="776"/>
      <c r="U409" s="776"/>
      <c r="V409" s="776"/>
    </row>
    <row r="410" spans="1:22" ht="15.75" customHeight="1">
      <c r="A410" s="776"/>
      <c r="B410" s="776"/>
      <c r="C410" s="777"/>
      <c r="D410" s="778"/>
      <c r="E410" s="776"/>
      <c r="F410" s="776"/>
      <c r="G410" s="776"/>
      <c r="H410" s="776"/>
      <c r="I410" s="776"/>
      <c r="J410" s="776"/>
      <c r="K410" s="776"/>
      <c r="L410" s="776"/>
      <c r="M410" s="776"/>
      <c r="N410" s="776"/>
      <c r="O410" s="776"/>
      <c r="P410" s="776"/>
      <c r="Q410" s="776"/>
      <c r="R410" s="776"/>
      <c r="S410" s="776"/>
      <c r="T410" s="776"/>
      <c r="U410" s="776"/>
      <c r="V410" s="776"/>
    </row>
    <row r="411" spans="1:22" ht="15.75" customHeight="1">
      <c r="A411" s="776"/>
      <c r="B411" s="776"/>
      <c r="C411" s="777"/>
      <c r="D411" s="778"/>
      <c r="E411" s="776"/>
      <c r="F411" s="776"/>
      <c r="G411" s="776"/>
      <c r="H411" s="776"/>
      <c r="I411" s="776"/>
      <c r="J411" s="776"/>
      <c r="K411" s="776"/>
      <c r="L411" s="776"/>
      <c r="M411" s="776"/>
      <c r="N411" s="776"/>
      <c r="O411" s="776"/>
      <c r="P411" s="776"/>
      <c r="Q411" s="776"/>
      <c r="R411" s="776"/>
      <c r="S411" s="776"/>
      <c r="T411" s="776"/>
      <c r="U411" s="776"/>
      <c r="V411" s="776"/>
    </row>
    <row r="412" spans="1:22" ht="15.75" customHeight="1">
      <c r="A412" s="776"/>
      <c r="B412" s="776"/>
      <c r="C412" s="777"/>
      <c r="D412" s="778"/>
      <c r="E412" s="776"/>
      <c r="F412" s="776"/>
      <c r="G412" s="776"/>
      <c r="H412" s="776"/>
      <c r="I412" s="776"/>
      <c r="J412" s="776"/>
      <c r="K412" s="776"/>
      <c r="L412" s="776"/>
      <c r="M412" s="776"/>
      <c r="N412" s="776"/>
      <c r="O412" s="776"/>
      <c r="P412" s="776"/>
      <c r="Q412" s="776"/>
      <c r="R412" s="776"/>
      <c r="S412" s="776"/>
      <c r="T412" s="776"/>
      <c r="U412" s="776"/>
      <c r="V412" s="776"/>
    </row>
    <row r="413" spans="1:22" ht="15.75" customHeight="1">
      <c r="A413" s="776"/>
      <c r="B413" s="776"/>
      <c r="C413" s="777"/>
      <c r="D413" s="778"/>
      <c r="E413" s="776"/>
      <c r="F413" s="776"/>
      <c r="G413" s="776"/>
      <c r="H413" s="776"/>
      <c r="I413" s="776"/>
      <c r="J413" s="776"/>
      <c r="K413" s="776"/>
      <c r="L413" s="776"/>
      <c r="M413" s="776"/>
      <c r="N413" s="776"/>
      <c r="O413" s="776"/>
      <c r="P413" s="776"/>
      <c r="Q413" s="776"/>
      <c r="R413" s="776"/>
      <c r="S413" s="776"/>
      <c r="T413" s="776"/>
      <c r="U413" s="776"/>
      <c r="V413" s="776"/>
    </row>
    <row r="414" spans="1:22" ht="15.75" customHeight="1">
      <c r="A414" s="776"/>
      <c r="B414" s="776"/>
      <c r="C414" s="777"/>
      <c r="D414" s="778"/>
      <c r="E414" s="776"/>
      <c r="F414" s="776"/>
      <c r="G414" s="776"/>
      <c r="H414" s="776"/>
      <c r="I414" s="776"/>
      <c r="J414" s="776"/>
      <c r="K414" s="776"/>
      <c r="L414" s="776"/>
      <c r="M414" s="776"/>
      <c r="N414" s="776"/>
      <c r="O414" s="776"/>
      <c r="P414" s="776"/>
      <c r="Q414" s="776"/>
      <c r="R414" s="776"/>
      <c r="S414" s="776"/>
      <c r="T414" s="776"/>
      <c r="U414" s="776"/>
      <c r="V414" s="776"/>
    </row>
    <row r="415" spans="1:22" ht="15.75" customHeight="1">
      <c r="A415" s="776"/>
      <c r="B415" s="776"/>
      <c r="C415" s="777"/>
      <c r="D415" s="778"/>
      <c r="E415" s="776"/>
      <c r="F415" s="776"/>
      <c r="G415" s="776"/>
      <c r="H415" s="776"/>
      <c r="I415" s="776"/>
      <c r="J415" s="776"/>
      <c r="K415" s="776"/>
      <c r="L415" s="776"/>
      <c r="M415" s="776"/>
      <c r="N415" s="776"/>
      <c r="O415" s="776"/>
      <c r="P415" s="776"/>
      <c r="Q415" s="776"/>
      <c r="R415" s="776"/>
      <c r="S415" s="776"/>
      <c r="T415" s="776"/>
      <c r="U415" s="776"/>
      <c r="V415" s="776"/>
    </row>
    <row r="416" spans="1:22" ht="15.75" customHeight="1">
      <c r="A416" s="776"/>
      <c r="B416" s="776"/>
      <c r="C416" s="777"/>
      <c r="D416" s="778"/>
      <c r="E416" s="776"/>
      <c r="F416" s="776"/>
      <c r="G416" s="776"/>
      <c r="H416" s="776"/>
      <c r="I416" s="776"/>
      <c r="J416" s="776"/>
      <c r="K416" s="776"/>
      <c r="L416" s="776"/>
      <c r="M416" s="776"/>
      <c r="N416" s="776"/>
      <c r="O416" s="776"/>
      <c r="P416" s="776"/>
      <c r="Q416" s="776"/>
      <c r="R416" s="776"/>
      <c r="S416" s="776"/>
      <c r="T416" s="776"/>
      <c r="U416" s="776"/>
      <c r="V416" s="776"/>
    </row>
    <row r="417" spans="1:22" ht="15.75" customHeight="1">
      <c r="A417" s="776"/>
      <c r="B417" s="776"/>
      <c r="C417" s="777"/>
      <c r="D417" s="778"/>
      <c r="E417" s="776"/>
      <c r="F417" s="776"/>
      <c r="G417" s="776"/>
      <c r="H417" s="776"/>
      <c r="I417" s="776"/>
      <c r="J417" s="776"/>
      <c r="K417" s="776"/>
      <c r="L417" s="776"/>
      <c r="M417" s="776"/>
      <c r="N417" s="776"/>
      <c r="O417" s="776"/>
      <c r="P417" s="776"/>
      <c r="Q417" s="776"/>
      <c r="R417" s="776"/>
      <c r="S417" s="776"/>
      <c r="T417" s="776"/>
      <c r="U417" s="776"/>
      <c r="V417" s="776"/>
    </row>
    <row r="418" spans="1:22" ht="15.75" customHeight="1">
      <c r="A418" s="776"/>
      <c r="B418" s="776"/>
      <c r="C418" s="777"/>
      <c r="D418" s="778"/>
      <c r="E418" s="776"/>
      <c r="F418" s="776"/>
      <c r="G418" s="776"/>
      <c r="H418" s="776"/>
      <c r="I418" s="776"/>
      <c r="J418" s="776"/>
      <c r="K418" s="776"/>
      <c r="L418" s="776"/>
      <c r="M418" s="776"/>
      <c r="N418" s="776"/>
      <c r="O418" s="776"/>
      <c r="P418" s="776"/>
      <c r="Q418" s="776"/>
      <c r="R418" s="776"/>
      <c r="S418" s="776"/>
      <c r="T418" s="776"/>
      <c r="U418" s="776"/>
      <c r="V418" s="776"/>
    </row>
    <row r="419" spans="1:22" ht="15.75" customHeight="1">
      <c r="A419" s="776"/>
      <c r="B419" s="776"/>
      <c r="C419" s="777"/>
      <c r="D419" s="778"/>
      <c r="E419" s="776"/>
      <c r="F419" s="776"/>
      <c r="G419" s="776"/>
      <c r="H419" s="776"/>
      <c r="I419" s="776"/>
      <c r="J419" s="776"/>
      <c r="K419" s="776"/>
      <c r="L419" s="776"/>
      <c r="M419" s="776"/>
      <c r="N419" s="776"/>
      <c r="O419" s="776"/>
      <c r="P419" s="776"/>
      <c r="Q419" s="776"/>
      <c r="R419" s="776"/>
      <c r="S419" s="776"/>
      <c r="T419" s="776"/>
      <c r="U419" s="776"/>
      <c r="V419" s="776"/>
    </row>
    <row r="420" spans="1:22" ht="15.75" customHeight="1">
      <c r="A420" s="776"/>
      <c r="B420" s="776"/>
      <c r="C420" s="777"/>
      <c r="D420" s="778"/>
      <c r="E420" s="776"/>
      <c r="F420" s="776"/>
      <c r="G420" s="776"/>
      <c r="H420" s="776"/>
      <c r="I420" s="776"/>
      <c r="J420" s="776"/>
      <c r="K420" s="776"/>
      <c r="L420" s="776"/>
      <c r="M420" s="776"/>
      <c r="N420" s="776"/>
      <c r="O420" s="776"/>
      <c r="P420" s="776"/>
      <c r="Q420" s="776"/>
      <c r="R420" s="776"/>
      <c r="S420" s="776"/>
      <c r="T420" s="776"/>
      <c r="U420" s="776"/>
      <c r="V420" s="776"/>
    </row>
    <row r="421" spans="1:22" ht="15.75" customHeight="1">
      <c r="A421" s="776"/>
      <c r="B421" s="776"/>
      <c r="C421" s="777"/>
      <c r="D421" s="778"/>
      <c r="E421" s="776"/>
      <c r="F421" s="776"/>
      <c r="G421" s="776"/>
      <c r="H421" s="776"/>
      <c r="I421" s="776"/>
      <c r="J421" s="776"/>
      <c r="K421" s="776"/>
      <c r="L421" s="776"/>
      <c r="M421" s="776"/>
      <c r="N421" s="776"/>
      <c r="O421" s="776"/>
      <c r="P421" s="776"/>
      <c r="Q421" s="776"/>
      <c r="R421" s="776"/>
      <c r="S421" s="776"/>
      <c r="T421" s="776"/>
      <c r="U421" s="776"/>
      <c r="V421" s="776"/>
    </row>
    <row r="422" spans="1:22" ht="15.75" customHeight="1">
      <c r="A422" s="776"/>
      <c r="B422" s="776"/>
      <c r="C422" s="777"/>
      <c r="D422" s="778"/>
      <c r="E422" s="776"/>
      <c r="F422" s="776"/>
      <c r="G422" s="776"/>
      <c r="H422" s="776"/>
      <c r="I422" s="776"/>
      <c r="J422" s="776"/>
      <c r="K422" s="776"/>
      <c r="L422" s="776"/>
      <c r="M422" s="776"/>
      <c r="N422" s="776"/>
      <c r="O422" s="776"/>
      <c r="P422" s="776"/>
      <c r="Q422" s="776"/>
      <c r="R422" s="776"/>
      <c r="S422" s="776"/>
      <c r="T422" s="776"/>
      <c r="U422" s="776"/>
      <c r="V422" s="776"/>
    </row>
    <row r="423" spans="1:22" ht="15.75" customHeight="1">
      <c r="A423" s="776"/>
      <c r="B423" s="776"/>
      <c r="C423" s="777"/>
      <c r="D423" s="778"/>
      <c r="E423" s="776"/>
      <c r="F423" s="776"/>
      <c r="G423" s="776"/>
      <c r="H423" s="776"/>
      <c r="I423" s="776"/>
      <c r="J423" s="776"/>
      <c r="K423" s="776"/>
      <c r="L423" s="776"/>
      <c r="M423" s="776"/>
      <c r="N423" s="776"/>
      <c r="O423" s="776"/>
      <c r="P423" s="776"/>
      <c r="Q423" s="776"/>
      <c r="R423" s="776"/>
      <c r="S423" s="776"/>
      <c r="T423" s="776"/>
      <c r="U423" s="776"/>
      <c r="V423" s="776"/>
    </row>
    <row r="424" spans="1:22" ht="15.75" customHeight="1">
      <c r="A424" s="776"/>
      <c r="B424" s="776"/>
      <c r="C424" s="777"/>
      <c r="D424" s="778"/>
      <c r="E424" s="776"/>
      <c r="F424" s="776"/>
      <c r="G424" s="776"/>
      <c r="H424" s="776"/>
      <c r="I424" s="776"/>
      <c r="J424" s="776"/>
      <c r="K424" s="776"/>
      <c r="L424" s="776"/>
      <c r="M424" s="776"/>
      <c r="N424" s="776"/>
      <c r="O424" s="776"/>
      <c r="P424" s="776"/>
      <c r="Q424" s="776"/>
      <c r="R424" s="776"/>
      <c r="S424" s="776"/>
      <c r="T424" s="776"/>
      <c r="U424" s="776"/>
      <c r="V424" s="776"/>
    </row>
    <row r="425" spans="1:22" ht="15.75" customHeight="1">
      <c r="A425" s="776"/>
      <c r="B425" s="776"/>
      <c r="C425" s="777"/>
      <c r="D425" s="778"/>
      <c r="E425" s="776"/>
      <c r="F425" s="776"/>
      <c r="G425" s="776"/>
      <c r="H425" s="776"/>
      <c r="I425" s="776"/>
      <c r="J425" s="776"/>
      <c r="K425" s="776"/>
      <c r="L425" s="776"/>
      <c r="M425" s="776"/>
      <c r="N425" s="776"/>
      <c r="O425" s="776"/>
      <c r="P425" s="776"/>
      <c r="Q425" s="776"/>
      <c r="R425" s="776"/>
      <c r="S425" s="776"/>
      <c r="T425" s="776"/>
      <c r="U425" s="776"/>
      <c r="V425" s="776"/>
    </row>
    <row r="426" spans="1:22" ht="15.75" customHeight="1">
      <c r="A426" s="776"/>
      <c r="B426" s="776"/>
      <c r="C426" s="777"/>
      <c r="D426" s="778"/>
      <c r="E426" s="776"/>
      <c r="F426" s="776"/>
      <c r="G426" s="776"/>
      <c r="H426" s="776"/>
      <c r="I426" s="776"/>
      <c r="J426" s="776"/>
      <c r="K426" s="776"/>
      <c r="L426" s="776"/>
      <c r="M426" s="776"/>
      <c r="N426" s="776"/>
      <c r="O426" s="776"/>
      <c r="P426" s="776"/>
      <c r="Q426" s="776"/>
      <c r="R426" s="776"/>
      <c r="S426" s="776"/>
      <c r="T426" s="776"/>
      <c r="U426" s="776"/>
      <c r="V426" s="776"/>
    </row>
    <row r="427" spans="1:22" ht="15.75" customHeight="1">
      <c r="A427" s="776"/>
      <c r="B427" s="776"/>
      <c r="C427" s="777"/>
      <c r="D427" s="778"/>
      <c r="E427" s="776"/>
      <c r="F427" s="776"/>
      <c r="G427" s="776"/>
      <c r="H427" s="776"/>
      <c r="I427" s="776"/>
      <c r="J427" s="776"/>
      <c r="K427" s="776"/>
      <c r="L427" s="776"/>
      <c r="M427" s="776"/>
      <c r="N427" s="776"/>
      <c r="O427" s="776"/>
      <c r="P427" s="776"/>
      <c r="Q427" s="776"/>
      <c r="R427" s="776"/>
      <c r="S427" s="776"/>
      <c r="T427" s="776"/>
      <c r="U427" s="776"/>
      <c r="V427" s="776"/>
    </row>
    <row r="428" spans="1:22" ht="15.75" customHeight="1">
      <c r="A428" s="776"/>
      <c r="B428" s="776"/>
      <c r="C428" s="777"/>
      <c r="D428" s="778"/>
      <c r="E428" s="776"/>
      <c r="F428" s="776"/>
      <c r="G428" s="776"/>
      <c r="H428" s="776"/>
      <c r="I428" s="776"/>
      <c r="J428" s="776"/>
      <c r="K428" s="776"/>
      <c r="L428" s="776"/>
      <c r="M428" s="776"/>
      <c r="N428" s="776"/>
      <c r="O428" s="776"/>
      <c r="P428" s="776"/>
      <c r="Q428" s="776"/>
      <c r="R428" s="776"/>
      <c r="S428" s="776"/>
      <c r="T428" s="776"/>
      <c r="U428" s="776"/>
      <c r="V428" s="776"/>
    </row>
    <row r="429" spans="1:22" ht="15.75" customHeight="1">
      <c r="A429" s="776"/>
      <c r="B429" s="776"/>
      <c r="C429" s="777"/>
      <c r="D429" s="778"/>
      <c r="E429" s="776"/>
      <c r="F429" s="776"/>
      <c r="G429" s="776"/>
      <c r="H429" s="776"/>
      <c r="I429" s="776"/>
      <c r="J429" s="776"/>
      <c r="K429" s="776"/>
      <c r="L429" s="776"/>
      <c r="M429" s="776"/>
      <c r="N429" s="776"/>
      <c r="O429" s="776"/>
      <c r="P429" s="776"/>
      <c r="Q429" s="776"/>
      <c r="R429" s="776"/>
      <c r="S429" s="776"/>
      <c r="T429" s="776"/>
      <c r="U429" s="776"/>
      <c r="V429" s="776"/>
    </row>
    <row r="430" spans="1:22" ht="15.75" customHeight="1">
      <c r="A430" s="776"/>
      <c r="B430" s="776"/>
      <c r="C430" s="777"/>
      <c r="D430" s="778"/>
      <c r="E430" s="776"/>
      <c r="F430" s="776"/>
      <c r="G430" s="776"/>
      <c r="H430" s="776"/>
      <c r="I430" s="776"/>
      <c r="J430" s="776"/>
      <c r="K430" s="776"/>
      <c r="L430" s="776"/>
      <c r="M430" s="776"/>
      <c r="N430" s="776"/>
      <c r="O430" s="776"/>
      <c r="P430" s="776"/>
      <c r="Q430" s="776"/>
      <c r="R430" s="776"/>
      <c r="S430" s="776"/>
      <c r="T430" s="776"/>
      <c r="U430" s="776"/>
      <c r="V430" s="776"/>
    </row>
    <row r="431" spans="1:22" ht="15.75" customHeight="1">
      <c r="A431" s="776"/>
      <c r="B431" s="776"/>
      <c r="C431" s="777"/>
      <c r="D431" s="778"/>
      <c r="E431" s="776"/>
      <c r="F431" s="776"/>
      <c r="G431" s="776"/>
      <c r="H431" s="776"/>
      <c r="I431" s="776"/>
      <c r="J431" s="776"/>
      <c r="K431" s="776"/>
      <c r="L431" s="776"/>
      <c r="M431" s="776"/>
      <c r="N431" s="776"/>
      <c r="O431" s="776"/>
      <c r="P431" s="776"/>
      <c r="Q431" s="776"/>
      <c r="R431" s="776"/>
      <c r="S431" s="776"/>
      <c r="T431" s="776"/>
      <c r="U431" s="776"/>
      <c r="V431" s="776"/>
    </row>
    <row r="432" spans="1:22" ht="15.75" customHeight="1">
      <c r="A432" s="776"/>
      <c r="B432" s="776"/>
      <c r="C432" s="777"/>
      <c r="D432" s="778"/>
      <c r="E432" s="776"/>
      <c r="F432" s="776"/>
      <c r="G432" s="776"/>
      <c r="H432" s="776"/>
      <c r="I432" s="776"/>
      <c r="J432" s="776"/>
      <c r="K432" s="776"/>
      <c r="L432" s="776"/>
      <c r="M432" s="776"/>
      <c r="N432" s="776"/>
      <c r="O432" s="776"/>
      <c r="P432" s="776"/>
      <c r="Q432" s="776"/>
      <c r="R432" s="776"/>
      <c r="S432" s="776"/>
      <c r="T432" s="776"/>
      <c r="U432" s="776"/>
      <c r="V432" s="776"/>
    </row>
    <row r="433" spans="1:22" ht="15.75" customHeight="1">
      <c r="A433" s="776"/>
      <c r="B433" s="776"/>
      <c r="C433" s="777"/>
      <c r="D433" s="778"/>
      <c r="E433" s="776"/>
      <c r="F433" s="776"/>
      <c r="G433" s="776"/>
      <c r="H433" s="776"/>
      <c r="I433" s="776"/>
      <c r="J433" s="776"/>
      <c r="K433" s="776"/>
      <c r="L433" s="776"/>
      <c r="M433" s="776"/>
      <c r="N433" s="776"/>
      <c r="O433" s="776"/>
      <c r="P433" s="776"/>
      <c r="Q433" s="776"/>
      <c r="R433" s="776"/>
      <c r="S433" s="776"/>
      <c r="T433" s="776"/>
      <c r="U433" s="776"/>
      <c r="V433" s="776"/>
    </row>
    <row r="434" spans="1:22" ht="15.75" customHeight="1">
      <c r="A434" s="776"/>
      <c r="B434" s="776"/>
      <c r="C434" s="777"/>
      <c r="D434" s="778"/>
      <c r="E434" s="776"/>
      <c r="F434" s="776"/>
      <c r="G434" s="776"/>
      <c r="H434" s="776"/>
      <c r="I434" s="776"/>
      <c r="J434" s="776"/>
      <c r="K434" s="776"/>
      <c r="L434" s="776"/>
      <c r="M434" s="776"/>
      <c r="N434" s="776"/>
      <c r="O434" s="776"/>
      <c r="P434" s="776"/>
      <c r="Q434" s="776"/>
      <c r="R434" s="776"/>
      <c r="S434" s="776"/>
      <c r="T434" s="776"/>
      <c r="U434" s="776"/>
      <c r="V434" s="776"/>
    </row>
    <row r="435" spans="1:22" ht="15.75" customHeight="1">
      <c r="A435" s="776"/>
      <c r="B435" s="776"/>
      <c r="C435" s="777"/>
      <c r="D435" s="778"/>
      <c r="E435" s="776"/>
      <c r="F435" s="776"/>
      <c r="G435" s="776"/>
      <c r="H435" s="776"/>
      <c r="I435" s="776"/>
      <c r="J435" s="776"/>
      <c r="K435" s="776"/>
      <c r="L435" s="776"/>
      <c r="M435" s="776"/>
      <c r="N435" s="776"/>
      <c r="O435" s="776"/>
      <c r="P435" s="776"/>
      <c r="Q435" s="776"/>
      <c r="R435" s="776"/>
      <c r="S435" s="776"/>
      <c r="T435" s="776"/>
      <c r="U435" s="776"/>
      <c r="V435" s="776"/>
    </row>
    <row r="436" spans="1:22" ht="15.75" customHeight="1">
      <c r="A436" s="776"/>
      <c r="B436" s="776"/>
      <c r="C436" s="777"/>
      <c r="D436" s="778"/>
      <c r="E436" s="776"/>
      <c r="F436" s="776"/>
      <c r="G436" s="776"/>
      <c r="H436" s="776"/>
      <c r="I436" s="776"/>
      <c r="J436" s="776"/>
      <c r="K436" s="776"/>
      <c r="L436" s="776"/>
      <c r="M436" s="776"/>
      <c r="N436" s="776"/>
      <c r="O436" s="776"/>
      <c r="P436" s="776"/>
      <c r="Q436" s="776"/>
      <c r="R436" s="776"/>
      <c r="S436" s="776"/>
      <c r="T436" s="776"/>
      <c r="U436" s="776"/>
      <c r="V436" s="776"/>
    </row>
    <row r="437" spans="1:22" ht="15.75" customHeight="1">
      <c r="A437" s="776"/>
      <c r="B437" s="776"/>
      <c r="C437" s="777"/>
      <c r="D437" s="778"/>
      <c r="E437" s="776"/>
      <c r="F437" s="776"/>
      <c r="G437" s="776"/>
      <c r="H437" s="776"/>
      <c r="I437" s="776"/>
      <c r="J437" s="776"/>
      <c r="K437" s="776"/>
      <c r="L437" s="776"/>
      <c r="M437" s="776"/>
      <c r="N437" s="776"/>
      <c r="O437" s="776"/>
      <c r="P437" s="776"/>
      <c r="Q437" s="776"/>
      <c r="R437" s="776"/>
      <c r="S437" s="776"/>
      <c r="T437" s="776"/>
      <c r="U437" s="776"/>
      <c r="V437" s="776"/>
    </row>
    <row r="438" spans="1:22" ht="15.75" customHeight="1">
      <c r="A438" s="776"/>
      <c r="B438" s="776"/>
      <c r="C438" s="777"/>
      <c r="D438" s="778"/>
      <c r="E438" s="776"/>
      <c r="F438" s="776"/>
      <c r="G438" s="776"/>
      <c r="H438" s="776"/>
      <c r="I438" s="776"/>
      <c r="J438" s="776"/>
      <c r="K438" s="776"/>
      <c r="L438" s="776"/>
      <c r="M438" s="776"/>
      <c r="N438" s="776"/>
      <c r="O438" s="776"/>
      <c r="P438" s="776"/>
      <c r="Q438" s="776"/>
      <c r="R438" s="776"/>
      <c r="S438" s="776"/>
      <c r="T438" s="776"/>
      <c r="U438" s="776"/>
      <c r="V438" s="776"/>
    </row>
    <row r="439" spans="1:22" ht="15.75" customHeight="1">
      <c r="A439" s="776"/>
      <c r="B439" s="776"/>
      <c r="C439" s="777"/>
      <c r="D439" s="778"/>
      <c r="E439" s="776"/>
      <c r="F439" s="776"/>
      <c r="G439" s="776"/>
      <c r="H439" s="776"/>
      <c r="I439" s="776"/>
      <c r="J439" s="776"/>
      <c r="K439" s="776"/>
      <c r="L439" s="776"/>
      <c r="M439" s="776"/>
      <c r="N439" s="776"/>
      <c r="O439" s="776"/>
      <c r="P439" s="776"/>
      <c r="Q439" s="776"/>
      <c r="R439" s="776"/>
      <c r="S439" s="776"/>
      <c r="T439" s="776"/>
      <c r="U439" s="776"/>
      <c r="V439" s="776"/>
    </row>
    <row r="440" spans="1:22" ht="15.75" customHeight="1">
      <c r="A440" s="776"/>
      <c r="B440" s="776"/>
      <c r="C440" s="777"/>
      <c r="D440" s="778"/>
      <c r="E440" s="776"/>
      <c r="F440" s="776"/>
      <c r="G440" s="776"/>
      <c r="H440" s="776"/>
      <c r="I440" s="776"/>
      <c r="J440" s="776"/>
      <c r="K440" s="776"/>
      <c r="L440" s="776"/>
      <c r="M440" s="776"/>
      <c r="N440" s="776"/>
      <c r="O440" s="776"/>
      <c r="P440" s="776"/>
      <c r="Q440" s="776"/>
      <c r="R440" s="776"/>
      <c r="S440" s="776"/>
      <c r="T440" s="776"/>
      <c r="U440" s="776"/>
      <c r="V440" s="776"/>
    </row>
    <row r="441" spans="1:22" ht="15.75" customHeight="1">
      <c r="A441" s="776"/>
      <c r="B441" s="776"/>
      <c r="C441" s="777"/>
      <c r="D441" s="778"/>
      <c r="E441" s="776"/>
      <c r="F441" s="776"/>
      <c r="G441" s="776"/>
      <c r="H441" s="776"/>
      <c r="I441" s="776"/>
      <c r="J441" s="776"/>
      <c r="K441" s="776"/>
      <c r="L441" s="776"/>
      <c r="M441" s="776"/>
      <c r="N441" s="776"/>
      <c r="O441" s="776"/>
      <c r="P441" s="776"/>
      <c r="Q441" s="776"/>
      <c r="R441" s="776"/>
      <c r="S441" s="776"/>
      <c r="T441" s="776"/>
      <c r="U441" s="776"/>
      <c r="V441" s="776"/>
    </row>
    <row r="442" spans="1:22" ht="15.75" customHeight="1">
      <c r="A442" s="776"/>
      <c r="B442" s="776"/>
      <c r="C442" s="777"/>
      <c r="D442" s="778"/>
      <c r="E442" s="776"/>
      <c r="F442" s="776"/>
      <c r="G442" s="776"/>
      <c r="H442" s="776"/>
      <c r="I442" s="776"/>
      <c r="J442" s="776"/>
      <c r="K442" s="776"/>
      <c r="L442" s="776"/>
      <c r="M442" s="776"/>
      <c r="N442" s="776"/>
      <c r="O442" s="776"/>
      <c r="P442" s="776"/>
      <c r="Q442" s="776"/>
      <c r="R442" s="776"/>
      <c r="S442" s="776"/>
      <c r="T442" s="776"/>
      <c r="U442" s="776"/>
      <c r="V442" s="776"/>
    </row>
    <row r="443" spans="1:22" ht="15.75" customHeight="1">
      <c r="A443" s="776"/>
      <c r="B443" s="776"/>
      <c r="C443" s="777"/>
      <c r="D443" s="778"/>
      <c r="E443" s="776"/>
      <c r="F443" s="776"/>
      <c r="G443" s="776"/>
      <c r="H443" s="776"/>
      <c r="I443" s="776"/>
      <c r="J443" s="776"/>
      <c r="K443" s="776"/>
      <c r="L443" s="776"/>
      <c r="M443" s="776"/>
      <c r="N443" s="776"/>
      <c r="O443" s="776"/>
      <c r="P443" s="776"/>
      <c r="Q443" s="776"/>
      <c r="R443" s="776"/>
      <c r="S443" s="776"/>
      <c r="T443" s="776"/>
      <c r="U443" s="776"/>
      <c r="V443" s="776"/>
    </row>
    <row r="444" spans="1:22" ht="15.75" customHeight="1">
      <c r="A444" s="776"/>
      <c r="B444" s="776"/>
      <c r="C444" s="777"/>
      <c r="D444" s="778"/>
      <c r="E444" s="776"/>
      <c r="F444" s="776"/>
      <c r="G444" s="776"/>
      <c r="H444" s="776"/>
      <c r="I444" s="776"/>
      <c r="J444" s="776"/>
      <c r="K444" s="776"/>
      <c r="L444" s="776"/>
      <c r="M444" s="776"/>
      <c r="N444" s="776"/>
      <c r="O444" s="776"/>
      <c r="P444" s="776"/>
      <c r="Q444" s="776"/>
      <c r="R444" s="776"/>
      <c r="S444" s="776"/>
      <c r="T444" s="776"/>
      <c r="U444" s="776"/>
      <c r="V444" s="776"/>
    </row>
    <row r="445" spans="1:22" ht="15.75" customHeight="1">
      <c r="A445" s="776"/>
      <c r="B445" s="776"/>
      <c r="C445" s="777"/>
      <c r="D445" s="778"/>
      <c r="E445" s="776"/>
      <c r="F445" s="776"/>
      <c r="G445" s="776"/>
      <c r="H445" s="776"/>
      <c r="I445" s="776"/>
      <c r="J445" s="776"/>
      <c r="K445" s="776"/>
      <c r="L445" s="776"/>
      <c r="M445" s="776"/>
      <c r="N445" s="776"/>
      <c r="O445" s="776"/>
      <c r="P445" s="776"/>
      <c r="Q445" s="776"/>
      <c r="R445" s="776"/>
      <c r="S445" s="776"/>
      <c r="T445" s="776"/>
      <c r="U445" s="776"/>
      <c r="V445" s="776"/>
    </row>
    <row r="446" spans="1:22" ht="15.75" customHeight="1">
      <c r="A446" s="776"/>
      <c r="B446" s="776"/>
      <c r="C446" s="777"/>
      <c r="D446" s="778"/>
      <c r="E446" s="776"/>
      <c r="F446" s="776"/>
      <c r="G446" s="776"/>
      <c r="H446" s="776"/>
      <c r="I446" s="776"/>
      <c r="J446" s="776"/>
      <c r="K446" s="776"/>
      <c r="L446" s="776"/>
      <c r="M446" s="776"/>
      <c r="N446" s="776"/>
      <c r="O446" s="776"/>
      <c r="P446" s="776"/>
      <c r="Q446" s="776"/>
      <c r="R446" s="776"/>
      <c r="S446" s="776"/>
      <c r="T446" s="776"/>
      <c r="U446" s="776"/>
      <c r="V446" s="776"/>
    </row>
    <row r="447" spans="1:22" ht="15.75" customHeight="1">
      <c r="A447" s="776"/>
      <c r="B447" s="776"/>
      <c r="C447" s="777"/>
      <c r="D447" s="778"/>
      <c r="E447" s="776"/>
      <c r="F447" s="776"/>
      <c r="G447" s="776"/>
      <c r="H447" s="776"/>
      <c r="I447" s="776"/>
      <c r="J447" s="776"/>
      <c r="K447" s="776"/>
      <c r="L447" s="776"/>
      <c r="M447" s="776"/>
      <c r="N447" s="776"/>
      <c r="O447" s="776"/>
      <c r="P447" s="776"/>
      <c r="Q447" s="776"/>
      <c r="R447" s="776"/>
      <c r="S447" s="776"/>
      <c r="T447" s="776"/>
      <c r="U447" s="776"/>
      <c r="V447" s="776"/>
    </row>
    <row r="448" spans="1:22" ht="15.75" customHeight="1">
      <c r="A448" s="776"/>
      <c r="B448" s="776"/>
      <c r="C448" s="777"/>
      <c r="D448" s="778"/>
      <c r="E448" s="776"/>
      <c r="F448" s="776"/>
      <c r="G448" s="776"/>
      <c r="H448" s="776"/>
      <c r="I448" s="776"/>
      <c r="J448" s="776"/>
      <c r="K448" s="776"/>
      <c r="L448" s="776"/>
      <c r="M448" s="776"/>
      <c r="N448" s="776"/>
      <c r="O448" s="776"/>
      <c r="P448" s="776"/>
      <c r="Q448" s="776"/>
      <c r="R448" s="776"/>
      <c r="S448" s="776"/>
      <c r="T448" s="776"/>
      <c r="U448" s="776"/>
      <c r="V448" s="776"/>
    </row>
    <row r="449" spans="1:22" ht="15.75" customHeight="1">
      <c r="A449" s="776"/>
      <c r="B449" s="776"/>
      <c r="C449" s="777"/>
      <c r="D449" s="778"/>
      <c r="E449" s="776"/>
      <c r="F449" s="776"/>
      <c r="G449" s="776"/>
      <c r="H449" s="776"/>
      <c r="I449" s="776"/>
      <c r="J449" s="776"/>
      <c r="K449" s="776"/>
      <c r="L449" s="776"/>
      <c r="M449" s="776"/>
      <c r="N449" s="776"/>
      <c r="O449" s="776"/>
      <c r="P449" s="776"/>
      <c r="Q449" s="776"/>
      <c r="R449" s="776"/>
      <c r="S449" s="776"/>
      <c r="T449" s="776"/>
      <c r="U449" s="776"/>
      <c r="V449" s="776"/>
    </row>
    <row r="450" spans="1:22" ht="15.75" customHeight="1">
      <c r="A450" s="776"/>
      <c r="B450" s="776"/>
      <c r="C450" s="777"/>
      <c r="D450" s="778"/>
      <c r="E450" s="776"/>
      <c r="F450" s="776"/>
      <c r="G450" s="776"/>
      <c r="H450" s="776"/>
      <c r="I450" s="776"/>
      <c r="J450" s="776"/>
      <c r="K450" s="776"/>
      <c r="L450" s="776"/>
      <c r="M450" s="776"/>
      <c r="N450" s="776"/>
      <c r="O450" s="776"/>
      <c r="P450" s="776"/>
      <c r="Q450" s="776"/>
      <c r="R450" s="776"/>
      <c r="S450" s="776"/>
      <c r="T450" s="776"/>
      <c r="U450" s="776"/>
      <c r="V450" s="776"/>
    </row>
    <row r="451" spans="1:22" ht="15.75" customHeight="1">
      <c r="A451" s="776"/>
      <c r="B451" s="776"/>
      <c r="C451" s="777"/>
      <c r="D451" s="778"/>
      <c r="E451" s="776"/>
      <c r="F451" s="776"/>
      <c r="G451" s="776"/>
      <c r="H451" s="776"/>
      <c r="I451" s="776"/>
      <c r="J451" s="776"/>
      <c r="K451" s="776"/>
      <c r="L451" s="776"/>
      <c r="M451" s="776"/>
      <c r="N451" s="776"/>
      <c r="O451" s="776"/>
      <c r="P451" s="776"/>
      <c r="Q451" s="776"/>
      <c r="R451" s="776"/>
      <c r="S451" s="776"/>
      <c r="T451" s="776"/>
      <c r="U451" s="776"/>
      <c r="V451" s="776"/>
    </row>
    <row r="452" spans="1:22" ht="15.75" customHeight="1">
      <c r="A452" s="776"/>
      <c r="B452" s="776"/>
      <c r="C452" s="777"/>
      <c r="D452" s="778"/>
      <c r="E452" s="776"/>
      <c r="F452" s="776"/>
      <c r="G452" s="776"/>
      <c r="H452" s="776"/>
      <c r="I452" s="776"/>
      <c r="J452" s="776"/>
      <c r="K452" s="776"/>
      <c r="L452" s="776"/>
      <c r="M452" s="776"/>
      <c r="N452" s="776"/>
      <c r="O452" s="776"/>
      <c r="P452" s="776"/>
      <c r="Q452" s="776"/>
      <c r="R452" s="776"/>
      <c r="S452" s="776"/>
      <c r="T452" s="776"/>
      <c r="U452" s="776"/>
      <c r="V452" s="776"/>
    </row>
    <row r="453" spans="1:22" ht="15.75" customHeight="1">
      <c r="A453" s="776"/>
      <c r="B453" s="776"/>
      <c r="C453" s="777"/>
      <c r="D453" s="778"/>
      <c r="E453" s="776"/>
      <c r="F453" s="776"/>
      <c r="G453" s="776"/>
      <c r="H453" s="776"/>
      <c r="I453" s="776"/>
      <c r="J453" s="776"/>
      <c r="K453" s="776"/>
      <c r="L453" s="776"/>
      <c r="M453" s="776"/>
      <c r="N453" s="776"/>
      <c r="O453" s="776"/>
      <c r="P453" s="776"/>
      <c r="Q453" s="776"/>
      <c r="R453" s="776"/>
      <c r="S453" s="776"/>
      <c r="T453" s="776"/>
      <c r="U453" s="776"/>
      <c r="V453" s="776"/>
    </row>
    <row r="454" spans="1:22" ht="15.75" customHeight="1">
      <c r="A454" s="776"/>
      <c r="B454" s="776"/>
      <c r="C454" s="777"/>
      <c r="D454" s="778"/>
      <c r="E454" s="776"/>
      <c r="F454" s="776"/>
      <c r="G454" s="776"/>
      <c r="H454" s="776"/>
      <c r="I454" s="776"/>
      <c r="J454" s="776"/>
      <c r="K454" s="776"/>
      <c r="L454" s="776"/>
      <c r="M454" s="776"/>
      <c r="N454" s="776"/>
      <c r="O454" s="776"/>
      <c r="P454" s="776"/>
      <c r="Q454" s="776"/>
      <c r="R454" s="776"/>
      <c r="S454" s="776"/>
      <c r="T454" s="776"/>
      <c r="U454" s="776"/>
      <c r="V454" s="776"/>
    </row>
    <row r="455" spans="1:22" ht="15.75" customHeight="1">
      <c r="A455" s="776"/>
      <c r="B455" s="776"/>
      <c r="C455" s="777"/>
      <c r="D455" s="778"/>
      <c r="E455" s="776"/>
      <c r="F455" s="776"/>
      <c r="G455" s="776"/>
      <c r="H455" s="776"/>
      <c r="I455" s="776"/>
      <c r="J455" s="776"/>
      <c r="K455" s="776"/>
      <c r="L455" s="776"/>
      <c r="M455" s="776"/>
      <c r="N455" s="776"/>
      <c r="O455" s="776"/>
      <c r="P455" s="776"/>
      <c r="Q455" s="776"/>
      <c r="R455" s="776"/>
      <c r="S455" s="776"/>
      <c r="T455" s="776"/>
      <c r="U455" s="776"/>
      <c r="V455" s="776"/>
    </row>
    <row r="456" spans="1:22" ht="15.75" customHeight="1">
      <c r="A456" s="776"/>
      <c r="B456" s="776"/>
      <c r="C456" s="777"/>
      <c r="D456" s="778"/>
      <c r="E456" s="776"/>
      <c r="F456" s="776"/>
      <c r="G456" s="776"/>
      <c r="H456" s="776"/>
      <c r="I456" s="776"/>
      <c r="J456" s="776"/>
      <c r="K456" s="776"/>
      <c r="L456" s="776"/>
      <c r="M456" s="776"/>
      <c r="N456" s="776"/>
      <c r="O456" s="776"/>
      <c r="P456" s="776"/>
      <c r="Q456" s="776"/>
      <c r="R456" s="776"/>
      <c r="S456" s="776"/>
      <c r="T456" s="776"/>
      <c r="U456" s="776"/>
      <c r="V456" s="776"/>
    </row>
    <row r="457" spans="1:22" ht="15.75" customHeight="1">
      <c r="A457" s="776"/>
      <c r="B457" s="776"/>
      <c r="C457" s="777"/>
      <c r="D457" s="778"/>
      <c r="E457" s="776"/>
      <c r="F457" s="776"/>
      <c r="G457" s="776"/>
      <c r="H457" s="776"/>
      <c r="I457" s="776"/>
      <c r="J457" s="776"/>
      <c r="K457" s="776"/>
      <c r="L457" s="776"/>
      <c r="M457" s="776"/>
      <c r="N457" s="776"/>
      <c r="O457" s="776"/>
      <c r="P457" s="776"/>
      <c r="Q457" s="776"/>
      <c r="R457" s="776"/>
      <c r="S457" s="776"/>
      <c r="T457" s="776"/>
      <c r="U457" s="776"/>
      <c r="V457" s="776"/>
    </row>
    <row r="458" spans="1:22" ht="15.75" customHeight="1">
      <c r="A458" s="776"/>
      <c r="B458" s="776"/>
      <c r="C458" s="777"/>
      <c r="D458" s="778"/>
      <c r="E458" s="776"/>
      <c r="F458" s="776"/>
      <c r="G458" s="776"/>
      <c r="H458" s="776"/>
      <c r="I458" s="776"/>
      <c r="J458" s="776"/>
      <c r="K458" s="776"/>
      <c r="L458" s="776"/>
      <c r="M458" s="776"/>
      <c r="N458" s="776"/>
      <c r="O458" s="776"/>
      <c r="P458" s="776"/>
      <c r="Q458" s="776"/>
      <c r="R458" s="776"/>
      <c r="S458" s="776"/>
      <c r="T458" s="776"/>
      <c r="U458" s="776"/>
      <c r="V458" s="776"/>
    </row>
    <row r="459" spans="1:22" ht="15.75" customHeight="1">
      <c r="A459" s="776"/>
      <c r="B459" s="776"/>
      <c r="C459" s="777"/>
      <c r="D459" s="778"/>
      <c r="E459" s="776"/>
      <c r="F459" s="776"/>
      <c r="G459" s="776"/>
      <c r="H459" s="776"/>
      <c r="I459" s="776"/>
      <c r="J459" s="776"/>
      <c r="K459" s="776"/>
      <c r="L459" s="776"/>
      <c r="M459" s="776"/>
      <c r="N459" s="776"/>
      <c r="O459" s="776"/>
      <c r="P459" s="776"/>
      <c r="Q459" s="776"/>
      <c r="R459" s="776"/>
      <c r="S459" s="776"/>
      <c r="T459" s="776"/>
      <c r="U459" s="776"/>
      <c r="V459" s="776"/>
    </row>
    <row r="460" spans="1:22" ht="15.75" customHeight="1">
      <c r="A460" s="776"/>
      <c r="B460" s="776"/>
      <c r="C460" s="777"/>
      <c r="D460" s="778"/>
      <c r="E460" s="776"/>
      <c r="F460" s="776"/>
      <c r="G460" s="776"/>
      <c r="H460" s="776"/>
      <c r="I460" s="776"/>
      <c r="J460" s="776"/>
      <c r="K460" s="776"/>
      <c r="L460" s="776"/>
      <c r="M460" s="776"/>
      <c r="N460" s="776"/>
      <c r="O460" s="776"/>
      <c r="P460" s="776"/>
      <c r="Q460" s="776"/>
      <c r="R460" s="776"/>
      <c r="S460" s="776"/>
      <c r="T460" s="776"/>
      <c r="U460" s="776"/>
      <c r="V460" s="776"/>
    </row>
    <row r="461" spans="1:22" ht="15.75" customHeight="1">
      <c r="A461" s="776"/>
      <c r="B461" s="776"/>
      <c r="C461" s="777"/>
      <c r="D461" s="778"/>
      <c r="E461" s="776"/>
      <c r="F461" s="776"/>
      <c r="G461" s="776"/>
      <c r="H461" s="776"/>
      <c r="I461" s="776"/>
      <c r="J461" s="776"/>
      <c r="K461" s="776"/>
      <c r="L461" s="776"/>
      <c r="M461" s="776"/>
      <c r="N461" s="776"/>
      <c r="O461" s="776"/>
      <c r="P461" s="776"/>
      <c r="Q461" s="776"/>
      <c r="R461" s="776"/>
      <c r="S461" s="776"/>
      <c r="T461" s="776"/>
      <c r="U461" s="776"/>
      <c r="V461" s="776"/>
    </row>
    <row r="462" spans="1:22" ht="15.75" customHeight="1">
      <c r="A462" s="776"/>
      <c r="B462" s="776"/>
      <c r="C462" s="777"/>
      <c r="D462" s="778"/>
      <c r="E462" s="776"/>
      <c r="F462" s="776"/>
      <c r="G462" s="776"/>
      <c r="H462" s="776"/>
      <c r="I462" s="776"/>
      <c r="J462" s="776"/>
      <c r="K462" s="776"/>
      <c r="L462" s="776"/>
      <c r="M462" s="776"/>
      <c r="N462" s="776"/>
      <c r="O462" s="776"/>
      <c r="P462" s="776"/>
      <c r="Q462" s="776"/>
      <c r="R462" s="776"/>
      <c r="S462" s="776"/>
      <c r="T462" s="776"/>
      <c r="U462" s="776"/>
      <c r="V462" s="776"/>
    </row>
    <row r="463" spans="1:22" ht="15.75" customHeight="1">
      <c r="A463" s="776"/>
      <c r="B463" s="776"/>
      <c r="C463" s="777"/>
      <c r="D463" s="778"/>
      <c r="E463" s="776"/>
      <c r="F463" s="776"/>
      <c r="G463" s="776"/>
      <c r="H463" s="776"/>
      <c r="I463" s="776"/>
      <c r="J463" s="776"/>
      <c r="K463" s="776"/>
      <c r="L463" s="776"/>
      <c r="M463" s="776"/>
      <c r="N463" s="776"/>
      <c r="O463" s="776"/>
      <c r="P463" s="776"/>
      <c r="Q463" s="776"/>
      <c r="R463" s="776"/>
      <c r="S463" s="776"/>
      <c r="T463" s="776"/>
      <c r="U463" s="776"/>
      <c r="V463" s="776"/>
    </row>
    <row r="464" spans="1:22" ht="15.75" customHeight="1">
      <c r="A464" s="776"/>
      <c r="B464" s="776"/>
      <c r="C464" s="777"/>
      <c r="D464" s="778"/>
      <c r="E464" s="776"/>
      <c r="F464" s="776"/>
      <c r="G464" s="776"/>
      <c r="H464" s="776"/>
      <c r="I464" s="776"/>
      <c r="J464" s="776"/>
      <c r="K464" s="776"/>
      <c r="L464" s="776"/>
      <c r="M464" s="776"/>
      <c r="N464" s="776"/>
      <c r="O464" s="776"/>
      <c r="P464" s="776"/>
      <c r="Q464" s="776"/>
      <c r="R464" s="776"/>
      <c r="S464" s="776"/>
      <c r="T464" s="776"/>
      <c r="U464" s="776"/>
      <c r="V464" s="776"/>
    </row>
    <row r="465" spans="1:22" ht="15.75" customHeight="1">
      <c r="A465" s="776"/>
      <c r="B465" s="776"/>
      <c r="C465" s="777"/>
      <c r="D465" s="778"/>
      <c r="E465" s="776"/>
      <c r="F465" s="776"/>
      <c r="G465" s="776"/>
      <c r="H465" s="776"/>
      <c r="I465" s="776"/>
      <c r="J465" s="776"/>
      <c r="K465" s="776"/>
      <c r="L465" s="776"/>
      <c r="M465" s="776"/>
      <c r="N465" s="776"/>
      <c r="O465" s="776"/>
      <c r="P465" s="776"/>
      <c r="Q465" s="776"/>
      <c r="R465" s="776"/>
      <c r="S465" s="776"/>
      <c r="T465" s="776"/>
      <c r="U465" s="776"/>
      <c r="V465" s="776"/>
    </row>
    <row r="466" spans="1:22" ht="15.75" customHeight="1">
      <c r="A466" s="776"/>
      <c r="B466" s="776"/>
      <c r="C466" s="777"/>
      <c r="D466" s="778"/>
      <c r="E466" s="776"/>
      <c r="F466" s="776"/>
      <c r="G466" s="776"/>
      <c r="H466" s="776"/>
      <c r="I466" s="776"/>
      <c r="J466" s="776"/>
      <c r="K466" s="776"/>
      <c r="L466" s="776"/>
      <c r="M466" s="776"/>
      <c r="N466" s="776"/>
      <c r="O466" s="776"/>
      <c r="P466" s="776"/>
      <c r="Q466" s="776"/>
      <c r="R466" s="776"/>
      <c r="S466" s="776"/>
      <c r="T466" s="776"/>
      <c r="U466" s="776"/>
      <c r="V466" s="776"/>
    </row>
    <row r="467" spans="1:22" ht="15.75" customHeight="1">
      <c r="A467" s="776"/>
      <c r="B467" s="776"/>
      <c r="C467" s="777"/>
      <c r="D467" s="778"/>
      <c r="E467" s="776"/>
      <c r="F467" s="776"/>
      <c r="G467" s="776"/>
      <c r="H467" s="776"/>
      <c r="I467" s="776"/>
      <c r="J467" s="776"/>
      <c r="K467" s="776"/>
      <c r="L467" s="776"/>
      <c r="M467" s="776"/>
      <c r="N467" s="776"/>
      <c r="O467" s="776"/>
      <c r="P467" s="776"/>
      <c r="Q467" s="776"/>
      <c r="R467" s="776"/>
      <c r="S467" s="776"/>
      <c r="T467" s="776"/>
      <c r="U467" s="776"/>
      <c r="V467" s="776"/>
    </row>
    <row r="468" spans="1:22" ht="15.75" customHeight="1">
      <c r="A468" s="776"/>
      <c r="B468" s="776"/>
      <c r="C468" s="777"/>
      <c r="D468" s="778"/>
      <c r="E468" s="776"/>
      <c r="F468" s="776"/>
      <c r="G468" s="776"/>
      <c r="H468" s="776"/>
      <c r="I468" s="776"/>
      <c r="J468" s="776"/>
      <c r="K468" s="776"/>
      <c r="L468" s="776"/>
      <c r="M468" s="776"/>
      <c r="N468" s="776"/>
      <c r="O468" s="776"/>
      <c r="P468" s="776"/>
      <c r="Q468" s="776"/>
      <c r="R468" s="776"/>
      <c r="S468" s="776"/>
      <c r="T468" s="776"/>
      <c r="U468" s="776"/>
      <c r="V468" s="776"/>
    </row>
    <row r="469" spans="1:22" ht="15.75" customHeight="1">
      <c r="A469" s="776"/>
      <c r="B469" s="776"/>
      <c r="C469" s="777"/>
      <c r="D469" s="778"/>
      <c r="E469" s="776"/>
      <c r="F469" s="776"/>
      <c r="G469" s="776"/>
      <c r="H469" s="776"/>
      <c r="I469" s="776"/>
      <c r="J469" s="776"/>
      <c r="K469" s="776"/>
      <c r="L469" s="776"/>
      <c r="M469" s="776"/>
      <c r="N469" s="776"/>
      <c r="O469" s="776"/>
      <c r="P469" s="776"/>
      <c r="Q469" s="776"/>
      <c r="R469" s="776"/>
      <c r="S469" s="776"/>
      <c r="T469" s="776"/>
      <c r="U469" s="776"/>
      <c r="V469" s="776"/>
    </row>
    <row r="470" spans="1:22" ht="15.75" customHeight="1">
      <c r="A470" s="776"/>
      <c r="B470" s="776"/>
      <c r="C470" s="777"/>
      <c r="D470" s="778"/>
      <c r="E470" s="776"/>
      <c r="F470" s="776"/>
      <c r="G470" s="776"/>
      <c r="H470" s="776"/>
      <c r="I470" s="776"/>
      <c r="J470" s="776"/>
      <c r="K470" s="776"/>
      <c r="L470" s="776"/>
      <c r="M470" s="776"/>
      <c r="N470" s="776"/>
      <c r="O470" s="776"/>
      <c r="P470" s="776"/>
      <c r="Q470" s="776"/>
      <c r="R470" s="776"/>
      <c r="S470" s="776"/>
      <c r="T470" s="776"/>
      <c r="U470" s="776"/>
      <c r="V470" s="776"/>
    </row>
    <row r="471" spans="1:22" ht="15.75" customHeight="1">
      <c r="A471" s="776"/>
      <c r="B471" s="776"/>
      <c r="C471" s="777"/>
      <c r="D471" s="778"/>
      <c r="E471" s="776"/>
      <c r="F471" s="776"/>
      <c r="G471" s="776"/>
      <c r="H471" s="776"/>
      <c r="I471" s="776"/>
      <c r="J471" s="776"/>
      <c r="K471" s="776"/>
      <c r="L471" s="776"/>
      <c r="M471" s="776"/>
      <c r="N471" s="776"/>
      <c r="O471" s="776"/>
      <c r="P471" s="776"/>
      <c r="Q471" s="776"/>
      <c r="R471" s="776"/>
      <c r="S471" s="776"/>
      <c r="T471" s="776"/>
      <c r="U471" s="776"/>
      <c r="V471" s="776"/>
    </row>
    <row r="472" spans="1:22" ht="15.75" customHeight="1">
      <c r="A472" s="776"/>
      <c r="B472" s="776"/>
      <c r="C472" s="777"/>
      <c r="D472" s="778"/>
      <c r="E472" s="776"/>
      <c r="F472" s="776"/>
      <c r="G472" s="776"/>
      <c r="H472" s="776"/>
      <c r="I472" s="776"/>
      <c r="J472" s="776"/>
      <c r="K472" s="776"/>
      <c r="L472" s="776"/>
      <c r="M472" s="776"/>
      <c r="N472" s="776"/>
      <c r="O472" s="776"/>
      <c r="P472" s="776"/>
      <c r="Q472" s="776"/>
      <c r="R472" s="776"/>
      <c r="S472" s="776"/>
      <c r="T472" s="776"/>
      <c r="U472" s="776"/>
      <c r="V472" s="776"/>
    </row>
    <row r="473" spans="1:22" ht="15.75" customHeight="1">
      <c r="A473" s="776"/>
      <c r="B473" s="776"/>
      <c r="C473" s="777"/>
      <c r="D473" s="778"/>
      <c r="E473" s="776"/>
      <c r="F473" s="776"/>
      <c r="G473" s="776"/>
      <c r="H473" s="776"/>
      <c r="I473" s="776"/>
      <c r="J473" s="776"/>
      <c r="K473" s="776"/>
      <c r="L473" s="776"/>
      <c r="M473" s="776"/>
      <c r="N473" s="776"/>
      <c r="O473" s="776"/>
      <c r="P473" s="776"/>
      <c r="Q473" s="776"/>
      <c r="R473" s="776"/>
      <c r="S473" s="776"/>
      <c r="T473" s="776"/>
      <c r="U473" s="776"/>
      <c r="V473" s="776"/>
    </row>
    <row r="474" spans="1:22" ht="15.75" customHeight="1">
      <c r="A474" s="776"/>
      <c r="B474" s="776"/>
      <c r="C474" s="777"/>
      <c r="D474" s="778"/>
      <c r="E474" s="776"/>
      <c r="F474" s="776"/>
      <c r="G474" s="776"/>
      <c r="H474" s="776"/>
      <c r="I474" s="776"/>
      <c r="J474" s="776"/>
      <c r="K474" s="776"/>
      <c r="L474" s="776"/>
      <c r="M474" s="776"/>
      <c r="N474" s="776"/>
      <c r="O474" s="776"/>
      <c r="P474" s="776"/>
      <c r="Q474" s="776"/>
      <c r="R474" s="776"/>
      <c r="S474" s="776"/>
      <c r="T474" s="776"/>
      <c r="U474" s="776"/>
      <c r="V474" s="776"/>
    </row>
    <row r="475" spans="1:22" ht="15.75" customHeight="1">
      <c r="A475" s="776"/>
      <c r="B475" s="776"/>
      <c r="C475" s="777"/>
      <c r="D475" s="778"/>
      <c r="E475" s="776"/>
      <c r="F475" s="776"/>
      <c r="G475" s="776"/>
      <c r="H475" s="776"/>
      <c r="I475" s="776"/>
      <c r="J475" s="776"/>
      <c r="K475" s="776"/>
      <c r="L475" s="776"/>
      <c r="M475" s="776"/>
      <c r="N475" s="776"/>
      <c r="O475" s="776"/>
      <c r="P475" s="776"/>
      <c r="Q475" s="776"/>
      <c r="R475" s="776"/>
      <c r="S475" s="776"/>
      <c r="T475" s="776"/>
      <c r="U475" s="776"/>
      <c r="V475" s="776"/>
    </row>
    <row r="476" spans="1:22" ht="15.75" customHeight="1">
      <c r="A476" s="776"/>
      <c r="B476" s="776"/>
      <c r="C476" s="777"/>
      <c r="D476" s="778"/>
      <c r="E476" s="776"/>
      <c r="F476" s="776"/>
      <c r="G476" s="776"/>
      <c r="H476" s="776"/>
      <c r="I476" s="776"/>
      <c r="J476" s="776"/>
      <c r="K476" s="776"/>
      <c r="L476" s="776"/>
      <c r="M476" s="776"/>
      <c r="N476" s="776"/>
      <c r="O476" s="776"/>
      <c r="P476" s="776"/>
      <c r="Q476" s="776"/>
      <c r="R476" s="776"/>
      <c r="S476" s="776"/>
      <c r="T476" s="776"/>
      <c r="U476" s="776"/>
      <c r="V476" s="776"/>
    </row>
    <row r="477" spans="1:22" ht="15.75" customHeight="1">
      <c r="A477" s="776"/>
      <c r="B477" s="776"/>
      <c r="C477" s="777"/>
      <c r="D477" s="778"/>
      <c r="E477" s="776"/>
      <c r="F477" s="776"/>
      <c r="G477" s="776"/>
      <c r="H477" s="776"/>
      <c r="I477" s="776"/>
      <c r="J477" s="776"/>
      <c r="K477" s="776"/>
      <c r="L477" s="776"/>
      <c r="M477" s="776"/>
      <c r="N477" s="776"/>
      <c r="O477" s="776"/>
      <c r="P477" s="776"/>
      <c r="Q477" s="776"/>
      <c r="R477" s="776"/>
      <c r="S477" s="776"/>
      <c r="T477" s="776"/>
      <c r="U477" s="776"/>
      <c r="V477" s="776"/>
    </row>
    <row r="478" spans="1:22" ht="15.75" customHeight="1">
      <c r="A478" s="776"/>
      <c r="B478" s="776"/>
      <c r="C478" s="777"/>
      <c r="D478" s="778"/>
      <c r="E478" s="776"/>
      <c r="F478" s="776"/>
      <c r="G478" s="776"/>
      <c r="H478" s="776"/>
      <c r="I478" s="776"/>
      <c r="J478" s="776"/>
      <c r="K478" s="776"/>
      <c r="L478" s="776"/>
      <c r="M478" s="776"/>
      <c r="N478" s="776"/>
      <c r="O478" s="776"/>
      <c r="P478" s="776"/>
      <c r="Q478" s="776"/>
      <c r="R478" s="776"/>
      <c r="S478" s="776"/>
      <c r="T478" s="776"/>
      <c r="U478" s="776"/>
      <c r="V478" s="776"/>
    </row>
    <row r="479" spans="1:22" ht="15.75" customHeight="1">
      <c r="A479" s="776"/>
      <c r="B479" s="776"/>
      <c r="C479" s="777"/>
      <c r="D479" s="778"/>
      <c r="E479" s="776"/>
      <c r="F479" s="776"/>
      <c r="G479" s="776"/>
      <c r="H479" s="776"/>
      <c r="I479" s="776"/>
      <c r="J479" s="776"/>
      <c r="K479" s="776"/>
      <c r="L479" s="776"/>
      <c r="M479" s="776"/>
      <c r="N479" s="776"/>
      <c r="O479" s="776"/>
      <c r="P479" s="776"/>
      <c r="Q479" s="776"/>
      <c r="R479" s="776"/>
      <c r="S479" s="776"/>
      <c r="T479" s="776"/>
      <c r="U479" s="776"/>
      <c r="V479" s="776"/>
    </row>
    <row r="480" spans="1:22" ht="15.75" customHeight="1">
      <c r="A480" s="776"/>
      <c r="B480" s="776"/>
      <c r="C480" s="777"/>
      <c r="D480" s="778"/>
      <c r="E480" s="776"/>
      <c r="F480" s="776"/>
      <c r="G480" s="776"/>
      <c r="H480" s="776"/>
      <c r="I480" s="776"/>
      <c r="J480" s="776"/>
      <c r="K480" s="776"/>
      <c r="L480" s="776"/>
      <c r="M480" s="776"/>
      <c r="N480" s="776"/>
      <c r="O480" s="776"/>
      <c r="P480" s="776"/>
      <c r="Q480" s="776"/>
      <c r="R480" s="776"/>
      <c r="S480" s="776"/>
      <c r="T480" s="776"/>
      <c r="U480" s="776"/>
      <c r="V480" s="776"/>
    </row>
    <row r="481" spans="1:22" ht="15.75" customHeight="1">
      <c r="A481" s="776"/>
      <c r="B481" s="776"/>
      <c r="C481" s="777"/>
      <c r="D481" s="778"/>
      <c r="E481" s="776"/>
      <c r="F481" s="776"/>
      <c r="G481" s="776"/>
      <c r="H481" s="776"/>
      <c r="I481" s="776"/>
      <c r="J481" s="776"/>
      <c r="K481" s="776"/>
      <c r="L481" s="776"/>
      <c r="M481" s="776"/>
      <c r="N481" s="776"/>
      <c r="O481" s="776"/>
      <c r="P481" s="776"/>
      <c r="Q481" s="776"/>
      <c r="R481" s="776"/>
      <c r="S481" s="776"/>
      <c r="T481" s="776"/>
      <c r="U481" s="776"/>
      <c r="V481" s="776"/>
    </row>
    <row r="482" spans="1:22" ht="15.75" customHeight="1">
      <c r="A482" s="776"/>
      <c r="B482" s="776"/>
      <c r="C482" s="777"/>
      <c r="D482" s="778"/>
      <c r="E482" s="776"/>
      <c r="F482" s="776"/>
      <c r="G482" s="776"/>
      <c r="H482" s="776"/>
      <c r="I482" s="776"/>
      <c r="J482" s="776"/>
      <c r="K482" s="776"/>
      <c r="L482" s="776"/>
      <c r="M482" s="776"/>
      <c r="N482" s="776"/>
      <c r="O482" s="776"/>
      <c r="P482" s="776"/>
      <c r="Q482" s="776"/>
      <c r="R482" s="776"/>
      <c r="S482" s="776"/>
      <c r="T482" s="776"/>
      <c r="U482" s="776"/>
      <c r="V482" s="776"/>
    </row>
    <row r="483" spans="1:22" ht="15.75" customHeight="1">
      <c r="A483" s="776"/>
      <c r="B483" s="776"/>
      <c r="C483" s="777"/>
      <c r="D483" s="778"/>
      <c r="E483" s="776"/>
      <c r="F483" s="776"/>
      <c r="G483" s="776"/>
      <c r="H483" s="776"/>
      <c r="I483" s="776"/>
      <c r="J483" s="776"/>
      <c r="K483" s="776"/>
      <c r="L483" s="776"/>
      <c r="M483" s="776"/>
      <c r="N483" s="776"/>
      <c r="O483" s="776"/>
      <c r="P483" s="776"/>
      <c r="Q483" s="776"/>
      <c r="R483" s="776"/>
      <c r="S483" s="776"/>
      <c r="T483" s="776"/>
      <c r="U483" s="776"/>
      <c r="V483" s="776"/>
    </row>
    <row r="484" spans="1:22" ht="15.75" customHeight="1">
      <c r="A484" s="776"/>
      <c r="B484" s="776"/>
      <c r="C484" s="777"/>
      <c r="D484" s="778"/>
      <c r="E484" s="776"/>
      <c r="F484" s="776"/>
      <c r="G484" s="776"/>
      <c r="H484" s="776"/>
      <c r="I484" s="776"/>
      <c r="J484" s="776"/>
      <c r="K484" s="776"/>
      <c r="L484" s="776"/>
      <c r="M484" s="776"/>
      <c r="N484" s="776"/>
      <c r="O484" s="776"/>
      <c r="P484" s="776"/>
      <c r="Q484" s="776"/>
      <c r="R484" s="776"/>
      <c r="S484" s="776"/>
      <c r="T484" s="776"/>
      <c r="U484" s="776"/>
      <c r="V484" s="776"/>
    </row>
    <row r="485" spans="1:22" ht="15.75" customHeight="1">
      <c r="A485" s="776"/>
      <c r="B485" s="776"/>
      <c r="C485" s="777"/>
      <c r="D485" s="778"/>
      <c r="E485" s="776"/>
      <c r="F485" s="776"/>
      <c r="G485" s="776"/>
      <c r="H485" s="776"/>
      <c r="I485" s="776"/>
      <c r="J485" s="776"/>
      <c r="K485" s="776"/>
      <c r="L485" s="776"/>
      <c r="M485" s="776"/>
      <c r="N485" s="776"/>
      <c r="O485" s="776"/>
      <c r="P485" s="776"/>
      <c r="Q485" s="776"/>
      <c r="R485" s="776"/>
      <c r="S485" s="776"/>
      <c r="T485" s="776"/>
      <c r="U485" s="776"/>
      <c r="V485" s="776"/>
    </row>
    <row r="486" spans="1:22" ht="15.75" customHeight="1">
      <c r="A486" s="776"/>
      <c r="B486" s="776"/>
      <c r="C486" s="777"/>
      <c r="D486" s="778"/>
      <c r="E486" s="776"/>
      <c r="F486" s="776"/>
      <c r="G486" s="776"/>
      <c r="H486" s="776"/>
      <c r="I486" s="776"/>
      <c r="J486" s="776"/>
      <c r="K486" s="776"/>
      <c r="L486" s="776"/>
      <c r="M486" s="776"/>
      <c r="N486" s="776"/>
      <c r="O486" s="776"/>
      <c r="P486" s="776"/>
      <c r="Q486" s="776"/>
      <c r="R486" s="776"/>
      <c r="S486" s="776"/>
      <c r="T486" s="776"/>
      <c r="U486" s="776"/>
      <c r="V486" s="776"/>
    </row>
    <row r="487" spans="1:22" ht="15.75" customHeight="1">
      <c r="A487" s="776"/>
      <c r="B487" s="776"/>
      <c r="C487" s="777"/>
      <c r="D487" s="778"/>
      <c r="E487" s="776"/>
      <c r="F487" s="776"/>
      <c r="G487" s="776"/>
      <c r="H487" s="776"/>
      <c r="I487" s="776"/>
      <c r="J487" s="776"/>
      <c r="K487" s="776"/>
      <c r="L487" s="776"/>
      <c r="M487" s="776"/>
      <c r="N487" s="776"/>
      <c r="O487" s="776"/>
      <c r="P487" s="776"/>
      <c r="Q487" s="776"/>
      <c r="R487" s="776"/>
      <c r="S487" s="776"/>
      <c r="T487" s="776"/>
      <c r="U487" s="776"/>
      <c r="V487" s="776"/>
    </row>
    <row r="488" spans="1:22" ht="15.75" customHeight="1">
      <c r="A488" s="776"/>
      <c r="B488" s="776"/>
      <c r="C488" s="777"/>
      <c r="D488" s="778"/>
      <c r="E488" s="776"/>
      <c r="F488" s="776"/>
      <c r="G488" s="776"/>
      <c r="H488" s="776"/>
      <c r="I488" s="776"/>
      <c r="J488" s="776"/>
      <c r="K488" s="776"/>
      <c r="L488" s="776"/>
      <c r="M488" s="776"/>
      <c r="N488" s="776"/>
      <c r="O488" s="776"/>
      <c r="P488" s="776"/>
      <c r="Q488" s="776"/>
      <c r="R488" s="776"/>
      <c r="S488" s="776"/>
      <c r="T488" s="776"/>
      <c r="U488" s="776"/>
      <c r="V488" s="776"/>
    </row>
    <row r="489" spans="1:22" ht="15.75" customHeight="1">
      <c r="A489" s="776"/>
      <c r="B489" s="776"/>
      <c r="C489" s="777"/>
      <c r="D489" s="778"/>
      <c r="E489" s="776"/>
      <c r="F489" s="776"/>
      <c r="G489" s="776"/>
      <c r="H489" s="776"/>
      <c r="I489" s="776"/>
      <c r="J489" s="776"/>
      <c r="K489" s="776"/>
      <c r="L489" s="776"/>
      <c r="M489" s="776"/>
      <c r="N489" s="776"/>
      <c r="O489" s="776"/>
      <c r="P489" s="776"/>
      <c r="Q489" s="776"/>
      <c r="R489" s="776"/>
      <c r="S489" s="776"/>
      <c r="T489" s="776"/>
      <c r="U489" s="776"/>
      <c r="V489" s="776"/>
    </row>
    <row r="490" spans="1:22" ht="15.75" customHeight="1">
      <c r="A490" s="776"/>
      <c r="B490" s="776"/>
      <c r="C490" s="777"/>
      <c r="D490" s="778"/>
      <c r="E490" s="776"/>
      <c r="F490" s="776"/>
      <c r="G490" s="776"/>
      <c r="H490" s="776"/>
      <c r="I490" s="776"/>
      <c r="J490" s="776"/>
      <c r="K490" s="776"/>
      <c r="L490" s="776"/>
      <c r="M490" s="776"/>
      <c r="N490" s="776"/>
      <c r="O490" s="776"/>
      <c r="P490" s="776"/>
      <c r="Q490" s="776"/>
      <c r="R490" s="776"/>
      <c r="S490" s="776"/>
      <c r="T490" s="776"/>
      <c r="U490" s="776"/>
      <c r="V490" s="776"/>
    </row>
    <row r="491" spans="1:22" ht="15.75" customHeight="1">
      <c r="A491" s="776"/>
      <c r="B491" s="776"/>
      <c r="C491" s="777"/>
      <c r="D491" s="778"/>
      <c r="E491" s="776"/>
      <c r="F491" s="776"/>
      <c r="G491" s="776"/>
      <c r="H491" s="776"/>
      <c r="I491" s="776"/>
      <c r="J491" s="776"/>
      <c r="K491" s="776"/>
      <c r="L491" s="776"/>
      <c r="M491" s="776"/>
      <c r="N491" s="776"/>
      <c r="O491" s="776"/>
      <c r="P491" s="776"/>
      <c r="Q491" s="776"/>
      <c r="R491" s="776"/>
      <c r="S491" s="776"/>
      <c r="T491" s="776"/>
      <c r="U491" s="776"/>
      <c r="V491" s="776"/>
    </row>
    <row r="492" spans="1:22" ht="15.75" customHeight="1">
      <c r="A492" s="776"/>
      <c r="B492" s="776"/>
      <c r="C492" s="777"/>
      <c r="D492" s="778"/>
      <c r="E492" s="776"/>
      <c r="F492" s="776"/>
      <c r="G492" s="776"/>
      <c r="H492" s="776"/>
      <c r="I492" s="776"/>
      <c r="J492" s="776"/>
      <c r="K492" s="776"/>
      <c r="L492" s="776"/>
      <c r="M492" s="776"/>
      <c r="N492" s="776"/>
      <c r="O492" s="776"/>
      <c r="P492" s="776"/>
      <c r="Q492" s="776"/>
      <c r="R492" s="776"/>
      <c r="S492" s="776"/>
      <c r="T492" s="776"/>
      <c r="U492" s="776"/>
      <c r="V492" s="776"/>
    </row>
    <row r="493" spans="1:22" ht="15.75" customHeight="1">
      <c r="A493" s="776"/>
      <c r="B493" s="776"/>
      <c r="C493" s="777"/>
      <c r="D493" s="778"/>
      <c r="E493" s="776"/>
      <c r="F493" s="776"/>
      <c r="G493" s="776"/>
      <c r="H493" s="776"/>
      <c r="I493" s="776"/>
      <c r="J493" s="776"/>
      <c r="K493" s="776"/>
      <c r="L493" s="776"/>
      <c r="M493" s="776"/>
      <c r="N493" s="776"/>
      <c r="O493" s="776"/>
      <c r="P493" s="776"/>
      <c r="Q493" s="776"/>
      <c r="R493" s="776"/>
      <c r="S493" s="776"/>
      <c r="T493" s="776"/>
      <c r="U493" s="776"/>
      <c r="V493" s="776"/>
    </row>
    <row r="494" spans="1:22" ht="15.75" customHeight="1">
      <c r="A494" s="776"/>
      <c r="B494" s="776"/>
      <c r="C494" s="777"/>
      <c r="D494" s="778"/>
      <c r="E494" s="776"/>
      <c r="F494" s="776"/>
      <c r="G494" s="776"/>
      <c r="H494" s="776"/>
      <c r="I494" s="776"/>
      <c r="J494" s="776"/>
      <c r="K494" s="776"/>
      <c r="L494" s="776"/>
      <c r="M494" s="776"/>
      <c r="N494" s="776"/>
      <c r="O494" s="776"/>
      <c r="P494" s="776"/>
      <c r="Q494" s="776"/>
      <c r="R494" s="776"/>
      <c r="S494" s="776"/>
      <c r="T494" s="776"/>
      <c r="U494" s="776"/>
      <c r="V494" s="776"/>
    </row>
    <row r="495" spans="1:22" ht="15.75" customHeight="1">
      <c r="A495" s="776"/>
      <c r="B495" s="776"/>
      <c r="C495" s="777"/>
      <c r="D495" s="778"/>
      <c r="E495" s="776"/>
      <c r="F495" s="776"/>
      <c r="G495" s="776"/>
      <c r="H495" s="776"/>
      <c r="I495" s="776"/>
      <c r="J495" s="776"/>
      <c r="K495" s="776"/>
      <c r="L495" s="776"/>
      <c r="M495" s="776"/>
      <c r="N495" s="776"/>
      <c r="O495" s="776"/>
      <c r="P495" s="776"/>
      <c r="Q495" s="776"/>
      <c r="R495" s="776"/>
      <c r="S495" s="776"/>
      <c r="T495" s="776"/>
      <c r="U495" s="776"/>
      <c r="V495" s="776"/>
    </row>
    <row r="496" spans="1:22" ht="15.75" customHeight="1">
      <c r="A496" s="776"/>
      <c r="B496" s="776"/>
      <c r="C496" s="777"/>
      <c r="D496" s="778"/>
      <c r="E496" s="776"/>
      <c r="F496" s="776"/>
      <c r="G496" s="776"/>
      <c r="H496" s="776"/>
      <c r="I496" s="776"/>
      <c r="J496" s="776"/>
      <c r="K496" s="776"/>
      <c r="L496" s="776"/>
      <c r="M496" s="776"/>
      <c r="N496" s="776"/>
      <c r="O496" s="776"/>
      <c r="P496" s="776"/>
      <c r="Q496" s="776"/>
      <c r="R496" s="776"/>
      <c r="S496" s="776"/>
      <c r="T496" s="776"/>
      <c r="U496" s="776"/>
      <c r="V496" s="776"/>
    </row>
    <row r="497" spans="1:22" ht="15.75" customHeight="1">
      <c r="A497" s="776"/>
      <c r="B497" s="776"/>
      <c r="C497" s="777"/>
      <c r="D497" s="778"/>
      <c r="E497" s="776"/>
      <c r="F497" s="776"/>
      <c r="G497" s="776"/>
      <c r="H497" s="776"/>
      <c r="I497" s="776"/>
      <c r="J497" s="776"/>
      <c r="K497" s="776"/>
      <c r="L497" s="776"/>
      <c r="M497" s="776"/>
      <c r="N497" s="776"/>
      <c r="O497" s="776"/>
      <c r="P497" s="776"/>
      <c r="Q497" s="776"/>
      <c r="R497" s="776"/>
      <c r="S497" s="776"/>
      <c r="T497" s="776"/>
      <c r="U497" s="776"/>
      <c r="V497" s="776"/>
    </row>
    <row r="498" spans="1:22" ht="15.75" customHeight="1">
      <c r="A498" s="776"/>
      <c r="B498" s="776"/>
      <c r="C498" s="777"/>
      <c r="D498" s="778"/>
      <c r="E498" s="776"/>
      <c r="F498" s="776"/>
      <c r="G498" s="776"/>
      <c r="H498" s="776"/>
      <c r="I498" s="776"/>
      <c r="J498" s="776"/>
      <c r="K498" s="776"/>
      <c r="L498" s="776"/>
      <c r="M498" s="776"/>
      <c r="N498" s="776"/>
      <c r="O498" s="776"/>
      <c r="P498" s="776"/>
      <c r="Q498" s="776"/>
      <c r="R498" s="776"/>
      <c r="S498" s="776"/>
      <c r="T498" s="776"/>
      <c r="U498" s="776"/>
      <c r="V498" s="776"/>
    </row>
    <row r="499" spans="1:22" ht="15.75" customHeight="1">
      <c r="A499" s="776"/>
      <c r="B499" s="776"/>
      <c r="C499" s="777"/>
      <c r="D499" s="778"/>
      <c r="E499" s="776"/>
      <c r="F499" s="776"/>
      <c r="G499" s="776"/>
      <c r="H499" s="776"/>
      <c r="I499" s="776"/>
      <c r="J499" s="776"/>
      <c r="K499" s="776"/>
      <c r="L499" s="776"/>
      <c r="M499" s="776"/>
      <c r="N499" s="776"/>
      <c r="O499" s="776"/>
      <c r="P499" s="776"/>
      <c r="Q499" s="776"/>
      <c r="R499" s="776"/>
      <c r="S499" s="776"/>
      <c r="T499" s="776"/>
      <c r="U499" s="776"/>
      <c r="V499" s="776"/>
    </row>
    <row r="500" spans="1:22" ht="15.75" customHeight="1">
      <c r="A500" s="776"/>
      <c r="B500" s="776"/>
      <c r="C500" s="777"/>
      <c r="D500" s="778"/>
      <c r="E500" s="776"/>
      <c r="F500" s="776"/>
      <c r="G500" s="776"/>
      <c r="H500" s="776"/>
      <c r="I500" s="776"/>
      <c r="J500" s="776"/>
      <c r="K500" s="776"/>
      <c r="L500" s="776"/>
      <c r="M500" s="776"/>
      <c r="N500" s="776"/>
      <c r="O500" s="776"/>
      <c r="P500" s="776"/>
      <c r="Q500" s="776"/>
      <c r="R500" s="776"/>
      <c r="S500" s="776"/>
      <c r="T500" s="776"/>
      <c r="U500" s="776"/>
      <c r="V500" s="776"/>
    </row>
    <row r="501" spans="1:22" ht="15.75" customHeight="1">
      <c r="A501" s="776"/>
      <c r="B501" s="776"/>
      <c r="C501" s="777"/>
      <c r="D501" s="778"/>
      <c r="E501" s="776"/>
      <c r="F501" s="776"/>
      <c r="G501" s="776"/>
      <c r="H501" s="776"/>
      <c r="I501" s="776"/>
      <c r="J501" s="776"/>
      <c r="K501" s="776"/>
      <c r="L501" s="776"/>
      <c r="M501" s="776"/>
      <c r="N501" s="776"/>
      <c r="O501" s="776"/>
      <c r="P501" s="776"/>
      <c r="Q501" s="776"/>
      <c r="R501" s="776"/>
      <c r="S501" s="776"/>
      <c r="T501" s="776"/>
      <c r="U501" s="776"/>
      <c r="V501" s="776"/>
    </row>
    <row r="502" spans="1:22" ht="15.75" customHeight="1">
      <c r="A502" s="776"/>
      <c r="B502" s="776"/>
      <c r="C502" s="777"/>
      <c r="D502" s="778"/>
      <c r="E502" s="776"/>
      <c r="F502" s="776"/>
      <c r="G502" s="776"/>
      <c r="H502" s="776"/>
      <c r="I502" s="776"/>
      <c r="J502" s="776"/>
      <c r="K502" s="776"/>
      <c r="L502" s="776"/>
      <c r="M502" s="776"/>
      <c r="N502" s="776"/>
      <c r="O502" s="776"/>
      <c r="P502" s="776"/>
      <c r="Q502" s="776"/>
      <c r="R502" s="776"/>
      <c r="S502" s="776"/>
      <c r="T502" s="776"/>
      <c r="U502" s="776"/>
      <c r="V502" s="776"/>
    </row>
    <row r="503" spans="1:22" ht="15.75" customHeight="1">
      <c r="A503" s="776"/>
      <c r="B503" s="776"/>
      <c r="C503" s="777"/>
      <c r="D503" s="778"/>
      <c r="E503" s="776"/>
      <c r="F503" s="776"/>
      <c r="G503" s="776"/>
      <c r="H503" s="776"/>
      <c r="I503" s="776"/>
      <c r="J503" s="776"/>
      <c r="K503" s="776"/>
      <c r="L503" s="776"/>
      <c r="M503" s="776"/>
      <c r="N503" s="776"/>
      <c r="O503" s="776"/>
      <c r="P503" s="776"/>
      <c r="Q503" s="776"/>
      <c r="R503" s="776"/>
      <c r="S503" s="776"/>
      <c r="T503" s="776"/>
      <c r="U503" s="776"/>
      <c r="V503" s="776"/>
    </row>
    <row r="504" spans="1:22" ht="15.75" customHeight="1">
      <c r="A504" s="776"/>
      <c r="B504" s="776"/>
      <c r="C504" s="777"/>
      <c r="D504" s="778"/>
      <c r="E504" s="776"/>
      <c r="F504" s="776"/>
      <c r="G504" s="776"/>
      <c r="H504" s="776"/>
      <c r="I504" s="776"/>
      <c r="J504" s="776"/>
      <c r="K504" s="776"/>
      <c r="L504" s="776"/>
      <c r="M504" s="776"/>
      <c r="N504" s="776"/>
      <c r="O504" s="776"/>
      <c r="P504" s="776"/>
      <c r="Q504" s="776"/>
      <c r="R504" s="776"/>
      <c r="S504" s="776"/>
      <c r="T504" s="776"/>
      <c r="U504" s="776"/>
      <c r="V504" s="776"/>
    </row>
    <row r="505" spans="1:22" ht="15.75" customHeight="1">
      <c r="A505" s="776"/>
      <c r="B505" s="776"/>
      <c r="C505" s="777"/>
      <c r="D505" s="778"/>
      <c r="E505" s="776"/>
      <c r="F505" s="776"/>
      <c r="G505" s="776"/>
      <c r="H505" s="776"/>
      <c r="I505" s="776"/>
      <c r="J505" s="776"/>
      <c r="K505" s="776"/>
      <c r="L505" s="776"/>
      <c r="M505" s="776"/>
      <c r="N505" s="776"/>
      <c r="O505" s="776"/>
      <c r="P505" s="776"/>
      <c r="Q505" s="776"/>
      <c r="R505" s="776"/>
      <c r="S505" s="776"/>
      <c r="T505" s="776"/>
      <c r="U505" s="776"/>
      <c r="V505" s="776"/>
    </row>
    <row r="506" spans="1:22" ht="15.75" customHeight="1">
      <c r="A506" s="776"/>
      <c r="B506" s="776"/>
      <c r="C506" s="777"/>
      <c r="D506" s="778"/>
      <c r="E506" s="776"/>
      <c r="F506" s="776"/>
      <c r="G506" s="776"/>
      <c r="H506" s="776"/>
      <c r="I506" s="776"/>
      <c r="J506" s="776"/>
      <c r="K506" s="776"/>
      <c r="L506" s="776"/>
      <c r="M506" s="776"/>
      <c r="N506" s="776"/>
      <c r="O506" s="776"/>
      <c r="P506" s="776"/>
      <c r="Q506" s="776"/>
      <c r="R506" s="776"/>
      <c r="S506" s="776"/>
      <c r="T506" s="776"/>
      <c r="U506" s="776"/>
      <c r="V506" s="776"/>
    </row>
    <row r="507" spans="1:22" ht="15.75" customHeight="1">
      <c r="A507" s="776"/>
      <c r="B507" s="776"/>
      <c r="C507" s="777"/>
      <c r="D507" s="778"/>
      <c r="E507" s="776"/>
      <c r="F507" s="776"/>
      <c r="G507" s="776"/>
      <c r="H507" s="776"/>
      <c r="I507" s="776"/>
      <c r="J507" s="776"/>
      <c r="K507" s="776"/>
      <c r="L507" s="776"/>
      <c r="M507" s="776"/>
      <c r="N507" s="776"/>
      <c r="O507" s="776"/>
      <c r="P507" s="776"/>
      <c r="Q507" s="776"/>
      <c r="R507" s="776"/>
      <c r="S507" s="776"/>
      <c r="T507" s="776"/>
      <c r="U507" s="776"/>
      <c r="V507" s="776"/>
    </row>
    <row r="508" spans="1:22" ht="15.75" customHeight="1">
      <c r="A508" s="776"/>
      <c r="B508" s="776"/>
      <c r="C508" s="777"/>
      <c r="D508" s="778"/>
      <c r="E508" s="776"/>
      <c r="F508" s="776"/>
      <c r="G508" s="776"/>
      <c r="H508" s="776"/>
      <c r="I508" s="776"/>
      <c r="J508" s="776"/>
      <c r="K508" s="776"/>
      <c r="L508" s="776"/>
      <c r="M508" s="776"/>
      <c r="N508" s="776"/>
      <c r="O508" s="776"/>
      <c r="P508" s="776"/>
      <c r="Q508" s="776"/>
      <c r="R508" s="776"/>
      <c r="S508" s="776"/>
      <c r="T508" s="776"/>
      <c r="U508" s="776"/>
      <c r="V508" s="776"/>
    </row>
    <row r="509" spans="1:22" ht="15.75" customHeight="1">
      <c r="A509" s="776"/>
      <c r="B509" s="776"/>
      <c r="C509" s="777"/>
      <c r="D509" s="778"/>
      <c r="E509" s="776"/>
      <c r="F509" s="776"/>
      <c r="G509" s="776"/>
      <c r="H509" s="776"/>
      <c r="I509" s="776"/>
      <c r="J509" s="776"/>
      <c r="K509" s="776"/>
      <c r="L509" s="776"/>
      <c r="M509" s="776"/>
      <c r="N509" s="776"/>
      <c r="O509" s="776"/>
      <c r="P509" s="776"/>
      <c r="Q509" s="776"/>
      <c r="R509" s="776"/>
      <c r="S509" s="776"/>
      <c r="T509" s="776"/>
      <c r="U509" s="776"/>
      <c r="V509" s="776"/>
    </row>
    <row r="510" spans="1:22" ht="15.75" customHeight="1">
      <c r="A510" s="776"/>
      <c r="B510" s="776"/>
      <c r="C510" s="777"/>
      <c r="D510" s="778"/>
      <c r="E510" s="776"/>
      <c r="F510" s="776"/>
      <c r="G510" s="776"/>
      <c r="H510" s="776"/>
      <c r="I510" s="776"/>
      <c r="J510" s="776"/>
      <c r="K510" s="776"/>
      <c r="L510" s="776"/>
      <c r="M510" s="776"/>
      <c r="N510" s="776"/>
      <c r="O510" s="776"/>
      <c r="P510" s="776"/>
      <c r="Q510" s="776"/>
      <c r="R510" s="776"/>
      <c r="S510" s="776"/>
      <c r="T510" s="776"/>
      <c r="U510" s="776"/>
      <c r="V510" s="776"/>
    </row>
    <row r="511" spans="1:22" ht="15.75" customHeight="1">
      <c r="A511" s="776"/>
      <c r="B511" s="776"/>
      <c r="C511" s="777"/>
      <c r="D511" s="778"/>
      <c r="E511" s="776"/>
      <c r="F511" s="776"/>
      <c r="G511" s="776"/>
      <c r="H511" s="776"/>
      <c r="I511" s="776"/>
      <c r="J511" s="776"/>
      <c r="K511" s="776"/>
      <c r="L511" s="776"/>
      <c r="M511" s="776"/>
      <c r="N511" s="776"/>
      <c r="O511" s="776"/>
      <c r="P511" s="776"/>
      <c r="Q511" s="776"/>
      <c r="R511" s="776"/>
      <c r="S511" s="776"/>
      <c r="T511" s="776"/>
      <c r="U511" s="776"/>
      <c r="V511" s="776"/>
    </row>
    <row r="512" spans="1:22" ht="15.75" customHeight="1">
      <c r="A512" s="776"/>
      <c r="B512" s="776"/>
      <c r="C512" s="777"/>
      <c r="D512" s="778"/>
      <c r="E512" s="776"/>
      <c r="F512" s="776"/>
      <c r="G512" s="776"/>
      <c r="H512" s="776"/>
      <c r="I512" s="776"/>
      <c r="J512" s="776"/>
      <c r="K512" s="776"/>
      <c r="L512" s="776"/>
      <c r="M512" s="776"/>
      <c r="N512" s="776"/>
      <c r="O512" s="776"/>
      <c r="P512" s="776"/>
      <c r="Q512" s="776"/>
      <c r="R512" s="776"/>
      <c r="S512" s="776"/>
      <c r="T512" s="776"/>
      <c r="U512" s="776"/>
      <c r="V512" s="776"/>
    </row>
    <row r="513" spans="1:22" ht="15.75" customHeight="1">
      <c r="A513" s="776"/>
      <c r="B513" s="776"/>
      <c r="C513" s="777"/>
      <c r="D513" s="778"/>
      <c r="E513" s="776"/>
      <c r="F513" s="776"/>
      <c r="G513" s="776"/>
      <c r="H513" s="776"/>
      <c r="I513" s="776"/>
      <c r="J513" s="776"/>
      <c r="K513" s="776"/>
      <c r="L513" s="776"/>
      <c r="M513" s="776"/>
      <c r="N513" s="776"/>
      <c r="O513" s="776"/>
      <c r="P513" s="776"/>
      <c r="Q513" s="776"/>
      <c r="R513" s="776"/>
      <c r="S513" s="776"/>
      <c r="T513" s="776"/>
      <c r="U513" s="776"/>
      <c r="V513" s="776"/>
    </row>
    <row r="514" spans="1:22" ht="15.75" customHeight="1">
      <c r="A514" s="776"/>
      <c r="B514" s="776"/>
      <c r="C514" s="777"/>
      <c r="D514" s="778"/>
      <c r="E514" s="776"/>
      <c r="F514" s="776"/>
      <c r="G514" s="776"/>
      <c r="H514" s="776"/>
      <c r="I514" s="776"/>
      <c r="J514" s="776"/>
      <c r="K514" s="776"/>
      <c r="L514" s="776"/>
      <c r="M514" s="776"/>
      <c r="N514" s="776"/>
      <c r="O514" s="776"/>
      <c r="P514" s="776"/>
      <c r="Q514" s="776"/>
      <c r="R514" s="776"/>
      <c r="S514" s="776"/>
      <c r="T514" s="776"/>
      <c r="U514" s="776"/>
      <c r="V514" s="776"/>
    </row>
    <row r="515" spans="1:22" ht="15.75" customHeight="1">
      <c r="A515" s="776"/>
      <c r="B515" s="776"/>
      <c r="C515" s="777"/>
      <c r="D515" s="778"/>
      <c r="E515" s="776"/>
      <c r="F515" s="776"/>
      <c r="G515" s="776"/>
      <c r="H515" s="776"/>
      <c r="I515" s="776"/>
      <c r="J515" s="776"/>
      <c r="K515" s="776"/>
      <c r="L515" s="776"/>
      <c r="M515" s="776"/>
      <c r="N515" s="776"/>
      <c r="O515" s="776"/>
      <c r="P515" s="776"/>
      <c r="Q515" s="776"/>
      <c r="R515" s="776"/>
      <c r="S515" s="776"/>
      <c r="T515" s="776"/>
      <c r="U515" s="776"/>
      <c r="V515" s="776"/>
    </row>
    <row r="516" spans="1:22" ht="15.75" customHeight="1">
      <c r="A516" s="776"/>
      <c r="B516" s="776"/>
      <c r="C516" s="777"/>
      <c r="D516" s="778"/>
      <c r="E516" s="776"/>
      <c r="F516" s="776"/>
      <c r="G516" s="776"/>
      <c r="H516" s="776"/>
      <c r="I516" s="776"/>
      <c r="J516" s="776"/>
      <c r="K516" s="776"/>
      <c r="L516" s="776"/>
      <c r="M516" s="776"/>
      <c r="N516" s="776"/>
      <c r="O516" s="776"/>
      <c r="P516" s="776"/>
      <c r="Q516" s="776"/>
      <c r="R516" s="776"/>
      <c r="S516" s="776"/>
      <c r="T516" s="776"/>
      <c r="U516" s="776"/>
      <c r="V516" s="776"/>
    </row>
    <row r="517" spans="1:22" ht="15.75" customHeight="1">
      <c r="A517" s="776"/>
      <c r="B517" s="776"/>
      <c r="C517" s="777"/>
      <c r="D517" s="778"/>
      <c r="E517" s="776"/>
      <c r="F517" s="776"/>
      <c r="G517" s="776"/>
      <c r="H517" s="776"/>
      <c r="I517" s="776"/>
      <c r="J517" s="776"/>
      <c r="K517" s="776"/>
      <c r="L517" s="776"/>
      <c r="M517" s="776"/>
      <c r="N517" s="776"/>
      <c r="O517" s="776"/>
      <c r="P517" s="776"/>
      <c r="Q517" s="776"/>
      <c r="R517" s="776"/>
      <c r="S517" s="776"/>
      <c r="T517" s="776"/>
      <c r="U517" s="776"/>
      <c r="V517" s="776"/>
    </row>
    <row r="518" spans="1:22" ht="15.75" customHeight="1">
      <c r="A518" s="776"/>
      <c r="B518" s="776"/>
      <c r="C518" s="777"/>
      <c r="D518" s="778"/>
      <c r="E518" s="776"/>
      <c r="F518" s="776"/>
      <c r="G518" s="776"/>
      <c r="H518" s="776"/>
      <c r="I518" s="776"/>
      <c r="J518" s="776"/>
      <c r="K518" s="776"/>
      <c r="L518" s="776"/>
      <c r="M518" s="776"/>
      <c r="N518" s="776"/>
      <c r="O518" s="776"/>
      <c r="P518" s="776"/>
      <c r="Q518" s="776"/>
      <c r="R518" s="776"/>
      <c r="S518" s="776"/>
      <c r="T518" s="776"/>
      <c r="U518" s="776"/>
      <c r="V518" s="776"/>
    </row>
    <row r="519" spans="1:22" ht="15.75" customHeight="1">
      <c r="A519" s="776"/>
      <c r="B519" s="776"/>
      <c r="C519" s="777"/>
      <c r="D519" s="778"/>
      <c r="E519" s="776"/>
      <c r="F519" s="776"/>
      <c r="G519" s="776"/>
      <c r="H519" s="776"/>
      <c r="I519" s="776"/>
      <c r="J519" s="776"/>
      <c r="K519" s="776"/>
      <c r="L519" s="776"/>
      <c r="M519" s="776"/>
      <c r="N519" s="776"/>
      <c r="O519" s="776"/>
      <c r="P519" s="776"/>
      <c r="Q519" s="776"/>
      <c r="R519" s="776"/>
      <c r="S519" s="776"/>
      <c r="T519" s="776"/>
      <c r="U519" s="776"/>
      <c r="V519" s="776"/>
    </row>
    <row r="520" spans="1:22" ht="15.75" customHeight="1">
      <c r="A520" s="776"/>
      <c r="B520" s="776"/>
      <c r="C520" s="777"/>
      <c r="D520" s="778"/>
      <c r="E520" s="776"/>
      <c r="F520" s="776"/>
      <c r="G520" s="776"/>
      <c r="H520" s="776"/>
      <c r="I520" s="776"/>
      <c r="J520" s="776"/>
      <c r="K520" s="776"/>
      <c r="L520" s="776"/>
      <c r="M520" s="776"/>
      <c r="N520" s="776"/>
      <c r="O520" s="776"/>
      <c r="P520" s="776"/>
      <c r="Q520" s="776"/>
      <c r="R520" s="776"/>
      <c r="S520" s="776"/>
      <c r="T520" s="776"/>
      <c r="U520" s="776"/>
      <c r="V520" s="776"/>
    </row>
    <row r="521" spans="1:22" ht="15.75" customHeight="1">
      <c r="A521" s="776"/>
      <c r="B521" s="776"/>
      <c r="C521" s="777"/>
      <c r="D521" s="778"/>
      <c r="E521" s="776"/>
      <c r="F521" s="776"/>
      <c r="G521" s="776"/>
      <c r="H521" s="776"/>
      <c r="I521" s="776"/>
      <c r="J521" s="776"/>
      <c r="K521" s="776"/>
      <c r="L521" s="776"/>
      <c r="M521" s="776"/>
      <c r="N521" s="776"/>
      <c r="O521" s="776"/>
      <c r="P521" s="776"/>
      <c r="Q521" s="776"/>
      <c r="R521" s="776"/>
      <c r="S521" s="776"/>
      <c r="T521" s="776"/>
      <c r="U521" s="776"/>
      <c r="V521" s="776"/>
    </row>
    <row r="522" spans="1:22" ht="15.75" customHeight="1">
      <c r="A522" s="776"/>
      <c r="B522" s="776"/>
      <c r="C522" s="777"/>
      <c r="D522" s="778"/>
      <c r="E522" s="776"/>
      <c r="F522" s="776"/>
      <c r="G522" s="776"/>
      <c r="H522" s="776"/>
      <c r="I522" s="776"/>
      <c r="J522" s="776"/>
      <c r="K522" s="776"/>
      <c r="L522" s="776"/>
      <c r="M522" s="776"/>
      <c r="N522" s="776"/>
      <c r="O522" s="776"/>
      <c r="P522" s="776"/>
      <c r="Q522" s="776"/>
      <c r="R522" s="776"/>
      <c r="S522" s="776"/>
      <c r="T522" s="776"/>
      <c r="U522" s="776"/>
      <c r="V522" s="776"/>
    </row>
    <row r="523" spans="1:22" ht="15.75" customHeight="1">
      <c r="A523" s="776"/>
      <c r="B523" s="776"/>
      <c r="C523" s="777"/>
      <c r="D523" s="778"/>
      <c r="E523" s="776"/>
      <c r="F523" s="776"/>
      <c r="G523" s="776"/>
      <c r="H523" s="776"/>
      <c r="I523" s="776"/>
      <c r="J523" s="776"/>
      <c r="K523" s="776"/>
      <c r="L523" s="776"/>
      <c r="M523" s="776"/>
      <c r="N523" s="776"/>
      <c r="O523" s="776"/>
      <c r="P523" s="776"/>
      <c r="Q523" s="776"/>
      <c r="R523" s="776"/>
      <c r="S523" s="776"/>
      <c r="T523" s="776"/>
      <c r="U523" s="776"/>
      <c r="V523" s="776"/>
    </row>
    <row r="524" spans="1:22" ht="15.75" customHeight="1">
      <c r="A524" s="776"/>
      <c r="B524" s="776"/>
      <c r="C524" s="777"/>
      <c r="D524" s="778"/>
      <c r="E524" s="776"/>
      <c r="F524" s="776"/>
      <c r="G524" s="776"/>
      <c r="H524" s="776"/>
      <c r="I524" s="776"/>
      <c r="J524" s="776"/>
      <c r="K524" s="776"/>
      <c r="L524" s="776"/>
      <c r="M524" s="776"/>
      <c r="N524" s="776"/>
      <c r="O524" s="776"/>
      <c r="P524" s="776"/>
      <c r="Q524" s="776"/>
      <c r="R524" s="776"/>
      <c r="S524" s="776"/>
      <c r="T524" s="776"/>
      <c r="U524" s="776"/>
      <c r="V524" s="776"/>
    </row>
    <row r="525" spans="1:22" ht="15.75" customHeight="1">
      <c r="A525" s="776"/>
      <c r="B525" s="776"/>
      <c r="C525" s="777"/>
      <c r="D525" s="778"/>
      <c r="E525" s="776"/>
      <c r="F525" s="776"/>
      <c r="G525" s="776"/>
      <c r="H525" s="776"/>
      <c r="I525" s="776"/>
      <c r="J525" s="776"/>
      <c r="K525" s="776"/>
      <c r="L525" s="776"/>
      <c r="M525" s="776"/>
      <c r="N525" s="776"/>
      <c r="O525" s="776"/>
      <c r="P525" s="776"/>
      <c r="Q525" s="776"/>
      <c r="R525" s="776"/>
      <c r="S525" s="776"/>
      <c r="T525" s="776"/>
      <c r="U525" s="776"/>
      <c r="V525" s="776"/>
    </row>
    <row r="526" spans="1:22" ht="15.75" customHeight="1">
      <c r="A526" s="776"/>
      <c r="B526" s="776"/>
      <c r="C526" s="777"/>
      <c r="D526" s="778"/>
      <c r="E526" s="776"/>
      <c r="F526" s="776"/>
      <c r="G526" s="776"/>
      <c r="H526" s="776"/>
      <c r="I526" s="776"/>
      <c r="J526" s="776"/>
      <c r="K526" s="776"/>
      <c r="L526" s="776"/>
      <c r="M526" s="776"/>
      <c r="N526" s="776"/>
      <c r="O526" s="776"/>
      <c r="P526" s="776"/>
      <c r="Q526" s="776"/>
      <c r="R526" s="776"/>
      <c r="S526" s="776"/>
      <c r="T526" s="776"/>
      <c r="U526" s="776"/>
      <c r="V526" s="776"/>
    </row>
    <row r="527" spans="1:22" ht="15.75" customHeight="1">
      <c r="A527" s="776"/>
      <c r="B527" s="776"/>
      <c r="C527" s="777"/>
      <c r="D527" s="778"/>
      <c r="E527" s="776"/>
      <c r="F527" s="776"/>
      <c r="G527" s="776"/>
      <c r="H527" s="776"/>
      <c r="I527" s="776"/>
      <c r="J527" s="776"/>
      <c r="K527" s="776"/>
      <c r="L527" s="776"/>
      <c r="M527" s="776"/>
      <c r="N527" s="776"/>
      <c r="O527" s="776"/>
      <c r="P527" s="776"/>
      <c r="Q527" s="776"/>
      <c r="R527" s="776"/>
      <c r="S527" s="776"/>
      <c r="T527" s="776"/>
      <c r="U527" s="776"/>
      <c r="V527" s="776"/>
    </row>
    <row r="528" spans="1:22" ht="15.75" customHeight="1">
      <c r="A528" s="776"/>
      <c r="B528" s="776"/>
      <c r="C528" s="777"/>
      <c r="D528" s="778"/>
      <c r="E528" s="776"/>
      <c r="F528" s="776"/>
      <c r="G528" s="776"/>
      <c r="H528" s="776"/>
      <c r="I528" s="776"/>
      <c r="J528" s="776"/>
      <c r="K528" s="776"/>
      <c r="L528" s="776"/>
      <c r="M528" s="776"/>
      <c r="N528" s="776"/>
      <c r="O528" s="776"/>
      <c r="P528" s="776"/>
      <c r="Q528" s="776"/>
      <c r="R528" s="776"/>
      <c r="S528" s="776"/>
      <c r="T528" s="776"/>
      <c r="U528" s="776"/>
      <c r="V528" s="776"/>
    </row>
    <row r="529" spans="1:22" ht="15.75" customHeight="1">
      <c r="A529" s="776"/>
      <c r="B529" s="776"/>
      <c r="C529" s="777"/>
      <c r="D529" s="778"/>
      <c r="E529" s="776"/>
      <c r="F529" s="776"/>
      <c r="G529" s="776"/>
      <c r="H529" s="776"/>
      <c r="I529" s="776"/>
      <c r="J529" s="776"/>
      <c r="K529" s="776"/>
      <c r="L529" s="776"/>
      <c r="M529" s="776"/>
      <c r="N529" s="776"/>
      <c r="O529" s="776"/>
      <c r="P529" s="776"/>
      <c r="Q529" s="776"/>
      <c r="R529" s="776"/>
      <c r="S529" s="776"/>
      <c r="T529" s="776"/>
      <c r="U529" s="776"/>
      <c r="V529" s="776"/>
    </row>
    <row r="530" spans="1:22" ht="15.75" customHeight="1">
      <c r="A530" s="776"/>
      <c r="B530" s="776"/>
      <c r="C530" s="777"/>
      <c r="D530" s="778"/>
      <c r="E530" s="776"/>
      <c r="F530" s="776"/>
      <c r="G530" s="776"/>
      <c r="H530" s="776"/>
      <c r="I530" s="776"/>
      <c r="J530" s="776"/>
      <c r="K530" s="776"/>
      <c r="L530" s="776"/>
      <c r="M530" s="776"/>
      <c r="N530" s="776"/>
      <c r="O530" s="776"/>
      <c r="P530" s="776"/>
      <c r="Q530" s="776"/>
      <c r="R530" s="776"/>
      <c r="S530" s="776"/>
      <c r="T530" s="776"/>
      <c r="U530" s="776"/>
      <c r="V530" s="776"/>
    </row>
    <row r="531" spans="1:22" ht="15.75" customHeight="1">
      <c r="A531" s="776"/>
      <c r="B531" s="776"/>
      <c r="C531" s="777"/>
      <c r="D531" s="778"/>
      <c r="E531" s="776"/>
      <c r="F531" s="776"/>
      <c r="G531" s="776"/>
      <c r="H531" s="776"/>
      <c r="I531" s="776"/>
      <c r="J531" s="776"/>
      <c r="K531" s="776"/>
      <c r="L531" s="776"/>
      <c r="M531" s="776"/>
      <c r="N531" s="776"/>
      <c r="O531" s="776"/>
      <c r="P531" s="776"/>
      <c r="Q531" s="776"/>
      <c r="R531" s="776"/>
      <c r="S531" s="776"/>
      <c r="T531" s="776"/>
      <c r="U531" s="776"/>
      <c r="V531" s="776"/>
    </row>
    <row r="532" spans="1:22" ht="15.75" customHeight="1">
      <c r="A532" s="776"/>
      <c r="B532" s="776"/>
      <c r="C532" s="777"/>
      <c r="D532" s="778"/>
      <c r="E532" s="776"/>
      <c r="F532" s="776"/>
      <c r="G532" s="776"/>
      <c r="H532" s="776"/>
      <c r="I532" s="776"/>
      <c r="J532" s="776"/>
      <c r="K532" s="776"/>
      <c r="L532" s="776"/>
      <c r="M532" s="776"/>
      <c r="N532" s="776"/>
      <c r="O532" s="776"/>
      <c r="P532" s="776"/>
      <c r="Q532" s="776"/>
      <c r="R532" s="776"/>
      <c r="S532" s="776"/>
      <c r="T532" s="776"/>
      <c r="U532" s="776"/>
      <c r="V532" s="776"/>
    </row>
    <row r="533" spans="1:22" ht="15.75" customHeight="1">
      <c r="A533" s="776"/>
      <c r="B533" s="776"/>
      <c r="C533" s="777"/>
      <c r="D533" s="778"/>
      <c r="E533" s="776"/>
      <c r="F533" s="776"/>
      <c r="G533" s="776"/>
      <c r="H533" s="776"/>
      <c r="I533" s="776"/>
      <c r="J533" s="776"/>
      <c r="K533" s="776"/>
      <c r="L533" s="776"/>
      <c r="M533" s="776"/>
      <c r="N533" s="776"/>
      <c r="O533" s="776"/>
      <c r="P533" s="776"/>
      <c r="Q533" s="776"/>
      <c r="R533" s="776"/>
      <c r="S533" s="776"/>
      <c r="T533" s="776"/>
      <c r="U533" s="776"/>
      <c r="V533" s="776"/>
    </row>
    <row r="534" spans="1:22" ht="15.75" customHeight="1">
      <c r="A534" s="776"/>
      <c r="B534" s="776"/>
      <c r="C534" s="777"/>
      <c r="D534" s="778"/>
      <c r="E534" s="776"/>
      <c r="F534" s="776"/>
      <c r="G534" s="776"/>
      <c r="H534" s="776"/>
      <c r="I534" s="776"/>
      <c r="J534" s="776"/>
      <c r="K534" s="776"/>
      <c r="L534" s="776"/>
      <c r="M534" s="776"/>
      <c r="N534" s="776"/>
      <c r="O534" s="776"/>
      <c r="P534" s="776"/>
      <c r="Q534" s="776"/>
      <c r="R534" s="776"/>
      <c r="S534" s="776"/>
      <c r="T534" s="776"/>
      <c r="U534" s="776"/>
      <c r="V534" s="776"/>
    </row>
    <row r="535" spans="1:22" ht="15.75" customHeight="1">
      <c r="A535" s="776"/>
      <c r="B535" s="776"/>
      <c r="C535" s="777"/>
      <c r="D535" s="778"/>
      <c r="E535" s="776"/>
      <c r="F535" s="776"/>
      <c r="G535" s="776"/>
      <c r="H535" s="776"/>
      <c r="I535" s="776"/>
      <c r="J535" s="776"/>
      <c r="K535" s="776"/>
      <c r="L535" s="776"/>
      <c r="M535" s="776"/>
      <c r="N535" s="776"/>
      <c r="O535" s="776"/>
      <c r="P535" s="776"/>
      <c r="Q535" s="776"/>
      <c r="R535" s="776"/>
      <c r="S535" s="776"/>
      <c r="T535" s="776"/>
      <c r="U535" s="776"/>
      <c r="V535" s="776"/>
    </row>
    <row r="536" spans="1:22" ht="15.75" customHeight="1">
      <c r="A536" s="776"/>
      <c r="B536" s="776"/>
      <c r="C536" s="777"/>
      <c r="D536" s="778"/>
      <c r="E536" s="776"/>
      <c r="F536" s="776"/>
      <c r="G536" s="776"/>
      <c r="H536" s="776"/>
      <c r="I536" s="776"/>
      <c r="J536" s="776"/>
      <c r="K536" s="776"/>
      <c r="L536" s="776"/>
      <c r="M536" s="776"/>
      <c r="N536" s="776"/>
      <c r="O536" s="776"/>
      <c r="P536" s="776"/>
      <c r="Q536" s="776"/>
      <c r="R536" s="776"/>
      <c r="S536" s="776"/>
      <c r="T536" s="776"/>
      <c r="U536" s="776"/>
      <c r="V536" s="776"/>
    </row>
    <row r="537" spans="1:22" ht="15.75" customHeight="1">
      <c r="A537" s="776"/>
      <c r="B537" s="776"/>
      <c r="C537" s="777"/>
      <c r="D537" s="778"/>
      <c r="E537" s="776"/>
      <c r="F537" s="776"/>
      <c r="G537" s="776"/>
      <c r="H537" s="776"/>
      <c r="I537" s="776"/>
      <c r="J537" s="776"/>
      <c r="K537" s="776"/>
      <c r="L537" s="776"/>
      <c r="M537" s="776"/>
      <c r="N537" s="776"/>
      <c r="O537" s="776"/>
      <c r="P537" s="776"/>
      <c r="Q537" s="776"/>
      <c r="R537" s="776"/>
      <c r="S537" s="776"/>
      <c r="T537" s="776"/>
      <c r="U537" s="776"/>
      <c r="V537" s="776"/>
    </row>
    <row r="538" spans="1:22" ht="15.75" customHeight="1">
      <c r="A538" s="776"/>
      <c r="B538" s="776"/>
      <c r="C538" s="777"/>
      <c r="D538" s="778"/>
      <c r="E538" s="776"/>
      <c r="F538" s="776"/>
      <c r="G538" s="776"/>
      <c r="H538" s="776"/>
      <c r="I538" s="776"/>
      <c r="J538" s="776"/>
      <c r="K538" s="776"/>
      <c r="L538" s="776"/>
      <c r="M538" s="776"/>
      <c r="N538" s="776"/>
      <c r="O538" s="776"/>
      <c r="P538" s="776"/>
      <c r="Q538" s="776"/>
      <c r="R538" s="776"/>
      <c r="S538" s="776"/>
      <c r="T538" s="776"/>
      <c r="U538" s="776"/>
      <c r="V538" s="776"/>
    </row>
    <row r="539" spans="1:22" ht="15.75" customHeight="1">
      <c r="A539" s="776"/>
      <c r="B539" s="776"/>
      <c r="C539" s="777"/>
      <c r="D539" s="778"/>
      <c r="E539" s="776"/>
      <c r="F539" s="776"/>
      <c r="G539" s="776"/>
      <c r="H539" s="776"/>
      <c r="I539" s="776"/>
      <c r="J539" s="776"/>
      <c r="K539" s="776"/>
      <c r="L539" s="776"/>
      <c r="M539" s="776"/>
      <c r="N539" s="776"/>
      <c r="O539" s="776"/>
      <c r="P539" s="776"/>
      <c r="Q539" s="776"/>
      <c r="R539" s="776"/>
      <c r="S539" s="776"/>
      <c r="T539" s="776"/>
      <c r="U539" s="776"/>
      <c r="V539" s="776"/>
    </row>
    <row r="540" spans="1:22" ht="15.75" customHeight="1">
      <c r="A540" s="776"/>
      <c r="B540" s="776"/>
      <c r="C540" s="777"/>
      <c r="D540" s="778"/>
      <c r="E540" s="776"/>
      <c r="F540" s="776"/>
      <c r="G540" s="776"/>
      <c r="H540" s="776"/>
      <c r="I540" s="776"/>
      <c r="J540" s="776"/>
      <c r="K540" s="776"/>
      <c r="L540" s="776"/>
      <c r="M540" s="776"/>
      <c r="N540" s="776"/>
      <c r="O540" s="776"/>
      <c r="P540" s="776"/>
      <c r="Q540" s="776"/>
      <c r="R540" s="776"/>
      <c r="S540" s="776"/>
      <c r="T540" s="776"/>
      <c r="U540" s="776"/>
      <c r="V540" s="776"/>
    </row>
    <row r="541" spans="1:22" ht="15.75" customHeight="1">
      <c r="A541" s="776"/>
      <c r="B541" s="776"/>
      <c r="C541" s="777"/>
      <c r="D541" s="778"/>
      <c r="E541" s="776"/>
      <c r="F541" s="776"/>
      <c r="G541" s="776"/>
      <c r="H541" s="776"/>
      <c r="I541" s="776"/>
      <c r="J541" s="776"/>
      <c r="K541" s="776"/>
      <c r="L541" s="776"/>
      <c r="M541" s="776"/>
      <c r="N541" s="776"/>
      <c r="O541" s="776"/>
      <c r="P541" s="776"/>
      <c r="Q541" s="776"/>
      <c r="R541" s="776"/>
      <c r="S541" s="776"/>
      <c r="T541" s="776"/>
      <c r="U541" s="776"/>
      <c r="V541" s="776"/>
    </row>
    <row r="542" spans="1:22" ht="15.75" customHeight="1">
      <c r="A542" s="776"/>
      <c r="B542" s="776"/>
      <c r="C542" s="777"/>
      <c r="D542" s="778"/>
      <c r="E542" s="776"/>
      <c r="F542" s="776"/>
      <c r="G542" s="776"/>
      <c r="H542" s="776"/>
      <c r="I542" s="776"/>
      <c r="J542" s="776"/>
      <c r="K542" s="776"/>
      <c r="L542" s="776"/>
      <c r="M542" s="776"/>
      <c r="N542" s="776"/>
      <c r="O542" s="776"/>
      <c r="P542" s="776"/>
      <c r="Q542" s="776"/>
      <c r="R542" s="776"/>
      <c r="S542" s="776"/>
      <c r="T542" s="776"/>
      <c r="U542" s="776"/>
      <c r="V542" s="776"/>
    </row>
    <row r="543" spans="1:22" ht="15.75" customHeight="1">
      <c r="A543" s="776"/>
      <c r="B543" s="776"/>
      <c r="C543" s="777"/>
      <c r="D543" s="778"/>
      <c r="E543" s="776"/>
      <c r="F543" s="776"/>
      <c r="G543" s="776"/>
      <c r="H543" s="776"/>
      <c r="I543" s="776"/>
      <c r="J543" s="776"/>
      <c r="K543" s="776"/>
      <c r="L543" s="776"/>
      <c r="M543" s="776"/>
      <c r="N543" s="776"/>
      <c r="O543" s="776"/>
      <c r="P543" s="776"/>
      <c r="Q543" s="776"/>
      <c r="R543" s="776"/>
      <c r="S543" s="776"/>
      <c r="T543" s="776"/>
      <c r="U543" s="776"/>
      <c r="V543" s="776"/>
    </row>
    <row r="544" spans="1:22" ht="15.75" customHeight="1">
      <c r="A544" s="776"/>
      <c r="B544" s="776"/>
      <c r="C544" s="777"/>
      <c r="D544" s="778"/>
      <c r="E544" s="776"/>
      <c r="F544" s="776"/>
      <c r="G544" s="776"/>
      <c r="H544" s="776"/>
      <c r="I544" s="776"/>
      <c r="J544" s="776"/>
      <c r="K544" s="776"/>
      <c r="L544" s="776"/>
      <c r="M544" s="776"/>
      <c r="N544" s="776"/>
      <c r="O544" s="776"/>
      <c r="P544" s="776"/>
      <c r="Q544" s="776"/>
      <c r="R544" s="776"/>
      <c r="S544" s="776"/>
      <c r="T544" s="776"/>
      <c r="U544" s="776"/>
      <c r="V544" s="776"/>
    </row>
    <row r="545" spans="1:22" ht="15.75" customHeight="1">
      <c r="A545" s="776"/>
      <c r="B545" s="776"/>
      <c r="C545" s="777"/>
      <c r="D545" s="778"/>
      <c r="E545" s="776"/>
      <c r="F545" s="776"/>
      <c r="G545" s="776"/>
      <c r="H545" s="776"/>
      <c r="I545" s="776"/>
      <c r="J545" s="776"/>
      <c r="K545" s="776"/>
      <c r="L545" s="776"/>
      <c r="M545" s="776"/>
      <c r="N545" s="776"/>
      <c r="O545" s="776"/>
      <c r="P545" s="776"/>
      <c r="Q545" s="776"/>
      <c r="R545" s="776"/>
      <c r="S545" s="776"/>
      <c r="T545" s="776"/>
      <c r="U545" s="776"/>
      <c r="V545" s="776"/>
    </row>
    <row r="546" spans="1:22" ht="15.75" customHeight="1">
      <c r="A546" s="776"/>
      <c r="B546" s="776"/>
      <c r="C546" s="777"/>
      <c r="D546" s="778"/>
      <c r="E546" s="776"/>
      <c r="F546" s="776"/>
      <c r="G546" s="776"/>
      <c r="H546" s="776"/>
      <c r="I546" s="776"/>
      <c r="J546" s="776"/>
      <c r="K546" s="776"/>
      <c r="L546" s="776"/>
      <c r="M546" s="776"/>
      <c r="N546" s="776"/>
      <c r="O546" s="776"/>
      <c r="P546" s="776"/>
      <c r="Q546" s="776"/>
      <c r="R546" s="776"/>
      <c r="S546" s="776"/>
      <c r="T546" s="776"/>
      <c r="U546" s="776"/>
      <c r="V546" s="776"/>
    </row>
    <row r="547" spans="1:22" ht="15.75" customHeight="1">
      <c r="A547" s="776"/>
      <c r="B547" s="776"/>
      <c r="C547" s="777"/>
      <c r="D547" s="778"/>
      <c r="E547" s="776"/>
      <c r="F547" s="776"/>
      <c r="G547" s="776"/>
      <c r="H547" s="776"/>
      <c r="I547" s="776"/>
      <c r="J547" s="776"/>
      <c r="K547" s="776"/>
      <c r="L547" s="776"/>
      <c r="M547" s="776"/>
      <c r="N547" s="776"/>
      <c r="O547" s="776"/>
      <c r="P547" s="776"/>
      <c r="Q547" s="776"/>
      <c r="R547" s="776"/>
      <c r="S547" s="776"/>
      <c r="T547" s="776"/>
      <c r="U547" s="776"/>
      <c r="V547" s="776"/>
    </row>
    <row r="548" spans="1:22" ht="15.75" customHeight="1">
      <c r="A548" s="776"/>
      <c r="B548" s="776"/>
      <c r="C548" s="777"/>
      <c r="D548" s="778"/>
      <c r="E548" s="776"/>
      <c r="F548" s="776"/>
      <c r="G548" s="776"/>
      <c r="H548" s="776"/>
      <c r="I548" s="776"/>
      <c r="J548" s="776"/>
      <c r="K548" s="776"/>
      <c r="L548" s="776"/>
      <c r="M548" s="776"/>
      <c r="N548" s="776"/>
      <c r="O548" s="776"/>
      <c r="P548" s="776"/>
      <c r="Q548" s="776"/>
      <c r="R548" s="776"/>
      <c r="S548" s="776"/>
      <c r="T548" s="776"/>
      <c r="U548" s="776"/>
      <c r="V548" s="776"/>
    </row>
    <row r="549" spans="1:22" ht="15.75" customHeight="1">
      <c r="A549" s="776"/>
      <c r="B549" s="776"/>
      <c r="C549" s="777"/>
      <c r="D549" s="778"/>
      <c r="E549" s="776"/>
      <c r="F549" s="776"/>
      <c r="G549" s="776"/>
      <c r="H549" s="776"/>
      <c r="I549" s="776"/>
      <c r="J549" s="776"/>
      <c r="K549" s="776"/>
      <c r="L549" s="776"/>
      <c r="M549" s="776"/>
      <c r="N549" s="776"/>
      <c r="O549" s="776"/>
      <c r="P549" s="776"/>
      <c r="Q549" s="776"/>
      <c r="R549" s="776"/>
      <c r="S549" s="776"/>
      <c r="T549" s="776"/>
      <c r="U549" s="776"/>
      <c r="V549" s="776"/>
    </row>
    <row r="550" spans="1:22" ht="15.75" customHeight="1">
      <c r="A550" s="776"/>
      <c r="B550" s="776"/>
      <c r="C550" s="777"/>
      <c r="D550" s="778"/>
      <c r="E550" s="776"/>
      <c r="F550" s="776"/>
      <c r="G550" s="776"/>
      <c r="H550" s="776"/>
      <c r="I550" s="776"/>
      <c r="J550" s="776"/>
      <c r="K550" s="776"/>
      <c r="L550" s="776"/>
      <c r="M550" s="776"/>
      <c r="N550" s="776"/>
      <c r="O550" s="776"/>
      <c r="P550" s="776"/>
      <c r="Q550" s="776"/>
      <c r="R550" s="776"/>
      <c r="S550" s="776"/>
      <c r="T550" s="776"/>
      <c r="U550" s="776"/>
      <c r="V550" s="776"/>
    </row>
    <row r="551" spans="1:22" ht="15.75" customHeight="1">
      <c r="A551" s="776"/>
      <c r="B551" s="776"/>
      <c r="C551" s="777"/>
      <c r="D551" s="778"/>
      <c r="E551" s="776"/>
      <c r="F551" s="776"/>
      <c r="G551" s="776"/>
      <c r="H551" s="776"/>
      <c r="I551" s="776"/>
      <c r="J551" s="776"/>
      <c r="K551" s="776"/>
      <c r="L551" s="776"/>
      <c r="M551" s="776"/>
      <c r="N551" s="776"/>
      <c r="O551" s="776"/>
      <c r="P551" s="776"/>
      <c r="Q551" s="776"/>
      <c r="R551" s="776"/>
      <c r="S551" s="776"/>
      <c r="T551" s="776"/>
      <c r="U551" s="776"/>
      <c r="V551" s="776"/>
    </row>
    <row r="552" spans="1:22" ht="15.75" customHeight="1">
      <c r="A552" s="776"/>
      <c r="B552" s="776"/>
      <c r="C552" s="777"/>
      <c r="D552" s="778"/>
      <c r="E552" s="776"/>
      <c r="F552" s="776"/>
      <c r="G552" s="776"/>
      <c r="H552" s="776"/>
      <c r="I552" s="776"/>
      <c r="J552" s="776"/>
      <c r="K552" s="776"/>
      <c r="L552" s="776"/>
      <c r="M552" s="776"/>
      <c r="N552" s="776"/>
      <c r="O552" s="776"/>
      <c r="P552" s="776"/>
      <c r="Q552" s="776"/>
      <c r="R552" s="776"/>
      <c r="S552" s="776"/>
      <c r="T552" s="776"/>
      <c r="U552" s="776"/>
      <c r="V552" s="776"/>
    </row>
    <row r="553" spans="1:22" ht="15.75" customHeight="1">
      <c r="A553" s="776"/>
      <c r="B553" s="776"/>
      <c r="C553" s="777"/>
      <c r="D553" s="778"/>
      <c r="E553" s="776"/>
      <c r="F553" s="776"/>
      <c r="G553" s="776"/>
      <c r="H553" s="776"/>
      <c r="I553" s="776"/>
      <c r="J553" s="776"/>
      <c r="K553" s="776"/>
      <c r="L553" s="776"/>
      <c r="M553" s="776"/>
      <c r="N553" s="776"/>
      <c r="O553" s="776"/>
      <c r="P553" s="776"/>
      <c r="Q553" s="776"/>
      <c r="R553" s="776"/>
      <c r="S553" s="776"/>
      <c r="T553" s="776"/>
      <c r="U553" s="776"/>
      <c r="V553" s="776"/>
    </row>
    <row r="554" spans="1:22" ht="15.75" customHeight="1">
      <c r="A554" s="776"/>
      <c r="B554" s="776"/>
      <c r="C554" s="777"/>
      <c r="D554" s="778"/>
      <c r="E554" s="776"/>
      <c r="F554" s="776"/>
      <c r="G554" s="776"/>
      <c r="H554" s="776"/>
      <c r="I554" s="776"/>
      <c r="J554" s="776"/>
      <c r="K554" s="776"/>
      <c r="L554" s="776"/>
      <c r="M554" s="776"/>
      <c r="N554" s="776"/>
      <c r="O554" s="776"/>
      <c r="P554" s="776"/>
      <c r="Q554" s="776"/>
      <c r="R554" s="776"/>
      <c r="S554" s="776"/>
      <c r="T554" s="776"/>
      <c r="U554" s="776"/>
      <c r="V554" s="776"/>
    </row>
    <row r="555" spans="1:22" ht="15.75" customHeight="1">
      <c r="A555" s="776"/>
      <c r="B555" s="776"/>
      <c r="C555" s="777"/>
      <c r="D555" s="778"/>
      <c r="E555" s="776"/>
      <c r="F555" s="776"/>
      <c r="G555" s="776"/>
      <c r="H555" s="776"/>
      <c r="I555" s="776"/>
      <c r="J555" s="776"/>
      <c r="K555" s="776"/>
      <c r="L555" s="776"/>
      <c r="M555" s="776"/>
      <c r="N555" s="776"/>
      <c r="O555" s="776"/>
      <c r="P555" s="776"/>
      <c r="Q555" s="776"/>
      <c r="R555" s="776"/>
      <c r="S555" s="776"/>
      <c r="T555" s="776"/>
      <c r="U555" s="776"/>
      <c r="V555" s="776"/>
    </row>
    <row r="556" spans="1:22" ht="15.75" customHeight="1">
      <c r="A556" s="776"/>
      <c r="B556" s="776"/>
      <c r="C556" s="777"/>
      <c r="D556" s="778"/>
      <c r="E556" s="776"/>
      <c r="F556" s="776"/>
      <c r="G556" s="776"/>
      <c r="H556" s="776"/>
      <c r="I556" s="776"/>
      <c r="J556" s="776"/>
      <c r="K556" s="776"/>
      <c r="L556" s="776"/>
      <c r="M556" s="776"/>
      <c r="N556" s="776"/>
      <c r="O556" s="776"/>
      <c r="P556" s="776"/>
      <c r="Q556" s="776"/>
      <c r="R556" s="776"/>
      <c r="S556" s="776"/>
      <c r="T556" s="776"/>
      <c r="U556" s="776"/>
      <c r="V556" s="776"/>
    </row>
    <row r="557" spans="1:22" ht="15.75" customHeight="1">
      <c r="A557" s="776"/>
      <c r="B557" s="776"/>
      <c r="C557" s="777"/>
      <c r="D557" s="778"/>
      <c r="E557" s="776"/>
      <c r="F557" s="776"/>
      <c r="G557" s="776"/>
      <c r="H557" s="776"/>
      <c r="I557" s="776"/>
      <c r="J557" s="776"/>
      <c r="K557" s="776"/>
      <c r="L557" s="776"/>
      <c r="M557" s="776"/>
      <c r="N557" s="776"/>
      <c r="O557" s="776"/>
      <c r="P557" s="776"/>
      <c r="Q557" s="776"/>
      <c r="R557" s="776"/>
      <c r="S557" s="776"/>
      <c r="T557" s="776"/>
      <c r="U557" s="776"/>
      <c r="V557" s="776"/>
    </row>
    <row r="558" spans="1:22" ht="15.75" customHeight="1">
      <c r="A558" s="776"/>
      <c r="B558" s="776"/>
      <c r="C558" s="777"/>
      <c r="D558" s="778"/>
      <c r="E558" s="776"/>
      <c r="F558" s="776"/>
      <c r="G558" s="776"/>
      <c r="H558" s="776"/>
      <c r="I558" s="776"/>
      <c r="J558" s="776"/>
      <c r="K558" s="776"/>
      <c r="L558" s="776"/>
      <c r="M558" s="776"/>
      <c r="N558" s="776"/>
      <c r="O558" s="776"/>
      <c r="P558" s="776"/>
      <c r="Q558" s="776"/>
      <c r="R558" s="776"/>
      <c r="S558" s="776"/>
      <c r="T558" s="776"/>
      <c r="U558" s="776"/>
      <c r="V558" s="776"/>
    </row>
    <row r="559" spans="1:22" ht="15.75" customHeight="1">
      <c r="A559" s="776"/>
      <c r="B559" s="776"/>
      <c r="C559" s="777"/>
      <c r="D559" s="778"/>
      <c r="E559" s="776"/>
      <c r="F559" s="776"/>
      <c r="G559" s="776"/>
      <c r="H559" s="776"/>
      <c r="I559" s="776"/>
      <c r="J559" s="776"/>
      <c r="K559" s="776"/>
      <c r="L559" s="776"/>
      <c r="M559" s="776"/>
      <c r="N559" s="776"/>
      <c r="O559" s="776"/>
      <c r="P559" s="776"/>
      <c r="Q559" s="776"/>
      <c r="R559" s="776"/>
      <c r="S559" s="776"/>
      <c r="T559" s="776"/>
      <c r="U559" s="776"/>
      <c r="V559" s="776"/>
    </row>
    <row r="560" spans="1:22" ht="15.75" customHeight="1">
      <c r="A560" s="776"/>
      <c r="B560" s="776"/>
      <c r="C560" s="777"/>
      <c r="D560" s="778"/>
      <c r="E560" s="776"/>
      <c r="F560" s="776"/>
      <c r="G560" s="776"/>
      <c r="H560" s="776"/>
      <c r="I560" s="776"/>
      <c r="J560" s="776"/>
      <c r="K560" s="776"/>
      <c r="L560" s="776"/>
      <c r="M560" s="776"/>
      <c r="N560" s="776"/>
      <c r="O560" s="776"/>
      <c r="P560" s="776"/>
      <c r="Q560" s="776"/>
      <c r="R560" s="776"/>
      <c r="S560" s="776"/>
      <c r="T560" s="776"/>
      <c r="U560" s="776"/>
      <c r="V560" s="776"/>
    </row>
    <row r="561" spans="1:22" ht="15.75" customHeight="1">
      <c r="A561" s="776"/>
      <c r="B561" s="776"/>
      <c r="C561" s="777"/>
      <c r="D561" s="778"/>
      <c r="E561" s="776"/>
      <c r="F561" s="776"/>
      <c r="G561" s="776"/>
      <c r="H561" s="776"/>
      <c r="I561" s="776"/>
      <c r="J561" s="776"/>
      <c r="K561" s="776"/>
      <c r="L561" s="776"/>
      <c r="M561" s="776"/>
      <c r="N561" s="776"/>
      <c r="O561" s="776"/>
      <c r="P561" s="776"/>
      <c r="Q561" s="776"/>
      <c r="R561" s="776"/>
      <c r="S561" s="776"/>
      <c r="T561" s="776"/>
      <c r="U561" s="776"/>
      <c r="V561" s="776"/>
    </row>
    <row r="562" spans="1:22" ht="15.75" customHeight="1">
      <c r="A562" s="776"/>
      <c r="B562" s="776"/>
      <c r="C562" s="777"/>
      <c r="D562" s="778"/>
      <c r="E562" s="776"/>
      <c r="F562" s="776"/>
      <c r="G562" s="776"/>
      <c r="H562" s="776"/>
      <c r="I562" s="776"/>
      <c r="J562" s="776"/>
      <c r="K562" s="776"/>
      <c r="L562" s="776"/>
      <c r="M562" s="776"/>
      <c r="N562" s="776"/>
      <c r="O562" s="776"/>
      <c r="P562" s="776"/>
      <c r="Q562" s="776"/>
      <c r="R562" s="776"/>
      <c r="S562" s="776"/>
      <c r="T562" s="776"/>
      <c r="U562" s="776"/>
      <c r="V562" s="776"/>
    </row>
    <row r="563" spans="1:22" ht="15.75" customHeight="1">
      <c r="A563" s="776"/>
      <c r="B563" s="776"/>
      <c r="C563" s="777"/>
      <c r="D563" s="778"/>
      <c r="E563" s="776"/>
      <c r="F563" s="776"/>
      <c r="G563" s="776"/>
      <c r="H563" s="776"/>
      <c r="I563" s="776"/>
      <c r="J563" s="776"/>
      <c r="K563" s="776"/>
      <c r="L563" s="776"/>
      <c r="M563" s="776"/>
      <c r="N563" s="776"/>
      <c r="O563" s="776"/>
      <c r="P563" s="776"/>
      <c r="Q563" s="776"/>
      <c r="R563" s="776"/>
      <c r="S563" s="776"/>
      <c r="T563" s="776"/>
      <c r="U563" s="776"/>
      <c r="V563" s="776"/>
    </row>
    <row r="564" spans="1:22" ht="15.75" customHeight="1">
      <c r="A564" s="776"/>
      <c r="B564" s="776"/>
      <c r="C564" s="777"/>
      <c r="D564" s="778"/>
      <c r="E564" s="776"/>
      <c r="F564" s="776"/>
      <c r="G564" s="776"/>
      <c r="H564" s="776"/>
      <c r="I564" s="776"/>
      <c r="J564" s="776"/>
      <c r="K564" s="776"/>
      <c r="L564" s="776"/>
      <c r="M564" s="776"/>
      <c r="N564" s="776"/>
      <c r="O564" s="776"/>
      <c r="P564" s="776"/>
      <c r="Q564" s="776"/>
      <c r="R564" s="776"/>
      <c r="S564" s="776"/>
      <c r="T564" s="776"/>
      <c r="U564" s="776"/>
      <c r="V564" s="776"/>
    </row>
    <row r="565" spans="1:22" ht="15.75" customHeight="1">
      <c r="A565" s="776"/>
      <c r="B565" s="776"/>
      <c r="C565" s="777"/>
      <c r="D565" s="778"/>
      <c r="E565" s="776"/>
      <c r="F565" s="776"/>
      <c r="G565" s="776"/>
      <c r="H565" s="776"/>
      <c r="I565" s="776"/>
      <c r="J565" s="776"/>
      <c r="K565" s="776"/>
      <c r="L565" s="776"/>
      <c r="M565" s="776"/>
      <c r="N565" s="776"/>
      <c r="O565" s="776"/>
      <c r="P565" s="776"/>
      <c r="Q565" s="776"/>
      <c r="R565" s="776"/>
      <c r="S565" s="776"/>
      <c r="T565" s="776"/>
      <c r="U565" s="776"/>
      <c r="V565" s="776"/>
    </row>
    <row r="566" spans="1:22" ht="15.75" customHeight="1">
      <c r="A566" s="776"/>
      <c r="B566" s="776"/>
      <c r="C566" s="777"/>
      <c r="D566" s="778"/>
      <c r="E566" s="776"/>
      <c r="F566" s="776"/>
      <c r="G566" s="776"/>
      <c r="H566" s="776"/>
      <c r="I566" s="776"/>
      <c r="J566" s="776"/>
      <c r="K566" s="776"/>
      <c r="L566" s="776"/>
      <c r="M566" s="776"/>
      <c r="N566" s="776"/>
      <c r="O566" s="776"/>
      <c r="P566" s="776"/>
      <c r="Q566" s="776"/>
      <c r="R566" s="776"/>
      <c r="S566" s="776"/>
      <c r="T566" s="776"/>
      <c r="U566" s="776"/>
      <c r="V566" s="776"/>
    </row>
    <row r="567" spans="1:22" ht="15.75" customHeight="1">
      <c r="A567" s="776"/>
      <c r="B567" s="776"/>
      <c r="C567" s="777"/>
      <c r="D567" s="778"/>
      <c r="E567" s="776"/>
      <c r="F567" s="776"/>
      <c r="G567" s="776"/>
      <c r="H567" s="776"/>
      <c r="I567" s="776"/>
      <c r="J567" s="776"/>
      <c r="K567" s="776"/>
      <c r="L567" s="776"/>
      <c r="M567" s="776"/>
      <c r="N567" s="776"/>
      <c r="O567" s="776"/>
      <c r="P567" s="776"/>
      <c r="Q567" s="776"/>
      <c r="R567" s="776"/>
      <c r="S567" s="776"/>
      <c r="T567" s="776"/>
      <c r="U567" s="776"/>
      <c r="V567" s="776"/>
    </row>
    <row r="568" spans="1:22" ht="15.75" customHeight="1">
      <c r="A568" s="776"/>
      <c r="B568" s="776"/>
      <c r="C568" s="777"/>
      <c r="D568" s="778"/>
      <c r="E568" s="776"/>
      <c r="F568" s="776"/>
      <c r="G568" s="776"/>
      <c r="H568" s="776"/>
      <c r="I568" s="776"/>
      <c r="J568" s="776"/>
      <c r="K568" s="776"/>
      <c r="L568" s="776"/>
      <c r="M568" s="776"/>
      <c r="N568" s="776"/>
      <c r="O568" s="776"/>
      <c r="P568" s="776"/>
      <c r="Q568" s="776"/>
      <c r="R568" s="776"/>
      <c r="S568" s="776"/>
      <c r="T568" s="776"/>
      <c r="U568" s="776"/>
      <c r="V568" s="776"/>
    </row>
    <row r="569" spans="1:22" ht="15.75" customHeight="1">
      <c r="A569" s="776"/>
      <c r="B569" s="776"/>
      <c r="C569" s="777"/>
      <c r="D569" s="778"/>
      <c r="E569" s="776"/>
      <c r="F569" s="776"/>
      <c r="G569" s="776"/>
      <c r="H569" s="776"/>
      <c r="I569" s="776"/>
      <c r="J569" s="776"/>
      <c r="K569" s="776"/>
      <c r="L569" s="776"/>
      <c r="M569" s="776"/>
      <c r="N569" s="776"/>
      <c r="O569" s="776"/>
      <c r="P569" s="776"/>
      <c r="Q569" s="776"/>
      <c r="R569" s="776"/>
      <c r="S569" s="776"/>
      <c r="T569" s="776"/>
      <c r="U569" s="776"/>
      <c r="V569" s="776"/>
    </row>
    <row r="570" spans="1:22" ht="15.75" customHeight="1">
      <c r="A570" s="776"/>
      <c r="B570" s="776"/>
      <c r="C570" s="777"/>
      <c r="D570" s="778"/>
      <c r="E570" s="776"/>
      <c r="F570" s="776"/>
      <c r="G570" s="776"/>
      <c r="H570" s="776"/>
      <c r="I570" s="776"/>
      <c r="J570" s="776"/>
      <c r="K570" s="776"/>
      <c r="L570" s="776"/>
      <c r="M570" s="776"/>
      <c r="N570" s="776"/>
      <c r="O570" s="776"/>
      <c r="P570" s="776"/>
      <c r="Q570" s="776"/>
      <c r="R570" s="776"/>
      <c r="S570" s="776"/>
      <c r="T570" s="776"/>
      <c r="U570" s="776"/>
      <c r="V570" s="776"/>
    </row>
    <row r="571" spans="1:22" ht="15.75" customHeight="1">
      <c r="A571" s="776"/>
      <c r="B571" s="776"/>
      <c r="C571" s="777"/>
      <c r="D571" s="778"/>
      <c r="E571" s="776"/>
      <c r="F571" s="776"/>
      <c r="G571" s="776"/>
      <c r="H571" s="776"/>
      <c r="I571" s="776"/>
      <c r="J571" s="776"/>
      <c r="K571" s="776"/>
      <c r="L571" s="776"/>
      <c r="M571" s="776"/>
      <c r="N571" s="776"/>
      <c r="O571" s="776"/>
      <c r="P571" s="776"/>
      <c r="Q571" s="776"/>
      <c r="R571" s="776"/>
      <c r="S571" s="776"/>
      <c r="T571" s="776"/>
      <c r="U571" s="776"/>
      <c r="V571" s="776"/>
    </row>
    <row r="572" spans="1:22" ht="15.75" customHeight="1">
      <c r="A572" s="776"/>
      <c r="B572" s="776"/>
      <c r="C572" s="777"/>
      <c r="D572" s="778"/>
      <c r="E572" s="776"/>
      <c r="F572" s="776"/>
      <c r="G572" s="776"/>
      <c r="H572" s="776"/>
      <c r="I572" s="776"/>
      <c r="J572" s="776"/>
      <c r="K572" s="776"/>
      <c r="L572" s="776"/>
      <c r="M572" s="776"/>
      <c r="N572" s="776"/>
      <c r="O572" s="776"/>
      <c r="P572" s="776"/>
      <c r="Q572" s="776"/>
      <c r="R572" s="776"/>
      <c r="S572" s="776"/>
      <c r="T572" s="776"/>
      <c r="U572" s="776"/>
      <c r="V572" s="776"/>
    </row>
    <row r="573" spans="1:22" ht="15.75" customHeight="1">
      <c r="A573" s="776"/>
      <c r="B573" s="776"/>
      <c r="C573" s="777"/>
      <c r="D573" s="778"/>
      <c r="E573" s="776"/>
      <c r="F573" s="776"/>
      <c r="G573" s="776"/>
      <c r="H573" s="776"/>
      <c r="I573" s="776"/>
      <c r="J573" s="776"/>
      <c r="K573" s="776"/>
      <c r="L573" s="776"/>
      <c r="M573" s="776"/>
      <c r="N573" s="776"/>
      <c r="O573" s="776"/>
      <c r="P573" s="776"/>
      <c r="Q573" s="776"/>
      <c r="R573" s="776"/>
      <c r="S573" s="776"/>
      <c r="T573" s="776"/>
      <c r="U573" s="776"/>
      <c r="V573" s="776"/>
    </row>
    <row r="574" spans="1:22" ht="15.75" customHeight="1">
      <c r="A574" s="776"/>
      <c r="B574" s="776"/>
      <c r="C574" s="777"/>
      <c r="D574" s="778"/>
      <c r="E574" s="776"/>
      <c r="F574" s="776"/>
      <c r="G574" s="776"/>
      <c r="H574" s="776"/>
      <c r="I574" s="776"/>
      <c r="J574" s="776"/>
      <c r="K574" s="776"/>
      <c r="L574" s="776"/>
      <c r="M574" s="776"/>
      <c r="N574" s="776"/>
      <c r="O574" s="776"/>
      <c r="P574" s="776"/>
      <c r="Q574" s="776"/>
      <c r="R574" s="776"/>
      <c r="S574" s="776"/>
      <c r="T574" s="776"/>
      <c r="U574" s="776"/>
      <c r="V574" s="776"/>
    </row>
    <row r="575" spans="1:22" ht="15.75" customHeight="1">
      <c r="A575" s="776"/>
      <c r="B575" s="776"/>
      <c r="C575" s="777"/>
      <c r="D575" s="778"/>
      <c r="E575" s="776"/>
      <c r="F575" s="776"/>
      <c r="G575" s="776"/>
      <c r="H575" s="776"/>
      <c r="I575" s="776"/>
      <c r="J575" s="776"/>
      <c r="K575" s="776"/>
      <c r="L575" s="776"/>
      <c r="M575" s="776"/>
      <c r="N575" s="776"/>
      <c r="O575" s="776"/>
      <c r="P575" s="776"/>
      <c r="Q575" s="776"/>
      <c r="R575" s="776"/>
      <c r="S575" s="776"/>
      <c r="T575" s="776"/>
      <c r="U575" s="776"/>
      <c r="V575" s="776"/>
    </row>
    <row r="576" spans="1:22" ht="15.75" customHeight="1">
      <c r="A576" s="776"/>
      <c r="B576" s="776"/>
      <c r="C576" s="777"/>
      <c r="D576" s="778"/>
      <c r="E576" s="776"/>
      <c r="F576" s="776"/>
      <c r="G576" s="776"/>
      <c r="H576" s="776"/>
      <c r="I576" s="776"/>
      <c r="J576" s="776"/>
      <c r="K576" s="776"/>
      <c r="L576" s="776"/>
      <c r="M576" s="776"/>
      <c r="N576" s="776"/>
      <c r="O576" s="776"/>
      <c r="P576" s="776"/>
      <c r="Q576" s="776"/>
      <c r="R576" s="776"/>
      <c r="S576" s="776"/>
      <c r="T576" s="776"/>
      <c r="U576" s="776"/>
      <c r="V576" s="776"/>
    </row>
    <row r="577" spans="1:22" ht="15.75" customHeight="1">
      <c r="A577" s="776"/>
      <c r="B577" s="776"/>
      <c r="C577" s="777"/>
      <c r="D577" s="778"/>
      <c r="E577" s="776"/>
      <c r="F577" s="776"/>
      <c r="G577" s="776"/>
      <c r="H577" s="776"/>
      <c r="I577" s="776"/>
      <c r="J577" s="776"/>
      <c r="K577" s="776"/>
      <c r="L577" s="776"/>
      <c r="M577" s="776"/>
      <c r="N577" s="776"/>
      <c r="O577" s="776"/>
      <c r="P577" s="776"/>
      <c r="Q577" s="776"/>
      <c r="R577" s="776"/>
      <c r="S577" s="776"/>
      <c r="T577" s="776"/>
      <c r="U577" s="776"/>
      <c r="V577" s="776"/>
    </row>
    <row r="578" spans="1:22" ht="15.75" customHeight="1">
      <c r="A578" s="776"/>
      <c r="B578" s="776"/>
      <c r="C578" s="777"/>
      <c r="D578" s="778"/>
      <c r="E578" s="776"/>
      <c r="F578" s="776"/>
      <c r="G578" s="776"/>
      <c r="H578" s="776"/>
      <c r="I578" s="776"/>
      <c r="J578" s="776"/>
      <c r="K578" s="776"/>
      <c r="L578" s="776"/>
      <c r="M578" s="776"/>
      <c r="N578" s="776"/>
      <c r="O578" s="776"/>
      <c r="P578" s="776"/>
      <c r="Q578" s="776"/>
      <c r="R578" s="776"/>
      <c r="S578" s="776"/>
      <c r="T578" s="776"/>
      <c r="U578" s="776"/>
      <c r="V578" s="776"/>
    </row>
    <row r="579" spans="1:22" ht="15.75" customHeight="1">
      <c r="A579" s="776"/>
      <c r="B579" s="776"/>
      <c r="C579" s="777"/>
      <c r="D579" s="778"/>
      <c r="E579" s="776"/>
      <c r="F579" s="776"/>
      <c r="G579" s="776"/>
      <c r="H579" s="776"/>
      <c r="I579" s="776"/>
      <c r="J579" s="776"/>
      <c r="K579" s="776"/>
      <c r="L579" s="776"/>
      <c r="M579" s="776"/>
      <c r="N579" s="776"/>
      <c r="O579" s="776"/>
      <c r="P579" s="776"/>
      <c r="Q579" s="776"/>
      <c r="R579" s="776"/>
      <c r="S579" s="776"/>
      <c r="T579" s="776"/>
      <c r="U579" s="776"/>
      <c r="V579" s="776"/>
    </row>
    <row r="580" spans="1:22" ht="15.75" customHeight="1">
      <c r="A580" s="776"/>
      <c r="B580" s="776"/>
      <c r="C580" s="777"/>
      <c r="D580" s="778"/>
      <c r="E580" s="776"/>
      <c r="F580" s="776"/>
      <c r="G580" s="776"/>
      <c r="H580" s="776"/>
      <c r="I580" s="776"/>
      <c r="J580" s="776"/>
      <c r="K580" s="776"/>
      <c r="L580" s="776"/>
      <c r="M580" s="776"/>
      <c r="N580" s="776"/>
      <c r="O580" s="776"/>
      <c r="P580" s="776"/>
      <c r="Q580" s="776"/>
      <c r="R580" s="776"/>
      <c r="S580" s="776"/>
      <c r="T580" s="776"/>
      <c r="U580" s="776"/>
      <c r="V580" s="776"/>
    </row>
    <row r="581" spans="1:22" ht="15.75" customHeight="1">
      <c r="A581" s="776"/>
      <c r="B581" s="776"/>
      <c r="C581" s="777"/>
      <c r="D581" s="778"/>
      <c r="E581" s="776"/>
      <c r="F581" s="776"/>
      <c r="G581" s="776"/>
      <c r="H581" s="776"/>
      <c r="I581" s="776"/>
      <c r="J581" s="776"/>
      <c r="K581" s="776"/>
      <c r="L581" s="776"/>
      <c r="M581" s="776"/>
      <c r="N581" s="776"/>
      <c r="O581" s="776"/>
      <c r="P581" s="776"/>
      <c r="Q581" s="776"/>
      <c r="R581" s="776"/>
      <c r="S581" s="776"/>
      <c r="T581" s="776"/>
      <c r="U581" s="776"/>
      <c r="V581" s="776"/>
    </row>
    <row r="582" spans="1:22" ht="15.75" customHeight="1">
      <c r="A582" s="776"/>
      <c r="B582" s="776"/>
      <c r="C582" s="777"/>
      <c r="D582" s="778"/>
      <c r="E582" s="776"/>
      <c r="F582" s="776"/>
      <c r="G582" s="776"/>
      <c r="H582" s="776"/>
      <c r="I582" s="776"/>
      <c r="J582" s="776"/>
      <c r="K582" s="776"/>
      <c r="L582" s="776"/>
      <c r="M582" s="776"/>
      <c r="N582" s="776"/>
      <c r="O582" s="776"/>
      <c r="P582" s="776"/>
      <c r="Q582" s="776"/>
      <c r="R582" s="776"/>
      <c r="S582" s="776"/>
      <c r="T582" s="776"/>
      <c r="U582" s="776"/>
      <c r="V582" s="776"/>
    </row>
    <row r="583" spans="1:22" ht="15.75" customHeight="1">
      <c r="A583" s="776"/>
      <c r="B583" s="776"/>
      <c r="C583" s="777"/>
      <c r="D583" s="778"/>
      <c r="E583" s="776"/>
      <c r="F583" s="776"/>
      <c r="G583" s="776"/>
      <c r="H583" s="776"/>
      <c r="I583" s="776"/>
      <c r="J583" s="776"/>
      <c r="K583" s="776"/>
      <c r="L583" s="776"/>
      <c r="M583" s="776"/>
      <c r="N583" s="776"/>
      <c r="O583" s="776"/>
      <c r="P583" s="776"/>
      <c r="Q583" s="776"/>
      <c r="R583" s="776"/>
      <c r="S583" s="776"/>
      <c r="T583" s="776"/>
      <c r="U583" s="776"/>
      <c r="V583" s="776"/>
    </row>
    <row r="584" spans="1:22" ht="15.75" customHeight="1">
      <c r="A584" s="776"/>
      <c r="B584" s="776"/>
      <c r="C584" s="777"/>
      <c r="D584" s="778"/>
      <c r="E584" s="776"/>
      <c r="F584" s="776"/>
      <c r="G584" s="776"/>
      <c r="H584" s="776"/>
      <c r="I584" s="776"/>
      <c r="J584" s="776"/>
      <c r="K584" s="776"/>
      <c r="L584" s="776"/>
      <c r="M584" s="776"/>
      <c r="N584" s="776"/>
      <c r="O584" s="776"/>
      <c r="P584" s="776"/>
      <c r="Q584" s="776"/>
      <c r="R584" s="776"/>
      <c r="S584" s="776"/>
      <c r="T584" s="776"/>
      <c r="U584" s="776"/>
      <c r="V584" s="776"/>
    </row>
    <row r="585" spans="1:22" ht="15.75" customHeight="1">
      <c r="A585" s="776"/>
      <c r="B585" s="776"/>
      <c r="C585" s="777"/>
      <c r="D585" s="778"/>
      <c r="E585" s="776"/>
      <c r="F585" s="776"/>
      <c r="G585" s="776"/>
      <c r="H585" s="776"/>
      <c r="I585" s="776"/>
      <c r="J585" s="776"/>
      <c r="K585" s="776"/>
      <c r="L585" s="776"/>
      <c r="M585" s="776"/>
      <c r="N585" s="776"/>
      <c r="O585" s="776"/>
      <c r="P585" s="776"/>
      <c r="Q585" s="776"/>
      <c r="R585" s="776"/>
      <c r="S585" s="776"/>
      <c r="T585" s="776"/>
      <c r="U585" s="776"/>
      <c r="V585" s="776"/>
    </row>
    <row r="586" spans="1:22" ht="15.75" customHeight="1">
      <c r="A586" s="776"/>
      <c r="B586" s="776"/>
      <c r="C586" s="777"/>
      <c r="D586" s="778"/>
      <c r="E586" s="776"/>
      <c r="F586" s="776"/>
      <c r="G586" s="776"/>
      <c r="H586" s="776"/>
      <c r="I586" s="776"/>
      <c r="J586" s="776"/>
      <c r="K586" s="776"/>
      <c r="L586" s="776"/>
      <c r="M586" s="776"/>
      <c r="N586" s="776"/>
      <c r="O586" s="776"/>
      <c r="P586" s="776"/>
      <c r="Q586" s="776"/>
      <c r="R586" s="776"/>
      <c r="S586" s="776"/>
      <c r="T586" s="776"/>
      <c r="U586" s="776"/>
      <c r="V586" s="776"/>
    </row>
    <row r="587" spans="1:22" ht="15.75" customHeight="1">
      <c r="A587" s="776"/>
      <c r="B587" s="776"/>
      <c r="C587" s="777"/>
      <c r="D587" s="778"/>
      <c r="E587" s="776"/>
      <c r="F587" s="776"/>
      <c r="G587" s="776"/>
      <c r="H587" s="776"/>
      <c r="I587" s="776"/>
      <c r="J587" s="776"/>
      <c r="K587" s="776"/>
      <c r="L587" s="776"/>
      <c r="M587" s="776"/>
      <c r="N587" s="776"/>
      <c r="O587" s="776"/>
      <c r="P587" s="776"/>
      <c r="Q587" s="776"/>
      <c r="R587" s="776"/>
      <c r="S587" s="776"/>
      <c r="T587" s="776"/>
      <c r="U587" s="776"/>
      <c r="V587" s="776"/>
    </row>
    <row r="588" spans="1:22" ht="15.75" customHeight="1">
      <c r="A588" s="776"/>
      <c r="B588" s="776"/>
      <c r="C588" s="777"/>
      <c r="D588" s="778"/>
      <c r="E588" s="776"/>
      <c r="F588" s="776"/>
      <c r="G588" s="776"/>
      <c r="H588" s="776"/>
      <c r="I588" s="776"/>
      <c r="J588" s="776"/>
      <c r="K588" s="776"/>
      <c r="L588" s="776"/>
      <c r="M588" s="776"/>
      <c r="N588" s="776"/>
      <c r="O588" s="776"/>
      <c r="P588" s="776"/>
      <c r="Q588" s="776"/>
      <c r="R588" s="776"/>
      <c r="S588" s="776"/>
      <c r="T588" s="776"/>
      <c r="U588" s="776"/>
      <c r="V588" s="776"/>
    </row>
    <row r="589" spans="1:22" ht="15.75" customHeight="1">
      <c r="A589" s="776"/>
      <c r="B589" s="776"/>
      <c r="C589" s="777"/>
      <c r="D589" s="778"/>
      <c r="E589" s="776"/>
      <c r="F589" s="776"/>
      <c r="G589" s="776"/>
      <c r="H589" s="776"/>
      <c r="I589" s="776"/>
      <c r="J589" s="776"/>
      <c r="K589" s="776"/>
      <c r="L589" s="776"/>
      <c r="M589" s="776"/>
      <c r="N589" s="776"/>
      <c r="O589" s="776"/>
      <c r="P589" s="776"/>
      <c r="Q589" s="776"/>
      <c r="R589" s="776"/>
      <c r="S589" s="776"/>
      <c r="T589" s="776"/>
      <c r="U589" s="776"/>
      <c r="V589" s="776"/>
    </row>
    <row r="590" spans="1:22" ht="15.75" customHeight="1">
      <c r="A590" s="776"/>
      <c r="B590" s="776"/>
      <c r="C590" s="777"/>
      <c r="D590" s="778"/>
      <c r="E590" s="776"/>
      <c r="F590" s="776"/>
      <c r="G590" s="776"/>
      <c r="H590" s="776"/>
      <c r="I590" s="776"/>
      <c r="J590" s="776"/>
      <c r="K590" s="776"/>
      <c r="L590" s="776"/>
      <c r="M590" s="776"/>
      <c r="N590" s="776"/>
      <c r="O590" s="776"/>
      <c r="P590" s="776"/>
      <c r="Q590" s="776"/>
      <c r="R590" s="776"/>
      <c r="S590" s="776"/>
      <c r="T590" s="776"/>
      <c r="U590" s="776"/>
      <c r="V590" s="776"/>
    </row>
    <row r="591" spans="1:22" ht="15.75" customHeight="1">
      <c r="A591" s="776"/>
      <c r="B591" s="776"/>
      <c r="C591" s="777"/>
      <c r="D591" s="778"/>
      <c r="E591" s="776"/>
      <c r="F591" s="776"/>
      <c r="G591" s="776"/>
      <c r="H591" s="776"/>
      <c r="I591" s="776"/>
      <c r="J591" s="776"/>
      <c r="K591" s="776"/>
      <c r="L591" s="776"/>
      <c r="M591" s="776"/>
      <c r="N591" s="776"/>
      <c r="O591" s="776"/>
      <c r="P591" s="776"/>
      <c r="Q591" s="776"/>
      <c r="R591" s="776"/>
      <c r="S591" s="776"/>
      <c r="T591" s="776"/>
      <c r="U591" s="776"/>
      <c r="V591" s="776"/>
    </row>
    <row r="592" spans="1:22" ht="15.75" customHeight="1">
      <c r="A592" s="776"/>
      <c r="B592" s="776"/>
      <c r="C592" s="777"/>
      <c r="D592" s="778"/>
      <c r="E592" s="776"/>
      <c r="F592" s="776"/>
      <c r="G592" s="776"/>
      <c r="H592" s="776"/>
      <c r="I592" s="776"/>
      <c r="J592" s="776"/>
      <c r="K592" s="776"/>
      <c r="L592" s="776"/>
      <c r="M592" s="776"/>
      <c r="N592" s="776"/>
      <c r="O592" s="776"/>
      <c r="P592" s="776"/>
      <c r="Q592" s="776"/>
      <c r="R592" s="776"/>
      <c r="S592" s="776"/>
      <c r="T592" s="776"/>
      <c r="U592" s="776"/>
      <c r="V592" s="776"/>
    </row>
    <row r="593" spans="1:22" ht="15.75" customHeight="1">
      <c r="A593" s="776"/>
      <c r="B593" s="776"/>
      <c r="C593" s="777"/>
      <c r="D593" s="778"/>
      <c r="E593" s="776"/>
      <c r="F593" s="776"/>
      <c r="G593" s="776"/>
      <c r="H593" s="776"/>
      <c r="I593" s="776"/>
      <c r="J593" s="776"/>
      <c r="K593" s="776"/>
      <c r="L593" s="776"/>
      <c r="M593" s="776"/>
      <c r="N593" s="776"/>
      <c r="O593" s="776"/>
      <c r="P593" s="776"/>
      <c r="Q593" s="776"/>
      <c r="R593" s="776"/>
      <c r="S593" s="776"/>
      <c r="T593" s="776"/>
      <c r="U593" s="776"/>
      <c r="V593" s="776"/>
    </row>
    <row r="594" spans="1:22" ht="15.75" customHeight="1">
      <c r="A594" s="776"/>
      <c r="B594" s="776"/>
      <c r="C594" s="777"/>
      <c r="D594" s="778"/>
      <c r="E594" s="776"/>
      <c r="F594" s="776"/>
      <c r="G594" s="776"/>
      <c r="H594" s="776"/>
      <c r="I594" s="776"/>
      <c r="J594" s="776"/>
      <c r="K594" s="776"/>
      <c r="L594" s="776"/>
      <c r="M594" s="776"/>
      <c r="N594" s="776"/>
      <c r="O594" s="776"/>
      <c r="P594" s="776"/>
      <c r="Q594" s="776"/>
      <c r="R594" s="776"/>
      <c r="S594" s="776"/>
      <c r="T594" s="776"/>
      <c r="U594" s="776"/>
      <c r="V594" s="776"/>
    </row>
    <row r="595" spans="1:22" ht="15.75" customHeight="1">
      <c r="A595" s="776"/>
      <c r="B595" s="776"/>
      <c r="C595" s="777"/>
      <c r="D595" s="778"/>
      <c r="E595" s="776"/>
      <c r="F595" s="776"/>
      <c r="G595" s="776"/>
      <c r="H595" s="776"/>
      <c r="I595" s="776"/>
      <c r="J595" s="776"/>
      <c r="K595" s="776"/>
      <c r="L595" s="776"/>
      <c r="M595" s="776"/>
      <c r="N595" s="776"/>
      <c r="O595" s="776"/>
      <c r="P595" s="776"/>
      <c r="Q595" s="776"/>
      <c r="R595" s="776"/>
      <c r="S595" s="776"/>
      <c r="T595" s="776"/>
      <c r="U595" s="776"/>
      <c r="V595" s="776"/>
    </row>
    <row r="596" spans="1:22" ht="15.75" customHeight="1">
      <c r="A596" s="776"/>
      <c r="B596" s="776"/>
      <c r="C596" s="777"/>
      <c r="D596" s="778"/>
      <c r="E596" s="776"/>
      <c r="F596" s="776"/>
      <c r="G596" s="776"/>
      <c r="H596" s="776"/>
      <c r="I596" s="776"/>
      <c r="J596" s="776"/>
      <c r="K596" s="776"/>
      <c r="L596" s="776"/>
      <c r="M596" s="776"/>
      <c r="N596" s="776"/>
      <c r="O596" s="776"/>
      <c r="P596" s="776"/>
      <c r="Q596" s="776"/>
      <c r="R596" s="776"/>
      <c r="S596" s="776"/>
      <c r="T596" s="776"/>
      <c r="U596" s="776"/>
      <c r="V596" s="776"/>
    </row>
    <row r="597" spans="1:22" ht="15.75" customHeight="1">
      <c r="A597" s="776"/>
      <c r="B597" s="776"/>
      <c r="C597" s="777"/>
      <c r="D597" s="778"/>
      <c r="E597" s="776"/>
      <c r="F597" s="776"/>
      <c r="G597" s="776"/>
      <c r="H597" s="776"/>
      <c r="I597" s="776"/>
      <c r="J597" s="776"/>
      <c r="K597" s="776"/>
      <c r="L597" s="776"/>
      <c r="M597" s="776"/>
      <c r="N597" s="776"/>
      <c r="O597" s="776"/>
      <c r="P597" s="776"/>
      <c r="Q597" s="776"/>
      <c r="R597" s="776"/>
      <c r="S597" s="776"/>
      <c r="T597" s="776"/>
      <c r="U597" s="776"/>
      <c r="V597" s="776"/>
    </row>
    <row r="598" spans="1:22" ht="15.75" customHeight="1">
      <c r="A598" s="776"/>
      <c r="B598" s="776"/>
      <c r="C598" s="777"/>
      <c r="D598" s="778"/>
      <c r="E598" s="776"/>
      <c r="F598" s="776"/>
      <c r="G598" s="776"/>
      <c r="H598" s="776"/>
      <c r="I598" s="776"/>
      <c r="J598" s="776"/>
      <c r="K598" s="776"/>
      <c r="L598" s="776"/>
      <c r="M598" s="776"/>
      <c r="N598" s="776"/>
      <c r="O598" s="776"/>
      <c r="P598" s="776"/>
      <c r="Q598" s="776"/>
      <c r="R598" s="776"/>
      <c r="S598" s="776"/>
      <c r="T598" s="776"/>
      <c r="U598" s="776"/>
      <c r="V598" s="776"/>
    </row>
    <row r="599" spans="1:22" ht="15.75" customHeight="1">
      <c r="A599" s="776"/>
      <c r="B599" s="776"/>
      <c r="C599" s="777"/>
      <c r="D599" s="778"/>
      <c r="E599" s="776"/>
      <c r="F599" s="776"/>
      <c r="G599" s="776"/>
      <c r="H599" s="776"/>
      <c r="I599" s="776"/>
      <c r="J599" s="776"/>
      <c r="K599" s="776"/>
      <c r="L599" s="776"/>
      <c r="M599" s="776"/>
      <c r="N599" s="776"/>
      <c r="O599" s="776"/>
      <c r="P599" s="776"/>
      <c r="Q599" s="776"/>
      <c r="R599" s="776"/>
      <c r="S599" s="776"/>
      <c r="T599" s="776"/>
      <c r="U599" s="776"/>
      <c r="V599" s="776"/>
    </row>
    <row r="600" spans="1:22" ht="15.75" customHeight="1">
      <c r="A600" s="776"/>
      <c r="B600" s="776"/>
      <c r="C600" s="777"/>
      <c r="D600" s="778"/>
      <c r="E600" s="776"/>
      <c r="F600" s="776"/>
      <c r="G600" s="776"/>
      <c r="H600" s="776"/>
      <c r="I600" s="776"/>
      <c r="J600" s="776"/>
      <c r="K600" s="776"/>
      <c r="L600" s="776"/>
      <c r="M600" s="776"/>
      <c r="N600" s="776"/>
      <c r="O600" s="776"/>
      <c r="P600" s="776"/>
      <c r="Q600" s="776"/>
      <c r="R600" s="776"/>
      <c r="S600" s="776"/>
      <c r="T600" s="776"/>
      <c r="U600" s="776"/>
      <c r="V600" s="776"/>
    </row>
    <row r="601" spans="1:22" ht="15.75" customHeight="1">
      <c r="A601" s="776"/>
      <c r="B601" s="776"/>
      <c r="C601" s="777"/>
      <c r="D601" s="778"/>
      <c r="E601" s="776"/>
      <c r="F601" s="776"/>
      <c r="G601" s="776"/>
      <c r="H601" s="776"/>
      <c r="I601" s="776"/>
      <c r="J601" s="776"/>
      <c r="K601" s="776"/>
      <c r="L601" s="776"/>
      <c r="M601" s="776"/>
      <c r="N601" s="776"/>
      <c r="O601" s="776"/>
      <c r="P601" s="776"/>
      <c r="Q601" s="776"/>
      <c r="R601" s="776"/>
      <c r="S601" s="776"/>
      <c r="T601" s="776"/>
      <c r="U601" s="776"/>
      <c r="V601" s="776"/>
    </row>
    <row r="602" spans="1:22" ht="15.75" customHeight="1">
      <c r="A602" s="776"/>
      <c r="B602" s="776"/>
      <c r="C602" s="777"/>
      <c r="D602" s="778"/>
      <c r="E602" s="776"/>
      <c r="F602" s="776"/>
      <c r="G602" s="776"/>
      <c r="H602" s="776"/>
      <c r="I602" s="776"/>
      <c r="J602" s="776"/>
      <c r="K602" s="776"/>
      <c r="L602" s="776"/>
      <c r="M602" s="776"/>
      <c r="N602" s="776"/>
      <c r="O602" s="776"/>
      <c r="P602" s="776"/>
      <c r="Q602" s="776"/>
      <c r="R602" s="776"/>
      <c r="S602" s="776"/>
      <c r="T602" s="776"/>
      <c r="U602" s="776"/>
      <c r="V602" s="776"/>
    </row>
    <row r="603" spans="1:22" ht="15.75" customHeight="1">
      <c r="A603" s="776"/>
      <c r="B603" s="776"/>
      <c r="C603" s="777"/>
      <c r="D603" s="778"/>
      <c r="E603" s="776"/>
      <c r="F603" s="776"/>
      <c r="G603" s="776"/>
      <c r="H603" s="776"/>
      <c r="I603" s="776"/>
      <c r="J603" s="776"/>
      <c r="K603" s="776"/>
      <c r="L603" s="776"/>
      <c r="M603" s="776"/>
      <c r="N603" s="776"/>
      <c r="O603" s="776"/>
      <c r="P603" s="776"/>
      <c r="Q603" s="776"/>
      <c r="R603" s="776"/>
      <c r="S603" s="776"/>
      <c r="T603" s="776"/>
      <c r="U603" s="776"/>
      <c r="V603" s="776"/>
    </row>
    <row r="604" spans="1:22" ht="15.75" customHeight="1">
      <c r="A604" s="776"/>
      <c r="B604" s="776"/>
      <c r="C604" s="777"/>
      <c r="D604" s="778"/>
      <c r="E604" s="776"/>
      <c r="F604" s="776"/>
      <c r="G604" s="776"/>
      <c r="H604" s="776"/>
      <c r="I604" s="776"/>
      <c r="J604" s="776"/>
      <c r="K604" s="776"/>
      <c r="L604" s="776"/>
      <c r="M604" s="776"/>
      <c r="N604" s="776"/>
      <c r="O604" s="776"/>
      <c r="P604" s="776"/>
      <c r="Q604" s="776"/>
      <c r="R604" s="776"/>
      <c r="S604" s="776"/>
      <c r="T604" s="776"/>
      <c r="U604" s="776"/>
      <c r="V604" s="776"/>
    </row>
    <row r="605" spans="1:22" ht="15.75" customHeight="1">
      <c r="A605" s="776"/>
      <c r="B605" s="776"/>
      <c r="C605" s="777"/>
      <c r="D605" s="778"/>
      <c r="E605" s="776"/>
      <c r="F605" s="776"/>
      <c r="G605" s="776"/>
      <c r="H605" s="776"/>
      <c r="I605" s="776"/>
      <c r="J605" s="776"/>
      <c r="K605" s="776"/>
      <c r="L605" s="776"/>
      <c r="M605" s="776"/>
      <c r="N605" s="776"/>
      <c r="O605" s="776"/>
      <c r="P605" s="776"/>
      <c r="Q605" s="776"/>
      <c r="R605" s="776"/>
      <c r="S605" s="776"/>
      <c r="T605" s="776"/>
      <c r="U605" s="776"/>
      <c r="V605" s="776"/>
    </row>
    <row r="606" spans="1:22" ht="15.75" customHeight="1">
      <c r="A606" s="776"/>
      <c r="B606" s="776"/>
      <c r="C606" s="777"/>
      <c r="D606" s="778"/>
      <c r="E606" s="776"/>
      <c r="F606" s="776"/>
      <c r="G606" s="776"/>
      <c r="H606" s="776"/>
      <c r="I606" s="776"/>
      <c r="J606" s="776"/>
      <c r="K606" s="776"/>
      <c r="L606" s="776"/>
      <c r="M606" s="776"/>
      <c r="N606" s="776"/>
      <c r="O606" s="776"/>
      <c r="P606" s="776"/>
      <c r="Q606" s="776"/>
      <c r="R606" s="776"/>
      <c r="S606" s="776"/>
      <c r="T606" s="776"/>
      <c r="U606" s="776"/>
      <c r="V606" s="776"/>
    </row>
    <row r="607" spans="1:22" ht="15.75" customHeight="1">
      <c r="A607" s="776"/>
      <c r="B607" s="776"/>
      <c r="C607" s="777"/>
      <c r="D607" s="778"/>
      <c r="E607" s="776"/>
      <c r="F607" s="776"/>
      <c r="G607" s="776"/>
      <c r="H607" s="776"/>
      <c r="I607" s="776"/>
      <c r="J607" s="776"/>
      <c r="K607" s="776"/>
      <c r="L607" s="776"/>
      <c r="M607" s="776"/>
      <c r="N607" s="776"/>
      <c r="O607" s="776"/>
      <c r="P607" s="776"/>
      <c r="Q607" s="776"/>
      <c r="R607" s="776"/>
      <c r="S607" s="776"/>
      <c r="T607" s="776"/>
      <c r="U607" s="776"/>
      <c r="V607" s="776"/>
    </row>
    <row r="608" spans="1:22" ht="15.75" customHeight="1">
      <c r="A608" s="776"/>
      <c r="B608" s="776"/>
      <c r="C608" s="777"/>
      <c r="D608" s="778"/>
      <c r="E608" s="776"/>
      <c r="F608" s="776"/>
      <c r="G608" s="776"/>
      <c r="H608" s="776"/>
      <c r="I608" s="776"/>
      <c r="J608" s="776"/>
      <c r="K608" s="776"/>
      <c r="L608" s="776"/>
      <c r="M608" s="776"/>
      <c r="N608" s="776"/>
      <c r="O608" s="776"/>
      <c r="P608" s="776"/>
      <c r="Q608" s="776"/>
      <c r="R608" s="776"/>
      <c r="S608" s="776"/>
      <c r="T608" s="776"/>
      <c r="U608" s="776"/>
      <c r="V608" s="776"/>
    </row>
    <row r="609" spans="1:22" ht="15.75" customHeight="1">
      <c r="A609" s="776"/>
      <c r="B609" s="776"/>
      <c r="C609" s="777"/>
      <c r="D609" s="778"/>
      <c r="E609" s="776"/>
      <c r="F609" s="776"/>
      <c r="G609" s="776"/>
      <c r="H609" s="776"/>
      <c r="I609" s="776"/>
      <c r="J609" s="776"/>
      <c r="K609" s="776"/>
      <c r="L609" s="776"/>
      <c r="M609" s="776"/>
      <c r="N609" s="776"/>
      <c r="O609" s="776"/>
      <c r="P609" s="776"/>
      <c r="Q609" s="776"/>
      <c r="R609" s="776"/>
      <c r="S609" s="776"/>
      <c r="T609" s="776"/>
      <c r="U609" s="776"/>
      <c r="V609" s="776"/>
    </row>
    <row r="610" spans="1:22" ht="15.75" customHeight="1">
      <c r="A610" s="776"/>
      <c r="B610" s="776"/>
      <c r="C610" s="777"/>
      <c r="D610" s="778"/>
      <c r="E610" s="776"/>
      <c r="F610" s="776"/>
      <c r="G610" s="776"/>
      <c r="H610" s="776"/>
      <c r="I610" s="776"/>
      <c r="J610" s="776"/>
      <c r="K610" s="776"/>
      <c r="L610" s="776"/>
      <c r="M610" s="776"/>
      <c r="N610" s="776"/>
      <c r="O610" s="776"/>
      <c r="P610" s="776"/>
      <c r="Q610" s="776"/>
      <c r="R610" s="776"/>
      <c r="S610" s="776"/>
      <c r="T610" s="776"/>
      <c r="U610" s="776"/>
      <c r="V610" s="776"/>
    </row>
    <row r="611" spans="1:22" ht="15.75" customHeight="1">
      <c r="A611" s="776"/>
      <c r="B611" s="776"/>
      <c r="C611" s="777"/>
      <c r="D611" s="778"/>
      <c r="E611" s="776"/>
      <c r="F611" s="776"/>
      <c r="G611" s="776"/>
      <c r="H611" s="776"/>
      <c r="I611" s="776"/>
      <c r="J611" s="776"/>
      <c r="K611" s="776"/>
      <c r="L611" s="776"/>
      <c r="M611" s="776"/>
      <c r="N611" s="776"/>
      <c r="O611" s="776"/>
      <c r="P611" s="776"/>
      <c r="Q611" s="776"/>
      <c r="R611" s="776"/>
      <c r="S611" s="776"/>
      <c r="T611" s="776"/>
      <c r="U611" s="776"/>
      <c r="V611" s="776"/>
    </row>
    <row r="612" spans="1:22" ht="15.75" customHeight="1">
      <c r="A612" s="776"/>
      <c r="B612" s="776"/>
      <c r="C612" s="777"/>
      <c r="D612" s="778"/>
      <c r="E612" s="776"/>
      <c r="F612" s="776"/>
      <c r="G612" s="776"/>
      <c r="H612" s="776"/>
      <c r="I612" s="776"/>
      <c r="J612" s="776"/>
      <c r="K612" s="776"/>
      <c r="L612" s="776"/>
      <c r="M612" s="776"/>
      <c r="N612" s="776"/>
      <c r="O612" s="776"/>
      <c r="P612" s="776"/>
      <c r="Q612" s="776"/>
      <c r="R612" s="776"/>
      <c r="S612" s="776"/>
      <c r="T612" s="776"/>
      <c r="U612" s="776"/>
      <c r="V612" s="776"/>
    </row>
    <row r="613" spans="1:22" ht="15.75" customHeight="1">
      <c r="A613" s="776"/>
      <c r="B613" s="776"/>
      <c r="C613" s="777"/>
      <c r="D613" s="778"/>
      <c r="E613" s="776"/>
      <c r="F613" s="776"/>
      <c r="G613" s="776"/>
      <c r="H613" s="776"/>
      <c r="I613" s="776"/>
      <c r="J613" s="776"/>
      <c r="K613" s="776"/>
      <c r="L613" s="776"/>
      <c r="M613" s="776"/>
      <c r="N613" s="776"/>
      <c r="O613" s="776"/>
      <c r="P613" s="776"/>
      <c r="Q613" s="776"/>
      <c r="R613" s="776"/>
      <c r="S613" s="776"/>
      <c r="T613" s="776"/>
      <c r="U613" s="776"/>
      <c r="V613" s="776"/>
    </row>
    <row r="614" spans="1:22" ht="15.75" customHeight="1">
      <c r="A614" s="776"/>
      <c r="B614" s="776"/>
      <c r="C614" s="777"/>
      <c r="D614" s="778"/>
      <c r="E614" s="776"/>
      <c r="F614" s="776"/>
      <c r="G614" s="776"/>
      <c r="H614" s="776"/>
      <c r="I614" s="776"/>
      <c r="J614" s="776"/>
      <c r="K614" s="776"/>
      <c r="L614" s="776"/>
      <c r="M614" s="776"/>
      <c r="N614" s="776"/>
      <c r="O614" s="776"/>
      <c r="P614" s="776"/>
      <c r="Q614" s="776"/>
      <c r="R614" s="776"/>
      <c r="S614" s="776"/>
      <c r="T614" s="776"/>
      <c r="U614" s="776"/>
      <c r="V614" s="776"/>
    </row>
    <row r="615" spans="1:22" ht="15.75" customHeight="1">
      <c r="A615" s="776"/>
      <c r="B615" s="776"/>
      <c r="C615" s="777"/>
      <c r="D615" s="778"/>
      <c r="E615" s="776"/>
      <c r="F615" s="776"/>
      <c r="G615" s="776"/>
      <c r="H615" s="776"/>
      <c r="I615" s="776"/>
      <c r="J615" s="776"/>
      <c r="K615" s="776"/>
      <c r="L615" s="776"/>
      <c r="M615" s="776"/>
      <c r="N615" s="776"/>
      <c r="O615" s="776"/>
      <c r="P615" s="776"/>
      <c r="Q615" s="776"/>
      <c r="R615" s="776"/>
      <c r="S615" s="776"/>
      <c r="T615" s="776"/>
      <c r="U615" s="776"/>
      <c r="V615" s="776"/>
    </row>
    <row r="616" spans="1:22" ht="15.75" customHeight="1">
      <c r="A616" s="776"/>
      <c r="B616" s="776"/>
      <c r="C616" s="777"/>
      <c r="D616" s="778"/>
      <c r="E616" s="776"/>
      <c r="F616" s="776"/>
      <c r="G616" s="776"/>
      <c r="H616" s="776"/>
      <c r="I616" s="776"/>
      <c r="J616" s="776"/>
      <c r="K616" s="776"/>
      <c r="L616" s="776"/>
      <c r="M616" s="776"/>
      <c r="N616" s="776"/>
      <c r="O616" s="776"/>
      <c r="P616" s="776"/>
      <c r="Q616" s="776"/>
      <c r="R616" s="776"/>
      <c r="S616" s="776"/>
      <c r="T616" s="776"/>
      <c r="U616" s="776"/>
      <c r="V616" s="776"/>
    </row>
    <row r="617" spans="1:22" ht="15.75" customHeight="1">
      <c r="A617" s="776"/>
      <c r="B617" s="776"/>
      <c r="C617" s="777"/>
      <c r="D617" s="778"/>
      <c r="E617" s="776"/>
      <c r="F617" s="776"/>
      <c r="G617" s="776"/>
      <c r="H617" s="776"/>
      <c r="I617" s="776"/>
      <c r="J617" s="776"/>
      <c r="K617" s="776"/>
      <c r="L617" s="776"/>
      <c r="M617" s="776"/>
      <c r="N617" s="776"/>
      <c r="O617" s="776"/>
      <c r="P617" s="776"/>
      <c r="Q617" s="776"/>
      <c r="R617" s="776"/>
      <c r="S617" s="776"/>
      <c r="T617" s="776"/>
      <c r="U617" s="776"/>
      <c r="V617" s="776"/>
    </row>
    <row r="618" spans="1:22" ht="15.75" customHeight="1">
      <c r="A618" s="776"/>
      <c r="B618" s="776"/>
      <c r="C618" s="777"/>
      <c r="D618" s="778"/>
      <c r="E618" s="776"/>
      <c r="F618" s="776"/>
      <c r="G618" s="776"/>
      <c r="H618" s="776"/>
      <c r="I618" s="776"/>
      <c r="J618" s="776"/>
      <c r="K618" s="776"/>
      <c r="L618" s="776"/>
      <c r="M618" s="776"/>
      <c r="N618" s="776"/>
      <c r="O618" s="776"/>
      <c r="P618" s="776"/>
      <c r="Q618" s="776"/>
      <c r="R618" s="776"/>
      <c r="S618" s="776"/>
      <c r="T618" s="776"/>
      <c r="U618" s="776"/>
      <c r="V618" s="776"/>
    </row>
    <row r="619" spans="1:22" ht="15.75" customHeight="1">
      <c r="A619" s="776"/>
      <c r="B619" s="776"/>
      <c r="C619" s="777"/>
      <c r="D619" s="778"/>
      <c r="E619" s="776"/>
      <c r="F619" s="776"/>
      <c r="G619" s="776"/>
      <c r="H619" s="776"/>
      <c r="I619" s="776"/>
      <c r="J619" s="776"/>
      <c r="K619" s="776"/>
      <c r="L619" s="776"/>
      <c r="M619" s="776"/>
      <c r="N619" s="776"/>
      <c r="O619" s="776"/>
      <c r="P619" s="776"/>
      <c r="Q619" s="776"/>
      <c r="R619" s="776"/>
      <c r="S619" s="776"/>
      <c r="T619" s="776"/>
      <c r="U619" s="776"/>
      <c r="V619" s="776"/>
    </row>
    <row r="620" spans="1:22" ht="15.75" customHeight="1">
      <c r="A620" s="776"/>
      <c r="B620" s="776"/>
      <c r="C620" s="777"/>
      <c r="D620" s="778"/>
      <c r="E620" s="776"/>
      <c r="F620" s="776"/>
      <c r="G620" s="776"/>
      <c r="H620" s="776"/>
      <c r="I620" s="776"/>
      <c r="J620" s="776"/>
      <c r="K620" s="776"/>
      <c r="L620" s="776"/>
      <c r="M620" s="776"/>
      <c r="N620" s="776"/>
      <c r="O620" s="776"/>
      <c r="P620" s="776"/>
      <c r="Q620" s="776"/>
      <c r="R620" s="776"/>
      <c r="S620" s="776"/>
      <c r="T620" s="776"/>
      <c r="U620" s="776"/>
      <c r="V620" s="776"/>
    </row>
    <row r="621" spans="1:22" ht="15.75" customHeight="1">
      <c r="A621" s="776"/>
      <c r="B621" s="776"/>
      <c r="C621" s="777"/>
      <c r="D621" s="778"/>
      <c r="E621" s="776"/>
      <c r="F621" s="776"/>
      <c r="G621" s="776"/>
      <c r="H621" s="776"/>
      <c r="I621" s="776"/>
      <c r="J621" s="776"/>
      <c r="K621" s="776"/>
      <c r="L621" s="776"/>
      <c r="M621" s="776"/>
      <c r="N621" s="776"/>
      <c r="O621" s="776"/>
      <c r="P621" s="776"/>
      <c r="Q621" s="776"/>
      <c r="R621" s="776"/>
      <c r="S621" s="776"/>
      <c r="T621" s="776"/>
      <c r="U621" s="776"/>
      <c r="V621" s="776"/>
    </row>
    <row r="622" spans="1:22" ht="15.75" customHeight="1">
      <c r="A622" s="776"/>
      <c r="B622" s="776"/>
      <c r="C622" s="777"/>
      <c r="D622" s="778"/>
      <c r="E622" s="776"/>
      <c r="F622" s="776"/>
      <c r="G622" s="776"/>
      <c r="H622" s="776"/>
      <c r="I622" s="776"/>
      <c r="J622" s="776"/>
      <c r="K622" s="776"/>
      <c r="L622" s="776"/>
      <c r="M622" s="776"/>
      <c r="N622" s="776"/>
      <c r="O622" s="776"/>
      <c r="P622" s="776"/>
      <c r="Q622" s="776"/>
      <c r="R622" s="776"/>
      <c r="S622" s="776"/>
      <c r="T622" s="776"/>
      <c r="U622" s="776"/>
      <c r="V622" s="776"/>
    </row>
    <row r="623" spans="1:22" ht="15.75" customHeight="1">
      <c r="A623" s="776"/>
      <c r="B623" s="776"/>
      <c r="C623" s="777"/>
      <c r="D623" s="778"/>
      <c r="E623" s="776"/>
      <c r="F623" s="776"/>
      <c r="G623" s="776"/>
      <c r="H623" s="776"/>
      <c r="I623" s="776"/>
      <c r="J623" s="776"/>
      <c r="K623" s="776"/>
      <c r="L623" s="776"/>
      <c r="M623" s="776"/>
      <c r="N623" s="776"/>
      <c r="O623" s="776"/>
      <c r="P623" s="776"/>
      <c r="Q623" s="776"/>
      <c r="R623" s="776"/>
      <c r="S623" s="776"/>
      <c r="T623" s="776"/>
      <c r="U623" s="776"/>
      <c r="V623" s="776"/>
    </row>
    <row r="624" spans="1:22" ht="15.75" customHeight="1">
      <c r="A624" s="776"/>
      <c r="B624" s="776"/>
      <c r="C624" s="777"/>
      <c r="D624" s="778"/>
      <c r="E624" s="776"/>
      <c r="F624" s="776"/>
      <c r="G624" s="776"/>
      <c r="H624" s="776"/>
      <c r="I624" s="776"/>
      <c r="J624" s="776"/>
      <c r="K624" s="776"/>
      <c r="L624" s="776"/>
      <c r="M624" s="776"/>
      <c r="N624" s="776"/>
      <c r="O624" s="776"/>
      <c r="P624" s="776"/>
      <c r="Q624" s="776"/>
      <c r="R624" s="776"/>
      <c r="S624" s="776"/>
      <c r="T624" s="776"/>
      <c r="U624" s="776"/>
      <c r="V624" s="776"/>
    </row>
    <row r="625" spans="1:22" ht="15.75" customHeight="1">
      <c r="A625" s="776"/>
      <c r="B625" s="776"/>
      <c r="C625" s="777"/>
      <c r="D625" s="778"/>
      <c r="E625" s="776"/>
      <c r="F625" s="776"/>
      <c r="G625" s="776"/>
      <c r="H625" s="776"/>
      <c r="I625" s="776"/>
      <c r="J625" s="776"/>
      <c r="K625" s="776"/>
      <c r="L625" s="776"/>
      <c r="M625" s="776"/>
      <c r="N625" s="776"/>
      <c r="O625" s="776"/>
      <c r="P625" s="776"/>
      <c r="Q625" s="776"/>
      <c r="R625" s="776"/>
      <c r="S625" s="776"/>
      <c r="T625" s="776"/>
      <c r="U625" s="776"/>
      <c r="V625" s="776"/>
    </row>
    <row r="626" spans="1:22" ht="15.75" customHeight="1">
      <c r="A626" s="776"/>
      <c r="B626" s="776"/>
      <c r="C626" s="777"/>
      <c r="D626" s="778"/>
      <c r="E626" s="776"/>
      <c r="F626" s="776"/>
      <c r="G626" s="776"/>
      <c r="H626" s="776"/>
      <c r="I626" s="776"/>
      <c r="J626" s="776"/>
      <c r="K626" s="776"/>
      <c r="L626" s="776"/>
      <c r="M626" s="776"/>
      <c r="N626" s="776"/>
      <c r="O626" s="776"/>
      <c r="P626" s="776"/>
      <c r="Q626" s="776"/>
      <c r="R626" s="776"/>
      <c r="S626" s="776"/>
      <c r="T626" s="776"/>
      <c r="U626" s="776"/>
      <c r="V626" s="776"/>
    </row>
    <row r="627" spans="1:22" ht="15.75" customHeight="1">
      <c r="A627" s="776"/>
      <c r="B627" s="776"/>
      <c r="C627" s="777"/>
      <c r="D627" s="778"/>
      <c r="E627" s="776"/>
      <c r="F627" s="776"/>
      <c r="G627" s="776"/>
      <c r="H627" s="776"/>
      <c r="I627" s="776"/>
      <c r="J627" s="776"/>
      <c r="K627" s="776"/>
      <c r="L627" s="776"/>
      <c r="M627" s="776"/>
      <c r="N627" s="776"/>
      <c r="O627" s="776"/>
      <c r="P627" s="776"/>
      <c r="Q627" s="776"/>
      <c r="R627" s="776"/>
      <c r="S627" s="776"/>
      <c r="T627" s="776"/>
      <c r="U627" s="776"/>
      <c r="V627" s="776"/>
    </row>
    <row r="628" spans="1:22" ht="15.75" customHeight="1">
      <c r="A628" s="776"/>
      <c r="B628" s="776"/>
      <c r="C628" s="777"/>
      <c r="D628" s="778"/>
      <c r="E628" s="776"/>
      <c r="F628" s="776"/>
      <c r="G628" s="776"/>
      <c r="H628" s="776"/>
      <c r="I628" s="776"/>
      <c r="J628" s="776"/>
      <c r="K628" s="776"/>
      <c r="L628" s="776"/>
      <c r="M628" s="776"/>
      <c r="N628" s="776"/>
      <c r="O628" s="776"/>
      <c r="P628" s="776"/>
      <c r="Q628" s="776"/>
      <c r="R628" s="776"/>
      <c r="S628" s="776"/>
      <c r="T628" s="776"/>
      <c r="U628" s="776"/>
      <c r="V628" s="776"/>
    </row>
    <row r="629" spans="1:22" ht="15.75" customHeight="1">
      <c r="A629" s="776"/>
      <c r="B629" s="776"/>
      <c r="C629" s="777"/>
      <c r="D629" s="778"/>
      <c r="E629" s="776"/>
      <c r="F629" s="776"/>
      <c r="G629" s="776"/>
      <c r="H629" s="776"/>
      <c r="I629" s="776"/>
      <c r="J629" s="776"/>
      <c r="K629" s="776"/>
      <c r="L629" s="776"/>
      <c r="M629" s="776"/>
      <c r="N629" s="776"/>
      <c r="O629" s="776"/>
      <c r="P629" s="776"/>
      <c r="Q629" s="776"/>
      <c r="R629" s="776"/>
      <c r="S629" s="776"/>
      <c r="T629" s="776"/>
      <c r="U629" s="776"/>
      <c r="V629" s="776"/>
    </row>
    <row r="630" spans="1:22" ht="15.75" customHeight="1">
      <c r="A630" s="776"/>
      <c r="B630" s="776"/>
      <c r="C630" s="777"/>
      <c r="D630" s="778"/>
      <c r="E630" s="776"/>
      <c r="F630" s="776"/>
      <c r="G630" s="776"/>
      <c r="H630" s="776"/>
      <c r="I630" s="776"/>
      <c r="J630" s="776"/>
      <c r="K630" s="776"/>
      <c r="L630" s="776"/>
      <c r="M630" s="776"/>
      <c r="N630" s="776"/>
      <c r="O630" s="776"/>
      <c r="P630" s="776"/>
      <c r="Q630" s="776"/>
      <c r="R630" s="776"/>
      <c r="S630" s="776"/>
      <c r="T630" s="776"/>
      <c r="U630" s="776"/>
      <c r="V630" s="776"/>
    </row>
    <row r="631" spans="1:22" ht="15.75" customHeight="1">
      <c r="A631" s="776"/>
      <c r="B631" s="776"/>
      <c r="C631" s="777"/>
      <c r="D631" s="778"/>
      <c r="E631" s="776"/>
      <c r="F631" s="776"/>
      <c r="G631" s="776"/>
      <c r="H631" s="776"/>
      <c r="I631" s="776"/>
      <c r="J631" s="776"/>
      <c r="K631" s="776"/>
      <c r="L631" s="776"/>
      <c r="M631" s="776"/>
      <c r="N631" s="776"/>
      <c r="O631" s="776"/>
      <c r="P631" s="776"/>
      <c r="Q631" s="776"/>
      <c r="R631" s="776"/>
      <c r="S631" s="776"/>
      <c r="T631" s="776"/>
      <c r="U631" s="776"/>
      <c r="V631" s="776"/>
    </row>
    <row r="632" spans="1:22" ht="15.75" customHeight="1">
      <c r="A632" s="776"/>
      <c r="B632" s="776"/>
      <c r="C632" s="777"/>
      <c r="D632" s="778"/>
      <c r="E632" s="776"/>
      <c r="F632" s="776"/>
      <c r="G632" s="776"/>
      <c r="H632" s="776"/>
      <c r="I632" s="776"/>
      <c r="J632" s="776"/>
      <c r="K632" s="776"/>
      <c r="L632" s="776"/>
      <c r="M632" s="776"/>
      <c r="N632" s="776"/>
      <c r="O632" s="776"/>
      <c r="P632" s="776"/>
      <c r="Q632" s="776"/>
      <c r="R632" s="776"/>
      <c r="S632" s="776"/>
      <c r="T632" s="776"/>
      <c r="U632" s="776"/>
      <c r="V632" s="776"/>
    </row>
    <row r="633" spans="1:22" ht="15.75" customHeight="1">
      <c r="A633" s="776"/>
      <c r="B633" s="776"/>
      <c r="C633" s="777"/>
      <c r="D633" s="778"/>
      <c r="E633" s="776"/>
      <c r="F633" s="776"/>
      <c r="G633" s="776"/>
      <c r="H633" s="776"/>
      <c r="I633" s="776"/>
      <c r="J633" s="776"/>
      <c r="K633" s="776"/>
      <c r="L633" s="776"/>
      <c r="M633" s="776"/>
      <c r="N633" s="776"/>
      <c r="O633" s="776"/>
      <c r="P633" s="776"/>
      <c r="Q633" s="776"/>
      <c r="R633" s="776"/>
      <c r="S633" s="776"/>
      <c r="T633" s="776"/>
      <c r="U633" s="776"/>
      <c r="V633" s="776"/>
    </row>
    <row r="634" spans="1:22" ht="15.75" customHeight="1">
      <c r="A634" s="776"/>
      <c r="B634" s="776"/>
      <c r="C634" s="777"/>
      <c r="D634" s="778"/>
      <c r="E634" s="776"/>
      <c r="F634" s="776"/>
      <c r="G634" s="776"/>
      <c r="H634" s="776"/>
      <c r="I634" s="776"/>
      <c r="J634" s="776"/>
      <c r="K634" s="776"/>
      <c r="L634" s="776"/>
      <c r="M634" s="776"/>
      <c r="N634" s="776"/>
      <c r="O634" s="776"/>
      <c r="P634" s="776"/>
      <c r="Q634" s="776"/>
      <c r="R634" s="776"/>
      <c r="S634" s="776"/>
      <c r="T634" s="776"/>
      <c r="U634" s="776"/>
      <c r="V634" s="776"/>
    </row>
    <row r="635" spans="1:22" ht="15.75" customHeight="1">
      <c r="A635" s="776"/>
      <c r="B635" s="776"/>
      <c r="C635" s="777"/>
      <c r="D635" s="778"/>
      <c r="E635" s="776"/>
      <c r="F635" s="776"/>
      <c r="G635" s="776"/>
      <c r="H635" s="776"/>
      <c r="I635" s="776"/>
      <c r="J635" s="776"/>
      <c r="K635" s="776"/>
      <c r="L635" s="776"/>
      <c r="M635" s="776"/>
      <c r="N635" s="776"/>
      <c r="O635" s="776"/>
      <c r="P635" s="776"/>
      <c r="Q635" s="776"/>
      <c r="R635" s="776"/>
      <c r="S635" s="776"/>
      <c r="T635" s="776"/>
      <c r="U635" s="776"/>
      <c r="V635" s="776"/>
    </row>
    <row r="636" spans="1:22" ht="15.75" customHeight="1">
      <c r="A636" s="776"/>
      <c r="B636" s="776"/>
      <c r="C636" s="777"/>
      <c r="D636" s="778"/>
      <c r="E636" s="776"/>
      <c r="F636" s="776"/>
      <c r="G636" s="776"/>
      <c r="H636" s="776"/>
      <c r="I636" s="776"/>
      <c r="J636" s="776"/>
      <c r="K636" s="776"/>
      <c r="L636" s="776"/>
      <c r="M636" s="776"/>
      <c r="N636" s="776"/>
      <c r="O636" s="776"/>
      <c r="P636" s="776"/>
      <c r="Q636" s="776"/>
      <c r="R636" s="776"/>
      <c r="S636" s="776"/>
      <c r="T636" s="776"/>
      <c r="U636" s="776"/>
      <c r="V636" s="776"/>
    </row>
    <row r="637" spans="1:22" ht="15.75" customHeight="1">
      <c r="A637" s="776"/>
      <c r="B637" s="776"/>
      <c r="C637" s="777"/>
      <c r="D637" s="778"/>
      <c r="E637" s="776"/>
      <c r="F637" s="776"/>
      <c r="G637" s="776"/>
      <c r="H637" s="776"/>
      <c r="I637" s="776"/>
      <c r="J637" s="776"/>
      <c r="K637" s="776"/>
      <c r="L637" s="776"/>
      <c r="M637" s="776"/>
      <c r="N637" s="776"/>
      <c r="O637" s="776"/>
      <c r="P637" s="776"/>
      <c r="Q637" s="776"/>
      <c r="R637" s="776"/>
      <c r="S637" s="776"/>
      <c r="T637" s="776"/>
      <c r="U637" s="776"/>
      <c r="V637" s="776"/>
    </row>
    <row r="638" spans="1:22" ht="15.75" customHeight="1">
      <c r="A638" s="776"/>
      <c r="B638" s="776"/>
      <c r="C638" s="777"/>
      <c r="D638" s="778"/>
      <c r="E638" s="776"/>
      <c r="F638" s="776"/>
      <c r="G638" s="776"/>
      <c r="H638" s="776"/>
      <c r="I638" s="776"/>
      <c r="J638" s="776"/>
      <c r="K638" s="776"/>
      <c r="L638" s="776"/>
      <c r="M638" s="776"/>
      <c r="N638" s="776"/>
      <c r="O638" s="776"/>
      <c r="P638" s="776"/>
      <c r="Q638" s="776"/>
      <c r="R638" s="776"/>
      <c r="S638" s="776"/>
      <c r="T638" s="776"/>
      <c r="U638" s="776"/>
      <c r="V638" s="776"/>
    </row>
    <row r="639" spans="1:22" ht="15.75" customHeight="1">
      <c r="A639" s="776"/>
      <c r="B639" s="776"/>
      <c r="C639" s="777"/>
      <c r="D639" s="778"/>
      <c r="E639" s="776"/>
      <c r="F639" s="776"/>
      <c r="G639" s="776"/>
      <c r="H639" s="776"/>
      <c r="I639" s="776"/>
      <c r="J639" s="776"/>
      <c r="K639" s="776"/>
      <c r="L639" s="776"/>
      <c r="M639" s="776"/>
      <c r="N639" s="776"/>
      <c r="O639" s="776"/>
      <c r="P639" s="776"/>
      <c r="Q639" s="776"/>
      <c r="R639" s="776"/>
      <c r="S639" s="776"/>
      <c r="T639" s="776"/>
      <c r="U639" s="776"/>
      <c r="V639" s="776"/>
    </row>
    <row r="640" spans="1:22" ht="15.75" customHeight="1">
      <c r="A640" s="776"/>
      <c r="B640" s="776"/>
      <c r="C640" s="777"/>
      <c r="D640" s="778"/>
      <c r="E640" s="776"/>
      <c r="F640" s="776"/>
      <c r="G640" s="776"/>
      <c r="H640" s="776"/>
      <c r="I640" s="776"/>
      <c r="J640" s="776"/>
      <c r="K640" s="776"/>
      <c r="L640" s="776"/>
      <c r="M640" s="776"/>
      <c r="N640" s="776"/>
      <c r="O640" s="776"/>
      <c r="P640" s="776"/>
      <c r="Q640" s="776"/>
      <c r="R640" s="776"/>
      <c r="S640" s="776"/>
      <c r="T640" s="776"/>
      <c r="U640" s="776"/>
      <c r="V640" s="776"/>
    </row>
    <row r="641" spans="1:22" ht="15.75" customHeight="1">
      <c r="A641" s="776"/>
      <c r="B641" s="776"/>
      <c r="C641" s="777"/>
      <c r="D641" s="778"/>
      <c r="E641" s="776"/>
      <c r="F641" s="776"/>
      <c r="G641" s="776"/>
      <c r="H641" s="776"/>
      <c r="I641" s="776"/>
      <c r="J641" s="776"/>
      <c r="K641" s="776"/>
      <c r="L641" s="776"/>
      <c r="M641" s="776"/>
      <c r="N641" s="776"/>
      <c r="O641" s="776"/>
      <c r="P641" s="776"/>
      <c r="Q641" s="776"/>
      <c r="R641" s="776"/>
      <c r="S641" s="776"/>
      <c r="T641" s="776"/>
      <c r="U641" s="776"/>
      <c r="V641" s="776"/>
    </row>
    <row r="642" spans="1:22" ht="15.75" customHeight="1">
      <c r="A642" s="776"/>
      <c r="B642" s="776"/>
      <c r="C642" s="777"/>
      <c r="D642" s="778"/>
      <c r="E642" s="776"/>
      <c r="F642" s="776"/>
      <c r="G642" s="776"/>
      <c r="H642" s="776"/>
      <c r="I642" s="776"/>
      <c r="J642" s="776"/>
      <c r="K642" s="776"/>
      <c r="L642" s="776"/>
      <c r="M642" s="776"/>
      <c r="N642" s="776"/>
      <c r="O642" s="776"/>
      <c r="P642" s="776"/>
      <c r="Q642" s="776"/>
      <c r="R642" s="776"/>
      <c r="S642" s="776"/>
      <c r="T642" s="776"/>
      <c r="U642" s="776"/>
      <c r="V642" s="776"/>
    </row>
    <row r="643" spans="1:22" ht="15.75" customHeight="1">
      <c r="A643" s="776"/>
      <c r="B643" s="776"/>
      <c r="C643" s="777"/>
      <c r="D643" s="778"/>
      <c r="E643" s="776"/>
      <c r="F643" s="776"/>
      <c r="G643" s="776"/>
      <c r="H643" s="776"/>
      <c r="I643" s="776"/>
      <c r="J643" s="776"/>
      <c r="K643" s="776"/>
      <c r="L643" s="776"/>
      <c r="M643" s="776"/>
      <c r="N643" s="776"/>
      <c r="O643" s="776"/>
      <c r="P643" s="776"/>
      <c r="Q643" s="776"/>
      <c r="R643" s="776"/>
      <c r="S643" s="776"/>
      <c r="T643" s="776"/>
      <c r="U643" s="776"/>
      <c r="V643" s="776"/>
    </row>
    <row r="644" spans="1:22" ht="15.75" customHeight="1">
      <c r="A644" s="776"/>
      <c r="B644" s="776"/>
      <c r="C644" s="777"/>
      <c r="D644" s="778"/>
      <c r="E644" s="776"/>
      <c r="F644" s="776"/>
      <c r="G644" s="776"/>
      <c r="H644" s="776"/>
      <c r="I644" s="776"/>
      <c r="J644" s="776"/>
      <c r="K644" s="776"/>
      <c r="L644" s="776"/>
      <c r="M644" s="776"/>
      <c r="N644" s="776"/>
      <c r="O644" s="776"/>
      <c r="P644" s="776"/>
      <c r="Q644" s="776"/>
      <c r="R644" s="776"/>
      <c r="S644" s="776"/>
      <c r="T644" s="776"/>
      <c r="U644" s="776"/>
      <c r="V644" s="776"/>
    </row>
    <row r="645" spans="1:22" ht="15.75" customHeight="1">
      <c r="A645" s="776"/>
      <c r="B645" s="776"/>
      <c r="C645" s="777"/>
      <c r="D645" s="778"/>
      <c r="E645" s="776"/>
      <c r="F645" s="776"/>
      <c r="G645" s="776"/>
      <c r="H645" s="776"/>
      <c r="I645" s="776"/>
      <c r="J645" s="776"/>
      <c r="K645" s="776"/>
      <c r="L645" s="776"/>
      <c r="M645" s="776"/>
      <c r="N645" s="776"/>
      <c r="O645" s="776"/>
      <c r="P645" s="776"/>
      <c r="Q645" s="776"/>
      <c r="R645" s="776"/>
      <c r="S645" s="776"/>
      <c r="T645" s="776"/>
      <c r="U645" s="776"/>
      <c r="V645" s="776"/>
    </row>
    <row r="646" spans="1:22" ht="15.75" customHeight="1">
      <c r="A646" s="776"/>
      <c r="B646" s="776"/>
      <c r="C646" s="777"/>
      <c r="D646" s="778"/>
      <c r="E646" s="776"/>
      <c r="F646" s="776"/>
      <c r="G646" s="776"/>
      <c r="H646" s="776"/>
      <c r="I646" s="776"/>
      <c r="J646" s="776"/>
      <c r="K646" s="776"/>
      <c r="L646" s="776"/>
      <c r="M646" s="776"/>
      <c r="N646" s="776"/>
      <c r="O646" s="776"/>
      <c r="P646" s="776"/>
      <c r="Q646" s="776"/>
      <c r="R646" s="776"/>
      <c r="S646" s="776"/>
      <c r="T646" s="776"/>
      <c r="U646" s="776"/>
      <c r="V646" s="776"/>
    </row>
    <row r="647" spans="1:22" ht="15.75" customHeight="1">
      <c r="A647" s="776"/>
      <c r="B647" s="776"/>
      <c r="C647" s="777"/>
      <c r="D647" s="778"/>
      <c r="E647" s="776"/>
      <c r="F647" s="776"/>
      <c r="G647" s="776"/>
      <c r="H647" s="776"/>
      <c r="I647" s="776"/>
      <c r="J647" s="776"/>
      <c r="K647" s="776"/>
      <c r="L647" s="776"/>
      <c r="M647" s="776"/>
      <c r="N647" s="776"/>
      <c r="O647" s="776"/>
      <c r="P647" s="776"/>
      <c r="Q647" s="776"/>
      <c r="R647" s="776"/>
      <c r="S647" s="776"/>
      <c r="T647" s="776"/>
      <c r="U647" s="776"/>
      <c r="V647" s="776"/>
    </row>
    <row r="648" spans="1:22" ht="15.75" customHeight="1">
      <c r="A648" s="776"/>
      <c r="B648" s="776"/>
      <c r="C648" s="777"/>
      <c r="D648" s="778"/>
      <c r="E648" s="776"/>
      <c r="F648" s="776"/>
      <c r="G648" s="776"/>
      <c r="H648" s="776"/>
      <c r="I648" s="776"/>
      <c r="J648" s="776"/>
      <c r="K648" s="776"/>
      <c r="L648" s="776"/>
      <c r="M648" s="776"/>
      <c r="N648" s="776"/>
      <c r="O648" s="776"/>
      <c r="P648" s="776"/>
      <c r="Q648" s="776"/>
      <c r="R648" s="776"/>
      <c r="S648" s="776"/>
      <c r="T648" s="776"/>
      <c r="U648" s="776"/>
      <c r="V648" s="776"/>
    </row>
    <row r="649" spans="1:22" ht="15.75" customHeight="1">
      <c r="A649" s="776"/>
      <c r="B649" s="776"/>
      <c r="C649" s="777"/>
      <c r="D649" s="778"/>
      <c r="E649" s="776"/>
      <c r="F649" s="776"/>
      <c r="G649" s="776"/>
      <c r="H649" s="776"/>
      <c r="I649" s="776"/>
      <c r="J649" s="776"/>
      <c r="K649" s="776"/>
      <c r="L649" s="776"/>
      <c r="M649" s="776"/>
      <c r="N649" s="776"/>
      <c r="O649" s="776"/>
      <c r="P649" s="776"/>
      <c r="Q649" s="776"/>
      <c r="R649" s="776"/>
      <c r="S649" s="776"/>
      <c r="T649" s="776"/>
      <c r="U649" s="776"/>
      <c r="V649" s="776"/>
    </row>
    <row r="650" spans="1:22" ht="15.75" customHeight="1">
      <c r="A650" s="776"/>
      <c r="B650" s="776"/>
      <c r="C650" s="777"/>
      <c r="D650" s="778"/>
      <c r="E650" s="776"/>
      <c r="F650" s="776"/>
      <c r="G650" s="776"/>
      <c r="H650" s="776"/>
      <c r="I650" s="776"/>
      <c r="J650" s="776"/>
      <c r="K650" s="776"/>
      <c r="L650" s="776"/>
      <c r="M650" s="776"/>
      <c r="N650" s="776"/>
      <c r="O650" s="776"/>
      <c r="P650" s="776"/>
      <c r="Q650" s="776"/>
      <c r="R650" s="776"/>
      <c r="S650" s="776"/>
      <c r="T650" s="776"/>
      <c r="U650" s="776"/>
      <c r="V650" s="776"/>
    </row>
    <row r="651" spans="1:22" ht="15.75" customHeight="1">
      <c r="A651" s="776"/>
      <c r="B651" s="776"/>
      <c r="C651" s="777"/>
      <c r="D651" s="778"/>
      <c r="E651" s="776"/>
      <c r="F651" s="776"/>
      <c r="G651" s="776"/>
      <c r="H651" s="776"/>
      <c r="I651" s="776"/>
      <c r="J651" s="776"/>
      <c r="K651" s="776"/>
      <c r="L651" s="776"/>
      <c r="M651" s="776"/>
      <c r="N651" s="776"/>
      <c r="O651" s="776"/>
      <c r="P651" s="776"/>
      <c r="Q651" s="776"/>
      <c r="R651" s="776"/>
      <c r="S651" s="776"/>
      <c r="T651" s="776"/>
      <c r="U651" s="776"/>
      <c r="V651" s="776"/>
    </row>
    <row r="652" spans="1:22" ht="15.75" customHeight="1">
      <c r="A652" s="776"/>
      <c r="B652" s="776"/>
      <c r="C652" s="777"/>
      <c r="D652" s="778"/>
      <c r="E652" s="776"/>
      <c r="F652" s="776"/>
      <c r="G652" s="776"/>
      <c r="H652" s="776"/>
      <c r="I652" s="776"/>
      <c r="J652" s="776"/>
      <c r="K652" s="776"/>
      <c r="L652" s="776"/>
      <c r="M652" s="776"/>
      <c r="N652" s="776"/>
      <c r="O652" s="776"/>
      <c r="P652" s="776"/>
      <c r="Q652" s="776"/>
      <c r="R652" s="776"/>
      <c r="S652" s="776"/>
      <c r="T652" s="776"/>
      <c r="U652" s="776"/>
      <c r="V652" s="776"/>
    </row>
    <row r="653" spans="1:22" ht="15.75" customHeight="1">
      <c r="A653" s="776"/>
      <c r="B653" s="776"/>
      <c r="C653" s="777"/>
      <c r="D653" s="778"/>
      <c r="E653" s="776"/>
      <c r="F653" s="776"/>
      <c r="G653" s="776"/>
      <c r="H653" s="776"/>
      <c r="I653" s="776"/>
      <c r="J653" s="776"/>
      <c r="K653" s="776"/>
      <c r="L653" s="776"/>
      <c r="M653" s="776"/>
      <c r="N653" s="776"/>
      <c r="O653" s="776"/>
      <c r="P653" s="776"/>
      <c r="Q653" s="776"/>
      <c r="R653" s="776"/>
      <c r="S653" s="776"/>
      <c r="T653" s="776"/>
      <c r="U653" s="776"/>
      <c r="V653" s="776"/>
    </row>
    <row r="654" spans="1:22" ht="15.75" customHeight="1">
      <c r="A654" s="776"/>
      <c r="B654" s="776"/>
      <c r="C654" s="777"/>
      <c r="D654" s="778"/>
      <c r="E654" s="776"/>
      <c r="F654" s="776"/>
      <c r="G654" s="776"/>
      <c r="H654" s="776"/>
      <c r="I654" s="776"/>
      <c r="J654" s="776"/>
      <c r="K654" s="776"/>
      <c r="L654" s="776"/>
      <c r="M654" s="776"/>
      <c r="N654" s="776"/>
      <c r="O654" s="776"/>
      <c r="P654" s="776"/>
      <c r="Q654" s="776"/>
      <c r="R654" s="776"/>
      <c r="S654" s="776"/>
      <c r="T654" s="776"/>
      <c r="U654" s="776"/>
      <c r="V654" s="776"/>
    </row>
    <row r="655" spans="1:22" ht="15.75" customHeight="1">
      <c r="A655" s="776"/>
      <c r="B655" s="776"/>
      <c r="C655" s="777"/>
      <c r="D655" s="778"/>
      <c r="E655" s="776"/>
      <c r="F655" s="776"/>
      <c r="G655" s="776"/>
      <c r="H655" s="776"/>
      <c r="I655" s="776"/>
      <c r="J655" s="776"/>
      <c r="K655" s="776"/>
      <c r="L655" s="776"/>
      <c r="M655" s="776"/>
      <c r="N655" s="776"/>
      <c r="O655" s="776"/>
      <c r="P655" s="776"/>
      <c r="Q655" s="776"/>
      <c r="R655" s="776"/>
      <c r="S655" s="776"/>
      <c r="T655" s="776"/>
      <c r="U655" s="776"/>
      <c r="V655" s="776"/>
    </row>
    <row r="656" spans="1:22" ht="15.75" customHeight="1">
      <c r="A656" s="776"/>
      <c r="B656" s="776"/>
      <c r="C656" s="777"/>
      <c r="D656" s="778"/>
      <c r="E656" s="776"/>
      <c r="F656" s="776"/>
      <c r="G656" s="776"/>
      <c r="H656" s="776"/>
      <c r="I656" s="776"/>
      <c r="J656" s="776"/>
      <c r="K656" s="776"/>
      <c r="L656" s="776"/>
      <c r="M656" s="776"/>
      <c r="N656" s="776"/>
      <c r="O656" s="776"/>
      <c r="P656" s="776"/>
      <c r="Q656" s="776"/>
      <c r="R656" s="776"/>
      <c r="S656" s="776"/>
      <c r="T656" s="776"/>
      <c r="U656" s="776"/>
      <c r="V656" s="776"/>
    </row>
    <row r="657" spans="1:22" ht="15.75" customHeight="1">
      <c r="A657" s="776"/>
      <c r="B657" s="776"/>
      <c r="C657" s="777"/>
      <c r="D657" s="778"/>
      <c r="E657" s="776"/>
      <c r="F657" s="776"/>
      <c r="G657" s="776"/>
      <c r="H657" s="776"/>
      <c r="I657" s="776"/>
      <c r="J657" s="776"/>
      <c r="K657" s="776"/>
      <c r="L657" s="776"/>
      <c r="M657" s="776"/>
      <c r="N657" s="776"/>
      <c r="O657" s="776"/>
      <c r="P657" s="776"/>
      <c r="Q657" s="776"/>
      <c r="R657" s="776"/>
      <c r="S657" s="776"/>
      <c r="T657" s="776"/>
      <c r="U657" s="776"/>
      <c r="V657" s="776"/>
    </row>
    <row r="658" spans="1:22" ht="15.75" customHeight="1">
      <c r="A658" s="776"/>
      <c r="B658" s="776"/>
      <c r="C658" s="777"/>
      <c r="D658" s="778"/>
      <c r="E658" s="776"/>
      <c r="F658" s="776"/>
      <c r="G658" s="776"/>
      <c r="H658" s="776"/>
      <c r="I658" s="776"/>
      <c r="J658" s="776"/>
      <c r="K658" s="776"/>
      <c r="L658" s="776"/>
      <c r="M658" s="776"/>
      <c r="N658" s="776"/>
      <c r="O658" s="776"/>
      <c r="P658" s="776"/>
      <c r="Q658" s="776"/>
      <c r="R658" s="776"/>
      <c r="S658" s="776"/>
      <c r="T658" s="776"/>
      <c r="U658" s="776"/>
      <c r="V658" s="776"/>
    </row>
    <row r="659" spans="1:22" ht="15.75" customHeight="1">
      <c r="A659" s="776"/>
      <c r="B659" s="776"/>
      <c r="C659" s="777"/>
      <c r="D659" s="778"/>
      <c r="E659" s="776"/>
      <c r="F659" s="776"/>
      <c r="G659" s="776"/>
      <c r="H659" s="776"/>
      <c r="I659" s="776"/>
      <c r="J659" s="776"/>
      <c r="K659" s="776"/>
      <c r="L659" s="776"/>
      <c r="M659" s="776"/>
      <c r="N659" s="776"/>
      <c r="O659" s="776"/>
      <c r="P659" s="776"/>
      <c r="Q659" s="776"/>
      <c r="R659" s="776"/>
      <c r="S659" s="776"/>
      <c r="T659" s="776"/>
      <c r="U659" s="776"/>
      <c r="V659" s="776"/>
    </row>
    <row r="660" spans="1:22" ht="15.75" customHeight="1">
      <c r="A660" s="776"/>
      <c r="B660" s="776"/>
      <c r="C660" s="777"/>
      <c r="D660" s="778"/>
      <c r="E660" s="776"/>
      <c r="F660" s="776"/>
      <c r="G660" s="776"/>
      <c r="H660" s="776"/>
      <c r="I660" s="776"/>
      <c r="J660" s="776"/>
      <c r="K660" s="776"/>
      <c r="L660" s="776"/>
      <c r="M660" s="776"/>
      <c r="N660" s="776"/>
      <c r="O660" s="776"/>
      <c r="P660" s="776"/>
      <c r="Q660" s="776"/>
      <c r="R660" s="776"/>
      <c r="S660" s="776"/>
      <c r="T660" s="776"/>
      <c r="U660" s="776"/>
      <c r="V660" s="776"/>
    </row>
    <row r="661" spans="1:22" ht="15.75" customHeight="1">
      <c r="A661" s="776"/>
      <c r="B661" s="776"/>
      <c r="C661" s="777"/>
      <c r="D661" s="778"/>
      <c r="E661" s="776"/>
      <c r="F661" s="776"/>
      <c r="G661" s="776"/>
      <c r="H661" s="776"/>
      <c r="I661" s="776"/>
      <c r="J661" s="776"/>
      <c r="K661" s="776"/>
      <c r="L661" s="776"/>
      <c r="M661" s="776"/>
      <c r="N661" s="776"/>
      <c r="O661" s="776"/>
      <c r="P661" s="776"/>
      <c r="Q661" s="776"/>
      <c r="R661" s="776"/>
      <c r="S661" s="776"/>
      <c r="T661" s="776"/>
      <c r="U661" s="776"/>
      <c r="V661" s="776"/>
    </row>
    <row r="662" spans="1:22" ht="15.75" customHeight="1">
      <c r="A662" s="776"/>
      <c r="B662" s="776"/>
      <c r="C662" s="777"/>
      <c r="D662" s="778"/>
      <c r="E662" s="776"/>
      <c r="F662" s="776"/>
      <c r="G662" s="776"/>
      <c r="H662" s="776"/>
      <c r="I662" s="776"/>
      <c r="J662" s="776"/>
      <c r="K662" s="776"/>
      <c r="L662" s="776"/>
      <c r="M662" s="776"/>
      <c r="N662" s="776"/>
      <c r="O662" s="776"/>
      <c r="P662" s="776"/>
      <c r="Q662" s="776"/>
      <c r="R662" s="776"/>
      <c r="S662" s="776"/>
      <c r="T662" s="776"/>
      <c r="U662" s="776"/>
      <c r="V662" s="776"/>
    </row>
    <row r="663" spans="1:22" ht="15.75" customHeight="1">
      <c r="A663" s="776"/>
      <c r="B663" s="776"/>
      <c r="C663" s="777"/>
      <c r="D663" s="778"/>
      <c r="E663" s="776"/>
      <c r="F663" s="776"/>
      <c r="G663" s="776"/>
      <c r="H663" s="776"/>
      <c r="I663" s="776"/>
      <c r="J663" s="776"/>
      <c r="K663" s="776"/>
      <c r="L663" s="776"/>
      <c r="M663" s="776"/>
      <c r="N663" s="776"/>
      <c r="O663" s="776"/>
      <c r="P663" s="776"/>
      <c r="Q663" s="776"/>
      <c r="R663" s="776"/>
      <c r="S663" s="776"/>
      <c r="T663" s="776"/>
      <c r="U663" s="776"/>
      <c r="V663" s="776"/>
    </row>
    <row r="664" spans="1:22" ht="15.75" customHeight="1">
      <c r="A664" s="776"/>
      <c r="B664" s="776"/>
      <c r="C664" s="777"/>
      <c r="D664" s="778"/>
      <c r="E664" s="776"/>
      <c r="F664" s="776"/>
      <c r="G664" s="776"/>
      <c r="H664" s="776"/>
      <c r="I664" s="776"/>
      <c r="J664" s="776"/>
      <c r="K664" s="776"/>
      <c r="L664" s="776"/>
      <c r="M664" s="776"/>
      <c r="N664" s="776"/>
      <c r="O664" s="776"/>
      <c r="P664" s="776"/>
      <c r="Q664" s="776"/>
      <c r="R664" s="776"/>
      <c r="S664" s="776"/>
      <c r="T664" s="776"/>
      <c r="U664" s="776"/>
      <c r="V664" s="776"/>
    </row>
    <row r="665" spans="1:22" ht="15.75" customHeight="1">
      <c r="A665" s="776"/>
      <c r="B665" s="776"/>
      <c r="C665" s="777"/>
      <c r="D665" s="778"/>
      <c r="E665" s="776"/>
      <c r="F665" s="776"/>
      <c r="G665" s="776"/>
      <c r="H665" s="776"/>
      <c r="I665" s="776"/>
      <c r="J665" s="776"/>
      <c r="K665" s="776"/>
      <c r="L665" s="776"/>
      <c r="M665" s="776"/>
      <c r="N665" s="776"/>
      <c r="O665" s="776"/>
      <c r="P665" s="776"/>
      <c r="Q665" s="776"/>
      <c r="R665" s="776"/>
      <c r="S665" s="776"/>
      <c r="T665" s="776"/>
      <c r="U665" s="776"/>
      <c r="V665" s="776"/>
    </row>
    <row r="666" spans="1:22" ht="15.75" customHeight="1">
      <c r="A666" s="776"/>
      <c r="B666" s="776"/>
      <c r="C666" s="777"/>
      <c r="D666" s="778"/>
      <c r="E666" s="776"/>
      <c r="F666" s="776"/>
      <c r="G666" s="776"/>
      <c r="H666" s="776"/>
      <c r="I666" s="776"/>
      <c r="J666" s="776"/>
      <c r="K666" s="776"/>
      <c r="L666" s="776"/>
      <c r="M666" s="776"/>
      <c r="N666" s="776"/>
      <c r="O666" s="776"/>
      <c r="P666" s="776"/>
      <c r="Q666" s="776"/>
      <c r="R666" s="776"/>
      <c r="S666" s="776"/>
      <c r="T666" s="776"/>
      <c r="U666" s="776"/>
      <c r="V666" s="776"/>
    </row>
    <row r="667" spans="1:22" ht="15.75" customHeight="1">
      <c r="A667" s="776"/>
      <c r="B667" s="776"/>
      <c r="C667" s="777"/>
      <c r="D667" s="778"/>
      <c r="E667" s="776"/>
      <c r="F667" s="776"/>
      <c r="G667" s="776"/>
      <c r="H667" s="776"/>
      <c r="I667" s="776"/>
      <c r="J667" s="776"/>
      <c r="K667" s="776"/>
      <c r="L667" s="776"/>
      <c r="M667" s="776"/>
      <c r="N667" s="776"/>
      <c r="O667" s="776"/>
      <c r="P667" s="776"/>
      <c r="Q667" s="776"/>
      <c r="R667" s="776"/>
      <c r="S667" s="776"/>
      <c r="T667" s="776"/>
      <c r="U667" s="776"/>
      <c r="V667" s="776"/>
    </row>
    <row r="668" spans="1:22" ht="15.75" customHeight="1">
      <c r="A668" s="776"/>
      <c r="B668" s="776"/>
      <c r="C668" s="777"/>
      <c r="D668" s="778"/>
      <c r="E668" s="776"/>
      <c r="F668" s="776"/>
      <c r="G668" s="776"/>
      <c r="H668" s="776"/>
      <c r="I668" s="776"/>
      <c r="J668" s="776"/>
      <c r="K668" s="776"/>
      <c r="L668" s="776"/>
      <c r="M668" s="776"/>
      <c r="N668" s="776"/>
      <c r="O668" s="776"/>
      <c r="P668" s="776"/>
      <c r="Q668" s="776"/>
      <c r="R668" s="776"/>
      <c r="S668" s="776"/>
      <c r="T668" s="776"/>
      <c r="U668" s="776"/>
      <c r="V668" s="776"/>
    </row>
    <row r="669" spans="1:22" ht="15.75" customHeight="1">
      <c r="A669" s="776"/>
      <c r="B669" s="776"/>
      <c r="C669" s="777"/>
      <c r="D669" s="778"/>
      <c r="E669" s="776"/>
      <c r="F669" s="776"/>
      <c r="G669" s="776"/>
      <c r="H669" s="776"/>
      <c r="I669" s="776"/>
      <c r="J669" s="776"/>
      <c r="K669" s="776"/>
      <c r="L669" s="776"/>
      <c r="M669" s="776"/>
      <c r="N669" s="776"/>
      <c r="O669" s="776"/>
      <c r="P669" s="776"/>
      <c r="Q669" s="776"/>
      <c r="R669" s="776"/>
      <c r="S669" s="776"/>
      <c r="T669" s="776"/>
      <c r="U669" s="776"/>
      <c r="V669" s="776"/>
    </row>
    <row r="670" spans="1:22" ht="15.75" customHeight="1">
      <c r="A670" s="776"/>
      <c r="B670" s="776"/>
      <c r="C670" s="777"/>
      <c r="D670" s="778"/>
      <c r="E670" s="776"/>
      <c r="F670" s="776"/>
      <c r="G670" s="776"/>
      <c r="H670" s="776"/>
      <c r="I670" s="776"/>
      <c r="J670" s="776"/>
      <c r="K670" s="776"/>
      <c r="L670" s="776"/>
      <c r="M670" s="776"/>
      <c r="N670" s="776"/>
      <c r="O670" s="776"/>
      <c r="P670" s="776"/>
      <c r="Q670" s="776"/>
      <c r="R670" s="776"/>
      <c r="S670" s="776"/>
      <c r="T670" s="776"/>
      <c r="U670" s="776"/>
      <c r="V670" s="776"/>
    </row>
    <row r="671" spans="1:22" ht="15.75" customHeight="1">
      <c r="A671" s="776"/>
      <c r="B671" s="776"/>
      <c r="C671" s="777"/>
      <c r="D671" s="778"/>
      <c r="E671" s="776"/>
      <c r="F671" s="776"/>
      <c r="G671" s="776"/>
      <c r="H671" s="776"/>
      <c r="I671" s="776"/>
      <c r="J671" s="776"/>
      <c r="K671" s="776"/>
      <c r="L671" s="776"/>
      <c r="M671" s="776"/>
      <c r="N671" s="776"/>
      <c r="O671" s="776"/>
      <c r="P671" s="776"/>
      <c r="Q671" s="776"/>
      <c r="R671" s="776"/>
      <c r="S671" s="776"/>
      <c r="T671" s="776"/>
      <c r="U671" s="776"/>
      <c r="V671" s="776"/>
    </row>
    <row r="672" spans="1:22" ht="15.75" customHeight="1">
      <c r="A672" s="776"/>
      <c r="B672" s="776"/>
      <c r="C672" s="777"/>
      <c r="D672" s="778"/>
      <c r="E672" s="776"/>
      <c r="F672" s="776"/>
      <c r="G672" s="776"/>
      <c r="H672" s="776"/>
      <c r="I672" s="776"/>
      <c r="J672" s="776"/>
      <c r="K672" s="776"/>
      <c r="L672" s="776"/>
      <c r="M672" s="776"/>
      <c r="N672" s="776"/>
      <c r="O672" s="776"/>
      <c r="P672" s="776"/>
      <c r="Q672" s="776"/>
      <c r="R672" s="776"/>
      <c r="S672" s="776"/>
      <c r="T672" s="776"/>
      <c r="U672" s="776"/>
      <c r="V672" s="776"/>
    </row>
    <row r="673" spans="1:22" ht="15.75" customHeight="1">
      <c r="A673" s="776"/>
      <c r="B673" s="776"/>
      <c r="C673" s="777"/>
      <c r="D673" s="778"/>
      <c r="E673" s="776"/>
      <c r="F673" s="776"/>
      <c r="G673" s="776"/>
      <c r="H673" s="776"/>
      <c r="I673" s="776"/>
      <c r="J673" s="776"/>
      <c r="K673" s="776"/>
      <c r="L673" s="776"/>
      <c r="M673" s="776"/>
      <c r="N673" s="776"/>
      <c r="O673" s="776"/>
      <c r="P673" s="776"/>
      <c r="Q673" s="776"/>
      <c r="R673" s="776"/>
      <c r="S673" s="776"/>
      <c r="T673" s="776"/>
      <c r="U673" s="776"/>
      <c r="V673" s="776"/>
    </row>
    <row r="674" spans="1:22" ht="15.75" customHeight="1">
      <c r="A674" s="776"/>
      <c r="B674" s="776"/>
      <c r="C674" s="777"/>
      <c r="D674" s="778"/>
      <c r="E674" s="776"/>
      <c r="F674" s="776"/>
      <c r="G674" s="776"/>
      <c r="H674" s="776"/>
      <c r="I674" s="776"/>
      <c r="J674" s="776"/>
      <c r="K674" s="776"/>
      <c r="L674" s="776"/>
      <c r="M674" s="776"/>
      <c r="N674" s="776"/>
      <c r="O674" s="776"/>
      <c r="P674" s="776"/>
      <c r="Q674" s="776"/>
      <c r="R674" s="776"/>
      <c r="S674" s="776"/>
      <c r="T674" s="776"/>
      <c r="U674" s="776"/>
      <c r="V674" s="776"/>
    </row>
    <row r="675" spans="1:22" ht="15.75" customHeight="1">
      <c r="A675" s="776"/>
      <c r="B675" s="776"/>
      <c r="C675" s="777"/>
      <c r="D675" s="778"/>
      <c r="E675" s="776"/>
      <c r="F675" s="776"/>
      <c r="G675" s="776"/>
      <c r="H675" s="776"/>
      <c r="I675" s="776"/>
      <c r="J675" s="776"/>
      <c r="K675" s="776"/>
      <c r="L675" s="776"/>
      <c r="M675" s="776"/>
      <c r="N675" s="776"/>
      <c r="O675" s="776"/>
      <c r="P675" s="776"/>
      <c r="Q675" s="776"/>
      <c r="R675" s="776"/>
      <c r="S675" s="776"/>
      <c r="T675" s="776"/>
      <c r="U675" s="776"/>
      <c r="V675" s="776"/>
    </row>
    <row r="676" spans="1:22" ht="15.75" customHeight="1">
      <c r="A676" s="776"/>
      <c r="B676" s="776"/>
      <c r="C676" s="777"/>
      <c r="D676" s="778"/>
      <c r="E676" s="776"/>
      <c r="F676" s="776"/>
      <c r="G676" s="776"/>
      <c r="H676" s="776"/>
      <c r="I676" s="776"/>
      <c r="J676" s="776"/>
      <c r="K676" s="776"/>
      <c r="L676" s="776"/>
      <c r="M676" s="776"/>
      <c r="N676" s="776"/>
      <c r="O676" s="776"/>
      <c r="P676" s="776"/>
      <c r="Q676" s="776"/>
      <c r="R676" s="776"/>
      <c r="S676" s="776"/>
      <c r="T676" s="776"/>
      <c r="U676" s="776"/>
      <c r="V676" s="776"/>
    </row>
    <row r="677" spans="1:22" ht="15.75" customHeight="1">
      <c r="A677" s="776"/>
      <c r="B677" s="776"/>
      <c r="C677" s="777"/>
      <c r="D677" s="778"/>
      <c r="E677" s="776"/>
      <c r="F677" s="776"/>
      <c r="G677" s="776"/>
      <c r="H677" s="776"/>
      <c r="I677" s="776"/>
      <c r="J677" s="776"/>
      <c r="K677" s="776"/>
      <c r="L677" s="776"/>
      <c r="M677" s="776"/>
      <c r="N677" s="776"/>
      <c r="O677" s="776"/>
      <c r="P677" s="776"/>
      <c r="Q677" s="776"/>
      <c r="R677" s="776"/>
      <c r="S677" s="776"/>
      <c r="T677" s="776"/>
      <c r="U677" s="776"/>
      <c r="V677" s="776"/>
    </row>
    <row r="678" spans="1:22" ht="15.75" customHeight="1">
      <c r="A678" s="776"/>
      <c r="B678" s="776"/>
      <c r="C678" s="777"/>
      <c r="D678" s="778"/>
      <c r="E678" s="776"/>
      <c r="F678" s="776"/>
      <c r="G678" s="776"/>
      <c r="H678" s="776"/>
      <c r="I678" s="776"/>
      <c r="J678" s="776"/>
      <c r="K678" s="776"/>
      <c r="L678" s="776"/>
      <c r="M678" s="776"/>
      <c r="N678" s="776"/>
      <c r="O678" s="776"/>
      <c r="P678" s="776"/>
      <c r="Q678" s="776"/>
      <c r="R678" s="776"/>
      <c r="S678" s="776"/>
      <c r="T678" s="776"/>
      <c r="U678" s="776"/>
      <c r="V678" s="776"/>
    </row>
    <row r="679" spans="1:22" ht="15.75" customHeight="1">
      <c r="A679" s="776"/>
      <c r="B679" s="776"/>
      <c r="C679" s="777"/>
      <c r="D679" s="778"/>
      <c r="E679" s="776"/>
      <c r="F679" s="776"/>
      <c r="G679" s="776"/>
      <c r="H679" s="776"/>
      <c r="I679" s="776"/>
      <c r="J679" s="776"/>
      <c r="K679" s="776"/>
      <c r="L679" s="776"/>
      <c r="M679" s="776"/>
      <c r="N679" s="776"/>
      <c r="O679" s="776"/>
      <c r="P679" s="776"/>
      <c r="Q679" s="776"/>
      <c r="R679" s="776"/>
      <c r="S679" s="776"/>
      <c r="T679" s="776"/>
      <c r="U679" s="776"/>
      <c r="V679" s="776"/>
    </row>
    <row r="680" spans="1:22" ht="15.75" customHeight="1">
      <c r="A680" s="776"/>
      <c r="B680" s="776"/>
      <c r="C680" s="777"/>
      <c r="D680" s="778"/>
      <c r="E680" s="776"/>
      <c r="F680" s="776"/>
      <c r="G680" s="776"/>
      <c r="H680" s="776"/>
      <c r="I680" s="776"/>
      <c r="J680" s="776"/>
      <c r="K680" s="776"/>
      <c r="L680" s="776"/>
      <c r="M680" s="776"/>
      <c r="N680" s="776"/>
      <c r="O680" s="776"/>
      <c r="P680" s="776"/>
      <c r="Q680" s="776"/>
      <c r="R680" s="776"/>
      <c r="S680" s="776"/>
      <c r="T680" s="776"/>
      <c r="U680" s="776"/>
      <c r="V680" s="776"/>
    </row>
    <row r="681" spans="1:22" ht="15.75" customHeight="1">
      <c r="A681" s="776"/>
      <c r="B681" s="776"/>
      <c r="C681" s="777"/>
      <c r="D681" s="778"/>
      <c r="E681" s="776"/>
      <c r="F681" s="776"/>
      <c r="G681" s="776"/>
      <c r="H681" s="776"/>
      <c r="I681" s="776"/>
      <c r="J681" s="776"/>
      <c r="K681" s="776"/>
      <c r="L681" s="776"/>
      <c r="M681" s="776"/>
      <c r="N681" s="776"/>
      <c r="O681" s="776"/>
      <c r="P681" s="776"/>
      <c r="Q681" s="776"/>
      <c r="R681" s="776"/>
      <c r="S681" s="776"/>
      <c r="T681" s="776"/>
      <c r="U681" s="776"/>
      <c r="V681" s="776"/>
    </row>
    <row r="682" spans="1:22" ht="15.75" customHeight="1">
      <c r="A682" s="776"/>
      <c r="B682" s="776"/>
      <c r="C682" s="777"/>
      <c r="D682" s="778"/>
      <c r="E682" s="776"/>
      <c r="F682" s="776"/>
      <c r="G682" s="776"/>
      <c r="H682" s="776"/>
      <c r="I682" s="776"/>
      <c r="J682" s="776"/>
      <c r="K682" s="776"/>
      <c r="L682" s="776"/>
      <c r="M682" s="776"/>
      <c r="N682" s="776"/>
      <c r="O682" s="776"/>
      <c r="P682" s="776"/>
      <c r="Q682" s="776"/>
      <c r="R682" s="776"/>
      <c r="S682" s="776"/>
      <c r="T682" s="776"/>
      <c r="U682" s="776"/>
      <c r="V682" s="776"/>
    </row>
    <row r="683" spans="1:22" ht="15.75" customHeight="1">
      <c r="A683" s="776"/>
      <c r="B683" s="776"/>
      <c r="C683" s="777"/>
      <c r="D683" s="778"/>
      <c r="E683" s="776"/>
      <c r="F683" s="776"/>
      <c r="G683" s="776"/>
      <c r="H683" s="776"/>
      <c r="I683" s="776"/>
      <c r="J683" s="776"/>
      <c r="K683" s="776"/>
      <c r="L683" s="776"/>
      <c r="M683" s="776"/>
      <c r="N683" s="776"/>
      <c r="O683" s="776"/>
      <c r="P683" s="776"/>
      <c r="Q683" s="776"/>
      <c r="R683" s="776"/>
      <c r="S683" s="776"/>
      <c r="T683" s="776"/>
      <c r="U683" s="776"/>
      <c r="V683" s="776"/>
    </row>
    <row r="684" spans="1:22" ht="15.75" customHeight="1">
      <c r="A684" s="776"/>
      <c r="B684" s="776"/>
      <c r="C684" s="777"/>
      <c r="D684" s="778"/>
      <c r="E684" s="776"/>
      <c r="F684" s="776"/>
      <c r="G684" s="776"/>
      <c r="H684" s="776"/>
      <c r="I684" s="776"/>
      <c r="J684" s="776"/>
      <c r="K684" s="776"/>
      <c r="L684" s="776"/>
      <c r="M684" s="776"/>
      <c r="N684" s="776"/>
      <c r="O684" s="776"/>
      <c r="P684" s="776"/>
      <c r="Q684" s="776"/>
      <c r="R684" s="776"/>
      <c r="S684" s="776"/>
      <c r="T684" s="776"/>
      <c r="U684" s="776"/>
      <c r="V684" s="776"/>
    </row>
    <row r="685" spans="1:22" ht="15.75" customHeight="1">
      <c r="A685" s="776"/>
      <c r="B685" s="776"/>
      <c r="C685" s="777"/>
      <c r="D685" s="778"/>
      <c r="E685" s="776"/>
      <c r="F685" s="776"/>
      <c r="G685" s="776"/>
      <c r="H685" s="776"/>
      <c r="I685" s="776"/>
      <c r="J685" s="776"/>
      <c r="K685" s="776"/>
      <c r="L685" s="776"/>
      <c r="M685" s="776"/>
      <c r="N685" s="776"/>
      <c r="O685" s="776"/>
      <c r="P685" s="776"/>
      <c r="Q685" s="776"/>
      <c r="R685" s="776"/>
      <c r="S685" s="776"/>
      <c r="T685" s="776"/>
      <c r="U685" s="776"/>
      <c r="V685" s="776"/>
    </row>
    <row r="686" spans="1:22" ht="15.75" customHeight="1">
      <c r="A686" s="776"/>
      <c r="B686" s="776"/>
      <c r="C686" s="777"/>
      <c r="D686" s="778"/>
      <c r="E686" s="776"/>
      <c r="F686" s="776"/>
      <c r="G686" s="776"/>
      <c r="H686" s="776"/>
      <c r="I686" s="776"/>
      <c r="J686" s="776"/>
      <c r="K686" s="776"/>
      <c r="L686" s="776"/>
      <c r="M686" s="776"/>
      <c r="N686" s="776"/>
      <c r="O686" s="776"/>
      <c r="P686" s="776"/>
      <c r="Q686" s="776"/>
      <c r="R686" s="776"/>
      <c r="S686" s="776"/>
      <c r="T686" s="776"/>
      <c r="U686" s="776"/>
      <c r="V686" s="776"/>
    </row>
    <row r="687" spans="1:22" ht="15.75" customHeight="1">
      <c r="A687" s="776"/>
      <c r="B687" s="776"/>
      <c r="C687" s="777"/>
      <c r="D687" s="778"/>
      <c r="E687" s="776"/>
      <c r="F687" s="776"/>
      <c r="G687" s="776"/>
      <c r="H687" s="776"/>
      <c r="I687" s="776"/>
      <c r="J687" s="776"/>
      <c r="K687" s="776"/>
      <c r="L687" s="776"/>
      <c r="M687" s="776"/>
      <c r="N687" s="776"/>
      <c r="O687" s="776"/>
      <c r="P687" s="776"/>
      <c r="Q687" s="776"/>
      <c r="R687" s="776"/>
      <c r="S687" s="776"/>
      <c r="T687" s="776"/>
      <c r="U687" s="776"/>
      <c r="V687" s="776"/>
    </row>
    <row r="688" spans="1:22" ht="15.75" customHeight="1">
      <c r="A688" s="776"/>
      <c r="B688" s="776"/>
      <c r="C688" s="777"/>
      <c r="D688" s="778"/>
      <c r="E688" s="776"/>
      <c r="F688" s="776"/>
      <c r="G688" s="776"/>
      <c r="H688" s="776"/>
      <c r="I688" s="776"/>
      <c r="J688" s="776"/>
      <c r="K688" s="776"/>
      <c r="L688" s="776"/>
      <c r="M688" s="776"/>
      <c r="N688" s="776"/>
      <c r="O688" s="776"/>
      <c r="P688" s="776"/>
      <c r="Q688" s="776"/>
      <c r="R688" s="776"/>
      <c r="S688" s="776"/>
      <c r="T688" s="776"/>
      <c r="U688" s="776"/>
      <c r="V688" s="776"/>
    </row>
    <row r="689" spans="1:22" ht="15.75" customHeight="1">
      <c r="A689" s="776"/>
      <c r="B689" s="776"/>
      <c r="C689" s="777"/>
      <c r="D689" s="778"/>
      <c r="E689" s="776"/>
      <c r="F689" s="776"/>
      <c r="G689" s="776"/>
      <c r="H689" s="776"/>
      <c r="I689" s="776"/>
      <c r="J689" s="776"/>
      <c r="K689" s="776"/>
      <c r="L689" s="776"/>
      <c r="M689" s="776"/>
      <c r="N689" s="776"/>
      <c r="O689" s="776"/>
      <c r="P689" s="776"/>
      <c r="Q689" s="776"/>
      <c r="R689" s="776"/>
      <c r="S689" s="776"/>
      <c r="T689" s="776"/>
      <c r="U689" s="776"/>
      <c r="V689" s="776"/>
    </row>
    <row r="690" spans="1:22" ht="15.75" customHeight="1">
      <c r="A690" s="776"/>
      <c r="B690" s="776"/>
      <c r="C690" s="777"/>
      <c r="D690" s="778"/>
      <c r="E690" s="776"/>
      <c r="F690" s="776"/>
      <c r="G690" s="776"/>
      <c r="H690" s="776"/>
      <c r="I690" s="776"/>
      <c r="J690" s="776"/>
      <c r="K690" s="776"/>
      <c r="L690" s="776"/>
      <c r="M690" s="776"/>
      <c r="N690" s="776"/>
      <c r="O690" s="776"/>
      <c r="P690" s="776"/>
      <c r="Q690" s="776"/>
      <c r="R690" s="776"/>
      <c r="S690" s="776"/>
      <c r="T690" s="776"/>
      <c r="U690" s="776"/>
      <c r="V690" s="776"/>
    </row>
    <row r="691" spans="1:22" ht="15.75" customHeight="1">
      <c r="A691" s="776"/>
      <c r="B691" s="776"/>
      <c r="C691" s="777"/>
      <c r="D691" s="778"/>
      <c r="E691" s="776"/>
      <c r="F691" s="776"/>
      <c r="G691" s="776"/>
      <c r="H691" s="776"/>
      <c r="I691" s="776"/>
      <c r="J691" s="776"/>
      <c r="K691" s="776"/>
      <c r="L691" s="776"/>
      <c r="M691" s="776"/>
      <c r="N691" s="776"/>
      <c r="O691" s="776"/>
      <c r="P691" s="776"/>
      <c r="Q691" s="776"/>
      <c r="R691" s="776"/>
      <c r="S691" s="776"/>
      <c r="T691" s="776"/>
      <c r="U691" s="776"/>
      <c r="V691" s="776"/>
    </row>
    <row r="692" spans="1:22" ht="15.75" customHeight="1">
      <c r="A692" s="776"/>
      <c r="B692" s="776"/>
      <c r="C692" s="777"/>
      <c r="D692" s="778"/>
      <c r="E692" s="776"/>
      <c r="F692" s="776"/>
      <c r="G692" s="776"/>
      <c r="H692" s="776"/>
      <c r="I692" s="776"/>
      <c r="J692" s="776"/>
      <c r="K692" s="776"/>
      <c r="L692" s="776"/>
      <c r="M692" s="776"/>
      <c r="N692" s="776"/>
      <c r="O692" s="776"/>
      <c r="P692" s="776"/>
      <c r="Q692" s="776"/>
      <c r="R692" s="776"/>
      <c r="S692" s="776"/>
      <c r="T692" s="776"/>
      <c r="U692" s="776"/>
      <c r="V692" s="776"/>
    </row>
    <row r="693" spans="1:22" ht="15.75" customHeight="1">
      <c r="A693" s="776"/>
      <c r="B693" s="776"/>
      <c r="C693" s="777"/>
      <c r="D693" s="778"/>
      <c r="E693" s="776"/>
      <c r="F693" s="776"/>
      <c r="G693" s="776"/>
      <c r="H693" s="776"/>
      <c r="I693" s="776"/>
      <c r="J693" s="776"/>
      <c r="K693" s="776"/>
      <c r="L693" s="776"/>
      <c r="M693" s="776"/>
      <c r="N693" s="776"/>
      <c r="O693" s="776"/>
      <c r="P693" s="776"/>
      <c r="Q693" s="776"/>
      <c r="R693" s="776"/>
      <c r="S693" s="776"/>
      <c r="T693" s="776"/>
      <c r="U693" s="776"/>
      <c r="V693" s="776"/>
    </row>
    <row r="694" spans="1:22" ht="15.75" customHeight="1">
      <c r="A694" s="776"/>
      <c r="B694" s="776"/>
      <c r="C694" s="777"/>
      <c r="D694" s="778"/>
      <c r="E694" s="776"/>
      <c r="F694" s="776"/>
      <c r="G694" s="776"/>
      <c r="H694" s="776"/>
      <c r="I694" s="776"/>
      <c r="J694" s="776"/>
      <c r="K694" s="776"/>
      <c r="L694" s="776"/>
      <c r="M694" s="776"/>
      <c r="N694" s="776"/>
      <c r="O694" s="776"/>
      <c r="P694" s="776"/>
      <c r="Q694" s="776"/>
      <c r="R694" s="776"/>
      <c r="S694" s="776"/>
      <c r="T694" s="776"/>
      <c r="U694" s="776"/>
      <c r="V694" s="776"/>
    </row>
    <row r="695" spans="1:22" ht="15.75" customHeight="1">
      <c r="A695" s="776"/>
      <c r="B695" s="776"/>
      <c r="C695" s="777"/>
      <c r="D695" s="778"/>
      <c r="E695" s="776"/>
      <c r="F695" s="776"/>
      <c r="G695" s="776"/>
      <c r="H695" s="776"/>
      <c r="I695" s="776"/>
      <c r="J695" s="776"/>
      <c r="K695" s="776"/>
      <c r="L695" s="776"/>
      <c r="M695" s="776"/>
      <c r="N695" s="776"/>
      <c r="O695" s="776"/>
      <c r="P695" s="776"/>
      <c r="Q695" s="776"/>
      <c r="R695" s="776"/>
      <c r="S695" s="776"/>
      <c r="T695" s="776"/>
      <c r="U695" s="776"/>
      <c r="V695" s="776"/>
    </row>
    <row r="696" spans="1:22" ht="15.75" customHeight="1">
      <c r="A696" s="776"/>
      <c r="B696" s="776"/>
      <c r="C696" s="777"/>
      <c r="D696" s="778"/>
      <c r="E696" s="776"/>
      <c r="F696" s="776"/>
      <c r="G696" s="776"/>
      <c r="H696" s="776"/>
      <c r="I696" s="776"/>
      <c r="J696" s="776"/>
      <c r="K696" s="776"/>
      <c r="L696" s="776"/>
      <c r="M696" s="776"/>
      <c r="N696" s="776"/>
      <c r="O696" s="776"/>
      <c r="P696" s="776"/>
      <c r="Q696" s="776"/>
      <c r="R696" s="776"/>
      <c r="S696" s="776"/>
      <c r="T696" s="776"/>
      <c r="U696" s="776"/>
      <c r="V696" s="776"/>
    </row>
    <row r="697" spans="1:22" ht="15.75" customHeight="1">
      <c r="A697" s="776"/>
      <c r="B697" s="776"/>
      <c r="C697" s="777"/>
      <c r="D697" s="778"/>
      <c r="E697" s="776"/>
      <c r="F697" s="776"/>
      <c r="G697" s="776"/>
      <c r="H697" s="776"/>
      <c r="I697" s="776"/>
      <c r="J697" s="776"/>
      <c r="K697" s="776"/>
      <c r="L697" s="776"/>
      <c r="M697" s="776"/>
      <c r="N697" s="776"/>
      <c r="O697" s="776"/>
      <c r="P697" s="776"/>
      <c r="Q697" s="776"/>
      <c r="R697" s="776"/>
      <c r="S697" s="776"/>
      <c r="T697" s="776"/>
      <c r="U697" s="776"/>
      <c r="V697" s="776"/>
    </row>
    <row r="698" spans="1:22" ht="15.75" customHeight="1">
      <c r="A698" s="776"/>
      <c r="B698" s="776"/>
      <c r="C698" s="777"/>
      <c r="D698" s="778"/>
      <c r="E698" s="776"/>
      <c r="F698" s="776"/>
      <c r="G698" s="776"/>
      <c r="H698" s="776"/>
      <c r="I698" s="776"/>
      <c r="J698" s="776"/>
      <c r="K698" s="776"/>
      <c r="L698" s="776"/>
      <c r="M698" s="776"/>
      <c r="N698" s="776"/>
      <c r="O698" s="776"/>
      <c r="P698" s="776"/>
      <c r="Q698" s="776"/>
      <c r="R698" s="776"/>
      <c r="S698" s="776"/>
      <c r="T698" s="776"/>
      <c r="U698" s="776"/>
      <c r="V698" s="776"/>
    </row>
    <row r="699" spans="1:22" ht="15.75" customHeight="1">
      <c r="A699" s="776"/>
      <c r="B699" s="776"/>
      <c r="C699" s="777"/>
      <c r="D699" s="778"/>
      <c r="E699" s="776"/>
      <c r="F699" s="776"/>
      <c r="G699" s="776"/>
      <c r="H699" s="776"/>
      <c r="I699" s="776"/>
      <c r="J699" s="776"/>
      <c r="K699" s="776"/>
      <c r="L699" s="776"/>
      <c r="M699" s="776"/>
      <c r="N699" s="776"/>
      <c r="O699" s="776"/>
      <c r="P699" s="776"/>
      <c r="Q699" s="776"/>
      <c r="R699" s="776"/>
      <c r="S699" s="776"/>
      <c r="T699" s="776"/>
      <c r="U699" s="776"/>
      <c r="V699" s="776"/>
    </row>
    <row r="700" spans="1:22" ht="15.75" customHeight="1">
      <c r="A700" s="776"/>
      <c r="B700" s="776"/>
      <c r="C700" s="777"/>
      <c r="D700" s="778"/>
      <c r="E700" s="776"/>
      <c r="F700" s="776"/>
      <c r="G700" s="776"/>
      <c r="H700" s="776"/>
      <c r="I700" s="776"/>
      <c r="J700" s="776"/>
      <c r="K700" s="776"/>
      <c r="L700" s="776"/>
      <c r="M700" s="776"/>
      <c r="N700" s="776"/>
      <c r="O700" s="776"/>
      <c r="P700" s="776"/>
      <c r="Q700" s="776"/>
      <c r="R700" s="776"/>
      <c r="S700" s="776"/>
      <c r="T700" s="776"/>
      <c r="U700" s="776"/>
      <c r="V700" s="776"/>
    </row>
    <row r="701" spans="1:22" ht="15.75" customHeight="1">
      <c r="A701" s="776"/>
      <c r="B701" s="776"/>
      <c r="C701" s="777"/>
      <c r="D701" s="778"/>
      <c r="E701" s="776"/>
      <c r="F701" s="776"/>
      <c r="G701" s="776"/>
      <c r="H701" s="776"/>
      <c r="I701" s="776"/>
      <c r="J701" s="776"/>
      <c r="K701" s="776"/>
      <c r="L701" s="776"/>
      <c r="M701" s="776"/>
      <c r="N701" s="776"/>
      <c r="O701" s="776"/>
      <c r="P701" s="776"/>
      <c r="Q701" s="776"/>
      <c r="R701" s="776"/>
      <c r="S701" s="776"/>
      <c r="T701" s="776"/>
      <c r="U701" s="776"/>
      <c r="V701" s="776"/>
    </row>
    <row r="702" spans="1:22" ht="15.75" customHeight="1">
      <c r="A702" s="776"/>
      <c r="B702" s="776"/>
      <c r="C702" s="777"/>
      <c r="D702" s="778"/>
      <c r="E702" s="776"/>
      <c r="F702" s="776"/>
      <c r="G702" s="776"/>
      <c r="H702" s="776"/>
      <c r="I702" s="776"/>
      <c r="J702" s="776"/>
      <c r="K702" s="776"/>
      <c r="L702" s="776"/>
      <c r="M702" s="776"/>
      <c r="N702" s="776"/>
      <c r="O702" s="776"/>
      <c r="P702" s="776"/>
      <c r="Q702" s="776"/>
      <c r="R702" s="776"/>
      <c r="S702" s="776"/>
      <c r="T702" s="776"/>
      <c r="U702" s="776"/>
      <c r="V702" s="776"/>
    </row>
    <row r="703" spans="1:22" ht="15.75" customHeight="1">
      <c r="A703" s="776"/>
      <c r="B703" s="776"/>
      <c r="C703" s="777"/>
      <c r="D703" s="778"/>
      <c r="E703" s="776"/>
      <c r="F703" s="776"/>
      <c r="G703" s="776"/>
      <c r="H703" s="776"/>
      <c r="I703" s="776"/>
      <c r="J703" s="776"/>
      <c r="K703" s="776"/>
      <c r="L703" s="776"/>
      <c r="M703" s="776"/>
      <c r="N703" s="776"/>
      <c r="O703" s="776"/>
      <c r="P703" s="776"/>
      <c r="Q703" s="776"/>
      <c r="R703" s="776"/>
      <c r="S703" s="776"/>
      <c r="T703" s="776"/>
      <c r="U703" s="776"/>
      <c r="V703" s="776"/>
    </row>
    <row r="704" spans="1:22" ht="15.75" customHeight="1">
      <c r="A704" s="776"/>
      <c r="B704" s="776"/>
      <c r="C704" s="777"/>
      <c r="D704" s="778"/>
      <c r="E704" s="776"/>
      <c r="F704" s="776"/>
      <c r="G704" s="776"/>
      <c r="H704" s="776"/>
      <c r="I704" s="776"/>
      <c r="J704" s="776"/>
      <c r="K704" s="776"/>
      <c r="L704" s="776"/>
      <c r="M704" s="776"/>
      <c r="N704" s="776"/>
      <c r="O704" s="776"/>
      <c r="P704" s="776"/>
      <c r="Q704" s="776"/>
      <c r="R704" s="776"/>
      <c r="S704" s="776"/>
      <c r="T704" s="776"/>
      <c r="U704" s="776"/>
      <c r="V704" s="776"/>
    </row>
    <row r="705" spans="1:22" ht="15.75" customHeight="1">
      <c r="A705" s="776"/>
      <c r="B705" s="776"/>
      <c r="C705" s="777"/>
      <c r="D705" s="778"/>
      <c r="E705" s="776"/>
      <c r="F705" s="776"/>
      <c r="G705" s="776"/>
      <c r="H705" s="776"/>
      <c r="I705" s="776"/>
      <c r="J705" s="776"/>
      <c r="K705" s="776"/>
      <c r="L705" s="776"/>
      <c r="M705" s="776"/>
      <c r="N705" s="776"/>
      <c r="O705" s="776"/>
      <c r="P705" s="776"/>
      <c r="Q705" s="776"/>
      <c r="R705" s="776"/>
      <c r="S705" s="776"/>
      <c r="T705" s="776"/>
      <c r="U705" s="776"/>
      <c r="V705" s="776"/>
    </row>
    <row r="706" spans="1:22" ht="15.75" customHeight="1">
      <c r="A706" s="776"/>
      <c r="B706" s="776"/>
      <c r="C706" s="777"/>
      <c r="D706" s="778"/>
      <c r="E706" s="776"/>
      <c r="F706" s="776"/>
      <c r="G706" s="776"/>
      <c r="H706" s="776"/>
      <c r="I706" s="776"/>
      <c r="J706" s="776"/>
      <c r="K706" s="776"/>
      <c r="L706" s="776"/>
      <c r="M706" s="776"/>
      <c r="N706" s="776"/>
      <c r="O706" s="776"/>
      <c r="P706" s="776"/>
      <c r="Q706" s="776"/>
      <c r="R706" s="776"/>
      <c r="S706" s="776"/>
      <c r="T706" s="776"/>
      <c r="U706" s="776"/>
      <c r="V706" s="776"/>
    </row>
    <row r="707" spans="1:22" ht="15.75" customHeight="1">
      <c r="A707" s="776"/>
      <c r="B707" s="776"/>
      <c r="C707" s="777"/>
      <c r="D707" s="778"/>
      <c r="E707" s="776"/>
      <c r="F707" s="776"/>
      <c r="G707" s="776"/>
      <c r="H707" s="776"/>
      <c r="I707" s="776"/>
      <c r="J707" s="776"/>
      <c r="K707" s="776"/>
      <c r="L707" s="776"/>
      <c r="M707" s="776"/>
      <c r="N707" s="776"/>
      <c r="O707" s="776"/>
      <c r="P707" s="776"/>
      <c r="Q707" s="776"/>
      <c r="R707" s="776"/>
      <c r="S707" s="776"/>
      <c r="T707" s="776"/>
      <c r="U707" s="776"/>
      <c r="V707" s="776"/>
    </row>
    <row r="708" spans="1:22" ht="15.75" customHeight="1">
      <c r="A708" s="776"/>
      <c r="B708" s="776"/>
      <c r="C708" s="777"/>
      <c r="D708" s="778"/>
      <c r="E708" s="776"/>
      <c r="F708" s="776"/>
      <c r="G708" s="776"/>
      <c r="H708" s="776"/>
      <c r="I708" s="776"/>
      <c r="J708" s="776"/>
      <c r="K708" s="776"/>
      <c r="L708" s="776"/>
      <c r="M708" s="776"/>
      <c r="N708" s="776"/>
      <c r="O708" s="776"/>
      <c r="P708" s="776"/>
      <c r="Q708" s="776"/>
      <c r="R708" s="776"/>
      <c r="S708" s="776"/>
      <c r="T708" s="776"/>
      <c r="U708" s="776"/>
      <c r="V708" s="776"/>
    </row>
    <row r="709" spans="1:22" ht="15.75" customHeight="1">
      <c r="A709" s="776"/>
      <c r="B709" s="776"/>
      <c r="C709" s="777"/>
      <c r="D709" s="778"/>
      <c r="E709" s="776"/>
      <c r="F709" s="776"/>
      <c r="G709" s="776"/>
      <c r="H709" s="776"/>
      <c r="I709" s="776"/>
      <c r="J709" s="776"/>
      <c r="K709" s="776"/>
      <c r="L709" s="776"/>
      <c r="M709" s="776"/>
      <c r="N709" s="776"/>
      <c r="O709" s="776"/>
      <c r="P709" s="776"/>
      <c r="Q709" s="776"/>
      <c r="R709" s="776"/>
      <c r="S709" s="776"/>
      <c r="T709" s="776"/>
      <c r="U709" s="776"/>
      <c r="V709" s="776"/>
    </row>
    <row r="710" spans="1:22" ht="15.75" customHeight="1">
      <c r="A710" s="776"/>
      <c r="B710" s="776"/>
      <c r="C710" s="777"/>
      <c r="D710" s="778"/>
      <c r="E710" s="776"/>
      <c r="F710" s="776"/>
      <c r="G710" s="776"/>
      <c r="H710" s="776"/>
      <c r="I710" s="776"/>
      <c r="J710" s="776"/>
      <c r="K710" s="776"/>
      <c r="L710" s="776"/>
      <c r="M710" s="776"/>
      <c r="N710" s="776"/>
      <c r="O710" s="776"/>
      <c r="P710" s="776"/>
      <c r="Q710" s="776"/>
      <c r="R710" s="776"/>
      <c r="S710" s="776"/>
      <c r="T710" s="776"/>
      <c r="U710" s="776"/>
      <c r="V710" s="776"/>
    </row>
    <row r="711" spans="1:22" ht="15.75" customHeight="1">
      <c r="A711" s="776"/>
      <c r="B711" s="776"/>
      <c r="C711" s="777"/>
      <c r="D711" s="778"/>
      <c r="E711" s="776"/>
      <c r="F711" s="776"/>
      <c r="G711" s="776"/>
      <c r="H711" s="776"/>
      <c r="I711" s="776"/>
      <c r="J711" s="776"/>
      <c r="K711" s="776"/>
      <c r="L711" s="776"/>
      <c r="M711" s="776"/>
      <c r="N711" s="776"/>
      <c r="O711" s="776"/>
      <c r="P711" s="776"/>
      <c r="Q711" s="776"/>
      <c r="R711" s="776"/>
      <c r="S711" s="776"/>
      <c r="T711" s="776"/>
      <c r="U711" s="776"/>
      <c r="V711" s="776"/>
    </row>
    <row r="712" spans="1:22" ht="15.75" customHeight="1">
      <c r="A712" s="776"/>
      <c r="B712" s="776"/>
      <c r="C712" s="777"/>
      <c r="D712" s="778"/>
      <c r="E712" s="776"/>
      <c r="F712" s="776"/>
      <c r="G712" s="776"/>
      <c r="H712" s="776"/>
      <c r="I712" s="776"/>
      <c r="J712" s="776"/>
      <c r="K712" s="776"/>
      <c r="L712" s="776"/>
      <c r="M712" s="776"/>
      <c r="N712" s="776"/>
      <c r="O712" s="776"/>
      <c r="P712" s="776"/>
      <c r="Q712" s="776"/>
      <c r="R712" s="776"/>
      <c r="S712" s="776"/>
      <c r="T712" s="776"/>
      <c r="U712" s="776"/>
      <c r="V712" s="776"/>
    </row>
    <row r="713" spans="1:22" ht="15.75" customHeight="1">
      <c r="A713" s="776"/>
      <c r="B713" s="776"/>
      <c r="C713" s="777"/>
      <c r="D713" s="778"/>
      <c r="E713" s="776"/>
      <c r="F713" s="776"/>
      <c r="G713" s="776"/>
      <c r="H713" s="776"/>
      <c r="I713" s="776"/>
      <c r="J713" s="776"/>
      <c r="K713" s="776"/>
      <c r="L713" s="776"/>
      <c r="M713" s="776"/>
      <c r="N713" s="776"/>
      <c r="O713" s="776"/>
      <c r="P713" s="776"/>
      <c r="Q713" s="776"/>
      <c r="R713" s="776"/>
      <c r="S713" s="776"/>
      <c r="T713" s="776"/>
      <c r="U713" s="776"/>
      <c r="V713" s="776"/>
    </row>
    <row r="714" spans="1:22" ht="15.75" customHeight="1">
      <c r="A714" s="776"/>
      <c r="B714" s="776"/>
      <c r="C714" s="777"/>
      <c r="D714" s="778"/>
      <c r="E714" s="776"/>
      <c r="F714" s="776"/>
      <c r="G714" s="776"/>
      <c r="H714" s="776"/>
      <c r="I714" s="776"/>
      <c r="J714" s="776"/>
      <c r="K714" s="776"/>
      <c r="L714" s="776"/>
      <c r="M714" s="776"/>
      <c r="N714" s="776"/>
      <c r="O714" s="776"/>
      <c r="P714" s="776"/>
      <c r="Q714" s="776"/>
      <c r="R714" s="776"/>
      <c r="S714" s="776"/>
      <c r="T714" s="776"/>
      <c r="U714" s="776"/>
      <c r="V714" s="776"/>
    </row>
    <row r="715" spans="1:22" ht="15.75" customHeight="1">
      <c r="A715" s="776"/>
      <c r="B715" s="776"/>
      <c r="C715" s="777"/>
      <c r="D715" s="778"/>
      <c r="E715" s="776"/>
      <c r="F715" s="776"/>
      <c r="G715" s="776"/>
      <c r="H715" s="776"/>
      <c r="I715" s="776"/>
      <c r="J715" s="776"/>
      <c r="K715" s="776"/>
      <c r="L715" s="776"/>
      <c r="M715" s="776"/>
      <c r="N715" s="776"/>
      <c r="O715" s="776"/>
      <c r="P715" s="776"/>
      <c r="Q715" s="776"/>
      <c r="R715" s="776"/>
      <c r="S715" s="776"/>
      <c r="T715" s="776"/>
      <c r="U715" s="776"/>
      <c r="V715" s="776"/>
    </row>
    <row r="716" spans="1:22" ht="15.75" customHeight="1">
      <c r="A716" s="776"/>
      <c r="B716" s="776"/>
      <c r="C716" s="777"/>
      <c r="D716" s="778"/>
      <c r="E716" s="776"/>
      <c r="F716" s="776"/>
      <c r="G716" s="776"/>
      <c r="H716" s="776"/>
      <c r="I716" s="776"/>
      <c r="J716" s="776"/>
      <c r="K716" s="776"/>
      <c r="L716" s="776"/>
      <c r="M716" s="776"/>
      <c r="N716" s="776"/>
      <c r="O716" s="776"/>
      <c r="P716" s="776"/>
      <c r="Q716" s="776"/>
      <c r="R716" s="776"/>
      <c r="S716" s="776"/>
      <c r="T716" s="776"/>
      <c r="U716" s="776"/>
      <c r="V716" s="776"/>
    </row>
    <row r="717" spans="1:22" ht="15.75" customHeight="1">
      <c r="A717" s="776"/>
      <c r="B717" s="776"/>
      <c r="C717" s="777"/>
      <c r="D717" s="778"/>
      <c r="E717" s="776"/>
      <c r="F717" s="776"/>
      <c r="G717" s="776"/>
      <c r="H717" s="776"/>
      <c r="I717" s="776"/>
      <c r="J717" s="776"/>
      <c r="K717" s="776"/>
      <c r="L717" s="776"/>
      <c r="M717" s="776"/>
      <c r="N717" s="776"/>
      <c r="O717" s="776"/>
      <c r="P717" s="776"/>
      <c r="Q717" s="776"/>
      <c r="R717" s="776"/>
      <c r="S717" s="776"/>
      <c r="T717" s="776"/>
      <c r="U717" s="776"/>
      <c r="V717" s="776"/>
    </row>
    <row r="718" spans="1:22" ht="15.75" customHeight="1">
      <c r="A718" s="776"/>
      <c r="B718" s="776"/>
      <c r="C718" s="777"/>
      <c r="D718" s="778"/>
      <c r="E718" s="776"/>
      <c r="F718" s="776"/>
      <c r="G718" s="776"/>
      <c r="H718" s="776"/>
      <c r="I718" s="776"/>
      <c r="J718" s="776"/>
      <c r="K718" s="776"/>
      <c r="L718" s="776"/>
      <c r="M718" s="776"/>
      <c r="N718" s="776"/>
      <c r="O718" s="776"/>
      <c r="P718" s="776"/>
      <c r="Q718" s="776"/>
      <c r="R718" s="776"/>
      <c r="S718" s="776"/>
      <c r="T718" s="776"/>
      <c r="U718" s="776"/>
      <c r="V718" s="776"/>
    </row>
    <row r="719" spans="1:22" ht="15.75" customHeight="1">
      <c r="A719" s="776"/>
      <c r="B719" s="776"/>
      <c r="C719" s="777"/>
      <c r="D719" s="778"/>
      <c r="E719" s="776"/>
      <c r="F719" s="776"/>
      <c r="G719" s="776"/>
      <c r="H719" s="776"/>
      <c r="I719" s="776"/>
      <c r="J719" s="776"/>
      <c r="K719" s="776"/>
      <c r="L719" s="776"/>
      <c r="M719" s="776"/>
      <c r="N719" s="776"/>
      <c r="O719" s="776"/>
      <c r="P719" s="776"/>
      <c r="Q719" s="776"/>
      <c r="R719" s="776"/>
      <c r="S719" s="776"/>
      <c r="T719" s="776"/>
      <c r="U719" s="776"/>
      <c r="V719" s="776"/>
    </row>
    <row r="720" spans="1:22" ht="15.75" customHeight="1">
      <c r="A720" s="776"/>
      <c r="B720" s="776"/>
      <c r="C720" s="777"/>
      <c r="D720" s="778"/>
      <c r="E720" s="776"/>
      <c r="F720" s="776"/>
      <c r="G720" s="776"/>
      <c r="H720" s="776"/>
      <c r="I720" s="776"/>
      <c r="J720" s="776"/>
      <c r="K720" s="776"/>
      <c r="L720" s="776"/>
      <c r="M720" s="776"/>
      <c r="N720" s="776"/>
      <c r="O720" s="776"/>
      <c r="P720" s="776"/>
      <c r="Q720" s="776"/>
      <c r="R720" s="776"/>
      <c r="S720" s="776"/>
      <c r="T720" s="776"/>
      <c r="U720" s="776"/>
      <c r="V720" s="776"/>
    </row>
    <row r="721" spans="1:22" ht="15.75" customHeight="1">
      <c r="A721" s="776"/>
      <c r="B721" s="776"/>
      <c r="C721" s="777"/>
      <c r="D721" s="778"/>
      <c r="E721" s="776"/>
      <c r="F721" s="776"/>
      <c r="G721" s="776"/>
      <c r="H721" s="776"/>
      <c r="I721" s="776"/>
      <c r="J721" s="776"/>
      <c r="K721" s="776"/>
      <c r="L721" s="776"/>
      <c r="M721" s="776"/>
      <c r="N721" s="776"/>
      <c r="O721" s="776"/>
      <c r="P721" s="776"/>
      <c r="Q721" s="776"/>
      <c r="R721" s="776"/>
      <c r="S721" s="776"/>
      <c r="T721" s="776"/>
      <c r="U721" s="776"/>
      <c r="V721" s="776"/>
    </row>
    <row r="722" spans="1:22" ht="15.75" customHeight="1">
      <c r="A722" s="776"/>
      <c r="B722" s="776"/>
      <c r="C722" s="777"/>
      <c r="D722" s="778"/>
      <c r="E722" s="776"/>
      <c r="F722" s="776"/>
      <c r="G722" s="776"/>
      <c r="H722" s="776"/>
      <c r="I722" s="776"/>
      <c r="J722" s="776"/>
      <c r="K722" s="776"/>
      <c r="L722" s="776"/>
      <c r="M722" s="776"/>
      <c r="N722" s="776"/>
      <c r="O722" s="776"/>
      <c r="P722" s="776"/>
      <c r="Q722" s="776"/>
      <c r="R722" s="776"/>
      <c r="S722" s="776"/>
      <c r="T722" s="776"/>
      <c r="U722" s="776"/>
      <c r="V722" s="776"/>
    </row>
    <row r="723" spans="1:22" ht="15.75" customHeight="1">
      <c r="A723" s="776"/>
      <c r="B723" s="776"/>
      <c r="C723" s="777"/>
      <c r="D723" s="778"/>
      <c r="E723" s="776"/>
      <c r="F723" s="776"/>
      <c r="G723" s="776"/>
      <c r="H723" s="776"/>
      <c r="I723" s="776"/>
      <c r="J723" s="776"/>
      <c r="K723" s="776"/>
      <c r="L723" s="776"/>
      <c r="M723" s="776"/>
      <c r="N723" s="776"/>
      <c r="O723" s="776"/>
      <c r="P723" s="776"/>
      <c r="Q723" s="776"/>
      <c r="R723" s="776"/>
      <c r="S723" s="776"/>
      <c r="T723" s="776"/>
      <c r="U723" s="776"/>
      <c r="V723" s="776"/>
    </row>
    <row r="724" spans="1:22" ht="15.75" customHeight="1">
      <c r="A724" s="776"/>
      <c r="B724" s="776"/>
      <c r="C724" s="777"/>
      <c r="D724" s="778"/>
      <c r="E724" s="776"/>
      <c r="F724" s="776"/>
      <c r="G724" s="776"/>
      <c r="H724" s="776"/>
      <c r="I724" s="776"/>
      <c r="J724" s="776"/>
      <c r="K724" s="776"/>
      <c r="L724" s="776"/>
      <c r="M724" s="776"/>
      <c r="N724" s="776"/>
      <c r="O724" s="776"/>
      <c r="P724" s="776"/>
      <c r="Q724" s="776"/>
      <c r="R724" s="776"/>
      <c r="S724" s="776"/>
      <c r="T724" s="776"/>
      <c r="U724" s="776"/>
      <c r="V724" s="776"/>
    </row>
    <row r="725" spans="1:22" ht="15.75" customHeight="1">
      <c r="A725" s="776"/>
      <c r="B725" s="776"/>
      <c r="C725" s="777"/>
      <c r="D725" s="778"/>
      <c r="E725" s="776"/>
      <c r="F725" s="776"/>
      <c r="G725" s="776"/>
      <c r="H725" s="776"/>
      <c r="I725" s="776"/>
      <c r="J725" s="776"/>
      <c r="K725" s="776"/>
      <c r="L725" s="776"/>
      <c r="M725" s="776"/>
      <c r="N725" s="776"/>
      <c r="O725" s="776"/>
      <c r="P725" s="776"/>
      <c r="Q725" s="776"/>
      <c r="R725" s="776"/>
      <c r="S725" s="776"/>
      <c r="T725" s="776"/>
      <c r="U725" s="776"/>
      <c r="V725" s="776"/>
    </row>
    <row r="726" spans="1:22" ht="15.75" customHeight="1">
      <c r="A726" s="776"/>
      <c r="B726" s="776"/>
      <c r="C726" s="777"/>
      <c r="D726" s="778"/>
      <c r="E726" s="776"/>
      <c r="F726" s="776"/>
      <c r="G726" s="776"/>
      <c r="H726" s="776"/>
      <c r="I726" s="776"/>
      <c r="J726" s="776"/>
      <c r="K726" s="776"/>
      <c r="L726" s="776"/>
      <c r="M726" s="776"/>
      <c r="N726" s="776"/>
      <c r="O726" s="776"/>
      <c r="P726" s="776"/>
      <c r="Q726" s="776"/>
      <c r="R726" s="776"/>
      <c r="S726" s="776"/>
      <c r="T726" s="776"/>
      <c r="U726" s="776"/>
      <c r="V726" s="776"/>
    </row>
    <row r="727" spans="1:22" ht="15.75" customHeight="1">
      <c r="A727" s="776"/>
      <c r="B727" s="776"/>
      <c r="C727" s="777"/>
      <c r="D727" s="778"/>
      <c r="E727" s="776"/>
      <c r="F727" s="776"/>
      <c r="G727" s="776"/>
      <c r="H727" s="776"/>
      <c r="I727" s="776"/>
      <c r="J727" s="776"/>
      <c r="K727" s="776"/>
      <c r="L727" s="776"/>
      <c r="M727" s="776"/>
      <c r="N727" s="776"/>
      <c r="O727" s="776"/>
      <c r="P727" s="776"/>
      <c r="Q727" s="776"/>
      <c r="R727" s="776"/>
      <c r="S727" s="776"/>
      <c r="T727" s="776"/>
      <c r="U727" s="776"/>
      <c r="V727" s="776"/>
    </row>
    <row r="728" spans="1:22" ht="15.75" customHeight="1">
      <c r="A728" s="776"/>
      <c r="B728" s="776"/>
      <c r="C728" s="777"/>
      <c r="D728" s="778"/>
      <c r="E728" s="776"/>
      <c r="F728" s="776"/>
      <c r="G728" s="776"/>
      <c r="H728" s="776"/>
      <c r="I728" s="776"/>
      <c r="J728" s="776"/>
      <c r="K728" s="776"/>
      <c r="L728" s="776"/>
      <c r="M728" s="776"/>
      <c r="N728" s="776"/>
      <c r="O728" s="776"/>
      <c r="P728" s="776"/>
      <c r="Q728" s="776"/>
      <c r="R728" s="776"/>
      <c r="S728" s="776"/>
      <c r="T728" s="776"/>
      <c r="U728" s="776"/>
      <c r="V728" s="776"/>
    </row>
    <row r="729" spans="1:22" ht="15.75" customHeight="1">
      <c r="A729" s="776"/>
      <c r="B729" s="776"/>
      <c r="C729" s="777"/>
      <c r="D729" s="778"/>
      <c r="E729" s="776"/>
      <c r="F729" s="776"/>
      <c r="G729" s="776"/>
      <c r="H729" s="776"/>
      <c r="I729" s="776"/>
      <c r="J729" s="776"/>
      <c r="K729" s="776"/>
      <c r="L729" s="776"/>
      <c r="M729" s="776"/>
      <c r="N729" s="776"/>
      <c r="O729" s="776"/>
      <c r="P729" s="776"/>
      <c r="Q729" s="776"/>
      <c r="R729" s="776"/>
      <c r="S729" s="776"/>
      <c r="T729" s="776"/>
      <c r="U729" s="776"/>
      <c r="V729" s="776"/>
    </row>
    <row r="730" spans="1:22" ht="15.75" customHeight="1">
      <c r="A730" s="776"/>
      <c r="B730" s="776"/>
      <c r="C730" s="777"/>
      <c r="D730" s="778"/>
      <c r="E730" s="776"/>
      <c r="F730" s="776"/>
      <c r="G730" s="776"/>
      <c r="H730" s="776"/>
      <c r="I730" s="776"/>
      <c r="J730" s="776"/>
      <c r="K730" s="776"/>
      <c r="L730" s="776"/>
      <c r="M730" s="776"/>
      <c r="N730" s="776"/>
      <c r="O730" s="776"/>
      <c r="P730" s="776"/>
      <c r="Q730" s="776"/>
      <c r="R730" s="776"/>
      <c r="S730" s="776"/>
      <c r="T730" s="776"/>
      <c r="U730" s="776"/>
      <c r="V730" s="776"/>
    </row>
    <row r="731" spans="1:22" ht="15.75" customHeight="1">
      <c r="A731" s="776"/>
      <c r="B731" s="776"/>
      <c r="C731" s="777"/>
      <c r="D731" s="778"/>
      <c r="E731" s="776"/>
      <c r="F731" s="776"/>
      <c r="G731" s="776"/>
      <c r="H731" s="776"/>
      <c r="I731" s="776"/>
      <c r="J731" s="776"/>
      <c r="K731" s="776"/>
      <c r="L731" s="776"/>
      <c r="M731" s="776"/>
      <c r="N731" s="776"/>
      <c r="O731" s="776"/>
      <c r="P731" s="776"/>
      <c r="Q731" s="776"/>
      <c r="R731" s="776"/>
      <c r="S731" s="776"/>
      <c r="T731" s="776"/>
      <c r="U731" s="776"/>
      <c r="V731" s="776"/>
    </row>
    <row r="732" spans="1:22" ht="15.75" customHeight="1">
      <c r="A732" s="776"/>
      <c r="B732" s="776"/>
      <c r="C732" s="777"/>
      <c r="D732" s="778"/>
      <c r="E732" s="776"/>
      <c r="F732" s="776"/>
      <c r="G732" s="776"/>
      <c r="H732" s="776"/>
      <c r="I732" s="776"/>
      <c r="J732" s="776"/>
      <c r="K732" s="776"/>
      <c r="L732" s="776"/>
      <c r="M732" s="776"/>
      <c r="N732" s="776"/>
      <c r="O732" s="776"/>
      <c r="P732" s="776"/>
      <c r="Q732" s="776"/>
      <c r="R732" s="776"/>
      <c r="S732" s="776"/>
      <c r="T732" s="776"/>
      <c r="U732" s="776"/>
      <c r="V732" s="776"/>
    </row>
    <row r="733" spans="1:22" ht="15.75" customHeight="1">
      <c r="A733" s="776"/>
      <c r="B733" s="776"/>
      <c r="C733" s="777"/>
      <c r="D733" s="778"/>
      <c r="E733" s="776"/>
      <c r="F733" s="776"/>
      <c r="G733" s="776"/>
      <c r="H733" s="776"/>
      <c r="I733" s="776"/>
      <c r="J733" s="776"/>
      <c r="K733" s="776"/>
      <c r="L733" s="776"/>
      <c r="M733" s="776"/>
      <c r="N733" s="776"/>
      <c r="O733" s="776"/>
      <c r="P733" s="776"/>
      <c r="Q733" s="776"/>
      <c r="R733" s="776"/>
      <c r="S733" s="776"/>
      <c r="T733" s="776"/>
      <c r="U733" s="776"/>
      <c r="V733" s="776"/>
    </row>
    <row r="734" spans="1:22" ht="15.75" customHeight="1">
      <c r="A734" s="776"/>
      <c r="B734" s="776"/>
      <c r="C734" s="777"/>
      <c r="D734" s="778"/>
      <c r="E734" s="776"/>
      <c r="F734" s="776"/>
      <c r="G734" s="776"/>
      <c r="H734" s="776"/>
      <c r="I734" s="776"/>
      <c r="J734" s="776"/>
      <c r="K734" s="776"/>
      <c r="L734" s="776"/>
      <c r="M734" s="776"/>
      <c r="N734" s="776"/>
      <c r="O734" s="776"/>
      <c r="P734" s="776"/>
      <c r="Q734" s="776"/>
      <c r="R734" s="776"/>
      <c r="S734" s="776"/>
      <c r="T734" s="776"/>
      <c r="U734" s="776"/>
      <c r="V734" s="776"/>
    </row>
    <row r="735" spans="1:22" ht="15.75" customHeight="1">
      <c r="A735" s="776"/>
      <c r="B735" s="776"/>
      <c r="C735" s="777"/>
      <c r="D735" s="778"/>
      <c r="E735" s="776"/>
      <c r="F735" s="776"/>
      <c r="G735" s="776"/>
      <c r="H735" s="776"/>
      <c r="I735" s="776"/>
      <c r="J735" s="776"/>
      <c r="K735" s="776"/>
      <c r="L735" s="776"/>
      <c r="M735" s="776"/>
      <c r="N735" s="776"/>
      <c r="O735" s="776"/>
      <c r="P735" s="776"/>
      <c r="Q735" s="776"/>
      <c r="R735" s="776"/>
      <c r="S735" s="776"/>
      <c r="T735" s="776"/>
      <c r="U735" s="776"/>
      <c r="V735" s="776"/>
    </row>
    <row r="736" spans="1:22" ht="15.75" customHeight="1">
      <c r="A736" s="776"/>
      <c r="B736" s="776"/>
      <c r="C736" s="777"/>
      <c r="D736" s="778"/>
      <c r="E736" s="776"/>
      <c r="F736" s="776"/>
      <c r="G736" s="776"/>
      <c r="H736" s="776"/>
      <c r="I736" s="776"/>
      <c r="J736" s="776"/>
      <c r="K736" s="776"/>
      <c r="L736" s="776"/>
      <c r="M736" s="776"/>
      <c r="N736" s="776"/>
      <c r="O736" s="776"/>
      <c r="P736" s="776"/>
      <c r="Q736" s="776"/>
      <c r="R736" s="776"/>
      <c r="S736" s="776"/>
      <c r="T736" s="776"/>
      <c r="U736" s="776"/>
      <c r="V736" s="776"/>
    </row>
    <row r="737" spans="1:22" ht="15.75" customHeight="1">
      <c r="A737" s="776"/>
      <c r="B737" s="776"/>
      <c r="C737" s="777"/>
      <c r="D737" s="778"/>
      <c r="E737" s="776"/>
      <c r="F737" s="776"/>
      <c r="G737" s="776"/>
      <c r="H737" s="776"/>
      <c r="I737" s="776"/>
      <c r="J737" s="776"/>
      <c r="K737" s="776"/>
      <c r="L737" s="776"/>
      <c r="M737" s="776"/>
      <c r="N737" s="776"/>
      <c r="O737" s="776"/>
      <c r="P737" s="776"/>
      <c r="Q737" s="776"/>
      <c r="R737" s="776"/>
      <c r="S737" s="776"/>
      <c r="T737" s="776"/>
      <c r="U737" s="776"/>
      <c r="V737" s="776"/>
    </row>
    <row r="738" spans="1:22" ht="15.75" customHeight="1">
      <c r="A738" s="776"/>
      <c r="B738" s="776"/>
      <c r="C738" s="777"/>
      <c r="D738" s="778"/>
      <c r="E738" s="776"/>
      <c r="F738" s="776"/>
      <c r="G738" s="776"/>
      <c r="H738" s="776"/>
      <c r="I738" s="776"/>
      <c r="J738" s="776"/>
      <c r="K738" s="776"/>
      <c r="L738" s="776"/>
      <c r="M738" s="776"/>
      <c r="N738" s="776"/>
      <c r="O738" s="776"/>
      <c r="P738" s="776"/>
      <c r="Q738" s="776"/>
      <c r="R738" s="776"/>
      <c r="S738" s="776"/>
      <c r="T738" s="776"/>
      <c r="U738" s="776"/>
      <c r="V738" s="776"/>
    </row>
    <row r="739" spans="1:22" ht="15.75" customHeight="1">
      <c r="A739" s="776"/>
      <c r="B739" s="776"/>
      <c r="C739" s="777"/>
      <c r="D739" s="778"/>
      <c r="E739" s="776"/>
      <c r="F739" s="776"/>
      <c r="G739" s="776"/>
      <c r="H739" s="776"/>
      <c r="I739" s="776"/>
      <c r="J739" s="776"/>
      <c r="K739" s="776"/>
      <c r="L739" s="776"/>
      <c r="M739" s="776"/>
      <c r="N739" s="776"/>
      <c r="O739" s="776"/>
      <c r="P739" s="776"/>
      <c r="Q739" s="776"/>
      <c r="R739" s="776"/>
      <c r="S739" s="776"/>
      <c r="T739" s="776"/>
      <c r="U739" s="776"/>
      <c r="V739" s="776"/>
    </row>
    <row r="740" spans="1:22" ht="15.75" customHeight="1">
      <c r="A740" s="776"/>
      <c r="B740" s="776"/>
      <c r="C740" s="777"/>
      <c r="D740" s="778"/>
      <c r="E740" s="776"/>
      <c r="F740" s="776"/>
      <c r="G740" s="776"/>
      <c r="H740" s="776"/>
      <c r="I740" s="776"/>
      <c r="J740" s="776"/>
      <c r="K740" s="776"/>
      <c r="L740" s="776"/>
      <c r="M740" s="776"/>
      <c r="N740" s="776"/>
      <c r="O740" s="776"/>
      <c r="P740" s="776"/>
      <c r="Q740" s="776"/>
      <c r="R740" s="776"/>
      <c r="S740" s="776"/>
      <c r="T740" s="776"/>
      <c r="U740" s="776"/>
      <c r="V740" s="776"/>
    </row>
    <row r="741" spans="1:22" ht="15.75" customHeight="1">
      <c r="A741" s="776"/>
      <c r="B741" s="776"/>
      <c r="C741" s="777"/>
      <c r="D741" s="778"/>
      <c r="E741" s="776"/>
      <c r="F741" s="776"/>
      <c r="G741" s="776"/>
      <c r="H741" s="776"/>
      <c r="I741" s="776"/>
      <c r="J741" s="776"/>
      <c r="K741" s="776"/>
      <c r="L741" s="776"/>
      <c r="M741" s="776"/>
      <c r="N741" s="776"/>
      <c r="O741" s="776"/>
      <c r="P741" s="776"/>
      <c r="Q741" s="776"/>
      <c r="R741" s="776"/>
      <c r="S741" s="776"/>
      <c r="T741" s="776"/>
      <c r="U741" s="776"/>
      <c r="V741" s="776"/>
    </row>
    <row r="742" spans="1:22" ht="15.75" customHeight="1">
      <c r="A742" s="776"/>
      <c r="B742" s="776"/>
      <c r="C742" s="777"/>
      <c r="D742" s="778"/>
      <c r="E742" s="776"/>
      <c r="F742" s="776"/>
      <c r="G742" s="776"/>
      <c r="H742" s="776"/>
      <c r="I742" s="776"/>
      <c r="J742" s="776"/>
      <c r="K742" s="776"/>
      <c r="L742" s="776"/>
      <c r="M742" s="776"/>
      <c r="N742" s="776"/>
      <c r="O742" s="776"/>
      <c r="P742" s="776"/>
      <c r="Q742" s="776"/>
      <c r="R742" s="776"/>
      <c r="S742" s="776"/>
      <c r="T742" s="776"/>
      <c r="U742" s="776"/>
      <c r="V742" s="776"/>
    </row>
    <row r="743" spans="1:22" ht="15.75" customHeight="1">
      <c r="A743" s="776"/>
      <c r="B743" s="776"/>
      <c r="C743" s="777"/>
      <c r="D743" s="778"/>
      <c r="E743" s="776"/>
      <c r="F743" s="776"/>
      <c r="G743" s="776"/>
      <c r="H743" s="776"/>
      <c r="I743" s="776"/>
      <c r="J743" s="776"/>
      <c r="K743" s="776"/>
      <c r="L743" s="776"/>
      <c r="M743" s="776"/>
      <c r="N743" s="776"/>
      <c r="O743" s="776"/>
      <c r="P743" s="776"/>
      <c r="Q743" s="776"/>
      <c r="R743" s="776"/>
      <c r="S743" s="776"/>
      <c r="T743" s="776"/>
      <c r="U743" s="776"/>
      <c r="V743" s="776"/>
    </row>
    <row r="744" spans="1:22" ht="15.75" customHeight="1">
      <c r="A744" s="776"/>
      <c r="B744" s="776"/>
      <c r="C744" s="777"/>
      <c r="D744" s="778"/>
      <c r="E744" s="776"/>
      <c r="F744" s="776"/>
      <c r="G744" s="776"/>
      <c r="H744" s="776"/>
      <c r="I744" s="776"/>
      <c r="J744" s="776"/>
      <c r="K744" s="776"/>
      <c r="L744" s="776"/>
      <c r="M744" s="776"/>
      <c r="N744" s="776"/>
      <c r="O744" s="776"/>
      <c r="P744" s="776"/>
      <c r="Q744" s="776"/>
      <c r="R744" s="776"/>
      <c r="S744" s="776"/>
      <c r="T744" s="776"/>
      <c r="U744" s="776"/>
      <c r="V744" s="776"/>
    </row>
    <row r="745" spans="1:22" ht="15.75" customHeight="1">
      <c r="A745" s="776"/>
      <c r="B745" s="776"/>
      <c r="C745" s="777"/>
      <c r="D745" s="778"/>
      <c r="E745" s="776"/>
      <c r="F745" s="776"/>
      <c r="G745" s="776"/>
      <c r="H745" s="776"/>
      <c r="I745" s="776"/>
      <c r="J745" s="776"/>
      <c r="K745" s="776"/>
      <c r="L745" s="776"/>
      <c r="M745" s="776"/>
      <c r="N745" s="776"/>
      <c r="O745" s="776"/>
      <c r="P745" s="776"/>
      <c r="Q745" s="776"/>
      <c r="R745" s="776"/>
      <c r="S745" s="776"/>
      <c r="T745" s="776"/>
      <c r="U745" s="776"/>
      <c r="V745" s="776"/>
    </row>
    <row r="746" spans="1:22" ht="15.75" customHeight="1">
      <c r="A746" s="776"/>
      <c r="B746" s="776"/>
      <c r="C746" s="777"/>
      <c r="D746" s="778"/>
      <c r="E746" s="776"/>
      <c r="F746" s="776"/>
      <c r="G746" s="776"/>
      <c r="H746" s="776"/>
      <c r="I746" s="776"/>
      <c r="J746" s="776"/>
      <c r="K746" s="776"/>
      <c r="L746" s="776"/>
      <c r="M746" s="776"/>
      <c r="N746" s="776"/>
      <c r="O746" s="776"/>
      <c r="P746" s="776"/>
      <c r="Q746" s="776"/>
      <c r="R746" s="776"/>
      <c r="S746" s="776"/>
      <c r="T746" s="776"/>
      <c r="U746" s="776"/>
      <c r="V746" s="776"/>
    </row>
    <row r="747" spans="1:22" ht="15.75" customHeight="1">
      <c r="A747" s="776"/>
      <c r="B747" s="776"/>
      <c r="C747" s="777"/>
      <c r="D747" s="778"/>
      <c r="E747" s="776"/>
      <c r="F747" s="776"/>
      <c r="G747" s="776"/>
      <c r="H747" s="776"/>
      <c r="I747" s="776"/>
      <c r="J747" s="776"/>
      <c r="K747" s="776"/>
      <c r="L747" s="776"/>
      <c r="M747" s="776"/>
      <c r="N747" s="776"/>
      <c r="O747" s="776"/>
      <c r="P747" s="776"/>
      <c r="Q747" s="776"/>
      <c r="R747" s="776"/>
      <c r="S747" s="776"/>
      <c r="T747" s="776"/>
      <c r="U747" s="776"/>
      <c r="V747" s="776"/>
    </row>
    <row r="748" spans="1:22" ht="15.75" customHeight="1">
      <c r="A748" s="776"/>
      <c r="B748" s="776"/>
      <c r="C748" s="777"/>
      <c r="D748" s="778"/>
      <c r="E748" s="776"/>
      <c r="F748" s="776"/>
      <c r="G748" s="776"/>
      <c r="H748" s="776"/>
      <c r="I748" s="776"/>
      <c r="J748" s="776"/>
      <c r="K748" s="776"/>
      <c r="L748" s="776"/>
      <c r="M748" s="776"/>
      <c r="N748" s="776"/>
      <c r="O748" s="776"/>
      <c r="P748" s="776"/>
      <c r="Q748" s="776"/>
      <c r="R748" s="776"/>
      <c r="S748" s="776"/>
      <c r="T748" s="776"/>
      <c r="U748" s="776"/>
      <c r="V748" s="776"/>
    </row>
    <row r="749" spans="1:22" ht="15.75" customHeight="1">
      <c r="A749" s="776"/>
      <c r="B749" s="776"/>
      <c r="C749" s="777"/>
      <c r="D749" s="778"/>
      <c r="E749" s="776"/>
      <c r="F749" s="776"/>
      <c r="G749" s="776"/>
      <c r="H749" s="776"/>
      <c r="I749" s="776"/>
      <c r="J749" s="776"/>
      <c r="K749" s="776"/>
      <c r="L749" s="776"/>
      <c r="M749" s="776"/>
      <c r="N749" s="776"/>
      <c r="O749" s="776"/>
      <c r="P749" s="776"/>
      <c r="Q749" s="776"/>
      <c r="R749" s="776"/>
      <c r="S749" s="776"/>
      <c r="T749" s="776"/>
      <c r="U749" s="776"/>
      <c r="V749" s="776"/>
    </row>
    <row r="750" spans="1:22" ht="15.75" customHeight="1">
      <c r="A750" s="776"/>
      <c r="B750" s="776"/>
      <c r="C750" s="777"/>
      <c r="D750" s="778"/>
      <c r="E750" s="776"/>
      <c r="F750" s="776"/>
      <c r="G750" s="776"/>
      <c r="H750" s="776"/>
      <c r="I750" s="776"/>
      <c r="J750" s="776"/>
      <c r="K750" s="776"/>
      <c r="L750" s="776"/>
      <c r="M750" s="776"/>
      <c r="N750" s="776"/>
      <c r="O750" s="776"/>
      <c r="P750" s="776"/>
      <c r="Q750" s="776"/>
      <c r="R750" s="776"/>
      <c r="S750" s="776"/>
      <c r="T750" s="776"/>
      <c r="U750" s="776"/>
      <c r="V750" s="776"/>
    </row>
    <row r="751" spans="1:22" ht="15.75" customHeight="1">
      <c r="A751" s="776"/>
      <c r="B751" s="776"/>
      <c r="C751" s="777"/>
      <c r="D751" s="778"/>
      <c r="E751" s="776"/>
      <c r="F751" s="776"/>
      <c r="G751" s="776"/>
      <c r="H751" s="776"/>
      <c r="I751" s="776"/>
      <c r="J751" s="776"/>
      <c r="K751" s="776"/>
      <c r="L751" s="776"/>
      <c r="M751" s="776"/>
      <c r="N751" s="776"/>
      <c r="O751" s="776"/>
      <c r="P751" s="776"/>
      <c r="Q751" s="776"/>
      <c r="R751" s="776"/>
      <c r="S751" s="776"/>
      <c r="T751" s="776"/>
      <c r="U751" s="776"/>
      <c r="V751" s="776"/>
    </row>
    <row r="752" spans="1:22" ht="15.75" customHeight="1">
      <c r="A752" s="776"/>
      <c r="B752" s="776"/>
      <c r="C752" s="777"/>
      <c r="D752" s="778"/>
      <c r="E752" s="776"/>
      <c r="F752" s="776"/>
      <c r="G752" s="776"/>
      <c r="H752" s="776"/>
      <c r="I752" s="776"/>
      <c r="J752" s="776"/>
      <c r="K752" s="776"/>
      <c r="L752" s="776"/>
      <c r="M752" s="776"/>
      <c r="N752" s="776"/>
      <c r="O752" s="776"/>
      <c r="P752" s="776"/>
      <c r="Q752" s="776"/>
      <c r="R752" s="776"/>
      <c r="S752" s="776"/>
      <c r="T752" s="776"/>
      <c r="U752" s="776"/>
      <c r="V752" s="776"/>
    </row>
    <row r="753" spans="1:22" ht="15.75" customHeight="1">
      <c r="A753" s="776"/>
      <c r="B753" s="776"/>
      <c r="C753" s="777"/>
      <c r="D753" s="778"/>
      <c r="E753" s="776"/>
      <c r="F753" s="776"/>
      <c r="G753" s="776"/>
      <c r="H753" s="776"/>
      <c r="I753" s="776"/>
      <c r="J753" s="776"/>
      <c r="K753" s="776"/>
      <c r="L753" s="776"/>
      <c r="M753" s="776"/>
      <c r="N753" s="776"/>
      <c r="O753" s="776"/>
      <c r="P753" s="776"/>
      <c r="Q753" s="776"/>
      <c r="R753" s="776"/>
      <c r="S753" s="776"/>
      <c r="T753" s="776"/>
      <c r="U753" s="776"/>
      <c r="V753" s="776"/>
    </row>
    <row r="754" spans="1:22" ht="15.75" customHeight="1">
      <c r="A754" s="776"/>
      <c r="B754" s="776"/>
      <c r="C754" s="777"/>
      <c r="D754" s="778"/>
      <c r="E754" s="776"/>
      <c r="F754" s="776"/>
      <c r="G754" s="776"/>
      <c r="H754" s="776"/>
      <c r="I754" s="776"/>
      <c r="J754" s="776"/>
      <c r="K754" s="776"/>
      <c r="L754" s="776"/>
      <c r="M754" s="776"/>
      <c r="N754" s="776"/>
      <c r="O754" s="776"/>
      <c r="P754" s="776"/>
      <c r="Q754" s="776"/>
      <c r="R754" s="776"/>
      <c r="S754" s="776"/>
      <c r="T754" s="776"/>
      <c r="U754" s="776"/>
      <c r="V754" s="776"/>
    </row>
    <row r="755" spans="1:22" ht="15.75" customHeight="1">
      <c r="A755" s="776"/>
      <c r="B755" s="776"/>
      <c r="C755" s="777"/>
      <c r="D755" s="778"/>
      <c r="E755" s="776"/>
      <c r="F755" s="776"/>
      <c r="G755" s="776"/>
      <c r="H755" s="776"/>
      <c r="I755" s="776"/>
      <c r="J755" s="776"/>
      <c r="K755" s="776"/>
      <c r="L755" s="776"/>
      <c r="M755" s="776"/>
      <c r="N755" s="776"/>
      <c r="O755" s="776"/>
      <c r="P755" s="776"/>
      <c r="Q755" s="776"/>
      <c r="R755" s="776"/>
      <c r="S755" s="776"/>
      <c r="T755" s="776"/>
      <c r="U755" s="776"/>
      <c r="V755" s="776"/>
    </row>
    <row r="756" spans="1:22" ht="15.75" customHeight="1">
      <c r="A756" s="776"/>
      <c r="B756" s="776"/>
      <c r="C756" s="777"/>
      <c r="D756" s="778"/>
      <c r="E756" s="776"/>
      <c r="F756" s="776"/>
      <c r="G756" s="776"/>
      <c r="H756" s="776"/>
      <c r="I756" s="776"/>
      <c r="J756" s="776"/>
      <c r="K756" s="776"/>
      <c r="L756" s="776"/>
      <c r="M756" s="776"/>
      <c r="N756" s="776"/>
      <c r="O756" s="776"/>
      <c r="P756" s="776"/>
      <c r="Q756" s="776"/>
      <c r="R756" s="776"/>
      <c r="S756" s="776"/>
      <c r="T756" s="776"/>
      <c r="U756" s="776"/>
      <c r="V756" s="776"/>
    </row>
    <row r="757" spans="1:22" ht="15.75" customHeight="1">
      <c r="A757" s="776"/>
      <c r="B757" s="776"/>
      <c r="C757" s="777"/>
      <c r="D757" s="778"/>
      <c r="E757" s="776"/>
      <c r="F757" s="776"/>
      <c r="G757" s="776"/>
      <c r="H757" s="776"/>
      <c r="I757" s="776"/>
      <c r="J757" s="776"/>
      <c r="K757" s="776"/>
      <c r="L757" s="776"/>
      <c r="M757" s="776"/>
      <c r="N757" s="776"/>
      <c r="O757" s="776"/>
      <c r="P757" s="776"/>
      <c r="Q757" s="776"/>
      <c r="R757" s="776"/>
      <c r="S757" s="776"/>
      <c r="T757" s="776"/>
      <c r="U757" s="776"/>
      <c r="V757" s="776"/>
    </row>
    <row r="758" spans="1:22" ht="15.75" customHeight="1">
      <c r="A758" s="776"/>
      <c r="B758" s="776"/>
      <c r="C758" s="777"/>
      <c r="D758" s="778"/>
      <c r="E758" s="776"/>
      <c r="F758" s="776"/>
      <c r="G758" s="776"/>
      <c r="H758" s="776"/>
      <c r="I758" s="776"/>
      <c r="J758" s="776"/>
      <c r="K758" s="776"/>
      <c r="L758" s="776"/>
      <c r="M758" s="776"/>
      <c r="N758" s="776"/>
      <c r="O758" s="776"/>
      <c r="P758" s="776"/>
      <c r="Q758" s="776"/>
      <c r="R758" s="776"/>
      <c r="S758" s="776"/>
      <c r="T758" s="776"/>
      <c r="U758" s="776"/>
      <c r="V758" s="776"/>
    </row>
    <row r="759" spans="1:22" ht="15.75" customHeight="1">
      <c r="A759" s="776"/>
      <c r="B759" s="776"/>
      <c r="C759" s="777"/>
      <c r="D759" s="778"/>
      <c r="E759" s="776"/>
      <c r="F759" s="776"/>
      <c r="G759" s="776"/>
      <c r="H759" s="776"/>
      <c r="I759" s="776"/>
      <c r="J759" s="776"/>
      <c r="K759" s="776"/>
      <c r="L759" s="776"/>
      <c r="M759" s="776"/>
      <c r="N759" s="776"/>
      <c r="O759" s="776"/>
      <c r="P759" s="776"/>
      <c r="Q759" s="776"/>
      <c r="R759" s="776"/>
      <c r="S759" s="776"/>
      <c r="T759" s="776"/>
      <c r="U759" s="776"/>
      <c r="V759" s="776"/>
    </row>
    <row r="760" spans="1:22" ht="15.75" customHeight="1">
      <c r="A760" s="776"/>
      <c r="B760" s="776"/>
      <c r="C760" s="777"/>
      <c r="D760" s="778"/>
      <c r="E760" s="776"/>
      <c r="F760" s="776"/>
      <c r="G760" s="776"/>
      <c r="H760" s="776"/>
      <c r="I760" s="776"/>
      <c r="J760" s="776"/>
      <c r="K760" s="776"/>
      <c r="L760" s="776"/>
      <c r="M760" s="776"/>
      <c r="N760" s="776"/>
      <c r="O760" s="776"/>
      <c r="P760" s="776"/>
      <c r="Q760" s="776"/>
      <c r="R760" s="776"/>
      <c r="S760" s="776"/>
      <c r="T760" s="776"/>
      <c r="U760" s="776"/>
      <c r="V760" s="776"/>
    </row>
    <row r="761" spans="1:22" ht="15.75" customHeight="1">
      <c r="A761" s="776"/>
      <c r="B761" s="776"/>
      <c r="C761" s="777"/>
      <c r="D761" s="778"/>
      <c r="E761" s="776"/>
      <c r="F761" s="776"/>
      <c r="G761" s="776"/>
      <c r="H761" s="776"/>
      <c r="I761" s="776"/>
      <c r="J761" s="776"/>
      <c r="K761" s="776"/>
      <c r="L761" s="776"/>
      <c r="M761" s="776"/>
      <c r="N761" s="776"/>
      <c r="O761" s="776"/>
      <c r="P761" s="776"/>
      <c r="Q761" s="776"/>
      <c r="R761" s="776"/>
      <c r="S761" s="776"/>
      <c r="T761" s="776"/>
      <c r="U761" s="776"/>
      <c r="V761" s="776"/>
    </row>
    <row r="762" spans="1:22" ht="15.75" customHeight="1">
      <c r="A762" s="776"/>
      <c r="B762" s="776"/>
      <c r="C762" s="777"/>
      <c r="D762" s="778"/>
      <c r="E762" s="776"/>
      <c r="F762" s="776"/>
      <c r="G762" s="776"/>
      <c r="H762" s="776"/>
      <c r="I762" s="776"/>
      <c r="J762" s="776"/>
      <c r="K762" s="776"/>
      <c r="L762" s="776"/>
      <c r="M762" s="776"/>
      <c r="N762" s="776"/>
      <c r="O762" s="776"/>
      <c r="P762" s="776"/>
      <c r="Q762" s="776"/>
      <c r="R762" s="776"/>
      <c r="S762" s="776"/>
      <c r="T762" s="776"/>
      <c r="U762" s="776"/>
      <c r="V762" s="776"/>
    </row>
    <row r="763" spans="1:22" ht="15.75" customHeight="1">
      <c r="A763" s="776"/>
      <c r="B763" s="776"/>
      <c r="C763" s="777"/>
      <c r="D763" s="778"/>
      <c r="E763" s="776"/>
      <c r="F763" s="776"/>
      <c r="G763" s="776"/>
      <c r="H763" s="776"/>
      <c r="I763" s="776"/>
      <c r="J763" s="776"/>
      <c r="K763" s="776"/>
      <c r="L763" s="776"/>
      <c r="M763" s="776"/>
      <c r="N763" s="776"/>
      <c r="O763" s="776"/>
      <c r="P763" s="776"/>
      <c r="Q763" s="776"/>
      <c r="R763" s="776"/>
      <c r="S763" s="776"/>
      <c r="T763" s="776"/>
      <c r="U763" s="776"/>
      <c r="V763" s="776"/>
    </row>
    <row r="764" spans="1:22" ht="15.75" customHeight="1">
      <c r="A764" s="776"/>
      <c r="B764" s="776"/>
      <c r="C764" s="777"/>
      <c r="D764" s="778"/>
      <c r="E764" s="776"/>
      <c r="F764" s="776"/>
      <c r="G764" s="776"/>
      <c r="H764" s="776"/>
      <c r="I764" s="776"/>
      <c r="J764" s="776"/>
      <c r="K764" s="776"/>
      <c r="L764" s="776"/>
      <c r="M764" s="776"/>
      <c r="N764" s="776"/>
      <c r="O764" s="776"/>
      <c r="P764" s="776"/>
      <c r="Q764" s="776"/>
      <c r="R764" s="776"/>
      <c r="S764" s="776"/>
      <c r="T764" s="776"/>
      <c r="U764" s="776"/>
      <c r="V764" s="776"/>
    </row>
    <row r="765" spans="1:22" ht="15.75" customHeight="1">
      <c r="A765" s="776"/>
      <c r="B765" s="776"/>
      <c r="C765" s="777"/>
      <c r="D765" s="778"/>
      <c r="E765" s="776"/>
      <c r="F765" s="776"/>
      <c r="G765" s="776"/>
      <c r="H765" s="776"/>
      <c r="I765" s="776"/>
      <c r="J765" s="776"/>
      <c r="K765" s="776"/>
      <c r="L765" s="776"/>
      <c r="M765" s="776"/>
      <c r="N765" s="776"/>
      <c r="O765" s="776"/>
      <c r="P765" s="776"/>
      <c r="Q765" s="776"/>
      <c r="R765" s="776"/>
      <c r="S765" s="776"/>
      <c r="T765" s="776"/>
      <c r="U765" s="776"/>
      <c r="V765" s="776"/>
    </row>
    <row r="766" spans="1:22" ht="15.75" customHeight="1">
      <c r="A766" s="776"/>
      <c r="B766" s="776"/>
      <c r="C766" s="777"/>
      <c r="D766" s="778"/>
      <c r="E766" s="776"/>
      <c r="F766" s="776"/>
      <c r="G766" s="776"/>
      <c r="H766" s="776"/>
      <c r="I766" s="776"/>
      <c r="J766" s="776"/>
      <c r="K766" s="776"/>
      <c r="L766" s="776"/>
      <c r="M766" s="776"/>
      <c r="N766" s="776"/>
      <c r="O766" s="776"/>
      <c r="P766" s="776"/>
      <c r="Q766" s="776"/>
      <c r="R766" s="776"/>
      <c r="S766" s="776"/>
      <c r="T766" s="776"/>
      <c r="U766" s="776"/>
      <c r="V766" s="776"/>
    </row>
    <row r="767" spans="1:22" ht="15.75" customHeight="1">
      <c r="A767" s="776"/>
      <c r="B767" s="776"/>
      <c r="C767" s="777"/>
      <c r="D767" s="778"/>
      <c r="E767" s="776"/>
      <c r="F767" s="776"/>
      <c r="G767" s="776"/>
      <c r="H767" s="776"/>
      <c r="I767" s="776"/>
      <c r="J767" s="776"/>
      <c r="K767" s="776"/>
      <c r="L767" s="776"/>
      <c r="M767" s="776"/>
      <c r="N767" s="776"/>
      <c r="O767" s="776"/>
      <c r="P767" s="776"/>
      <c r="Q767" s="776"/>
      <c r="R767" s="776"/>
      <c r="S767" s="776"/>
      <c r="T767" s="776"/>
      <c r="U767" s="776"/>
      <c r="V767" s="776"/>
    </row>
    <row r="768" spans="1:22" ht="15.75" customHeight="1">
      <c r="A768" s="776"/>
      <c r="B768" s="776"/>
      <c r="C768" s="777"/>
      <c r="D768" s="778"/>
      <c r="E768" s="776"/>
      <c r="F768" s="776"/>
      <c r="G768" s="776"/>
      <c r="H768" s="776"/>
      <c r="I768" s="776"/>
      <c r="J768" s="776"/>
      <c r="K768" s="776"/>
      <c r="L768" s="776"/>
      <c r="M768" s="776"/>
      <c r="N768" s="776"/>
      <c r="O768" s="776"/>
      <c r="P768" s="776"/>
      <c r="Q768" s="776"/>
      <c r="R768" s="776"/>
      <c r="S768" s="776"/>
      <c r="T768" s="776"/>
      <c r="U768" s="776"/>
      <c r="V768" s="776"/>
    </row>
    <row r="769" spans="1:22" ht="15.75" customHeight="1">
      <c r="A769" s="776"/>
      <c r="B769" s="776"/>
      <c r="C769" s="777"/>
      <c r="D769" s="778"/>
      <c r="E769" s="776"/>
      <c r="F769" s="776"/>
      <c r="G769" s="776"/>
      <c r="H769" s="776"/>
      <c r="I769" s="776"/>
      <c r="J769" s="776"/>
      <c r="K769" s="776"/>
      <c r="L769" s="776"/>
      <c r="M769" s="776"/>
      <c r="N769" s="776"/>
      <c r="O769" s="776"/>
      <c r="P769" s="776"/>
      <c r="Q769" s="776"/>
      <c r="R769" s="776"/>
      <c r="S769" s="776"/>
      <c r="T769" s="776"/>
      <c r="U769" s="776"/>
      <c r="V769" s="776"/>
    </row>
    <row r="770" spans="1:22" ht="15.75" customHeight="1">
      <c r="A770" s="776"/>
      <c r="B770" s="776"/>
      <c r="C770" s="777"/>
      <c r="D770" s="778"/>
      <c r="E770" s="776"/>
      <c r="F770" s="776"/>
      <c r="G770" s="776"/>
      <c r="H770" s="776"/>
      <c r="I770" s="776"/>
      <c r="J770" s="776"/>
      <c r="K770" s="776"/>
      <c r="L770" s="776"/>
      <c r="M770" s="776"/>
      <c r="N770" s="776"/>
      <c r="O770" s="776"/>
      <c r="P770" s="776"/>
      <c r="Q770" s="776"/>
      <c r="R770" s="776"/>
      <c r="S770" s="776"/>
      <c r="T770" s="776"/>
      <c r="U770" s="776"/>
      <c r="V770" s="776"/>
    </row>
    <row r="771" spans="1:22" ht="15.75" customHeight="1">
      <c r="A771" s="776"/>
      <c r="B771" s="776"/>
      <c r="C771" s="777"/>
      <c r="D771" s="778"/>
      <c r="E771" s="776"/>
      <c r="F771" s="776"/>
      <c r="G771" s="776"/>
      <c r="H771" s="776"/>
      <c r="I771" s="776"/>
      <c r="J771" s="776"/>
      <c r="K771" s="776"/>
      <c r="L771" s="776"/>
      <c r="M771" s="776"/>
      <c r="N771" s="776"/>
      <c r="O771" s="776"/>
      <c r="P771" s="776"/>
      <c r="Q771" s="776"/>
      <c r="R771" s="776"/>
      <c r="S771" s="776"/>
      <c r="T771" s="776"/>
      <c r="U771" s="776"/>
      <c r="V771" s="776"/>
    </row>
    <row r="772" spans="1:22" ht="15.75" customHeight="1">
      <c r="A772" s="776"/>
      <c r="B772" s="776"/>
      <c r="C772" s="777"/>
      <c r="D772" s="778"/>
      <c r="E772" s="776"/>
      <c r="F772" s="776"/>
      <c r="G772" s="776"/>
      <c r="H772" s="776"/>
      <c r="I772" s="776"/>
      <c r="J772" s="776"/>
      <c r="K772" s="776"/>
      <c r="L772" s="776"/>
      <c r="M772" s="776"/>
      <c r="N772" s="776"/>
      <c r="O772" s="776"/>
      <c r="P772" s="776"/>
      <c r="Q772" s="776"/>
      <c r="R772" s="776"/>
      <c r="S772" s="776"/>
      <c r="T772" s="776"/>
      <c r="U772" s="776"/>
      <c r="V772" s="776"/>
    </row>
    <row r="773" spans="1:22" ht="15.75" customHeight="1">
      <c r="A773" s="776"/>
      <c r="B773" s="776"/>
      <c r="C773" s="777"/>
      <c r="D773" s="778"/>
      <c r="E773" s="776"/>
      <c r="F773" s="776"/>
      <c r="G773" s="776"/>
      <c r="H773" s="776"/>
      <c r="I773" s="776"/>
      <c r="J773" s="776"/>
      <c r="K773" s="776"/>
      <c r="L773" s="776"/>
      <c r="M773" s="776"/>
      <c r="N773" s="776"/>
      <c r="O773" s="776"/>
      <c r="P773" s="776"/>
      <c r="Q773" s="776"/>
      <c r="R773" s="776"/>
      <c r="S773" s="776"/>
      <c r="T773" s="776"/>
      <c r="U773" s="776"/>
      <c r="V773" s="776"/>
    </row>
    <row r="774" spans="1:22" ht="15.75" customHeight="1">
      <c r="A774" s="776"/>
      <c r="B774" s="776"/>
      <c r="C774" s="777"/>
      <c r="D774" s="778"/>
      <c r="E774" s="776"/>
      <c r="F774" s="776"/>
      <c r="G774" s="776"/>
      <c r="H774" s="776"/>
      <c r="I774" s="776"/>
      <c r="J774" s="776"/>
      <c r="K774" s="776"/>
      <c r="L774" s="776"/>
      <c r="M774" s="776"/>
      <c r="N774" s="776"/>
      <c r="O774" s="776"/>
      <c r="P774" s="776"/>
      <c r="Q774" s="776"/>
      <c r="R774" s="776"/>
      <c r="S774" s="776"/>
      <c r="T774" s="776"/>
      <c r="U774" s="776"/>
      <c r="V774" s="776"/>
    </row>
    <row r="775" spans="1:22" ht="15.75" customHeight="1">
      <c r="A775" s="776"/>
      <c r="B775" s="776"/>
      <c r="C775" s="777"/>
      <c r="D775" s="778"/>
      <c r="E775" s="776"/>
      <c r="F775" s="776"/>
      <c r="G775" s="776"/>
      <c r="H775" s="776"/>
      <c r="I775" s="776"/>
      <c r="J775" s="776"/>
      <c r="K775" s="776"/>
      <c r="L775" s="776"/>
      <c r="M775" s="776"/>
      <c r="N775" s="776"/>
      <c r="O775" s="776"/>
      <c r="P775" s="776"/>
      <c r="Q775" s="776"/>
      <c r="R775" s="776"/>
      <c r="S775" s="776"/>
      <c r="T775" s="776"/>
      <c r="U775" s="776"/>
      <c r="V775" s="776"/>
    </row>
    <row r="776" spans="1:22" ht="15.75" customHeight="1">
      <c r="A776" s="776"/>
      <c r="B776" s="776"/>
      <c r="C776" s="777"/>
      <c r="D776" s="778"/>
      <c r="E776" s="776"/>
      <c r="F776" s="776"/>
      <c r="G776" s="776"/>
      <c r="H776" s="776"/>
      <c r="I776" s="776"/>
      <c r="J776" s="776"/>
      <c r="K776" s="776"/>
      <c r="L776" s="776"/>
      <c r="M776" s="776"/>
      <c r="N776" s="776"/>
      <c r="O776" s="776"/>
      <c r="P776" s="776"/>
      <c r="Q776" s="776"/>
      <c r="R776" s="776"/>
      <c r="S776" s="776"/>
      <c r="T776" s="776"/>
      <c r="U776" s="776"/>
      <c r="V776" s="776"/>
    </row>
    <row r="777" spans="1:22" ht="15.75" customHeight="1">
      <c r="A777" s="776"/>
      <c r="B777" s="776"/>
      <c r="C777" s="777"/>
      <c r="D777" s="778"/>
      <c r="E777" s="776"/>
      <c r="F777" s="776"/>
      <c r="G777" s="776"/>
      <c r="H777" s="776"/>
      <c r="I777" s="776"/>
      <c r="J777" s="776"/>
      <c r="K777" s="776"/>
      <c r="L777" s="776"/>
      <c r="M777" s="776"/>
      <c r="N777" s="776"/>
      <c r="O777" s="776"/>
      <c r="P777" s="776"/>
      <c r="Q777" s="776"/>
      <c r="R777" s="776"/>
      <c r="S777" s="776"/>
      <c r="T777" s="776"/>
      <c r="U777" s="776"/>
      <c r="V777" s="776"/>
    </row>
    <row r="778" spans="1:22" ht="15.75" customHeight="1">
      <c r="A778" s="776"/>
      <c r="B778" s="776"/>
      <c r="C778" s="777"/>
      <c r="D778" s="778"/>
      <c r="E778" s="776"/>
      <c r="F778" s="776"/>
      <c r="G778" s="776"/>
      <c r="H778" s="776"/>
      <c r="I778" s="776"/>
      <c r="J778" s="776"/>
      <c r="K778" s="776"/>
      <c r="L778" s="776"/>
      <c r="M778" s="776"/>
      <c r="N778" s="776"/>
      <c r="O778" s="776"/>
      <c r="P778" s="776"/>
      <c r="Q778" s="776"/>
      <c r="R778" s="776"/>
      <c r="S778" s="776"/>
      <c r="T778" s="776"/>
      <c r="U778" s="776"/>
      <c r="V778" s="776"/>
    </row>
    <row r="779" spans="1:22" ht="15.75" customHeight="1">
      <c r="A779" s="776"/>
      <c r="B779" s="776"/>
      <c r="C779" s="777"/>
      <c r="D779" s="778"/>
      <c r="E779" s="776"/>
      <c r="F779" s="776"/>
      <c r="G779" s="776"/>
      <c r="H779" s="776"/>
      <c r="I779" s="776"/>
      <c r="J779" s="776"/>
      <c r="K779" s="776"/>
      <c r="L779" s="776"/>
      <c r="M779" s="776"/>
      <c r="N779" s="776"/>
      <c r="O779" s="776"/>
      <c r="P779" s="776"/>
      <c r="Q779" s="776"/>
      <c r="R779" s="776"/>
      <c r="S779" s="776"/>
      <c r="T779" s="776"/>
      <c r="U779" s="776"/>
      <c r="V779" s="776"/>
    </row>
    <row r="780" spans="1:22" ht="15.75" customHeight="1">
      <c r="A780" s="776"/>
      <c r="B780" s="776"/>
      <c r="C780" s="777"/>
      <c r="D780" s="778"/>
      <c r="E780" s="776"/>
      <c r="F780" s="776"/>
      <c r="G780" s="776"/>
      <c r="H780" s="776"/>
      <c r="I780" s="776"/>
      <c r="J780" s="776"/>
      <c r="K780" s="776"/>
      <c r="L780" s="776"/>
      <c r="M780" s="776"/>
      <c r="N780" s="776"/>
      <c r="O780" s="776"/>
      <c r="P780" s="776"/>
      <c r="Q780" s="776"/>
      <c r="R780" s="776"/>
      <c r="S780" s="776"/>
      <c r="T780" s="776"/>
      <c r="U780" s="776"/>
      <c r="V780" s="776"/>
    </row>
    <row r="781" spans="1:22" ht="15.75" customHeight="1">
      <c r="A781" s="776"/>
      <c r="B781" s="776"/>
      <c r="C781" s="777"/>
      <c r="D781" s="778"/>
      <c r="E781" s="776"/>
      <c r="F781" s="776"/>
      <c r="G781" s="776"/>
      <c r="H781" s="776"/>
      <c r="I781" s="776"/>
      <c r="J781" s="776"/>
      <c r="K781" s="776"/>
      <c r="L781" s="776"/>
      <c r="M781" s="776"/>
      <c r="N781" s="776"/>
      <c r="O781" s="776"/>
      <c r="P781" s="776"/>
      <c r="Q781" s="776"/>
      <c r="R781" s="776"/>
      <c r="S781" s="776"/>
      <c r="T781" s="776"/>
      <c r="U781" s="776"/>
      <c r="V781" s="776"/>
    </row>
    <row r="782" spans="1:22" ht="15.75" customHeight="1">
      <c r="A782" s="776"/>
      <c r="B782" s="776"/>
      <c r="C782" s="777"/>
      <c r="D782" s="778"/>
      <c r="E782" s="776"/>
      <c r="F782" s="776"/>
      <c r="G782" s="776"/>
      <c r="H782" s="776"/>
      <c r="I782" s="776"/>
      <c r="J782" s="776"/>
      <c r="K782" s="776"/>
      <c r="L782" s="776"/>
      <c r="M782" s="776"/>
      <c r="N782" s="776"/>
      <c r="O782" s="776"/>
      <c r="P782" s="776"/>
      <c r="Q782" s="776"/>
      <c r="R782" s="776"/>
      <c r="S782" s="776"/>
      <c r="T782" s="776"/>
      <c r="U782" s="776"/>
      <c r="V782" s="776"/>
    </row>
    <row r="783" spans="1:22" ht="15.75" customHeight="1">
      <c r="A783" s="776"/>
      <c r="B783" s="776"/>
      <c r="C783" s="777"/>
      <c r="D783" s="778"/>
      <c r="E783" s="776"/>
      <c r="F783" s="776"/>
      <c r="G783" s="776"/>
      <c r="H783" s="776"/>
      <c r="I783" s="776"/>
      <c r="J783" s="776"/>
      <c r="K783" s="776"/>
      <c r="L783" s="776"/>
      <c r="M783" s="776"/>
      <c r="N783" s="776"/>
      <c r="O783" s="776"/>
      <c r="P783" s="776"/>
      <c r="Q783" s="776"/>
      <c r="R783" s="776"/>
      <c r="S783" s="776"/>
      <c r="T783" s="776"/>
      <c r="U783" s="776"/>
      <c r="V783" s="776"/>
    </row>
    <row r="784" spans="1:22" ht="15.75" customHeight="1">
      <c r="A784" s="776"/>
      <c r="B784" s="776"/>
      <c r="C784" s="777"/>
      <c r="D784" s="778"/>
      <c r="E784" s="776"/>
      <c r="F784" s="776"/>
      <c r="G784" s="776"/>
      <c r="H784" s="776"/>
      <c r="I784" s="776"/>
      <c r="J784" s="776"/>
      <c r="K784" s="776"/>
      <c r="L784" s="776"/>
      <c r="M784" s="776"/>
      <c r="N784" s="776"/>
      <c r="O784" s="776"/>
      <c r="P784" s="776"/>
      <c r="Q784" s="776"/>
      <c r="R784" s="776"/>
      <c r="S784" s="776"/>
      <c r="T784" s="776"/>
      <c r="U784" s="776"/>
      <c r="V784" s="776"/>
    </row>
    <row r="785" spans="1:22" ht="15.75" customHeight="1">
      <c r="A785" s="776"/>
      <c r="B785" s="776"/>
      <c r="C785" s="777"/>
      <c r="D785" s="778"/>
      <c r="E785" s="776"/>
      <c r="F785" s="776"/>
      <c r="G785" s="776"/>
      <c r="H785" s="776"/>
      <c r="I785" s="776"/>
      <c r="J785" s="776"/>
      <c r="K785" s="776"/>
      <c r="L785" s="776"/>
      <c r="M785" s="776"/>
      <c r="N785" s="776"/>
      <c r="O785" s="776"/>
      <c r="P785" s="776"/>
      <c r="Q785" s="776"/>
      <c r="R785" s="776"/>
      <c r="S785" s="776"/>
      <c r="T785" s="776"/>
      <c r="U785" s="776"/>
      <c r="V785" s="776"/>
    </row>
    <row r="786" spans="1:22" ht="15.75" customHeight="1">
      <c r="A786" s="776"/>
      <c r="B786" s="776"/>
      <c r="C786" s="777"/>
      <c r="D786" s="778"/>
      <c r="E786" s="776"/>
      <c r="F786" s="776"/>
      <c r="G786" s="776"/>
      <c r="H786" s="776"/>
      <c r="I786" s="776"/>
      <c r="J786" s="776"/>
      <c r="K786" s="776"/>
      <c r="L786" s="776"/>
      <c r="M786" s="776"/>
      <c r="N786" s="776"/>
      <c r="O786" s="776"/>
      <c r="P786" s="776"/>
      <c r="Q786" s="776"/>
      <c r="R786" s="776"/>
      <c r="S786" s="776"/>
      <c r="T786" s="776"/>
      <c r="U786" s="776"/>
      <c r="V786" s="776"/>
    </row>
    <row r="787" spans="1:22" ht="15.75" customHeight="1">
      <c r="A787" s="776"/>
      <c r="B787" s="776"/>
      <c r="C787" s="777"/>
      <c r="D787" s="778"/>
      <c r="E787" s="776"/>
      <c r="F787" s="776"/>
      <c r="G787" s="776"/>
      <c r="H787" s="776"/>
      <c r="I787" s="776"/>
      <c r="J787" s="776"/>
      <c r="K787" s="776"/>
      <c r="L787" s="776"/>
      <c r="M787" s="776"/>
      <c r="N787" s="776"/>
      <c r="O787" s="776"/>
      <c r="P787" s="776"/>
      <c r="Q787" s="776"/>
      <c r="R787" s="776"/>
      <c r="S787" s="776"/>
      <c r="T787" s="776"/>
      <c r="U787" s="776"/>
      <c r="V787" s="776"/>
    </row>
    <row r="788" spans="1:22" ht="15.75" customHeight="1">
      <c r="A788" s="776"/>
      <c r="B788" s="776"/>
      <c r="C788" s="777"/>
      <c r="D788" s="778"/>
      <c r="E788" s="776"/>
      <c r="F788" s="776"/>
      <c r="G788" s="776"/>
      <c r="H788" s="776"/>
      <c r="I788" s="776"/>
      <c r="J788" s="776"/>
      <c r="K788" s="776"/>
      <c r="L788" s="776"/>
      <c r="M788" s="776"/>
      <c r="N788" s="776"/>
      <c r="O788" s="776"/>
      <c r="P788" s="776"/>
      <c r="Q788" s="776"/>
      <c r="R788" s="776"/>
      <c r="S788" s="776"/>
      <c r="T788" s="776"/>
      <c r="U788" s="776"/>
      <c r="V788" s="776"/>
    </row>
    <row r="789" spans="1:22" ht="15.75" customHeight="1">
      <c r="A789" s="776"/>
      <c r="B789" s="776"/>
      <c r="C789" s="777"/>
      <c r="D789" s="778"/>
      <c r="E789" s="776"/>
      <c r="F789" s="776"/>
      <c r="G789" s="776"/>
      <c r="H789" s="776"/>
      <c r="I789" s="776"/>
      <c r="J789" s="776"/>
      <c r="K789" s="776"/>
      <c r="L789" s="776"/>
      <c r="M789" s="776"/>
      <c r="N789" s="776"/>
      <c r="O789" s="776"/>
      <c r="P789" s="776"/>
      <c r="Q789" s="776"/>
      <c r="R789" s="776"/>
      <c r="S789" s="776"/>
      <c r="T789" s="776"/>
      <c r="U789" s="776"/>
      <c r="V789" s="776"/>
    </row>
    <row r="790" spans="1:22" ht="15.75" customHeight="1">
      <c r="A790" s="776"/>
      <c r="B790" s="776"/>
      <c r="C790" s="777"/>
      <c r="D790" s="778"/>
      <c r="E790" s="776"/>
      <c r="F790" s="776"/>
      <c r="G790" s="776"/>
      <c r="H790" s="776"/>
      <c r="I790" s="776"/>
      <c r="J790" s="776"/>
      <c r="K790" s="776"/>
      <c r="L790" s="776"/>
      <c r="M790" s="776"/>
      <c r="N790" s="776"/>
      <c r="O790" s="776"/>
      <c r="P790" s="776"/>
      <c r="Q790" s="776"/>
      <c r="R790" s="776"/>
      <c r="S790" s="776"/>
      <c r="T790" s="776"/>
      <c r="U790" s="776"/>
      <c r="V790" s="776"/>
    </row>
    <row r="791" spans="1:22" ht="15.75" customHeight="1">
      <c r="A791" s="776"/>
      <c r="B791" s="776"/>
      <c r="C791" s="777"/>
      <c r="D791" s="778"/>
      <c r="E791" s="776"/>
      <c r="F791" s="776"/>
      <c r="G791" s="776"/>
      <c r="H791" s="776"/>
      <c r="I791" s="776"/>
      <c r="J791" s="776"/>
      <c r="K791" s="776"/>
      <c r="L791" s="776"/>
      <c r="M791" s="776"/>
      <c r="N791" s="776"/>
      <c r="O791" s="776"/>
      <c r="P791" s="776"/>
      <c r="Q791" s="776"/>
      <c r="R791" s="776"/>
      <c r="S791" s="776"/>
      <c r="T791" s="776"/>
      <c r="U791" s="776"/>
      <c r="V791" s="776"/>
    </row>
    <row r="792" spans="1:22" ht="15.75" customHeight="1">
      <c r="A792" s="776"/>
      <c r="B792" s="776"/>
      <c r="C792" s="777"/>
      <c r="D792" s="778"/>
      <c r="E792" s="776"/>
      <c r="F792" s="776"/>
      <c r="G792" s="776"/>
      <c r="H792" s="776"/>
      <c r="I792" s="776"/>
      <c r="J792" s="776"/>
      <c r="K792" s="776"/>
      <c r="L792" s="776"/>
      <c r="M792" s="776"/>
      <c r="N792" s="776"/>
      <c r="O792" s="776"/>
      <c r="P792" s="776"/>
      <c r="Q792" s="776"/>
      <c r="R792" s="776"/>
      <c r="S792" s="776"/>
      <c r="T792" s="776"/>
      <c r="U792" s="776"/>
      <c r="V792" s="776"/>
    </row>
    <row r="793" spans="1:22" ht="15.75" customHeight="1">
      <c r="A793" s="776"/>
      <c r="B793" s="776"/>
      <c r="C793" s="777"/>
      <c r="D793" s="778"/>
      <c r="E793" s="776"/>
      <c r="F793" s="776"/>
      <c r="G793" s="776"/>
      <c r="H793" s="776"/>
      <c r="I793" s="776"/>
      <c r="J793" s="776"/>
      <c r="K793" s="776"/>
      <c r="L793" s="776"/>
      <c r="M793" s="776"/>
      <c r="N793" s="776"/>
      <c r="O793" s="776"/>
      <c r="P793" s="776"/>
      <c r="Q793" s="776"/>
      <c r="R793" s="776"/>
      <c r="S793" s="776"/>
      <c r="T793" s="776"/>
      <c r="U793" s="776"/>
      <c r="V793" s="776"/>
    </row>
    <row r="794" spans="1:22" ht="15.75" customHeight="1">
      <c r="A794" s="776"/>
      <c r="B794" s="776"/>
      <c r="C794" s="777"/>
      <c r="D794" s="778"/>
      <c r="E794" s="776"/>
      <c r="F794" s="776"/>
      <c r="G794" s="776"/>
      <c r="H794" s="776"/>
      <c r="I794" s="776"/>
      <c r="J794" s="776"/>
      <c r="K794" s="776"/>
      <c r="L794" s="776"/>
      <c r="M794" s="776"/>
      <c r="N794" s="776"/>
      <c r="O794" s="776"/>
      <c r="P794" s="776"/>
      <c r="Q794" s="776"/>
      <c r="R794" s="776"/>
      <c r="S794" s="776"/>
      <c r="T794" s="776"/>
      <c r="U794" s="776"/>
      <c r="V794" s="776"/>
    </row>
    <row r="795" spans="1:22" ht="15.75" customHeight="1">
      <c r="A795" s="776"/>
      <c r="B795" s="776"/>
      <c r="C795" s="777"/>
      <c r="D795" s="778"/>
      <c r="E795" s="776"/>
      <c r="F795" s="776"/>
      <c r="G795" s="776"/>
      <c r="H795" s="776"/>
      <c r="I795" s="776"/>
      <c r="J795" s="776"/>
      <c r="K795" s="776"/>
      <c r="L795" s="776"/>
      <c r="M795" s="776"/>
      <c r="N795" s="776"/>
      <c r="O795" s="776"/>
      <c r="P795" s="776"/>
      <c r="Q795" s="776"/>
      <c r="R795" s="776"/>
      <c r="S795" s="776"/>
      <c r="T795" s="776"/>
      <c r="U795" s="776"/>
      <c r="V795" s="776"/>
    </row>
    <row r="796" spans="1:22" ht="15.75" customHeight="1">
      <c r="A796" s="776"/>
      <c r="B796" s="776"/>
      <c r="C796" s="777"/>
      <c r="D796" s="778"/>
      <c r="E796" s="776"/>
      <c r="F796" s="776"/>
      <c r="G796" s="776"/>
      <c r="H796" s="776"/>
      <c r="I796" s="776"/>
      <c r="J796" s="776"/>
      <c r="K796" s="776"/>
      <c r="L796" s="776"/>
      <c r="M796" s="776"/>
      <c r="N796" s="776"/>
      <c r="O796" s="776"/>
      <c r="P796" s="776"/>
      <c r="Q796" s="776"/>
      <c r="R796" s="776"/>
      <c r="S796" s="776"/>
      <c r="T796" s="776"/>
      <c r="U796" s="776"/>
      <c r="V796" s="776"/>
    </row>
    <row r="797" spans="1:22" ht="15.75" customHeight="1">
      <c r="A797" s="776"/>
      <c r="B797" s="776"/>
      <c r="C797" s="777"/>
      <c r="D797" s="778"/>
      <c r="E797" s="776"/>
      <c r="F797" s="776"/>
      <c r="G797" s="776"/>
      <c r="H797" s="776"/>
      <c r="I797" s="776"/>
      <c r="J797" s="776"/>
      <c r="K797" s="776"/>
      <c r="L797" s="776"/>
      <c r="M797" s="776"/>
      <c r="N797" s="776"/>
      <c r="O797" s="776"/>
      <c r="P797" s="776"/>
      <c r="Q797" s="776"/>
      <c r="R797" s="776"/>
      <c r="S797" s="776"/>
      <c r="T797" s="776"/>
      <c r="U797" s="776"/>
      <c r="V797" s="776"/>
    </row>
    <row r="798" spans="1:22" ht="15.75" customHeight="1">
      <c r="A798" s="776"/>
      <c r="B798" s="776"/>
      <c r="C798" s="777"/>
      <c r="D798" s="778"/>
      <c r="E798" s="776"/>
      <c r="F798" s="776"/>
      <c r="G798" s="776"/>
      <c r="H798" s="776"/>
      <c r="I798" s="776"/>
      <c r="J798" s="776"/>
      <c r="K798" s="776"/>
      <c r="L798" s="776"/>
      <c r="M798" s="776"/>
      <c r="N798" s="776"/>
      <c r="O798" s="776"/>
      <c r="P798" s="776"/>
      <c r="Q798" s="776"/>
      <c r="R798" s="776"/>
      <c r="S798" s="776"/>
      <c r="T798" s="776"/>
      <c r="U798" s="776"/>
      <c r="V798" s="776"/>
    </row>
    <row r="799" spans="1:22" ht="15.75" customHeight="1">
      <c r="A799" s="776"/>
      <c r="B799" s="776"/>
      <c r="C799" s="777"/>
      <c r="D799" s="778"/>
      <c r="E799" s="776"/>
      <c r="F799" s="776"/>
      <c r="G799" s="776"/>
      <c r="H799" s="776"/>
      <c r="I799" s="776"/>
      <c r="J799" s="776"/>
      <c r="K799" s="776"/>
      <c r="L799" s="776"/>
      <c r="M799" s="776"/>
      <c r="N799" s="776"/>
      <c r="O799" s="776"/>
      <c r="P799" s="776"/>
      <c r="Q799" s="776"/>
      <c r="R799" s="776"/>
      <c r="S799" s="776"/>
      <c r="T799" s="776"/>
      <c r="U799" s="776"/>
      <c r="V799" s="776"/>
    </row>
    <row r="800" spans="1:22" ht="15.75" customHeight="1">
      <c r="A800" s="776"/>
      <c r="B800" s="776"/>
      <c r="C800" s="777"/>
      <c r="D800" s="778"/>
      <c r="E800" s="776"/>
      <c r="F800" s="776"/>
      <c r="G800" s="776"/>
      <c r="H800" s="776"/>
      <c r="I800" s="776"/>
      <c r="J800" s="776"/>
      <c r="K800" s="776"/>
      <c r="L800" s="776"/>
      <c r="M800" s="776"/>
      <c r="N800" s="776"/>
      <c r="O800" s="776"/>
      <c r="P800" s="776"/>
      <c r="Q800" s="776"/>
      <c r="R800" s="776"/>
      <c r="S800" s="776"/>
      <c r="T800" s="776"/>
      <c r="U800" s="776"/>
      <c r="V800" s="776"/>
    </row>
    <row r="801" spans="1:22" ht="15.75" customHeight="1">
      <c r="A801" s="776"/>
      <c r="B801" s="776"/>
      <c r="C801" s="777"/>
      <c r="D801" s="778"/>
      <c r="E801" s="776"/>
      <c r="F801" s="776"/>
      <c r="G801" s="776"/>
      <c r="H801" s="776"/>
      <c r="I801" s="776"/>
      <c r="J801" s="776"/>
      <c r="K801" s="776"/>
      <c r="L801" s="776"/>
      <c r="M801" s="776"/>
      <c r="N801" s="776"/>
      <c r="O801" s="776"/>
      <c r="P801" s="776"/>
      <c r="Q801" s="776"/>
      <c r="R801" s="776"/>
      <c r="S801" s="776"/>
      <c r="T801" s="776"/>
      <c r="U801" s="776"/>
      <c r="V801" s="776"/>
    </row>
    <row r="802" spans="1:22" ht="15.75" customHeight="1">
      <c r="A802" s="776"/>
      <c r="B802" s="776"/>
      <c r="C802" s="777"/>
      <c r="D802" s="778"/>
      <c r="E802" s="776"/>
      <c r="F802" s="776"/>
      <c r="G802" s="776"/>
      <c r="H802" s="776"/>
      <c r="I802" s="776"/>
      <c r="J802" s="776"/>
      <c r="K802" s="776"/>
      <c r="L802" s="776"/>
      <c r="M802" s="776"/>
      <c r="N802" s="776"/>
      <c r="O802" s="776"/>
      <c r="P802" s="776"/>
      <c r="Q802" s="776"/>
      <c r="R802" s="776"/>
      <c r="S802" s="776"/>
      <c r="T802" s="776"/>
      <c r="U802" s="776"/>
      <c r="V802" s="776"/>
    </row>
    <row r="803" spans="1:22" ht="15.75" customHeight="1">
      <c r="A803" s="776"/>
      <c r="B803" s="776"/>
      <c r="C803" s="777"/>
      <c r="D803" s="778"/>
      <c r="E803" s="776"/>
      <c r="F803" s="776"/>
      <c r="G803" s="776"/>
      <c r="H803" s="776"/>
      <c r="I803" s="776"/>
      <c r="J803" s="776"/>
      <c r="K803" s="776"/>
      <c r="L803" s="776"/>
      <c r="M803" s="776"/>
      <c r="N803" s="776"/>
      <c r="O803" s="776"/>
      <c r="P803" s="776"/>
      <c r="Q803" s="776"/>
      <c r="R803" s="776"/>
      <c r="S803" s="776"/>
      <c r="T803" s="776"/>
      <c r="U803" s="776"/>
      <c r="V803" s="776"/>
    </row>
    <row r="804" spans="1:22" ht="15.75" customHeight="1">
      <c r="A804" s="776"/>
      <c r="B804" s="776"/>
      <c r="C804" s="777"/>
      <c r="D804" s="778"/>
      <c r="E804" s="776"/>
      <c r="F804" s="776"/>
      <c r="G804" s="776"/>
      <c r="H804" s="776"/>
      <c r="I804" s="776"/>
      <c r="J804" s="776"/>
      <c r="K804" s="776"/>
      <c r="L804" s="776"/>
      <c r="M804" s="776"/>
      <c r="N804" s="776"/>
      <c r="O804" s="776"/>
      <c r="P804" s="776"/>
      <c r="Q804" s="776"/>
      <c r="R804" s="776"/>
      <c r="S804" s="776"/>
      <c r="T804" s="776"/>
      <c r="U804" s="776"/>
      <c r="V804" s="776"/>
    </row>
    <row r="805" spans="1:22" ht="15.75" customHeight="1">
      <c r="A805" s="776"/>
      <c r="B805" s="776"/>
      <c r="C805" s="777"/>
      <c r="D805" s="778"/>
      <c r="E805" s="776"/>
      <c r="F805" s="776"/>
      <c r="G805" s="776"/>
      <c r="H805" s="776"/>
      <c r="I805" s="776"/>
      <c r="J805" s="776"/>
      <c r="K805" s="776"/>
      <c r="L805" s="776"/>
      <c r="M805" s="776"/>
      <c r="N805" s="776"/>
      <c r="O805" s="776"/>
      <c r="P805" s="776"/>
      <c r="Q805" s="776"/>
      <c r="R805" s="776"/>
      <c r="S805" s="776"/>
      <c r="T805" s="776"/>
      <c r="U805" s="776"/>
      <c r="V805" s="776"/>
    </row>
    <row r="806" spans="1:22" ht="15.75" customHeight="1">
      <c r="A806" s="776"/>
      <c r="B806" s="776"/>
      <c r="C806" s="777"/>
      <c r="D806" s="778"/>
      <c r="E806" s="776"/>
      <c r="F806" s="776"/>
      <c r="G806" s="776"/>
      <c r="H806" s="776"/>
      <c r="I806" s="776"/>
      <c r="J806" s="776"/>
      <c r="K806" s="776"/>
      <c r="L806" s="776"/>
      <c r="M806" s="776"/>
      <c r="N806" s="776"/>
      <c r="O806" s="776"/>
      <c r="P806" s="776"/>
      <c r="Q806" s="776"/>
      <c r="R806" s="776"/>
      <c r="S806" s="776"/>
      <c r="T806" s="776"/>
      <c r="U806" s="776"/>
      <c r="V806" s="776"/>
    </row>
    <row r="807" spans="1:22" ht="15.75" customHeight="1">
      <c r="A807" s="776"/>
      <c r="B807" s="776"/>
      <c r="C807" s="777"/>
      <c r="D807" s="778"/>
      <c r="E807" s="776"/>
      <c r="F807" s="776"/>
      <c r="G807" s="776"/>
      <c r="H807" s="776"/>
      <c r="I807" s="776"/>
      <c r="J807" s="776"/>
      <c r="K807" s="776"/>
      <c r="L807" s="776"/>
      <c r="M807" s="776"/>
      <c r="N807" s="776"/>
      <c r="O807" s="776"/>
      <c r="P807" s="776"/>
      <c r="Q807" s="776"/>
      <c r="R807" s="776"/>
      <c r="S807" s="776"/>
      <c r="T807" s="776"/>
      <c r="U807" s="776"/>
      <c r="V807" s="776"/>
    </row>
    <row r="808" spans="1:22" ht="15.75" customHeight="1">
      <c r="A808" s="776"/>
      <c r="B808" s="776"/>
      <c r="C808" s="777"/>
      <c r="D808" s="778"/>
      <c r="E808" s="776"/>
      <c r="F808" s="776"/>
      <c r="G808" s="776"/>
      <c r="H808" s="776"/>
      <c r="I808" s="776"/>
      <c r="J808" s="776"/>
      <c r="K808" s="776"/>
      <c r="L808" s="776"/>
      <c r="M808" s="776"/>
      <c r="N808" s="776"/>
      <c r="O808" s="776"/>
      <c r="P808" s="776"/>
      <c r="Q808" s="776"/>
      <c r="R808" s="776"/>
      <c r="S808" s="776"/>
      <c r="T808" s="776"/>
      <c r="U808" s="776"/>
      <c r="V808" s="776"/>
    </row>
    <row r="809" spans="1:22" ht="15.75" customHeight="1">
      <c r="A809" s="776"/>
      <c r="B809" s="776"/>
      <c r="C809" s="777"/>
      <c r="D809" s="778"/>
      <c r="E809" s="776"/>
      <c r="F809" s="776"/>
      <c r="G809" s="776"/>
      <c r="H809" s="776"/>
      <c r="I809" s="776"/>
      <c r="J809" s="776"/>
      <c r="K809" s="776"/>
      <c r="L809" s="776"/>
      <c r="M809" s="776"/>
      <c r="N809" s="776"/>
      <c r="O809" s="776"/>
      <c r="P809" s="776"/>
      <c r="Q809" s="776"/>
      <c r="R809" s="776"/>
      <c r="S809" s="776"/>
      <c r="T809" s="776"/>
      <c r="U809" s="776"/>
      <c r="V809" s="776"/>
    </row>
    <row r="810" spans="1:22" ht="15.75" customHeight="1">
      <c r="A810" s="776"/>
      <c r="B810" s="776"/>
      <c r="C810" s="777"/>
      <c r="D810" s="778"/>
      <c r="E810" s="776"/>
      <c r="F810" s="776"/>
      <c r="G810" s="776"/>
      <c r="H810" s="776"/>
      <c r="I810" s="776"/>
      <c r="J810" s="776"/>
      <c r="K810" s="776"/>
      <c r="L810" s="776"/>
      <c r="M810" s="776"/>
      <c r="N810" s="776"/>
      <c r="O810" s="776"/>
      <c r="P810" s="776"/>
      <c r="Q810" s="776"/>
      <c r="R810" s="776"/>
      <c r="S810" s="776"/>
      <c r="T810" s="776"/>
      <c r="U810" s="776"/>
      <c r="V810" s="776"/>
    </row>
    <row r="811" spans="1:22" ht="15.75" customHeight="1">
      <c r="A811" s="776"/>
      <c r="B811" s="776"/>
      <c r="C811" s="777"/>
      <c r="D811" s="778"/>
      <c r="E811" s="776"/>
      <c r="F811" s="776"/>
      <c r="G811" s="776"/>
      <c r="H811" s="776"/>
      <c r="I811" s="776"/>
      <c r="J811" s="776"/>
      <c r="K811" s="776"/>
      <c r="L811" s="776"/>
      <c r="M811" s="776"/>
      <c r="N811" s="776"/>
      <c r="O811" s="776"/>
      <c r="P811" s="776"/>
      <c r="Q811" s="776"/>
      <c r="R811" s="776"/>
      <c r="S811" s="776"/>
      <c r="T811" s="776"/>
      <c r="U811" s="776"/>
      <c r="V811" s="776"/>
    </row>
    <row r="812" spans="1:22" ht="15.75" customHeight="1">
      <c r="A812" s="776"/>
      <c r="B812" s="776"/>
      <c r="C812" s="777"/>
      <c r="D812" s="778"/>
      <c r="E812" s="776"/>
      <c r="F812" s="776"/>
      <c r="G812" s="776"/>
      <c r="H812" s="776"/>
      <c r="I812" s="776"/>
      <c r="J812" s="776"/>
      <c r="K812" s="776"/>
      <c r="L812" s="776"/>
      <c r="M812" s="776"/>
      <c r="N812" s="776"/>
      <c r="O812" s="776"/>
      <c r="P812" s="776"/>
      <c r="Q812" s="776"/>
      <c r="R812" s="776"/>
      <c r="S812" s="776"/>
      <c r="T812" s="776"/>
      <c r="U812" s="776"/>
      <c r="V812" s="776"/>
    </row>
    <row r="813" spans="1:22" ht="15.75" customHeight="1">
      <c r="A813" s="776"/>
      <c r="B813" s="776"/>
      <c r="C813" s="777"/>
      <c r="D813" s="778"/>
      <c r="E813" s="776"/>
      <c r="F813" s="776"/>
      <c r="G813" s="776"/>
      <c r="H813" s="776"/>
      <c r="I813" s="776"/>
      <c r="J813" s="776"/>
      <c r="K813" s="776"/>
      <c r="L813" s="776"/>
      <c r="M813" s="776"/>
      <c r="N813" s="776"/>
      <c r="O813" s="776"/>
      <c r="P813" s="776"/>
      <c r="Q813" s="776"/>
      <c r="R813" s="776"/>
      <c r="S813" s="776"/>
      <c r="T813" s="776"/>
      <c r="U813" s="776"/>
      <c r="V813" s="776"/>
    </row>
    <row r="814" spans="1:22" ht="15.75" customHeight="1">
      <c r="A814" s="776"/>
      <c r="B814" s="776"/>
      <c r="C814" s="777"/>
      <c r="D814" s="778"/>
      <c r="E814" s="776"/>
      <c r="F814" s="776"/>
      <c r="G814" s="776"/>
      <c r="H814" s="776"/>
      <c r="I814" s="776"/>
      <c r="J814" s="776"/>
      <c r="K814" s="776"/>
      <c r="L814" s="776"/>
      <c r="M814" s="776"/>
      <c r="N814" s="776"/>
      <c r="O814" s="776"/>
      <c r="P814" s="776"/>
      <c r="Q814" s="776"/>
      <c r="R814" s="776"/>
      <c r="S814" s="776"/>
      <c r="T814" s="776"/>
      <c r="U814" s="776"/>
      <c r="V814" s="776"/>
    </row>
    <row r="815" spans="1:22" ht="15.75" customHeight="1">
      <c r="A815" s="776"/>
      <c r="B815" s="776"/>
      <c r="C815" s="777"/>
      <c r="D815" s="778"/>
      <c r="E815" s="776"/>
      <c r="F815" s="776"/>
      <c r="G815" s="776"/>
      <c r="H815" s="776"/>
      <c r="I815" s="776"/>
      <c r="J815" s="776"/>
      <c r="K815" s="776"/>
      <c r="L815" s="776"/>
      <c r="M815" s="776"/>
      <c r="N815" s="776"/>
      <c r="O815" s="776"/>
      <c r="P815" s="776"/>
      <c r="Q815" s="776"/>
      <c r="R815" s="776"/>
      <c r="S815" s="776"/>
      <c r="T815" s="776"/>
      <c r="U815" s="776"/>
      <c r="V815" s="776"/>
    </row>
    <row r="816" spans="1:22" ht="15.75" customHeight="1">
      <c r="A816" s="776"/>
      <c r="B816" s="776"/>
      <c r="C816" s="777"/>
      <c r="D816" s="778"/>
      <c r="E816" s="776"/>
      <c r="F816" s="776"/>
      <c r="G816" s="776"/>
      <c r="H816" s="776"/>
      <c r="I816" s="776"/>
      <c r="J816" s="776"/>
      <c r="K816" s="776"/>
      <c r="L816" s="776"/>
      <c r="M816" s="776"/>
      <c r="N816" s="776"/>
      <c r="O816" s="776"/>
      <c r="P816" s="776"/>
      <c r="Q816" s="776"/>
      <c r="R816" s="776"/>
      <c r="S816" s="776"/>
      <c r="T816" s="776"/>
      <c r="U816" s="776"/>
      <c r="V816" s="776"/>
    </row>
    <row r="817" spans="1:22" ht="15.75" customHeight="1">
      <c r="A817" s="776"/>
      <c r="B817" s="776"/>
      <c r="C817" s="777"/>
      <c r="D817" s="778"/>
      <c r="E817" s="776"/>
      <c r="F817" s="776"/>
      <c r="G817" s="776"/>
      <c r="H817" s="776"/>
      <c r="I817" s="776"/>
      <c r="J817" s="776"/>
      <c r="K817" s="776"/>
      <c r="L817" s="776"/>
      <c r="M817" s="776"/>
      <c r="N817" s="776"/>
      <c r="O817" s="776"/>
      <c r="P817" s="776"/>
      <c r="Q817" s="776"/>
      <c r="R817" s="776"/>
      <c r="S817" s="776"/>
      <c r="T817" s="776"/>
      <c r="U817" s="776"/>
      <c r="V817" s="776"/>
    </row>
    <row r="818" spans="1:22" ht="15.75" customHeight="1">
      <c r="A818" s="776"/>
      <c r="B818" s="776"/>
      <c r="C818" s="777"/>
      <c r="D818" s="778"/>
      <c r="E818" s="776"/>
      <c r="F818" s="776"/>
      <c r="G818" s="776"/>
      <c r="H818" s="776"/>
      <c r="I818" s="776"/>
      <c r="J818" s="776"/>
      <c r="K818" s="776"/>
      <c r="L818" s="776"/>
      <c r="M818" s="776"/>
      <c r="N818" s="776"/>
      <c r="O818" s="776"/>
      <c r="P818" s="776"/>
      <c r="Q818" s="776"/>
      <c r="R818" s="776"/>
      <c r="S818" s="776"/>
      <c r="T818" s="776"/>
      <c r="U818" s="776"/>
      <c r="V818" s="776"/>
    </row>
    <row r="819" spans="1:22" ht="15.75" customHeight="1">
      <c r="A819" s="776"/>
      <c r="B819" s="776"/>
      <c r="C819" s="777"/>
      <c r="D819" s="778"/>
      <c r="E819" s="776"/>
      <c r="F819" s="776"/>
      <c r="G819" s="776"/>
      <c r="H819" s="776"/>
      <c r="I819" s="776"/>
      <c r="J819" s="776"/>
      <c r="K819" s="776"/>
      <c r="L819" s="776"/>
      <c r="M819" s="776"/>
      <c r="N819" s="776"/>
      <c r="O819" s="776"/>
      <c r="P819" s="776"/>
      <c r="Q819" s="776"/>
      <c r="R819" s="776"/>
      <c r="S819" s="776"/>
      <c r="T819" s="776"/>
      <c r="U819" s="776"/>
      <c r="V819" s="776"/>
    </row>
    <row r="820" spans="1:22" ht="15.75" customHeight="1">
      <c r="A820" s="776"/>
      <c r="B820" s="776"/>
      <c r="C820" s="777"/>
      <c r="D820" s="778"/>
      <c r="E820" s="776"/>
      <c r="F820" s="776"/>
      <c r="G820" s="776"/>
      <c r="H820" s="776"/>
      <c r="I820" s="776"/>
      <c r="J820" s="776"/>
      <c r="K820" s="776"/>
      <c r="L820" s="776"/>
      <c r="M820" s="776"/>
      <c r="N820" s="776"/>
      <c r="O820" s="776"/>
      <c r="P820" s="776"/>
      <c r="Q820" s="776"/>
      <c r="R820" s="776"/>
      <c r="S820" s="776"/>
      <c r="T820" s="776"/>
      <c r="U820" s="776"/>
      <c r="V820" s="776"/>
    </row>
    <row r="821" spans="1:22" ht="15.75" customHeight="1">
      <c r="A821" s="776"/>
      <c r="B821" s="776"/>
      <c r="C821" s="777"/>
      <c r="D821" s="778"/>
      <c r="E821" s="776"/>
      <c r="F821" s="776"/>
      <c r="G821" s="776"/>
      <c r="H821" s="776"/>
      <c r="I821" s="776"/>
      <c r="J821" s="776"/>
      <c r="K821" s="776"/>
      <c r="L821" s="776"/>
      <c r="M821" s="776"/>
      <c r="N821" s="776"/>
      <c r="O821" s="776"/>
      <c r="P821" s="776"/>
      <c r="Q821" s="776"/>
      <c r="R821" s="776"/>
      <c r="S821" s="776"/>
      <c r="T821" s="776"/>
      <c r="U821" s="776"/>
      <c r="V821" s="776"/>
    </row>
    <row r="822" spans="1:22" ht="15.75" customHeight="1">
      <c r="A822" s="776"/>
      <c r="B822" s="776"/>
      <c r="C822" s="777"/>
      <c r="D822" s="778"/>
      <c r="E822" s="776"/>
      <c r="F822" s="776"/>
      <c r="G822" s="776"/>
      <c r="H822" s="776"/>
      <c r="I822" s="776"/>
      <c r="J822" s="776"/>
      <c r="K822" s="776"/>
      <c r="L822" s="776"/>
      <c r="M822" s="776"/>
      <c r="N822" s="776"/>
      <c r="O822" s="776"/>
      <c r="P822" s="776"/>
      <c r="Q822" s="776"/>
      <c r="R822" s="776"/>
      <c r="S822" s="776"/>
      <c r="T822" s="776"/>
      <c r="U822" s="776"/>
      <c r="V822" s="776"/>
    </row>
    <row r="823" spans="1:22" ht="15.75" customHeight="1">
      <c r="A823" s="776"/>
      <c r="B823" s="776"/>
      <c r="C823" s="777"/>
      <c r="D823" s="778"/>
      <c r="E823" s="776"/>
      <c r="F823" s="776"/>
      <c r="G823" s="776"/>
      <c r="H823" s="776"/>
      <c r="I823" s="776"/>
      <c r="J823" s="776"/>
      <c r="K823" s="776"/>
      <c r="L823" s="776"/>
      <c r="M823" s="776"/>
      <c r="N823" s="776"/>
      <c r="O823" s="776"/>
      <c r="P823" s="776"/>
      <c r="Q823" s="776"/>
      <c r="R823" s="776"/>
      <c r="S823" s="776"/>
      <c r="T823" s="776"/>
      <c r="U823" s="776"/>
      <c r="V823" s="776"/>
    </row>
    <row r="824" spans="1:22" ht="15.75" customHeight="1">
      <c r="A824" s="776"/>
      <c r="B824" s="776"/>
      <c r="C824" s="777"/>
      <c r="D824" s="778"/>
      <c r="E824" s="776"/>
      <c r="F824" s="776"/>
      <c r="G824" s="776"/>
      <c r="H824" s="776"/>
      <c r="I824" s="776"/>
      <c r="J824" s="776"/>
      <c r="K824" s="776"/>
      <c r="L824" s="776"/>
      <c r="M824" s="776"/>
      <c r="N824" s="776"/>
      <c r="O824" s="776"/>
      <c r="P824" s="776"/>
      <c r="Q824" s="776"/>
      <c r="R824" s="776"/>
      <c r="S824" s="776"/>
      <c r="T824" s="776"/>
      <c r="U824" s="776"/>
      <c r="V824" s="776"/>
    </row>
    <row r="825" spans="1:22" ht="15.75" customHeight="1">
      <c r="A825" s="776"/>
      <c r="B825" s="776"/>
      <c r="C825" s="777"/>
      <c r="D825" s="778"/>
      <c r="E825" s="776"/>
      <c r="F825" s="776"/>
      <c r="G825" s="776"/>
      <c r="H825" s="776"/>
      <c r="I825" s="776"/>
      <c r="J825" s="776"/>
      <c r="K825" s="776"/>
      <c r="L825" s="776"/>
      <c r="M825" s="776"/>
      <c r="N825" s="776"/>
      <c r="O825" s="776"/>
      <c r="P825" s="776"/>
      <c r="Q825" s="776"/>
      <c r="R825" s="776"/>
      <c r="S825" s="776"/>
      <c r="T825" s="776"/>
      <c r="U825" s="776"/>
      <c r="V825" s="776"/>
    </row>
    <row r="826" spans="1:22" ht="15.75" customHeight="1">
      <c r="A826" s="776"/>
      <c r="B826" s="776"/>
      <c r="C826" s="777"/>
      <c r="D826" s="778"/>
      <c r="E826" s="776"/>
      <c r="F826" s="776"/>
      <c r="G826" s="776"/>
      <c r="H826" s="776"/>
      <c r="I826" s="776"/>
      <c r="J826" s="776"/>
      <c r="K826" s="776"/>
      <c r="L826" s="776"/>
      <c r="M826" s="776"/>
      <c r="N826" s="776"/>
      <c r="O826" s="776"/>
      <c r="P826" s="776"/>
      <c r="Q826" s="776"/>
      <c r="R826" s="776"/>
      <c r="S826" s="776"/>
      <c r="T826" s="776"/>
      <c r="U826" s="776"/>
      <c r="V826" s="776"/>
    </row>
    <row r="827" spans="1:22" ht="15.75" customHeight="1">
      <c r="A827" s="776"/>
      <c r="B827" s="776"/>
      <c r="C827" s="777"/>
      <c r="D827" s="778"/>
      <c r="E827" s="776"/>
      <c r="F827" s="776"/>
      <c r="G827" s="776"/>
      <c r="H827" s="776"/>
      <c r="I827" s="776"/>
      <c r="J827" s="776"/>
      <c r="K827" s="776"/>
      <c r="L827" s="776"/>
      <c r="M827" s="776"/>
      <c r="N827" s="776"/>
      <c r="O827" s="776"/>
      <c r="P827" s="776"/>
      <c r="Q827" s="776"/>
      <c r="R827" s="776"/>
      <c r="S827" s="776"/>
      <c r="T827" s="776"/>
      <c r="U827" s="776"/>
      <c r="V827" s="776"/>
    </row>
    <row r="828" spans="1:22" ht="15.75" customHeight="1">
      <c r="A828" s="776"/>
      <c r="B828" s="776"/>
      <c r="C828" s="777"/>
      <c r="D828" s="778"/>
      <c r="E828" s="776"/>
      <c r="F828" s="776"/>
      <c r="G828" s="776"/>
      <c r="H828" s="776"/>
      <c r="I828" s="776"/>
      <c r="J828" s="776"/>
      <c r="K828" s="776"/>
      <c r="L828" s="776"/>
      <c r="M828" s="776"/>
      <c r="N828" s="776"/>
      <c r="O828" s="776"/>
      <c r="P828" s="776"/>
      <c r="Q828" s="776"/>
      <c r="R828" s="776"/>
      <c r="S828" s="776"/>
      <c r="T828" s="776"/>
      <c r="U828" s="776"/>
      <c r="V828" s="776"/>
    </row>
    <row r="829" spans="1:22" ht="15.75" customHeight="1">
      <c r="A829" s="776"/>
      <c r="B829" s="776"/>
      <c r="C829" s="777"/>
      <c r="D829" s="778"/>
      <c r="E829" s="776"/>
      <c r="F829" s="776"/>
      <c r="G829" s="776"/>
      <c r="H829" s="776"/>
      <c r="I829" s="776"/>
      <c r="J829" s="776"/>
      <c r="K829" s="776"/>
      <c r="L829" s="776"/>
      <c r="M829" s="776"/>
      <c r="N829" s="776"/>
      <c r="O829" s="776"/>
      <c r="P829" s="776"/>
      <c r="Q829" s="776"/>
      <c r="R829" s="776"/>
      <c r="S829" s="776"/>
      <c r="T829" s="776"/>
      <c r="U829" s="776"/>
      <c r="V829" s="776"/>
    </row>
    <row r="830" spans="1:22" ht="15.75" customHeight="1">
      <c r="A830" s="776"/>
      <c r="B830" s="776"/>
      <c r="C830" s="777"/>
      <c r="D830" s="778"/>
      <c r="E830" s="776"/>
      <c r="F830" s="776"/>
      <c r="G830" s="776"/>
      <c r="H830" s="776"/>
      <c r="I830" s="776"/>
      <c r="J830" s="776"/>
      <c r="K830" s="776"/>
      <c r="L830" s="776"/>
      <c r="M830" s="776"/>
      <c r="N830" s="776"/>
      <c r="O830" s="776"/>
      <c r="P830" s="776"/>
      <c r="Q830" s="776"/>
      <c r="R830" s="776"/>
      <c r="S830" s="776"/>
      <c r="T830" s="776"/>
      <c r="U830" s="776"/>
      <c r="V830" s="776"/>
    </row>
    <row r="831" spans="1:22" ht="15.75" customHeight="1">
      <c r="A831" s="776"/>
      <c r="B831" s="776"/>
      <c r="C831" s="777"/>
      <c r="D831" s="778"/>
      <c r="E831" s="776"/>
      <c r="F831" s="776"/>
      <c r="G831" s="776"/>
      <c r="H831" s="776"/>
      <c r="I831" s="776"/>
      <c r="J831" s="776"/>
      <c r="K831" s="776"/>
      <c r="L831" s="776"/>
      <c r="M831" s="776"/>
      <c r="N831" s="776"/>
      <c r="O831" s="776"/>
      <c r="P831" s="776"/>
      <c r="Q831" s="776"/>
      <c r="R831" s="776"/>
      <c r="S831" s="776"/>
      <c r="T831" s="776"/>
      <c r="U831" s="776"/>
      <c r="V831" s="776"/>
    </row>
    <row r="832" spans="1:22" ht="15.75" customHeight="1">
      <c r="A832" s="776"/>
      <c r="B832" s="776"/>
      <c r="C832" s="777"/>
      <c r="D832" s="778"/>
      <c r="E832" s="776"/>
      <c r="F832" s="776"/>
      <c r="G832" s="776"/>
      <c r="H832" s="776"/>
      <c r="I832" s="776"/>
      <c r="J832" s="776"/>
      <c r="K832" s="776"/>
      <c r="L832" s="776"/>
      <c r="M832" s="776"/>
      <c r="N832" s="776"/>
      <c r="O832" s="776"/>
      <c r="P832" s="776"/>
      <c r="Q832" s="776"/>
      <c r="R832" s="776"/>
      <c r="S832" s="776"/>
      <c r="T832" s="776"/>
      <c r="U832" s="776"/>
      <c r="V832" s="776"/>
    </row>
    <row r="833" spans="1:22" ht="15.75" customHeight="1">
      <c r="A833" s="776"/>
      <c r="B833" s="776"/>
      <c r="C833" s="777"/>
      <c r="D833" s="778"/>
      <c r="E833" s="776"/>
      <c r="F833" s="776"/>
      <c r="G833" s="776"/>
      <c r="H833" s="776"/>
      <c r="I833" s="776"/>
      <c r="J833" s="776"/>
      <c r="K833" s="776"/>
      <c r="L833" s="776"/>
      <c r="M833" s="776"/>
      <c r="N833" s="776"/>
      <c r="O833" s="776"/>
      <c r="P833" s="776"/>
      <c r="Q833" s="776"/>
      <c r="R833" s="776"/>
      <c r="S833" s="776"/>
      <c r="T833" s="776"/>
      <c r="U833" s="776"/>
      <c r="V833" s="776"/>
    </row>
    <row r="834" spans="1:22" ht="15.75" customHeight="1">
      <c r="A834" s="776"/>
      <c r="B834" s="776"/>
      <c r="C834" s="777"/>
      <c r="D834" s="778"/>
      <c r="E834" s="776"/>
      <c r="F834" s="776"/>
      <c r="G834" s="776"/>
      <c r="H834" s="776"/>
      <c r="I834" s="776"/>
      <c r="J834" s="776"/>
      <c r="K834" s="776"/>
      <c r="L834" s="776"/>
      <c r="M834" s="776"/>
      <c r="N834" s="776"/>
      <c r="O834" s="776"/>
      <c r="P834" s="776"/>
      <c r="Q834" s="776"/>
      <c r="R834" s="776"/>
      <c r="S834" s="776"/>
      <c r="T834" s="776"/>
      <c r="U834" s="776"/>
      <c r="V834" s="776"/>
    </row>
    <row r="835" spans="1:22" ht="15.75" customHeight="1">
      <c r="A835" s="776"/>
      <c r="B835" s="776"/>
      <c r="C835" s="777"/>
      <c r="D835" s="778"/>
      <c r="E835" s="776"/>
      <c r="F835" s="776"/>
      <c r="G835" s="776"/>
      <c r="H835" s="776"/>
      <c r="I835" s="776"/>
      <c r="J835" s="776"/>
      <c r="K835" s="776"/>
      <c r="L835" s="776"/>
      <c r="M835" s="776"/>
      <c r="N835" s="776"/>
      <c r="O835" s="776"/>
      <c r="P835" s="776"/>
      <c r="Q835" s="776"/>
      <c r="R835" s="776"/>
      <c r="S835" s="776"/>
      <c r="T835" s="776"/>
      <c r="U835" s="776"/>
      <c r="V835" s="776"/>
    </row>
    <row r="836" spans="1:22" ht="15.75" customHeight="1">
      <c r="A836" s="776"/>
      <c r="B836" s="776"/>
      <c r="C836" s="777"/>
      <c r="D836" s="778"/>
      <c r="E836" s="776"/>
      <c r="F836" s="776"/>
      <c r="G836" s="776"/>
      <c r="H836" s="776"/>
      <c r="I836" s="776"/>
      <c r="J836" s="776"/>
      <c r="K836" s="776"/>
      <c r="L836" s="776"/>
      <c r="M836" s="776"/>
      <c r="N836" s="776"/>
      <c r="O836" s="776"/>
      <c r="P836" s="776"/>
      <c r="Q836" s="776"/>
      <c r="R836" s="776"/>
      <c r="S836" s="776"/>
      <c r="T836" s="776"/>
      <c r="U836" s="776"/>
      <c r="V836" s="776"/>
    </row>
    <row r="837" spans="1:22" ht="15.75" customHeight="1">
      <c r="A837" s="776"/>
      <c r="B837" s="776"/>
      <c r="C837" s="777"/>
      <c r="D837" s="778"/>
      <c r="E837" s="776"/>
      <c r="F837" s="776"/>
      <c r="G837" s="776"/>
      <c r="H837" s="776"/>
      <c r="I837" s="776"/>
      <c r="J837" s="776"/>
      <c r="K837" s="776"/>
      <c r="L837" s="776"/>
      <c r="M837" s="776"/>
      <c r="N837" s="776"/>
      <c r="O837" s="776"/>
      <c r="P837" s="776"/>
      <c r="Q837" s="776"/>
      <c r="R837" s="776"/>
      <c r="S837" s="776"/>
      <c r="T837" s="776"/>
      <c r="U837" s="776"/>
      <c r="V837" s="776"/>
    </row>
    <row r="838" spans="1:22" ht="15.75" customHeight="1">
      <c r="A838" s="776"/>
      <c r="B838" s="776"/>
      <c r="C838" s="777"/>
      <c r="D838" s="778"/>
      <c r="E838" s="776"/>
      <c r="F838" s="776"/>
      <c r="G838" s="776"/>
      <c r="H838" s="776"/>
      <c r="I838" s="776"/>
      <c r="J838" s="776"/>
      <c r="K838" s="776"/>
      <c r="L838" s="776"/>
      <c r="M838" s="776"/>
      <c r="N838" s="776"/>
      <c r="O838" s="776"/>
      <c r="P838" s="776"/>
      <c r="Q838" s="776"/>
      <c r="R838" s="776"/>
      <c r="S838" s="776"/>
      <c r="T838" s="776"/>
      <c r="U838" s="776"/>
      <c r="V838" s="776"/>
    </row>
    <row r="839" spans="1:22" ht="15.75" customHeight="1">
      <c r="A839" s="776"/>
      <c r="B839" s="776"/>
      <c r="C839" s="777"/>
      <c r="D839" s="778"/>
      <c r="E839" s="776"/>
      <c r="F839" s="776"/>
      <c r="G839" s="776"/>
      <c r="H839" s="776"/>
      <c r="I839" s="776"/>
      <c r="J839" s="776"/>
      <c r="K839" s="776"/>
      <c r="L839" s="776"/>
      <c r="M839" s="776"/>
      <c r="N839" s="776"/>
      <c r="O839" s="776"/>
      <c r="P839" s="776"/>
      <c r="Q839" s="776"/>
      <c r="R839" s="776"/>
      <c r="S839" s="776"/>
      <c r="T839" s="776"/>
      <c r="U839" s="776"/>
      <c r="V839" s="776"/>
    </row>
    <row r="840" spans="1:22" ht="15.75" customHeight="1">
      <c r="A840" s="776"/>
      <c r="B840" s="776"/>
      <c r="C840" s="777"/>
      <c r="D840" s="778"/>
      <c r="E840" s="776"/>
      <c r="F840" s="776"/>
      <c r="G840" s="776"/>
      <c r="H840" s="776"/>
      <c r="I840" s="776"/>
      <c r="J840" s="776"/>
      <c r="K840" s="776"/>
      <c r="L840" s="776"/>
      <c r="M840" s="776"/>
      <c r="N840" s="776"/>
      <c r="O840" s="776"/>
      <c r="P840" s="776"/>
      <c r="Q840" s="776"/>
      <c r="R840" s="776"/>
      <c r="S840" s="776"/>
      <c r="T840" s="776"/>
      <c r="U840" s="776"/>
      <c r="V840" s="776"/>
    </row>
    <row r="841" spans="1:22" ht="15.75" customHeight="1">
      <c r="A841" s="776"/>
      <c r="B841" s="776"/>
      <c r="C841" s="777"/>
      <c r="D841" s="778"/>
      <c r="E841" s="776"/>
      <c r="F841" s="776"/>
      <c r="G841" s="776"/>
      <c r="H841" s="776"/>
      <c r="I841" s="776"/>
      <c r="J841" s="776"/>
      <c r="K841" s="776"/>
      <c r="L841" s="776"/>
      <c r="M841" s="776"/>
      <c r="N841" s="776"/>
      <c r="O841" s="776"/>
      <c r="P841" s="776"/>
      <c r="Q841" s="776"/>
      <c r="R841" s="776"/>
      <c r="S841" s="776"/>
      <c r="T841" s="776"/>
      <c r="U841" s="776"/>
      <c r="V841" s="776"/>
    </row>
    <row r="842" spans="1:22" ht="15.75" customHeight="1">
      <c r="A842" s="776"/>
      <c r="B842" s="776"/>
      <c r="C842" s="777"/>
      <c r="D842" s="778"/>
      <c r="E842" s="776"/>
      <c r="F842" s="776"/>
      <c r="G842" s="776"/>
      <c r="H842" s="776"/>
      <c r="I842" s="776"/>
      <c r="J842" s="776"/>
      <c r="K842" s="776"/>
      <c r="L842" s="776"/>
      <c r="M842" s="776"/>
      <c r="N842" s="776"/>
      <c r="O842" s="776"/>
      <c r="P842" s="776"/>
      <c r="Q842" s="776"/>
      <c r="R842" s="776"/>
      <c r="S842" s="776"/>
      <c r="T842" s="776"/>
      <c r="U842" s="776"/>
      <c r="V842" s="776"/>
    </row>
    <row r="843" spans="1:22" ht="15.75" customHeight="1">
      <c r="A843" s="776"/>
      <c r="B843" s="776"/>
      <c r="C843" s="777"/>
      <c r="D843" s="778"/>
      <c r="E843" s="776"/>
      <c r="F843" s="776"/>
      <c r="G843" s="776"/>
      <c r="H843" s="776"/>
      <c r="I843" s="776"/>
      <c r="J843" s="776"/>
      <c r="K843" s="776"/>
      <c r="L843" s="776"/>
      <c r="M843" s="776"/>
      <c r="N843" s="776"/>
      <c r="O843" s="776"/>
      <c r="P843" s="776"/>
      <c r="Q843" s="776"/>
      <c r="R843" s="776"/>
      <c r="S843" s="776"/>
      <c r="T843" s="776"/>
      <c r="U843" s="776"/>
      <c r="V843" s="776"/>
    </row>
    <row r="844" spans="1:22" ht="15.75" customHeight="1">
      <c r="A844" s="776"/>
      <c r="B844" s="776"/>
      <c r="C844" s="777"/>
      <c r="D844" s="778"/>
      <c r="E844" s="776"/>
      <c r="F844" s="776"/>
      <c r="G844" s="776"/>
      <c r="H844" s="776"/>
      <c r="I844" s="776"/>
      <c r="J844" s="776"/>
      <c r="K844" s="776"/>
      <c r="L844" s="776"/>
      <c r="M844" s="776"/>
      <c r="N844" s="776"/>
      <c r="O844" s="776"/>
      <c r="P844" s="776"/>
      <c r="Q844" s="776"/>
      <c r="R844" s="776"/>
      <c r="S844" s="776"/>
      <c r="T844" s="776"/>
      <c r="U844" s="776"/>
      <c r="V844" s="776"/>
    </row>
    <row r="845" spans="1:22" ht="15.75" customHeight="1">
      <c r="A845" s="776"/>
      <c r="B845" s="776"/>
      <c r="C845" s="777"/>
      <c r="D845" s="778"/>
      <c r="E845" s="776"/>
      <c r="F845" s="776"/>
      <c r="G845" s="776"/>
      <c r="H845" s="776"/>
      <c r="I845" s="776"/>
      <c r="J845" s="776"/>
      <c r="K845" s="776"/>
      <c r="L845" s="776"/>
      <c r="M845" s="776"/>
      <c r="N845" s="776"/>
      <c r="O845" s="776"/>
      <c r="P845" s="776"/>
      <c r="Q845" s="776"/>
      <c r="R845" s="776"/>
      <c r="S845" s="776"/>
      <c r="T845" s="776"/>
      <c r="U845" s="776"/>
      <c r="V845" s="776"/>
    </row>
    <row r="846" spans="1:22" ht="15.75" customHeight="1">
      <c r="A846" s="776"/>
      <c r="B846" s="776"/>
      <c r="C846" s="777"/>
      <c r="D846" s="778"/>
      <c r="E846" s="776"/>
      <c r="F846" s="776"/>
      <c r="G846" s="776"/>
      <c r="H846" s="776"/>
      <c r="I846" s="776"/>
      <c r="J846" s="776"/>
      <c r="K846" s="776"/>
      <c r="L846" s="776"/>
      <c r="M846" s="776"/>
      <c r="N846" s="776"/>
      <c r="O846" s="776"/>
      <c r="P846" s="776"/>
      <c r="Q846" s="776"/>
      <c r="R846" s="776"/>
      <c r="S846" s="776"/>
      <c r="T846" s="776"/>
      <c r="U846" s="776"/>
      <c r="V846" s="776"/>
    </row>
    <row r="847" spans="1:22" ht="15.75" customHeight="1">
      <c r="A847" s="776"/>
      <c r="B847" s="776"/>
      <c r="C847" s="777"/>
      <c r="D847" s="778"/>
      <c r="E847" s="776"/>
      <c r="F847" s="776"/>
      <c r="G847" s="776"/>
      <c r="H847" s="776"/>
      <c r="I847" s="776"/>
      <c r="J847" s="776"/>
      <c r="K847" s="776"/>
      <c r="L847" s="776"/>
      <c r="M847" s="776"/>
      <c r="N847" s="776"/>
      <c r="O847" s="776"/>
      <c r="P847" s="776"/>
      <c r="Q847" s="776"/>
      <c r="R847" s="776"/>
      <c r="S847" s="776"/>
      <c r="T847" s="776"/>
      <c r="U847" s="776"/>
      <c r="V847" s="776"/>
    </row>
    <row r="848" spans="1:22" ht="15.75" customHeight="1">
      <c r="A848" s="776"/>
      <c r="B848" s="776"/>
      <c r="C848" s="777"/>
      <c r="D848" s="778"/>
      <c r="E848" s="776"/>
      <c r="F848" s="776"/>
      <c r="G848" s="776"/>
      <c r="H848" s="776"/>
      <c r="I848" s="776"/>
      <c r="J848" s="776"/>
      <c r="K848" s="776"/>
      <c r="L848" s="776"/>
      <c r="M848" s="776"/>
      <c r="N848" s="776"/>
      <c r="O848" s="776"/>
      <c r="P848" s="776"/>
      <c r="Q848" s="776"/>
      <c r="R848" s="776"/>
      <c r="S848" s="776"/>
      <c r="T848" s="776"/>
      <c r="U848" s="776"/>
      <c r="V848" s="776"/>
    </row>
    <row r="849" spans="1:22" ht="15.75" customHeight="1">
      <c r="A849" s="776"/>
      <c r="B849" s="776"/>
      <c r="C849" s="777"/>
      <c r="D849" s="778"/>
      <c r="E849" s="776"/>
      <c r="F849" s="776"/>
      <c r="G849" s="776"/>
      <c r="H849" s="776"/>
      <c r="I849" s="776"/>
      <c r="J849" s="776"/>
      <c r="K849" s="776"/>
      <c r="L849" s="776"/>
      <c r="M849" s="776"/>
      <c r="N849" s="776"/>
      <c r="O849" s="776"/>
      <c r="P849" s="776"/>
      <c r="Q849" s="776"/>
      <c r="R849" s="776"/>
      <c r="S849" s="776"/>
      <c r="T849" s="776"/>
      <c r="U849" s="776"/>
      <c r="V849" s="776"/>
    </row>
    <row r="850" spans="1:22" ht="15.75" customHeight="1">
      <c r="A850" s="776"/>
      <c r="B850" s="776"/>
      <c r="C850" s="777"/>
      <c r="D850" s="778"/>
      <c r="E850" s="776"/>
      <c r="F850" s="776"/>
      <c r="G850" s="776"/>
      <c r="H850" s="776"/>
      <c r="I850" s="776"/>
      <c r="J850" s="776"/>
      <c r="K850" s="776"/>
      <c r="L850" s="776"/>
      <c r="M850" s="776"/>
      <c r="N850" s="776"/>
      <c r="O850" s="776"/>
      <c r="P850" s="776"/>
      <c r="Q850" s="776"/>
      <c r="R850" s="776"/>
      <c r="S850" s="776"/>
      <c r="T850" s="776"/>
      <c r="U850" s="776"/>
      <c r="V850" s="776"/>
    </row>
    <row r="851" spans="1:22" ht="15.75" customHeight="1">
      <c r="A851" s="776"/>
      <c r="B851" s="776"/>
      <c r="C851" s="777"/>
      <c r="D851" s="778"/>
      <c r="E851" s="776"/>
      <c r="F851" s="776"/>
      <c r="G851" s="776"/>
      <c r="H851" s="776"/>
      <c r="I851" s="776"/>
      <c r="J851" s="776"/>
      <c r="K851" s="776"/>
      <c r="L851" s="776"/>
      <c r="M851" s="776"/>
      <c r="N851" s="776"/>
      <c r="O851" s="776"/>
      <c r="P851" s="776"/>
      <c r="Q851" s="776"/>
      <c r="R851" s="776"/>
      <c r="S851" s="776"/>
      <c r="T851" s="776"/>
      <c r="U851" s="776"/>
      <c r="V851" s="776"/>
    </row>
    <row r="852" spans="1:22" ht="15.75" customHeight="1">
      <c r="A852" s="776"/>
      <c r="B852" s="776"/>
      <c r="C852" s="777"/>
      <c r="D852" s="778"/>
      <c r="E852" s="776"/>
      <c r="F852" s="776"/>
      <c r="G852" s="776"/>
      <c r="H852" s="776"/>
      <c r="I852" s="776"/>
      <c r="J852" s="776"/>
      <c r="K852" s="776"/>
      <c r="L852" s="776"/>
      <c r="M852" s="776"/>
      <c r="N852" s="776"/>
      <c r="O852" s="776"/>
      <c r="P852" s="776"/>
      <c r="Q852" s="776"/>
      <c r="R852" s="776"/>
      <c r="S852" s="776"/>
      <c r="T852" s="776"/>
      <c r="U852" s="776"/>
      <c r="V852" s="776"/>
    </row>
    <row r="853" spans="1:22" ht="15.75" customHeight="1">
      <c r="A853" s="776"/>
      <c r="B853" s="776"/>
      <c r="C853" s="777"/>
      <c r="D853" s="778"/>
      <c r="E853" s="776"/>
      <c r="F853" s="776"/>
      <c r="G853" s="776"/>
      <c r="H853" s="776"/>
      <c r="I853" s="776"/>
      <c r="J853" s="776"/>
      <c r="K853" s="776"/>
      <c r="L853" s="776"/>
      <c r="M853" s="776"/>
      <c r="N853" s="776"/>
      <c r="O853" s="776"/>
      <c r="P853" s="776"/>
      <c r="Q853" s="776"/>
      <c r="R853" s="776"/>
      <c r="S853" s="776"/>
      <c r="T853" s="776"/>
      <c r="U853" s="776"/>
      <c r="V853" s="776"/>
    </row>
    <row r="854" spans="1:22" ht="15.75" customHeight="1">
      <c r="A854" s="776"/>
      <c r="B854" s="776"/>
      <c r="C854" s="777"/>
      <c r="D854" s="778"/>
      <c r="E854" s="776"/>
      <c r="F854" s="776"/>
      <c r="G854" s="776"/>
      <c r="H854" s="776"/>
      <c r="I854" s="776"/>
      <c r="J854" s="776"/>
      <c r="K854" s="776"/>
      <c r="L854" s="776"/>
      <c r="M854" s="776"/>
      <c r="N854" s="776"/>
      <c r="O854" s="776"/>
      <c r="P854" s="776"/>
      <c r="Q854" s="776"/>
      <c r="R854" s="776"/>
      <c r="S854" s="776"/>
      <c r="T854" s="776"/>
      <c r="U854" s="776"/>
      <c r="V854" s="776"/>
    </row>
    <row r="855" spans="1:22" ht="15.75" customHeight="1">
      <c r="A855" s="776"/>
      <c r="B855" s="776"/>
      <c r="C855" s="777"/>
      <c r="D855" s="778"/>
      <c r="E855" s="776"/>
      <c r="F855" s="776"/>
      <c r="G855" s="776"/>
      <c r="H855" s="776"/>
      <c r="I855" s="776"/>
      <c r="J855" s="776"/>
      <c r="K855" s="776"/>
      <c r="L855" s="776"/>
      <c r="M855" s="776"/>
      <c r="N855" s="776"/>
      <c r="O855" s="776"/>
      <c r="P855" s="776"/>
      <c r="Q855" s="776"/>
      <c r="R855" s="776"/>
      <c r="S855" s="776"/>
      <c r="T855" s="776"/>
      <c r="U855" s="776"/>
      <c r="V855" s="776"/>
    </row>
    <row r="856" spans="1:22" ht="15.75" customHeight="1">
      <c r="A856" s="776"/>
      <c r="B856" s="776"/>
      <c r="C856" s="777"/>
      <c r="D856" s="778"/>
      <c r="E856" s="776"/>
      <c r="F856" s="776"/>
      <c r="G856" s="776"/>
      <c r="H856" s="776"/>
      <c r="I856" s="776"/>
      <c r="J856" s="776"/>
      <c r="K856" s="776"/>
      <c r="L856" s="776"/>
      <c r="M856" s="776"/>
      <c r="N856" s="776"/>
      <c r="O856" s="776"/>
      <c r="P856" s="776"/>
      <c r="Q856" s="776"/>
      <c r="R856" s="776"/>
      <c r="S856" s="776"/>
      <c r="T856" s="776"/>
      <c r="U856" s="776"/>
      <c r="V856" s="776"/>
    </row>
    <row r="857" spans="1:22" ht="15.75" customHeight="1">
      <c r="A857" s="776"/>
      <c r="B857" s="776"/>
      <c r="C857" s="777"/>
      <c r="D857" s="778"/>
      <c r="E857" s="776"/>
      <c r="F857" s="776"/>
      <c r="G857" s="776"/>
      <c r="H857" s="776"/>
      <c r="I857" s="776"/>
      <c r="J857" s="776"/>
      <c r="K857" s="776"/>
      <c r="L857" s="776"/>
      <c r="M857" s="776"/>
      <c r="N857" s="776"/>
      <c r="O857" s="776"/>
      <c r="P857" s="776"/>
      <c r="Q857" s="776"/>
      <c r="R857" s="776"/>
      <c r="S857" s="776"/>
      <c r="T857" s="776"/>
      <c r="U857" s="776"/>
      <c r="V857" s="776"/>
    </row>
    <row r="858" spans="1:22" ht="15.75" customHeight="1">
      <c r="A858" s="776"/>
      <c r="B858" s="776"/>
      <c r="C858" s="777"/>
      <c r="D858" s="778"/>
      <c r="E858" s="776"/>
      <c r="F858" s="776"/>
      <c r="G858" s="776"/>
      <c r="H858" s="776"/>
      <c r="I858" s="776"/>
      <c r="J858" s="776"/>
      <c r="K858" s="776"/>
      <c r="L858" s="776"/>
      <c r="M858" s="776"/>
      <c r="N858" s="776"/>
      <c r="O858" s="776"/>
      <c r="P858" s="776"/>
      <c r="Q858" s="776"/>
      <c r="R858" s="776"/>
      <c r="S858" s="776"/>
      <c r="T858" s="776"/>
      <c r="U858" s="776"/>
      <c r="V858" s="776"/>
    </row>
    <row r="859" spans="1:22" ht="15.75" customHeight="1">
      <c r="A859" s="776"/>
      <c r="B859" s="776"/>
      <c r="C859" s="777"/>
      <c r="D859" s="778"/>
      <c r="E859" s="776"/>
      <c r="F859" s="776"/>
      <c r="G859" s="776"/>
      <c r="H859" s="776"/>
      <c r="I859" s="776"/>
      <c r="J859" s="776"/>
      <c r="K859" s="776"/>
      <c r="L859" s="776"/>
      <c r="M859" s="776"/>
      <c r="N859" s="776"/>
      <c r="O859" s="776"/>
      <c r="P859" s="776"/>
      <c r="Q859" s="776"/>
      <c r="R859" s="776"/>
      <c r="S859" s="776"/>
      <c r="T859" s="776"/>
      <c r="U859" s="776"/>
      <c r="V859" s="776"/>
    </row>
    <row r="860" spans="1:22" ht="15.75" customHeight="1">
      <c r="A860" s="776"/>
      <c r="B860" s="776"/>
      <c r="C860" s="777"/>
      <c r="D860" s="778"/>
      <c r="E860" s="776"/>
      <c r="F860" s="776"/>
      <c r="G860" s="776"/>
      <c r="H860" s="776"/>
      <c r="I860" s="776"/>
      <c r="J860" s="776"/>
      <c r="K860" s="776"/>
      <c r="L860" s="776"/>
      <c r="M860" s="776"/>
      <c r="N860" s="776"/>
      <c r="O860" s="776"/>
      <c r="P860" s="776"/>
      <c r="Q860" s="776"/>
      <c r="R860" s="776"/>
      <c r="S860" s="776"/>
      <c r="T860" s="776"/>
      <c r="U860" s="776"/>
      <c r="V860" s="776"/>
    </row>
    <row r="861" spans="1:22" ht="15.75" customHeight="1">
      <c r="A861" s="776"/>
      <c r="B861" s="776"/>
      <c r="C861" s="777"/>
      <c r="D861" s="778"/>
      <c r="E861" s="776"/>
      <c r="F861" s="776"/>
      <c r="G861" s="776"/>
      <c r="H861" s="776"/>
      <c r="I861" s="776"/>
      <c r="J861" s="776"/>
      <c r="K861" s="776"/>
      <c r="L861" s="776"/>
      <c r="M861" s="776"/>
      <c r="N861" s="776"/>
      <c r="O861" s="776"/>
      <c r="P861" s="776"/>
      <c r="Q861" s="776"/>
      <c r="R861" s="776"/>
      <c r="S861" s="776"/>
      <c r="T861" s="776"/>
      <c r="U861" s="776"/>
      <c r="V861" s="776"/>
    </row>
    <row r="862" spans="1:22" ht="15.75" customHeight="1">
      <c r="A862" s="776"/>
      <c r="B862" s="776"/>
      <c r="C862" s="777"/>
      <c r="D862" s="778"/>
      <c r="E862" s="776"/>
      <c r="F862" s="776"/>
      <c r="G862" s="776"/>
      <c r="H862" s="776"/>
      <c r="I862" s="776"/>
      <c r="J862" s="776"/>
      <c r="K862" s="776"/>
      <c r="L862" s="776"/>
      <c r="M862" s="776"/>
      <c r="N862" s="776"/>
      <c r="O862" s="776"/>
      <c r="P862" s="776"/>
      <c r="Q862" s="776"/>
      <c r="R862" s="776"/>
      <c r="S862" s="776"/>
      <c r="T862" s="776"/>
      <c r="U862" s="776"/>
      <c r="V862" s="776"/>
    </row>
    <row r="863" spans="1:22" ht="15.75" customHeight="1">
      <c r="A863" s="776"/>
      <c r="B863" s="776"/>
      <c r="C863" s="777"/>
      <c r="D863" s="778"/>
      <c r="E863" s="776"/>
      <c r="F863" s="776"/>
      <c r="G863" s="776"/>
      <c r="H863" s="776"/>
      <c r="I863" s="776"/>
      <c r="J863" s="776"/>
      <c r="K863" s="776"/>
      <c r="L863" s="776"/>
      <c r="M863" s="776"/>
      <c r="N863" s="776"/>
      <c r="O863" s="776"/>
      <c r="P863" s="776"/>
      <c r="Q863" s="776"/>
      <c r="R863" s="776"/>
      <c r="S863" s="776"/>
      <c r="T863" s="776"/>
      <c r="U863" s="776"/>
      <c r="V863" s="776"/>
    </row>
    <row r="864" spans="1:22" ht="15.75" customHeight="1">
      <c r="A864" s="776"/>
      <c r="B864" s="776"/>
      <c r="C864" s="777"/>
      <c r="D864" s="778"/>
      <c r="E864" s="776"/>
      <c r="F864" s="776"/>
      <c r="G864" s="776"/>
      <c r="H864" s="776"/>
      <c r="I864" s="776"/>
      <c r="J864" s="776"/>
      <c r="K864" s="776"/>
      <c r="L864" s="776"/>
      <c r="M864" s="776"/>
      <c r="N864" s="776"/>
      <c r="O864" s="776"/>
      <c r="P864" s="776"/>
      <c r="Q864" s="776"/>
      <c r="R864" s="776"/>
      <c r="S864" s="776"/>
      <c r="T864" s="776"/>
      <c r="U864" s="776"/>
      <c r="V864" s="776"/>
    </row>
    <row r="865" spans="1:22" ht="15.75" customHeight="1">
      <c r="A865" s="776"/>
      <c r="B865" s="776"/>
      <c r="C865" s="777"/>
      <c r="D865" s="778"/>
      <c r="E865" s="776"/>
      <c r="F865" s="776"/>
      <c r="G865" s="776"/>
      <c r="H865" s="776"/>
      <c r="I865" s="776"/>
      <c r="J865" s="776"/>
      <c r="K865" s="776"/>
      <c r="L865" s="776"/>
      <c r="M865" s="776"/>
      <c r="N865" s="776"/>
      <c r="O865" s="776"/>
      <c r="P865" s="776"/>
      <c r="Q865" s="776"/>
      <c r="R865" s="776"/>
      <c r="S865" s="776"/>
      <c r="T865" s="776"/>
      <c r="U865" s="776"/>
      <c r="V865" s="776"/>
    </row>
    <row r="866" spans="1:22" ht="15.75" customHeight="1">
      <c r="A866" s="776"/>
      <c r="B866" s="776"/>
      <c r="C866" s="777"/>
      <c r="D866" s="778"/>
      <c r="E866" s="776"/>
      <c r="F866" s="776"/>
      <c r="G866" s="776"/>
      <c r="H866" s="776"/>
      <c r="I866" s="776"/>
      <c r="J866" s="776"/>
      <c r="K866" s="776"/>
      <c r="L866" s="776"/>
      <c r="M866" s="776"/>
      <c r="N866" s="776"/>
      <c r="O866" s="776"/>
      <c r="P866" s="776"/>
      <c r="Q866" s="776"/>
      <c r="R866" s="776"/>
      <c r="S866" s="776"/>
      <c r="T866" s="776"/>
      <c r="U866" s="776"/>
      <c r="V866" s="776"/>
    </row>
    <row r="867" spans="1:22" ht="15.75" customHeight="1">
      <c r="A867" s="776"/>
      <c r="B867" s="776"/>
      <c r="C867" s="777"/>
      <c r="D867" s="778"/>
      <c r="E867" s="776"/>
      <c r="F867" s="776"/>
      <c r="G867" s="776"/>
      <c r="H867" s="776"/>
      <c r="I867" s="776"/>
      <c r="J867" s="776"/>
      <c r="K867" s="776"/>
      <c r="L867" s="776"/>
      <c r="M867" s="776"/>
      <c r="N867" s="776"/>
      <c r="O867" s="776"/>
      <c r="P867" s="776"/>
      <c r="Q867" s="776"/>
      <c r="R867" s="776"/>
      <c r="S867" s="776"/>
      <c r="T867" s="776"/>
      <c r="U867" s="776"/>
      <c r="V867" s="776"/>
    </row>
    <row r="868" spans="1:22" ht="15.75" customHeight="1">
      <c r="A868" s="776"/>
      <c r="B868" s="776"/>
      <c r="C868" s="777"/>
      <c r="D868" s="778"/>
      <c r="E868" s="776"/>
      <c r="F868" s="776"/>
      <c r="G868" s="776"/>
      <c r="H868" s="776"/>
      <c r="I868" s="776"/>
      <c r="J868" s="776"/>
      <c r="K868" s="776"/>
      <c r="L868" s="776"/>
      <c r="M868" s="776"/>
      <c r="N868" s="776"/>
      <c r="O868" s="776"/>
      <c r="P868" s="776"/>
      <c r="Q868" s="776"/>
      <c r="R868" s="776"/>
      <c r="S868" s="776"/>
      <c r="T868" s="776"/>
      <c r="U868" s="776"/>
      <c r="V868" s="776"/>
    </row>
    <row r="869" spans="1:22" ht="15.75" customHeight="1">
      <c r="A869" s="776"/>
      <c r="B869" s="776"/>
      <c r="C869" s="777"/>
      <c r="D869" s="778"/>
      <c r="E869" s="776"/>
      <c r="F869" s="776"/>
      <c r="G869" s="776"/>
      <c r="H869" s="776"/>
      <c r="I869" s="776"/>
      <c r="J869" s="776"/>
      <c r="K869" s="776"/>
      <c r="L869" s="776"/>
      <c r="M869" s="776"/>
      <c r="N869" s="776"/>
      <c r="O869" s="776"/>
      <c r="P869" s="776"/>
      <c r="Q869" s="776"/>
      <c r="R869" s="776"/>
      <c r="S869" s="776"/>
      <c r="T869" s="776"/>
      <c r="U869" s="776"/>
      <c r="V869" s="776"/>
    </row>
    <row r="870" spans="1:22" ht="15.75" customHeight="1">
      <c r="A870" s="776"/>
      <c r="B870" s="776"/>
      <c r="C870" s="777"/>
      <c r="D870" s="778"/>
      <c r="E870" s="776"/>
      <c r="F870" s="776"/>
      <c r="G870" s="776"/>
      <c r="H870" s="776"/>
      <c r="I870" s="776"/>
      <c r="J870" s="776"/>
      <c r="K870" s="776"/>
      <c r="L870" s="776"/>
      <c r="M870" s="776"/>
      <c r="N870" s="776"/>
      <c r="O870" s="776"/>
      <c r="P870" s="776"/>
      <c r="Q870" s="776"/>
      <c r="R870" s="776"/>
      <c r="S870" s="776"/>
      <c r="T870" s="776"/>
      <c r="U870" s="776"/>
      <c r="V870" s="776"/>
    </row>
    <row r="871" spans="1:22" ht="15.75" customHeight="1">
      <c r="A871" s="776"/>
      <c r="B871" s="776"/>
      <c r="C871" s="777"/>
      <c r="D871" s="778"/>
      <c r="E871" s="776"/>
      <c r="F871" s="776"/>
      <c r="G871" s="776"/>
      <c r="H871" s="776"/>
      <c r="I871" s="776"/>
      <c r="J871" s="776"/>
      <c r="K871" s="776"/>
      <c r="L871" s="776"/>
      <c r="M871" s="776"/>
      <c r="N871" s="776"/>
      <c r="O871" s="776"/>
      <c r="P871" s="776"/>
      <c r="Q871" s="776"/>
      <c r="R871" s="776"/>
      <c r="S871" s="776"/>
      <c r="T871" s="776"/>
      <c r="U871" s="776"/>
      <c r="V871" s="776"/>
    </row>
    <row r="872" spans="1:22" ht="15.75" customHeight="1">
      <c r="A872" s="776"/>
      <c r="B872" s="776"/>
      <c r="C872" s="777"/>
      <c r="D872" s="778"/>
      <c r="E872" s="776"/>
      <c r="F872" s="776"/>
      <c r="G872" s="776"/>
      <c r="H872" s="776"/>
      <c r="I872" s="776"/>
      <c r="J872" s="776"/>
      <c r="K872" s="776"/>
      <c r="L872" s="776"/>
      <c r="M872" s="776"/>
      <c r="N872" s="776"/>
      <c r="O872" s="776"/>
      <c r="P872" s="776"/>
      <c r="Q872" s="776"/>
      <c r="R872" s="776"/>
      <c r="S872" s="776"/>
      <c r="T872" s="776"/>
      <c r="U872" s="776"/>
      <c r="V872" s="776"/>
    </row>
    <row r="873" spans="1:22" ht="15.75" customHeight="1">
      <c r="A873" s="776"/>
      <c r="B873" s="776"/>
      <c r="C873" s="777"/>
      <c r="D873" s="778"/>
      <c r="E873" s="776"/>
      <c r="F873" s="776"/>
      <c r="G873" s="776"/>
      <c r="H873" s="776"/>
      <c r="I873" s="776"/>
      <c r="J873" s="776"/>
      <c r="K873" s="776"/>
      <c r="L873" s="776"/>
      <c r="M873" s="776"/>
      <c r="N873" s="776"/>
      <c r="O873" s="776"/>
      <c r="P873" s="776"/>
      <c r="Q873" s="776"/>
      <c r="R873" s="776"/>
      <c r="S873" s="776"/>
      <c r="T873" s="776"/>
      <c r="U873" s="776"/>
      <c r="V873" s="776"/>
    </row>
    <row r="874" spans="1:22" ht="15.75" customHeight="1">
      <c r="A874" s="776"/>
      <c r="B874" s="776"/>
      <c r="C874" s="777"/>
      <c r="D874" s="778"/>
      <c r="E874" s="776"/>
      <c r="F874" s="776"/>
      <c r="G874" s="776"/>
      <c r="H874" s="776"/>
      <c r="I874" s="776"/>
      <c r="J874" s="776"/>
      <c r="K874" s="776"/>
      <c r="L874" s="776"/>
      <c r="M874" s="776"/>
      <c r="N874" s="776"/>
      <c r="O874" s="776"/>
      <c r="P874" s="776"/>
      <c r="Q874" s="776"/>
      <c r="R874" s="776"/>
      <c r="S874" s="776"/>
      <c r="T874" s="776"/>
      <c r="U874" s="776"/>
      <c r="V874" s="776"/>
    </row>
    <row r="875" spans="1:22" ht="15.75" customHeight="1">
      <c r="A875" s="776"/>
      <c r="B875" s="776"/>
      <c r="C875" s="777"/>
      <c r="D875" s="778"/>
      <c r="E875" s="776"/>
      <c r="F875" s="776"/>
      <c r="G875" s="776"/>
      <c r="H875" s="776"/>
      <c r="I875" s="776"/>
      <c r="J875" s="776"/>
      <c r="K875" s="776"/>
      <c r="L875" s="776"/>
      <c r="M875" s="776"/>
      <c r="N875" s="776"/>
      <c r="O875" s="776"/>
      <c r="P875" s="776"/>
      <c r="Q875" s="776"/>
      <c r="R875" s="776"/>
      <c r="S875" s="776"/>
      <c r="T875" s="776"/>
      <c r="U875" s="776"/>
      <c r="V875" s="776"/>
    </row>
    <row r="876" spans="1:22" ht="15.75" customHeight="1">
      <c r="A876" s="776"/>
      <c r="B876" s="776"/>
      <c r="C876" s="777"/>
      <c r="D876" s="778"/>
      <c r="E876" s="776"/>
      <c r="F876" s="776"/>
      <c r="G876" s="776"/>
      <c r="H876" s="776"/>
      <c r="I876" s="776"/>
      <c r="J876" s="776"/>
      <c r="K876" s="776"/>
      <c r="L876" s="776"/>
      <c r="M876" s="776"/>
      <c r="N876" s="776"/>
      <c r="O876" s="776"/>
      <c r="P876" s="776"/>
      <c r="Q876" s="776"/>
      <c r="R876" s="776"/>
      <c r="S876" s="776"/>
      <c r="T876" s="776"/>
      <c r="U876" s="776"/>
      <c r="V876" s="776"/>
    </row>
    <row r="877" spans="1:22" ht="15.75" customHeight="1">
      <c r="A877" s="776"/>
      <c r="B877" s="776"/>
      <c r="C877" s="777"/>
      <c r="D877" s="778"/>
      <c r="E877" s="776"/>
      <c r="F877" s="776"/>
      <c r="G877" s="776"/>
      <c r="H877" s="776"/>
      <c r="I877" s="776"/>
      <c r="J877" s="776"/>
      <c r="K877" s="776"/>
      <c r="L877" s="776"/>
      <c r="M877" s="776"/>
      <c r="N877" s="776"/>
      <c r="O877" s="776"/>
      <c r="P877" s="776"/>
      <c r="Q877" s="776"/>
      <c r="R877" s="776"/>
      <c r="S877" s="776"/>
      <c r="T877" s="776"/>
      <c r="U877" s="776"/>
      <c r="V877" s="776"/>
    </row>
    <row r="878" spans="1:22" ht="15.75" customHeight="1">
      <c r="A878" s="776"/>
      <c r="B878" s="776"/>
      <c r="C878" s="777"/>
      <c r="D878" s="778"/>
      <c r="E878" s="776"/>
      <c r="F878" s="776"/>
      <c r="G878" s="776"/>
      <c r="H878" s="776"/>
      <c r="I878" s="776"/>
      <c r="J878" s="776"/>
      <c r="K878" s="776"/>
      <c r="L878" s="776"/>
      <c r="M878" s="776"/>
      <c r="N878" s="776"/>
      <c r="O878" s="776"/>
      <c r="P878" s="776"/>
      <c r="Q878" s="776"/>
      <c r="R878" s="776"/>
      <c r="S878" s="776"/>
      <c r="T878" s="776"/>
      <c r="U878" s="776"/>
      <c r="V878" s="776"/>
    </row>
    <row r="879" spans="1:22" ht="15.75" customHeight="1">
      <c r="A879" s="776"/>
      <c r="B879" s="776"/>
      <c r="C879" s="777"/>
      <c r="D879" s="778"/>
      <c r="E879" s="776"/>
      <c r="F879" s="776"/>
      <c r="G879" s="776"/>
      <c r="H879" s="776"/>
      <c r="I879" s="776"/>
      <c r="J879" s="776"/>
      <c r="K879" s="776"/>
      <c r="L879" s="776"/>
      <c r="M879" s="776"/>
      <c r="N879" s="776"/>
      <c r="O879" s="776"/>
      <c r="P879" s="776"/>
      <c r="Q879" s="776"/>
      <c r="R879" s="776"/>
      <c r="S879" s="776"/>
      <c r="T879" s="776"/>
      <c r="U879" s="776"/>
      <c r="V879" s="776"/>
    </row>
    <row r="880" spans="1:22" ht="15.75" customHeight="1">
      <c r="A880" s="776"/>
      <c r="B880" s="776"/>
      <c r="C880" s="777"/>
      <c r="D880" s="778"/>
      <c r="E880" s="776"/>
      <c r="F880" s="776"/>
      <c r="G880" s="776"/>
      <c r="H880" s="776"/>
      <c r="I880" s="776"/>
      <c r="J880" s="776"/>
      <c r="K880" s="776"/>
      <c r="L880" s="776"/>
      <c r="M880" s="776"/>
      <c r="N880" s="776"/>
      <c r="O880" s="776"/>
      <c r="P880" s="776"/>
      <c r="Q880" s="776"/>
      <c r="R880" s="776"/>
      <c r="S880" s="776"/>
      <c r="T880" s="776"/>
      <c r="U880" s="776"/>
      <c r="V880" s="776"/>
    </row>
    <row r="881" spans="1:22" ht="15.75" customHeight="1">
      <c r="A881" s="776"/>
      <c r="B881" s="776"/>
      <c r="C881" s="777"/>
      <c r="D881" s="778"/>
      <c r="E881" s="776"/>
      <c r="F881" s="776"/>
      <c r="G881" s="776"/>
      <c r="H881" s="776"/>
      <c r="I881" s="776"/>
      <c r="J881" s="776"/>
      <c r="K881" s="776"/>
      <c r="L881" s="776"/>
      <c r="M881" s="776"/>
      <c r="N881" s="776"/>
      <c r="O881" s="776"/>
      <c r="P881" s="776"/>
      <c r="Q881" s="776"/>
      <c r="R881" s="776"/>
      <c r="S881" s="776"/>
      <c r="T881" s="776"/>
      <c r="U881" s="776"/>
      <c r="V881" s="776"/>
    </row>
    <row r="882" spans="1:22" ht="15.75" customHeight="1">
      <c r="A882" s="776"/>
      <c r="B882" s="776"/>
      <c r="C882" s="777"/>
      <c r="D882" s="778"/>
      <c r="E882" s="776"/>
      <c r="F882" s="776"/>
      <c r="G882" s="776"/>
      <c r="H882" s="776"/>
      <c r="I882" s="776"/>
      <c r="J882" s="776"/>
      <c r="K882" s="776"/>
      <c r="L882" s="776"/>
      <c r="M882" s="776"/>
      <c r="N882" s="776"/>
      <c r="O882" s="776"/>
      <c r="P882" s="776"/>
      <c r="Q882" s="776"/>
      <c r="R882" s="776"/>
      <c r="S882" s="776"/>
      <c r="T882" s="776"/>
      <c r="U882" s="776"/>
      <c r="V882" s="776"/>
    </row>
    <row r="883" spans="1:22" ht="15.75" customHeight="1">
      <c r="A883" s="776"/>
      <c r="B883" s="776"/>
      <c r="C883" s="777"/>
      <c r="D883" s="778"/>
      <c r="E883" s="776"/>
      <c r="F883" s="776"/>
      <c r="G883" s="776"/>
      <c r="H883" s="776"/>
      <c r="I883" s="776"/>
      <c r="J883" s="776"/>
      <c r="K883" s="776"/>
      <c r="L883" s="776"/>
      <c r="M883" s="776"/>
      <c r="N883" s="776"/>
      <c r="O883" s="776"/>
      <c r="P883" s="776"/>
      <c r="Q883" s="776"/>
      <c r="R883" s="776"/>
      <c r="S883" s="776"/>
      <c r="T883" s="776"/>
      <c r="U883" s="776"/>
      <c r="V883" s="776"/>
    </row>
    <row r="884" spans="1:22" ht="15.75" customHeight="1">
      <c r="A884" s="776"/>
      <c r="B884" s="776"/>
      <c r="C884" s="777"/>
      <c r="D884" s="778"/>
      <c r="E884" s="776"/>
      <c r="F884" s="776"/>
      <c r="G884" s="776"/>
      <c r="H884" s="776"/>
      <c r="I884" s="776"/>
      <c r="J884" s="776"/>
      <c r="K884" s="776"/>
      <c r="L884" s="776"/>
      <c r="M884" s="776"/>
      <c r="N884" s="776"/>
      <c r="O884" s="776"/>
      <c r="P884" s="776"/>
      <c r="Q884" s="776"/>
      <c r="R884" s="776"/>
      <c r="S884" s="776"/>
      <c r="T884" s="776"/>
      <c r="U884" s="776"/>
      <c r="V884" s="776"/>
    </row>
    <row r="885" spans="1:22" ht="15.75" customHeight="1">
      <c r="A885" s="776"/>
      <c r="B885" s="776"/>
      <c r="C885" s="777"/>
      <c r="D885" s="778"/>
      <c r="E885" s="776"/>
      <c r="F885" s="776"/>
      <c r="G885" s="776"/>
      <c r="H885" s="776"/>
      <c r="I885" s="776"/>
      <c r="J885" s="776"/>
      <c r="K885" s="776"/>
      <c r="L885" s="776"/>
      <c r="M885" s="776"/>
      <c r="N885" s="776"/>
      <c r="O885" s="776"/>
      <c r="P885" s="776"/>
      <c r="Q885" s="776"/>
      <c r="R885" s="776"/>
      <c r="S885" s="776"/>
      <c r="T885" s="776"/>
      <c r="U885" s="776"/>
      <c r="V885" s="776"/>
    </row>
    <row r="886" spans="1:22" ht="15.75" customHeight="1">
      <c r="A886" s="776"/>
      <c r="B886" s="776"/>
      <c r="C886" s="777"/>
      <c r="D886" s="778"/>
      <c r="E886" s="776"/>
      <c r="F886" s="776"/>
      <c r="G886" s="776"/>
      <c r="H886" s="776"/>
      <c r="I886" s="776"/>
      <c r="J886" s="776"/>
      <c r="K886" s="776"/>
      <c r="L886" s="776"/>
      <c r="M886" s="776"/>
      <c r="N886" s="776"/>
      <c r="O886" s="776"/>
      <c r="P886" s="776"/>
      <c r="Q886" s="776"/>
      <c r="R886" s="776"/>
      <c r="S886" s="776"/>
      <c r="T886" s="776"/>
      <c r="U886" s="776"/>
      <c r="V886" s="776"/>
    </row>
    <row r="887" spans="1:22" ht="15.75" customHeight="1">
      <c r="A887" s="776"/>
      <c r="B887" s="776"/>
      <c r="C887" s="777"/>
      <c r="D887" s="778"/>
      <c r="E887" s="776"/>
      <c r="F887" s="776"/>
      <c r="G887" s="776"/>
      <c r="H887" s="776"/>
      <c r="I887" s="776"/>
      <c r="J887" s="776"/>
      <c r="K887" s="776"/>
      <c r="L887" s="776"/>
      <c r="M887" s="776"/>
      <c r="N887" s="776"/>
      <c r="O887" s="776"/>
      <c r="P887" s="776"/>
      <c r="Q887" s="776"/>
      <c r="R887" s="776"/>
      <c r="S887" s="776"/>
      <c r="T887" s="776"/>
      <c r="U887" s="776"/>
      <c r="V887" s="776"/>
    </row>
    <row r="888" spans="1:22" ht="15.75" customHeight="1">
      <c r="A888" s="776"/>
      <c r="B888" s="776"/>
      <c r="C888" s="777"/>
      <c r="D888" s="778"/>
      <c r="E888" s="776"/>
      <c r="F888" s="776"/>
      <c r="G888" s="776"/>
      <c r="H888" s="776"/>
      <c r="I888" s="776"/>
      <c r="J888" s="776"/>
      <c r="K888" s="776"/>
      <c r="L888" s="776"/>
      <c r="M888" s="776"/>
      <c r="N888" s="776"/>
      <c r="O888" s="776"/>
      <c r="P888" s="776"/>
      <c r="Q888" s="776"/>
      <c r="R888" s="776"/>
      <c r="S888" s="776"/>
      <c r="T888" s="776"/>
      <c r="U888" s="776"/>
      <c r="V888" s="776"/>
    </row>
    <row r="889" spans="1:22" ht="15.75" customHeight="1">
      <c r="A889" s="776"/>
      <c r="B889" s="776"/>
      <c r="C889" s="777"/>
      <c r="D889" s="778"/>
      <c r="E889" s="776"/>
      <c r="F889" s="776"/>
      <c r="G889" s="776"/>
      <c r="H889" s="776"/>
      <c r="I889" s="776"/>
      <c r="J889" s="776"/>
      <c r="K889" s="776"/>
      <c r="L889" s="776"/>
      <c r="M889" s="776"/>
      <c r="N889" s="776"/>
      <c r="O889" s="776"/>
      <c r="P889" s="776"/>
      <c r="Q889" s="776"/>
      <c r="R889" s="776"/>
      <c r="S889" s="776"/>
      <c r="T889" s="776"/>
      <c r="U889" s="776"/>
      <c r="V889" s="776"/>
    </row>
    <row r="890" spans="1:22" ht="15.75" customHeight="1">
      <c r="A890" s="776"/>
      <c r="B890" s="776"/>
      <c r="C890" s="777"/>
      <c r="D890" s="778"/>
      <c r="E890" s="776"/>
      <c r="F890" s="776"/>
      <c r="G890" s="776"/>
      <c r="H890" s="776"/>
      <c r="I890" s="776"/>
      <c r="J890" s="776"/>
      <c r="K890" s="776"/>
      <c r="L890" s="776"/>
      <c r="M890" s="776"/>
      <c r="N890" s="776"/>
      <c r="O890" s="776"/>
      <c r="P890" s="776"/>
      <c r="Q890" s="776"/>
      <c r="R890" s="776"/>
      <c r="S890" s="776"/>
      <c r="T890" s="776"/>
      <c r="U890" s="776"/>
      <c r="V890" s="776"/>
    </row>
    <row r="891" spans="1:22" ht="15.75" customHeight="1">
      <c r="A891" s="776"/>
      <c r="B891" s="776"/>
      <c r="C891" s="777"/>
      <c r="D891" s="778"/>
      <c r="E891" s="776"/>
      <c r="F891" s="776"/>
      <c r="G891" s="776"/>
      <c r="H891" s="776"/>
      <c r="I891" s="776"/>
      <c r="J891" s="776"/>
      <c r="K891" s="776"/>
      <c r="L891" s="776"/>
      <c r="M891" s="776"/>
      <c r="N891" s="776"/>
      <c r="O891" s="776"/>
      <c r="P891" s="776"/>
      <c r="Q891" s="776"/>
      <c r="R891" s="776"/>
      <c r="S891" s="776"/>
      <c r="T891" s="776"/>
      <c r="U891" s="776"/>
      <c r="V891" s="776"/>
    </row>
    <row r="892" spans="1:22" ht="15.75" customHeight="1">
      <c r="A892" s="776"/>
      <c r="B892" s="776"/>
      <c r="C892" s="777"/>
      <c r="D892" s="778"/>
      <c r="E892" s="776"/>
      <c r="F892" s="776"/>
      <c r="G892" s="776"/>
      <c r="H892" s="776"/>
      <c r="I892" s="776"/>
      <c r="J892" s="776"/>
      <c r="K892" s="776"/>
      <c r="L892" s="776"/>
      <c r="M892" s="776"/>
      <c r="N892" s="776"/>
      <c r="O892" s="776"/>
      <c r="P892" s="776"/>
      <c r="Q892" s="776"/>
      <c r="R892" s="776"/>
      <c r="S892" s="776"/>
      <c r="T892" s="776"/>
      <c r="U892" s="776"/>
      <c r="V892" s="776"/>
    </row>
    <row r="893" spans="1:22" ht="15.75" customHeight="1">
      <c r="A893" s="776"/>
      <c r="B893" s="776"/>
      <c r="C893" s="777"/>
      <c r="D893" s="778"/>
      <c r="E893" s="776"/>
      <c r="F893" s="776"/>
      <c r="G893" s="776"/>
      <c r="H893" s="776"/>
      <c r="I893" s="776"/>
      <c r="J893" s="776"/>
      <c r="K893" s="776"/>
      <c r="L893" s="776"/>
      <c r="M893" s="776"/>
      <c r="N893" s="776"/>
      <c r="O893" s="776"/>
      <c r="P893" s="776"/>
      <c r="Q893" s="776"/>
      <c r="R893" s="776"/>
      <c r="S893" s="776"/>
      <c r="T893" s="776"/>
      <c r="U893" s="776"/>
      <c r="V893" s="776"/>
    </row>
    <row r="894" spans="1:22" ht="15.75" customHeight="1">
      <c r="A894" s="776"/>
      <c r="B894" s="776"/>
      <c r="C894" s="777"/>
      <c r="D894" s="778"/>
      <c r="E894" s="776"/>
      <c r="F894" s="776"/>
      <c r="G894" s="776"/>
      <c r="H894" s="776"/>
      <c r="I894" s="776"/>
      <c r="J894" s="776"/>
      <c r="K894" s="776"/>
      <c r="L894" s="776"/>
      <c r="M894" s="776"/>
      <c r="N894" s="776"/>
      <c r="O894" s="776"/>
      <c r="P894" s="776"/>
      <c r="Q894" s="776"/>
      <c r="R894" s="776"/>
      <c r="S894" s="776"/>
      <c r="T894" s="776"/>
      <c r="U894" s="776"/>
      <c r="V894" s="776"/>
    </row>
    <row r="895" spans="1:22" ht="15.75" customHeight="1">
      <c r="A895" s="776"/>
      <c r="B895" s="776"/>
      <c r="C895" s="777"/>
      <c r="D895" s="778"/>
      <c r="E895" s="776"/>
      <c r="F895" s="776"/>
      <c r="G895" s="776"/>
      <c r="H895" s="776"/>
      <c r="I895" s="776"/>
      <c r="J895" s="776"/>
      <c r="K895" s="776"/>
      <c r="L895" s="776"/>
      <c r="M895" s="776"/>
      <c r="N895" s="776"/>
      <c r="O895" s="776"/>
      <c r="P895" s="776"/>
      <c r="Q895" s="776"/>
      <c r="R895" s="776"/>
      <c r="S895" s="776"/>
      <c r="T895" s="776"/>
      <c r="U895" s="776"/>
      <c r="V895" s="776"/>
    </row>
    <row r="896" spans="1:22" ht="15.75" customHeight="1">
      <c r="A896" s="776"/>
      <c r="B896" s="776"/>
      <c r="C896" s="777"/>
      <c r="D896" s="778"/>
      <c r="E896" s="776"/>
      <c r="F896" s="776"/>
      <c r="G896" s="776"/>
      <c r="H896" s="776"/>
      <c r="I896" s="776"/>
      <c r="J896" s="776"/>
      <c r="K896" s="776"/>
      <c r="L896" s="776"/>
      <c r="M896" s="776"/>
      <c r="N896" s="776"/>
      <c r="O896" s="776"/>
      <c r="P896" s="776"/>
      <c r="Q896" s="776"/>
      <c r="R896" s="776"/>
      <c r="S896" s="776"/>
      <c r="T896" s="776"/>
      <c r="U896" s="776"/>
      <c r="V896" s="776"/>
    </row>
    <row r="897" spans="1:22" ht="15.75" customHeight="1">
      <c r="A897" s="776"/>
      <c r="B897" s="776"/>
      <c r="C897" s="777"/>
      <c r="D897" s="778"/>
      <c r="E897" s="776"/>
      <c r="F897" s="776"/>
      <c r="G897" s="776"/>
      <c r="H897" s="776"/>
      <c r="I897" s="776"/>
      <c r="J897" s="776"/>
      <c r="K897" s="776"/>
      <c r="L897" s="776"/>
      <c r="M897" s="776"/>
      <c r="N897" s="776"/>
      <c r="O897" s="776"/>
      <c r="P897" s="776"/>
      <c r="Q897" s="776"/>
      <c r="R897" s="776"/>
      <c r="S897" s="776"/>
      <c r="T897" s="776"/>
      <c r="U897" s="776"/>
      <c r="V897" s="776"/>
    </row>
    <row r="898" spans="1:22" ht="15.75" customHeight="1">
      <c r="A898" s="776"/>
      <c r="B898" s="776"/>
      <c r="C898" s="777"/>
      <c r="D898" s="778"/>
      <c r="E898" s="776"/>
      <c r="F898" s="776"/>
      <c r="G898" s="776"/>
      <c r="H898" s="776"/>
      <c r="I898" s="776"/>
      <c r="J898" s="776"/>
      <c r="K898" s="776"/>
      <c r="L898" s="776"/>
      <c r="M898" s="776"/>
      <c r="N898" s="776"/>
      <c r="O898" s="776"/>
      <c r="P898" s="776"/>
      <c r="Q898" s="776"/>
      <c r="R898" s="776"/>
      <c r="S898" s="776"/>
      <c r="T898" s="776"/>
      <c r="U898" s="776"/>
      <c r="V898" s="776"/>
    </row>
    <row r="899" spans="1:22" ht="15.75" customHeight="1">
      <c r="A899" s="776"/>
      <c r="B899" s="776"/>
      <c r="C899" s="777"/>
      <c r="D899" s="778"/>
      <c r="E899" s="776"/>
      <c r="F899" s="776"/>
      <c r="G899" s="776"/>
      <c r="H899" s="776"/>
      <c r="I899" s="776"/>
      <c r="J899" s="776"/>
      <c r="K899" s="776"/>
      <c r="L899" s="776"/>
      <c r="M899" s="776"/>
      <c r="N899" s="776"/>
      <c r="O899" s="776"/>
      <c r="P899" s="776"/>
      <c r="Q899" s="776"/>
      <c r="R899" s="776"/>
      <c r="S899" s="776"/>
      <c r="T899" s="776"/>
      <c r="U899" s="776"/>
      <c r="V899" s="776"/>
    </row>
    <row r="900" spans="1:22" ht="15.75" customHeight="1">
      <c r="A900" s="776"/>
      <c r="B900" s="776"/>
      <c r="C900" s="777"/>
      <c r="D900" s="778"/>
      <c r="E900" s="776"/>
      <c r="F900" s="776"/>
      <c r="G900" s="776"/>
      <c r="H900" s="776"/>
      <c r="I900" s="776"/>
      <c r="J900" s="776"/>
      <c r="K900" s="776"/>
      <c r="L900" s="776"/>
      <c r="M900" s="776"/>
      <c r="N900" s="776"/>
      <c r="O900" s="776"/>
      <c r="P900" s="776"/>
      <c r="Q900" s="776"/>
      <c r="R900" s="776"/>
      <c r="S900" s="776"/>
      <c r="T900" s="776"/>
      <c r="U900" s="776"/>
      <c r="V900" s="776"/>
    </row>
    <row r="901" spans="1:22" ht="15.75" customHeight="1">
      <c r="A901" s="776"/>
      <c r="B901" s="776"/>
      <c r="C901" s="777"/>
      <c r="D901" s="778"/>
      <c r="E901" s="776"/>
      <c r="F901" s="776"/>
      <c r="G901" s="776"/>
      <c r="H901" s="776"/>
      <c r="I901" s="776"/>
      <c r="J901" s="776"/>
      <c r="K901" s="776"/>
      <c r="L901" s="776"/>
      <c r="M901" s="776"/>
      <c r="N901" s="776"/>
      <c r="O901" s="776"/>
      <c r="P901" s="776"/>
      <c r="Q901" s="776"/>
      <c r="R901" s="776"/>
      <c r="S901" s="776"/>
      <c r="T901" s="776"/>
      <c r="U901" s="776"/>
      <c r="V901" s="776"/>
    </row>
    <row r="902" spans="1:22" ht="15.75" customHeight="1">
      <c r="A902" s="776"/>
      <c r="B902" s="776"/>
      <c r="C902" s="777"/>
      <c r="D902" s="778"/>
      <c r="E902" s="776"/>
      <c r="F902" s="776"/>
      <c r="G902" s="776"/>
      <c r="H902" s="776"/>
      <c r="I902" s="776"/>
      <c r="J902" s="776"/>
      <c r="K902" s="776"/>
      <c r="L902" s="776"/>
      <c r="M902" s="776"/>
      <c r="N902" s="776"/>
      <c r="O902" s="776"/>
      <c r="P902" s="776"/>
      <c r="Q902" s="776"/>
      <c r="R902" s="776"/>
      <c r="S902" s="776"/>
      <c r="T902" s="776"/>
      <c r="U902" s="776"/>
      <c r="V902" s="776"/>
    </row>
    <row r="903" spans="1:22" ht="15.75" customHeight="1">
      <c r="A903" s="776"/>
      <c r="B903" s="776"/>
      <c r="C903" s="777"/>
      <c r="D903" s="778"/>
      <c r="E903" s="776"/>
      <c r="F903" s="776"/>
      <c r="G903" s="776"/>
      <c r="H903" s="776"/>
      <c r="I903" s="776"/>
      <c r="J903" s="776"/>
      <c r="K903" s="776"/>
      <c r="L903" s="776"/>
      <c r="M903" s="776"/>
      <c r="N903" s="776"/>
      <c r="O903" s="776"/>
      <c r="P903" s="776"/>
      <c r="Q903" s="776"/>
      <c r="R903" s="776"/>
      <c r="S903" s="776"/>
      <c r="T903" s="776"/>
      <c r="U903" s="776"/>
      <c r="V903" s="776"/>
    </row>
    <row r="904" spans="1:22" ht="15.75" customHeight="1">
      <c r="A904" s="776"/>
      <c r="B904" s="776"/>
      <c r="C904" s="777"/>
      <c r="D904" s="778"/>
      <c r="E904" s="776"/>
      <c r="F904" s="776"/>
      <c r="G904" s="776"/>
      <c r="H904" s="776"/>
      <c r="I904" s="776"/>
      <c r="J904" s="776"/>
      <c r="K904" s="776"/>
      <c r="L904" s="776"/>
      <c r="M904" s="776"/>
      <c r="N904" s="776"/>
      <c r="O904" s="776"/>
      <c r="P904" s="776"/>
      <c r="Q904" s="776"/>
      <c r="R904" s="776"/>
      <c r="S904" s="776"/>
      <c r="T904" s="776"/>
      <c r="U904" s="776"/>
      <c r="V904" s="776"/>
    </row>
    <row r="905" spans="1:22" ht="15.75" customHeight="1">
      <c r="A905" s="776"/>
      <c r="B905" s="776"/>
      <c r="C905" s="777"/>
      <c r="D905" s="778"/>
      <c r="E905" s="776"/>
      <c r="F905" s="776"/>
      <c r="G905" s="776"/>
      <c r="H905" s="776"/>
      <c r="I905" s="776"/>
      <c r="J905" s="776"/>
      <c r="K905" s="776"/>
      <c r="L905" s="776"/>
      <c r="M905" s="776"/>
      <c r="N905" s="776"/>
      <c r="O905" s="776"/>
      <c r="P905" s="776"/>
      <c r="Q905" s="776"/>
      <c r="R905" s="776"/>
      <c r="S905" s="776"/>
      <c r="T905" s="776"/>
      <c r="U905" s="776"/>
      <c r="V905" s="776"/>
    </row>
    <row r="906" spans="1:22" ht="15.75" customHeight="1">
      <c r="A906" s="776"/>
      <c r="B906" s="776"/>
      <c r="C906" s="777"/>
      <c r="D906" s="778"/>
      <c r="E906" s="776"/>
      <c r="F906" s="776"/>
      <c r="G906" s="776"/>
      <c r="H906" s="776"/>
      <c r="I906" s="776"/>
      <c r="J906" s="776"/>
      <c r="K906" s="776"/>
      <c r="L906" s="776"/>
      <c r="M906" s="776"/>
      <c r="N906" s="776"/>
      <c r="O906" s="776"/>
      <c r="P906" s="776"/>
      <c r="Q906" s="776"/>
      <c r="R906" s="776"/>
      <c r="S906" s="776"/>
      <c r="T906" s="776"/>
      <c r="U906" s="776"/>
      <c r="V906" s="776"/>
    </row>
    <row r="907" spans="1:22" ht="15.75" customHeight="1">
      <c r="A907" s="776"/>
      <c r="B907" s="776"/>
      <c r="C907" s="777"/>
      <c r="D907" s="778"/>
      <c r="E907" s="776"/>
      <c r="F907" s="776"/>
      <c r="G907" s="776"/>
      <c r="H907" s="776"/>
      <c r="I907" s="776"/>
      <c r="J907" s="776"/>
      <c r="K907" s="776"/>
      <c r="L907" s="776"/>
      <c r="M907" s="776"/>
      <c r="N907" s="776"/>
      <c r="O907" s="776"/>
      <c r="P907" s="776"/>
      <c r="Q907" s="776"/>
      <c r="R907" s="776"/>
      <c r="S907" s="776"/>
      <c r="T907" s="776"/>
      <c r="U907" s="776"/>
      <c r="V907" s="776"/>
    </row>
    <row r="908" spans="1:22" ht="15.75" customHeight="1">
      <c r="A908" s="776"/>
      <c r="B908" s="776"/>
      <c r="C908" s="777"/>
      <c r="D908" s="778"/>
      <c r="E908" s="776"/>
      <c r="F908" s="776"/>
      <c r="G908" s="776"/>
      <c r="H908" s="776"/>
      <c r="I908" s="776"/>
      <c r="J908" s="776"/>
      <c r="K908" s="776"/>
      <c r="L908" s="776"/>
      <c r="M908" s="776"/>
      <c r="N908" s="776"/>
      <c r="O908" s="776"/>
      <c r="P908" s="776"/>
      <c r="Q908" s="776"/>
      <c r="R908" s="776"/>
      <c r="S908" s="776"/>
      <c r="T908" s="776"/>
      <c r="U908" s="776"/>
      <c r="V908" s="776"/>
    </row>
    <row r="909" spans="1:22" ht="15.75" customHeight="1">
      <c r="A909" s="776"/>
      <c r="B909" s="776"/>
      <c r="C909" s="777"/>
      <c r="D909" s="778"/>
      <c r="E909" s="776"/>
      <c r="F909" s="776"/>
      <c r="G909" s="776"/>
      <c r="H909" s="776"/>
      <c r="I909" s="776"/>
      <c r="J909" s="776"/>
      <c r="K909" s="776"/>
      <c r="L909" s="776"/>
      <c r="M909" s="776"/>
      <c r="N909" s="776"/>
      <c r="O909" s="776"/>
      <c r="P909" s="776"/>
      <c r="Q909" s="776"/>
      <c r="R909" s="776"/>
      <c r="S909" s="776"/>
      <c r="T909" s="776"/>
      <c r="U909" s="776"/>
      <c r="V909" s="776"/>
    </row>
    <row r="910" spans="1:22" ht="15.75" customHeight="1">
      <c r="A910" s="776"/>
      <c r="B910" s="776"/>
      <c r="C910" s="777"/>
      <c r="D910" s="778"/>
      <c r="E910" s="776"/>
      <c r="F910" s="776"/>
      <c r="G910" s="776"/>
      <c r="H910" s="776"/>
      <c r="I910" s="776"/>
      <c r="J910" s="776"/>
      <c r="K910" s="776"/>
      <c r="L910" s="776"/>
      <c r="M910" s="776"/>
      <c r="N910" s="776"/>
      <c r="O910" s="776"/>
      <c r="P910" s="776"/>
      <c r="Q910" s="776"/>
      <c r="R910" s="776"/>
      <c r="S910" s="776"/>
      <c r="T910" s="776"/>
      <c r="U910" s="776"/>
      <c r="V910" s="776"/>
    </row>
    <row r="911" spans="1:22" ht="15.75" customHeight="1">
      <c r="A911" s="776"/>
      <c r="B911" s="776"/>
      <c r="C911" s="777"/>
      <c r="D911" s="778"/>
      <c r="E911" s="776"/>
      <c r="F911" s="776"/>
      <c r="G911" s="776"/>
      <c r="H911" s="776"/>
      <c r="I911" s="776"/>
      <c r="J911" s="776"/>
      <c r="K911" s="776"/>
      <c r="L911" s="776"/>
      <c r="M911" s="776"/>
      <c r="N911" s="776"/>
      <c r="O911" s="776"/>
      <c r="P911" s="776"/>
      <c r="Q911" s="776"/>
      <c r="R911" s="776"/>
      <c r="S911" s="776"/>
      <c r="T911" s="776"/>
      <c r="U911" s="776"/>
      <c r="V911" s="776"/>
    </row>
    <row r="912" spans="1:22" ht="15.75" customHeight="1">
      <c r="A912" s="776"/>
      <c r="B912" s="776"/>
      <c r="C912" s="777"/>
      <c r="D912" s="778"/>
      <c r="E912" s="776"/>
      <c r="F912" s="776"/>
      <c r="G912" s="776"/>
      <c r="H912" s="776"/>
      <c r="I912" s="776"/>
      <c r="J912" s="776"/>
      <c r="K912" s="776"/>
      <c r="L912" s="776"/>
      <c r="M912" s="776"/>
      <c r="N912" s="776"/>
      <c r="O912" s="776"/>
      <c r="P912" s="776"/>
      <c r="Q912" s="776"/>
      <c r="R912" s="776"/>
      <c r="S912" s="776"/>
      <c r="T912" s="776"/>
      <c r="U912" s="776"/>
      <c r="V912" s="776"/>
    </row>
    <row r="913" spans="1:22" ht="15.75" customHeight="1">
      <c r="A913" s="776"/>
      <c r="B913" s="776"/>
      <c r="C913" s="777"/>
      <c r="D913" s="778"/>
      <c r="E913" s="776"/>
      <c r="F913" s="776"/>
      <c r="G913" s="776"/>
      <c r="H913" s="776"/>
      <c r="I913" s="776"/>
      <c r="J913" s="776"/>
      <c r="K913" s="776"/>
      <c r="L913" s="776"/>
      <c r="M913" s="776"/>
      <c r="N913" s="776"/>
      <c r="O913" s="776"/>
      <c r="P913" s="776"/>
      <c r="Q913" s="776"/>
      <c r="R913" s="776"/>
      <c r="S913" s="776"/>
      <c r="T913" s="776"/>
      <c r="U913" s="776"/>
      <c r="V913" s="776"/>
    </row>
    <row r="914" spans="1:22" ht="15.75" customHeight="1">
      <c r="A914" s="776"/>
      <c r="B914" s="776"/>
      <c r="C914" s="777"/>
      <c r="D914" s="778"/>
      <c r="E914" s="776"/>
      <c r="F914" s="776"/>
      <c r="G914" s="776"/>
      <c r="H914" s="776"/>
      <c r="I914" s="776"/>
      <c r="J914" s="776"/>
      <c r="K914" s="776"/>
      <c r="L914" s="776"/>
      <c r="M914" s="776"/>
      <c r="N914" s="776"/>
      <c r="O914" s="776"/>
      <c r="P914" s="776"/>
      <c r="Q914" s="776"/>
      <c r="R914" s="776"/>
      <c r="S914" s="776"/>
      <c r="T914" s="776"/>
      <c r="U914" s="776"/>
      <c r="V914" s="776"/>
    </row>
    <row r="915" spans="1:22" ht="15.75" customHeight="1">
      <c r="A915" s="776"/>
      <c r="B915" s="776"/>
      <c r="C915" s="777"/>
      <c r="D915" s="778"/>
      <c r="E915" s="776"/>
      <c r="F915" s="776"/>
      <c r="G915" s="776"/>
      <c r="H915" s="776"/>
      <c r="I915" s="776"/>
      <c r="J915" s="776"/>
      <c r="K915" s="776"/>
      <c r="L915" s="776"/>
      <c r="M915" s="776"/>
      <c r="N915" s="776"/>
      <c r="O915" s="776"/>
      <c r="P915" s="776"/>
      <c r="Q915" s="776"/>
      <c r="R915" s="776"/>
      <c r="S915" s="776"/>
      <c r="T915" s="776"/>
      <c r="U915" s="776"/>
      <c r="V915" s="776"/>
    </row>
    <row r="916" spans="1:22" ht="15.75" customHeight="1">
      <c r="A916" s="776"/>
      <c r="B916" s="776"/>
      <c r="C916" s="777"/>
      <c r="D916" s="778"/>
      <c r="E916" s="776"/>
      <c r="F916" s="776"/>
      <c r="G916" s="776"/>
      <c r="H916" s="776"/>
      <c r="I916" s="776"/>
      <c r="J916" s="776"/>
      <c r="K916" s="776"/>
      <c r="L916" s="776"/>
      <c r="M916" s="776"/>
      <c r="N916" s="776"/>
      <c r="O916" s="776"/>
      <c r="P916" s="776"/>
      <c r="Q916" s="776"/>
      <c r="R916" s="776"/>
      <c r="S916" s="776"/>
      <c r="T916" s="776"/>
      <c r="U916" s="776"/>
      <c r="V916" s="776"/>
    </row>
    <row r="917" spans="1:22" ht="15.75" customHeight="1">
      <c r="A917" s="776"/>
      <c r="B917" s="776"/>
      <c r="C917" s="777"/>
      <c r="D917" s="778"/>
      <c r="E917" s="776"/>
      <c r="F917" s="776"/>
      <c r="G917" s="776"/>
      <c r="H917" s="776"/>
      <c r="I917" s="776"/>
      <c r="J917" s="776"/>
      <c r="K917" s="776"/>
      <c r="L917" s="776"/>
      <c r="M917" s="776"/>
      <c r="N917" s="776"/>
      <c r="O917" s="776"/>
      <c r="P917" s="776"/>
      <c r="Q917" s="776"/>
      <c r="R917" s="776"/>
      <c r="S917" s="776"/>
      <c r="T917" s="776"/>
      <c r="U917" s="776"/>
      <c r="V917" s="776"/>
    </row>
    <row r="918" spans="1:22" ht="15.75" customHeight="1">
      <c r="A918" s="776"/>
      <c r="B918" s="776"/>
      <c r="C918" s="777"/>
      <c r="D918" s="778"/>
      <c r="E918" s="776"/>
      <c r="F918" s="776"/>
      <c r="G918" s="776"/>
      <c r="H918" s="776"/>
      <c r="I918" s="776"/>
      <c r="J918" s="776"/>
      <c r="K918" s="776"/>
      <c r="L918" s="776"/>
      <c r="M918" s="776"/>
      <c r="N918" s="776"/>
      <c r="O918" s="776"/>
      <c r="P918" s="776"/>
      <c r="Q918" s="776"/>
      <c r="R918" s="776"/>
      <c r="S918" s="776"/>
      <c r="T918" s="776"/>
      <c r="U918" s="776"/>
      <c r="V918" s="776"/>
    </row>
    <row r="919" spans="1:22" ht="15.75" customHeight="1">
      <c r="A919" s="776"/>
      <c r="B919" s="776"/>
      <c r="C919" s="777"/>
      <c r="D919" s="778"/>
      <c r="E919" s="776"/>
      <c r="F919" s="776"/>
      <c r="G919" s="776"/>
      <c r="H919" s="776"/>
      <c r="I919" s="776"/>
      <c r="J919" s="776"/>
      <c r="K919" s="776"/>
      <c r="L919" s="776"/>
      <c r="M919" s="776"/>
      <c r="N919" s="776"/>
      <c r="O919" s="776"/>
      <c r="P919" s="776"/>
      <c r="Q919" s="776"/>
      <c r="R919" s="776"/>
      <c r="S919" s="776"/>
      <c r="T919" s="776"/>
      <c r="U919" s="776"/>
      <c r="V919" s="776"/>
    </row>
    <row r="920" spans="1:22" ht="15.75" customHeight="1">
      <c r="A920" s="776"/>
      <c r="B920" s="776"/>
      <c r="C920" s="777"/>
      <c r="D920" s="778"/>
      <c r="E920" s="776"/>
      <c r="F920" s="776"/>
      <c r="G920" s="776"/>
      <c r="H920" s="776"/>
      <c r="I920" s="776"/>
      <c r="J920" s="776"/>
      <c r="K920" s="776"/>
      <c r="L920" s="776"/>
      <c r="M920" s="776"/>
      <c r="N920" s="776"/>
      <c r="O920" s="776"/>
      <c r="P920" s="776"/>
      <c r="Q920" s="776"/>
      <c r="R920" s="776"/>
      <c r="S920" s="776"/>
      <c r="T920" s="776"/>
      <c r="U920" s="776"/>
      <c r="V920" s="776"/>
    </row>
    <row r="921" spans="1:22" ht="15.75" customHeight="1">
      <c r="A921" s="776"/>
      <c r="B921" s="776"/>
      <c r="C921" s="777"/>
      <c r="D921" s="778"/>
      <c r="E921" s="776"/>
      <c r="F921" s="776"/>
      <c r="G921" s="776"/>
      <c r="H921" s="776"/>
      <c r="I921" s="776"/>
      <c r="J921" s="776"/>
      <c r="K921" s="776"/>
      <c r="L921" s="776"/>
      <c r="M921" s="776"/>
      <c r="N921" s="776"/>
      <c r="O921" s="776"/>
      <c r="P921" s="776"/>
      <c r="Q921" s="776"/>
      <c r="R921" s="776"/>
      <c r="S921" s="776"/>
      <c r="T921" s="776"/>
      <c r="U921" s="776"/>
      <c r="V921" s="776"/>
    </row>
    <row r="922" spans="1:22" ht="15.75" customHeight="1">
      <c r="A922" s="776"/>
      <c r="B922" s="776"/>
      <c r="C922" s="777"/>
      <c r="D922" s="778"/>
      <c r="E922" s="776"/>
      <c r="F922" s="776"/>
      <c r="G922" s="776"/>
      <c r="H922" s="776"/>
      <c r="I922" s="776"/>
      <c r="J922" s="776"/>
      <c r="K922" s="776"/>
      <c r="L922" s="776"/>
      <c r="M922" s="776"/>
      <c r="N922" s="776"/>
      <c r="O922" s="776"/>
      <c r="P922" s="776"/>
      <c r="Q922" s="776"/>
      <c r="R922" s="776"/>
      <c r="S922" s="776"/>
      <c r="T922" s="776"/>
      <c r="U922" s="776"/>
      <c r="V922" s="776"/>
    </row>
    <row r="923" spans="1:22" ht="15.75" customHeight="1">
      <c r="A923" s="776"/>
      <c r="B923" s="776"/>
      <c r="C923" s="777"/>
      <c r="D923" s="778"/>
      <c r="E923" s="776"/>
      <c r="F923" s="776"/>
      <c r="G923" s="776"/>
      <c r="H923" s="776"/>
      <c r="I923" s="776"/>
      <c r="J923" s="776"/>
      <c r="K923" s="776"/>
      <c r="L923" s="776"/>
      <c r="M923" s="776"/>
      <c r="N923" s="776"/>
      <c r="O923" s="776"/>
      <c r="P923" s="776"/>
      <c r="Q923" s="776"/>
      <c r="R923" s="776"/>
      <c r="S923" s="776"/>
      <c r="T923" s="776"/>
      <c r="U923" s="776"/>
      <c r="V923" s="776"/>
    </row>
    <row r="924" spans="1:22" ht="15.75" customHeight="1">
      <c r="A924" s="776"/>
      <c r="B924" s="776"/>
      <c r="C924" s="777"/>
      <c r="D924" s="778"/>
      <c r="E924" s="776"/>
      <c r="F924" s="776"/>
      <c r="G924" s="776"/>
      <c r="H924" s="776"/>
      <c r="I924" s="776"/>
      <c r="J924" s="776"/>
      <c r="K924" s="776"/>
      <c r="L924" s="776"/>
      <c r="M924" s="776"/>
      <c r="N924" s="776"/>
      <c r="O924" s="776"/>
      <c r="P924" s="776"/>
      <c r="Q924" s="776"/>
      <c r="R924" s="776"/>
      <c r="S924" s="776"/>
      <c r="T924" s="776"/>
      <c r="U924" s="776"/>
      <c r="V924" s="776"/>
    </row>
    <row r="925" spans="1:22" ht="15.75" customHeight="1">
      <c r="A925" s="776"/>
      <c r="B925" s="776"/>
      <c r="C925" s="777"/>
      <c r="D925" s="778"/>
      <c r="E925" s="776"/>
      <c r="F925" s="776"/>
      <c r="G925" s="776"/>
      <c r="H925" s="776"/>
      <c r="I925" s="776"/>
      <c r="J925" s="776"/>
      <c r="K925" s="776"/>
      <c r="L925" s="776"/>
      <c r="M925" s="776"/>
      <c r="N925" s="776"/>
      <c r="O925" s="776"/>
      <c r="P925" s="776"/>
      <c r="Q925" s="776"/>
      <c r="R925" s="776"/>
      <c r="S925" s="776"/>
      <c r="T925" s="776"/>
      <c r="U925" s="776"/>
      <c r="V925" s="776"/>
    </row>
    <row r="926" spans="1:22" ht="15.75" customHeight="1">
      <c r="A926" s="776"/>
      <c r="B926" s="776"/>
      <c r="C926" s="777"/>
      <c r="D926" s="778"/>
      <c r="E926" s="776"/>
      <c r="F926" s="776"/>
      <c r="G926" s="776"/>
      <c r="H926" s="776"/>
      <c r="I926" s="776"/>
      <c r="J926" s="776"/>
      <c r="K926" s="776"/>
      <c r="L926" s="776"/>
      <c r="M926" s="776"/>
      <c r="N926" s="776"/>
      <c r="O926" s="776"/>
      <c r="P926" s="776"/>
      <c r="Q926" s="776"/>
      <c r="R926" s="776"/>
      <c r="S926" s="776"/>
      <c r="T926" s="776"/>
      <c r="U926" s="776"/>
      <c r="V926" s="776"/>
    </row>
    <row r="927" spans="1:22" ht="15.75" customHeight="1">
      <c r="A927" s="776"/>
      <c r="B927" s="776"/>
      <c r="C927" s="777"/>
      <c r="D927" s="778"/>
      <c r="E927" s="776"/>
      <c r="F927" s="776"/>
      <c r="G927" s="776"/>
      <c r="H927" s="776"/>
      <c r="I927" s="776"/>
      <c r="J927" s="776"/>
      <c r="K927" s="776"/>
      <c r="L927" s="776"/>
      <c r="M927" s="776"/>
      <c r="N927" s="776"/>
      <c r="O927" s="776"/>
      <c r="P927" s="776"/>
      <c r="Q927" s="776"/>
      <c r="R927" s="776"/>
      <c r="S927" s="776"/>
      <c r="T927" s="776"/>
      <c r="U927" s="776"/>
      <c r="V927" s="776"/>
    </row>
    <row r="928" spans="1:22" ht="15.75" customHeight="1">
      <c r="A928" s="776"/>
      <c r="B928" s="776"/>
      <c r="C928" s="777"/>
      <c r="D928" s="778"/>
      <c r="E928" s="776"/>
      <c r="F928" s="776"/>
      <c r="G928" s="776"/>
      <c r="H928" s="776"/>
      <c r="I928" s="776"/>
      <c r="J928" s="776"/>
      <c r="K928" s="776"/>
      <c r="L928" s="776"/>
      <c r="M928" s="776"/>
      <c r="N928" s="776"/>
      <c r="O928" s="776"/>
      <c r="P928" s="776"/>
      <c r="Q928" s="776"/>
      <c r="R928" s="776"/>
      <c r="S928" s="776"/>
      <c r="T928" s="776"/>
      <c r="U928" s="776"/>
      <c r="V928" s="776"/>
    </row>
  </sheetData>
  <mergeCells count="11">
    <mergeCell ref="H1:H2"/>
    <mergeCell ref="I1:I2"/>
    <mergeCell ref="J1:J2"/>
    <mergeCell ref="K1:K2"/>
    <mergeCell ref="A1:A2"/>
    <mergeCell ref="B1:B2"/>
    <mergeCell ref="C1:C2"/>
    <mergeCell ref="D1:D2"/>
    <mergeCell ref="E1:E2"/>
    <mergeCell ref="F1:F2"/>
    <mergeCell ref="G1:G2"/>
  </mergeCells>
  <pageMargins left="0.7" right="0.7" top="0.75" bottom="0.75" header="0" footer="0"/>
  <pageSetup paperSize="14" scale="8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B273"/>
  <sheetViews>
    <sheetView workbookViewId="0">
      <pane ySplit="2" topLeftCell="A3" activePane="bottomLeft" state="frozen"/>
      <selection pane="bottomLeft" activeCell="B4" sqref="B4"/>
    </sheetView>
  </sheetViews>
  <sheetFormatPr defaultColWidth="12.5703125" defaultRowHeight="15" customHeight="1"/>
  <cols>
    <col min="1" max="1" width="6.85546875" customWidth="1"/>
    <col min="2" max="2" width="29.42578125" customWidth="1"/>
    <col min="3" max="3" width="15.28515625" customWidth="1"/>
    <col min="4" max="4" width="34.85546875" customWidth="1"/>
    <col min="5" max="5" width="33.28515625" customWidth="1"/>
    <col min="6" max="6" width="11.42578125" customWidth="1"/>
    <col min="7" max="7" width="31" customWidth="1"/>
    <col min="8" max="8" width="16.42578125" customWidth="1"/>
    <col min="9" max="9" width="17.42578125" customWidth="1"/>
    <col min="10" max="10" width="59.140625" customWidth="1"/>
    <col min="11" max="11" width="34" customWidth="1"/>
  </cols>
  <sheetData>
    <row r="1" spans="1:28" ht="27" customHeight="1">
      <c r="A1" s="779" t="s">
        <v>657</v>
      </c>
      <c r="B1" s="780" t="s">
        <v>1214</v>
      </c>
      <c r="C1" s="780" t="s">
        <v>40</v>
      </c>
      <c r="D1" s="781" t="s">
        <v>41</v>
      </c>
      <c r="E1" s="781" t="s">
        <v>42</v>
      </c>
      <c r="F1" s="779" t="s">
        <v>798</v>
      </c>
      <c r="G1" s="779" t="s">
        <v>44</v>
      </c>
      <c r="H1" s="782" t="s">
        <v>45</v>
      </c>
      <c r="I1" s="779" t="s">
        <v>46</v>
      </c>
      <c r="J1" s="779" t="s">
        <v>47</v>
      </c>
      <c r="K1" s="779" t="s">
        <v>48</v>
      </c>
      <c r="L1" s="783"/>
      <c r="M1" s="783"/>
      <c r="N1" s="783"/>
      <c r="O1" s="783"/>
      <c r="P1" s="783"/>
      <c r="Q1" s="783"/>
      <c r="R1" s="784"/>
      <c r="S1" s="784"/>
      <c r="T1" s="784"/>
      <c r="U1" s="784"/>
      <c r="V1" s="784"/>
      <c r="W1" s="784"/>
      <c r="X1" s="784"/>
      <c r="Y1" s="784"/>
      <c r="Z1" s="784"/>
      <c r="AA1" s="784"/>
      <c r="AB1" s="784"/>
    </row>
    <row r="2" spans="1:28" ht="39" customHeight="1">
      <c r="A2" s="785"/>
      <c r="B2" s="786"/>
      <c r="C2" s="786"/>
      <c r="D2" s="785"/>
      <c r="E2" s="785"/>
      <c r="F2" s="787"/>
      <c r="G2" s="785"/>
      <c r="H2" s="788"/>
      <c r="I2" s="785"/>
      <c r="J2" s="785"/>
      <c r="K2" s="787"/>
      <c r="L2" s="783"/>
      <c r="M2" s="783"/>
      <c r="N2" s="783"/>
      <c r="O2" s="783"/>
      <c r="P2" s="783"/>
      <c r="Q2" s="783"/>
      <c r="R2" s="784"/>
      <c r="S2" s="784"/>
      <c r="T2" s="784"/>
      <c r="U2" s="784"/>
      <c r="V2" s="784"/>
      <c r="W2" s="784"/>
      <c r="X2" s="784"/>
      <c r="Y2" s="784"/>
      <c r="Z2" s="784"/>
      <c r="AA2" s="784"/>
      <c r="AB2" s="784"/>
    </row>
    <row r="3" spans="1:28" ht="27" customHeight="1">
      <c r="A3" s="253" t="s">
        <v>362</v>
      </c>
      <c r="B3" s="254" t="s">
        <v>1215</v>
      </c>
      <c r="C3" s="255">
        <v>42522</v>
      </c>
      <c r="D3" s="256" t="s">
        <v>1216</v>
      </c>
      <c r="E3" s="256" t="s">
        <v>1217</v>
      </c>
      <c r="F3" s="254"/>
      <c r="G3" s="256" t="s">
        <v>1218</v>
      </c>
      <c r="H3" s="257" t="s">
        <v>233</v>
      </c>
      <c r="I3" s="254" t="s">
        <v>1219</v>
      </c>
      <c r="J3" s="256" t="s">
        <v>1220</v>
      </c>
      <c r="K3" s="258" t="s">
        <v>56</v>
      </c>
      <c r="L3" s="783">
        <f>COUNTIF(K1:K227, "FPIC completed")</f>
        <v>13</v>
      </c>
      <c r="M3" s="783"/>
      <c r="N3" s="783"/>
      <c r="O3" s="783"/>
      <c r="P3" s="783"/>
      <c r="Q3" s="783"/>
      <c r="R3" s="784"/>
      <c r="S3" s="784"/>
      <c r="T3" s="784"/>
      <c r="U3" s="784"/>
      <c r="V3" s="784"/>
      <c r="W3" s="784"/>
      <c r="X3" s="784"/>
      <c r="Y3" s="784"/>
      <c r="Z3" s="784"/>
      <c r="AA3" s="784"/>
      <c r="AB3" s="784"/>
    </row>
    <row r="4" spans="1:28" ht="27" customHeight="1">
      <c r="A4" s="253">
        <f t="shared" ref="A4:A227" si="0">A3+1</f>
        <v>2</v>
      </c>
      <c r="B4" s="254" t="s">
        <v>1215</v>
      </c>
      <c r="C4" s="255">
        <v>43353</v>
      </c>
      <c r="D4" s="256" t="s">
        <v>1221</v>
      </c>
      <c r="E4" s="256" t="s">
        <v>1222</v>
      </c>
      <c r="F4" s="254"/>
      <c r="G4" s="256" t="s">
        <v>1223</v>
      </c>
      <c r="H4" s="259" t="s">
        <v>672</v>
      </c>
      <c r="I4" s="254" t="s">
        <v>1224</v>
      </c>
      <c r="J4" s="256" t="s">
        <v>1225</v>
      </c>
      <c r="K4" s="258" t="s">
        <v>56</v>
      </c>
      <c r="L4" s="783"/>
      <c r="M4" s="783"/>
      <c r="N4" s="783"/>
      <c r="O4" s="783"/>
      <c r="P4" s="783"/>
      <c r="Q4" s="783"/>
      <c r="R4" s="784"/>
      <c r="S4" s="784"/>
      <c r="T4" s="784"/>
      <c r="U4" s="784"/>
      <c r="V4" s="784"/>
      <c r="W4" s="784"/>
      <c r="X4" s="784"/>
      <c r="Y4" s="784"/>
      <c r="Z4" s="784"/>
      <c r="AA4" s="784"/>
      <c r="AB4" s="784"/>
    </row>
    <row r="5" spans="1:28" ht="27" customHeight="1">
      <c r="A5" s="253">
        <f t="shared" si="0"/>
        <v>3</v>
      </c>
      <c r="B5" s="254" t="s">
        <v>1215</v>
      </c>
      <c r="C5" s="255">
        <v>43556</v>
      </c>
      <c r="D5" s="256" t="s">
        <v>1226</v>
      </c>
      <c r="E5" s="256" t="s">
        <v>1227</v>
      </c>
      <c r="F5" s="254"/>
      <c r="G5" s="256" t="s">
        <v>1228</v>
      </c>
      <c r="H5" s="257" t="s">
        <v>662</v>
      </c>
      <c r="I5" s="254" t="s">
        <v>1229</v>
      </c>
      <c r="J5" s="256" t="s">
        <v>1230</v>
      </c>
      <c r="K5" s="258" t="s">
        <v>217</v>
      </c>
      <c r="L5" s="783">
        <f>COUNTIF(K1:K227, "In active CP application")</f>
        <v>87</v>
      </c>
      <c r="M5" s="783"/>
      <c r="N5" s="783"/>
      <c r="O5" s="783"/>
      <c r="P5" s="783"/>
      <c r="Q5" s="783"/>
      <c r="R5" s="784"/>
      <c r="S5" s="784"/>
      <c r="T5" s="784"/>
      <c r="U5" s="784"/>
      <c r="V5" s="784"/>
      <c r="W5" s="784"/>
      <c r="X5" s="784"/>
      <c r="Y5" s="784"/>
      <c r="Z5" s="784"/>
      <c r="AA5" s="784"/>
      <c r="AB5" s="784"/>
    </row>
    <row r="6" spans="1:28" ht="27" customHeight="1">
      <c r="A6" s="253">
        <f t="shared" si="0"/>
        <v>4</v>
      </c>
      <c r="B6" s="254" t="s">
        <v>1215</v>
      </c>
      <c r="C6" s="255">
        <v>43704</v>
      </c>
      <c r="D6" s="256" t="s">
        <v>1231</v>
      </c>
      <c r="E6" s="256" t="s">
        <v>1232</v>
      </c>
      <c r="F6" s="254"/>
      <c r="G6" s="256" t="s">
        <v>1233</v>
      </c>
      <c r="H6" s="257" t="s">
        <v>662</v>
      </c>
      <c r="I6" s="254" t="s">
        <v>1229</v>
      </c>
      <c r="J6" s="256" t="s">
        <v>1230</v>
      </c>
      <c r="K6" s="258" t="s">
        <v>217</v>
      </c>
      <c r="L6" s="783"/>
      <c r="M6" s="783"/>
      <c r="N6" s="783"/>
      <c r="O6" s="783"/>
      <c r="P6" s="783"/>
      <c r="Q6" s="783"/>
      <c r="R6" s="784"/>
      <c r="S6" s="784"/>
      <c r="T6" s="784"/>
      <c r="U6" s="784"/>
      <c r="V6" s="784"/>
      <c r="W6" s="784"/>
      <c r="X6" s="784"/>
      <c r="Y6" s="784"/>
      <c r="Z6" s="784"/>
      <c r="AA6" s="784"/>
      <c r="AB6" s="784"/>
    </row>
    <row r="7" spans="1:28" ht="28.5" customHeight="1">
      <c r="A7" s="253">
        <f t="shared" si="0"/>
        <v>5</v>
      </c>
      <c r="B7" s="254" t="s">
        <v>1215</v>
      </c>
      <c r="C7" s="255">
        <v>44004</v>
      </c>
      <c r="D7" s="256" t="s">
        <v>1234</v>
      </c>
      <c r="E7" s="256" t="s">
        <v>1235</v>
      </c>
      <c r="F7" s="254"/>
      <c r="G7" s="256" t="s">
        <v>1236</v>
      </c>
      <c r="H7" s="257" t="s">
        <v>35</v>
      </c>
      <c r="I7" s="254" t="s">
        <v>1224</v>
      </c>
      <c r="J7" s="256" t="s">
        <v>1237</v>
      </c>
      <c r="K7" s="258" t="s">
        <v>56</v>
      </c>
      <c r="L7" s="783"/>
      <c r="M7" s="783"/>
      <c r="N7" s="783"/>
      <c r="O7" s="783"/>
      <c r="P7" s="783"/>
      <c r="Q7" s="783"/>
      <c r="R7" s="784"/>
      <c r="S7" s="784"/>
      <c r="T7" s="784"/>
      <c r="U7" s="784"/>
      <c r="V7" s="784"/>
      <c r="W7" s="784"/>
      <c r="X7" s="784"/>
      <c r="Y7" s="784"/>
      <c r="Z7" s="784"/>
      <c r="AA7" s="784"/>
      <c r="AB7" s="784"/>
    </row>
    <row r="8" spans="1:28" ht="27" customHeight="1">
      <c r="A8" s="253">
        <f t="shared" si="0"/>
        <v>6</v>
      </c>
      <c r="B8" s="254" t="s">
        <v>1215</v>
      </c>
      <c r="C8" s="255">
        <v>44229</v>
      </c>
      <c r="D8" s="256" t="s">
        <v>1238</v>
      </c>
      <c r="E8" s="256" t="s">
        <v>1239</v>
      </c>
      <c r="F8" s="254"/>
      <c r="G8" s="256" t="s">
        <v>1240</v>
      </c>
      <c r="H8" s="257" t="s">
        <v>25</v>
      </c>
      <c r="I8" s="254" t="s">
        <v>1224</v>
      </c>
      <c r="J8" s="256" t="s">
        <v>1241</v>
      </c>
      <c r="K8" s="258" t="s">
        <v>217</v>
      </c>
      <c r="L8" s="783"/>
      <c r="M8" s="783"/>
      <c r="N8" s="783"/>
      <c r="O8" s="783"/>
      <c r="P8" s="783"/>
      <c r="Q8" s="783"/>
      <c r="R8" s="784"/>
      <c r="S8" s="784"/>
      <c r="T8" s="784"/>
      <c r="U8" s="784"/>
      <c r="V8" s="784"/>
      <c r="W8" s="784"/>
      <c r="X8" s="784"/>
      <c r="Y8" s="784"/>
      <c r="Z8" s="784"/>
      <c r="AA8" s="784"/>
      <c r="AB8" s="784"/>
    </row>
    <row r="9" spans="1:28" ht="27" customHeight="1">
      <c r="A9" s="253">
        <f t="shared" si="0"/>
        <v>7</v>
      </c>
      <c r="B9" s="254" t="s">
        <v>1215</v>
      </c>
      <c r="C9" s="255">
        <v>44279</v>
      </c>
      <c r="D9" s="256" t="s">
        <v>1242</v>
      </c>
      <c r="E9" s="256" t="s">
        <v>1243</v>
      </c>
      <c r="F9" s="254"/>
      <c r="G9" s="256" t="s">
        <v>1244</v>
      </c>
      <c r="H9" s="257" t="s">
        <v>1245</v>
      </c>
      <c r="I9" s="254" t="s">
        <v>1229</v>
      </c>
      <c r="J9" s="256" t="s">
        <v>1246</v>
      </c>
      <c r="K9" s="258" t="s">
        <v>71</v>
      </c>
      <c r="L9" s="783">
        <v>24</v>
      </c>
      <c r="M9" s="783"/>
      <c r="N9" s="783"/>
      <c r="O9" s="783"/>
      <c r="P9" s="783"/>
      <c r="Q9" s="783"/>
      <c r="R9" s="784"/>
      <c r="S9" s="784"/>
      <c r="T9" s="784"/>
      <c r="U9" s="784"/>
      <c r="V9" s="784"/>
      <c r="W9" s="784"/>
      <c r="X9" s="784"/>
      <c r="Y9" s="784"/>
      <c r="Z9" s="784"/>
      <c r="AA9" s="784"/>
      <c r="AB9" s="784"/>
    </row>
    <row r="10" spans="1:28" ht="27" customHeight="1">
      <c r="A10" s="253">
        <f t="shared" si="0"/>
        <v>8</v>
      </c>
      <c r="B10" s="254" t="s">
        <v>1215</v>
      </c>
      <c r="C10" s="255">
        <v>44354</v>
      </c>
      <c r="D10" s="256" t="s">
        <v>1247</v>
      </c>
      <c r="E10" s="256" t="s">
        <v>1248</v>
      </c>
      <c r="F10" s="254"/>
      <c r="G10" s="256" t="s">
        <v>1249</v>
      </c>
      <c r="H10" s="257" t="s">
        <v>25</v>
      </c>
      <c r="I10" s="254" t="s">
        <v>1224</v>
      </c>
      <c r="J10" s="256" t="s">
        <v>1250</v>
      </c>
      <c r="K10" s="258" t="s">
        <v>217</v>
      </c>
      <c r="L10" s="783"/>
      <c r="M10" s="783"/>
      <c r="N10" s="783"/>
      <c r="O10" s="783"/>
      <c r="P10" s="783"/>
      <c r="Q10" s="783"/>
      <c r="R10" s="784"/>
      <c r="S10" s="784"/>
      <c r="T10" s="784"/>
      <c r="U10" s="784"/>
      <c r="V10" s="784"/>
      <c r="W10" s="784"/>
      <c r="X10" s="784"/>
      <c r="Y10" s="784"/>
      <c r="Z10" s="784"/>
      <c r="AA10" s="784"/>
      <c r="AB10" s="784"/>
    </row>
    <row r="11" spans="1:28" ht="27" customHeight="1">
      <c r="A11" s="253">
        <f t="shared" si="0"/>
        <v>9</v>
      </c>
      <c r="B11" s="254" t="s">
        <v>1215</v>
      </c>
      <c r="C11" s="255">
        <v>44461</v>
      </c>
      <c r="D11" s="256" t="s">
        <v>1216</v>
      </c>
      <c r="E11" s="256" t="s">
        <v>1251</v>
      </c>
      <c r="F11" s="254"/>
      <c r="G11" s="256" t="s">
        <v>1252</v>
      </c>
      <c r="H11" s="257" t="s">
        <v>233</v>
      </c>
      <c r="I11" s="254" t="s">
        <v>1224</v>
      </c>
      <c r="J11" s="256" t="s">
        <v>1253</v>
      </c>
      <c r="K11" s="258" t="s">
        <v>56</v>
      </c>
      <c r="L11" s="783"/>
      <c r="M11" s="783"/>
      <c r="N11" s="783"/>
      <c r="O11" s="783"/>
      <c r="P11" s="783"/>
      <c r="Q11" s="783"/>
      <c r="R11" s="784"/>
      <c r="S11" s="784"/>
      <c r="T11" s="784"/>
      <c r="U11" s="784"/>
      <c r="V11" s="784"/>
      <c r="W11" s="784"/>
      <c r="X11" s="784"/>
      <c r="Y11" s="784"/>
      <c r="Z11" s="784"/>
      <c r="AA11" s="784"/>
      <c r="AB11" s="784"/>
    </row>
    <row r="12" spans="1:28" ht="64.5" customHeight="1">
      <c r="A12" s="253">
        <f t="shared" si="0"/>
        <v>10</v>
      </c>
      <c r="B12" s="254" t="s">
        <v>1215</v>
      </c>
      <c r="C12" s="260">
        <v>44480</v>
      </c>
      <c r="D12" s="256" t="s">
        <v>1254</v>
      </c>
      <c r="E12" s="256" t="s">
        <v>1255</v>
      </c>
      <c r="F12" s="254"/>
      <c r="G12" s="256" t="s">
        <v>1256</v>
      </c>
      <c r="H12" s="257" t="s">
        <v>1245</v>
      </c>
      <c r="I12" s="254" t="s">
        <v>1224</v>
      </c>
      <c r="J12" s="256" t="s">
        <v>1257</v>
      </c>
      <c r="K12" s="258" t="s">
        <v>999</v>
      </c>
      <c r="L12" s="783">
        <f>COUNTIF(K1:K227, "For Validation")</f>
        <v>19</v>
      </c>
      <c r="M12" s="783"/>
      <c r="N12" s="783"/>
      <c r="O12" s="783"/>
      <c r="P12" s="783"/>
      <c r="Q12" s="783"/>
      <c r="R12" s="784"/>
      <c r="S12" s="784"/>
      <c r="T12" s="784"/>
      <c r="U12" s="784"/>
      <c r="V12" s="784"/>
      <c r="W12" s="784"/>
      <c r="X12" s="784"/>
      <c r="Y12" s="784"/>
      <c r="Z12" s="784"/>
      <c r="AA12" s="784"/>
      <c r="AB12" s="784"/>
    </row>
    <row r="13" spans="1:28" ht="48" customHeight="1">
      <c r="A13" s="253">
        <f t="shared" si="0"/>
        <v>11</v>
      </c>
      <c r="B13" s="254" t="s">
        <v>1215</v>
      </c>
      <c r="C13" s="255">
        <v>44708</v>
      </c>
      <c r="D13" s="256" t="s">
        <v>1258</v>
      </c>
      <c r="E13" s="256" t="s">
        <v>1259</v>
      </c>
      <c r="F13" s="254"/>
      <c r="G13" s="256" t="s">
        <v>1260</v>
      </c>
      <c r="H13" s="257" t="s">
        <v>558</v>
      </c>
      <c r="I13" s="254" t="s">
        <v>1224</v>
      </c>
      <c r="J13" s="256" t="s">
        <v>1261</v>
      </c>
      <c r="K13" s="258" t="s">
        <v>71</v>
      </c>
      <c r="L13" s="783"/>
      <c r="M13" s="783"/>
      <c r="N13" s="783"/>
      <c r="O13" s="783"/>
      <c r="P13" s="783"/>
      <c r="Q13" s="783"/>
      <c r="R13" s="784"/>
      <c r="S13" s="784"/>
      <c r="T13" s="784"/>
      <c r="U13" s="784"/>
      <c r="V13" s="784"/>
      <c r="W13" s="784"/>
      <c r="X13" s="784"/>
      <c r="Y13" s="784"/>
      <c r="Z13" s="784"/>
      <c r="AA13" s="784"/>
      <c r="AB13" s="784"/>
    </row>
    <row r="14" spans="1:28" ht="27" customHeight="1">
      <c r="A14" s="253">
        <f t="shared" si="0"/>
        <v>12</v>
      </c>
      <c r="B14" s="254" t="s">
        <v>1215</v>
      </c>
      <c r="C14" s="260">
        <v>42860</v>
      </c>
      <c r="D14" s="256" t="s">
        <v>1262</v>
      </c>
      <c r="E14" s="256" t="s">
        <v>1263</v>
      </c>
      <c r="F14" s="254"/>
      <c r="G14" s="256" t="s">
        <v>1264</v>
      </c>
      <c r="H14" s="257" t="s">
        <v>35</v>
      </c>
      <c r="I14" s="254" t="s">
        <v>1219</v>
      </c>
      <c r="J14" s="256" t="s">
        <v>1265</v>
      </c>
      <c r="K14" s="258" t="s">
        <v>932</v>
      </c>
      <c r="L14" s="783">
        <f>COUNTIF(K1:K227, "Validation completed")</f>
        <v>8</v>
      </c>
      <c r="M14" s="783"/>
      <c r="N14" s="783"/>
      <c r="O14" s="783"/>
      <c r="P14" s="783"/>
      <c r="Q14" s="783"/>
      <c r="R14" s="784"/>
      <c r="S14" s="784"/>
      <c r="T14" s="784"/>
      <c r="U14" s="784"/>
      <c r="V14" s="784"/>
      <c r="W14" s="784"/>
      <c r="X14" s="784"/>
      <c r="Y14" s="784"/>
      <c r="Z14" s="784"/>
      <c r="AA14" s="784"/>
      <c r="AB14" s="784"/>
    </row>
    <row r="15" spans="1:28" ht="51.75" customHeight="1">
      <c r="A15" s="253">
        <f t="shared" si="0"/>
        <v>13</v>
      </c>
      <c r="B15" s="254" t="s">
        <v>1215</v>
      </c>
      <c r="C15" s="255">
        <v>42797</v>
      </c>
      <c r="D15" s="256" t="s">
        <v>1266</v>
      </c>
      <c r="E15" s="256" t="s">
        <v>1267</v>
      </c>
      <c r="F15" s="254"/>
      <c r="G15" s="256" t="s">
        <v>1268</v>
      </c>
      <c r="H15" s="257" t="s">
        <v>558</v>
      </c>
      <c r="I15" s="254" t="s">
        <v>1224</v>
      </c>
      <c r="J15" s="256" t="s">
        <v>1269</v>
      </c>
      <c r="K15" s="258" t="s">
        <v>999</v>
      </c>
      <c r="L15" s="783"/>
      <c r="M15" s="783"/>
      <c r="N15" s="783"/>
      <c r="O15" s="783"/>
      <c r="P15" s="783"/>
      <c r="Q15" s="783"/>
      <c r="R15" s="784"/>
      <c r="S15" s="784"/>
      <c r="T15" s="784"/>
      <c r="U15" s="784"/>
      <c r="V15" s="784"/>
      <c r="W15" s="784"/>
      <c r="X15" s="784"/>
      <c r="Y15" s="784"/>
      <c r="Z15" s="784"/>
      <c r="AA15" s="784"/>
      <c r="AB15" s="784"/>
    </row>
    <row r="16" spans="1:28" ht="27" customHeight="1">
      <c r="A16" s="253">
        <f t="shared" si="0"/>
        <v>14</v>
      </c>
      <c r="B16" s="254" t="s">
        <v>1215</v>
      </c>
      <c r="C16" s="255">
        <v>43681</v>
      </c>
      <c r="D16" s="256" t="s">
        <v>1270</v>
      </c>
      <c r="E16" s="256" t="s">
        <v>1271</v>
      </c>
      <c r="F16" s="254"/>
      <c r="G16" s="256" t="s">
        <v>1272</v>
      </c>
      <c r="H16" s="257" t="s">
        <v>35</v>
      </c>
      <c r="I16" s="254" t="s">
        <v>1224</v>
      </c>
      <c r="J16" s="256" t="s">
        <v>1273</v>
      </c>
      <c r="K16" s="258" t="s">
        <v>89</v>
      </c>
      <c r="L16" s="783">
        <f>COUNTIF(K1:K227, "FBI completed")</f>
        <v>25</v>
      </c>
      <c r="M16" s="783"/>
      <c r="N16" s="783"/>
      <c r="O16" s="783"/>
      <c r="P16" s="783"/>
      <c r="Q16" s="783"/>
      <c r="R16" s="784"/>
      <c r="S16" s="784"/>
      <c r="T16" s="784"/>
      <c r="U16" s="784"/>
      <c r="V16" s="784"/>
      <c r="W16" s="784"/>
      <c r="X16" s="784"/>
      <c r="Y16" s="784"/>
      <c r="Z16" s="784"/>
      <c r="AA16" s="784"/>
      <c r="AB16" s="784"/>
    </row>
    <row r="17" spans="1:28" ht="27" customHeight="1">
      <c r="A17" s="253">
        <f t="shared" si="0"/>
        <v>15</v>
      </c>
      <c r="B17" s="254" t="s">
        <v>1215</v>
      </c>
      <c r="C17" s="255">
        <v>43802</v>
      </c>
      <c r="D17" s="256" t="s">
        <v>1234</v>
      </c>
      <c r="E17" s="256" t="s">
        <v>1274</v>
      </c>
      <c r="F17" s="254"/>
      <c r="G17" s="256" t="s">
        <v>1275</v>
      </c>
      <c r="H17" s="257" t="s">
        <v>35</v>
      </c>
      <c r="I17" s="254" t="s">
        <v>1224</v>
      </c>
      <c r="J17" s="256" t="s">
        <v>1276</v>
      </c>
      <c r="K17" s="258" t="s">
        <v>56</v>
      </c>
      <c r="L17" s="783"/>
      <c r="M17" s="783"/>
      <c r="N17" s="783"/>
      <c r="O17" s="783"/>
      <c r="P17" s="783"/>
      <c r="Q17" s="783"/>
      <c r="R17" s="784"/>
      <c r="S17" s="784"/>
      <c r="T17" s="784"/>
      <c r="U17" s="784"/>
      <c r="V17" s="784"/>
      <c r="W17" s="784"/>
      <c r="X17" s="784"/>
      <c r="Y17" s="784"/>
      <c r="Z17" s="784"/>
      <c r="AA17" s="784"/>
      <c r="AB17" s="784"/>
    </row>
    <row r="18" spans="1:28" ht="27" customHeight="1">
      <c r="A18" s="253">
        <f t="shared" si="0"/>
        <v>16</v>
      </c>
      <c r="B18" s="254" t="s">
        <v>1215</v>
      </c>
      <c r="C18" s="255">
        <v>43480</v>
      </c>
      <c r="D18" s="256" t="s">
        <v>1277</v>
      </c>
      <c r="E18" s="256" t="s">
        <v>1278</v>
      </c>
      <c r="F18" s="254"/>
      <c r="G18" s="256" t="s">
        <v>1279</v>
      </c>
      <c r="H18" s="257" t="s">
        <v>25</v>
      </c>
      <c r="I18" s="254" t="s">
        <v>1219</v>
      </c>
      <c r="J18" s="256" t="s">
        <v>1280</v>
      </c>
      <c r="K18" s="258" t="s">
        <v>217</v>
      </c>
      <c r="L18" s="783"/>
      <c r="M18" s="783"/>
      <c r="N18" s="783"/>
      <c r="O18" s="783"/>
      <c r="P18" s="783"/>
      <c r="Q18" s="783"/>
      <c r="R18" s="784"/>
      <c r="S18" s="784"/>
      <c r="T18" s="784"/>
      <c r="U18" s="784"/>
      <c r="V18" s="784"/>
      <c r="W18" s="784"/>
      <c r="X18" s="784"/>
      <c r="Y18" s="784"/>
      <c r="Z18" s="784"/>
      <c r="AA18" s="784"/>
      <c r="AB18" s="784"/>
    </row>
    <row r="19" spans="1:28" ht="27" customHeight="1">
      <c r="A19" s="253">
        <f t="shared" si="0"/>
        <v>17</v>
      </c>
      <c r="B19" s="254" t="s">
        <v>1215</v>
      </c>
      <c r="C19" s="261">
        <v>43809</v>
      </c>
      <c r="D19" s="256" t="s">
        <v>1281</v>
      </c>
      <c r="E19" s="256" t="s">
        <v>1282</v>
      </c>
      <c r="F19" s="254"/>
      <c r="G19" s="256" t="s">
        <v>1283</v>
      </c>
      <c r="H19" s="257" t="s">
        <v>233</v>
      </c>
      <c r="I19" s="254" t="s">
        <v>1284</v>
      </c>
      <c r="J19" s="256" t="s">
        <v>1285</v>
      </c>
      <c r="K19" s="258" t="s">
        <v>217</v>
      </c>
      <c r="L19" s="783"/>
      <c r="M19" s="783"/>
      <c r="N19" s="783"/>
      <c r="O19" s="783"/>
      <c r="P19" s="783"/>
      <c r="Q19" s="783"/>
      <c r="R19" s="784"/>
      <c r="S19" s="784"/>
      <c r="T19" s="784"/>
      <c r="U19" s="784"/>
      <c r="V19" s="784"/>
      <c r="W19" s="784"/>
      <c r="X19" s="784"/>
      <c r="Y19" s="784"/>
      <c r="Z19" s="784"/>
      <c r="AA19" s="784"/>
      <c r="AB19" s="784"/>
    </row>
    <row r="20" spans="1:28" ht="26.25" customHeight="1">
      <c r="A20" s="253">
        <f t="shared" si="0"/>
        <v>18</v>
      </c>
      <c r="B20" s="254" t="s">
        <v>1215</v>
      </c>
      <c r="C20" s="261">
        <v>44039</v>
      </c>
      <c r="D20" s="256" t="s">
        <v>1286</v>
      </c>
      <c r="E20" s="256" t="s">
        <v>1287</v>
      </c>
      <c r="F20" s="254"/>
      <c r="G20" s="256" t="s">
        <v>1288</v>
      </c>
      <c r="H20" s="257" t="s">
        <v>609</v>
      </c>
      <c r="I20" s="254" t="s">
        <v>1224</v>
      </c>
      <c r="J20" s="256" t="s">
        <v>1289</v>
      </c>
      <c r="K20" s="258" t="s">
        <v>217</v>
      </c>
      <c r="L20" s="783"/>
      <c r="M20" s="783"/>
      <c r="N20" s="783"/>
      <c r="O20" s="783"/>
      <c r="P20" s="783"/>
      <c r="Q20" s="783"/>
      <c r="R20" s="784"/>
      <c r="S20" s="784"/>
      <c r="T20" s="784"/>
      <c r="U20" s="784"/>
      <c r="V20" s="784"/>
      <c r="W20" s="784"/>
      <c r="X20" s="784"/>
      <c r="Y20" s="784"/>
      <c r="Z20" s="784"/>
      <c r="AA20" s="784"/>
      <c r="AB20" s="784"/>
    </row>
    <row r="21" spans="1:28" ht="27" customHeight="1">
      <c r="A21" s="253">
        <f t="shared" si="0"/>
        <v>19</v>
      </c>
      <c r="B21" s="254" t="s">
        <v>1215</v>
      </c>
      <c r="C21" s="261">
        <v>43962</v>
      </c>
      <c r="D21" s="256" t="s">
        <v>1290</v>
      </c>
      <c r="E21" s="256" t="s">
        <v>1291</v>
      </c>
      <c r="F21" s="254"/>
      <c r="G21" s="256" t="s">
        <v>1292</v>
      </c>
      <c r="H21" s="257" t="s">
        <v>25</v>
      </c>
      <c r="I21" s="254" t="s">
        <v>1224</v>
      </c>
      <c r="J21" s="256" t="s">
        <v>1293</v>
      </c>
      <c r="K21" s="258" t="s">
        <v>89</v>
      </c>
      <c r="L21" s="783"/>
      <c r="M21" s="783"/>
      <c r="N21" s="783"/>
      <c r="O21" s="783"/>
      <c r="P21" s="783"/>
      <c r="Q21" s="783"/>
      <c r="R21" s="784"/>
      <c r="S21" s="784"/>
      <c r="T21" s="784"/>
      <c r="U21" s="784"/>
      <c r="V21" s="784"/>
      <c r="W21" s="784"/>
      <c r="X21" s="784"/>
      <c r="Y21" s="784"/>
      <c r="Z21" s="784"/>
      <c r="AA21" s="784"/>
      <c r="AB21" s="784"/>
    </row>
    <row r="22" spans="1:28" ht="39.75" customHeight="1">
      <c r="A22" s="253">
        <f t="shared" si="0"/>
        <v>20</v>
      </c>
      <c r="B22" s="254" t="s">
        <v>1215</v>
      </c>
      <c r="C22" s="255">
        <v>43969</v>
      </c>
      <c r="D22" s="256" t="s">
        <v>1294</v>
      </c>
      <c r="E22" s="256" t="s">
        <v>1239</v>
      </c>
      <c r="F22" s="254"/>
      <c r="G22" s="256" t="s">
        <v>1295</v>
      </c>
      <c r="H22" s="257" t="s">
        <v>25</v>
      </c>
      <c r="I22" s="254" t="s">
        <v>1219</v>
      </c>
      <c r="J22" s="256" t="s">
        <v>1296</v>
      </c>
      <c r="K22" s="258" t="s">
        <v>89</v>
      </c>
      <c r="L22" s="783"/>
      <c r="M22" s="783"/>
      <c r="N22" s="783"/>
      <c r="O22" s="783"/>
      <c r="P22" s="783"/>
      <c r="Q22" s="783"/>
      <c r="R22" s="784"/>
      <c r="S22" s="784"/>
      <c r="T22" s="784"/>
      <c r="U22" s="784"/>
      <c r="V22" s="784"/>
      <c r="W22" s="784"/>
      <c r="X22" s="784"/>
      <c r="Y22" s="784"/>
      <c r="Z22" s="784"/>
      <c r="AA22" s="784"/>
      <c r="AB22" s="784"/>
    </row>
    <row r="23" spans="1:28" ht="27" customHeight="1">
      <c r="A23" s="253">
        <f t="shared" si="0"/>
        <v>21</v>
      </c>
      <c r="B23" s="254" t="s">
        <v>1215</v>
      </c>
      <c r="C23" s="261">
        <v>44265</v>
      </c>
      <c r="D23" s="256" t="s">
        <v>1297</v>
      </c>
      <c r="E23" s="256" t="s">
        <v>1248</v>
      </c>
      <c r="F23" s="254"/>
      <c r="G23" s="256" t="s">
        <v>1298</v>
      </c>
      <c r="H23" s="257" t="s">
        <v>25</v>
      </c>
      <c r="I23" s="254" t="s">
        <v>1224</v>
      </c>
      <c r="J23" s="256" t="s">
        <v>1299</v>
      </c>
      <c r="K23" s="258" t="s">
        <v>89</v>
      </c>
      <c r="L23" s="783"/>
      <c r="M23" s="783"/>
      <c r="N23" s="783"/>
      <c r="O23" s="783"/>
      <c r="P23" s="783"/>
      <c r="Q23" s="783"/>
      <c r="R23" s="784"/>
      <c r="S23" s="784"/>
      <c r="T23" s="784"/>
      <c r="U23" s="784"/>
      <c r="V23" s="784"/>
      <c r="W23" s="784"/>
      <c r="X23" s="784"/>
      <c r="Y23" s="784"/>
      <c r="Z23" s="784"/>
      <c r="AA23" s="784"/>
      <c r="AB23" s="784"/>
    </row>
    <row r="24" spans="1:28" ht="27" customHeight="1">
      <c r="A24" s="253">
        <f t="shared" si="0"/>
        <v>22</v>
      </c>
      <c r="B24" s="254" t="s">
        <v>1215</v>
      </c>
      <c r="C24" s="255">
        <v>44267</v>
      </c>
      <c r="D24" s="256" t="s">
        <v>1300</v>
      </c>
      <c r="E24" s="256" t="s">
        <v>1301</v>
      </c>
      <c r="F24" s="254"/>
      <c r="G24" s="256" t="s">
        <v>1302</v>
      </c>
      <c r="H24" s="257" t="s">
        <v>609</v>
      </c>
      <c r="I24" s="254" t="s">
        <v>1224</v>
      </c>
      <c r="J24" s="256" t="s">
        <v>1289</v>
      </c>
      <c r="K24" s="258" t="s">
        <v>217</v>
      </c>
      <c r="L24" s="783"/>
      <c r="M24" s="783"/>
      <c r="N24" s="783"/>
      <c r="O24" s="783"/>
      <c r="P24" s="783"/>
      <c r="Q24" s="783"/>
      <c r="R24" s="784"/>
      <c r="S24" s="784"/>
      <c r="T24" s="784"/>
      <c r="U24" s="784"/>
      <c r="V24" s="784"/>
      <c r="W24" s="784"/>
      <c r="X24" s="784"/>
      <c r="Y24" s="784"/>
      <c r="Z24" s="784"/>
      <c r="AA24" s="784"/>
      <c r="AB24" s="784"/>
    </row>
    <row r="25" spans="1:28" ht="35.25" customHeight="1">
      <c r="A25" s="253">
        <f t="shared" si="0"/>
        <v>23</v>
      </c>
      <c r="B25" s="254" t="s">
        <v>1215</v>
      </c>
      <c r="C25" s="255">
        <v>44326</v>
      </c>
      <c r="D25" s="256" t="s">
        <v>1303</v>
      </c>
      <c r="E25" s="256" t="s">
        <v>1304</v>
      </c>
      <c r="F25" s="254"/>
      <c r="G25" s="256" t="s">
        <v>1305</v>
      </c>
      <c r="H25" s="257" t="s">
        <v>609</v>
      </c>
      <c r="I25" s="254" t="s">
        <v>1219</v>
      </c>
      <c r="J25" s="256" t="s">
        <v>1306</v>
      </c>
      <c r="K25" s="258" t="s">
        <v>217</v>
      </c>
      <c r="L25" s="783"/>
      <c r="M25" s="783"/>
      <c r="N25" s="783"/>
      <c r="O25" s="783"/>
      <c r="P25" s="783"/>
      <c r="Q25" s="783"/>
      <c r="R25" s="784"/>
      <c r="S25" s="784"/>
      <c r="T25" s="784"/>
      <c r="U25" s="784"/>
      <c r="V25" s="784"/>
      <c r="W25" s="784"/>
      <c r="X25" s="784"/>
      <c r="Y25" s="784"/>
      <c r="Z25" s="784"/>
      <c r="AA25" s="784"/>
      <c r="AB25" s="784"/>
    </row>
    <row r="26" spans="1:28" ht="26.25" customHeight="1">
      <c r="A26" s="253">
        <f t="shared" si="0"/>
        <v>24</v>
      </c>
      <c r="B26" s="254" t="s">
        <v>1215</v>
      </c>
      <c r="C26" s="255">
        <v>44506</v>
      </c>
      <c r="D26" s="256" t="s">
        <v>1307</v>
      </c>
      <c r="E26" s="256" t="s">
        <v>1308</v>
      </c>
      <c r="F26" s="254"/>
      <c r="G26" s="256" t="s">
        <v>1309</v>
      </c>
      <c r="H26" s="257" t="s">
        <v>1310</v>
      </c>
      <c r="I26" s="254" t="s">
        <v>1224</v>
      </c>
      <c r="J26" s="256" t="s">
        <v>1311</v>
      </c>
      <c r="K26" s="258" t="s">
        <v>932</v>
      </c>
      <c r="L26" s="783"/>
      <c r="M26" s="783"/>
      <c r="N26" s="783"/>
      <c r="O26" s="783"/>
      <c r="P26" s="783"/>
      <c r="Q26" s="783"/>
      <c r="R26" s="784"/>
      <c r="S26" s="784"/>
      <c r="T26" s="784"/>
      <c r="U26" s="784"/>
      <c r="V26" s="784"/>
      <c r="W26" s="784"/>
      <c r="X26" s="784"/>
      <c r="Y26" s="784"/>
      <c r="Z26" s="784"/>
      <c r="AA26" s="784"/>
      <c r="AB26" s="784"/>
    </row>
    <row r="27" spans="1:28" ht="27" customHeight="1">
      <c r="A27" s="253">
        <f t="shared" si="0"/>
        <v>25</v>
      </c>
      <c r="B27" s="254" t="s">
        <v>1215</v>
      </c>
      <c r="C27" s="261">
        <v>43494</v>
      </c>
      <c r="D27" s="256" t="s">
        <v>1312</v>
      </c>
      <c r="E27" s="256" t="s">
        <v>1313</v>
      </c>
      <c r="F27" s="254"/>
      <c r="G27" s="256" t="s">
        <v>1314</v>
      </c>
      <c r="H27" s="257" t="s">
        <v>25</v>
      </c>
      <c r="I27" s="254" t="s">
        <v>1224</v>
      </c>
      <c r="J27" s="256" t="s">
        <v>1315</v>
      </c>
      <c r="K27" s="258" t="s">
        <v>89</v>
      </c>
      <c r="L27" s="783"/>
      <c r="M27" s="783"/>
      <c r="N27" s="783"/>
      <c r="O27" s="783"/>
      <c r="P27" s="783"/>
      <c r="Q27" s="783"/>
      <c r="R27" s="784"/>
      <c r="S27" s="784"/>
      <c r="T27" s="784"/>
      <c r="U27" s="784"/>
      <c r="V27" s="784"/>
      <c r="W27" s="784"/>
      <c r="X27" s="784"/>
      <c r="Y27" s="784"/>
      <c r="Z27" s="784"/>
      <c r="AA27" s="784"/>
      <c r="AB27" s="784"/>
    </row>
    <row r="28" spans="1:28" ht="27" customHeight="1">
      <c r="A28" s="253">
        <f t="shared" si="0"/>
        <v>26</v>
      </c>
      <c r="B28" s="254" t="s">
        <v>1316</v>
      </c>
      <c r="C28" s="255">
        <v>43340</v>
      </c>
      <c r="D28" s="257" t="s">
        <v>1317</v>
      </c>
      <c r="E28" s="257" t="s">
        <v>1167</v>
      </c>
      <c r="F28" s="257"/>
      <c r="G28" s="257" t="s">
        <v>1318</v>
      </c>
      <c r="H28" s="257" t="s">
        <v>35</v>
      </c>
      <c r="I28" s="257" t="s">
        <v>1219</v>
      </c>
      <c r="J28" s="257" t="s">
        <v>1319</v>
      </c>
      <c r="K28" s="257" t="s">
        <v>889</v>
      </c>
      <c r="L28" s="783"/>
      <c r="M28" s="783"/>
      <c r="N28" s="783"/>
      <c r="O28" s="783"/>
      <c r="P28" s="783"/>
      <c r="Q28" s="783"/>
      <c r="R28" s="784"/>
      <c r="S28" s="784"/>
      <c r="T28" s="784"/>
      <c r="U28" s="784"/>
      <c r="V28" s="784"/>
      <c r="W28" s="784"/>
      <c r="X28" s="784"/>
      <c r="Y28" s="784"/>
      <c r="Z28" s="784"/>
      <c r="AA28" s="784"/>
      <c r="AB28" s="784"/>
    </row>
    <row r="29" spans="1:28" ht="27" customHeight="1">
      <c r="A29" s="253">
        <f t="shared" si="0"/>
        <v>27</v>
      </c>
      <c r="B29" s="254" t="s">
        <v>1316</v>
      </c>
      <c r="C29" s="255">
        <v>43349</v>
      </c>
      <c r="D29" s="257" t="s">
        <v>1320</v>
      </c>
      <c r="E29" s="262" t="s">
        <v>29</v>
      </c>
      <c r="F29" s="257"/>
      <c r="G29" s="257" t="s">
        <v>1321</v>
      </c>
      <c r="H29" s="257" t="s">
        <v>29</v>
      </c>
      <c r="I29" s="256" t="s">
        <v>1322</v>
      </c>
      <c r="J29" s="256" t="s">
        <v>1323</v>
      </c>
      <c r="K29" s="263" t="s">
        <v>889</v>
      </c>
      <c r="L29" s="783">
        <f>COUNTIF(K1:K227, "For FBI")</f>
        <v>21</v>
      </c>
      <c r="M29" s="783"/>
      <c r="N29" s="783"/>
      <c r="O29" s="783"/>
      <c r="P29" s="783"/>
      <c r="Q29" s="783"/>
      <c r="R29" s="784"/>
      <c r="S29" s="784"/>
      <c r="T29" s="784"/>
      <c r="U29" s="784"/>
      <c r="V29" s="784"/>
      <c r="W29" s="784"/>
      <c r="X29" s="784"/>
      <c r="Y29" s="784"/>
      <c r="Z29" s="784"/>
      <c r="AA29" s="784"/>
      <c r="AB29" s="784"/>
    </row>
    <row r="30" spans="1:28" ht="27" customHeight="1">
      <c r="A30" s="253">
        <f t="shared" si="0"/>
        <v>28</v>
      </c>
      <c r="B30" s="254" t="s">
        <v>1316</v>
      </c>
      <c r="C30" s="255">
        <v>43446</v>
      </c>
      <c r="D30" s="257" t="s">
        <v>1324</v>
      </c>
      <c r="E30" s="262" t="s">
        <v>1325</v>
      </c>
      <c r="F30" s="257"/>
      <c r="G30" s="256" t="s">
        <v>1326</v>
      </c>
      <c r="H30" s="257" t="s">
        <v>35</v>
      </c>
      <c r="I30" s="256" t="s">
        <v>1327</v>
      </c>
      <c r="J30" s="256" t="s">
        <v>1328</v>
      </c>
      <c r="K30" s="263" t="s">
        <v>741</v>
      </c>
      <c r="L30" s="783">
        <f>COUNTIF(K1:K227, "Ongoing FBI")</f>
        <v>6</v>
      </c>
      <c r="M30" s="783"/>
      <c r="N30" s="783"/>
      <c r="O30" s="783"/>
      <c r="P30" s="783"/>
      <c r="Q30" s="783"/>
      <c r="R30" s="784"/>
      <c r="S30" s="784"/>
      <c r="T30" s="784"/>
      <c r="U30" s="784"/>
      <c r="V30" s="784"/>
      <c r="W30" s="784"/>
      <c r="X30" s="784"/>
      <c r="Y30" s="784"/>
      <c r="Z30" s="784"/>
      <c r="AA30" s="784"/>
      <c r="AB30" s="784"/>
    </row>
    <row r="31" spans="1:28" ht="27" customHeight="1">
      <c r="A31" s="253">
        <f t="shared" si="0"/>
        <v>29</v>
      </c>
      <c r="B31" s="254" t="s">
        <v>1316</v>
      </c>
      <c r="C31" s="255">
        <v>43453</v>
      </c>
      <c r="D31" s="257" t="s">
        <v>1329</v>
      </c>
      <c r="E31" s="262" t="s">
        <v>34</v>
      </c>
      <c r="F31" s="257"/>
      <c r="G31" s="256" t="s">
        <v>1330</v>
      </c>
      <c r="H31" s="257" t="s">
        <v>558</v>
      </c>
      <c r="I31" s="256" t="s">
        <v>1219</v>
      </c>
      <c r="J31" s="256" t="s">
        <v>1331</v>
      </c>
      <c r="K31" s="263" t="s">
        <v>932</v>
      </c>
      <c r="L31" s="783"/>
      <c r="M31" s="783"/>
      <c r="N31" s="783"/>
      <c r="O31" s="783"/>
      <c r="P31" s="783"/>
      <c r="Q31" s="783"/>
      <c r="R31" s="784"/>
      <c r="S31" s="784"/>
      <c r="T31" s="784"/>
      <c r="U31" s="784"/>
      <c r="V31" s="784"/>
      <c r="W31" s="784"/>
      <c r="X31" s="784"/>
      <c r="Y31" s="784"/>
      <c r="Z31" s="784"/>
      <c r="AA31" s="784"/>
      <c r="AB31" s="784"/>
    </row>
    <row r="32" spans="1:28" ht="27" customHeight="1">
      <c r="A32" s="253">
        <f t="shared" si="0"/>
        <v>30</v>
      </c>
      <c r="B32" s="254" t="s">
        <v>1316</v>
      </c>
      <c r="C32" s="255">
        <v>43497</v>
      </c>
      <c r="D32" s="257" t="s">
        <v>1332</v>
      </c>
      <c r="E32" s="262" t="s">
        <v>1333</v>
      </c>
      <c r="F32" s="257"/>
      <c r="G32" s="256" t="s">
        <v>1334</v>
      </c>
      <c r="H32" s="257" t="s">
        <v>1335</v>
      </c>
      <c r="I32" s="256" t="s">
        <v>1322</v>
      </c>
      <c r="J32" s="256" t="s">
        <v>1336</v>
      </c>
      <c r="K32" s="263" t="s">
        <v>71</v>
      </c>
      <c r="L32" s="783"/>
      <c r="M32" s="783"/>
      <c r="N32" s="783"/>
      <c r="O32" s="783"/>
      <c r="P32" s="783"/>
      <c r="Q32" s="783"/>
      <c r="R32" s="784"/>
      <c r="S32" s="784"/>
      <c r="T32" s="784"/>
      <c r="U32" s="784"/>
      <c r="V32" s="784"/>
      <c r="W32" s="784"/>
      <c r="X32" s="784"/>
      <c r="Y32" s="784"/>
      <c r="Z32" s="784"/>
      <c r="AA32" s="784"/>
      <c r="AB32" s="784"/>
    </row>
    <row r="33" spans="1:28" ht="27" customHeight="1">
      <c r="A33" s="253">
        <f t="shared" si="0"/>
        <v>31</v>
      </c>
      <c r="B33" s="254" t="s">
        <v>1316</v>
      </c>
      <c r="C33" s="255">
        <v>43501</v>
      </c>
      <c r="D33" s="257" t="s">
        <v>1337</v>
      </c>
      <c r="E33" s="262" t="s">
        <v>1338</v>
      </c>
      <c r="F33" s="257"/>
      <c r="G33" s="256" t="s">
        <v>1339</v>
      </c>
      <c r="H33" s="257" t="s">
        <v>35</v>
      </c>
      <c r="I33" s="256" t="s">
        <v>1340</v>
      </c>
      <c r="J33" s="256" t="s">
        <v>1341</v>
      </c>
      <c r="K33" s="263" t="s">
        <v>741</v>
      </c>
      <c r="L33" s="783"/>
      <c r="M33" s="783"/>
      <c r="N33" s="783"/>
      <c r="O33" s="783"/>
      <c r="P33" s="783"/>
      <c r="Q33" s="783"/>
      <c r="R33" s="784"/>
      <c r="S33" s="784"/>
      <c r="T33" s="784"/>
      <c r="U33" s="784"/>
      <c r="V33" s="784"/>
      <c r="W33" s="784"/>
      <c r="X33" s="784"/>
      <c r="Y33" s="784"/>
      <c r="Z33" s="784"/>
      <c r="AA33" s="784"/>
      <c r="AB33" s="784"/>
    </row>
    <row r="34" spans="1:28" ht="27" customHeight="1">
      <c r="A34" s="253">
        <f t="shared" si="0"/>
        <v>32</v>
      </c>
      <c r="B34" s="254" t="s">
        <v>1316</v>
      </c>
      <c r="C34" s="255">
        <v>43525</v>
      </c>
      <c r="D34" s="257" t="s">
        <v>1342</v>
      </c>
      <c r="E34" s="262" t="s">
        <v>1343</v>
      </c>
      <c r="F34" s="257"/>
      <c r="G34" s="256" t="s">
        <v>1344</v>
      </c>
      <c r="H34" s="257" t="s">
        <v>584</v>
      </c>
      <c r="I34" s="256" t="s">
        <v>1327</v>
      </c>
      <c r="J34" s="256" t="s">
        <v>1345</v>
      </c>
      <c r="K34" s="263" t="s">
        <v>71</v>
      </c>
      <c r="L34" s="783"/>
      <c r="M34" s="783"/>
      <c r="N34" s="783"/>
      <c r="O34" s="783"/>
      <c r="P34" s="783"/>
      <c r="Q34" s="783"/>
      <c r="R34" s="784"/>
      <c r="S34" s="784"/>
      <c r="T34" s="784"/>
      <c r="U34" s="784"/>
      <c r="V34" s="784"/>
      <c r="W34" s="784"/>
      <c r="X34" s="784"/>
      <c r="Y34" s="784"/>
      <c r="Z34" s="784"/>
      <c r="AA34" s="784"/>
      <c r="AB34" s="784"/>
    </row>
    <row r="35" spans="1:28" ht="27" customHeight="1">
      <c r="A35" s="253">
        <f t="shared" si="0"/>
        <v>33</v>
      </c>
      <c r="B35" s="254" t="s">
        <v>1316</v>
      </c>
      <c r="C35" s="255">
        <v>43565</v>
      </c>
      <c r="D35" s="257" t="s">
        <v>1346</v>
      </c>
      <c r="E35" s="262" t="s">
        <v>1347</v>
      </c>
      <c r="F35" s="257"/>
      <c r="G35" s="256" t="s">
        <v>1348</v>
      </c>
      <c r="H35" s="257" t="s">
        <v>35</v>
      </c>
      <c r="I35" s="256" t="s">
        <v>1219</v>
      </c>
      <c r="J35" s="256" t="s">
        <v>1349</v>
      </c>
      <c r="K35" s="263" t="s">
        <v>89</v>
      </c>
      <c r="L35" s="783"/>
      <c r="M35" s="783"/>
      <c r="N35" s="783"/>
      <c r="O35" s="783"/>
      <c r="P35" s="783"/>
      <c r="Q35" s="783"/>
      <c r="R35" s="784"/>
      <c r="S35" s="784"/>
      <c r="T35" s="784"/>
      <c r="U35" s="784"/>
      <c r="V35" s="784"/>
      <c r="W35" s="784"/>
      <c r="X35" s="784"/>
      <c r="Y35" s="784"/>
      <c r="Z35" s="784"/>
      <c r="AA35" s="784"/>
      <c r="AB35" s="784"/>
    </row>
    <row r="36" spans="1:28" ht="27" customHeight="1">
      <c r="A36" s="253">
        <f t="shared" si="0"/>
        <v>34</v>
      </c>
      <c r="B36" s="254" t="s">
        <v>1316</v>
      </c>
      <c r="C36" s="255">
        <v>43685</v>
      </c>
      <c r="D36" s="257" t="s">
        <v>1350</v>
      </c>
      <c r="E36" s="262" t="s">
        <v>1351</v>
      </c>
      <c r="F36" s="257"/>
      <c r="G36" s="256" t="s">
        <v>1352</v>
      </c>
      <c r="H36" s="257" t="s">
        <v>25</v>
      </c>
      <c r="I36" s="256" t="s">
        <v>1353</v>
      </c>
      <c r="J36" s="256" t="s">
        <v>1354</v>
      </c>
      <c r="K36" s="263" t="s">
        <v>120</v>
      </c>
      <c r="L36" s="783"/>
      <c r="M36" s="783"/>
      <c r="N36" s="783"/>
      <c r="O36" s="783"/>
      <c r="P36" s="783"/>
      <c r="Q36" s="783"/>
      <c r="R36" s="784"/>
      <c r="S36" s="784"/>
      <c r="T36" s="784"/>
      <c r="U36" s="784"/>
      <c r="V36" s="784"/>
      <c r="W36" s="784"/>
      <c r="X36" s="784"/>
      <c r="Y36" s="784"/>
      <c r="Z36" s="784"/>
      <c r="AA36" s="784"/>
      <c r="AB36" s="784"/>
    </row>
    <row r="37" spans="1:28" ht="27" customHeight="1">
      <c r="A37" s="253">
        <f t="shared" si="0"/>
        <v>35</v>
      </c>
      <c r="B37" s="254" t="s">
        <v>1316</v>
      </c>
      <c r="C37" s="255">
        <v>43698</v>
      </c>
      <c r="D37" s="257" t="s">
        <v>1355</v>
      </c>
      <c r="E37" s="262" t="s">
        <v>1356</v>
      </c>
      <c r="F37" s="257"/>
      <c r="G37" s="256" t="s">
        <v>1357</v>
      </c>
      <c r="H37" s="257" t="s">
        <v>35</v>
      </c>
      <c r="I37" s="256" t="s">
        <v>1219</v>
      </c>
      <c r="J37" s="256" t="s">
        <v>1358</v>
      </c>
      <c r="K37" s="263" t="s">
        <v>120</v>
      </c>
      <c r="L37" s="783"/>
      <c r="M37" s="783"/>
      <c r="N37" s="783"/>
      <c r="O37" s="783"/>
      <c r="P37" s="783"/>
      <c r="Q37" s="783"/>
      <c r="R37" s="784"/>
      <c r="S37" s="784"/>
      <c r="T37" s="784"/>
      <c r="U37" s="784"/>
      <c r="V37" s="784"/>
      <c r="W37" s="784"/>
      <c r="X37" s="784"/>
      <c r="Y37" s="784"/>
      <c r="Z37" s="784"/>
      <c r="AA37" s="784"/>
      <c r="AB37" s="784"/>
    </row>
    <row r="38" spans="1:28" ht="27" customHeight="1">
      <c r="A38" s="253">
        <f t="shared" si="0"/>
        <v>36</v>
      </c>
      <c r="B38" s="254" t="s">
        <v>1316</v>
      </c>
      <c r="C38" s="255">
        <v>43710</v>
      </c>
      <c r="D38" s="257" t="s">
        <v>1359</v>
      </c>
      <c r="E38" s="262" t="s">
        <v>1347</v>
      </c>
      <c r="F38" s="257"/>
      <c r="G38" s="256" t="s">
        <v>1360</v>
      </c>
      <c r="H38" s="257" t="s">
        <v>662</v>
      </c>
      <c r="I38" s="256" t="s">
        <v>1322</v>
      </c>
      <c r="J38" s="256" t="s">
        <v>1361</v>
      </c>
      <c r="K38" s="263" t="s">
        <v>889</v>
      </c>
      <c r="L38" s="783"/>
      <c r="M38" s="783"/>
      <c r="N38" s="783"/>
      <c r="O38" s="783"/>
      <c r="P38" s="783"/>
      <c r="Q38" s="783"/>
      <c r="R38" s="784"/>
      <c r="S38" s="784"/>
      <c r="T38" s="784"/>
      <c r="U38" s="784"/>
      <c r="V38" s="784"/>
      <c r="W38" s="784"/>
      <c r="X38" s="784"/>
      <c r="Y38" s="784"/>
      <c r="Z38" s="784"/>
      <c r="AA38" s="784"/>
      <c r="AB38" s="784"/>
    </row>
    <row r="39" spans="1:28" ht="27" customHeight="1">
      <c r="A39" s="253">
        <f t="shared" si="0"/>
        <v>37</v>
      </c>
      <c r="B39" s="254" t="s">
        <v>1316</v>
      </c>
      <c r="C39" s="255">
        <v>43717</v>
      </c>
      <c r="D39" s="257" t="s">
        <v>1362</v>
      </c>
      <c r="E39" s="262" t="s">
        <v>1363</v>
      </c>
      <c r="F39" s="257"/>
      <c r="G39" s="256" t="s">
        <v>1364</v>
      </c>
      <c r="H39" s="257" t="s">
        <v>35</v>
      </c>
      <c r="I39" s="256" t="s">
        <v>1353</v>
      </c>
      <c r="J39" s="256" t="s">
        <v>1365</v>
      </c>
      <c r="K39" s="263" t="s">
        <v>89</v>
      </c>
      <c r="L39" s="783"/>
      <c r="M39" s="783"/>
      <c r="N39" s="783"/>
      <c r="O39" s="783"/>
      <c r="P39" s="783"/>
      <c r="Q39" s="783"/>
      <c r="R39" s="784"/>
      <c r="S39" s="784"/>
      <c r="T39" s="784"/>
      <c r="U39" s="784"/>
      <c r="V39" s="784"/>
      <c r="W39" s="784"/>
      <c r="X39" s="784"/>
      <c r="Y39" s="784"/>
      <c r="Z39" s="784"/>
      <c r="AA39" s="784"/>
      <c r="AB39" s="784"/>
    </row>
    <row r="40" spans="1:28" ht="27" customHeight="1">
      <c r="A40" s="253">
        <f t="shared" si="0"/>
        <v>38</v>
      </c>
      <c r="B40" s="254" t="s">
        <v>1316</v>
      </c>
      <c r="C40" s="255">
        <v>43770</v>
      </c>
      <c r="D40" s="257" t="s">
        <v>1366</v>
      </c>
      <c r="E40" s="262" t="s">
        <v>1367</v>
      </c>
      <c r="F40" s="257"/>
      <c r="G40" s="256" t="s">
        <v>1368</v>
      </c>
      <c r="H40" s="257" t="s">
        <v>35</v>
      </c>
      <c r="I40" s="256" t="s">
        <v>1322</v>
      </c>
      <c r="J40" s="256" t="s">
        <v>1369</v>
      </c>
      <c r="K40" s="263" t="s">
        <v>932</v>
      </c>
      <c r="L40" s="783"/>
      <c r="M40" s="783"/>
      <c r="N40" s="783"/>
      <c r="O40" s="783"/>
      <c r="P40" s="783"/>
      <c r="Q40" s="783"/>
      <c r="R40" s="784"/>
      <c r="S40" s="784"/>
      <c r="T40" s="784"/>
      <c r="U40" s="784"/>
      <c r="V40" s="784"/>
      <c r="W40" s="784"/>
      <c r="X40" s="784"/>
      <c r="Y40" s="784"/>
      <c r="Z40" s="784"/>
      <c r="AA40" s="784"/>
      <c r="AB40" s="784"/>
    </row>
    <row r="41" spans="1:28" ht="27" customHeight="1">
      <c r="A41" s="253">
        <f t="shared" si="0"/>
        <v>39</v>
      </c>
      <c r="B41" s="254" t="s">
        <v>1316</v>
      </c>
      <c r="C41" s="255">
        <v>43775</v>
      </c>
      <c r="D41" s="257" t="s">
        <v>1370</v>
      </c>
      <c r="E41" s="262" t="s">
        <v>320</v>
      </c>
      <c r="F41" s="257"/>
      <c r="G41" s="256" t="s">
        <v>1371</v>
      </c>
      <c r="H41" s="257" t="s">
        <v>29</v>
      </c>
      <c r="I41" s="256" t="s">
        <v>1372</v>
      </c>
      <c r="J41" s="256" t="s">
        <v>1373</v>
      </c>
      <c r="K41" s="263" t="s">
        <v>71</v>
      </c>
      <c r="L41" s="783"/>
      <c r="M41" s="783"/>
      <c r="N41" s="783"/>
      <c r="O41" s="783"/>
      <c r="P41" s="783"/>
      <c r="Q41" s="783"/>
      <c r="R41" s="784"/>
      <c r="S41" s="784"/>
      <c r="T41" s="784"/>
      <c r="U41" s="784"/>
      <c r="V41" s="784"/>
      <c r="W41" s="784"/>
      <c r="X41" s="784"/>
      <c r="Y41" s="784"/>
      <c r="Z41" s="784"/>
      <c r="AA41" s="784"/>
      <c r="AB41" s="784"/>
    </row>
    <row r="42" spans="1:28" ht="27" customHeight="1">
      <c r="A42" s="253">
        <f t="shared" si="0"/>
        <v>40</v>
      </c>
      <c r="B42" s="254" t="s">
        <v>1316</v>
      </c>
      <c r="C42" s="255">
        <v>43801</v>
      </c>
      <c r="D42" s="257" t="s">
        <v>1374</v>
      </c>
      <c r="E42" s="262" t="s">
        <v>1375</v>
      </c>
      <c r="F42" s="257"/>
      <c r="G42" s="256" t="s">
        <v>1376</v>
      </c>
      <c r="H42" s="257" t="s">
        <v>35</v>
      </c>
      <c r="I42" s="256" t="s">
        <v>1322</v>
      </c>
      <c r="J42" s="256" t="s">
        <v>1377</v>
      </c>
      <c r="K42" s="263" t="s">
        <v>741</v>
      </c>
      <c r="L42" s="783"/>
      <c r="M42" s="783"/>
      <c r="N42" s="783"/>
      <c r="O42" s="783"/>
      <c r="P42" s="783"/>
      <c r="Q42" s="783"/>
      <c r="R42" s="784"/>
      <c r="S42" s="784"/>
      <c r="T42" s="784"/>
      <c r="U42" s="784"/>
      <c r="V42" s="784"/>
      <c r="W42" s="784"/>
      <c r="X42" s="784"/>
      <c r="Y42" s="784"/>
      <c r="Z42" s="784"/>
      <c r="AA42" s="784"/>
      <c r="AB42" s="784"/>
    </row>
    <row r="43" spans="1:28" ht="27" customHeight="1">
      <c r="A43" s="253">
        <f t="shared" si="0"/>
        <v>41</v>
      </c>
      <c r="B43" s="254" t="s">
        <v>1316</v>
      </c>
      <c r="C43" s="255">
        <v>43833</v>
      </c>
      <c r="D43" s="257" t="s">
        <v>1378</v>
      </c>
      <c r="E43" s="262" t="s">
        <v>1239</v>
      </c>
      <c r="F43" s="257"/>
      <c r="G43" s="256" t="s">
        <v>1379</v>
      </c>
      <c r="H43" s="257" t="s">
        <v>25</v>
      </c>
      <c r="I43" s="256" t="s">
        <v>1380</v>
      </c>
      <c r="J43" s="256"/>
      <c r="K43" s="263" t="s">
        <v>217</v>
      </c>
      <c r="L43" s="783"/>
      <c r="M43" s="783"/>
      <c r="N43" s="783"/>
      <c r="O43" s="783"/>
      <c r="P43" s="783"/>
      <c r="Q43" s="783"/>
      <c r="R43" s="784"/>
      <c r="S43" s="784"/>
      <c r="T43" s="784"/>
      <c r="U43" s="784"/>
      <c r="V43" s="784"/>
      <c r="W43" s="784"/>
      <c r="X43" s="784"/>
      <c r="Y43" s="784"/>
      <c r="Z43" s="784"/>
      <c r="AA43" s="784"/>
      <c r="AB43" s="784"/>
    </row>
    <row r="44" spans="1:28" ht="27" customHeight="1">
      <c r="A44" s="253">
        <f t="shared" si="0"/>
        <v>42</v>
      </c>
      <c r="B44" s="254" t="s">
        <v>1316</v>
      </c>
      <c r="C44" s="255">
        <v>43837</v>
      </c>
      <c r="D44" s="257" t="s">
        <v>1381</v>
      </c>
      <c r="E44" s="262" t="s">
        <v>1382</v>
      </c>
      <c r="F44" s="257"/>
      <c r="G44" s="256" t="s">
        <v>1383</v>
      </c>
      <c r="H44" s="257" t="s">
        <v>35</v>
      </c>
      <c r="I44" s="256" t="s">
        <v>1322</v>
      </c>
      <c r="J44" s="256" t="s">
        <v>1361</v>
      </c>
      <c r="K44" s="263" t="s">
        <v>889</v>
      </c>
      <c r="L44" s="783"/>
      <c r="M44" s="783"/>
      <c r="N44" s="783"/>
      <c r="O44" s="783"/>
      <c r="P44" s="783"/>
      <c r="Q44" s="783"/>
      <c r="R44" s="784"/>
      <c r="S44" s="784"/>
      <c r="T44" s="784"/>
      <c r="U44" s="784"/>
      <c r="V44" s="784"/>
      <c r="W44" s="784"/>
      <c r="X44" s="784"/>
      <c r="Y44" s="784"/>
      <c r="Z44" s="784"/>
      <c r="AA44" s="784"/>
      <c r="AB44" s="784"/>
    </row>
    <row r="45" spans="1:28" ht="27" customHeight="1">
      <c r="A45" s="253">
        <f t="shared" si="0"/>
        <v>43</v>
      </c>
      <c r="B45" s="254" t="s">
        <v>1316</v>
      </c>
      <c r="C45" s="255">
        <v>43845</v>
      </c>
      <c r="D45" s="257" t="s">
        <v>1384</v>
      </c>
      <c r="E45" s="262" t="s">
        <v>1347</v>
      </c>
      <c r="F45" s="257"/>
      <c r="G45" s="256" t="s">
        <v>1385</v>
      </c>
      <c r="H45" s="257" t="s">
        <v>35</v>
      </c>
      <c r="I45" s="256" t="s">
        <v>1322</v>
      </c>
      <c r="J45" s="256" t="s">
        <v>1386</v>
      </c>
      <c r="K45" s="263" t="s">
        <v>741</v>
      </c>
      <c r="L45" s="783"/>
      <c r="M45" s="783"/>
      <c r="N45" s="783"/>
      <c r="O45" s="783"/>
      <c r="P45" s="783"/>
      <c r="Q45" s="783"/>
      <c r="R45" s="784"/>
      <c r="S45" s="784"/>
      <c r="T45" s="784"/>
      <c r="U45" s="784"/>
      <c r="V45" s="784"/>
      <c r="W45" s="784"/>
      <c r="X45" s="784"/>
      <c r="Y45" s="784"/>
      <c r="Z45" s="784"/>
      <c r="AA45" s="784"/>
      <c r="AB45" s="784"/>
    </row>
    <row r="46" spans="1:28" ht="27" customHeight="1">
      <c r="A46" s="253">
        <f t="shared" si="0"/>
        <v>44</v>
      </c>
      <c r="B46" s="254" t="s">
        <v>1316</v>
      </c>
      <c r="C46" s="255">
        <v>43850</v>
      </c>
      <c r="D46" s="257" t="s">
        <v>1387</v>
      </c>
      <c r="E46" s="262" t="s">
        <v>1388</v>
      </c>
      <c r="F46" s="257"/>
      <c r="G46" s="256" t="s">
        <v>1389</v>
      </c>
      <c r="H46" s="257" t="s">
        <v>558</v>
      </c>
      <c r="I46" s="256" t="s">
        <v>1219</v>
      </c>
      <c r="J46" s="256"/>
      <c r="K46" s="263" t="s">
        <v>217</v>
      </c>
      <c r="L46" s="783"/>
      <c r="M46" s="783"/>
      <c r="N46" s="783"/>
      <c r="O46" s="783"/>
      <c r="P46" s="783"/>
      <c r="Q46" s="783"/>
      <c r="R46" s="784"/>
      <c r="S46" s="784"/>
      <c r="T46" s="784"/>
      <c r="U46" s="784"/>
      <c r="V46" s="784"/>
      <c r="W46" s="784"/>
      <c r="X46" s="784"/>
      <c r="Y46" s="784"/>
      <c r="Z46" s="784"/>
      <c r="AA46" s="784"/>
      <c r="AB46" s="784"/>
    </row>
    <row r="47" spans="1:28" ht="27" customHeight="1">
      <c r="A47" s="253">
        <f t="shared" si="0"/>
        <v>45</v>
      </c>
      <c r="B47" s="254" t="s">
        <v>1316</v>
      </c>
      <c r="C47" s="255">
        <v>44012</v>
      </c>
      <c r="D47" s="257" t="s">
        <v>1390</v>
      </c>
      <c r="E47" s="262" t="s">
        <v>1391</v>
      </c>
      <c r="F47" s="257"/>
      <c r="G47" s="256" t="s">
        <v>1392</v>
      </c>
      <c r="H47" s="257" t="s">
        <v>706</v>
      </c>
      <c r="I47" s="256" t="s">
        <v>1393</v>
      </c>
      <c r="J47" s="256" t="s">
        <v>1394</v>
      </c>
      <c r="K47" s="263" t="s">
        <v>71</v>
      </c>
      <c r="L47" s="783"/>
      <c r="M47" s="783"/>
      <c r="N47" s="783"/>
      <c r="O47" s="783"/>
      <c r="P47" s="783"/>
      <c r="Q47" s="783"/>
      <c r="R47" s="784"/>
      <c r="S47" s="784"/>
      <c r="T47" s="784"/>
      <c r="U47" s="784"/>
      <c r="V47" s="784"/>
      <c r="W47" s="784"/>
      <c r="X47" s="784"/>
      <c r="Y47" s="784"/>
      <c r="Z47" s="784"/>
      <c r="AA47" s="784"/>
      <c r="AB47" s="784"/>
    </row>
    <row r="48" spans="1:28" ht="27" customHeight="1">
      <c r="A48" s="253">
        <f t="shared" si="0"/>
        <v>46</v>
      </c>
      <c r="B48" s="254" t="s">
        <v>1316</v>
      </c>
      <c r="C48" s="255">
        <v>44044</v>
      </c>
      <c r="D48" s="257" t="s">
        <v>1395</v>
      </c>
      <c r="E48" s="262" t="s">
        <v>1347</v>
      </c>
      <c r="F48" s="257"/>
      <c r="G48" s="256" t="s">
        <v>1396</v>
      </c>
      <c r="H48" s="257" t="s">
        <v>35</v>
      </c>
      <c r="I48" s="256" t="s">
        <v>1397</v>
      </c>
      <c r="J48" s="256" t="s">
        <v>1398</v>
      </c>
      <c r="K48" s="263" t="s">
        <v>56</v>
      </c>
      <c r="L48" s="783"/>
      <c r="M48" s="783"/>
      <c r="N48" s="783"/>
      <c r="O48" s="783"/>
      <c r="P48" s="783"/>
      <c r="Q48" s="783"/>
      <c r="R48" s="784"/>
      <c r="S48" s="784"/>
      <c r="T48" s="784"/>
      <c r="U48" s="784"/>
      <c r="V48" s="784"/>
      <c r="W48" s="784"/>
      <c r="X48" s="784"/>
      <c r="Y48" s="784"/>
      <c r="Z48" s="784"/>
      <c r="AA48" s="784"/>
      <c r="AB48" s="784"/>
    </row>
    <row r="49" spans="1:28" ht="27" customHeight="1">
      <c r="A49" s="253">
        <f t="shared" si="0"/>
        <v>47</v>
      </c>
      <c r="B49" s="254" t="s">
        <v>1316</v>
      </c>
      <c r="C49" s="255">
        <v>44062</v>
      </c>
      <c r="D49" s="257" t="s">
        <v>1399</v>
      </c>
      <c r="E49" s="262" t="s">
        <v>1400</v>
      </c>
      <c r="F49" s="257"/>
      <c r="G49" s="256" t="s">
        <v>1401</v>
      </c>
      <c r="H49" s="257" t="s">
        <v>35</v>
      </c>
      <c r="I49" s="256" t="s">
        <v>1322</v>
      </c>
      <c r="J49" s="256" t="s">
        <v>1402</v>
      </c>
      <c r="K49" s="263" t="s">
        <v>71</v>
      </c>
      <c r="L49" s="783"/>
      <c r="M49" s="783"/>
      <c r="N49" s="783"/>
      <c r="O49" s="783"/>
      <c r="P49" s="783"/>
      <c r="Q49" s="783"/>
      <c r="R49" s="784"/>
      <c r="S49" s="784"/>
      <c r="T49" s="784"/>
      <c r="U49" s="784"/>
      <c r="V49" s="784"/>
      <c r="W49" s="784"/>
      <c r="X49" s="784"/>
      <c r="Y49" s="784"/>
      <c r="Z49" s="784"/>
      <c r="AA49" s="784"/>
      <c r="AB49" s="784"/>
    </row>
    <row r="50" spans="1:28" ht="27" customHeight="1">
      <c r="A50" s="253">
        <f t="shared" si="0"/>
        <v>48</v>
      </c>
      <c r="B50" s="254" t="s">
        <v>1316</v>
      </c>
      <c r="C50" s="255">
        <v>44077</v>
      </c>
      <c r="D50" s="257" t="s">
        <v>1403</v>
      </c>
      <c r="E50" s="262" t="s">
        <v>1404</v>
      </c>
      <c r="F50" s="257"/>
      <c r="G50" s="256" t="s">
        <v>1405</v>
      </c>
      <c r="H50" s="259" t="s">
        <v>672</v>
      </c>
      <c r="I50" s="256" t="s">
        <v>1322</v>
      </c>
      <c r="J50" s="256" t="s">
        <v>889</v>
      </c>
      <c r="K50" s="263" t="s">
        <v>889</v>
      </c>
      <c r="L50" s="783"/>
      <c r="M50" s="783"/>
      <c r="N50" s="783"/>
      <c r="O50" s="783"/>
      <c r="P50" s="783"/>
      <c r="Q50" s="783"/>
      <c r="R50" s="784"/>
      <c r="S50" s="784"/>
      <c r="T50" s="784"/>
      <c r="U50" s="784"/>
      <c r="V50" s="784"/>
      <c r="W50" s="784"/>
      <c r="X50" s="784"/>
      <c r="Y50" s="784"/>
      <c r="Z50" s="784"/>
      <c r="AA50" s="784"/>
      <c r="AB50" s="784"/>
    </row>
    <row r="51" spans="1:28" ht="27" customHeight="1">
      <c r="A51" s="253">
        <f t="shared" si="0"/>
        <v>49</v>
      </c>
      <c r="B51" s="254" t="s">
        <v>1316</v>
      </c>
      <c r="C51" s="255">
        <v>44078</v>
      </c>
      <c r="D51" s="257" t="s">
        <v>1406</v>
      </c>
      <c r="E51" s="262" t="s">
        <v>1407</v>
      </c>
      <c r="F51" s="257"/>
      <c r="G51" s="256" t="s">
        <v>1408</v>
      </c>
      <c r="H51" s="257" t="s">
        <v>35</v>
      </c>
      <c r="I51" s="256" t="s">
        <v>1409</v>
      </c>
      <c r="J51" s="256" t="s">
        <v>1410</v>
      </c>
      <c r="K51" s="263" t="s">
        <v>89</v>
      </c>
      <c r="L51" s="783"/>
      <c r="M51" s="783"/>
      <c r="N51" s="783"/>
      <c r="O51" s="783"/>
      <c r="P51" s="783"/>
      <c r="Q51" s="783"/>
      <c r="R51" s="784"/>
      <c r="S51" s="784"/>
      <c r="T51" s="784"/>
      <c r="U51" s="784"/>
      <c r="V51" s="784"/>
      <c r="W51" s="784"/>
      <c r="X51" s="784"/>
      <c r="Y51" s="784"/>
      <c r="Z51" s="784"/>
      <c r="AA51" s="784"/>
      <c r="AB51" s="784"/>
    </row>
    <row r="52" spans="1:28" ht="27" customHeight="1">
      <c r="A52" s="253">
        <f t="shared" si="0"/>
        <v>50</v>
      </c>
      <c r="B52" s="254" t="s">
        <v>1316</v>
      </c>
      <c r="C52" s="255">
        <v>44081</v>
      </c>
      <c r="D52" s="257" t="s">
        <v>1411</v>
      </c>
      <c r="E52" s="262" t="s">
        <v>1412</v>
      </c>
      <c r="F52" s="257"/>
      <c r="G52" s="256" t="s">
        <v>1413</v>
      </c>
      <c r="H52" s="257" t="s">
        <v>1414</v>
      </c>
      <c r="I52" s="256" t="s">
        <v>1322</v>
      </c>
      <c r="J52" s="256" t="s">
        <v>1410</v>
      </c>
      <c r="K52" s="263" t="s">
        <v>89</v>
      </c>
      <c r="L52" s="783"/>
      <c r="M52" s="783"/>
      <c r="N52" s="783"/>
      <c r="O52" s="783"/>
      <c r="P52" s="783"/>
      <c r="Q52" s="783"/>
      <c r="R52" s="784"/>
      <c r="S52" s="784"/>
      <c r="T52" s="784"/>
      <c r="U52" s="784"/>
      <c r="V52" s="784"/>
      <c r="W52" s="784"/>
      <c r="X52" s="784"/>
      <c r="Y52" s="784"/>
      <c r="Z52" s="784"/>
      <c r="AA52" s="784"/>
      <c r="AB52" s="784"/>
    </row>
    <row r="53" spans="1:28" ht="27" customHeight="1">
      <c r="A53" s="253">
        <f t="shared" si="0"/>
        <v>51</v>
      </c>
      <c r="B53" s="254" t="s">
        <v>1316</v>
      </c>
      <c r="C53" s="255">
        <v>44120</v>
      </c>
      <c r="D53" s="257" t="s">
        <v>1415</v>
      </c>
      <c r="E53" s="262" t="s">
        <v>1416</v>
      </c>
      <c r="F53" s="257"/>
      <c r="G53" s="256" t="s">
        <v>1417</v>
      </c>
      <c r="H53" s="257" t="s">
        <v>609</v>
      </c>
      <c r="I53" s="256" t="s">
        <v>1322</v>
      </c>
      <c r="J53" s="256" t="s">
        <v>1402</v>
      </c>
      <c r="K53" s="263" t="s">
        <v>71</v>
      </c>
      <c r="L53" s="783"/>
      <c r="M53" s="783"/>
      <c r="N53" s="783"/>
      <c r="O53" s="783"/>
      <c r="P53" s="783"/>
      <c r="Q53" s="783"/>
      <c r="R53" s="784"/>
      <c r="S53" s="784"/>
      <c r="T53" s="784"/>
      <c r="U53" s="784"/>
      <c r="V53" s="784"/>
      <c r="W53" s="784"/>
      <c r="X53" s="784"/>
      <c r="Y53" s="784"/>
      <c r="Z53" s="784"/>
      <c r="AA53" s="784"/>
      <c r="AB53" s="784"/>
    </row>
    <row r="54" spans="1:28" ht="27" customHeight="1">
      <c r="A54" s="253">
        <f t="shared" si="0"/>
        <v>52</v>
      </c>
      <c r="B54" s="254" t="s">
        <v>1316</v>
      </c>
      <c r="C54" s="255">
        <v>44123</v>
      </c>
      <c r="D54" s="257" t="s">
        <v>1418</v>
      </c>
      <c r="E54" s="262" t="s">
        <v>1419</v>
      </c>
      <c r="F54" s="257"/>
      <c r="G54" s="256" t="s">
        <v>1420</v>
      </c>
      <c r="H54" s="259" t="s">
        <v>672</v>
      </c>
      <c r="I54" s="256" t="s">
        <v>1322</v>
      </c>
      <c r="J54" s="256" t="s">
        <v>1421</v>
      </c>
      <c r="K54" s="263" t="s">
        <v>889</v>
      </c>
      <c r="L54" s="783"/>
      <c r="M54" s="783"/>
      <c r="N54" s="783"/>
      <c r="O54" s="783"/>
      <c r="P54" s="783"/>
      <c r="Q54" s="783"/>
      <c r="R54" s="784"/>
      <c r="S54" s="784"/>
      <c r="T54" s="784"/>
      <c r="U54" s="784"/>
      <c r="V54" s="784"/>
      <c r="W54" s="784"/>
      <c r="X54" s="784"/>
      <c r="Y54" s="784"/>
      <c r="Z54" s="784"/>
      <c r="AA54" s="784"/>
      <c r="AB54" s="784"/>
    </row>
    <row r="55" spans="1:28" ht="27" customHeight="1">
      <c r="A55" s="253">
        <f t="shared" si="0"/>
        <v>53</v>
      </c>
      <c r="B55" s="254" t="s">
        <v>1316</v>
      </c>
      <c r="C55" s="255">
        <v>44123</v>
      </c>
      <c r="D55" s="257" t="s">
        <v>1422</v>
      </c>
      <c r="E55" s="262" t="s">
        <v>1423</v>
      </c>
      <c r="F55" s="257"/>
      <c r="G55" s="256" t="s">
        <v>1424</v>
      </c>
      <c r="H55" s="257" t="s">
        <v>35</v>
      </c>
      <c r="I55" s="256" t="s">
        <v>1322</v>
      </c>
      <c r="J55" s="256" t="s">
        <v>889</v>
      </c>
      <c r="K55" s="263" t="s">
        <v>889</v>
      </c>
      <c r="L55" s="783"/>
      <c r="M55" s="783"/>
      <c r="N55" s="783"/>
      <c r="O55" s="783"/>
      <c r="P55" s="783"/>
      <c r="Q55" s="783"/>
      <c r="R55" s="784"/>
      <c r="S55" s="784"/>
      <c r="T55" s="784"/>
      <c r="U55" s="784"/>
      <c r="V55" s="784"/>
      <c r="W55" s="784"/>
      <c r="X55" s="784"/>
      <c r="Y55" s="784"/>
      <c r="Z55" s="784"/>
      <c r="AA55" s="784"/>
      <c r="AB55" s="784"/>
    </row>
    <row r="56" spans="1:28" ht="27" customHeight="1">
      <c r="A56" s="253">
        <f t="shared" si="0"/>
        <v>54</v>
      </c>
      <c r="B56" s="254" t="s">
        <v>1316</v>
      </c>
      <c r="C56" s="255">
        <v>44127</v>
      </c>
      <c r="D56" s="257" t="s">
        <v>1425</v>
      </c>
      <c r="E56" s="262" t="s">
        <v>86</v>
      </c>
      <c r="F56" s="257"/>
      <c r="G56" s="256" t="s">
        <v>1426</v>
      </c>
      <c r="H56" s="257" t="s">
        <v>1414</v>
      </c>
      <c r="I56" s="256" t="s">
        <v>1219</v>
      </c>
      <c r="J56" s="256" t="s">
        <v>1410</v>
      </c>
      <c r="K56" s="263" t="s">
        <v>89</v>
      </c>
      <c r="L56" s="783"/>
      <c r="M56" s="783"/>
      <c r="N56" s="783"/>
      <c r="O56" s="783"/>
      <c r="P56" s="783"/>
      <c r="Q56" s="783"/>
      <c r="R56" s="784"/>
      <c r="S56" s="784"/>
      <c r="T56" s="784"/>
      <c r="U56" s="784"/>
      <c r="V56" s="784"/>
      <c r="W56" s="784"/>
      <c r="X56" s="784"/>
      <c r="Y56" s="784"/>
      <c r="Z56" s="784"/>
      <c r="AA56" s="784"/>
      <c r="AB56" s="784"/>
    </row>
    <row r="57" spans="1:28" ht="27" customHeight="1">
      <c r="A57" s="253">
        <f t="shared" si="0"/>
        <v>55</v>
      </c>
      <c r="B57" s="254" t="s">
        <v>1316</v>
      </c>
      <c r="C57" s="255">
        <v>44132</v>
      </c>
      <c r="D57" s="257" t="s">
        <v>1422</v>
      </c>
      <c r="E57" s="262" t="s">
        <v>1427</v>
      </c>
      <c r="F57" s="257"/>
      <c r="G57" s="256" t="s">
        <v>1424</v>
      </c>
      <c r="H57" s="257" t="s">
        <v>35</v>
      </c>
      <c r="I57" s="256" t="s">
        <v>1322</v>
      </c>
      <c r="J57" s="256" t="s">
        <v>889</v>
      </c>
      <c r="K57" s="263" t="s">
        <v>889</v>
      </c>
      <c r="L57" s="783"/>
      <c r="M57" s="783"/>
      <c r="N57" s="783"/>
      <c r="O57" s="783"/>
      <c r="P57" s="783"/>
      <c r="Q57" s="783"/>
      <c r="R57" s="784"/>
      <c r="S57" s="784"/>
      <c r="T57" s="784"/>
      <c r="U57" s="784"/>
      <c r="V57" s="784"/>
      <c r="W57" s="784"/>
      <c r="X57" s="784"/>
      <c r="Y57" s="784"/>
      <c r="Z57" s="784"/>
      <c r="AA57" s="784"/>
      <c r="AB57" s="784"/>
    </row>
    <row r="58" spans="1:28" ht="27" customHeight="1">
      <c r="A58" s="253">
        <f t="shared" si="0"/>
        <v>56</v>
      </c>
      <c r="B58" s="254" t="s">
        <v>1316</v>
      </c>
      <c r="C58" s="255">
        <v>44134</v>
      </c>
      <c r="D58" s="257" t="s">
        <v>1428</v>
      </c>
      <c r="E58" s="262" t="s">
        <v>1429</v>
      </c>
      <c r="F58" s="257"/>
      <c r="G58" s="256" t="s">
        <v>1430</v>
      </c>
      <c r="H58" s="257" t="s">
        <v>35</v>
      </c>
      <c r="I58" s="256" t="s">
        <v>1219</v>
      </c>
      <c r="J58" s="256" t="s">
        <v>1431</v>
      </c>
      <c r="K58" s="263" t="s">
        <v>71</v>
      </c>
      <c r="L58" s="783"/>
      <c r="M58" s="783"/>
      <c r="N58" s="783"/>
      <c r="O58" s="783"/>
      <c r="P58" s="783"/>
      <c r="Q58" s="783"/>
      <c r="R58" s="784"/>
      <c r="S58" s="784"/>
      <c r="T58" s="784"/>
      <c r="U58" s="784"/>
      <c r="V58" s="784"/>
      <c r="W58" s="784"/>
      <c r="X58" s="784"/>
      <c r="Y58" s="784"/>
      <c r="Z58" s="784"/>
      <c r="AA58" s="784"/>
      <c r="AB58" s="784"/>
    </row>
    <row r="59" spans="1:28" ht="27" customHeight="1">
      <c r="A59" s="253">
        <f t="shared" si="0"/>
        <v>57</v>
      </c>
      <c r="B59" s="254" t="s">
        <v>1316</v>
      </c>
      <c r="C59" s="255">
        <v>44173</v>
      </c>
      <c r="D59" s="257" t="s">
        <v>1432</v>
      </c>
      <c r="E59" s="262" t="s">
        <v>1433</v>
      </c>
      <c r="F59" s="257"/>
      <c r="G59" s="256" t="s">
        <v>1434</v>
      </c>
      <c r="H59" s="257" t="s">
        <v>35</v>
      </c>
      <c r="I59" s="256" t="s">
        <v>1435</v>
      </c>
      <c r="J59" s="256" t="s">
        <v>1436</v>
      </c>
      <c r="K59" s="263" t="s">
        <v>741</v>
      </c>
      <c r="L59" s="783"/>
      <c r="M59" s="783"/>
      <c r="N59" s="783"/>
      <c r="O59" s="783"/>
      <c r="P59" s="783"/>
      <c r="Q59" s="783"/>
      <c r="R59" s="784"/>
      <c r="S59" s="784"/>
      <c r="T59" s="784"/>
      <c r="U59" s="784"/>
      <c r="V59" s="784"/>
      <c r="W59" s="784"/>
      <c r="X59" s="784"/>
      <c r="Y59" s="784"/>
      <c r="Z59" s="784"/>
      <c r="AA59" s="784"/>
      <c r="AB59" s="784"/>
    </row>
    <row r="60" spans="1:28" ht="27" customHeight="1">
      <c r="A60" s="253">
        <f t="shared" si="0"/>
        <v>58</v>
      </c>
      <c r="B60" s="254" t="s">
        <v>1316</v>
      </c>
      <c r="C60" s="255">
        <v>44187</v>
      </c>
      <c r="D60" s="257" t="s">
        <v>1437</v>
      </c>
      <c r="E60" s="262" t="s">
        <v>1438</v>
      </c>
      <c r="F60" s="257"/>
      <c r="G60" s="256" t="s">
        <v>1439</v>
      </c>
      <c r="H60" s="257" t="s">
        <v>609</v>
      </c>
      <c r="I60" s="256" t="s">
        <v>1409</v>
      </c>
      <c r="J60" s="256" t="s">
        <v>1431</v>
      </c>
      <c r="K60" s="263" t="s">
        <v>71</v>
      </c>
      <c r="L60" s="783"/>
      <c r="M60" s="783"/>
      <c r="N60" s="783"/>
      <c r="O60" s="783"/>
      <c r="P60" s="783"/>
      <c r="Q60" s="783"/>
      <c r="R60" s="784"/>
      <c r="S60" s="784"/>
      <c r="T60" s="784"/>
      <c r="U60" s="784"/>
      <c r="V60" s="784"/>
      <c r="W60" s="784"/>
      <c r="X60" s="784"/>
      <c r="Y60" s="784"/>
      <c r="Z60" s="784"/>
      <c r="AA60" s="784"/>
      <c r="AB60" s="784"/>
    </row>
    <row r="61" spans="1:28" ht="27" customHeight="1">
      <c r="A61" s="253">
        <f t="shared" si="0"/>
        <v>59</v>
      </c>
      <c r="B61" s="254" t="s">
        <v>1316</v>
      </c>
      <c r="C61" s="255">
        <v>44223</v>
      </c>
      <c r="D61" s="257" t="s">
        <v>1440</v>
      </c>
      <c r="E61" s="262" t="s">
        <v>1441</v>
      </c>
      <c r="F61" s="257"/>
      <c r="G61" s="256" t="s">
        <v>1442</v>
      </c>
      <c r="H61" s="257" t="s">
        <v>35</v>
      </c>
      <c r="I61" s="256" t="s">
        <v>1397</v>
      </c>
      <c r="J61" s="256" t="s">
        <v>1410</v>
      </c>
      <c r="K61" s="263" t="s">
        <v>89</v>
      </c>
      <c r="L61" s="783"/>
      <c r="M61" s="783"/>
      <c r="N61" s="783"/>
      <c r="O61" s="783"/>
      <c r="P61" s="783"/>
      <c r="Q61" s="783"/>
      <c r="R61" s="784"/>
      <c r="S61" s="784"/>
      <c r="T61" s="784"/>
      <c r="U61" s="784"/>
      <c r="V61" s="784"/>
      <c r="W61" s="784"/>
      <c r="X61" s="784"/>
      <c r="Y61" s="784"/>
      <c r="Z61" s="784"/>
      <c r="AA61" s="784"/>
      <c r="AB61" s="784"/>
    </row>
    <row r="62" spans="1:28" ht="27" customHeight="1">
      <c r="A62" s="253">
        <f t="shared" si="0"/>
        <v>60</v>
      </c>
      <c r="B62" s="254" t="s">
        <v>1316</v>
      </c>
      <c r="C62" s="255">
        <v>44239</v>
      </c>
      <c r="D62" s="257" t="s">
        <v>1437</v>
      </c>
      <c r="E62" s="262" t="s">
        <v>1443</v>
      </c>
      <c r="F62" s="257"/>
      <c r="G62" s="256" t="s">
        <v>1444</v>
      </c>
      <c r="H62" s="257" t="s">
        <v>609</v>
      </c>
      <c r="I62" s="256" t="s">
        <v>1445</v>
      </c>
      <c r="J62" s="256" t="s">
        <v>1446</v>
      </c>
      <c r="K62" s="263" t="s">
        <v>71</v>
      </c>
      <c r="L62" s="783"/>
      <c r="M62" s="783"/>
      <c r="N62" s="783"/>
      <c r="O62" s="783"/>
      <c r="P62" s="783"/>
      <c r="Q62" s="783"/>
      <c r="R62" s="784"/>
      <c r="S62" s="784"/>
      <c r="T62" s="784"/>
      <c r="U62" s="784"/>
      <c r="V62" s="784"/>
      <c r="W62" s="784"/>
      <c r="X62" s="784"/>
      <c r="Y62" s="784"/>
      <c r="Z62" s="784"/>
      <c r="AA62" s="784"/>
      <c r="AB62" s="784"/>
    </row>
    <row r="63" spans="1:28" ht="27" customHeight="1">
      <c r="A63" s="253">
        <f t="shared" si="0"/>
        <v>61</v>
      </c>
      <c r="B63" s="254" t="s">
        <v>1316</v>
      </c>
      <c r="C63" s="255">
        <v>44273</v>
      </c>
      <c r="D63" s="257" t="s">
        <v>1437</v>
      </c>
      <c r="E63" s="262" t="s">
        <v>1447</v>
      </c>
      <c r="F63" s="257"/>
      <c r="G63" s="256" t="s">
        <v>1448</v>
      </c>
      <c r="H63" s="257" t="s">
        <v>609</v>
      </c>
      <c r="I63" s="256" t="s">
        <v>1445</v>
      </c>
      <c r="J63" s="256" t="s">
        <v>1449</v>
      </c>
      <c r="K63" s="263" t="s">
        <v>71</v>
      </c>
      <c r="L63" s="783"/>
      <c r="M63" s="783"/>
      <c r="N63" s="783"/>
      <c r="O63" s="783"/>
      <c r="P63" s="783"/>
      <c r="Q63" s="783"/>
      <c r="R63" s="784"/>
      <c r="S63" s="784"/>
      <c r="T63" s="784"/>
      <c r="U63" s="784"/>
      <c r="V63" s="784"/>
      <c r="W63" s="784"/>
      <c r="X63" s="784"/>
      <c r="Y63" s="784"/>
      <c r="Z63" s="784"/>
      <c r="AA63" s="784"/>
      <c r="AB63" s="784"/>
    </row>
    <row r="64" spans="1:28" ht="27" customHeight="1">
      <c r="A64" s="253">
        <f t="shared" si="0"/>
        <v>62</v>
      </c>
      <c r="B64" s="254" t="s">
        <v>1316</v>
      </c>
      <c r="C64" s="255">
        <v>44284</v>
      </c>
      <c r="D64" s="257" t="s">
        <v>1450</v>
      </c>
      <c r="E64" s="262" t="s">
        <v>1347</v>
      </c>
      <c r="F64" s="257"/>
      <c r="G64" s="256" t="s">
        <v>1434</v>
      </c>
      <c r="H64" s="257" t="s">
        <v>35</v>
      </c>
      <c r="I64" s="256" t="s">
        <v>1322</v>
      </c>
      <c r="J64" s="256" t="s">
        <v>1451</v>
      </c>
      <c r="K64" s="263" t="s">
        <v>741</v>
      </c>
      <c r="L64" s="783"/>
      <c r="M64" s="783"/>
      <c r="N64" s="783"/>
      <c r="O64" s="783"/>
      <c r="P64" s="783"/>
      <c r="Q64" s="783"/>
      <c r="R64" s="784"/>
      <c r="S64" s="784"/>
      <c r="T64" s="784"/>
      <c r="U64" s="784"/>
      <c r="V64" s="784"/>
      <c r="W64" s="784"/>
      <c r="X64" s="784"/>
      <c r="Y64" s="784"/>
      <c r="Z64" s="784"/>
      <c r="AA64" s="784"/>
      <c r="AB64" s="784"/>
    </row>
    <row r="65" spans="1:28" ht="27" customHeight="1">
      <c r="A65" s="253">
        <f t="shared" si="0"/>
        <v>63</v>
      </c>
      <c r="B65" s="254" t="s">
        <v>1316</v>
      </c>
      <c r="C65" s="255">
        <v>44307</v>
      </c>
      <c r="D65" s="257" t="s">
        <v>1452</v>
      </c>
      <c r="E65" s="262" t="s">
        <v>1453</v>
      </c>
      <c r="F65" s="257"/>
      <c r="G65" s="256" t="s">
        <v>1454</v>
      </c>
      <c r="H65" s="257" t="s">
        <v>584</v>
      </c>
      <c r="I65" s="256" t="s">
        <v>1322</v>
      </c>
      <c r="J65" s="256" t="s">
        <v>1455</v>
      </c>
      <c r="K65" s="263" t="s">
        <v>71</v>
      </c>
      <c r="L65" s="783"/>
      <c r="M65" s="783"/>
      <c r="N65" s="783"/>
      <c r="O65" s="783"/>
      <c r="P65" s="783"/>
      <c r="Q65" s="783"/>
      <c r="R65" s="784"/>
      <c r="S65" s="784"/>
      <c r="T65" s="784"/>
      <c r="U65" s="784"/>
      <c r="V65" s="784"/>
      <c r="W65" s="784"/>
      <c r="X65" s="784"/>
      <c r="Y65" s="784"/>
      <c r="Z65" s="784"/>
      <c r="AA65" s="784"/>
      <c r="AB65" s="784"/>
    </row>
    <row r="66" spans="1:28" ht="27" customHeight="1">
      <c r="A66" s="253">
        <f t="shared" si="0"/>
        <v>64</v>
      </c>
      <c r="B66" s="254" t="s">
        <v>1316</v>
      </c>
      <c r="C66" s="255">
        <v>44312</v>
      </c>
      <c r="D66" s="257" t="s">
        <v>1456</v>
      </c>
      <c r="E66" s="262" t="s">
        <v>1347</v>
      </c>
      <c r="F66" s="257"/>
      <c r="G66" s="256" t="s">
        <v>1457</v>
      </c>
      <c r="H66" s="257" t="s">
        <v>35</v>
      </c>
      <c r="I66" s="256" t="s">
        <v>1219</v>
      </c>
      <c r="J66" s="256" t="s">
        <v>1458</v>
      </c>
      <c r="K66" s="263" t="s">
        <v>71</v>
      </c>
      <c r="L66" s="783"/>
      <c r="M66" s="783"/>
      <c r="N66" s="783"/>
      <c r="O66" s="783"/>
      <c r="P66" s="783"/>
      <c r="Q66" s="783"/>
      <c r="R66" s="784"/>
      <c r="S66" s="784"/>
      <c r="T66" s="784"/>
      <c r="U66" s="784"/>
      <c r="V66" s="784"/>
      <c r="W66" s="784"/>
      <c r="X66" s="784"/>
      <c r="Y66" s="784"/>
      <c r="Z66" s="784"/>
      <c r="AA66" s="784"/>
      <c r="AB66" s="784"/>
    </row>
    <row r="67" spans="1:28" ht="27" customHeight="1">
      <c r="A67" s="253">
        <f t="shared" si="0"/>
        <v>65</v>
      </c>
      <c r="B67" s="254" t="s">
        <v>1316</v>
      </c>
      <c r="C67" s="255">
        <v>44322</v>
      </c>
      <c r="D67" s="257" t="s">
        <v>1459</v>
      </c>
      <c r="E67" s="262" t="s">
        <v>1239</v>
      </c>
      <c r="F67" s="257"/>
      <c r="G67" s="256" t="s">
        <v>1460</v>
      </c>
      <c r="H67" s="257" t="s">
        <v>25</v>
      </c>
      <c r="I67" s="256" t="s">
        <v>1461</v>
      </c>
      <c r="J67" s="256" t="s">
        <v>1462</v>
      </c>
      <c r="K67" s="263" t="s">
        <v>889</v>
      </c>
      <c r="L67" s="783"/>
      <c r="M67" s="783"/>
      <c r="N67" s="783"/>
      <c r="O67" s="783"/>
      <c r="P67" s="783"/>
      <c r="Q67" s="783"/>
      <c r="R67" s="784"/>
      <c r="S67" s="784"/>
      <c r="T67" s="784"/>
      <c r="U67" s="784"/>
      <c r="V67" s="784"/>
      <c r="W67" s="784"/>
      <c r="X67" s="784"/>
      <c r="Y67" s="784"/>
      <c r="Z67" s="784"/>
      <c r="AA67" s="784"/>
      <c r="AB67" s="784"/>
    </row>
    <row r="68" spans="1:28" ht="27" customHeight="1">
      <c r="A68" s="253">
        <f t="shared" si="0"/>
        <v>66</v>
      </c>
      <c r="B68" s="254" t="s">
        <v>1316</v>
      </c>
      <c r="C68" s="255">
        <v>44449</v>
      </c>
      <c r="D68" s="257" t="s">
        <v>1463</v>
      </c>
      <c r="E68" s="262" t="s">
        <v>1464</v>
      </c>
      <c r="F68" s="257"/>
      <c r="G68" s="256" t="s">
        <v>1465</v>
      </c>
      <c r="H68" s="257" t="s">
        <v>609</v>
      </c>
      <c r="I68" s="256" t="s">
        <v>1322</v>
      </c>
      <c r="J68" s="256" t="s">
        <v>1466</v>
      </c>
      <c r="K68" s="263" t="s">
        <v>71</v>
      </c>
      <c r="L68" s="783"/>
      <c r="M68" s="783"/>
      <c r="N68" s="783"/>
      <c r="O68" s="783"/>
      <c r="P68" s="783"/>
      <c r="Q68" s="783"/>
      <c r="R68" s="784"/>
      <c r="S68" s="784"/>
      <c r="T68" s="784"/>
      <c r="U68" s="784"/>
      <c r="V68" s="784"/>
      <c r="W68" s="784"/>
      <c r="X68" s="784"/>
      <c r="Y68" s="784"/>
      <c r="Z68" s="784"/>
      <c r="AA68" s="784"/>
      <c r="AB68" s="784"/>
    </row>
    <row r="69" spans="1:28" ht="27" customHeight="1">
      <c r="A69" s="253">
        <f t="shared" si="0"/>
        <v>67</v>
      </c>
      <c r="B69" s="254" t="s">
        <v>1316</v>
      </c>
      <c r="C69" s="255">
        <v>44561</v>
      </c>
      <c r="D69" s="257" t="s">
        <v>1467</v>
      </c>
      <c r="E69" s="262" t="s">
        <v>1468</v>
      </c>
      <c r="F69" s="257"/>
      <c r="G69" s="256" t="s">
        <v>1469</v>
      </c>
      <c r="H69" s="257" t="s">
        <v>35</v>
      </c>
      <c r="I69" s="256" t="s">
        <v>1322</v>
      </c>
      <c r="J69" s="256" t="s">
        <v>1358</v>
      </c>
      <c r="K69" s="263" t="s">
        <v>120</v>
      </c>
      <c r="L69" s="783"/>
      <c r="M69" s="783"/>
      <c r="N69" s="783"/>
      <c r="O69" s="783"/>
      <c r="P69" s="783"/>
      <c r="Q69" s="783"/>
      <c r="R69" s="784"/>
      <c r="S69" s="784"/>
      <c r="T69" s="784"/>
      <c r="U69" s="784"/>
      <c r="V69" s="784"/>
      <c r="W69" s="784"/>
      <c r="X69" s="784"/>
      <c r="Y69" s="784"/>
      <c r="Z69" s="784"/>
      <c r="AA69" s="784"/>
      <c r="AB69" s="784"/>
    </row>
    <row r="70" spans="1:28" ht="27" customHeight="1">
      <c r="A70" s="253">
        <f t="shared" si="0"/>
        <v>68</v>
      </c>
      <c r="B70" s="254" t="s">
        <v>1316</v>
      </c>
      <c r="C70" s="255">
        <v>44608</v>
      </c>
      <c r="D70" s="257" t="s">
        <v>1470</v>
      </c>
      <c r="E70" s="262" t="s">
        <v>1471</v>
      </c>
      <c r="F70" s="257"/>
      <c r="G70" s="256" t="s">
        <v>1472</v>
      </c>
      <c r="H70" s="257" t="s">
        <v>35</v>
      </c>
      <c r="I70" s="256" t="s">
        <v>1219</v>
      </c>
      <c r="J70" s="256" t="s">
        <v>1473</v>
      </c>
      <c r="K70" s="263" t="s">
        <v>71</v>
      </c>
      <c r="L70" s="783"/>
      <c r="M70" s="783"/>
      <c r="N70" s="783"/>
      <c r="O70" s="783"/>
      <c r="P70" s="783"/>
      <c r="Q70" s="783"/>
      <c r="R70" s="784"/>
      <c r="S70" s="784"/>
      <c r="T70" s="784"/>
      <c r="U70" s="784"/>
      <c r="V70" s="784"/>
      <c r="W70" s="784"/>
      <c r="X70" s="784"/>
      <c r="Y70" s="784"/>
      <c r="Z70" s="784"/>
      <c r="AA70" s="784"/>
      <c r="AB70" s="784"/>
    </row>
    <row r="71" spans="1:28" ht="27" customHeight="1">
      <c r="A71" s="253">
        <f t="shared" si="0"/>
        <v>69</v>
      </c>
      <c r="B71" s="254" t="s">
        <v>1316</v>
      </c>
      <c r="C71" s="255">
        <v>44616</v>
      </c>
      <c r="D71" s="257" t="s">
        <v>1474</v>
      </c>
      <c r="E71" s="262" t="s">
        <v>1475</v>
      </c>
      <c r="F71" s="257"/>
      <c r="G71" s="256" t="s">
        <v>1476</v>
      </c>
      <c r="H71" s="257" t="s">
        <v>35</v>
      </c>
      <c r="I71" s="256" t="s">
        <v>1219</v>
      </c>
      <c r="J71" s="256" t="s">
        <v>1473</v>
      </c>
      <c r="K71" s="263" t="s">
        <v>71</v>
      </c>
      <c r="L71" s="783"/>
      <c r="M71" s="783"/>
      <c r="N71" s="783"/>
      <c r="O71" s="783"/>
      <c r="P71" s="783"/>
      <c r="Q71" s="783"/>
      <c r="R71" s="784"/>
      <c r="S71" s="784"/>
      <c r="T71" s="784"/>
      <c r="U71" s="784"/>
      <c r="V71" s="784"/>
      <c r="W71" s="784"/>
      <c r="X71" s="784"/>
      <c r="Y71" s="784"/>
      <c r="Z71" s="784"/>
      <c r="AA71" s="784"/>
      <c r="AB71" s="784"/>
    </row>
    <row r="72" spans="1:28" ht="27" customHeight="1">
      <c r="A72" s="253">
        <f t="shared" si="0"/>
        <v>70</v>
      </c>
      <c r="B72" s="254" t="s">
        <v>1316</v>
      </c>
      <c r="C72" s="255">
        <v>44616</v>
      </c>
      <c r="D72" s="257" t="s">
        <v>1477</v>
      </c>
      <c r="E72" s="262" t="s">
        <v>1478</v>
      </c>
      <c r="F72" s="257"/>
      <c r="G72" s="256" t="s">
        <v>1479</v>
      </c>
      <c r="H72" s="257" t="s">
        <v>35</v>
      </c>
      <c r="I72" s="256" t="s">
        <v>1219</v>
      </c>
      <c r="J72" s="256" t="s">
        <v>1473</v>
      </c>
      <c r="K72" s="263" t="s">
        <v>71</v>
      </c>
      <c r="L72" s="783"/>
      <c r="M72" s="783"/>
      <c r="N72" s="783"/>
      <c r="O72" s="783"/>
      <c r="P72" s="783"/>
      <c r="Q72" s="783"/>
      <c r="R72" s="784"/>
      <c r="S72" s="784"/>
      <c r="T72" s="784"/>
      <c r="U72" s="784"/>
      <c r="V72" s="784"/>
      <c r="W72" s="784"/>
      <c r="X72" s="784"/>
      <c r="Y72" s="784"/>
      <c r="Z72" s="784"/>
      <c r="AA72" s="784"/>
      <c r="AB72" s="784"/>
    </row>
    <row r="73" spans="1:28" ht="27" customHeight="1">
      <c r="A73" s="253">
        <f t="shared" si="0"/>
        <v>71</v>
      </c>
      <c r="B73" s="254" t="s">
        <v>1316</v>
      </c>
      <c r="C73" s="255">
        <v>44621</v>
      </c>
      <c r="D73" s="257" t="s">
        <v>1480</v>
      </c>
      <c r="E73" s="262" t="s">
        <v>1481</v>
      </c>
      <c r="F73" s="257"/>
      <c r="G73" s="256" t="s">
        <v>1465</v>
      </c>
      <c r="H73" s="257" t="s">
        <v>609</v>
      </c>
      <c r="I73" s="256" t="s">
        <v>1445</v>
      </c>
      <c r="J73" s="256" t="s">
        <v>1473</v>
      </c>
      <c r="K73" s="263" t="s">
        <v>71</v>
      </c>
      <c r="L73" s="783"/>
      <c r="M73" s="783"/>
      <c r="N73" s="783"/>
      <c r="O73" s="783"/>
      <c r="P73" s="783"/>
      <c r="Q73" s="783"/>
      <c r="R73" s="784"/>
      <c r="S73" s="784"/>
      <c r="T73" s="784"/>
      <c r="U73" s="784"/>
      <c r="V73" s="784"/>
      <c r="W73" s="784"/>
      <c r="X73" s="784"/>
      <c r="Y73" s="784"/>
      <c r="Z73" s="784"/>
      <c r="AA73" s="784"/>
      <c r="AB73" s="784"/>
    </row>
    <row r="74" spans="1:28" ht="27" customHeight="1">
      <c r="A74" s="253">
        <f t="shared" si="0"/>
        <v>72</v>
      </c>
      <c r="B74" s="254" t="s">
        <v>1316</v>
      </c>
      <c r="C74" s="255">
        <v>44621</v>
      </c>
      <c r="D74" s="257" t="s">
        <v>1482</v>
      </c>
      <c r="E74" s="262" t="s">
        <v>1483</v>
      </c>
      <c r="F74" s="257"/>
      <c r="G74" s="256" t="s">
        <v>1484</v>
      </c>
      <c r="H74" s="257" t="s">
        <v>609</v>
      </c>
      <c r="I74" s="256" t="s">
        <v>1322</v>
      </c>
      <c r="J74" s="256" t="s">
        <v>1473</v>
      </c>
      <c r="K74" s="263" t="s">
        <v>71</v>
      </c>
      <c r="L74" s="783"/>
      <c r="M74" s="783"/>
      <c r="N74" s="783"/>
      <c r="O74" s="783"/>
      <c r="P74" s="783"/>
      <c r="Q74" s="783"/>
      <c r="R74" s="784"/>
      <c r="S74" s="784"/>
      <c r="T74" s="784"/>
      <c r="U74" s="784"/>
      <c r="V74" s="784"/>
      <c r="W74" s="784"/>
      <c r="X74" s="784"/>
      <c r="Y74" s="784"/>
      <c r="Z74" s="784"/>
      <c r="AA74" s="784"/>
      <c r="AB74" s="784"/>
    </row>
    <row r="75" spans="1:28" ht="27" customHeight="1">
      <c r="A75" s="253">
        <f t="shared" si="0"/>
        <v>73</v>
      </c>
      <c r="B75" s="254" t="s">
        <v>1316</v>
      </c>
      <c r="C75" s="255">
        <v>44636</v>
      </c>
      <c r="D75" s="257" t="s">
        <v>1485</v>
      </c>
      <c r="E75" s="262" t="s">
        <v>1429</v>
      </c>
      <c r="F75" s="257"/>
      <c r="G75" s="256" t="s">
        <v>1486</v>
      </c>
      <c r="H75" s="257" t="s">
        <v>35</v>
      </c>
      <c r="I75" s="256" t="s">
        <v>1487</v>
      </c>
      <c r="J75" s="256" t="s">
        <v>1473</v>
      </c>
      <c r="K75" s="263" t="s">
        <v>71</v>
      </c>
      <c r="L75" s="783"/>
      <c r="M75" s="783"/>
      <c r="N75" s="783"/>
      <c r="O75" s="783"/>
      <c r="P75" s="783"/>
      <c r="Q75" s="783"/>
      <c r="R75" s="784"/>
      <c r="S75" s="784"/>
      <c r="T75" s="784"/>
      <c r="U75" s="784"/>
      <c r="V75" s="784"/>
      <c r="W75" s="784"/>
      <c r="X75" s="784"/>
      <c r="Y75" s="784"/>
      <c r="Z75" s="784"/>
      <c r="AA75" s="784"/>
      <c r="AB75" s="784"/>
    </row>
    <row r="76" spans="1:28" ht="27" customHeight="1">
      <c r="A76" s="253">
        <f t="shared" si="0"/>
        <v>74</v>
      </c>
      <c r="B76" s="254" t="s">
        <v>1316</v>
      </c>
      <c r="C76" s="255">
        <v>44705</v>
      </c>
      <c r="D76" s="257" t="s">
        <v>1488</v>
      </c>
      <c r="E76" s="262" t="s">
        <v>701</v>
      </c>
      <c r="F76" s="257"/>
      <c r="G76" s="256" t="s">
        <v>1489</v>
      </c>
      <c r="H76" s="257" t="s">
        <v>35</v>
      </c>
      <c r="I76" s="256" t="s">
        <v>1219</v>
      </c>
      <c r="J76" s="256" t="s">
        <v>1490</v>
      </c>
      <c r="K76" s="263" t="s">
        <v>889</v>
      </c>
      <c r="L76" s="783"/>
      <c r="M76" s="783"/>
      <c r="N76" s="783"/>
      <c r="O76" s="783"/>
      <c r="P76" s="783"/>
      <c r="Q76" s="783"/>
      <c r="R76" s="784"/>
      <c r="S76" s="784"/>
      <c r="T76" s="784"/>
      <c r="U76" s="784"/>
      <c r="V76" s="784"/>
      <c r="W76" s="784"/>
      <c r="X76" s="784"/>
      <c r="Y76" s="784"/>
      <c r="Z76" s="784"/>
      <c r="AA76" s="784"/>
      <c r="AB76" s="784"/>
    </row>
    <row r="77" spans="1:28" ht="27" customHeight="1">
      <c r="A77" s="253">
        <f t="shared" si="0"/>
        <v>75</v>
      </c>
      <c r="B77" s="254" t="s">
        <v>1316</v>
      </c>
      <c r="C77" s="255">
        <v>44705</v>
      </c>
      <c r="D77" s="257" t="s">
        <v>1491</v>
      </c>
      <c r="E77" s="262" t="s">
        <v>701</v>
      </c>
      <c r="F77" s="257"/>
      <c r="G77" s="256" t="s">
        <v>1492</v>
      </c>
      <c r="H77" s="257" t="s">
        <v>35</v>
      </c>
      <c r="I77" s="256" t="s">
        <v>1219</v>
      </c>
      <c r="J77" s="256" t="s">
        <v>1490</v>
      </c>
      <c r="K77" s="263" t="s">
        <v>889</v>
      </c>
      <c r="L77" s="783"/>
      <c r="M77" s="783"/>
      <c r="N77" s="783"/>
      <c r="O77" s="783"/>
      <c r="P77" s="783"/>
      <c r="Q77" s="783"/>
      <c r="R77" s="784"/>
      <c r="S77" s="784"/>
      <c r="T77" s="784"/>
      <c r="U77" s="784"/>
      <c r="V77" s="784"/>
      <c r="W77" s="784"/>
      <c r="X77" s="784"/>
      <c r="Y77" s="784"/>
      <c r="Z77" s="784"/>
      <c r="AA77" s="784"/>
      <c r="AB77" s="784"/>
    </row>
    <row r="78" spans="1:28" ht="27" customHeight="1">
      <c r="A78" s="253">
        <f t="shared" si="0"/>
        <v>76</v>
      </c>
      <c r="B78" s="254" t="s">
        <v>1316</v>
      </c>
      <c r="C78" s="255">
        <v>44760</v>
      </c>
      <c r="D78" s="257" t="s">
        <v>1493</v>
      </c>
      <c r="E78" s="262" t="s">
        <v>701</v>
      </c>
      <c r="F78" s="257"/>
      <c r="G78" s="256" t="s">
        <v>1494</v>
      </c>
      <c r="H78" s="257" t="s">
        <v>35</v>
      </c>
      <c r="I78" s="256" t="s">
        <v>1322</v>
      </c>
      <c r="J78" s="256" t="s">
        <v>1495</v>
      </c>
      <c r="K78" s="263" t="s">
        <v>89</v>
      </c>
      <c r="L78" s="783"/>
      <c r="M78" s="783"/>
      <c r="N78" s="783"/>
      <c r="O78" s="783"/>
      <c r="P78" s="783"/>
      <c r="Q78" s="783"/>
      <c r="R78" s="784"/>
      <c r="S78" s="784"/>
      <c r="T78" s="784"/>
      <c r="U78" s="784"/>
      <c r="V78" s="784"/>
      <c r="W78" s="784"/>
      <c r="X78" s="784"/>
      <c r="Y78" s="784"/>
      <c r="Z78" s="784"/>
      <c r="AA78" s="784"/>
      <c r="AB78" s="784"/>
    </row>
    <row r="79" spans="1:28" ht="27" customHeight="1">
      <c r="A79" s="253">
        <f t="shared" si="0"/>
        <v>77</v>
      </c>
      <c r="B79" s="254" t="s">
        <v>1316</v>
      </c>
      <c r="C79" s="255">
        <v>44763</v>
      </c>
      <c r="D79" s="257" t="s">
        <v>1496</v>
      </c>
      <c r="E79" s="262" t="s">
        <v>1497</v>
      </c>
      <c r="F79" s="257"/>
      <c r="G79" s="256" t="s">
        <v>1498</v>
      </c>
      <c r="H79" s="259" t="s">
        <v>672</v>
      </c>
      <c r="I79" s="256" t="s">
        <v>1322</v>
      </c>
      <c r="J79" s="256" t="s">
        <v>1499</v>
      </c>
      <c r="K79" s="263" t="s">
        <v>889</v>
      </c>
      <c r="L79" s="783"/>
      <c r="M79" s="783"/>
      <c r="N79" s="783"/>
      <c r="O79" s="783"/>
      <c r="P79" s="783"/>
      <c r="Q79" s="783"/>
      <c r="R79" s="784"/>
      <c r="S79" s="784"/>
      <c r="T79" s="784"/>
      <c r="U79" s="784"/>
      <c r="V79" s="784"/>
      <c r="W79" s="784"/>
      <c r="X79" s="784"/>
      <c r="Y79" s="784"/>
      <c r="Z79" s="784"/>
      <c r="AA79" s="784"/>
      <c r="AB79" s="784"/>
    </row>
    <row r="80" spans="1:28" ht="27" customHeight="1">
      <c r="A80" s="253">
        <f t="shared" si="0"/>
        <v>78</v>
      </c>
      <c r="B80" s="254" t="s">
        <v>1316</v>
      </c>
      <c r="C80" s="255">
        <v>44763</v>
      </c>
      <c r="D80" s="257" t="s">
        <v>1496</v>
      </c>
      <c r="E80" s="262" t="s">
        <v>1497</v>
      </c>
      <c r="F80" s="257"/>
      <c r="G80" s="256" t="s">
        <v>1500</v>
      </c>
      <c r="H80" s="259" t="s">
        <v>672</v>
      </c>
      <c r="I80" s="256" t="s">
        <v>1322</v>
      </c>
      <c r="J80" s="256" t="s">
        <v>1499</v>
      </c>
      <c r="K80" s="263" t="s">
        <v>889</v>
      </c>
      <c r="L80" s="783"/>
      <c r="M80" s="783"/>
      <c r="N80" s="783"/>
      <c r="O80" s="783"/>
      <c r="P80" s="783"/>
      <c r="Q80" s="783"/>
      <c r="R80" s="784"/>
      <c r="S80" s="784"/>
      <c r="T80" s="784"/>
      <c r="U80" s="784"/>
      <c r="V80" s="784"/>
      <c r="W80" s="784"/>
      <c r="X80" s="784"/>
      <c r="Y80" s="784"/>
      <c r="Z80" s="784"/>
      <c r="AA80" s="784"/>
      <c r="AB80" s="784"/>
    </row>
    <row r="81" spans="1:28" ht="27" customHeight="1">
      <c r="A81" s="253">
        <f t="shared" si="0"/>
        <v>79</v>
      </c>
      <c r="B81" s="254" t="s">
        <v>1316</v>
      </c>
      <c r="C81" s="254" t="s">
        <v>1501</v>
      </c>
      <c r="D81" s="257" t="s">
        <v>1502</v>
      </c>
      <c r="E81" s="262" t="s">
        <v>1503</v>
      </c>
      <c r="F81" s="257"/>
      <c r="G81" s="256" t="s">
        <v>1504</v>
      </c>
      <c r="H81" s="257" t="s">
        <v>35</v>
      </c>
      <c r="I81" s="256" t="s">
        <v>1353</v>
      </c>
      <c r="J81" s="256" t="s">
        <v>1505</v>
      </c>
      <c r="K81" s="263" t="s">
        <v>89</v>
      </c>
      <c r="L81" s="783"/>
      <c r="M81" s="783"/>
      <c r="N81" s="783"/>
      <c r="O81" s="783"/>
      <c r="P81" s="783"/>
      <c r="Q81" s="783"/>
      <c r="R81" s="784"/>
      <c r="S81" s="784"/>
      <c r="T81" s="784"/>
      <c r="U81" s="784"/>
      <c r="V81" s="784"/>
      <c r="W81" s="784"/>
      <c r="X81" s="784"/>
      <c r="Y81" s="784"/>
      <c r="Z81" s="784"/>
      <c r="AA81" s="784"/>
      <c r="AB81" s="784"/>
    </row>
    <row r="82" spans="1:28" ht="27" customHeight="1">
      <c r="A82" s="253">
        <f t="shared" si="0"/>
        <v>80</v>
      </c>
      <c r="B82" s="254" t="s">
        <v>1316</v>
      </c>
      <c r="C82" s="255">
        <v>42146</v>
      </c>
      <c r="D82" s="257" t="s">
        <v>1506</v>
      </c>
      <c r="E82" s="262" t="s">
        <v>1507</v>
      </c>
      <c r="F82" s="257"/>
      <c r="G82" s="256" t="s">
        <v>1508</v>
      </c>
      <c r="H82" s="257" t="s">
        <v>25</v>
      </c>
      <c r="I82" s="256" t="s">
        <v>1219</v>
      </c>
      <c r="J82" s="256" t="s">
        <v>1509</v>
      </c>
      <c r="K82" s="263" t="s">
        <v>89</v>
      </c>
      <c r="L82" s="783"/>
      <c r="M82" s="783"/>
      <c r="N82" s="783"/>
      <c r="O82" s="783"/>
      <c r="P82" s="783"/>
      <c r="Q82" s="783"/>
      <c r="R82" s="784"/>
      <c r="S82" s="784"/>
      <c r="T82" s="784"/>
      <c r="U82" s="784"/>
      <c r="V82" s="784"/>
      <c r="W82" s="784"/>
      <c r="X82" s="784"/>
      <c r="Y82" s="784"/>
      <c r="Z82" s="784"/>
      <c r="AA82" s="784"/>
      <c r="AB82" s="784"/>
    </row>
    <row r="83" spans="1:28" ht="27" customHeight="1">
      <c r="A83" s="253">
        <f t="shared" si="0"/>
        <v>81</v>
      </c>
      <c r="B83" s="254" t="s">
        <v>1316</v>
      </c>
      <c r="C83" s="255">
        <v>42459</v>
      </c>
      <c r="D83" s="257" t="s">
        <v>1510</v>
      </c>
      <c r="E83" s="262" t="s">
        <v>1511</v>
      </c>
      <c r="F83" s="257"/>
      <c r="G83" s="256" t="s">
        <v>1512</v>
      </c>
      <c r="H83" s="257" t="s">
        <v>35</v>
      </c>
      <c r="I83" s="256" t="s">
        <v>1219</v>
      </c>
      <c r="J83" s="256" t="s">
        <v>1513</v>
      </c>
      <c r="K83" s="263" t="s">
        <v>71</v>
      </c>
      <c r="L83" s="783"/>
      <c r="M83" s="783"/>
      <c r="N83" s="783"/>
      <c r="O83" s="783"/>
      <c r="P83" s="783"/>
      <c r="Q83" s="783"/>
      <c r="R83" s="784"/>
      <c r="S83" s="784"/>
      <c r="T83" s="784"/>
      <c r="U83" s="784"/>
      <c r="V83" s="784"/>
      <c r="W83" s="784"/>
      <c r="X83" s="784"/>
      <c r="Y83" s="784"/>
      <c r="Z83" s="784"/>
      <c r="AA83" s="784"/>
      <c r="AB83" s="784"/>
    </row>
    <row r="84" spans="1:28" ht="27" customHeight="1">
      <c r="A84" s="253">
        <f t="shared" si="0"/>
        <v>82</v>
      </c>
      <c r="B84" s="254" t="s">
        <v>1316</v>
      </c>
      <c r="C84" s="255">
        <v>43243</v>
      </c>
      <c r="D84" s="257" t="s">
        <v>1514</v>
      </c>
      <c r="E84" s="262" t="s">
        <v>1515</v>
      </c>
      <c r="F84" s="257"/>
      <c r="G84" s="256" t="s">
        <v>1516</v>
      </c>
      <c r="H84" s="257" t="s">
        <v>1245</v>
      </c>
      <c r="I84" s="256" t="s">
        <v>1327</v>
      </c>
      <c r="J84" s="256" t="s">
        <v>1517</v>
      </c>
      <c r="K84" s="263" t="s">
        <v>932</v>
      </c>
      <c r="L84" s="783"/>
      <c r="M84" s="783"/>
      <c r="N84" s="783"/>
      <c r="O84" s="783"/>
      <c r="P84" s="783"/>
      <c r="Q84" s="783"/>
      <c r="R84" s="784"/>
      <c r="S84" s="784"/>
      <c r="T84" s="784"/>
      <c r="U84" s="784"/>
      <c r="V84" s="784"/>
      <c r="W84" s="784"/>
      <c r="X84" s="784"/>
      <c r="Y84" s="784"/>
      <c r="Z84" s="784"/>
      <c r="AA84" s="784"/>
      <c r="AB84" s="784"/>
    </row>
    <row r="85" spans="1:28" ht="27" customHeight="1">
      <c r="A85" s="253">
        <f t="shared" si="0"/>
        <v>83</v>
      </c>
      <c r="B85" s="254" t="s">
        <v>1316</v>
      </c>
      <c r="C85" s="255">
        <v>43276</v>
      </c>
      <c r="D85" s="257" t="s">
        <v>1518</v>
      </c>
      <c r="E85" s="262" t="s">
        <v>1519</v>
      </c>
      <c r="F85" s="257"/>
      <c r="G85" s="256" t="s">
        <v>1520</v>
      </c>
      <c r="H85" s="257" t="s">
        <v>35</v>
      </c>
      <c r="I85" s="256" t="s">
        <v>1327</v>
      </c>
      <c r="J85" s="256" t="s">
        <v>1410</v>
      </c>
      <c r="K85" s="263" t="s">
        <v>89</v>
      </c>
      <c r="L85" s="783"/>
      <c r="M85" s="783"/>
      <c r="N85" s="783"/>
      <c r="O85" s="783"/>
      <c r="P85" s="783"/>
      <c r="Q85" s="783"/>
      <c r="R85" s="784"/>
      <c r="S85" s="784"/>
      <c r="T85" s="784"/>
      <c r="U85" s="784"/>
      <c r="V85" s="784"/>
      <c r="W85" s="784"/>
      <c r="X85" s="784"/>
      <c r="Y85" s="784"/>
      <c r="Z85" s="784"/>
      <c r="AA85" s="784"/>
      <c r="AB85" s="784"/>
    </row>
    <row r="86" spans="1:28" ht="27" customHeight="1">
      <c r="A86" s="253">
        <f t="shared" si="0"/>
        <v>84</v>
      </c>
      <c r="B86" s="254" t="s">
        <v>1316</v>
      </c>
      <c r="C86" s="255">
        <v>43390</v>
      </c>
      <c r="D86" s="257" t="s">
        <v>1521</v>
      </c>
      <c r="E86" s="262" t="s">
        <v>1522</v>
      </c>
      <c r="F86" s="257"/>
      <c r="G86" s="256" t="s">
        <v>1523</v>
      </c>
      <c r="H86" s="259" t="s">
        <v>672</v>
      </c>
      <c r="I86" s="256" t="s">
        <v>1327</v>
      </c>
      <c r="J86" s="256" t="s">
        <v>1524</v>
      </c>
      <c r="K86" s="263" t="s">
        <v>120</v>
      </c>
      <c r="L86" s="783"/>
      <c r="M86" s="783"/>
      <c r="N86" s="783"/>
      <c r="O86" s="783"/>
      <c r="P86" s="783"/>
      <c r="Q86" s="783"/>
      <c r="R86" s="784"/>
      <c r="S86" s="784"/>
      <c r="T86" s="784"/>
      <c r="U86" s="784"/>
      <c r="V86" s="784"/>
      <c r="W86" s="784"/>
      <c r="X86" s="784"/>
      <c r="Y86" s="784"/>
      <c r="Z86" s="784"/>
      <c r="AA86" s="784"/>
      <c r="AB86" s="784"/>
    </row>
    <row r="87" spans="1:28" ht="27" customHeight="1">
      <c r="A87" s="253">
        <f t="shared" si="0"/>
        <v>85</v>
      </c>
      <c r="B87" s="254" t="s">
        <v>1316</v>
      </c>
      <c r="C87" s="255">
        <v>43423</v>
      </c>
      <c r="D87" s="257" t="s">
        <v>1525</v>
      </c>
      <c r="E87" s="262" t="s">
        <v>1526</v>
      </c>
      <c r="F87" s="257"/>
      <c r="G87" s="256" t="s">
        <v>1527</v>
      </c>
      <c r="H87" s="257" t="s">
        <v>609</v>
      </c>
      <c r="I87" s="256" t="s">
        <v>1219</v>
      </c>
      <c r="J87" s="256" t="s">
        <v>1528</v>
      </c>
      <c r="K87" s="263" t="s">
        <v>89</v>
      </c>
      <c r="L87" s="783"/>
      <c r="M87" s="783"/>
      <c r="N87" s="783"/>
      <c r="O87" s="783"/>
      <c r="P87" s="783"/>
      <c r="Q87" s="783"/>
      <c r="R87" s="784"/>
      <c r="S87" s="784"/>
      <c r="T87" s="784"/>
      <c r="U87" s="784"/>
      <c r="V87" s="784"/>
      <c r="W87" s="784"/>
      <c r="X87" s="784"/>
      <c r="Y87" s="784"/>
      <c r="Z87" s="784"/>
      <c r="AA87" s="784"/>
      <c r="AB87" s="784"/>
    </row>
    <row r="88" spans="1:28" ht="27" customHeight="1">
      <c r="A88" s="253">
        <f t="shared" si="0"/>
        <v>86</v>
      </c>
      <c r="B88" s="254" t="s">
        <v>1316</v>
      </c>
      <c r="C88" s="255">
        <v>43605</v>
      </c>
      <c r="D88" s="257" t="s">
        <v>1529</v>
      </c>
      <c r="E88" s="262" t="s">
        <v>1530</v>
      </c>
      <c r="F88" s="257"/>
      <c r="G88" s="256" t="s">
        <v>1531</v>
      </c>
      <c r="H88" s="257" t="s">
        <v>35</v>
      </c>
      <c r="I88" s="256" t="s">
        <v>1532</v>
      </c>
      <c r="J88" s="256" t="s">
        <v>1533</v>
      </c>
      <c r="K88" s="263" t="s">
        <v>120</v>
      </c>
      <c r="L88" s="783"/>
      <c r="M88" s="783"/>
      <c r="N88" s="783"/>
      <c r="O88" s="783"/>
      <c r="P88" s="783"/>
      <c r="Q88" s="783"/>
      <c r="R88" s="784"/>
      <c r="S88" s="784"/>
      <c r="T88" s="784"/>
      <c r="U88" s="784"/>
      <c r="V88" s="784"/>
      <c r="W88" s="784"/>
      <c r="X88" s="784"/>
      <c r="Y88" s="784"/>
      <c r="Z88" s="784"/>
      <c r="AA88" s="784"/>
      <c r="AB88" s="784"/>
    </row>
    <row r="89" spans="1:28" ht="27" customHeight="1">
      <c r="A89" s="253">
        <f t="shared" si="0"/>
        <v>87</v>
      </c>
      <c r="B89" s="254" t="s">
        <v>1316</v>
      </c>
      <c r="C89" s="255">
        <v>43552</v>
      </c>
      <c r="D89" s="257" t="s">
        <v>1534</v>
      </c>
      <c r="E89" s="262" t="s">
        <v>1535</v>
      </c>
      <c r="F89" s="257"/>
      <c r="G89" s="256" t="s">
        <v>1536</v>
      </c>
      <c r="H89" s="257" t="s">
        <v>35</v>
      </c>
      <c r="I89" s="256" t="s">
        <v>1537</v>
      </c>
      <c r="J89" s="256" t="s">
        <v>1358</v>
      </c>
      <c r="K89" s="263" t="s">
        <v>120</v>
      </c>
      <c r="L89" s="783"/>
      <c r="M89" s="783"/>
      <c r="N89" s="783"/>
      <c r="O89" s="783"/>
      <c r="P89" s="783"/>
      <c r="Q89" s="783"/>
      <c r="R89" s="784"/>
      <c r="S89" s="784"/>
      <c r="T89" s="784"/>
      <c r="U89" s="784"/>
      <c r="V89" s="784"/>
      <c r="W89" s="784"/>
      <c r="X89" s="784"/>
      <c r="Y89" s="784"/>
      <c r="Z89" s="784"/>
      <c r="AA89" s="784"/>
      <c r="AB89" s="784"/>
    </row>
    <row r="90" spans="1:28" ht="27" customHeight="1">
      <c r="A90" s="253">
        <f t="shared" si="0"/>
        <v>88</v>
      </c>
      <c r="B90" s="254" t="s">
        <v>1316</v>
      </c>
      <c r="C90" s="255">
        <v>43615</v>
      </c>
      <c r="D90" s="257" t="s">
        <v>1538</v>
      </c>
      <c r="E90" s="262" t="s">
        <v>1539</v>
      </c>
      <c r="F90" s="257"/>
      <c r="G90" s="256" t="s">
        <v>1540</v>
      </c>
      <c r="H90" s="257" t="s">
        <v>35</v>
      </c>
      <c r="I90" s="256" t="s">
        <v>1353</v>
      </c>
      <c r="J90" s="256" t="s">
        <v>1541</v>
      </c>
      <c r="K90" s="263" t="s">
        <v>889</v>
      </c>
      <c r="L90" s="783"/>
      <c r="M90" s="783"/>
      <c r="N90" s="783"/>
      <c r="O90" s="783"/>
      <c r="P90" s="783"/>
      <c r="Q90" s="783"/>
      <c r="R90" s="784"/>
      <c r="S90" s="784"/>
      <c r="T90" s="784"/>
      <c r="U90" s="784"/>
      <c r="V90" s="784"/>
      <c r="W90" s="784"/>
      <c r="X90" s="784"/>
      <c r="Y90" s="784"/>
      <c r="Z90" s="784"/>
      <c r="AA90" s="784"/>
      <c r="AB90" s="784"/>
    </row>
    <row r="91" spans="1:28" ht="27" customHeight="1">
      <c r="A91" s="253">
        <f t="shared" si="0"/>
        <v>89</v>
      </c>
      <c r="B91" s="254" t="s">
        <v>1316</v>
      </c>
      <c r="C91" s="255">
        <v>43640</v>
      </c>
      <c r="D91" s="257" t="s">
        <v>1542</v>
      </c>
      <c r="E91" s="262" t="s">
        <v>1543</v>
      </c>
      <c r="F91" s="257"/>
      <c r="G91" s="256" t="s">
        <v>1544</v>
      </c>
      <c r="H91" s="257" t="s">
        <v>1245</v>
      </c>
      <c r="I91" s="256" t="s">
        <v>1545</v>
      </c>
      <c r="J91" s="256" t="s">
        <v>1546</v>
      </c>
      <c r="K91" s="263" t="s">
        <v>932</v>
      </c>
      <c r="L91" s="783"/>
      <c r="M91" s="783"/>
      <c r="N91" s="783"/>
      <c r="O91" s="783"/>
      <c r="P91" s="783"/>
      <c r="Q91" s="783"/>
      <c r="R91" s="784"/>
      <c r="S91" s="784"/>
      <c r="T91" s="784"/>
      <c r="U91" s="784"/>
      <c r="V91" s="784"/>
      <c r="W91" s="784"/>
      <c r="X91" s="784"/>
      <c r="Y91" s="784"/>
      <c r="Z91" s="784"/>
      <c r="AA91" s="784"/>
      <c r="AB91" s="784"/>
    </row>
    <row r="92" spans="1:28" ht="27" customHeight="1">
      <c r="A92" s="253">
        <f t="shared" si="0"/>
        <v>90</v>
      </c>
      <c r="B92" s="254" t="s">
        <v>1316</v>
      </c>
      <c r="C92" s="255">
        <v>43640</v>
      </c>
      <c r="D92" s="257" t="s">
        <v>1547</v>
      </c>
      <c r="E92" s="262" t="s">
        <v>1548</v>
      </c>
      <c r="F92" s="257"/>
      <c r="G92" s="256" t="s">
        <v>1549</v>
      </c>
      <c r="H92" s="257" t="s">
        <v>1245</v>
      </c>
      <c r="I92" s="256" t="s">
        <v>1353</v>
      </c>
      <c r="J92" s="256" t="s">
        <v>1546</v>
      </c>
      <c r="K92" s="263" t="s">
        <v>932</v>
      </c>
      <c r="L92" s="783"/>
      <c r="M92" s="783"/>
      <c r="N92" s="783"/>
      <c r="O92" s="783"/>
      <c r="P92" s="783"/>
      <c r="Q92" s="783"/>
      <c r="R92" s="784"/>
      <c r="S92" s="784"/>
      <c r="T92" s="784"/>
      <c r="U92" s="784"/>
      <c r="V92" s="784"/>
      <c r="W92" s="784"/>
      <c r="X92" s="784"/>
      <c r="Y92" s="784"/>
      <c r="Z92" s="784"/>
      <c r="AA92" s="784"/>
      <c r="AB92" s="784"/>
    </row>
    <row r="93" spans="1:28" ht="27" customHeight="1">
      <c r="A93" s="253">
        <f t="shared" si="0"/>
        <v>91</v>
      </c>
      <c r="B93" s="254" t="s">
        <v>1316</v>
      </c>
      <c r="C93" s="255">
        <v>43738</v>
      </c>
      <c r="D93" s="257" t="s">
        <v>1550</v>
      </c>
      <c r="E93" s="262" t="s">
        <v>1551</v>
      </c>
      <c r="F93" s="257"/>
      <c r="G93" s="256" t="s">
        <v>1552</v>
      </c>
      <c r="H93" s="257" t="s">
        <v>25</v>
      </c>
      <c r="I93" s="256" t="s">
        <v>1327</v>
      </c>
      <c r="J93" s="256" t="s">
        <v>1553</v>
      </c>
      <c r="K93" s="263" t="s">
        <v>889</v>
      </c>
      <c r="L93" s="783"/>
      <c r="M93" s="783"/>
      <c r="N93" s="783"/>
      <c r="O93" s="783"/>
      <c r="P93" s="783"/>
      <c r="Q93" s="783"/>
      <c r="R93" s="784"/>
      <c r="S93" s="784"/>
      <c r="T93" s="784"/>
      <c r="U93" s="784"/>
      <c r="V93" s="784"/>
      <c r="W93" s="784"/>
      <c r="X93" s="784"/>
      <c r="Y93" s="784"/>
      <c r="Z93" s="784"/>
      <c r="AA93" s="784"/>
      <c r="AB93" s="784"/>
    </row>
    <row r="94" spans="1:28" ht="27" customHeight="1">
      <c r="A94" s="253">
        <f t="shared" si="0"/>
        <v>92</v>
      </c>
      <c r="B94" s="254" t="s">
        <v>1316</v>
      </c>
      <c r="C94" s="255">
        <v>43766</v>
      </c>
      <c r="D94" s="257" t="s">
        <v>1554</v>
      </c>
      <c r="E94" s="262" t="s">
        <v>1555</v>
      </c>
      <c r="F94" s="257"/>
      <c r="G94" s="256" t="s">
        <v>1556</v>
      </c>
      <c r="H94" s="257" t="s">
        <v>35</v>
      </c>
      <c r="I94" s="256" t="s">
        <v>1309</v>
      </c>
      <c r="J94" s="256" t="s">
        <v>1557</v>
      </c>
      <c r="K94" s="263" t="s">
        <v>120</v>
      </c>
      <c r="L94" s="783"/>
      <c r="M94" s="783"/>
      <c r="N94" s="783"/>
      <c r="O94" s="783"/>
      <c r="P94" s="783"/>
      <c r="Q94" s="783"/>
      <c r="R94" s="784"/>
      <c r="S94" s="784"/>
      <c r="T94" s="784"/>
      <c r="U94" s="784"/>
      <c r="V94" s="784"/>
      <c r="W94" s="784"/>
      <c r="X94" s="784"/>
      <c r="Y94" s="784"/>
      <c r="Z94" s="784"/>
      <c r="AA94" s="784"/>
      <c r="AB94" s="784"/>
    </row>
    <row r="95" spans="1:28" ht="27" customHeight="1">
      <c r="A95" s="253">
        <f t="shared" si="0"/>
        <v>93</v>
      </c>
      <c r="B95" s="254" t="s">
        <v>1316</v>
      </c>
      <c r="C95" s="255">
        <v>43788</v>
      </c>
      <c r="D95" s="257" t="s">
        <v>1558</v>
      </c>
      <c r="E95" s="262" t="s">
        <v>1559</v>
      </c>
      <c r="F95" s="257"/>
      <c r="G95" s="256" t="s">
        <v>1344</v>
      </c>
      <c r="H95" s="257" t="s">
        <v>35</v>
      </c>
      <c r="I95" s="256" t="s">
        <v>1219</v>
      </c>
      <c r="J95" s="256" t="s">
        <v>1560</v>
      </c>
      <c r="K95" s="263" t="s">
        <v>56</v>
      </c>
      <c r="L95" s="783"/>
      <c r="M95" s="783"/>
      <c r="N95" s="783"/>
      <c r="O95" s="783"/>
      <c r="P95" s="783"/>
      <c r="Q95" s="783"/>
      <c r="R95" s="784"/>
      <c r="S95" s="784"/>
      <c r="T95" s="784"/>
      <c r="U95" s="784"/>
      <c r="V95" s="784"/>
      <c r="W95" s="784"/>
      <c r="X95" s="784"/>
      <c r="Y95" s="784"/>
      <c r="Z95" s="784"/>
      <c r="AA95" s="784"/>
      <c r="AB95" s="784"/>
    </row>
    <row r="96" spans="1:28" ht="27" customHeight="1">
      <c r="A96" s="253">
        <f t="shared" si="0"/>
        <v>94</v>
      </c>
      <c r="B96" s="254" t="s">
        <v>1316</v>
      </c>
      <c r="C96" s="255">
        <v>43818</v>
      </c>
      <c r="D96" s="257" t="s">
        <v>1561</v>
      </c>
      <c r="E96" s="262" t="s">
        <v>1562</v>
      </c>
      <c r="F96" s="257"/>
      <c r="G96" s="256" t="s">
        <v>1563</v>
      </c>
      <c r="H96" s="257" t="s">
        <v>35</v>
      </c>
      <c r="I96" s="256" t="s">
        <v>1353</v>
      </c>
      <c r="J96" s="256" t="s">
        <v>1564</v>
      </c>
      <c r="K96" s="263" t="s">
        <v>89</v>
      </c>
      <c r="L96" s="783"/>
      <c r="M96" s="783"/>
      <c r="N96" s="783"/>
      <c r="O96" s="783"/>
      <c r="P96" s="783"/>
      <c r="Q96" s="783"/>
      <c r="R96" s="784"/>
      <c r="S96" s="784"/>
      <c r="T96" s="784"/>
      <c r="U96" s="784"/>
      <c r="V96" s="784"/>
      <c r="W96" s="784"/>
      <c r="X96" s="784"/>
      <c r="Y96" s="784"/>
      <c r="Z96" s="784"/>
      <c r="AA96" s="784"/>
      <c r="AB96" s="784"/>
    </row>
    <row r="97" spans="1:28" ht="27" customHeight="1">
      <c r="A97" s="253">
        <f t="shared" si="0"/>
        <v>95</v>
      </c>
      <c r="B97" s="254" t="s">
        <v>1316</v>
      </c>
      <c r="C97" s="255">
        <v>43818</v>
      </c>
      <c r="D97" s="257" t="s">
        <v>1565</v>
      </c>
      <c r="E97" s="262" t="s">
        <v>1566</v>
      </c>
      <c r="F97" s="257"/>
      <c r="G97" s="256" t="s">
        <v>1567</v>
      </c>
      <c r="H97" s="257" t="s">
        <v>35</v>
      </c>
      <c r="I97" s="256" t="s">
        <v>1353</v>
      </c>
      <c r="J97" s="256" t="s">
        <v>1173</v>
      </c>
      <c r="K97" s="263" t="s">
        <v>120</v>
      </c>
      <c r="L97" s="783"/>
      <c r="M97" s="783"/>
      <c r="N97" s="783"/>
      <c r="O97" s="783"/>
      <c r="P97" s="783"/>
      <c r="Q97" s="783"/>
      <c r="R97" s="784"/>
      <c r="S97" s="784"/>
      <c r="T97" s="784"/>
      <c r="U97" s="784"/>
      <c r="V97" s="784"/>
      <c r="W97" s="784"/>
      <c r="X97" s="784"/>
      <c r="Y97" s="784"/>
      <c r="Z97" s="784"/>
      <c r="AA97" s="784"/>
      <c r="AB97" s="784"/>
    </row>
    <row r="98" spans="1:28" ht="51" customHeight="1">
      <c r="A98" s="253">
        <f t="shared" si="0"/>
        <v>96</v>
      </c>
      <c r="B98" s="254" t="s">
        <v>1568</v>
      </c>
      <c r="C98" s="254">
        <v>2019</v>
      </c>
      <c r="D98" s="262" t="s">
        <v>1569</v>
      </c>
      <c r="E98" s="262" t="s">
        <v>1239</v>
      </c>
      <c r="F98" s="254"/>
      <c r="G98" s="262" t="s">
        <v>1570</v>
      </c>
      <c r="H98" s="257" t="s">
        <v>25</v>
      </c>
      <c r="I98" s="262" t="s">
        <v>1322</v>
      </c>
      <c r="J98" s="262" t="s">
        <v>858</v>
      </c>
      <c r="K98" s="263" t="s">
        <v>89</v>
      </c>
      <c r="L98" s="789"/>
      <c r="M98" s="789"/>
      <c r="N98" s="789"/>
      <c r="O98" s="789"/>
      <c r="P98" s="789"/>
      <c r="Q98" s="789"/>
      <c r="R98" s="784"/>
      <c r="S98" s="784"/>
      <c r="T98" s="784"/>
      <c r="U98" s="784"/>
      <c r="V98" s="784"/>
      <c r="W98" s="784"/>
      <c r="X98" s="784"/>
      <c r="Y98" s="784"/>
      <c r="Z98" s="784"/>
      <c r="AA98" s="784"/>
      <c r="AB98" s="784"/>
    </row>
    <row r="99" spans="1:28" ht="27" customHeight="1">
      <c r="A99" s="253">
        <f t="shared" si="0"/>
        <v>97</v>
      </c>
      <c r="B99" s="254" t="s">
        <v>1568</v>
      </c>
      <c r="C99" s="254">
        <v>2019</v>
      </c>
      <c r="D99" s="262"/>
      <c r="E99" s="262" t="s">
        <v>1193</v>
      </c>
      <c r="F99" s="254"/>
      <c r="G99" s="262" t="s">
        <v>1571</v>
      </c>
      <c r="H99" s="257" t="s">
        <v>25</v>
      </c>
      <c r="I99" s="262" t="s">
        <v>1219</v>
      </c>
      <c r="J99" s="262"/>
      <c r="K99" s="264" t="s">
        <v>217</v>
      </c>
      <c r="L99" s="789"/>
      <c r="M99" s="789"/>
      <c r="N99" s="789"/>
      <c r="O99" s="789"/>
      <c r="P99" s="789"/>
      <c r="Q99" s="789"/>
      <c r="R99" s="784"/>
      <c r="S99" s="784"/>
      <c r="T99" s="784"/>
      <c r="U99" s="784"/>
      <c r="V99" s="784"/>
      <c r="W99" s="784"/>
      <c r="X99" s="784"/>
      <c r="Y99" s="784"/>
      <c r="Z99" s="784"/>
      <c r="AA99" s="784"/>
      <c r="AB99" s="784"/>
    </row>
    <row r="100" spans="1:28" ht="27" customHeight="1">
      <c r="A100" s="253">
        <f t="shared" si="0"/>
        <v>98</v>
      </c>
      <c r="B100" s="254" t="s">
        <v>1568</v>
      </c>
      <c r="C100" s="255">
        <v>42068</v>
      </c>
      <c r="D100" s="262" t="s">
        <v>1572</v>
      </c>
      <c r="E100" s="262" t="s">
        <v>86</v>
      </c>
      <c r="F100" s="254"/>
      <c r="G100" s="262" t="s">
        <v>1573</v>
      </c>
      <c r="H100" s="257" t="s">
        <v>1414</v>
      </c>
      <c r="I100" s="262" t="s">
        <v>1219</v>
      </c>
      <c r="J100" s="262" t="s">
        <v>1574</v>
      </c>
      <c r="K100" s="263" t="s">
        <v>89</v>
      </c>
      <c r="L100" s="789"/>
      <c r="M100" s="789"/>
      <c r="N100" s="789"/>
      <c r="O100" s="789"/>
      <c r="P100" s="789"/>
      <c r="Q100" s="789"/>
      <c r="R100" s="784"/>
      <c r="S100" s="784"/>
      <c r="T100" s="784"/>
      <c r="U100" s="784"/>
      <c r="V100" s="784"/>
      <c r="W100" s="784"/>
      <c r="X100" s="784"/>
      <c r="Y100" s="784"/>
      <c r="Z100" s="784"/>
      <c r="AA100" s="784"/>
      <c r="AB100" s="784"/>
    </row>
    <row r="101" spans="1:28" ht="27" customHeight="1">
      <c r="A101" s="253">
        <f t="shared" si="0"/>
        <v>99</v>
      </c>
      <c r="B101" s="254" t="s">
        <v>1568</v>
      </c>
      <c r="C101" s="255">
        <v>42086</v>
      </c>
      <c r="D101" s="262" t="s">
        <v>1575</v>
      </c>
      <c r="E101" s="262" t="s">
        <v>1559</v>
      </c>
      <c r="F101" s="254"/>
      <c r="G101" s="262" t="s">
        <v>1576</v>
      </c>
      <c r="H101" s="257" t="s">
        <v>35</v>
      </c>
      <c r="I101" s="262" t="s">
        <v>1327</v>
      </c>
      <c r="J101" s="262" t="s">
        <v>1577</v>
      </c>
      <c r="K101" s="263" t="s">
        <v>89</v>
      </c>
      <c r="L101" s="789"/>
      <c r="M101" s="789"/>
      <c r="N101" s="789"/>
      <c r="O101" s="789"/>
      <c r="P101" s="789"/>
      <c r="Q101" s="789"/>
      <c r="R101" s="784"/>
      <c r="S101" s="784"/>
      <c r="T101" s="784"/>
      <c r="U101" s="784"/>
      <c r="V101" s="784"/>
      <c r="W101" s="784"/>
      <c r="X101" s="784"/>
      <c r="Y101" s="784"/>
      <c r="Z101" s="784"/>
      <c r="AA101" s="784"/>
      <c r="AB101" s="784"/>
    </row>
    <row r="102" spans="1:28" ht="27" customHeight="1">
      <c r="A102" s="253">
        <f t="shared" si="0"/>
        <v>100</v>
      </c>
      <c r="B102" s="254" t="s">
        <v>1568</v>
      </c>
      <c r="C102" s="255">
        <v>42114</v>
      </c>
      <c r="D102" s="262" t="s">
        <v>1578</v>
      </c>
      <c r="E102" s="262" t="s">
        <v>1579</v>
      </c>
      <c r="F102" s="254"/>
      <c r="G102" s="262" t="s">
        <v>1580</v>
      </c>
      <c r="H102" s="257" t="s">
        <v>35</v>
      </c>
      <c r="I102" s="262" t="s">
        <v>1219</v>
      </c>
      <c r="J102" s="262" t="s">
        <v>1581</v>
      </c>
      <c r="K102" s="264" t="s">
        <v>217</v>
      </c>
      <c r="L102" s="789"/>
      <c r="M102" s="789"/>
      <c r="N102" s="789"/>
      <c r="O102" s="789"/>
      <c r="P102" s="789"/>
      <c r="Q102" s="789"/>
      <c r="R102" s="784"/>
      <c r="S102" s="784"/>
      <c r="T102" s="784"/>
      <c r="U102" s="784"/>
      <c r="V102" s="784"/>
      <c r="W102" s="784"/>
      <c r="X102" s="784"/>
      <c r="Y102" s="784"/>
      <c r="Z102" s="784"/>
      <c r="AA102" s="784"/>
      <c r="AB102" s="784"/>
    </row>
    <row r="103" spans="1:28" ht="27" customHeight="1">
      <c r="A103" s="253">
        <f t="shared" si="0"/>
        <v>101</v>
      </c>
      <c r="B103" s="254" t="s">
        <v>1568</v>
      </c>
      <c r="C103" s="255">
        <v>42258</v>
      </c>
      <c r="D103" s="262" t="s">
        <v>1582</v>
      </c>
      <c r="E103" s="262" t="s">
        <v>1313</v>
      </c>
      <c r="F103" s="254"/>
      <c r="G103" s="262" t="s">
        <v>1583</v>
      </c>
      <c r="H103" s="257" t="s">
        <v>25</v>
      </c>
      <c r="I103" s="262" t="s">
        <v>1219</v>
      </c>
      <c r="J103" s="262" t="s">
        <v>1173</v>
      </c>
      <c r="K103" s="264" t="s">
        <v>217</v>
      </c>
      <c r="L103" s="789"/>
      <c r="M103" s="789"/>
      <c r="N103" s="789"/>
      <c r="O103" s="789"/>
      <c r="P103" s="789"/>
      <c r="Q103" s="789"/>
      <c r="R103" s="784"/>
      <c r="S103" s="784"/>
      <c r="T103" s="784"/>
      <c r="U103" s="784"/>
      <c r="V103" s="784"/>
      <c r="W103" s="784"/>
      <c r="X103" s="784"/>
      <c r="Y103" s="784"/>
      <c r="Z103" s="784"/>
      <c r="AA103" s="784"/>
      <c r="AB103" s="784"/>
    </row>
    <row r="104" spans="1:28" ht="27" customHeight="1">
      <c r="A104" s="253">
        <f t="shared" si="0"/>
        <v>102</v>
      </c>
      <c r="B104" s="254" t="s">
        <v>1568</v>
      </c>
      <c r="C104" s="255">
        <v>42306</v>
      </c>
      <c r="D104" s="262" t="s">
        <v>1584</v>
      </c>
      <c r="E104" s="262" t="s">
        <v>1585</v>
      </c>
      <c r="F104" s="254"/>
      <c r="G104" s="262" t="s">
        <v>1586</v>
      </c>
      <c r="H104" s="257" t="s">
        <v>25</v>
      </c>
      <c r="I104" s="262" t="s">
        <v>1327</v>
      </c>
      <c r="J104" s="262" t="s">
        <v>1173</v>
      </c>
      <c r="K104" s="264" t="s">
        <v>217</v>
      </c>
      <c r="L104" s="789"/>
      <c r="M104" s="789"/>
      <c r="N104" s="789"/>
      <c r="O104" s="789"/>
      <c r="P104" s="789"/>
      <c r="Q104" s="789"/>
      <c r="R104" s="784"/>
      <c r="S104" s="784"/>
      <c r="T104" s="784"/>
      <c r="U104" s="784"/>
      <c r="V104" s="784"/>
      <c r="W104" s="784"/>
      <c r="X104" s="784"/>
      <c r="Y104" s="784"/>
      <c r="Z104" s="784"/>
      <c r="AA104" s="784"/>
      <c r="AB104" s="784"/>
    </row>
    <row r="105" spans="1:28" ht="27" customHeight="1">
      <c r="A105" s="253">
        <f t="shared" si="0"/>
        <v>103</v>
      </c>
      <c r="B105" s="254" t="s">
        <v>1568</v>
      </c>
      <c r="C105" s="255">
        <v>42331</v>
      </c>
      <c r="D105" s="262" t="s">
        <v>1587</v>
      </c>
      <c r="E105" s="262" t="s">
        <v>1588</v>
      </c>
      <c r="F105" s="254"/>
      <c r="G105" s="262" t="s">
        <v>1589</v>
      </c>
      <c r="H105" s="257" t="s">
        <v>558</v>
      </c>
      <c r="I105" s="262" t="s">
        <v>1327</v>
      </c>
      <c r="J105" s="262" t="s">
        <v>1581</v>
      </c>
      <c r="K105" s="264" t="s">
        <v>217</v>
      </c>
      <c r="L105" s="789"/>
      <c r="M105" s="789"/>
      <c r="N105" s="789"/>
      <c r="O105" s="789"/>
      <c r="P105" s="789"/>
      <c r="Q105" s="789"/>
      <c r="R105" s="784"/>
      <c r="S105" s="784"/>
      <c r="T105" s="784"/>
      <c r="U105" s="784"/>
      <c r="V105" s="784"/>
      <c r="W105" s="784"/>
      <c r="X105" s="784"/>
      <c r="Y105" s="784"/>
      <c r="Z105" s="784"/>
      <c r="AA105" s="784"/>
      <c r="AB105" s="784"/>
    </row>
    <row r="106" spans="1:28" ht="27" customHeight="1">
      <c r="A106" s="253">
        <f t="shared" si="0"/>
        <v>104</v>
      </c>
      <c r="B106" s="254" t="s">
        <v>1568</v>
      </c>
      <c r="C106" s="255">
        <v>42360</v>
      </c>
      <c r="D106" s="262" t="s">
        <v>509</v>
      </c>
      <c r="E106" s="262" t="s">
        <v>1590</v>
      </c>
      <c r="F106" s="254"/>
      <c r="G106" s="262" t="s">
        <v>1591</v>
      </c>
      <c r="H106" s="257" t="s">
        <v>62</v>
      </c>
      <c r="I106" s="262" t="s">
        <v>1219</v>
      </c>
      <c r="J106" s="262" t="s">
        <v>1592</v>
      </c>
      <c r="K106" s="264" t="s">
        <v>217</v>
      </c>
      <c r="L106" s="789"/>
      <c r="M106" s="789"/>
      <c r="N106" s="789"/>
      <c r="O106" s="789"/>
      <c r="P106" s="789"/>
      <c r="Q106" s="789"/>
      <c r="R106" s="784"/>
      <c r="S106" s="784"/>
      <c r="T106" s="784"/>
      <c r="U106" s="784"/>
      <c r="V106" s="784"/>
      <c r="W106" s="784"/>
      <c r="X106" s="784"/>
      <c r="Y106" s="784"/>
      <c r="Z106" s="784"/>
      <c r="AA106" s="784"/>
      <c r="AB106" s="784"/>
    </row>
    <row r="107" spans="1:28" ht="27" customHeight="1">
      <c r="A107" s="253">
        <f t="shared" si="0"/>
        <v>105</v>
      </c>
      <c r="B107" s="254" t="s">
        <v>1568</v>
      </c>
      <c r="C107" s="261">
        <v>43435</v>
      </c>
      <c r="D107" s="262" t="s">
        <v>1587</v>
      </c>
      <c r="E107" s="262" t="s">
        <v>1593</v>
      </c>
      <c r="F107" s="254"/>
      <c r="G107" s="262" t="s">
        <v>1594</v>
      </c>
      <c r="H107" s="257" t="s">
        <v>584</v>
      </c>
      <c r="I107" s="262" t="s">
        <v>1353</v>
      </c>
      <c r="J107" s="262" t="s">
        <v>1595</v>
      </c>
      <c r="K107" s="264" t="s">
        <v>1596</v>
      </c>
      <c r="L107" s="789"/>
      <c r="M107" s="789"/>
      <c r="N107" s="789"/>
      <c r="O107" s="789"/>
      <c r="P107" s="789"/>
      <c r="Q107" s="789"/>
      <c r="R107" s="784"/>
      <c r="S107" s="784"/>
      <c r="T107" s="784"/>
      <c r="U107" s="784"/>
      <c r="V107" s="784"/>
      <c r="W107" s="784"/>
      <c r="X107" s="784"/>
      <c r="Y107" s="784"/>
      <c r="Z107" s="784"/>
      <c r="AA107" s="784"/>
      <c r="AB107" s="784"/>
    </row>
    <row r="108" spans="1:28" ht="27" customHeight="1">
      <c r="A108" s="253">
        <f t="shared" si="0"/>
        <v>106</v>
      </c>
      <c r="B108" s="254" t="s">
        <v>1568</v>
      </c>
      <c r="C108" s="254">
        <v>2020</v>
      </c>
      <c r="D108" s="262" t="s">
        <v>1597</v>
      </c>
      <c r="E108" s="262" t="s">
        <v>1598</v>
      </c>
      <c r="F108" s="254"/>
      <c r="G108" s="262" t="s">
        <v>1599</v>
      </c>
      <c r="H108" s="257" t="s">
        <v>1414</v>
      </c>
      <c r="I108" s="262" t="s">
        <v>1219</v>
      </c>
      <c r="J108" s="262" t="s">
        <v>1173</v>
      </c>
      <c r="K108" s="264" t="s">
        <v>120</v>
      </c>
      <c r="L108" s="789"/>
      <c r="M108" s="789"/>
      <c r="N108" s="789"/>
      <c r="O108" s="789"/>
      <c r="P108" s="789"/>
      <c r="Q108" s="789"/>
      <c r="R108" s="784"/>
      <c r="S108" s="784"/>
      <c r="T108" s="784"/>
      <c r="U108" s="784"/>
      <c r="V108" s="784"/>
      <c r="W108" s="784"/>
      <c r="X108" s="784"/>
      <c r="Y108" s="784"/>
      <c r="Z108" s="784"/>
      <c r="AA108" s="784"/>
      <c r="AB108" s="784"/>
    </row>
    <row r="109" spans="1:28" ht="27" customHeight="1">
      <c r="A109" s="253">
        <f t="shared" si="0"/>
        <v>107</v>
      </c>
      <c r="B109" s="254" t="s">
        <v>1568</v>
      </c>
      <c r="C109" s="255">
        <v>43861</v>
      </c>
      <c r="D109" s="262" t="s">
        <v>1600</v>
      </c>
      <c r="E109" s="262" t="s">
        <v>1601</v>
      </c>
      <c r="F109" s="254"/>
      <c r="G109" s="262" t="s">
        <v>1602</v>
      </c>
      <c r="H109" s="257" t="s">
        <v>25</v>
      </c>
      <c r="I109" s="262" t="s">
        <v>1219</v>
      </c>
      <c r="J109" s="262" t="s">
        <v>889</v>
      </c>
      <c r="K109" s="264" t="s">
        <v>889</v>
      </c>
      <c r="L109" s="789"/>
      <c r="M109" s="789"/>
      <c r="N109" s="789"/>
      <c r="O109" s="789"/>
      <c r="P109" s="789"/>
      <c r="Q109" s="789"/>
      <c r="R109" s="784"/>
      <c r="S109" s="784"/>
      <c r="T109" s="784"/>
      <c r="U109" s="784"/>
      <c r="V109" s="784"/>
      <c r="W109" s="784"/>
      <c r="X109" s="784"/>
      <c r="Y109" s="784"/>
      <c r="Z109" s="784"/>
      <c r="AA109" s="784"/>
      <c r="AB109" s="784"/>
    </row>
    <row r="110" spans="1:28" ht="27" customHeight="1">
      <c r="A110" s="253">
        <f t="shared" si="0"/>
        <v>108</v>
      </c>
      <c r="B110" s="254" t="s">
        <v>1568</v>
      </c>
      <c r="C110" s="255">
        <v>44055</v>
      </c>
      <c r="D110" s="262" t="s">
        <v>1603</v>
      </c>
      <c r="E110" s="262" t="s">
        <v>1239</v>
      </c>
      <c r="F110" s="254"/>
      <c r="G110" s="262" t="s">
        <v>1604</v>
      </c>
      <c r="H110" s="257" t="s">
        <v>25</v>
      </c>
      <c r="I110" s="262" t="s">
        <v>1605</v>
      </c>
      <c r="J110" s="262" t="s">
        <v>858</v>
      </c>
      <c r="K110" s="264" t="s">
        <v>89</v>
      </c>
      <c r="L110" s="789"/>
      <c r="M110" s="789"/>
      <c r="N110" s="789"/>
      <c r="O110" s="789"/>
      <c r="P110" s="789"/>
      <c r="Q110" s="789"/>
      <c r="R110" s="784"/>
      <c r="S110" s="784"/>
      <c r="T110" s="784"/>
      <c r="U110" s="784"/>
      <c r="V110" s="784"/>
      <c r="W110" s="784"/>
      <c r="X110" s="784"/>
      <c r="Y110" s="784"/>
      <c r="Z110" s="784"/>
      <c r="AA110" s="784"/>
      <c r="AB110" s="784"/>
    </row>
    <row r="111" spans="1:28" ht="27" customHeight="1">
      <c r="A111" s="253">
        <f t="shared" si="0"/>
        <v>109</v>
      </c>
      <c r="B111" s="254" t="s">
        <v>1568</v>
      </c>
      <c r="C111" s="255">
        <v>44069</v>
      </c>
      <c r="D111" s="262" t="s">
        <v>1606</v>
      </c>
      <c r="E111" s="262" t="s">
        <v>1239</v>
      </c>
      <c r="F111" s="254"/>
      <c r="G111" s="262" t="s">
        <v>1583</v>
      </c>
      <c r="H111" s="257" t="s">
        <v>25</v>
      </c>
      <c r="I111" s="262" t="s">
        <v>1219</v>
      </c>
      <c r="J111" s="262" t="s">
        <v>858</v>
      </c>
      <c r="K111" s="264" t="s">
        <v>89</v>
      </c>
      <c r="L111" s="789"/>
      <c r="M111" s="789"/>
      <c r="N111" s="789"/>
      <c r="O111" s="789"/>
      <c r="P111" s="789"/>
      <c r="Q111" s="789"/>
      <c r="R111" s="784"/>
      <c r="S111" s="784"/>
      <c r="T111" s="784"/>
      <c r="U111" s="784"/>
      <c r="V111" s="784"/>
      <c r="W111" s="784"/>
      <c r="X111" s="784"/>
      <c r="Y111" s="784"/>
      <c r="Z111" s="784"/>
      <c r="AA111" s="784"/>
      <c r="AB111" s="784"/>
    </row>
    <row r="112" spans="1:28" ht="27" customHeight="1">
      <c r="A112" s="253">
        <f t="shared" si="0"/>
        <v>110</v>
      </c>
      <c r="B112" s="254" t="s">
        <v>1568</v>
      </c>
      <c r="C112" s="261">
        <v>44350</v>
      </c>
      <c r="D112" s="262" t="s">
        <v>1607</v>
      </c>
      <c r="E112" s="262" t="s">
        <v>1608</v>
      </c>
      <c r="F112" s="254"/>
      <c r="G112" s="262" t="s">
        <v>1609</v>
      </c>
      <c r="H112" s="257" t="s">
        <v>62</v>
      </c>
      <c r="I112" s="262" t="s">
        <v>1219</v>
      </c>
      <c r="J112" s="262" t="s">
        <v>1173</v>
      </c>
      <c r="K112" s="264" t="s">
        <v>120</v>
      </c>
      <c r="L112" s="789"/>
      <c r="M112" s="789"/>
      <c r="N112" s="789"/>
      <c r="O112" s="789"/>
      <c r="P112" s="789"/>
      <c r="Q112" s="789"/>
      <c r="R112" s="784"/>
      <c r="S112" s="784"/>
      <c r="T112" s="784"/>
      <c r="U112" s="784"/>
      <c r="V112" s="784"/>
      <c r="W112" s="784"/>
      <c r="X112" s="784"/>
      <c r="Y112" s="784"/>
      <c r="Z112" s="784"/>
      <c r="AA112" s="784"/>
      <c r="AB112" s="784"/>
    </row>
    <row r="113" spans="1:28" ht="27" customHeight="1">
      <c r="A113" s="253">
        <f t="shared" si="0"/>
        <v>111</v>
      </c>
      <c r="B113" s="254" t="s">
        <v>1568</v>
      </c>
      <c r="C113" s="255">
        <v>44361</v>
      </c>
      <c r="D113" s="262" t="s">
        <v>1610</v>
      </c>
      <c r="E113" s="262" t="s">
        <v>1611</v>
      </c>
      <c r="F113" s="254"/>
      <c r="G113" s="262" t="s">
        <v>1612</v>
      </c>
      <c r="H113" s="257" t="s">
        <v>25</v>
      </c>
      <c r="I113" s="262" t="s">
        <v>1219</v>
      </c>
      <c r="J113" s="262" t="s">
        <v>1173</v>
      </c>
      <c r="K113" s="264" t="s">
        <v>120</v>
      </c>
      <c r="L113" s="789"/>
      <c r="M113" s="789"/>
      <c r="N113" s="789"/>
      <c r="O113" s="789"/>
      <c r="P113" s="789"/>
      <c r="Q113" s="789"/>
      <c r="R113" s="784"/>
      <c r="S113" s="784"/>
      <c r="T113" s="784"/>
      <c r="U113" s="784"/>
      <c r="V113" s="784"/>
      <c r="W113" s="784"/>
      <c r="X113" s="784"/>
      <c r="Y113" s="784"/>
      <c r="Z113" s="784"/>
      <c r="AA113" s="784"/>
      <c r="AB113" s="784"/>
    </row>
    <row r="114" spans="1:28" ht="27" customHeight="1">
      <c r="A114" s="253">
        <f t="shared" si="0"/>
        <v>112</v>
      </c>
      <c r="B114" s="254" t="s">
        <v>1568</v>
      </c>
      <c r="C114" s="255">
        <v>44393</v>
      </c>
      <c r="D114" s="262" t="s">
        <v>1613</v>
      </c>
      <c r="E114" s="262" t="s">
        <v>1614</v>
      </c>
      <c r="F114" s="254"/>
      <c r="G114" s="262" t="s">
        <v>1615</v>
      </c>
      <c r="H114" s="257" t="s">
        <v>25</v>
      </c>
      <c r="I114" s="262" t="s">
        <v>1309</v>
      </c>
      <c r="J114" s="262" t="s">
        <v>858</v>
      </c>
      <c r="K114" s="264" t="s">
        <v>89</v>
      </c>
      <c r="L114" s="789"/>
      <c r="M114" s="789"/>
      <c r="N114" s="789"/>
      <c r="O114" s="789"/>
      <c r="P114" s="789"/>
      <c r="Q114" s="789"/>
      <c r="R114" s="784"/>
      <c r="S114" s="784"/>
      <c r="T114" s="784"/>
      <c r="U114" s="784"/>
      <c r="V114" s="784"/>
      <c r="W114" s="784"/>
      <c r="X114" s="784"/>
      <c r="Y114" s="784"/>
      <c r="Z114" s="784"/>
      <c r="AA114" s="784"/>
      <c r="AB114" s="784"/>
    </row>
    <row r="115" spans="1:28" ht="27" customHeight="1">
      <c r="A115" s="253">
        <f t="shared" si="0"/>
        <v>113</v>
      </c>
      <c r="B115" s="254" t="s">
        <v>1568</v>
      </c>
      <c r="C115" s="261">
        <v>44446</v>
      </c>
      <c r="D115" s="262" t="s">
        <v>1378</v>
      </c>
      <c r="E115" s="262" t="s">
        <v>1239</v>
      </c>
      <c r="F115" s="254"/>
      <c r="G115" s="262" t="s">
        <v>1379</v>
      </c>
      <c r="H115" s="257" t="s">
        <v>25</v>
      </c>
      <c r="I115" s="262" t="s">
        <v>1322</v>
      </c>
      <c r="J115" s="262" t="s">
        <v>858</v>
      </c>
      <c r="K115" s="264" t="s">
        <v>89</v>
      </c>
      <c r="L115" s="789"/>
      <c r="M115" s="789"/>
      <c r="N115" s="789"/>
      <c r="O115" s="789"/>
      <c r="P115" s="789"/>
      <c r="Q115" s="789"/>
      <c r="R115" s="784"/>
      <c r="S115" s="784"/>
      <c r="T115" s="784"/>
      <c r="U115" s="784"/>
      <c r="V115" s="784"/>
      <c r="W115" s="784"/>
      <c r="X115" s="784"/>
      <c r="Y115" s="784"/>
      <c r="Z115" s="784"/>
      <c r="AA115" s="784"/>
      <c r="AB115" s="784"/>
    </row>
    <row r="116" spans="1:28" ht="27" customHeight="1">
      <c r="A116" s="253">
        <f t="shared" si="0"/>
        <v>114</v>
      </c>
      <c r="B116" s="254" t="s">
        <v>1568</v>
      </c>
      <c r="C116" s="255">
        <v>44647</v>
      </c>
      <c r="D116" s="262" t="s">
        <v>1482</v>
      </c>
      <c r="E116" s="262" t="s">
        <v>1483</v>
      </c>
      <c r="F116" s="254"/>
      <c r="G116" s="262" t="s">
        <v>1616</v>
      </c>
      <c r="H116" s="257" t="s">
        <v>609</v>
      </c>
      <c r="I116" s="262" t="s">
        <v>1322</v>
      </c>
      <c r="J116" s="262" t="s">
        <v>1617</v>
      </c>
      <c r="K116" s="264" t="s">
        <v>71</v>
      </c>
      <c r="L116" s="789"/>
      <c r="M116" s="789"/>
      <c r="N116" s="789"/>
      <c r="O116" s="789"/>
      <c r="P116" s="789"/>
      <c r="Q116" s="789"/>
      <c r="R116" s="784"/>
      <c r="S116" s="784"/>
      <c r="T116" s="784"/>
      <c r="U116" s="784"/>
      <c r="V116" s="784"/>
      <c r="W116" s="784"/>
      <c r="X116" s="784"/>
      <c r="Y116" s="784"/>
      <c r="Z116" s="784"/>
      <c r="AA116" s="784"/>
      <c r="AB116" s="784"/>
    </row>
    <row r="117" spans="1:28" ht="27" customHeight="1">
      <c r="A117" s="253">
        <f t="shared" si="0"/>
        <v>115</v>
      </c>
      <c r="B117" s="254" t="s">
        <v>1568</v>
      </c>
      <c r="C117" s="255">
        <v>42061</v>
      </c>
      <c r="D117" s="262" t="s">
        <v>1618</v>
      </c>
      <c r="E117" s="262" t="s">
        <v>1619</v>
      </c>
      <c r="F117" s="254"/>
      <c r="G117" s="262" t="s">
        <v>1620</v>
      </c>
      <c r="H117" s="257" t="s">
        <v>25</v>
      </c>
      <c r="I117" s="262" t="s">
        <v>1219</v>
      </c>
      <c r="J117" s="262" t="s">
        <v>1621</v>
      </c>
      <c r="K117" s="264" t="s">
        <v>56</v>
      </c>
      <c r="L117" s="789"/>
      <c r="M117" s="789"/>
      <c r="N117" s="789"/>
      <c r="O117" s="789"/>
      <c r="P117" s="789"/>
      <c r="Q117" s="789"/>
      <c r="R117" s="784"/>
      <c r="S117" s="784"/>
      <c r="T117" s="784"/>
      <c r="U117" s="784"/>
      <c r="V117" s="784"/>
      <c r="W117" s="784"/>
      <c r="X117" s="784"/>
      <c r="Y117" s="784"/>
      <c r="Z117" s="784"/>
      <c r="AA117" s="784"/>
      <c r="AB117" s="784"/>
    </row>
    <row r="118" spans="1:28" ht="27" customHeight="1">
      <c r="A118" s="253">
        <f t="shared" si="0"/>
        <v>116</v>
      </c>
      <c r="B118" s="254" t="s">
        <v>1622</v>
      </c>
      <c r="C118" s="265">
        <v>2014</v>
      </c>
      <c r="D118" s="266" t="s">
        <v>1623</v>
      </c>
      <c r="E118" s="266" t="s">
        <v>1624</v>
      </c>
      <c r="F118" s="267"/>
      <c r="G118" s="266" t="s">
        <v>1625</v>
      </c>
      <c r="H118" s="256" t="s">
        <v>1626</v>
      </c>
      <c r="I118" s="266" t="s">
        <v>1627</v>
      </c>
      <c r="J118" s="266" t="s">
        <v>1628</v>
      </c>
      <c r="K118" s="263" t="s">
        <v>323</v>
      </c>
      <c r="L118" s="790">
        <v>8</v>
      </c>
      <c r="M118" s="790"/>
      <c r="N118" s="790"/>
      <c r="O118" s="790"/>
      <c r="P118" s="790"/>
      <c r="Q118" s="790"/>
      <c r="R118" s="784"/>
      <c r="S118" s="784"/>
      <c r="T118" s="784"/>
      <c r="U118" s="784"/>
      <c r="V118" s="784"/>
      <c r="W118" s="784"/>
      <c r="X118" s="784"/>
      <c r="Y118" s="784"/>
      <c r="Z118" s="784"/>
      <c r="AA118" s="784"/>
      <c r="AB118" s="784"/>
    </row>
    <row r="119" spans="1:28" ht="27" customHeight="1">
      <c r="A119" s="253">
        <f t="shared" si="0"/>
        <v>117</v>
      </c>
      <c r="B119" s="254" t="s">
        <v>1622</v>
      </c>
      <c r="C119" s="268">
        <v>2014</v>
      </c>
      <c r="D119" s="266" t="s">
        <v>1623</v>
      </c>
      <c r="E119" s="266" t="s">
        <v>1629</v>
      </c>
      <c r="F119" s="269"/>
      <c r="G119" s="266" t="s">
        <v>1630</v>
      </c>
      <c r="H119" s="256" t="s">
        <v>1626</v>
      </c>
      <c r="I119" s="266" t="s">
        <v>1627</v>
      </c>
      <c r="J119" s="266" t="s">
        <v>1628</v>
      </c>
      <c r="K119" s="263" t="s">
        <v>323</v>
      </c>
      <c r="L119" s="790"/>
      <c r="M119" s="790"/>
      <c r="N119" s="790"/>
      <c r="O119" s="790"/>
      <c r="P119" s="790"/>
      <c r="Q119" s="790"/>
      <c r="R119" s="784"/>
      <c r="S119" s="784"/>
      <c r="T119" s="784"/>
      <c r="U119" s="784"/>
      <c r="V119" s="784"/>
      <c r="W119" s="784"/>
      <c r="X119" s="784"/>
      <c r="Y119" s="784"/>
      <c r="Z119" s="784"/>
      <c r="AA119" s="784"/>
      <c r="AB119" s="784"/>
    </row>
    <row r="120" spans="1:28" ht="27" customHeight="1">
      <c r="A120" s="253">
        <f t="shared" si="0"/>
        <v>118</v>
      </c>
      <c r="B120" s="254" t="s">
        <v>1622</v>
      </c>
      <c r="C120" s="268">
        <v>2014</v>
      </c>
      <c r="D120" s="266" t="s">
        <v>1623</v>
      </c>
      <c r="E120" s="266" t="s">
        <v>1631</v>
      </c>
      <c r="F120" s="269"/>
      <c r="G120" s="266" t="s">
        <v>1632</v>
      </c>
      <c r="H120" s="256" t="s">
        <v>1626</v>
      </c>
      <c r="I120" s="266" t="s">
        <v>1627</v>
      </c>
      <c r="J120" s="266" t="s">
        <v>1628</v>
      </c>
      <c r="K120" s="263" t="s">
        <v>323</v>
      </c>
      <c r="L120" s="790"/>
      <c r="M120" s="790"/>
      <c r="N120" s="790"/>
      <c r="O120" s="790"/>
      <c r="P120" s="790"/>
      <c r="Q120" s="790"/>
      <c r="R120" s="784"/>
      <c r="S120" s="784"/>
      <c r="T120" s="784"/>
      <c r="U120" s="784"/>
      <c r="V120" s="784"/>
      <c r="W120" s="784"/>
      <c r="X120" s="784"/>
      <c r="Y120" s="784"/>
      <c r="Z120" s="784"/>
      <c r="AA120" s="784"/>
      <c r="AB120" s="784"/>
    </row>
    <row r="121" spans="1:28" ht="27" customHeight="1">
      <c r="A121" s="253">
        <f t="shared" si="0"/>
        <v>119</v>
      </c>
      <c r="B121" s="254" t="s">
        <v>1622</v>
      </c>
      <c r="C121" s="268">
        <v>2015</v>
      </c>
      <c r="D121" s="266" t="s">
        <v>1623</v>
      </c>
      <c r="E121" s="266" t="s">
        <v>1633</v>
      </c>
      <c r="F121" s="269"/>
      <c r="G121" s="266" t="s">
        <v>1634</v>
      </c>
      <c r="H121" s="256" t="s">
        <v>1626</v>
      </c>
      <c r="I121" s="266" t="s">
        <v>1635</v>
      </c>
      <c r="J121" s="266" t="s">
        <v>1636</v>
      </c>
      <c r="K121" s="263" t="s">
        <v>217</v>
      </c>
      <c r="L121" s="790"/>
      <c r="M121" s="790"/>
      <c r="N121" s="790"/>
      <c r="O121" s="790"/>
      <c r="P121" s="790"/>
      <c r="Q121" s="790"/>
      <c r="R121" s="784"/>
      <c r="S121" s="784"/>
      <c r="T121" s="784"/>
      <c r="U121" s="784"/>
      <c r="V121" s="784"/>
      <c r="W121" s="784"/>
      <c r="X121" s="784"/>
      <c r="Y121" s="784"/>
      <c r="Z121" s="784"/>
      <c r="AA121" s="784"/>
      <c r="AB121" s="784"/>
    </row>
    <row r="122" spans="1:28" ht="48.75" customHeight="1">
      <c r="A122" s="253">
        <f t="shared" si="0"/>
        <v>120</v>
      </c>
      <c r="B122" s="254" t="s">
        <v>1622</v>
      </c>
      <c r="C122" s="254">
        <v>2015</v>
      </c>
      <c r="D122" s="266" t="s">
        <v>1637</v>
      </c>
      <c r="E122" s="266" t="s">
        <v>1638</v>
      </c>
      <c r="F122" s="254"/>
      <c r="G122" s="266" t="s">
        <v>1639</v>
      </c>
      <c r="H122" s="256" t="s">
        <v>35</v>
      </c>
      <c r="I122" s="266" t="s">
        <v>1635</v>
      </c>
      <c r="J122" s="266" t="s">
        <v>1640</v>
      </c>
      <c r="K122" s="263" t="s">
        <v>120</v>
      </c>
      <c r="L122" s="790"/>
      <c r="M122" s="790"/>
      <c r="N122" s="790"/>
      <c r="O122" s="790"/>
      <c r="P122" s="790"/>
      <c r="Q122" s="790"/>
      <c r="R122" s="784"/>
      <c r="S122" s="784"/>
      <c r="T122" s="784"/>
      <c r="U122" s="784"/>
      <c r="V122" s="784"/>
      <c r="W122" s="784"/>
      <c r="X122" s="784"/>
      <c r="Y122" s="784"/>
      <c r="Z122" s="784"/>
      <c r="AA122" s="784"/>
      <c r="AB122" s="784"/>
    </row>
    <row r="123" spans="1:28" ht="27" customHeight="1">
      <c r="A123" s="253">
        <f t="shared" si="0"/>
        <v>121</v>
      </c>
      <c r="B123" s="254" t="s">
        <v>1622</v>
      </c>
      <c r="C123" s="254">
        <v>2018</v>
      </c>
      <c r="D123" s="266" t="s">
        <v>1623</v>
      </c>
      <c r="E123" s="266" t="s">
        <v>1641</v>
      </c>
      <c r="F123" s="254"/>
      <c r="G123" s="266">
        <v>3</v>
      </c>
      <c r="H123" s="259" t="s">
        <v>672</v>
      </c>
      <c r="I123" s="266" t="s">
        <v>1627</v>
      </c>
      <c r="J123" s="266" t="s">
        <v>1642</v>
      </c>
      <c r="K123" s="263" t="s">
        <v>217</v>
      </c>
      <c r="L123" s="790"/>
      <c r="M123" s="790"/>
      <c r="N123" s="790"/>
      <c r="O123" s="790"/>
      <c r="P123" s="790"/>
      <c r="Q123" s="790"/>
      <c r="R123" s="784"/>
      <c r="S123" s="784"/>
      <c r="T123" s="784"/>
      <c r="U123" s="784"/>
      <c r="V123" s="784"/>
      <c r="W123" s="784"/>
      <c r="X123" s="784"/>
      <c r="Y123" s="784"/>
      <c r="Z123" s="784"/>
      <c r="AA123" s="784"/>
      <c r="AB123" s="784"/>
    </row>
    <row r="124" spans="1:28" ht="48.75" customHeight="1">
      <c r="A124" s="253">
        <f t="shared" si="0"/>
        <v>122</v>
      </c>
      <c r="B124" s="254" t="s">
        <v>1622</v>
      </c>
      <c r="C124" s="254">
        <v>2019</v>
      </c>
      <c r="D124" s="266" t="s">
        <v>1643</v>
      </c>
      <c r="E124" s="266" t="s">
        <v>1644</v>
      </c>
      <c r="F124" s="254"/>
      <c r="G124" s="266" t="s">
        <v>1645</v>
      </c>
      <c r="H124" s="256" t="s">
        <v>706</v>
      </c>
      <c r="I124" s="266" t="s">
        <v>1635</v>
      </c>
      <c r="J124" s="266" t="s">
        <v>1646</v>
      </c>
      <c r="K124" s="263" t="s">
        <v>323</v>
      </c>
      <c r="L124" s="790"/>
      <c r="M124" s="790"/>
      <c r="N124" s="790"/>
      <c r="O124" s="790"/>
      <c r="P124" s="790"/>
      <c r="Q124" s="790"/>
      <c r="R124" s="784"/>
      <c r="S124" s="784"/>
      <c r="T124" s="784"/>
      <c r="U124" s="784"/>
      <c r="V124" s="784"/>
      <c r="W124" s="784"/>
      <c r="X124" s="784"/>
      <c r="Y124" s="784"/>
      <c r="Z124" s="784"/>
      <c r="AA124" s="784"/>
      <c r="AB124" s="784"/>
    </row>
    <row r="125" spans="1:28" ht="27" customHeight="1">
      <c r="A125" s="253">
        <f t="shared" si="0"/>
        <v>123</v>
      </c>
      <c r="B125" s="254" t="s">
        <v>1622</v>
      </c>
      <c r="C125" s="270">
        <v>2012</v>
      </c>
      <c r="D125" s="266" t="s">
        <v>1647</v>
      </c>
      <c r="E125" s="266"/>
      <c r="F125" s="254"/>
      <c r="G125" s="266" t="s">
        <v>1648</v>
      </c>
      <c r="H125" s="256" t="s">
        <v>1245</v>
      </c>
      <c r="I125" s="266" t="s">
        <v>1635</v>
      </c>
      <c r="J125" s="266" t="s">
        <v>1649</v>
      </c>
      <c r="K125" s="263" t="s">
        <v>932</v>
      </c>
      <c r="L125" s="790"/>
      <c r="M125" s="790"/>
      <c r="N125" s="790"/>
      <c r="O125" s="790"/>
      <c r="P125" s="790"/>
      <c r="Q125" s="790"/>
      <c r="R125" s="784"/>
      <c r="S125" s="784"/>
      <c r="T125" s="784"/>
      <c r="U125" s="784"/>
      <c r="V125" s="784"/>
      <c r="W125" s="784"/>
      <c r="X125" s="784"/>
      <c r="Y125" s="784"/>
      <c r="Z125" s="784"/>
      <c r="AA125" s="784"/>
      <c r="AB125" s="784"/>
    </row>
    <row r="126" spans="1:28" ht="27" customHeight="1">
      <c r="A126" s="253">
        <f t="shared" si="0"/>
        <v>124</v>
      </c>
      <c r="B126" s="254" t="s">
        <v>1622</v>
      </c>
      <c r="C126" s="254">
        <v>2016</v>
      </c>
      <c r="D126" s="266" t="s">
        <v>1650</v>
      </c>
      <c r="E126" s="266" t="s">
        <v>1651</v>
      </c>
      <c r="F126" s="254"/>
      <c r="G126" s="266" t="s">
        <v>1652</v>
      </c>
      <c r="H126" s="256" t="s">
        <v>584</v>
      </c>
      <c r="I126" s="266" t="s">
        <v>1627</v>
      </c>
      <c r="J126" s="266"/>
      <c r="K126" s="263" t="s">
        <v>217</v>
      </c>
      <c r="L126" s="790"/>
      <c r="M126" s="790"/>
      <c r="N126" s="790"/>
      <c r="O126" s="790"/>
      <c r="P126" s="790"/>
      <c r="Q126" s="790"/>
      <c r="R126" s="784"/>
      <c r="S126" s="784"/>
      <c r="T126" s="784"/>
      <c r="U126" s="784"/>
      <c r="V126" s="784"/>
      <c r="W126" s="784"/>
      <c r="X126" s="784"/>
      <c r="Y126" s="784"/>
      <c r="Z126" s="784"/>
      <c r="AA126" s="784"/>
      <c r="AB126" s="784"/>
    </row>
    <row r="127" spans="1:28" ht="37.5" customHeight="1">
      <c r="A127" s="253">
        <f t="shared" si="0"/>
        <v>125</v>
      </c>
      <c r="B127" s="254" t="s">
        <v>1622</v>
      </c>
      <c r="C127" s="254">
        <v>2019</v>
      </c>
      <c r="D127" s="271" t="s">
        <v>1653</v>
      </c>
      <c r="E127" s="271" t="s">
        <v>1654</v>
      </c>
      <c r="F127" s="254"/>
      <c r="G127" s="254" t="s">
        <v>1655</v>
      </c>
      <c r="H127" s="259" t="s">
        <v>672</v>
      </c>
      <c r="I127" s="254" t="s">
        <v>1627</v>
      </c>
      <c r="J127" s="266"/>
      <c r="K127" s="258" t="s">
        <v>217</v>
      </c>
      <c r="L127" s="790"/>
      <c r="M127" s="790"/>
      <c r="N127" s="790"/>
      <c r="O127" s="790"/>
      <c r="P127" s="790"/>
      <c r="Q127" s="790"/>
      <c r="R127" s="784"/>
      <c r="S127" s="784"/>
      <c r="T127" s="784"/>
      <c r="U127" s="784"/>
      <c r="V127" s="784"/>
      <c r="W127" s="784"/>
      <c r="X127" s="784"/>
      <c r="Y127" s="784"/>
      <c r="Z127" s="784"/>
      <c r="AA127" s="784"/>
      <c r="AB127" s="784"/>
    </row>
    <row r="128" spans="1:28" ht="46.5" customHeight="1">
      <c r="A128" s="253">
        <f t="shared" si="0"/>
        <v>126</v>
      </c>
      <c r="B128" s="256" t="s">
        <v>1656</v>
      </c>
      <c r="C128" s="255">
        <v>42801</v>
      </c>
      <c r="D128" s="256" t="s">
        <v>1657</v>
      </c>
      <c r="E128" s="256" t="s">
        <v>320</v>
      </c>
      <c r="F128" s="254"/>
      <c r="G128" s="256" t="s">
        <v>1658</v>
      </c>
      <c r="H128" s="256" t="s">
        <v>29</v>
      </c>
      <c r="I128" s="256" t="s">
        <v>1327</v>
      </c>
      <c r="J128" s="256" t="s">
        <v>1659</v>
      </c>
      <c r="K128" s="263" t="s">
        <v>217</v>
      </c>
      <c r="L128" s="790"/>
      <c r="M128" s="790"/>
      <c r="N128" s="790"/>
      <c r="O128" s="790"/>
      <c r="P128" s="790"/>
      <c r="Q128" s="790"/>
      <c r="R128" s="784"/>
      <c r="S128" s="784"/>
      <c r="T128" s="784"/>
      <c r="U128" s="784"/>
      <c r="V128" s="784"/>
      <c r="W128" s="784"/>
      <c r="X128" s="784"/>
      <c r="Y128" s="784"/>
      <c r="Z128" s="784"/>
      <c r="AA128" s="784"/>
      <c r="AB128" s="784"/>
    </row>
    <row r="129" spans="1:28" ht="33.75" customHeight="1">
      <c r="A129" s="253">
        <f t="shared" si="0"/>
        <v>127</v>
      </c>
      <c r="B129" s="256" t="s">
        <v>1656</v>
      </c>
      <c r="C129" s="255">
        <v>42958</v>
      </c>
      <c r="D129" s="256" t="s">
        <v>1660</v>
      </c>
      <c r="E129" s="256" t="s">
        <v>1661</v>
      </c>
      <c r="F129" s="254"/>
      <c r="G129" s="256" t="s">
        <v>1662</v>
      </c>
      <c r="H129" s="256" t="s">
        <v>233</v>
      </c>
      <c r="I129" s="256" t="s">
        <v>1353</v>
      </c>
      <c r="J129" s="256" t="s">
        <v>1663</v>
      </c>
      <c r="K129" s="263" t="s">
        <v>217</v>
      </c>
      <c r="L129" s="790"/>
      <c r="M129" s="790"/>
      <c r="N129" s="790"/>
      <c r="O129" s="790"/>
      <c r="P129" s="790"/>
      <c r="Q129" s="790"/>
      <c r="R129" s="784"/>
      <c r="S129" s="784"/>
      <c r="T129" s="784"/>
      <c r="U129" s="784"/>
      <c r="V129" s="784"/>
      <c r="W129" s="784"/>
      <c r="X129" s="784"/>
      <c r="Y129" s="784"/>
      <c r="Z129" s="784"/>
      <c r="AA129" s="784"/>
      <c r="AB129" s="784"/>
    </row>
    <row r="130" spans="1:28" ht="33.75" customHeight="1">
      <c r="A130" s="253">
        <f t="shared" si="0"/>
        <v>128</v>
      </c>
      <c r="B130" s="256" t="s">
        <v>1656</v>
      </c>
      <c r="C130" s="261">
        <v>43490</v>
      </c>
      <c r="D130" s="256" t="s">
        <v>1664</v>
      </c>
      <c r="E130" s="256" t="s">
        <v>1665</v>
      </c>
      <c r="F130" s="254"/>
      <c r="G130" s="256" t="s">
        <v>1666</v>
      </c>
      <c r="H130" s="256" t="s">
        <v>62</v>
      </c>
      <c r="I130" s="256" t="s">
        <v>1327</v>
      </c>
      <c r="J130" s="256" t="s">
        <v>1667</v>
      </c>
      <c r="K130" s="263" t="s">
        <v>217</v>
      </c>
      <c r="L130" s="790"/>
      <c r="M130" s="790"/>
      <c r="N130" s="790"/>
      <c r="O130" s="790"/>
      <c r="P130" s="790"/>
      <c r="Q130" s="790"/>
      <c r="R130" s="784"/>
      <c r="S130" s="784"/>
      <c r="T130" s="784"/>
      <c r="U130" s="784"/>
      <c r="V130" s="784"/>
      <c r="W130" s="784"/>
      <c r="X130" s="784"/>
      <c r="Y130" s="784"/>
      <c r="Z130" s="784"/>
      <c r="AA130" s="784"/>
      <c r="AB130" s="784"/>
    </row>
    <row r="131" spans="1:28" ht="41.25" customHeight="1">
      <c r="A131" s="253">
        <f t="shared" si="0"/>
        <v>129</v>
      </c>
      <c r="B131" s="256" t="s">
        <v>1656</v>
      </c>
      <c r="C131" s="261">
        <v>43537</v>
      </c>
      <c r="D131" s="256" t="s">
        <v>1668</v>
      </c>
      <c r="E131" s="256" t="s">
        <v>320</v>
      </c>
      <c r="F131" s="254"/>
      <c r="G131" s="256" t="s">
        <v>1669</v>
      </c>
      <c r="H131" s="256" t="s">
        <v>29</v>
      </c>
      <c r="I131" s="256" t="s">
        <v>1670</v>
      </c>
      <c r="J131" s="256" t="s">
        <v>1671</v>
      </c>
      <c r="K131" s="263" t="s">
        <v>217</v>
      </c>
      <c r="L131" s="790"/>
      <c r="M131" s="790"/>
      <c r="N131" s="790"/>
      <c r="O131" s="790"/>
      <c r="P131" s="790"/>
      <c r="Q131" s="790"/>
      <c r="R131" s="784"/>
      <c r="S131" s="784"/>
      <c r="T131" s="784"/>
      <c r="U131" s="784"/>
      <c r="V131" s="784"/>
      <c r="W131" s="784"/>
      <c r="X131" s="784"/>
      <c r="Y131" s="784"/>
      <c r="Z131" s="784"/>
      <c r="AA131" s="784"/>
      <c r="AB131" s="784"/>
    </row>
    <row r="132" spans="1:28" ht="33.75" customHeight="1">
      <c r="A132" s="253">
        <f t="shared" si="0"/>
        <v>130</v>
      </c>
      <c r="B132" s="256" t="s">
        <v>1656</v>
      </c>
      <c r="C132" s="261">
        <v>43538</v>
      </c>
      <c r="D132" s="256" t="s">
        <v>1672</v>
      </c>
      <c r="E132" s="256" t="s">
        <v>1673</v>
      </c>
      <c r="F132" s="254"/>
      <c r="G132" s="256" t="s">
        <v>1674</v>
      </c>
      <c r="H132" s="256" t="s">
        <v>1414</v>
      </c>
      <c r="I132" s="256" t="s">
        <v>1327</v>
      </c>
      <c r="J132" s="256" t="s">
        <v>1675</v>
      </c>
      <c r="K132" s="263" t="s">
        <v>217</v>
      </c>
      <c r="L132" s="790"/>
      <c r="M132" s="790"/>
      <c r="N132" s="790"/>
      <c r="O132" s="790"/>
      <c r="P132" s="790"/>
      <c r="Q132" s="790"/>
      <c r="R132" s="784"/>
      <c r="S132" s="784"/>
      <c r="T132" s="784"/>
      <c r="U132" s="784"/>
      <c r="V132" s="784"/>
      <c r="W132" s="784"/>
      <c r="X132" s="784"/>
      <c r="Y132" s="784"/>
      <c r="Z132" s="784"/>
      <c r="AA132" s="784"/>
      <c r="AB132" s="784"/>
    </row>
    <row r="133" spans="1:28" ht="48" customHeight="1">
      <c r="A133" s="253">
        <f t="shared" si="0"/>
        <v>131</v>
      </c>
      <c r="B133" s="256" t="s">
        <v>1656</v>
      </c>
      <c r="C133" s="255">
        <v>43685</v>
      </c>
      <c r="D133" s="256" t="s">
        <v>1676</v>
      </c>
      <c r="E133" s="256" t="s">
        <v>1677</v>
      </c>
      <c r="F133" s="254"/>
      <c r="G133" s="256" t="s">
        <v>1678</v>
      </c>
      <c r="H133" s="256" t="s">
        <v>29</v>
      </c>
      <c r="I133" s="256" t="s">
        <v>1353</v>
      </c>
      <c r="J133" s="256" t="s">
        <v>1679</v>
      </c>
      <c r="K133" s="263" t="s">
        <v>56</v>
      </c>
      <c r="L133" s="790"/>
      <c r="M133" s="790"/>
      <c r="N133" s="790"/>
      <c r="O133" s="790"/>
      <c r="P133" s="790"/>
      <c r="Q133" s="790"/>
      <c r="R133" s="784"/>
      <c r="S133" s="784"/>
      <c r="T133" s="784"/>
      <c r="U133" s="784"/>
      <c r="V133" s="784"/>
      <c r="W133" s="784"/>
      <c r="X133" s="784"/>
      <c r="Y133" s="784"/>
      <c r="Z133" s="784"/>
      <c r="AA133" s="784"/>
      <c r="AB133" s="784"/>
    </row>
    <row r="134" spans="1:28" ht="33.75" customHeight="1">
      <c r="A134" s="253">
        <f t="shared" si="0"/>
        <v>132</v>
      </c>
      <c r="B134" s="256" t="s">
        <v>1656</v>
      </c>
      <c r="C134" s="261">
        <v>43878</v>
      </c>
      <c r="D134" s="256" t="s">
        <v>1680</v>
      </c>
      <c r="E134" s="256" t="s">
        <v>701</v>
      </c>
      <c r="F134" s="254"/>
      <c r="G134" s="256" t="s">
        <v>1681</v>
      </c>
      <c r="H134" s="256" t="s">
        <v>35</v>
      </c>
      <c r="I134" s="256" t="s">
        <v>1327</v>
      </c>
      <c r="J134" s="256" t="s">
        <v>1682</v>
      </c>
      <c r="K134" s="263" t="s">
        <v>217</v>
      </c>
      <c r="L134" s="790"/>
      <c r="M134" s="790"/>
      <c r="N134" s="790"/>
      <c r="O134" s="790"/>
      <c r="P134" s="790"/>
      <c r="Q134" s="790"/>
      <c r="R134" s="784"/>
      <c r="S134" s="784"/>
      <c r="T134" s="784"/>
      <c r="U134" s="784"/>
      <c r="V134" s="784"/>
      <c r="W134" s="784"/>
      <c r="X134" s="784"/>
      <c r="Y134" s="784"/>
      <c r="Z134" s="784"/>
      <c r="AA134" s="784"/>
      <c r="AB134" s="784"/>
    </row>
    <row r="135" spans="1:28" ht="33.75" customHeight="1">
      <c r="A135" s="253">
        <f t="shared" si="0"/>
        <v>133</v>
      </c>
      <c r="B135" s="256" t="s">
        <v>1656</v>
      </c>
      <c r="C135" s="255">
        <v>44174</v>
      </c>
      <c r="D135" s="256" t="s">
        <v>1683</v>
      </c>
      <c r="E135" s="256" t="s">
        <v>1684</v>
      </c>
      <c r="F135" s="254"/>
      <c r="G135" s="256" t="s">
        <v>1685</v>
      </c>
      <c r="H135" s="256" t="s">
        <v>609</v>
      </c>
      <c r="I135" s="256" t="s">
        <v>1353</v>
      </c>
      <c r="J135" s="256" t="s">
        <v>1686</v>
      </c>
      <c r="K135" s="263" t="s">
        <v>217</v>
      </c>
      <c r="L135" s="790"/>
      <c r="M135" s="790"/>
      <c r="N135" s="790"/>
      <c r="O135" s="790"/>
      <c r="P135" s="790"/>
      <c r="Q135" s="790"/>
      <c r="R135" s="784"/>
      <c r="S135" s="784"/>
      <c r="T135" s="784"/>
      <c r="U135" s="784"/>
      <c r="V135" s="784"/>
      <c r="W135" s="784"/>
      <c r="X135" s="784"/>
      <c r="Y135" s="784"/>
      <c r="Z135" s="784"/>
      <c r="AA135" s="784"/>
      <c r="AB135" s="784"/>
    </row>
    <row r="136" spans="1:28" ht="33.75" customHeight="1">
      <c r="A136" s="253">
        <f t="shared" si="0"/>
        <v>134</v>
      </c>
      <c r="B136" s="256" t="s">
        <v>1656</v>
      </c>
      <c r="C136" s="255">
        <v>44230</v>
      </c>
      <c r="D136" s="256" t="s">
        <v>1687</v>
      </c>
      <c r="E136" s="256" t="s">
        <v>1688</v>
      </c>
      <c r="F136" s="254"/>
      <c r="G136" s="256" t="s">
        <v>1689</v>
      </c>
      <c r="H136" s="256" t="s">
        <v>609</v>
      </c>
      <c r="I136" s="256" t="s">
        <v>1353</v>
      </c>
      <c r="J136" s="256" t="s">
        <v>1690</v>
      </c>
      <c r="K136" s="263" t="s">
        <v>889</v>
      </c>
      <c r="L136" s="790"/>
      <c r="M136" s="790"/>
      <c r="N136" s="790"/>
      <c r="O136" s="790"/>
      <c r="P136" s="790"/>
      <c r="Q136" s="790"/>
      <c r="R136" s="784"/>
      <c r="S136" s="784"/>
      <c r="T136" s="784"/>
      <c r="U136" s="784"/>
      <c r="V136" s="784"/>
      <c r="W136" s="784"/>
      <c r="X136" s="784"/>
      <c r="Y136" s="784"/>
      <c r="Z136" s="784"/>
      <c r="AA136" s="784"/>
      <c r="AB136" s="784"/>
    </row>
    <row r="137" spans="1:28" ht="33.75" customHeight="1">
      <c r="A137" s="253">
        <f t="shared" si="0"/>
        <v>135</v>
      </c>
      <c r="B137" s="256">
        <v>0</v>
      </c>
      <c r="C137" s="255">
        <v>44260</v>
      </c>
      <c r="D137" s="256" t="s">
        <v>1691</v>
      </c>
      <c r="E137" s="256" t="s">
        <v>1692</v>
      </c>
      <c r="F137" s="254"/>
      <c r="G137" s="256" t="s">
        <v>1685</v>
      </c>
      <c r="H137" s="256" t="s">
        <v>609</v>
      </c>
      <c r="I137" s="256" t="s">
        <v>1327</v>
      </c>
      <c r="J137" s="256" t="s">
        <v>1693</v>
      </c>
      <c r="K137" s="263" t="s">
        <v>889</v>
      </c>
      <c r="L137" s="790"/>
      <c r="M137" s="790"/>
      <c r="N137" s="790"/>
      <c r="O137" s="790"/>
      <c r="P137" s="790"/>
      <c r="Q137" s="790"/>
      <c r="R137" s="784"/>
      <c r="S137" s="784"/>
      <c r="T137" s="784"/>
      <c r="U137" s="784"/>
      <c r="V137" s="784"/>
      <c r="W137" s="784"/>
      <c r="X137" s="784"/>
      <c r="Y137" s="784"/>
      <c r="Z137" s="784"/>
      <c r="AA137" s="784"/>
      <c r="AB137" s="784"/>
    </row>
    <row r="138" spans="1:28" ht="27" customHeight="1">
      <c r="A138" s="253">
        <f t="shared" si="0"/>
        <v>136</v>
      </c>
      <c r="B138" s="256" t="s">
        <v>1656</v>
      </c>
      <c r="C138" s="255">
        <v>44262</v>
      </c>
      <c r="D138" s="256" t="s">
        <v>1694</v>
      </c>
      <c r="E138" s="256" t="s">
        <v>1695</v>
      </c>
      <c r="F138" s="254"/>
      <c r="G138" s="256" t="s">
        <v>1696</v>
      </c>
      <c r="H138" s="256" t="s">
        <v>1310</v>
      </c>
      <c r="I138" s="256" t="s">
        <v>1697</v>
      </c>
      <c r="J138" s="256" t="s">
        <v>1698</v>
      </c>
      <c r="K138" s="263" t="s">
        <v>999</v>
      </c>
      <c r="L138" s="790"/>
      <c r="M138" s="790"/>
      <c r="N138" s="790"/>
      <c r="O138" s="790"/>
      <c r="P138" s="790"/>
      <c r="Q138" s="790"/>
      <c r="R138" s="784"/>
      <c r="S138" s="784"/>
      <c r="T138" s="784"/>
      <c r="U138" s="784"/>
      <c r="V138" s="784"/>
      <c r="W138" s="784"/>
      <c r="X138" s="784"/>
      <c r="Y138" s="784"/>
      <c r="Z138" s="784"/>
      <c r="AA138" s="784"/>
      <c r="AB138" s="784"/>
    </row>
    <row r="139" spans="1:28" ht="27" customHeight="1">
      <c r="A139" s="253">
        <f t="shared" si="0"/>
        <v>137</v>
      </c>
      <c r="B139" s="256" t="s">
        <v>1656</v>
      </c>
      <c r="C139" s="261">
        <v>44371</v>
      </c>
      <c r="D139" s="256" t="s">
        <v>1699</v>
      </c>
      <c r="E139" s="256" t="s">
        <v>1700</v>
      </c>
      <c r="F139" s="254"/>
      <c r="G139" s="256" t="s">
        <v>1701</v>
      </c>
      <c r="H139" s="256" t="s">
        <v>609</v>
      </c>
      <c r="I139" s="256" t="s">
        <v>1327</v>
      </c>
      <c r="J139" s="256" t="s">
        <v>1702</v>
      </c>
      <c r="K139" s="263" t="s">
        <v>217</v>
      </c>
      <c r="L139" s="790"/>
      <c r="M139" s="790"/>
      <c r="N139" s="790"/>
      <c r="O139" s="790"/>
      <c r="P139" s="790"/>
      <c r="Q139" s="790"/>
      <c r="R139" s="784"/>
      <c r="S139" s="784"/>
      <c r="T139" s="784"/>
      <c r="U139" s="784"/>
      <c r="V139" s="784"/>
      <c r="W139" s="784"/>
      <c r="X139" s="784"/>
      <c r="Y139" s="784"/>
      <c r="Z139" s="784"/>
      <c r="AA139" s="784"/>
      <c r="AB139" s="784"/>
    </row>
    <row r="140" spans="1:28" ht="27" customHeight="1">
      <c r="A140" s="253">
        <f t="shared" si="0"/>
        <v>138</v>
      </c>
      <c r="B140" s="256" t="s">
        <v>1656</v>
      </c>
      <c r="C140" s="255">
        <v>44411</v>
      </c>
      <c r="D140" s="256" t="s">
        <v>1703</v>
      </c>
      <c r="E140" s="256" t="s">
        <v>1704</v>
      </c>
      <c r="F140" s="254"/>
      <c r="G140" s="256" t="s">
        <v>1701</v>
      </c>
      <c r="H140" s="256" t="s">
        <v>609</v>
      </c>
      <c r="I140" s="256" t="s">
        <v>1327</v>
      </c>
      <c r="J140" s="256" t="s">
        <v>1705</v>
      </c>
      <c r="K140" s="263" t="s">
        <v>71</v>
      </c>
      <c r="L140" s="790"/>
      <c r="M140" s="790"/>
      <c r="N140" s="790"/>
      <c r="O140" s="790"/>
      <c r="P140" s="790"/>
      <c r="Q140" s="790"/>
      <c r="R140" s="784"/>
      <c r="S140" s="784"/>
      <c r="T140" s="784"/>
      <c r="U140" s="784"/>
      <c r="V140" s="784"/>
      <c r="W140" s="784"/>
      <c r="X140" s="784"/>
      <c r="Y140" s="784"/>
      <c r="Z140" s="784"/>
      <c r="AA140" s="784"/>
      <c r="AB140" s="784"/>
    </row>
    <row r="141" spans="1:28" ht="27" customHeight="1">
      <c r="A141" s="253">
        <f t="shared" si="0"/>
        <v>139</v>
      </c>
      <c r="B141" s="256" t="s">
        <v>1656</v>
      </c>
      <c r="C141" s="255">
        <v>44745</v>
      </c>
      <c r="D141" s="256" t="s">
        <v>1706</v>
      </c>
      <c r="E141" s="256" t="s">
        <v>1707</v>
      </c>
      <c r="F141" s="254"/>
      <c r="G141" s="256" t="s">
        <v>1708</v>
      </c>
      <c r="H141" s="256" t="s">
        <v>233</v>
      </c>
      <c r="I141" s="256" t="s">
        <v>1353</v>
      </c>
      <c r="J141" s="256" t="s">
        <v>1709</v>
      </c>
      <c r="K141" s="263" t="s">
        <v>56</v>
      </c>
      <c r="L141" s="790"/>
      <c r="M141" s="790"/>
      <c r="N141" s="790"/>
      <c r="O141" s="790"/>
      <c r="P141" s="790"/>
      <c r="Q141" s="790"/>
      <c r="R141" s="784"/>
      <c r="S141" s="784"/>
      <c r="T141" s="784"/>
      <c r="U141" s="784"/>
      <c r="V141" s="784"/>
      <c r="W141" s="784"/>
      <c r="X141" s="784"/>
      <c r="Y141" s="784"/>
      <c r="Z141" s="784"/>
      <c r="AA141" s="784"/>
      <c r="AB141" s="784"/>
    </row>
    <row r="142" spans="1:28" ht="27" customHeight="1">
      <c r="A142" s="253">
        <f t="shared" si="0"/>
        <v>140</v>
      </c>
      <c r="B142" s="256" t="s">
        <v>1656</v>
      </c>
      <c r="C142" s="255">
        <v>44758</v>
      </c>
      <c r="D142" s="256" t="s">
        <v>1710</v>
      </c>
      <c r="E142" s="256" t="s">
        <v>1711</v>
      </c>
      <c r="F142" s="254"/>
      <c r="G142" s="256" t="s">
        <v>1712</v>
      </c>
      <c r="H142" s="256" t="s">
        <v>609</v>
      </c>
      <c r="I142" s="256" t="s">
        <v>1713</v>
      </c>
      <c r="J142" s="256" t="s">
        <v>1714</v>
      </c>
      <c r="K142" s="263" t="s">
        <v>56</v>
      </c>
      <c r="L142" s="790"/>
      <c r="M142" s="790"/>
      <c r="N142" s="790"/>
      <c r="O142" s="790"/>
      <c r="P142" s="790"/>
      <c r="Q142" s="790"/>
      <c r="R142" s="784"/>
      <c r="S142" s="784"/>
      <c r="T142" s="784"/>
      <c r="U142" s="784"/>
      <c r="V142" s="784"/>
      <c r="W142" s="784"/>
      <c r="X142" s="784"/>
      <c r="Y142" s="784"/>
      <c r="Z142" s="784"/>
      <c r="AA142" s="784"/>
      <c r="AB142" s="784"/>
    </row>
    <row r="143" spans="1:28" ht="42.75" customHeight="1">
      <c r="A143" s="253">
        <f t="shared" si="0"/>
        <v>141</v>
      </c>
      <c r="B143" s="256" t="s">
        <v>1656</v>
      </c>
      <c r="C143" s="255">
        <v>44764</v>
      </c>
      <c r="D143" s="256" t="s">
        <v>1715</v>
      </c>
      <c r="E143" s="256" t="s">
        <v>1716</v>
      </c>
      <c r="F143" s="254"/>
      <c r="G143" s="256" t="s">
        <v>1717</v>
      </c>
      <c r="H143" s="256" t="s">
        <v>609</v>
      </c>
      <c r="I143" s="256" t="s">
        <v>1713</v>
      </c>
      <c r="J143" s="256" t="s">
        <v>1718</v>
      </c>
      <c r="K143" s="263" t="s">
        <v>217</v>
      </c>
      <c r="L143" s="790"/>
      <c r="M143" s="790"/>
      <c r="N143" s="790"/>
      <c r="O143" s="790"/>
      <c r="P143" s="790"/>
      <c r="Q143" s="790"/>
      <c r="R143" s="784"/>
      <c r="S143" s="784"/>
      <c r="T143" s="784"/>
      <c r="U143" s="784"/>
      <c r="V143" s="784"/>
      <c r="W143" s="784"/>
      <c r="X143" s="784"/>
      <c r="Y143" s="784"/>
      <c r="Z143" s="784"/>
      <c r="AA143" s="784"/>
      <c r="AB143" s="784"/>
    </row>
    <row r="144" spans="1:28" ht="27" customHeight="1">
      <c r="A144" s="253">
        <f t="shared" si="0"/>
        <v>142</v>
      </c>
      <c r="B144" s="256" t="s">
        <v>1719</v>
      </c>
      <c r="C144" s="255">
        <v>41465</v>
      </c>
      <c r="D144" s="256" t="s">
        <v>1720</v>
      </c>
      <c r="E144" s="256" t="s">
        <v>1721</v>
      </c>
      <c r="F144" s="254"/>
      <c r="G144" s="256" t="s">
        <v>1722</v>
      </c>
      <c r="H144" s="256" t="s">
        <v>35</v>
      </c>
      <c r="I144" s="256" t="s">
        <v>1723</v>
      </c>
      <c r="J144" s="256" t="s">
        <v>1724</v>
      </c>
      <c r="K144" s="263" t="s">
        <v>217</v>
      </c>
      <c r="L144" s="790"/>
      <c r="M144" s="790"/>
      <c r="N144" s="790"/>
      <c r="O144" s="790"/>
      <c r="P144" s="790"/>
      <c r="Q144" s="790"/>
      <c r="R144" s="784"/>
      <c r="S144" s="784"/>
      <c r="T144" s="784"/>
      <c r="U144" s="784"/>
      <c r="V144" s="784"/>
      <c r="W144" s="784"/>
      <c r="X144" s="784"/>
      <c r="Y144" s="784"/>
      <c r="Z144" s="784"/>
      <c r="AA144" s="784"/>
      <c r="AB144" s="784"/>
    </row>
    <row r="145" spans="1:28" ht="27" customHeight="1">
      <c r="A145" s="253">
        <f t="shared" si="0"/>
        <v>143</v>
      </c>
      <c r="B145" s="256" t="s">
        <v>1719</v>
      </c>
      <c r="C145" s="261">
        <v>42843</v>
      </c>
      <c r="D145" s="256" t="s">
        <v>1725</v>
      </c>
      <c r="E145" s="256" t="s">
        <v>1726</v>
      </c>
      <c r="F145" s="254"/>
      <c r="G145" s="256" t="s">
        <v>1727</v>
      </c>
      <c r="H145" s="256" t="s">
        <v>35</v>
      </c>
      <c r="I145" s="256" t="s">
        <v>1353</v>
      </c>
      <c r="J145" s="256" t="s">
        <v>1728</v>
      </c>
      <c r="K145" s="263" t="s">
        <v>217</v>
      </c>
      <c r="L145" s="790"/>
      <c r="M145" s="790"/>
      <c r="N145" s="790"/>
      <c r="O145" s="790"/>
      <c r="P145" s="790"/>
      <c r="Q145" s="790"/>
      <c r="R145" s="784"/>
      <c r="S145" s="784"/>
      <c r="T145" s="784"/>
      <c r="U145" s="784"/>
      <c r="V145" s="784"/>
      <c r="W145" s="784"/>
      <c r="X145" s="784"/>
      <c r="Y145" s="784"/>
      <c r="Z145" s="784"/>
      <c r="AA145" s="784"/>
      <c r="AB145" s="784"/>
    </row>
    <row r="146" spans="1:28" ht="27" customHeight="1">
      <c r="A146" s="253">
        <f t="shared" si="0"/>
        <v>144</v>
      </c>
      <c r="B146" s="256" t="s">
        <v>1719</v>
      </c>
      <c r="C146" s="261">
        <v>43179</v>
      </c>
      <c r="D146" s="256" t="s">
        <v>1729</v>
      </c>
      <c r="E146" s="256" t="s">
        <v>1730</v>
      </c>
      <c r="F146" s="254"/>
      <c r="G146" s="256" t="s">
        <v>1731</v>
      </c>
      <c r="H146" s="259" t="s">
        <v>672</v>
      </c>
      <c r="I146" s="256" t="s">
        <v>1732</v>
      </c>
      <c r="J146" s="256" t="s">
        <v>1733</v>
      </c>
      <c r="K146" s="263" t="s">
        <v>217</v>
      </c>
      <c r="L146" s="790"/>
      <c r="M146" s="790"/>
      <c r="N146" s="790"/>
      <c r="O146" s="790"/>
      <c r="P146" s="790"/>
      <c r="Q146" s="790"/>
      <c r="R146" s="784"/>
      <c r="S146" s="784"/>
      <c r="T146" s="784"/>
      <c r="U146" s="784"/>
      <c r="V146" s="784"/>
      <c r="W146" s="784"/>
      <c r="X146" s="784"/>
      <c r="Y146" s="784"/>
      <c r="Z146" s="784"/>
      <c r="AA146" s="784"/>
      <c r="AB146" s="784"/>
    </row>
    <row r="147" spans="1:28" ht="27" customHeight="1">
      <c r="A147" s="253">
        <f t="shared" si="0"/>
        <v>145</v>
      </c>
      <c r="B147" s="256" t="s">
        <v>1719</v>
      </c>
      <c r="C147" s="255">
        <v>44487</v>
      </c>
      <c r="D147" s="256" t="s">
        <v>1734</v>
      </c>
      <c r="E147" s="256" t="s">
        <v>1735</v>
      </c>
      <c r="F147" s="254"/>
      <c r="G147" s="256" t="s">
        <v>1736</v>
      </c>
      <c r="H147" s="256" t="s">
        <v>584</v>
      </c>
      <c r="I147" s="256" t="s">
        <v>1737</v>
      </c>
      <c r="J147" s="256" t="s">
        <v>1738</v>
      </c>
      <c r="K147" s="263" t="s">
        <v>56</v>
      </c>
      <c r="L147" s="790"/>
      <c r="M147" s="790"/>
      <c r="N147" s="790"/>
      <c r="O147" s="790"/>
      <c r="P147" s="790"/>
      <c r="Q147" s="790"/>
      <c r="R147" s="784"/>
      <c r="S147" s="784"/>
      <c r="T147" s="784"/>
      <c r="U147" s="784"/>
      <c r="V147" s="784"/>
      <c r="W147" s="784"/>
      <c r="X147" s="784"/>
      <c r="Y147" s="784"/>
      <c r="Z147" s="784"/>
      <c r="AA147" s="784"/>
      <c r="AB147" s="784"/>
    </row>
    <row r="148" spans="1:28" ht="27" customHeight="1">
      <c r="A148" s="253">
        <f t="shared" si="0"/>
        <v>146</v>
      </c>
      <c r="B148" s="256" t="s">
        <v>1739</v>
      </c>
      <c r="C148" s="261">
        <v>41668</v>
      </c>
      <c r="D148" s="256" t="s">
        <v>586</v>
      </c>
      <c r="E148" s="256" t="s">
        <v>1740</v>
      </c>
      <c r="F148" s="254"/>
      <c r="G148" s="256" t="s">
        <v>1741</v>
      </c>
      <c r="H148" s="256" t="s">
        <v>584</v>
      </c>
      <c r="I148" s="256" t="s">
        <v>1742</v>
      </c>
      <c r="J148" s="256" t="s">
        <v>1743</v>
      </c>
      <c r="K148" s="263" t="s">
        <v>217</v>
      </c>
      <c r="L148" s="790"/>
      <c r="M148" s="790"/>
      <c r="N148" s="790"/>
      <c r="O148" s="790"/>
      <c r="P148" s="790"/>
      <c r="Q148" s="790"/>
      <c r="R148" s="784"/>
      <c r="S148" s="784"/>
      <c r="T148" s="784"/>
      <c r="U148" s="784"/>
      <c r="V148" s="784"/>
      <c r="W148" s="784"/>
      <c r="X148" s="784"/>
      <c r="Y148" s="784"/>
      <c r="Z148" s="784"/>
      <c r="AA148" s="784"/>
      <c r="AB148" s="784"/>
    </row>
    <row r="149" spans="1:28" ht="27" customHeight="1">
      <c r="A149" s="253">
        <f t="shared" si="0"/>
        <v>147</v>
      </c>
      <c r="B149" s="256" t="s">
        <v>1739</v>
      </c>
      <c r="C149" s="261">
        <v>41897</v>
      </c>
      <c r="D149" s="256" t="s">
        <v>1744</v>
      </c>
      <c r="E149" s="256" t="s">
        <v>1745</v>
      </c>
      <c r="F149" s="254"/>
      <c r="G149" s="256" t="s">
        <v>1746</v>
      </c>
      <c r="H149" s="256" t="s">
        <v>35</v>
      </c>
      <c r="I149" s="256" t="s">
        <v>1747</v>
      </c>
      <c r="J149" s="256" t="s">
        <v>1748</v>
      </c>
      <c r="K149" s="263" t="s">
        <v>217</v>
      </c>
      <c r="L149" s="790"/>
      <c r="M149" s="790"/>
      <c r="N149" s="790"/>
      <c r="O149" s="790"/>
      <c r="P149" s="790"/>
      <c r="Q149" s="790"/>
      <c r="R149" s="784"/>
      <c r="S149" s="784"/>
      <c r="T149" s="784"/>
      <c r="U149" s="784"/>
      <c r="V149" s="784"/>
      <c r="W149" s="784"/>
      <c r="X149" s="784"/>
      <c r="Y149" s="784"/>
      <c r="Z149" s="784"/>
      <c r="AA149" s="784"/>
      <c r="AB149" s="784"/>
    </row>
    <row r="150" spans="1:28" ht="27" customHeight="1">
      <c r="A150" s="253">
        <f t="shared" si="0"/>
        <v>148</v>
      </c>
      <c r="B150" s="256" t="s">
        <v>1739</v>
      </c>
      <c r="C150" s="272">
        <v>42117</v>
      </c>
      <c r="D150" s="256" t="s">
        <v>1749</v>
      </c>
      <c r="E150" s="256" t="s">
        <v>1750</v>
      </c>
      <c r="F150" s="254"/>
      <c r="G150" s="256" t="s">
        <v>1751</v>
      </c>
      <c r="H150" s="256" t="s">
        <v>35</v>
      </c>
      <c r="I150" s="256" t="s">
        <v>1752</v>
      </c>
      <c r="J150" s="256" t="s">
        <v>1753</v>
      </c>
      <c r="K150" s="263" t="s">
        <v>217</v>
      </c>
      <c r="L150" s="790"/>
      <c r="M150" s="790"/>
      <c r="N150" s="790"/>
      <c r="O150" s="790"/>
      <c r="P150" s="790"/>
      <c r="Q150" s="790"/>
      <c r="R150" s="784"/>
      <c r="S150" s="784"/>
      <c r="T150" s="784"/>
      <c r="U150" s="784"/>
      <c r="V150" s="784"/>
      <c r="W150" s="784"/>
      <c r="X150" s="784"/>
      <c r="Y150" s="784"/>
      <c r="Z150" s="784"/>
      <c r="AA150" s="784"/>
      <c r="AB150" s="784"/>
    </row>
    <row r="151" spans="1:28" ht="27" customHeight="1">
      <c r="A151" s="253">
        <f t="shared" si="0"/>
        <v>149</v>
      </c>
      <c r="B151" s="256" t="s">
        <v>1739</v>
      </c>
      <c r="C151" s="272">
        <v>42124</v>
      </c>
      <c r="D151" s="256" t="s">
        <v>1754</v>
      </c>
      <c r="E151" s="256" t="s">
        <v>34</v>
      </c>
      <c r="F151" s="254"/>
      <c r="G151" s="256" t="s">
        <v>1755</v>
      </c>
      <c r="H151" s="256" t="s">
        <v>558</v>
      </c>
      <c r="I151" s="256" t="s">
        <v>1353</v>
      </c>
      <c r="J151" s="256" t="s">
        <v>1756</v>
      </c>
      <c r="K151" s="263" t="s">
        <v>217</v>
      </c>
      <c r="L151" s="790"/>
      <c r="M151" s="790"/>
      <c r="N151" s="790"/>
      <c r="O151" s="790"/>
      <c r="P151" s="790"/>
      <c r="Q151" s="790"/>
      <c r="R151" s="784"/>
      <c r="S151" s="784"/>
      <c r="T151" s="784"/>
      <c r="U151" s="784"/>
      <c r="V151" s="784"/>
      <c r="W151" s="784"/>
      <c r="X151" s="784"/>
      <c r="Y151" s="784"/>
      <c r="Z151" s="784"/>
      <c r="AA151" s="784"/>
      <c r="AB151" s="784"/>
    </row>
    <row r="152" spans="1:28" ht="27" customHeight="1">
      <c r="A152" s="253">
        <f t="shared" si="0"/>
        <v>150</v>
      </c>
      <c r="B152" s="256" t="s">
        <v>1739</v>
      </c>
      <c r="C152" s="255">
        <v>42639</v>
      </c>
      <c r="D152" s="256" t="s">
        <v>1757</v>
      </c>
      <c r="E152" s="256" t="s">
        <v>1758</v>
      </c>
      <c r="F152" s="254"/>
      <c r="G152" s="256" t="s">
        <v>1759</v>
      </c>
      <c r="H152" s="256" t="s">
        <v>62</v>
      </c>
      <c r="I152" s="256" t="s">
        <v>1353</v>
      </c>
      <c r="J152" s="256" t="s">
        <v>1760</v>
      </c>
      <c r="K152" s="263" t="s">
        <v>217</v>
      </c>
      <c r="L152" s="790"/>
      <c r="M152" s="790"/>
      <c r="N152" s="790"/>
      <c r="O152" s="790"/>
      <c r="P152" s="790"/>
      <c r="Q152" s="790"/>
      <c r="R152" s="784"/>
      <c r="S152" s="784"/>
      <c r="T152" s="784"/>
      <c r="U152" s="784"/>
      <c r="V152" s="784"/>
      <c r="W152" s="784"/>
      <c r="X152" s="784"/>
      <c r="Y152" s="784"/>
      <c r="Z152" s="784"/>
      <c r="AA152" s="784"/>
      <c r="AB152" s="784"/>
    </row>
    <row r="153" spans="1:28" ht="27" customHeight="1">
      <c r="A153" s="253">
        <f t="shared" si="0"/>
        <v>151</v>
      </c>
      <c r="B153" s="256" t="s">
        <v>1739</v>
      </c>
      <c r="C153" s="255">
        <v>42783</v>
      </c>
      <c r="D153" s="256" t="s">
        <v>1761</v>
      </c>
      <c r="E153" s="256" t="s">
        <v>1762</v>
      </c>
      <c r="F153" s="254"/>
      <c r="G153" s="256" t="s">
        <v>1763</v>
      </c>
      <c r="H153" s="256" t="s">
        <v>1310</v>
      </c>
      <c r="I153" s="256" t="s">
        <v>1327</v>
      </c>
      <c r="J153" s="256" t="s">
        <v>1764</v>
      </c>
      <c r="K153" s="263" t="s">
        <v>217</v>
      </c>
      <c r="L153" s="790"/>
      <c r="M153" s="790"/>
      <c r="N153" s="790"/>
      <c r="O153" s="790"/>
      <c r="P153" s="790"/>
      <c r="Q153" s="790"/>
      <c r="R153" s="784"/>
      <c r="S153" s="784"/>
      <c r="T153" s="784"/>
      <c r="U153" s="784"/>
      <c r="V153" s="784"/>
      <c r="W153" s="784"/>
      <c r="X153" s="784"/>
      <c r="Y153" s="784"/>
      <c r="Z153" s="784"/>
      <c r="AA153" s="784"/>
      <c r="AB153" s="784"/>
    </row>
    <row r="154" spans="1:28" ht="27" customHeight="1">
      <c r="A154" s="253">
        <f t="shared" si="0"/>
        <v>152</v>
      </c>
      <c r="B154" s="256" t="s">
        <v>1739</v>
      </c>
      <c r="C154" s="255">
        <v>43040</v>
      </c>
      <c r="D154" s="256" t="s">
        <v>1765</v>
      </c>
      <c r="E154" s="256" t="s">
        <v>1766</v>
      </c>
      <c r="F154" s="254"/>
      <c r="G154" s="256" t="s">
        <v>1767</v>
      </c>
      <c r="H154" s="256" t="s">
        <v>584</v>
      </c>
      <c r="I154" s="256" t="s">
        <v>1768</v>
      </c>
      <c r="J154" s="256" t="s">
        <v>1769</v>
      </c>
      <c r="K154" s="263" t="s">
        <v>217</v>
      </c>
      <c r="L154" s="790"/>
      <c r="M154" s="790"/>
      <c r="N154" s="790"/>
      <c r="O154" s="790"/>
      <c r="P154" s="790"/>
      <c r="Q154" s="790"/>
      <c r="R154" s="784"/>
      <c r="S154" s="784"/>
      <c r="T154" s="784"/>
      <c r="U154" s="784"/>
      <c r="V154" s="784"/>
      <c r="W154" s="784"/>
      <c r="X154" s="784"/>
      <c r="Y154" s="784"/>
      <c r="Z154" s="784"/>
      <c r="AA154" s="784"/>
      <c r="AB154" s="784"/>
    </row>
    <row r="155" spans="1:28" ht="27" customHeight="1">
      <c r="A155" s="253">
        <f t="shared" si="0"/>
        <v>153</v>
      </c>
      <c r="B155" s="256" t="s">
        <v>1739</v>
      </c>
      <c r="C155" s="255">
        <v>43061</v>
      </c>
      <c r="D155" s="256" t="s">
        <v>1770</v>
      </c>
      <c r="E155" s="256" t="s">
        <v>1771</v>
      </c>
      <c r="F155" s="254"/>
      <c r="G155" s="256" t="s">
        <v>1772</v>
      </c>
      <c r="H155" s="256" t="s">
        <v>35</v>
      </c>
      <c r="I155" s="256" t="s">
        <v>1327</v>
      </c>
      <c r="J155" s="256" t="s">
        <v>1773</v>
      </c>
      <c r="K155" s="263" t="s">
        <v>217</v>
      </c>
      <c r="L155" s="790"/>
      <c r="M155" s="790"/>
      <c r="N155" s="790"/>
      <c r="O155" s="790"/>
      <c r="P155" s="790"/>
      <c r="Q155" s="790"/>
      <c r="R155" s="784"/>
      <c r="S155" s="784"/>
      <c r="T155" s="784"/>
      <c r="U155" s="784"/>
      <c r="V155" s="784"/>
      <c r="W155" s="784"/>
      <c r="X155" s="784"/>
      <c r="Y155" s="784"/>
      <c r="Z155" s="784"/>
      <c r="AA155" s="784"/>
      <c r="AB155" s="784"/>
    </row>
    <row r="156" spans="1:28" ht="27" customHeight="1">
      <c r="A156" s="253">
        <f t="shared" si="0"/>
        <v>154</v>
      </c>
      <c r="B156" s="256" t="s">
        <v>1739</v>
      </c>
      <c r="C156" s="255">
        <v>43424</v>
      </c>
      <c r="D156" s="256" t="s">
        <v>1774</v>
      </c>
      <c r="E156" s="256" t="s">
        <v>1045</v>
      </c>
      <c r="F156" s="254"/>
      <c r="G156" s="256" t="s">
        <v>1775</v>
      </c>
      <c r="H156" s="256" t="s">
        <v>1414</v>
      </c>
      <c r="I156" s="256" t="s">
        <v>1776</v>
      </c>
      <c r="J156" s="256" t="s">
        <v>1777</v>
      </c>
      <c r="K156" s="263" t="s">
        <v>217</v>
      </c>
      <c r="L156" s="790"/>
      <c r="M156" s="790"/>
      <c r="N156" s="790"/>
      <c r="O156" s="790"/>
      <c r="P156" s="790"/>
      <c r="Q156" s="790"/>
      <c r="R156" s="784"/>
      <c r="S156" s="784"/>
      <c r="T156" s="784"/>
      <c r="U156" s="784"/>
      <c r="V156" s="784"/>
      <c r="W156" s="784"/>
      <c r="X156" s="784"/>
      <c r="Y156" s="784"/>
      <c r="Z156" s="784"/>
      <c r="AA156" s="784"/>
      <c r="AB156" s="784"/>
    </row>
    <row r="157" spans="1:28" ht="27" customHeight="1">
      <c r="A157" s="253">
        <f t="shared" si="0"/>
        <v>155</v>
      </c>
      <c r="B157" s="256" t="s">
        <v>1739</v>
      </c>
      <c r="C157" s="255">
        <v>43451</v>
      </c>
      <c r="D157" s="256" t="s">
        <v>509</v>
      </c>
      <c r="E157" s="256" t="s">
        <v>1778</v>
      </c>
      <c r="F157" s="254"/>
      <c r="G157" s="256" t="s">
        <v>1779</v>
      </c>
      <c r="H157" s="256" t="s">
        <v>62</v>
      </c>
      <c r="I157" s="256" t="s">
        <v>1776</v>
      </c>
      <c r="J157" s="256" t="s">
        <v>1780</v>
      </c>
      <c r="K157" s="263" t="s">
        <v>217</v>
      </c>
      <c r="L157" s="790"/>
      <c r="M157" s="790"/>
      <c r="N157" s="790"/>
      <c r="O157" s="790"/>
      <c r="P157" s="790"/>
      <c r="Q157" s="790"/>
      <c r="R157" s="784"/>
      <c r="S157" s="784"/>
      <c r="T157" s="784"/>
      <c r="U157" s="784"/>
      <c r="V157" s="784"/>
      <c r="W157" s="784"/>
      <c r="X157" s="784"/>
      <c r="Y157" s="784"/>
      <c r="Z157" s="784"/>
      <c r="AA157" s="784"/>
      <c r="AB157" s="784"/>
    </row>
    <row r="158" spans="1:28" ht="27" customHeight="1">
      <c r="A158" s="253">
        <f t="shared" si="0"/>
        <v>156</v>
      </c>
      <c r="B158" s="256" t="s">
        <v>1739</v>
      </c>
      <c r="C158" s="255">
        <v>43539</v>
      </c>
      <c r="D158" s="256" t="s">
        <v>1781</v>
      </c>
      <c r="E158" s="256" t="s">
        <v>1782</v>
      </c>
      <c r="F158" s="254"/>
      <c r="G158" s="256" t="s">
        <v>1783</v>
      </c>
      <c r="H158" s="256" t="s">
        <v>1245</v>
      </c>
      <c r="I158" s="256" t="s">
        <v>1784</v>
      </c>
      <c r="J158" s="256" t="s">
        <v>1785</v>
      </c>
      <c r="K158" s="263" t="s">
        <v>217</v>
      </c>
      <c r="L158" s="790"/>
      <c r="M158" s="790"/>
      <c r="N158" s="790"/>
      <c r="O158" s="790"/>
      <c r="P158" s="790"/>
      <c r="Q158" s="790"/>
      <c r="R158" s="784"/>
      <c r="S158" s="784"/>
      <c r="T158" s="784"/>
      <c r="U158" s="784"/>
      <c r="V158" s="784"/>
      <c r="W158" s="784"/>
      <c r="X158" s="784"/>
      <c r="Y158" s="784"/>
      <c r="Z158" s="784"/>
      <c r="AA158" s="784"/>
      <c r="AB158" s="784"/>
    </row>
    <row r="159" spans="1:28" ht="27" customHeight="1">
      <c r="A159" s="253">
        <f t="shared" si="0"/>
        <v>157</v>
      </c>
      <c r="B159" s="256" t="s">
        <v>1739</v>
      </c>
      <c r="C159" s="255">
        <v>43559</v>
      </c>
      <c r="D159" s="256" t="s">
        <v>1786</v>
      </c>
      <c r="E159" s="256" t="s">
        <v>1787</v>
      </c>
      <c r="F159" s="254"/>
      <c r="G159" s="256" t="s">
        <v>1788</v>
      </c>
      <c r="H159" s="256" t="s">
        <v>35</v>
      </c>
      <c r="I159" s="256" t="s">
        <v>1789</v>
      </c>
      <c r="J159" s="256" t="s">
        <v>1790</v>
      </c>
      <c r="K159" s="263" t="s">
        <v>217</v>
      </c>
      <c r="L159" s="790"/>
      <c r="M159" s="790"/>
      <c r="N159" s="790"/>
      <c r="O159" s="790"/>
      <c r="P159" s="790"/>
      <c r="Q159" s="790"/>
      <c r="R159" s="784"/>
      <c r="S159" s="784"/>
      <c r="T159" s="784"/>
      <c r="U159" s="784"/>
      <c r="V159" s="784"/>
      <c r="W159" s="784"/>
      <c r="X159" s="784"/>
      <c r="Y159" s="784"/>
      <c r="Z159" s="784"/>
      <c r="AA159" s="784"/>
      <c r="AB159" s="784"/>
    </row>
    <row r="160" spans="1:28" ht="27" customHeight="1">
      <c r="A160" s="253">
        <f t="shared" si="0"/>
        <v>158</v>
      </c>
      <c r="B160" s="256" t="s">
        <v>1739</v>
      </c>
      <c r="C160" s="261">
        <v>43594</v>
      </c>
      <c r="D160" s="256" t="s">
        <v>1791</v>
      </c>
      <c r="E160" s="256" t="s">
        <v>1792</v>
      </c>
      <c r="F160" s="254"/>
      <c r="G160" s="256" t="s">
        <v>1793</v>
      </c>
      <c r="H160" s="256" t="s">
        <v>1245</v>
      </c>
      <c r="I160" s="256" t="s">
        <v>1794</v>
      </c>
      <c r="J160" s="256" t="s">
        <v>1795</v>
      </c>
      <c r="K160" s="263" t="s">
        <v>217</v>
      </c>
      <c r="L160" s="790"/>
      <c r="M160" s="790"/>
      <c r="N160" s="790"/>
      <c r="O160" s="790"/>
      <c r="P160" s="790"/>
      <c r="Q160" s="790"/>
      <c r="R160" s="784"/>
      <c r="S160" s="784"/>
      <c r="T160" s="784"/>
      <c r="U160" s="784"/>
      <c r="V160" s="784"/>
      <c r="W160" s="784"/>
      <c r="X160" s="784"/>
      <c r="Y160" s="784"/>
      <c r="Z160" s="784"/>
      <c r="AA160" s="784"/>
      <c r="AB160" s="784"/>
    </row>
    <row r="161" spans="1:28" ht="27" customHeight="1">
      <c r="A161" s="253">
        <f t="shared" si="0"/>
        <v>159</v>
      </c>
      <c r="B161" s="256" t="s">
        <v>1739</v>
      </c>
      <c r="C161" s="261">
        <v>43600</v>
      </c>
      <c r="D161" s="256" t="s">
        <v>1796</v>
      </c>
      <c r="E161" s="256" t="s">
        <v>1797</v>
      </c>
      <c r="F161" s="254"/>
      <c r="G161" s="256" t="s">
        <v>1798</v>
      </c>
      <c r="H161" s="256" t="s">
        <v>1414</v>
      </c>
      <c r="I161" s="256" t="s">
        <v>1794</v>
      </c>
      <c r="J161" s="256" t="s">
        <v>1799</v>
      </c>
      <c r="K161" s="263" t="s">
        <v>217</v>
      </c>
      <c r="L161" s="790"/>
      <c r="M161" s="790"/>
      <c r="N161" s="790"/>
      <c r="O161" s="790"/>
      <c r="P161" s="790"/>
      <c r="Q161" s="790"/>
      <c r="R161" s="784"/>
      <c r="S161" s="784"/>
      <c r="T161" s="784"/>
      <c r="U161" s="784"/>
      <c r="V161" s="784"/>
      <c r="W161" s="784"/>
      <c r="X161" s="784"/>
      <c r="Y161" s="784"/>
      <c r="Z161" s="784"/>
      <c r="AA161" s="784"/>
      <c r="AB161" s="784"/>
    </row>
    <row r="162" spans="1:28" ht="27" customHeight="1">
      <c r="A162" s="253">
        <f t="shared" si="0"/>
        <v>160</v>
      </c>
      <c r="B162" s="256" t="s">
        <v>1739</v>
      </c>
      <c r="C162" s="261">
        <v>43768</v>
      </c>
      <c r="D162" s="256" t="s">
        <v>1800</v>
      </c>
      <c r="E162" s="256" t="s">
        <v>1801</v>
      </c>
      <c r="F162" s="254"/>
      <c r="G162" s="256" t="s">
        <v>1802</v>
      </c>
      <c r="H162" s="256" t="s">
        <v>662</v>
      </c>
      <c r="I162" s="256" t="s">
        <v>1353</v>
      </c>
      <c r="J162" s="256" t="s">
        <v>1803</v>
      </c>
      <c r="K162" s="263" t="s">
        <v>217</v>
      </c>
      <c r="L162" s="790"/>
      <c r="M162" s="790"/>
      <c r="N162" s="790"/>
      <c r="O162" s="790"/>
      <c r="P162" s="790"/>
      <c r="Q162" s="790"/>
      <c r="R162" s="784"/>
      <c r="S162" s="784"/>
      <c r="T162" s="784"/>
      <c r="U162" s="784"/>
      <c r="V162" s="784"/>
      <c r="W162" s="784"/>
      <c r="X162" s="784"/>
      <c r="Y162" s="784"/>
      <c r="Z162" s="784"/>
      <c r="AA162" s="784"/>
      <c r="AB162" s="784"/>
    </row>
    <row r="163" spans="1:28" ht="27" customHeight="1">
      <c r="A163" s="253">
        <f t="shared" si="0"/>
        <v>161</v>
      </c>
      <c r="B163" s="256" t="s">
        <v>1739</v>
      </c>
      <c r="C163" s="255">
        <v>43768</v>
      </c>
      <c r="D163" s="256" t="s">
        <v>1804</v>
      </c>
      <c r="E163" s="256" t="s">
        <v>1801</v>
      </c>
      <c r="F163" s="254"/>
      <c r="G163" s="256" t="s">
        <v>1805</v>
      </c>
      <c r="H163" s="256" t="s">
        <v>662</v>
      </c>
      <c r="I163" s="256" t="s">
        <v>1353</v>
      </c>
      <c r="J163" s="256" t="s">
        <v>1806</v>
      </c>
      <c r="K163" s="263" t="s">
        <v>217</v>
      </c>
      <c r="L163" s="790"/>
      <c r="M163" s="790"/>
      <c r="N163" s="790"/>
      <c r="O163" s="790"/>
      <c r="P163" s="790"/>
      <c r="Q163" s="790"/>
      <c r="R163" s="784"/>
      <c r="S163" s="784"/>
      <c r="T163" s="784"/>
      <c r="U163" s="784"/>
      <c r="V163" s="784"/>
      <c r="W163" s="784"/>
      <c r="X163" s="784"/>
      <c r="Y163" s="784"/>
      <c r="Z163" s="784"/>
      <c r="AA163" s="784"/>
      <c r="AB163" s="784"/>
    </row>
    <row r="164" spans="1:28" ht="27" customHeight="1">
      <c r="A164" s="253">
        <f t="shared" si="0"/>
        <v>162</v>
      </c>
      <c r="B164" s="256" t="s">
        <v>1739</v>
      </c>
      <c r="C164" s="261">
        <v>43905</v>
      </c>
      <c r="D164" s="256" t="s">
        <v>1807</v>
      </c>
      <c r="E164" s="256" t="s">
        <v>1808</v>
      </c>
      <c r="F164" s="254"/>
      <c r="G164" s="256" t="s">
        <v>1809</v>
      </c>
      <c r="H164" s="256" t="s">
        <v>584</v>
      </c>
      <c r="I164" s="256" t="s">
        <v>1353</v>
      </c>
      <c r="J164" s="256" t="s">
        <v>1769</v>
      </c>
      <c r="K164" s="263" t="s">
        <v>217</v>
      </c>
      <c r="L164" s="790"/>
      <c r="M164" s="790"/>
      <c r="N164" s="790"/>
      <c r="O164" s="790"/>
      <c r="P164" s="790"/>
      <c r="Q164" s="790"/>
      <c r="R164" s="784"/>
      <c r="S164" s="784"/>
      <c r="T164" s="784"/>
      <c r="U164" s="784"/>
      <c r="V164" s="784"/>
      <c r="W164" s="784"/>
      <c r="X164" s="784"/>
      <c r="Y164" s="784"/>
      <c r="Z164" s="784"/>
      <c r="AA164" s="784"/>
      <c r="AB164" s="784"/>
    </row>
    <row r="165" spans="1:28" ht="27" customHeight="1">
      <c r="A165" s="253">
        <f t="shared" si="0"/>
        <v>163</v>
      </c>
      <c r="B165" s="256" t="s">
        <v>1739</v>
      </c>
      <c r="C165" s="255">
        <v>44092</v>
      </c>
      <c r="D165" s="256" t="s">
        <v>1810</v>
      </c>
      <c r="E165" s="256" t="s">
        <v>1811</v>
      </c>
      <c r="F165" s="254"/>
      <c r="G165" s="256" t="s">
        <v>1812</v>
      </c>
      <c r="H165" s="256" t="s">
        <v>584</v>
      </c>
      <c r="I165" s="256" t="s">
        <v>1353</v>
      </c>
      <c r="J165" s="256" t="s">
        <v>1813</v>
      </c>
      <c r="K165" s="263" t="s">
        <v>217</v>
      </c>
      <c r="L165" s="790"/>
      <c r="M165" s="790"/>
      <c r="N165" s="790"/>
      <c r="O165" s="790"/>
      <c r="P165" s="790"/>
      <c r="Q165" s="790"/>
      <c r="R165" s="784"/>
      <c r="S165" s="784"/>
      <c r="T165" s="784"/>
      <c r="U165" s="784"/>
      <c r="V165" s="784"/>
      <c r="W165" s="784"/>
      <c r="X165" s="784"/>
      <c r="Y165" s="784"/>
      <c r="Z165" s="784"/>
      <c r="AA165" s="784"/>
      <c r="AB165" s="784"/>
    </row>
    <row r="166" spans="1:28" ht="27" customHeight="1">
      <c r="A166" s="253">
        <f t="shared" si="0"/>
        <v>164</v>
      </c>
      <c r="B166" s="256" t="s">
        <v>1739</v>
      </c>
      <c r="C166" s="255">
        <v>44126</v>
      </c>
      <c r="D166" s="256" t="s">
        <v>1814</v>
      </c>
      <c r="E166" s="256" t="s">
        <v>1815</v>
      </c>
      <c r="F166" s="254"/>
      <c r="G166" s="256" t="s">
        <v>1812</v>
      </c>
      <c r="H166" s="256" t="s">
        <v>584</v>
      </c>
      <c r="I166" s="256" t="s">
        <v>1353</v>
      </c>
      <c r="J166" s="256" t="s">
        <v>1816</v>
      </c>
      <c r="K166" s="263" t="s">
        <v>217</v>
      </c>
      <c r="L166" s="790"/>
      <c r="M166" s="790"/>
      <c r="N166" s="790"/>
      <c r="O166" s="790"/>
      <c r="P166" s="790"/>
      <c r="Q166" s="790"/>
      <c r="R166" s="784"/>
      <c r="S166" s="784"/>
      <c r="T166" s="784"/>
      <c r="U166" s="784"/>
      <c r="V166" s="784"/>
      <c r="W166" s="784"/>
      <c r="X166" s="784"/>
      <c r="Y166" s="784"/>
      <c r="Z166" s="784"/>
      <c r="AA166" s="784"/>
      <c r="AB166" s="784"/>
    </row>
    <row r="167" spans="1:28" ht="27" customHeight="1">
      <c r="A167" s="253">
        <f t="shared" si="0"/>
        <v>165</v>
      </c>
      <c r="B167" s="256" t="s">
        <v>1739</v>
      </c>
      <c r="C167" s="255">
        <v>43853</v>
      </c>
      <c r="D167" s="256" t="s">
        <v>1817</v>
      </c>
      <c r="E167" s="256" t="s">
        <v>1818</v>
      </c>
      <c r="F167" s="254"/>
      <c r="G167" s="256" t="s">
        <v>1819</v>
      </c>
      <c r="H167" s="256" t="s">
        <v>662</v>
      </c>
      <c r="I167" s="256" t="s">
        <v>1353</v>
      </c>
      <c r="J167" s="256" t="s">
        <v>1820</v>
      </c>
      <c r="K167" s="263" t="s">
        <v>217</v>
      </c>
      <c r="L167" s="790"/>
      <c r="M167" s="790"/>
      <c r="N167" s="790"/>
      <c r="O167" s="790"/>
      <c r="P167" s="790"/>
      <c r="Q167" s="790"/>
      <c r="R167" s="784"/>
      <c r="S167" s="784"/>
      <c r="T167" s="784"/>
      <c r="U167" s="784"/>
      <c r="V167" s="784"/>
      <c r="W167" s="784"/>
      <c r="X167" s="784"/>
      <c r="Y167" s="784"/>
      <c r="Z167" s="784"/>
      <c r="AA167" s="784"/>
      <c r="AB167" s="784"/>
    </row>
    <row r="168" spans="1:28" ht="27" customHeight="1">
      <c r="A168" s="253">
        <f t="shared" si="0"/>
        <v>166</v>
      </c>
      <c r="B168" s="256" t="s">
        <v>1739</v>
      </c>
      <c r="C168" s="255">
        <v>43853</v>
      </c>
      <c r="D168" s="256" t="s">
        <v>1821</v>
      </c>
      <c r="E168" s="256" t="s">
        <v>1822</v>
      </c>
      <c r="F168" s="254"/>
      <c r="G168" s="256" t="s">
        <v>1819</v>
      </c>
      <c r="H168" s="256" t="s">
        <v>662</v>
      </c>
      <c r="I168" s="256" t="s">
        <v>1353</v>
      </c>
      <c r="J168" s="256" t="s">
        <v>1823</v>
      </c>
      <c r="K168" s="263" t="s">
        <v>217</v>
      </c>
      <c r="L168" s="790"/>
      <c r="M168" s="790"/>
      <c r="N168" s="790"/>
      <c r="O168" s="790"/>
      <c r="P168" s="790"/>
      <c r="Q168" s="790"/>
      <c r="R168" s="784"/>
      <c r="S168" s="784"/>
      <c r="T168" s="784"/>
      <c r="U168" s="784"/>
      <c r="V168" s="784"/>
      <c r="W168" s="784"/>
      <c r="X168" s="784"/>
      <c r="Y168" s="784"/>
      <c r="Z168" s="784"/>
      <c r="AA168" s="784"/>
      <c r="AB168" s="784"/>
    </row>
    <row r="169" spans="1:28" ht="27" customHeight="1">
      <c r="A169" s="253">
        <f t="shared" si="0"/>
        <v>167</v>
      </c>
      <c r="B169" s="256" t="s">
        <v>1739</v>
      </c>
      <c r="C169" s="255">
        <v>43861</v>
      </c>
      <c r="D169" s="256" t="s">
        <v>1824</v>
      </c>
      <c r="E169" s="256" t="s">
        <v>1825</v>
      </c>
      <c r="F169" s="254"/>
      <c r="G169" s="256" t="s">
        <v>1826</v>
      </c>
      <c r="H169" s="256" t="s">
        <v>35</v>
      </c>
      <c r="I169" s="256" t="s">
        <v>1353</v>
      </c>
      <c r="J169" s="256" t="s">
        <v>1823</v>
      </c>
      <c r="K169" s="263" t="s">
        <v>217</v>
      </c>
      <c r="L169" s="790"/>
      <c r="M169" s="790"/>
      <c r="N169" s="790"/>
      <c r="O169" s="790"/>
      <c r="P169" s="790"/>
      <c r="Q169" s="790"/>
      <c r="R169" s="784"/>
      <c r="S169" s="784"/>
      <c r="T169" s="784"/>
      <c r="U169" s="784"/>
      <c r="V169" s="784"/>
      <c r="W169" s="784"/>
      <c r="X169" s="784"/>
      <c r="Y169" s="784"/>
      <c r="Z169" s="784"/>
      <c r="AA169" s="784"/>
      <c r="AB169" s="784"/>
    </row>
    <row r="170" spans="1:28" ht="27" customHeight="1">
      <c r="A170" s="253">
        <f t="shared" si="0"/>
        <v>168</v>
      </c>
      <c r="B170" s="256" t="s">
        <v>1739</v>
      </c>
      <c r="C170" s="255">
        <v>44260</v>
      </c>
      <c r="D170" s="256" t="s">
        <v>1827</v>
      </c>
      <c r="E170" s="256" t="s">
        <v>1828</v>
      </c>
      <c r="F170" s="254"/>
      <c r="G170" s="256" t="s">
        <v>1788</v>
      </c>
      <c r="H170" s="256" t="s">
        <v>1245</v>
      </c>
      <c r="I170" s="256" t="s">
        <v>1776</v>
      </c>
      <c r="J170" s="256" t="s">
        <v>1829</v>
      </c>
      <c r="K170" s="263" t="s">
        <v>999</v>
      </c>
      <c r="L170" s="790"/>
      <c r="M170" s="790"/>
      <c r="N170" s="790"/>
      <c r="O170" s="790"/>
      <c r="P170" s="790"/>
      <c r="Q170" s="790"/>
      <c r="R170" s="784"/>
      <c r="S170" s="784"/>
      <c r="T170" s="784"/>
      <c r="U170" s="784"/>
      <c r="V170" s="784"/>
      <c r="W170" s="784"/>
      <c r="X170" s="784"/>
      <c r="Y170" s="784"/>
      <c r="Z170" s="784"/>
      <c r="AA170" s="784"/>
      <c r="AB170" s="784"/>
    </row>
    <row r="171" spans="1:28" ht="27" customHeight="1">
      <c r="A171" s="253">
        <f t="shared" si="0"/>
        <v>169</v>
      </c>
      <c r="B171" s="256" t="s">
        <v>1739</v>
      </c>
      <c r="C171" s="255">
        <v>44321</v>
      </c>
      <c r="D171" s="256" t="s">
        <v>1830</v>
      </c>
      <c r="E171" s="256" t="s">
        <v>1515</v>
      </c>
      <c r="F171" s="254"/>
      <c r="G171" s="256" t="s">
        <v>1831</v>
      </c>
      <c r="H171" s="256" t="s">
        <v>1245</v>
      </c>
      <c r="I171" s="256" t="s">
        <v>1832</v>
      </c>
      <c r="J171" s="256" t="s">
        <v>1833</v>
      </c>
      <c r="K171" s="263" t="s">
        <v>999</v>
      </c>
      <c r="L171" s="790"/>
      <c r="M171" s="790"/>
      <c r="N171" s="790"/>
      <c r="O171" s="790"/>
      <c r="P171" s="790"/>
      <c r="Q171" s="790"/>
      <c r="R171" s="784"/>
      <c r="S171" s="784"/>
      <c r="T171" s="784"/>
      <c r="U171" s="784"/>
      <c r="V171" s="784"/>
      <c r="W171" s="784"/>
      <c r="X171" s="784"/>
      <c r="Y171" s="784"/>
      <c r="Z171" s="784"/>
      <c r="AA171" s="784"/>
      <c r="AB171" s="784"/>
    </row>
    <row r="172" spans="1:28" ht="27" customHeight="1">
      <c r="A172" s="253">
        <f t="shared" si="0"/>
        <v>170</v>
      </c>
      <c r="B172" s="256" t="s">
        <v>1739</v>
      </c>
      <c r="C172" s="255">
        <v>44352</v>
      </c>
      <c r="D172" s="256" t="s">
        <v>1834</v>
      </c>
      <c r="E172" s="256" t="s">
        <v>1835</v>
      </c>
      <c r="F172" s="254"/>
      <c r="G172" s="256" t="s">
        <v>1836</v>
      </c>
      <c r="H172" s="256" t="s">
        <v>1245</v>
      </c>
      <c r="I172" s="256" t="s">
        <v>1327</v>
      </c>
      <c r="J172" s="256" t="s">
        <v>1837</v>
      </c>
      <c r="K172" s="263" t="s">
        <v>999</v>
      </c>
      <c r="L172" s="790"/>
      <c r="M172" s="790"/>
      <c r="N172" s="790"/>
      <c r="O172" s="790"/>
      <c r="P172" s="790"/>
      <c r="Q172" s="790"/>
      <c r="R172" s="784"/>
      <c r="S172" s="784"/>
      <c r="T172" s="784"/>
      <c r="U172" s="784"/>
      <c r="V172" s="784"/>
      <c r="W172" s="784"/>
      <c r="X172" s="784"/>
      <c r="Y172" s="784"/>
      <c r="Z172" s="784"/>
      <c r="AA172" s="784"/>
      <c r="AB172" s="784"/>
    </row>
    <row r="173" spans="1:28" ht="27" customHeight="1">
      <c r="A173" s="253">
        <f t="shared" si="0"/>
        <v>171</v>
      </c>
      <c r="B173" s="256" t="s">
        <v>1739</v>
      </c>
      <c r="C173" s="255">
        <v>44352</v>
      </c>
      <c r="D173" s="256" t="s">
        <v>1838</v>
      </c>
      <c r="E173" s="256" t="s">
        <v>1835</v>
      </c>
      <c r="F173" s="254"/>
      <c r="G173" s="256" t="s">
        <v>1839</v>
      </c>
      <c r="H173" s="256" t="s">
        <v>1245</v>
      </c>
      <c r="I173" s="256" t="s">
        <v>1840</v>
      </c>
      <c r="J173" s="256" t="s">
        <v>1841</v>
      </c>
      <c r="K173" s="263" t="s">
        <v>999</v>
      </c>
      <c r="L173" s="790"/>
      <c r="M173" s="790"/>
      <c r="N173" s="790"/>
      <c r="O173" s="790"/>
      <c r="P173" s="790"/>
      <c r="Q173" s="790"/>
      <c r="R173" s="784"/>
      <c r="S173" s="784"/>
      <c r="T173" s="784"/>
      <c r="U173" s="784"/>
      <c r="V173" s="784"/>
      <c r="W173" s="784"/>
      <c r="X173" s="784"/>
      <c r="Y173" s="784"/>
      <c r="Z173" s="784"/>
      <c r="AA173" s="784"/>
      <c r="AB173" s="784"/>
    </row>
    <row r="174" spans="1:28" ht="27" customHeight="1">
      <c r="A174" s="253">
        <f t="shared" si="0"/>
        <v>172</v>
      </c>
      <c r="B174" s="256" t="s">
        <v>1739</v>
      </c>
      <c r="C174" s="255">
        <v>44468</v>
      </c>
      <c r="D174" s="256" t="s">
        <v>1842</v>
      </c>
      <c r="E174" s="256" t="s">
        <v>1677</v>
      </c>
      <c r="F174" s="254"/>
      <c r="G174" s="256" t="s">
        <v>1843</v>
      </c>
      <c r="H174" s="256" t="s">
        <v>29</v>
      </c>
      <c r="I174" s="256" t="s">
        <v>1353</v>
      </c>
      <c r="J174" s="256" t="s">
        <v>1844</v>
      </c>
      <c r="K174" s="263" t="s">
        <v>217</v>
      </c>
      <c r="L174" s="790"/>
      <c r="M174" s="790"/>
      <c r="N174" s="790"/>
      <c r="O174" s="790"/>
      <c r="P174" s="790"/>
      <c r="Q174" s="790"/>
      <c r="R174" s="784"/>
      <c r="S174" s="784"/>
      <c r="T174" s="784"/>
      <c r="U174" s="784"/>
      <c r="V174" s="784"/>
      <c r="W174" s="784"/>
      <c r="X174" s="784"/>
      <c r="Y174" s="784"/>
      <c r="Z174" s="784"/>
      <c r="AA174" s="784"/>
      <c r="AB174" s="784"/>
    </row>
    <row r="175" spans="1:28" ht="27" customHeight="1">
      <c r="A175" s="253">
        <f t="shared" si="0"/>
        <v>173</v>
      </c>
      <c r="B175" s="256" t="s">
        <v>1739</v>
      </c>
      <c r="C175" s="255">
        <v>44532</v>
      </c>
      <c r="D175" s="256" t="s">
        <v>250</v>
      </c>
      <c r="E175" s="256" t="s">
        <v>1845</v>
      </c>
      <c r="F175" s="254"/>
      <c r="G175" s="256" t="s">
        <v>1846</v>
      </c>
      <c r="H175" s="256" t="s">
        <v>1245</v>
      </c>
      <c r="I175" s="256" t="s">
        <v>1847</v>
      </c>
      <c r="J175" s="256" t="s">
        <v>1848</v>
      </c>
      <c r="K175" s="263" t="s">
        <v>217</v>
      </c>
      <c r="L175" s="790"/>
      <c r="M175" s="790"/>
      <c r="N175" s="790"/>
      <c r="O175" s="790"/>
      <c r="P175" s="790"/>
      <c r="Q175" s="790"/>
      <c r="R175" s="784"/>
      <c r="S175" s="784"/>
      <c r="T175" s="784"/>
      <c r="U175" s="784"/>
      <c r="V175" s="784"/>
      <c r="W175" s="784"/>
      <c r="X175" s="784"/>
      <c r="Y175" s="784"/>
      <c r="Z175" s="784"/>
      <c r="AA175" s="784"/>
      <c r="AB175" s="784"/>
    </row>
    <row r="176" spans="1:28" ht="27" customHeight="1">
      <c r="A176" s="253">
        <f t="shared" si="0"/>
        <v>174</v>
      </c>
      <c r="B176" s="256" t="s">
        <v>1739</v>
      </c>
      <c r="C176" s="255">
        <v>44620</v>
      </c>
      <c r="D176" s="256" t="s">
        <v>250</v>
      </c>
      <c r="E176" s="256" t="s">
        <v>1849</v>
      </c>
      <c r="F176" s="254"/>
      <c r="G176" s="256" t="s">
        <v>1751</v>
      </c>
      <c r="H176" s="256" t="s">
        <v>1310</v>
      </c>
      <c r="I176" s="256" t="s">
        <v>1327</v>
      </c>
      <c r="J176" s="256" t="s">
        <v>1850</v>
      </c>
      <c r="K176" s="263" t="s">
        <v>217</v>
      </c>
      <c r="L176" s="790"/>
      <c r="M176" s="790"/>
      <c r="N176" s="790"/>
      <c r="O176" s="790"/>
      <c r="P176" s="790"/>
      <c r="Q176" s="790"/>
      <c r="R176" s="784"/>
      <c r="S176" s="784"/>
      <c r="T176" s="784"/>
      <c r="U176" s="784"/>
      <c r="V176" s="784"/>
      <c r="W176" s="784"/>
      <c r="X176" s="784"/>
      <c r="Y176" s="784"/>
      <c r="Z176" s="784"/>
      <c r="AA176" s="784"/>
      <c r="AB176" s="784"/>
    </row>
    <row r="177" spans="1:28" ht="27" customHeight="1">
      <c r="A177" s="253">
        <f t="shared" si="0"/>
        <v>175</v>
      </c>
      <c r="B177" s="256" t="s">
        <v>1739</v>
      </c>
      <c r="C177" s="261">
        <v>44685</v>
      </c>
      <c r="D177" s="256" t="s">
        <v>1715</v>
      </c>
      <c r="E177" s="256" t="s">
        <v>1851</v>
      </c>
      <c r="F177" s="254"/>
      <c r="G177" s="256" t="s">
        <v>1852</v>
      </c>
      <c r="H177" s="256" t="s">
        <v>609</v>
      </c>
      <c r="I177" s="256" t="s">
        <v>1327</v>
      </c>
      <c r="J177" s="256" t="s">
        <v>1853</v>
      </c>
      <c r="K177" s="263" t="s">
        <v>889</v>
      </c>
      <c r="L177" s="790"/>
      <c r="M177" s="790"/>
      <c r="N177" s="790"/>
      <c r="O177" s="790"/>
      <c r="P177" s="790"/>
      <c r="Q177" s="790"/>
      <c r="R177" s="784"/>
      <c r="S177" s="784"/>
      <c r="T177" s="784"/>
      <c r="U177" s="784"/>
      <c r="V177" s="784"/>
      <c r="W177" s="784"/>
      <c r="X177" s="784"/>
      <c r="Y177" s="784"/>
      <c r="Z177" s="784"/>
      <c r="AA177" s="784"/>
      <c r="AB177" s="784"/>
    </row>
    <row r="178" spans="1:28" ht="27" customHeight="1">
      <c r="A178" s="253">
        <f t="shared" si="0"/>
        <v>176</v>
      </c>
      <c r="B178" s="256" t="s">
        <v>1739</v>
      </c>
      <c r="C178" s="261">
        <v>44699</v>
      </c>
      <c r="D178" s="256" t="s">
        <v>1854</v>
      </c>
      <c r="E178" s="256" t="s">
        <v>1855</v>
      </c>
      <c r="F178" s="254"/>
      <c r="G178" s="256" t="s">
        <v>1856</v>
      </c>
      <c r="H178" s="256" t="s">
        <v>25</v>
      </c>
      <c r="I178" s="256" t="s">
        <v>1327</v>
      </c>
      <c r="J178" s="256" t="s">
        <v>1769</v>
      </c>
      <c r="K178" s="263" t="s">
        <v>889</v>
      </c>
      <c r="L178" s="790"/>
      <c r="M178" s="790"/>
      <c r="N178" s="790"/>
      <c r="O178" s="790"/>
      <c r="P178" s="790"/>
      <c r="Q178" s="790"/>
      <c r="R178" s="784"/>
      <c r="S178" s="784"/>
      <c r="T178" s="784"/>
      <c r="U178" s="784"/>
      <c r="V178" s="784"/>
      <c r="W178" s="784"/>
      <c r="X178" s="784"/>
      <c r="Y178" s="784"/>
      <c r="Z178" s="784"/>
      <c r="AA178" s="784"/>
      <c r="AB178" s="784"/>
    </row>
    <row r="179" spans="1:28" ht="27" customHeight="1">
      <c r="A179" s="253">
        <f t="shared" si="0"/>
        <v>177</v>
      </c>
      <c r="B179" s="256" t="s">
        <v>1739</v>
      </c>
      <c r="C179" s="261">
        <v>44736</v>
      </c>
      <c r="D179" s="256" t="s">
        <v>1857</v>
      </c>
      <c r="E179" s="256" t="s">
        <v>701</v>
      </c>
      <c r="F179" s="254"/>
      <c r="G179" s="256" t="s">
        <v>1858</v>
      </c>
      <c r="H179" s="256" t="s">
        <v>662</v>
      </c>
      <c r="I179" s="256" t="s">
        <v>1322</v>
      </c>
      <c r="J179" s="256" t="s">
        <v>1859</v>
      </c>
      <c r="K179" s="263" t="s">
        <v>889</v>
      </c>
      <c r="L179" s="790"/>
      <c r="M179" s="790"/>
      <c r="N179" s="790"/>
      <c r="O179" s="790"/>
      <c r="P179" s="790"/>
      <c r="Q179" s="790"/>
      <c r="R179" s="784"/>
      <c r="S179" s="784"/>
      <c r="T179" s="784"/>
      <c r="U179" s="784"/>
      <c r="V179" s="784"/>
      <c r="W179" s="784"/>
      <c r="X179" s="784"/>
      <c r="Y179" s="784"/>
      <c r="Z179" s="784"/>
      <c r="AA179" s="784"/>
      <c r="AB179" s="784"/>
    </row>
    <row r="180" spans="1:28" ht="45.75" customHeight="1">
      <c r="A180" s="253">
        <f t="shared" si="0"/>
        <v>178</v>
      </c>
      <c r="B180" s="256" t="s">
        <v>1739</v>
      </c>
      <c r="C180" s="255">
        <v>44739</v>
      </c>
      <c r="D180" s="256" t="s">
        <v>1860</v>
      </c>
      <c r="E180" s="256" t="s">
        <v>1861</v>
      </c>
      <c r="F180" s="254"/>
      <c r="G180" s="256" t="s">
        <v>1862</v>
      </c>
      <c r="H180" s="256" t="s">
        <v>1310</v>
      </c>
      <c r="I180" s="256" t="s">
        <v>1322</v>
      </c>
      <c r="J180" s="256" t="s">
        <v>1863</v>
      </c>
      <c r="K180" s="263" t="s">
        <v>999</v>
      </c>
      <c r="L180" s="790"/>
      <c r="M180" s="790"/>
      <c r="N180" s="790"/>
      <c r="O180" s="790"/>
      <c r="P180" s="790"/>
      <c r="Q180" s="790"/>
      <c r="R180" s="784"/>
      <c r="S180" s="784"/>
      <c r="T180" s="784"/>
      <c r="U180" s="784"/>
      <c r="V180" s="784"/>
      <c r="W180" s="784"/>
      <c r="X180" s="784"/>
      <c r="Y180" s="784"/>
      <c r="Z180" s="784"/>
      <c r="AA180" s="784"/>
      <c r="AB180" s="784"/>
    </row>
    <row r="181" spans="1:28" ht="27" customHeight="1">
      <c r="A181" s="253">
        <f t="shared" si="0"/>
        <v>179</v>
      </c>
      <c r="B181" s="256" t="s">
        <v>1864</v>
      </c>
      <c r="C181" s="261">
        <v>44098</v>
      </c>
      <c r="D181" s="256" t="s">
        <v>1865</v>
      </c>
      <c r="E181" s="256" t="s">
        <v>1866</v>
      </c>
      <c r="F181" s="254"/>
      <c r="G181" s="256" t="s">
        <v>1867</v>
      </c>
      <c r="H181" s="256" t="s">
        <v>584</v>
      </c>
      <c r="I181" s="256" t="s">
        <v>1868</v>
      </c>
      <c r="J181" s="256" t="s">
        <v>1869</v>
      </c>
      <c r="K181" s="263" t="s">
        <v>89</v>
      </c>
      <c r="L181" s="790"/>
      <c r="M181" s="790"/>
      <c r="N181" s="790"/>
      <c r="O181" s="790"/>
      <c r="P181" s="790"/>
      <c r="Q181" s="790"/>
      <c r="R181" s="784"/>
      <c r="S181" s="784"/>
      <c r="T181" s="784"/>
      <c r="U181" s="784"/>
      <c r="V181" s="784"/>
      <c r="W181" s="784"/>
      <c r="X181" s="784"/>
      <c r="Y181" s="784"/>
      <c r="Z181" s="784"/>
      <c r="AA181" s="784"/>
      <c r="AB181" s="784"/>
    </row>
    <row r="182" spans="1:28" ht="27" customHeight="1">
      <c r="A182" s="253">
        <f t="shared" si="0"/>
        <v>180</v>
      </c>
      <c r="B182" s="256" t="s">
        <v>1864</v>
      </c>
      <c r="C182" s="261">
        <v>44084</v>
      </c>
      <c r="D182" s="256" t="s">
        <v>1870</v>
      </c>
      <c r="E182" s="256" t="s">
        <v>1871</v>
      </c>
      <c r="F182" s="254"/>
      <c r="G182" s="256" t="s">
        <v>1872</v>
      </c>
      <c r="H182" s="256" t="s">
        <v>584</v>
      </c>
      <c r="I182" s="256" t="s">
        <v>1873</v>
      </c>
      <c r="J182" s="256" t="s">
        <v>1874</v>
      </c>
      <c r="K182" s="263" t="s">
        <v>999</v>
      </c>
      <c r="L182" s="790"/>
      <c r="M182" s="790"/>
      <c r="N182" s="790"/>
      <c r="O182" s="790"/>
      <c r="P182" s="790"/>
      <c r="Q182" s="790"/>
      <c r="R182" s="784"/>
      <c r="S182" s="784"/>
      <c r="T182" s="784"/>
      <c r="U182" s="784"/>
      <c r="V182" s="784"/>
      <c r="W182" s="784"/>
      <c r="X182" s="784"/>
      <c r="Y182" s="784"/>
      <c r="Z182" s="784"/>
      <c r="AA182" s="784"/>
      <c r="AB182" s="784"/>
    </row>
    <row r="183" spans="1:28" ht="27" customHeight="1">
      <c r="A183" s="253">
        <f t="shared" si="0"/>
        <v>181</v>
      </c>
      <c r="B183" s="256" t="s">
        <v>1864</v>
      </c>
      <c r="C183" s="254">
        <v>2022</v>
      </c>
      <c r="D183" s="256" t="s">
        <v>1875</v>
      </c>
      <c r="E183" s="256" t="s">
        <v>1876</v>
      </c>
      <c r="F183" s="254"/>
      <c r="G183" s="256" t="s">
        <v>1877</v>
      </c>
      <c r="H183" s="256" t="s">
        <v>1310</v>
      </c>
      <c r="I183" s="256" t="s">
        <v>1322</v>
      </c>
      <c r="J183" s="256" t="s">
        <v>1878</v>
      </c>
      <c r="K183" s="263" t="s">
        <v>120</v>
      </c>
      <c r="L183" s="790"/>
      <c r="M183" s="790"/>
      <c r="N183" s="790"/>
      <c r="O183" s="790"/>
      <c r="P183" s="790"/>
      <c r="Q183" s="790"/>
      <c r="R183" s="784"/>
      <c r="S183" s="784"/>
      <c r="T183" s="784"/>
      <c r="U183" s="784"/>
      <c r="V183" s="784"/>
      <c r="W183" s="784"/>
      <c r="X183" s="784"/>
      <c r="Y183" s="784"/>
      <c r="Z183" s="784"/>
      <c r="AA183" s="784"/>
      <c r="AB183" s="784"/>
    </row>
    <row r="184" spans="1:28" ht="27" customHeight="1">
      <c r="A184" s="253">
        <f t="shared" si="0"/>
        <v>182</v>
      </c>
      <c r="B184" s="256" t="s">
        <v>1864</v>
      </c>
      <c r="C184" s="261">
        <v>37927</v>
      </c>
      <c r="D184" s="256" t="s">
        <v>1879</v>
      </c>
      <c r="E184" s="256" t="s">
        <v>1880</v>
      </c>
      <c r="F184" s="254"/>
      <c r="G184" s="256" t="s">
        <v>1881</v>
      </c>
      <c r="H184" s="259" t="s">
        <v>672</v>
      </c>
      <c r="I184" s="256" t="s">
        <v>1882</v>
      </c>
      <c r="J184" s="256" t="s">
        <v>1883</v>
      </c>
      <c r="K184" s="263" t="s">
        <v>217</v>
      </c>
      <c r="L184" s="790"/>
      <c r="M184" s="790"/>
      <c r="N184" s="790"/>
      <c r="O184" s="790"/>
      <c r="P184" s="790"/>
      <c r="Q184" s="790"/>
      <c r="R184" s="784"/>
      <c r="S184" s="784"/>
      <c r="T184" s="784"/>
      <c r="U184" s="784"/>
      <c r="V184" s="784"/>
      <c r="W184" s="784"/>
      <c r="X184" s="784"/>
      <c r="Y184" s="784"/>
      <c r="Z184" s="784"/>
      <c r="AA184" s="784"/>
      <c r="AB184" s="784"/>
    </row>
    <row r="185" spans="1:28" ht="27" customHeight="1">
      <c r="A185" s="253">
        <f t="shared" si="0"/>
        <v>183</v>
      </c>
      <c r="B185" s="256" t="s">
        <v>1864</v>
      </c>
      <c r="C185" s="261">
        <v>40666</v>
      </c>
      <c r="D185" s="256" t="s">
        <v>1884</v>
      </c>
      <c r="E185" s="256" t="s">
        <v>1039</v>
      </c>
      <c r="F185" s="254"/>
      <c r="G185" s="256" t="s">
        <v>1885</v>
      </c>
      <c r="H185" s="256" t="s">
        <v>233</v>
      </c>
      <c r="I185" s="256" t="s">
        <v>1882</v>
      </c>
      <c r="J185" s="256" t="s">
        <v>1886</v>
      </c>
      <c r="K185" s="263" t="s">
        <v>217</v>
      </c>
      <c r="L185" s="790"/>
      <c r="M185" s="790"/>
      <c r="N185" s="790"/>
      <c r="O185" s="790"/>
      <c r="P185" s="790"/>
      <c r="Q185" s="790"/>
      <c r="R185" s="784"/>
      <c r="S185" s="784"/>
      <c r="T185" s="784"/>
      <c r="U185" s="784"/>
      <c r="V185" s="784"/>
      <c r="W185" s="784"/>
      <c r="X185" s="784"/>
      <c r="Y185" s="784"/>
      <c r="Z185" s="784"/>
      <c r="AA185" s="784"/>
      <c r="AB185" s="784"/>
    </row>
    <row r="186" spans="1:28" ht="27" customHeight="1">
      <c r="A186" s="253">
        <f t="shared" si="0"/>
        <v>184</v>
      </c>
      <c r="B186" s="256" t="s">
        <v>1864</v>
      </c>
      <c r="C186" s="255">
        <v>42828</v>
      </c>
      <c r="D186" s="256" t="s">
        <v>1870</v>
      </c>
      <c r="E186" s="256" t="s">
        <v>1887</v>
      </c>
      <c r="F186" s="254"/>
      <c r="G186" s="256" t="s">
        <v>1867</v>
      </c>
      <c r="H186" s="256" t="s">
        <v>1245</v>
      </c>
      <c r="I186" s="256" t="s">
        <v>1868</v>
      </c>
      <c r="J186" s="256" t="s">
        <v>1888</v>
      </c>
      <c r="K186" s="263" t="s">
        <v>217</v>
      </c>
      <c r="L186" s="790"/>
      <c r="M186" s="790"/>
      <c r="N186" s="790"/>
      <c r="O186" s="790"/>
      <c r="P186" s="790"/>
      <c r="Q186" s="790"/>
      <c r="R186" s="784"/>
      <c r="S186" s="784"/>
      <c r="T186" s="784"/>
      <c r="U186" s="784"/>
      <c r="V186" s="784"/>
      <c r="W186" s="784"/>
      <c r="X186" s="784"/>
      <c r="Y186" s="784"/>
      <c r="Z186" s="784"/>
      <c r="AA186" s="784"/>
      <c r="AB186" s="784"/>
    </row>
    <row r="187" spans="1:28" ht="27" customHeight="1">
      <c r="A187" s="253">
        <f t="shared" si="0"/>
        <v>185</v>
      </c>
      <c r="B187" s="256" t="s">
        <v>1864</v>
      </c>
      <c r="C187" s="255">
        <v>40746</v>
      </c>
      <c r="D187" s="256" t="s">
        <v>1889</v>
      </c>
      <c r="E187" s="256" t="s">
        <v>1890</v>
      </c>
      <c r="F187" s="254"/>
      <c r="G187" s="256" t="s">
        <v>1891</v>
      </c>
      <c r="H187" s="256" t="s">
        <v>558</v>
      </c>
      <c r="I187" s="256" t="s">
        <v>1892</v>
      </c>
      <c r="J187" s="256" t="s">
        <v>1893</v>
      </c>
      <c r="K187" s="263" t="s">
        <v>217</v>
      </c>
      <c r="L187" s="790"/>
      <c r="M187" s="790"/>
      <c r="N187" s="790"/>
      <c r="O187" s="790"/>
      <c r="P187" s="790"/>
      <c r="Q187" s="790"/>
      <c r="R187" s="784"/>
      <c r="S187" s="784"/>
      <c r="T187" s="784"/>
      <c r="U187" s="784"/>
      <c r="V187" s="784"/>
      <c r="W187" s="784"/>
      <c r="X187" s="784"/>
      <c r="Y187" s="784"/>
      <c r="Z187" s="784"/>
      <c r="AA187" s="784"/>
      <c r="AB187" s="784"/>
    </row>
    <row r="188" spans="1:28" ht="27" customHeight="1">
      <c r="A188" s="253">
        <f t="shared" si="0"/>
        <v>186</v>
      </c>
      <c r="B188" s="256" t="s">
        <v>1864</v>
      </c>
      <c r="C188" s="255">
        <v>43537</v>
      </c>
      <c r="D188" s="256" t="s">
        <v>1894</v>
      </c>
      <c r="E188" s="256" t="s">
        <v>1895</v>
      </c>
      <c r="F188" s="254"/>
      <c r="G188" s="256" t="s">
        <v>1896</v>
      </c>
      <c r="H188" s="256" t="s">
        <v>584</v>
      </c>
      <c r="I188" s="256" t="s">
        <v>1892</v>
      </c>
      <c r="J188" s="256" t="s">
        <v>1897</v>
      </c>
      <c r="K188" s="263" t="s">
        <v>999</v>
      </c>
      <c r="L188" s="790"/>
      <c r="M188" s="790"/>
      <c r="N188" s="790"/>
      <c r="O188" s="790"/>
      <c r="P188" s="790"/>
      <c r="Q188" s="790"/>
      <c r="R188" s="784"/>
      <c r="S188" s="784"/>
      <c r="T188" s="784"/>
      <c r="U188" s="784"/>
      <c r="V188" s="784"/>
      <c r="W188" s="784"/>
      <c r="X188" s="784"/>
      <c r="Y188" s="784"/>
      <c r="Z188" s="784"/>
      <c r="AA188" s="784"/>
      <c r="AB188" s="784"/>
    </row>
    <row r="189" spans="1:28" ht="27" customHeight="1">
      <c r="A189" s="253">
        <f t="shared" si="0"/>
        <v>187</v>
      </c>
      <c r="B189" s="256" t="s">
        <v>1864</v>
      </c>
      <c r="C189" s="255">
        <v>43586</v>
      </c>
      <c r="D189" s="256" t="s">
        <v>1894</v>
      </c>
      <c r="E189" s="256" t="s">
        <v>1898</v>
      </c>
      <c r="F189" s="254"/>
      <c r="G189" s="256" t="s">
        <v>1899</v>
      </c>
      <c r="H189" s="256" t="s">
        <v>1245</v>
      </c>
      <c r="I189" s="256" t="s">
        <v>1892</v>
      </c>
      <c r="J189" s="256" t="s">
        <v>1897</v>
      </c>
      <c r="K189" s="263" t="s">
        <v>999</v>
      </c>
      <c r="L189" s="790"/>
      <c r="M189" s="790"/>
      <c r="N189" s="790"/>
      <c r="O189" s="790"/>
      <c r="P189" s="790"/>
      <c r="Q189" s="790"/>
      <c r="R189" s="784"/>
      <c r="S189" s="784"/>
      <c r="T189" s="784"/>
      <c r="U189" s="784"/>
      <c r="V189" s="784"/>
      <c r="W189" s="784"/>
      <c r="X189" s="784"/>
      <c r="Y189" s="784"/>
      <c r="Z189" s="784"/>
      <c r="AA189" s="784"/>
      <c r="AB189" s="784"/>
    </row>
    <row r="190" spans="1:28" ht="27" customHeight="1">
      <c r="A190" s="253">
        <f t="shared" si="0"/>
        <v>188</v>
      </c>
      <c r="B190" s="256" t="s">
        <v>1864</v>
      </c>
      <c r="C190" s="261">
        <v>43319</v>
      </c>
      <c r="D190" s="256" t="s">
        <v>1894</v>
      </c>
      <c r="E190" s="256" t="s">
        <v>1900</v>
      </c>
      <c r="F190" s="254"/>
      <c r="G190" s="256" t="s">
        <v>1901</v>
      </c>
      <c r="H190" s="256" t="s">
        <v>584</v>
      </c>
      <c r="I190" s="256" t="s">
        <v>1892</v>
      </c>
      <c r="J190" s="256" t="s">
        <v>1897</v>
      </c>
      <c r="K190" s="263" t="s">
        <v>999</v>
      </c>
      <c r="L190" s="790"/>
      <c r="M190" s="790"/>
      <c r="N190" s="790"/>
      <c r="O190" s="790"/>
      <c r="P190" s="790"/>
      <c r="Q190" s="790"/>
      <c r="R190" s="784"/>
      <c r="S190" s="784"/>
      <c r="T190" s="784"/>
      <c r="U190" s="784"/>
      <c r="V190" s="784"/>
      <c r="W190" s="784"/>
      <c r="X190" s="784"/>
      <c r="Y190" s="784"/>
      <c r="Z190" s="784"/>
      <c r="AA190" s="784"/>
      <c r="AB190" s="784"/>
    </row>
    <row r="191" spans="1:28" ht="27" customHeight="1">
      <c r="A191" s="253">
        <f t="shared" si="0"/>
        <v>189</v>
      </c>
      <c r="B191" s="256" t="s">
        <v>1864</v>
      </c>
      <c r="C191" s="255">
        <v>43586</v>
      </c>
      <c r="D191" s="256" t="s">
        <v>1894</v>
      </c>
      <c r="E191" s="256" t="s">
        <v>1902</v>
      </c>
      <c r="F191" s="254"/>
      <c r="G191" s="256" t="s">
        <v>1903</v>
      </c>
      <c r="H191" s="256" t="s">
        <v>584</v>
      </c>
      <c r="I191" s="256" t="s">
        <v>1892</v>
      </c>
      <c r="J191" s="256" t="s">
        <v>1897</v>
      </c>
      <c r="K191" s="263" t="s">
        <v>999</v>
      </c>
      <c r="L191" s="790"/>
      <c r="M191" s="790"/>
      <c r="N191" s="790"/>
      <c r="O191" s="790"/>
      <c r="P191" s="790"/>
      <c r="Q191" s="790"/>
      <c r="R191" s="784"/>
      <c r="S191" s="784"/>
      <c r="T191" s="784"/>
      <c r="U191" s="784"/>
      <c r="V191" s="784"/>
      <c r="W191" s="784"/>
      <c r="X191" s="784"/>
      <c r="Y191" s="784"/>
      <c r="Z191" s="784"/>
      <c r="AA191" s="784"/>
      <c r="AB191" s="784"/>
    </row>
    <row r="192" spans="1:28" ht="27" customHeight="1">
      <c r="A192" s="253">
        <f t="shared" si="0"/>
        <v>190</v>
      </c>
      <c r="B192" s="256" t="s">
        <v>1864</v>
      </c>
      <c r="C192" s="255">
        <v>43318</v>
      </c>
      <c r="D192" s="256" t="s">
        <v>1894</v>
      </c>
      <c r="E192" s="256" t="s">
        <v>1904</v>
      </c>
      <c r="F192" s="254"/>
      <c r="G192" s="256" t="s">
        <v>1905</v>
      </c>
      <c r="H192" s="256" t="s">
        <v>584</v>
      </c>
      <c r="I192" s="256" t="s">
        <v>1892</v>
      </c>
      <c r="J192" s="256" t="s">
        <v>1897</v>
      </c>
      <c r="K192" s="263" t="s">
        <v>999</v>
      </c>
      <c r="L192" s="790"/>
      <c r="M192" s="790"/>
      <c r="N192" s="790"/>
      <c r="O192" s="790"/>
      <c r="P192" s="790"/>
      <c r="Q192" s="790"/>
      <c r="R192" s="784"/>
      <c r="S192" s="784"/>
      <c r="T192" s="784"/>
      <c r="U192" s="784"/>
      <c r="V192" s="784"/>
      <c r="W192" s="784"/>
      <c r="X192" s="784"/>
      <c r="Y192" s="784"/>
      <c r="Z192" s="784"/>
      <c r="AA192" s="784"/>
      <c r="AB192" s="784"/>
    </row>
    <row r="193" spans="1:28" ht="27" customHeight="1">
      <c r="A193" s="253">
        <f t="shared" si="0"/>
        <v>191</v>
      </c>
      <c r="B193" s="256" t="s">
        <v>1864</v>
      </c>
      <c r="C193" s="261">
        <v>43477</v>
      </c>
      <c r="D193" s="256" t="s">
        <v>1894</v>
      </c>
      <c r="E193" s="256" t="s">
        <v>1906</v>
      </c>
      <c r="F193" s="254"/>
      <c r="G193" s="256" t="s">
        <v>1907</v>
      </c>
      <c r="H193" s="256" t="s">
        <v>584</v>
      </c>
      <c r="I193" s="256" t="s">
        <v>1892</v>
      </c>
      <c r="J193" s="256" t="s">
        <v>1897</v>
      </c>
      <c r="K193" s="263" t="s">
        <v>999</v>
      </c>
      <c r="L193" s="790"/>
      <c r="M193" s="790"/>
      <c r="N193" s="790"/>
      <c r="O193" s="790"/>
      <c r="P193" s="790"/>
      <c r="Q193" s="790"/>
      <c r="R193" s="784"/>
      <c r="S193" s="784"/>
      <c r="T193" s="784"/>
      <c r="U193" s="784"/>
      <c r="V193" s="784"/>
      <c r="W193" s="784"/>
      <c r="X193" s="784"/>
      <c r="Y193" s="784"/>
      <c r="Z193" s="784"/>
      <c r="AA193" s="784"/>
      <c r="AB193" s="784"/>
    </row>
    <row r="194" spans="1:28" ht="27" customHeight="1">
      <c r="A194" s="253">
        <f t="shared" si="0"/>
        <v>192</v>
      </c>
      <c r="B194" s="256" t="s">
        <v>1864</v>
      </c>
      <c r="C194" s="255">
        <v>43478</v>
      </c>
      <c r="D194" s="256" t="s">
        <v>1894</v>
      </c>
      <c r="E194" s="256" t="s">
        <v>1908</v>
      </c>
      <c r="F194" s="254"/>
      <c r="G194" s="256" t="s">
        <v>1909</v>
      </c>
      <c r="H194" s="256" t="s">
        <v>584</v>
      </c>
      <c r="I194" s="256" t="s">
        <v>1892</v>
      </c>
      <c r="J194" s="256" t="s">
        <v>1897</v>
      </c>
      <c r="K194" s="263" t="s">
        <v>999</v>
      </c>
      <c r="L194" s="790"/>
      <c r="M194" s="790"/>
      <c r="N194" s="790"/>
      <c r="O194" s="790"/>
      <c r="P194" s="790"/>
      <c r="Q194" s="790"/>
      <c r="R194" s="784"/>
      <c r="S194" s="784"/>
      <c r="T194" s="784"/>
      <c r="U194" s="784"/>
      <c r="V194" s="784"/>
      <c r="W194" s="784"/>
      <c r="X194" s="784"/>
      <c r="Y194" s="784"/>
      <c r="Z194" s="784"/>
      <c r="AA194" s="784"/>
      <c r="AB194" s="784"/>
    </row>
    <row r="195" spans="1:28" ht="27" customHeight="1">
      <c r="A195" s="253">
        <f t="shared" si="0"/>
        <v>193</v>
      </c>
      <c r="B195" s="256" t="s">
        <v>1864</v>
      </c>
      <c r="C195" s="255">
        <v>41099</v>
      </c>
      <c r="D195" s="256" t="s">
        <v>1910</v>
      </c>
      <c r="E195" s="256" t="s">
        <v>1911</v>
      </c>
      <c r="F195" s="254"/>
      <c r="G195" s="256" t="s">
        <v>1912</v>
      </c>
      <c r="H195" s="256" t="s">
        <v>1245</v>
      </c>
      <c r="I195" s="256" t="s">
        <v>1892</v>
      </c>
      <c r="J195" s="256" t="s">
        <v>1913</v>
      </c>
      <c r="K195" s="263" t="s">
        <v>999</v>
      </c>
      <c r="L195" s="790"/>
      <c r="M195" s="790"/>
      <c r="N195" s="790"/>
      <c r="O195" s="790"/>
      <c r="P195" s="790"/>
      <c r="Q195" s="790"/>
      <c r="R195" s="784"/>
      <c r="S195" s="784"/>
      <c r="T195" s="784"/>
      <c r="U195" s="784"/>
      <c r="V195" s="784"/>
      <c r="W195" s="784"/>
      <c r="X195" s="784"/>
      <c r="Y195" s="784"/>
      <c r="Z195" s="784"/>
      <c r="AA195" s="784"/>
      <c r="AB195" s="784"/>
    </row>
    <row r="196" spans="1:28" ht="27" customHeight="1">
      <c r="A196" s="253">
        <f t="shared" si="0"/>
        <v>194</v>
      </c>
      <c r="B196" s="256" t="s">
        <v>1914</v>
      </c>
      <c r="C196" s="273">
        <v>41073</v>
      </c>
      <c r="D196" s="256" t="s">
        <v>1915</v>
      </c>
      <c r="E196" s="256" t="s">
        <v>1045</v>
      </c>
      <c r="F196" s="257"/>
      <c r="G196" s="256" t="s">
        <v>1916</v>
      </c>
      <c r="H196" s="256" t="s">
        <v>1414</v>
      </c>
      <c r="I196" s="256" t="s">
        <v>1917</v>
      </c>
      <c r="J196" s="256" t="s">
        <v>1918</v>
      </c>
      <c r="K196" s="263" t="s">
        <v>217</v>
      </c>
      <c r="L196" s="790"/>
      <c r="M196" s="790"/>
      <c r="N196" s="790"/>
      <c r="O196" s="790"/>
      <c r="P196" s="790"/>
      <c r="Q196" s="790"/>
      <c r="R196" s="784"/>
      <c r="S196" s="784"/>
      <c r="T196" s="784"/>
      <c r="U196" s="784"/>
      <c r="V196" s="784"/>
      <c r="W196" s="784"/>
      <c r="X196" s="784"/>
      <c r="Y196" s="784"/>
      <c r="Z196" s="784"/>
      <c r="AA196" s="784"/>
      <c r="AB196" s="784"/>
    </row>
    <row r="197" spans="1:28" ht="27" customHeight="1">
      <c r="A197" s="253">
        <f t="shared" si="0"/>
        <v>195</v>
      </c>
      <c r="B197" s="256" t="s">
        <v>1914</v>
      </c>
      <c r="C197" s="273">
        <v>40963</v>
      </c>
      <c r="D197" s="256" t="s">
        <v>1919</v>
      </c>
      <c r="E197" s="256" t="s">
        <v>1920</v>
      </c>
      <c r="F197" s="257"/>
      <c r="G197" s="256" t="s">
        <v>1921</v>
      </c>
      <c r="H197" s="256" t="s">
        <v>706</v>
      </c>
      <c r="I197" s="256" t="s">
        <v>1353</v>
      </c>
      <c r="J197" s="256" t="s">
        <v>1922</v>
      </c>
      <c r="K197" s="263" t="s">
        <v>217</v>
      </c>
      <c r="L197" s="790"/>
      <c r="M197" s="790"/>
      <c r="N197" s="790"/>
      <c r="O197" s="790"/>
      <c r="P197" s="790"/>
      <c r="Q197" s="790"/>
      <c r="R197" s="784"/>
      <c r="S197" s="784"/>
      <c r="T197" s="784"/>
      <c r="U197" s="784"/>
      <c r="V197" s="784"/>
      <c r="W197" s="784"/>
      <c r="X197" s="784"/>
      <c r="Y197" s="784"/>
      <c r="Z197" s="784"/>
      <c r="AA197" s="784"/>
      <c r="AB197" s="784"/>
    </row>
    <row r="198" spans="1:28" ht="27" customHeight="1">
      <c r="A198" s="253">
        <f t="shared" si="0"/>
        <v>196</v>
      </c>
      <c r="B198" s="256" t="s">
        <v>1914</v>
      </c>
      <c r="C198" s="274">
        <v>41281</v>
      </c>
      <c r="D198" s="256" t="s">
        <v>1923</v>
      </c>
      <c r="E198" s="256" t="s">
        <v>1924</v>
      </c>
      <c r="F198" s="257"/>
      <c r="G198" s="256" t="s">
        <v>1925</v>
      </c>
      <c r="H198" s="259" t="s">
        <v>672</v>
      </c>
      <c r="I198" s="256" t="s">
        <v>1926</v>
      </c>
      <c r="J198" s="256" t="s">
        <v>1927</v>
      </c>
      <c r="K198" s="263" t="s">
        <v>217</v>
      </c>
      <c r="L198" s="790"/>
      <c r="M198" s="790"/>
      <c r="N198" s="790"/>
      <c r="O198" s="790"/>
      <c r="P198" s="790"/>
      <c r="Q198" s="790"/>
      <c r="R198" s="784"/>
      <c r="S198" s="784"/>
      <c r="T198" s="784"/>
      <c r="U198" s="784"/>
      <c r="V198" s="784"/>
      <c r="W198" s="784"/>
      <c r="X198" s="784"/>
      <c r="Y198" s="784"/>
      <c r="Z198" s="784"/>
      <c r="AA198" s="784"/>
      <c r="AB198" s="784"/>
    </row>
    <row r="199" spans="1:28" ht="27" customHeight="1">
      <c r="A199" s="253">
        <f t="shared" si="0"/>
        <v>197</v>
      </c>
      <c r="B199" s="256" t="s">
        <v>1914</v>
      </c>
      <c r="C199" s="273">
        <v>41478</v>
      </c>
      <c r="D199" s="256" t="s">
        <v>1928</v>
      </c>
      <c r="E199" s="256" t="s">
        <v>1929</v>
      </c>
      <c r="F199" s="257"/>
      <c r="G199" s="256" t="s">
        <v>1930</v>
      </c>
      <c r="H199" s="256" t="s">
        <v>1245</v>
      </c>
      <c r="I199" s="256" t="s">
        <v>1353</v>
      </c>
      <c r="J199" s="256" t="s">
        <v>1931</v>
      </c>
      <c r="K199" s="263" t="s">
        <v>217</v>
      </c>
      <c r="L199" s="790"/>
      <c r="M199" s="790"/>
      <c r="N199" s="790"/>
      <c r="O199" s="790"/>
      <c r="P199" s="790"/>
      <c r="Q199" s="790"/>
      <c r="R199" s="784"/>
      <c r="S199" s="784"/>
      <c r="T199" s="784"/>
      <c r="U199" s="784"/>
      <c r="V199" s="784"/>
      <c r="W199" s="784"/>
      <c r="X199" s="784"/>
      <c r="Y199" s="784"/>
      <c r="Z199" s="784"/>
      <c r="AA199" s="784"/>
      <c r="AB199" s="784"/>
    </row>
    <row r="200" spans="1:28" ht="27" customHeight="1">
      <c r="A200" s="253">
        <f t="shared" si="0"/>
        <v>198</v>
      </c>
      <c r="B200" s="256" t="s">
        <v>1914</v>
      </c>
      <c r="C200" s="257" t="s">
        <v>1932</v>
      </c>
      <c r="D200" s="256" t="s">
        <v>1933</v>
      </c>
      <c r="E200" s="256" t="s">
        <v>1934</v>
      </c>
      <c r="F200" s="257"/>
      <c r="G200" s="256" t="s">
        <v>1935</v>
      </c>
      <c r="H200" s="256" t="s">
        <v>62</v>
      </c>
      <c r="I200" s="256" t="s">
        <v>1353</v>
      </c>
      <c r="J200" s="256" t="s">
        <v>1936</v>
      </c>
      <c r="K200" s="263" t="s">
        <v>217</v>
      </c>
      <c r="L200" s="790"/>
      <c r="M200" s="790"/>
      <c r="N200" s="790"/>
      <c r="O200" s="790"/>
      <c r="P200" s="790"/>
      <c r="Q200" s="790"/>
      <c r="R200" s="784"/>
      <c r="S200" s="784"/>
      <c r="T200" s="784"/>
      <c r="U200" s="784"/>
      <c r="V200" s="784"/>
      <c r="W200" s="784"/>
      <c r="X200" s="784"/>
      <c r="Y200" s="784"/>
      <c r="Z200" s="784"/>
      <c r="AA200" s="784"/>
      <c r="AB200" s="784"/>
    </row>
    <row r="201" spans="1:28" ht="27" customHeight="1">
      <c r="A201" s="253">
        <f t="shared" si="0"/>
        <v>199</v>
      </c>
      <c r="B201" s="256" t="s">
        <v>1914</v>
      </c>
      <c r="C201" s="273">
        <v>41779</v>
      </c>
      <c r="D201" s="256" t="s">
        <v>1937</v>
      </c>
      <c r="E201" s="256" t="s">
        <v>1938</v>
      </c>
      <c r="F201" s="257"/>
      <c r="G201" s="256" t="s">
        <v>1939</v>
      </c>
      <c r="H201" s="256" t="s">
        <v>62</v>
      </c>
      <c r="I201" s="256" t="s">
        <v>1327</v>
      </c>
      <c r="J201" s="256" t="s">
        <v>1940</v>
      </c>
      <c r="K201" s="263" t="s">
        <v>999</v>
      </c>
      <c r="L201" s="790"/>
      <c r="M201" s="790"/>
      <c r="N201" s="790"/>
      <c r="O201" s="790"/>
      <c r="P201" s="790"/>
      <c r="Q201" s="790"/>
      <c r="R201" s="784"/>
      <c r="S201" s="784"/>
      <c r="T201" s="784"/>
      <c r="U201" s="784"/>
      <c r="V201" s="784"/>
      <c r="W201" s="784"/>
      <c r="X201" s="784"/>
      <c r="Y201" s="784"/>
      <c r="Z201" s="784"/>
      <c r="AA201" s="784"/>
      <c r="AB201" s="784"/>
    </row>
    <row r="202" spans="1:28" ht="27" customHeight="1">
      <c r="A202" s="253">
        <f t="shared" si="0"/>
        <v>200</v>
      </c>
      <c r="B202" s="256" t="s">
        <v>1914</v>
      </c>
      <c r="C202" s="273">
        <v>42267</v>
      </c>
      <c r="D202" s="256" t="s">
        <v>1941</v>
      </c>
      <c r="E202" s="256" t="s">
        <v>1942</v>
      </c>
      <c r="F202" s="257"/>
      <c r="G202" s="256" t="s">
        <v>1943</v>
      </c>
      <c r="H202" s="256" t="s">
        <v>584</v>
      </c>
      <c r="I202" s="256" t="s">
        <v>1944</v>
      </c>
      <c r="J202" s="256" t="s">
        <v>1945</v>
      </c>
      <c r="K202" s="263" t="s">
        <v>999</v>
      </c>
      <c r="L202" s="790"/>
      <c r="M202" s="790"/>
      <c r="N202" s="790"/>
      <c r="O202" s="790"/>
      <c r="P202" s="790"/>
      <c r="Q202" s="790"/>
      <c r="R202" s="784"/>
      <c r="S202" s="784"/>
      <c r="T202" s="784"/>
      <c r="U202" s="784"/>
      <c r="V202" s="784"/>
      <c r="W202" s="784"/>
      <c r="X202" s="784"/>
      <c r="Y202" s="784"/>
      <c r="Z202" s="784"/>
      <c r="AA202" s="784"/>
      <c r="AB202" s="784"/>
    </row>
    <row r="203" spans="1:28" ht="27" customHeight="1">
      <c r="A203" s="253">
        <f t="shared" si="0"/>
        <v>201</v>
      </c>
      <c r="B203" s="256" t="s">
        <v>1914</v>
      </c>
      <c r="C203" s="274">
        <v>42962</v>
      </c>
      <c r="D203" s="256" t="s">
        <v>1946</v>
      </c>
      <c r="E203" s="256" t="s">
        <v>1947</v>
      </c>
      <c r="F203" s="257"/>
      <c r="G203" s="256" t="s">
        <v>1948</v>
      </c>
      <c r="H203" s="256" t="s">
        <v>1310</v>
      </c>
      <c r="I203" s="256" t="s">
        <v>1353</v>
      </c>
      <c r="J203" s="256" t="s">
        <v>1949</v>
      </c>
      <c r="K203" s="263" t="s">
        <v>217</v>
      </c>
      <c r="L203" s="790"/>
      <c r="M203" s="790"/>
      <c r="N203" s="790"/>
      <c r="O203" s="790"/>
      <c r="P203" s="790"/>
      <c r="Q203" s="790"/>
      <c r="R203" s="784"/>
      <c r="S203" s="784"/>
      <c r="T203" s="784"/>
      <c r="U203" s="784"/>
      <c r="V203" s="784"/>
      <c r="W203" s="784"/>
      <c r="X203" s="784"/>
      <c r="Y203" s="784"/>
      <c r="Z203" s="784"/>
      <c r="AA203" s="784"/>
      <c r="AB203" s="784"/>
    </row>
    <row r="204" spans="1:28" ht="27" customHeight="1">
      <c r="A204" s="253">
        <f t="shared" si="0"/>
        <v>202</v>
      </c>
      <c r="B204" s="256" t="s">
        <v>1914</v>
      </c>
      <c r="C204" s="274">
        <v>43433</v>
      </c>
      <c r="D204" s="256" t="s">
        <v>1950</v>
      </c>
      <c r="E204" s="256" t="s">
        <v>1951</v>
      </c>
      <c r="F204" s="257"/>
      <c r="G204" s="256" t="s">
        <v>1952</v>
      </c>
      <c r="H204" s="256" t="s">
        <v>558</v>
      </c>
      <c r="I204" s="256" t="s">
        <v>1327</v>
      </c>
      <c r="J204" s="256" t="s">
        <v>1953</v>
      </c>
      <c r="K204" s="263" t="s">
        <v>217</v>
      </c>
      <c r="L204" s="790"/>
      <c r="M204" s="790"/>
      <c r="N204" s="790"/>
      <c r="O204" s="790"/>
      <c r="P204" s="790"/>
      <c r="Q204" s="790"/>
      <c r="R204" s="784"/>
      <c r="S204" s="784"/>
      <c r="T204" s="784"/>
      <c r="U204" s="784"/>
      <c r="V204" s="784"/>
      <c r="W204" s="784"/>
      <c r="X204" s="784"/>
      <c r="Y204" s="784"/>
      <c r="Z204" s="784"/>
      <c r="AA204" s="784"/>
      <c r="AB204" s="784"/>
    </row>
    <row r="205" spans="1:28" ht="27" customHeight="1">
      <c r="A205" s="253">
        <f t="shared" si="0"/>
        <v>203</v>
      </c>
      <c r="B205" s="256" t="s">
        <v>1914</v>
      </c>
      <c r="C205" s="274">
        <v>43166</v>
      </c>
      <c r="D205" s="256" t="s">
        <v>1954</v>
      </c>
      <c r="E205" s="256" t="s">
        <v>1677</v>
      </c>
      <c r="F205" s="257"/>
      <c r="G205" s="256" t="s">
        <v>1955</v>
      </c>
      <c r="H205" s="256" t="s">
        <v>29</v>
      </c>
      <c r="I205" s="256" t="s">
        <v>1353</v>
      </c>
      <c r="J205" s="256" t="s">
        <v>1956</v>
      </c>
      <c r="K205" s="263" t="s">
        <v>217</v>
      </c>
      <c r="L205" s="790"/>
      <c r="M205" s="790"/>
      <c r="N205" s="790"/>
      <c r="O205" s="790"/>
      <c r="P205" s="790"/>
      <c r="Q205" s="790"/>
      <c r="R205" s="784"/>
      <c r="S205" s="784"/>
      <c r="T205" s="784"/>
      <c r="U205" s="784"/>
      <c r="V205" s="784"/>
      <c r="W205" s="784"/>
      <c r="X205" s="784"/>
      <c r="Y205" s="784"/>
      <c r="Z205" s="784"/>
      <c r="AA205" s="784"/>
      <c r="AB205" s="784"/>
    </row>
    <row r="206" spans="1:28" ht="27" customHeight="1">
      <c r="A206" s="253">
        <f t="shared" si="0"/>
        <v>204</v>
      </c>
      <c r="B206" s="256" t="s">
        <v>1914</v>
      </c>
      <c r="C206" s="274">
        <v>43681</v>
      </c>
      <c r="D206" s="256" t="s">
        <v>1957</v>
      </c>
      <c r="E206" s="256" t="s">
        <v>1958</v>
      </c>
      <c r="F206" s="257"/>
      <c r="G206" s="256" t="s">
        <v>1959</v>
      </c>
      <c r="H206" s="256" t="s">
        <v>584</v>
      </c>
      <c r="I206" s="256" t="s">
        <v>1327</v>
      </c>
      <c r="J206" s="256" t="s">
        <v>1960</v>
      </c>
      <c r="K206" s="263" t="s">
        <v>217</v>
      </c>
      <c r="L206" s="790"/>
      <c r="M206" s="790"/>
      <c r="N206" s="790"/>
      <c r="O206" s="790"/>
      <c r="P206" s="790"/>
      <c r="Q206" s="790"/>
      <c r="R206" s="784"/>
      <c r="S206" s="784"/>
      <c r="T206" s="784"/>
      <c r="U206" s="784"/>
      <c r="V206" s="784"/>
      <c r="W206" s="784"/>
      <c r="X206" s="784"/>
      <c r="Y206" s="784"/>
      <c r="Z206" s="784"/>
      <c r="AA206" s="784"/>
      <c r="AB206" s="784"/>
    </row>
    <row r="207" spans="1:28" ht="27" customHeight="1">
      <c r="A207" s="253">
        <f t="shared" si="0"/>
        <v>205</v>
      </c>
      <c r="B207" s="256" t="s">
        <v>1914</v>
      </c>
      <c r="C207" s="273">
        <v>43681</v>
      </c>
      <c r="D207" s="256" t="s">
        <v>1957</v>
      </c>
      <c r="E207" s="256" t="s">
        <v>1961</v>
      </c>
      <c r="F207" s="257"/>
      <c r="G207" s="256" t="s">
        <v>1962</v>
      </c>
      <c r="H207" s="256" t="s">
        <v>584</v>
      </c>
      <c r="I207" s="256" t="s">
        <v>1327</v>
      </c>
      <c r="J207" s="256" t="s">
        <v>1960</v>
      </c>
      <c r="K207" s="263" t="s">
        <v>217</v>
      </c>
      <c r="L207" s="790"/>
      <c r="M207" s="790"/>
      <c r="N207" s="790"/>
      <c r="O207" s="790"/>
      <c r="P207" s="790"/>
      <c r="Q207" s="790"/>
      <c r="R207" s="784"/>
      <c r="S207" s="784"/>
      <c r="T207" s="784"/>
      <c r="U207" s="784"/>
      <c r="V207" s="784"/>
      <c r="W207" s="784"/>
      <c r="X207" s="784"/>
      <c r="Y207" s="784"/>
      <c r="Z207" s="784"/>
      <c r="AA207" s="784"/>
      <c r="AB207" s="784"/>
    </row>
    <row r="208" spans="1:28" ht="27" customHeight="1">
      <c r="A208" s="253">
        <f t="shared" si="0"/>
        <v>206</v>
      </c>
      <c r="B208" s="256" t="s">
        <v>1914</v>
      </c>
      <c r="C208" s="274">
        <v>43681</v>
      </c>
      <c r="D208" s="256" t="s">
        <v>1957</v>
      </c>
      <c r="E208" s="256" t="s">
        <v>1961</v>
      </c>
      <c r="F208" s="257"/>
      <c r="G208" s="256" t="s">
        <v>1963</v>
      </c>
      <c r="H208" s="256" t="s">
        <v>584</v>
      </c>
      <c r="I208" s="256" t="s">
        <v>1327</v>
      </c>
      <c r="J208" s="256" t="s">
        <v>1960</v>
      </c>
      <c r="K208" s="263" t="s">
        <v>217</v>
      </c>
      <c r="L208" s="790"/>
      <c r="M208" s="790"/>
      <c r="N208" s="790"/>
      <c r="O208" s="790"/>
      <c r="P208" s="790"/>
      <c r="Q208" s="790"/>
      <c r="R208" s="784"/>
      <c r="S208" s="784"/>
      <c r="T208" s="784"/>
      <c r="U208" s="784"/>
      <c r="V208" s="784"/>
      <c r="W208" s="784"/>
      <c r="X208" s="784"/>
      <c r="Y208" s="784"/>
      <c r="Z208" s="784"/>
      <c r="AA208" s="784"/>
      <c r="AB208" s="784"/>
    </row>
    <row r="209" spans="1:28" ht="27" customHeight="1">
      <c r="A209" s="253">
        <f t="shared" si="0"/>
        <v>207</v>
      </c>
      <c r="B209" s="256" t="s">
        <v>1914</v>
      </c>
      <c r="C209" s="273">
        <v>43817</v>
      </c>
      <c r="D209" s="256" t="s">
        <v>1964</v>
      </c>
      <c r="E209" s="256" t="s">
        <v>1677</v>
      </c>
      <c r="F209" s="257"/>
      <c r="G209" s="256" t="s">
        <v>1965</v>
      </c>
      <c r="H209" s="256" t="s">
        <v>29</v>
      </c>
      <c r="I209" s="256" t="s">
        <v>1353</v>
      </c>
      <c r="J209" s="256" t="s">
        <v>1966</v>
      </c>
      <c r="K209" s="263" t="s">
        <v>217</v>
      </c>
      <c r="L209" s="790"/>
      <c r="M209" s="790"/>
      <c r="N209" s="790"/>
      <c r="O209" s="790"/>
      <c r="P209" s="790"/>
      <c r="Q209" s="790"/>
      <c r="R209" s="784"/>
      <c r="S209" s="784"/>
      <c r="T209" s="784"/>
      <c r="U209" s="784"/>
      <c r="V209" s="784"/>
      <c r="W209" s="784"/>
      <c r="X209" s="784"/>
      <c r="Y209" s="784"/>
      <c r="Z209" s="784"/>
      <c r="AA209" s="784"/>
      <c r="AB209" s="784"/>
    </row>
    <row r="210" spans="1:28" ht="27" customHeight="1">
      <c r="A210" s="253">
        <f t="shared" si="0"/>
        <v>208</v>
      </c>
      <c r="B210" s="256" t="s">
        <v>1914</v>
      </c>
      <c r="C210" s="274">
        <v>43724</v>
      </c>
      <c r="D210" s="256" t="s">
        <v>1967</v>
      </c>
      <c r="E210" s="256" t="s">
        <v>1968</v>
      </c>
      <c r="F210" s="257"/>
      <c r="G210" s="256" t="s">
        <v>1969</v>
      </c>
      <c r="H210" s="256" t="s">
        <v>1310</v>
      </c>
      <c r="I210" s="256" t="s">
        <v>1353</v>
      </c>
      <c r="J210" s="256" t="s">
        <v>1970</v>
      </c>
      <c r="K210" s="263" t="s">
        <v>217</v>
      </c>
      <c r="L210" s="790"/>
      <c r="M210" s="790"/>
      <c r="N210" s="790"/>
      <c r="O210" s="790"/>
      <c r="P210" s="790"/>
      <c r="Q210" s="790"/>
      <c r="R210" s="784"/>
      <c r="S210" s="784"/>
      <c r="T210" s="784"/>
      <c r="U210" s="784"/>
      <c r="V210" s="784"/>
      <c r="W210" s="784"/>
      <c r="X210" s="784"/>
      <c r="Y210" s="784"/>
      <c r="Z210" s="784"/>
      <c r="AA210" s="784"/>
      <c r="AB210" s="784"/>
    </row>
    <row r="211" spans="1:28" ht="27" customHeight="1">
      <c r="A211" s="253">
        <f t="shared" si="0"/>
        <v>209</v>
      </c>
      <c r="B211" s="256" t="s">
        <v>1914</v>
      </c>
      <c r="C211" s="274">
        <v>40860</v>
      </c>
      <c r="D211" s="256" t="s">
        <v>1971</v>
      </c>
      <c r="E211" s="256" t="s">
        <v>1972</v>
      </c>
      <c r="F211" s="257"/>
      <c r="G211" s="256" t="s">
        <v>1973</v>
      </c>
      <c r="H211" s="259" t="s">
        <v>672</v>
      </c>
      <c r="I211" s="256" t="s">
        <v>1327</v>
      </c>
      <c r="J211" s="256" t="s">
        <v>1974</v>
      </c>
      <c r="K211" s="263" t="s">
        <v>217</v>
      </c>
      <c r="L211" s="790"/>
      <c r="M211" s="790"/>
      <c r="N211" s="790"/>
      <c r="O211" s="790"/>
      <c r="P211" s="790"/>
      <c r="Q211" s="790"/>
      <c r="R211" s="784"/>
      <c r="S211" s="784"/>
      <c r="T211" s="784"/>
      <c r="U211" s="784"/>
      <c r="V211" s="784"/>
      <c r="W211" s="784"/>
      <c r="X211" s="784"/>
      <c r="Y211" s="784"/>
      <c r="Z211" s="784"/>
      <c r="AA211" s="784"/>
      <c r="AB211" s="784"/>
    </row>
    <row r="212" spans="1:28" ht="27" customHeight="1">
      <c r="A212" s="253">
        <f t="shared" si="0"/>
        <v>210</v>
      </c>
      <c r="B212" s="256" t="s">
        <v>1914</v>
      </c>
      <c r="C212" s="274">
        <v>41189</v>
      </c>
      <c r="D212" s="256" t="s">
        <v>1975</v>
      </c>
      <c r="E212" s="256" t="s">
        <v>1976</v>
      </c>
      <c r="F212" s="257"/>
      <c r="G212" s="256" t="s">
        <v>1977</v>
      </c>
      <c r="H212" s="256" t="s">
        <v>233</v>
      </c>
      <c r="I212" s="256" t="s">
        <v>1978</v>
      </c>
      <c r="J212" s="256" t="s">
        <v>1979</v>
      </c>
      <c r="K212" s="263" t="s">
        <v>217</v>
      </c>
      <c r="L212" s="790"/>
      <c r="M212" s="790"/>
      <c r="N212" s="790"/>
      <c r="O212" s="790"/>
      <c r="P212" s="790"/>
      <c r="Q212" s="790"/>
      <c r="R212" s="784"/>
      <c r="S212" s="784"/>
      <c r="T212" s="784"/>
      <c r="U212" s="784"/>
      <c r="V212" s="784"/>
      <c r="W212" s="784"/>
      <c r="X212" s="784"/>
      <c r="Y212" s="784"/>
      <c r="Z212" s="784"/>
      <c r="AA212" s="784"/>
      <c r="AB212" s="784"/>
    </row>
    <row r="213" spans="1:28" ht="27" customHeight="1">
      <c r="A213" s="253">
        <f t="shared" si="0"/>
        <v>211</v>
      </c>
      <c r="B213" s="256" t="s">
        <v>1914</v>
      </c>
      <c r="C213" s="274">
        <v>41589</v>
      </c>
      <c r="D213" s="256" t="s">
        <v>1980</v>
      </c>
      <c r="E213" s="256" t="s">
        <v>1981</v>
      </c>
      <c r="F213" s="257"/>
      <c r="G213" s="256" t="s">
        <v>1925</v>
      </c>
      <c r="H213" s="259" t="s">
        <v>672</v>
      </c>
      <c r="I213" s="256" t="s">
        <v>1353</v>
      </c>
      <c r="J213" s="256" t="s">
        <v>1982</v>
      </c>
      <c r="K213" s="263" t="s">
        <v>217</v>
      </c>
      <c r="L213" s="790"/>
      <c r="M213" s="790"/>
      <c r="N213" s="790"/>
      <c r="O213" s="790"/>
      <c r="P213" s="790"/>
      <c r="Q213" s="790"/>
      <c r="R213" s="784"/>
      <c r="S213" s="784"/>
      <c r="T213" s="784"/>
      <c r="U213" s="784"/>
      <c r="V213" s="784"/>
      <c r="W213" s="784"/>
      <c r="X213" s="784"/>
      <c r="Y213" s="784"/>
      <c r="Z213" s="784"/>
      <c r="AA213" s="784"/>
      <c r="AB213" s="784"/>
    </row>
    <row r="214" spans="1:28" ht="27" customHeight="1">
      <c r="A214" s="253">
        <f t="shared" si="0"/>
        <v>212</v>
      </c>
      <c r="B214" s="256" t="s">
        <v>1914</v>
      </c>
      <c r="C214" s="274">
        <v>42192</v>
      </c>
      <c r="D214" s="256" t="s">
        <v>1983</v>
      </c>
      <c r="E214" s="256" t="s">
        <v>1984</v>
      </c>
      <c r="F214" s="257"/>
      <c r="G214" s="256" t="s">
        <v>1985</v>
      </c>
      <c r="H214" s="259" t="s">
        <v>672</v>
      </c>
      <c r="I214" s="256" t="s">
        <v>1353</v>
      </c>
      <c r="J214" s="256" t="s">
        <v>1986</v>
      </c>
      <c r="K214" s="263" t="s">
        <v>217</v>
      </c>
      <c r="L214" s="790"/>
      <c r="M214" s="790"/>
      <c r="N214" s="790"/>
      <c r="O214" s="790"/>
      <c r="P214" s="790"/>
      <c r="Q214" s="790"/>
      <c r="R214" s="784"/>
      <c r="S214" s="784"/>
      <c r="T214" s="784"/>
      <c r="U214" s="784"/>
      <c r="V214" s="784"/>
      <c r="W214" s="784"/>
      <c r="X214" s="784"/>
      <c r="Y214" s="784"/>
      <c r="Z214" s="784"/>
      <c r="AA214" s="784"/>
      <c r="AB214" s="784"/>
    </row>
    <row r="215" spans="1:28" ht="27" customHeight="1">
      <c r="A215" s="253">
        <f t="shared" si="0"/>
        <v>213</v>
      </c>
      <c r="B215" s="256" t="s">
        <v>1914</v>
      </c>
      <c r="C215" s="273">
        <v>42961</v>
      </c>
      <c r="D215" s="256" t="s">
        <v>1987</v>
      </c>
      <c r="E215" s="256" t="s">
        <v>1988</v>
      </c>
      <c r="F215" s="257"/>
      <c r="G215" s="256" t="s">
        <v>1989</v>
      </c>
      <c r="H215" s="256" t="s">
        <v>1310</v>
      </c>
      <c r="I215" s="256" t="s">
        <v>1990</v>
      </c>
      <c r="J215" s="256" t="s">
        <v>1991</v>
      </c>
      <c r="K215" s="263" t="s">
        <v>217</v>
      </c>
      <c r="L215" s="790"/>
      <c r="M215" s="790"/>
      <c r="N215" s="790"/>
      <c r="O215" s="790"/>
      <c r="P215" s="790"/>
      <c r="Q215" s="790"/>
      <c r="R215" s="784"/>
      <c r="S215" s="784"/>
      <c r="T215" s="784"/>
      <c r="U215" s="784"/>
      <c r="V215" s="784"/>
      <c r="W215" s="784"/>
      <c r="X215" s="784"/>
      <c r="Y215" s="784"/>
      <c r="Z215" s="784"/>
      <c r="AA215" s="784"/>
      <c r="AB215" s="784"/>
    </row>
    <row r="216" spans="1:28" ht="27" customHeight="1">
      <c r="A216" s="253">
        <f t="shared" si="0"/>
        <v>214</v>
      </c>
      <c r="B216" s="256" t="s">
        <v>1914</v>
      </c>
      <c r="C216" s="274">
        <v>43430</v>
      </c>
      <c r="D216" s="256" t="s">
        <v>1992</v>
      </c>
      <c r="E216" s="256" t="s">
        <v>1993</v>
      </c>
      <c r="F216" s="257"/>
      <c r="G216" s="256" t="s">
        <v>1994</v>
      </c>
      <c r="H216" s="256" t="s">
        <v>1245</v>
      </c>
      <c r="I216" s="256" t="s">
        <v>1353</v>
      </c>
      <c r="J216" s="256" t="s">
        <v>1995</v>
      </c>
      <c r="K216" s="263" t="s">
        <v>217</v>
      </c>
      <c r="L216" s="790"/>
      <c r="M216" s="790"/>
      <c r="N216" s="790"/>
      <c r="O216" s="790"/>
      <c r="P216" s="790"/>
      <c r="Q216" s="790"/>
      <c r="R216" s="784"/>
      <c r="S216" s="784"/>
      <c r="T216" s="784"/>
      <c r="U216" s="784"/>
      <c r="V216" s="784"/>
      <c r="W216" s="784"/>
      <c r="X216" s="784"/>
      <c r="Y216" s="784"/>
      <c r="Z216" s="784"/>
      <c r="AA216" s="784"/>
      <c r="AB216" s="784"/>
    </row>
    <row r="217" spans="1:28" ht="27" customHeight="1">
      <c r="A217" s="253">
        <f t="shared" si="0"/>
        <v>215</v>
      </c>
      <c r="B217" s="256" t="s">
        <v>1914</v>
      </c>
      <c r="C217" s="274">
        <v>43150</v>
      </c>
      <c r="D217" s="256" t="s">
        <v>1996</v>
      </c>
      <c r="E217" s="256" t="s">
        <v>1997</v>
      </c>
      <c r="F217" s="257"/>
      <c r="G217" s="256" t="s">
        <v>1998</v>
      </c>
      <c r="H217" s="256" t="s">
        <v>1245</v>
      </c>
      <c r="I217" s="256" t="s">
        <v>1917</v>
      </c>
      <c r="J217" s="256" t="s">
        <v>1999</v>
      </c>
      <c r="K217" s="263" t="s">
        <v>217</v>
      </c>
      <c r="L217" s="790"/>
      <c r="M217" s="790"/>
      <c r="N217" s="790"/>
      <c r="O217" s="790"/>
      <c r="P217" s="790"/>
      <c r="Q217" s="790"/>
      <c r="R217" s="784"/>
      <c r="S217" s="784"/>
      <c r="T217" s="784"/>
      <c r="U217" s="784"/>
      <c r="V217" s="784"/>
      <c r="W217" s="784"/>
      <c r="X217" s="784"/>
      <c r="Y217" s="784"/>
      <c r="Z217" s="784"/>
      <c r="AA217" s="784"/>
      <c r="AB217" s="784"/>
    </row>
    <row r="218" spans="1:28" ht="27" customHeight="1">
      <c r="A218" s="253">
        <f t="shared" si="0"/>
        <v>216</v>
      </c>
      <c r="B218" s="256" t="s">
        <v>1914</v>
      </c>
      <c r="C218" s="274">
        <v>43885</v>
      </c>
      <c r="D218" s="256" t="s">
        <v>1992</v>
      </c>
      <c r="E218" s="256" t="s">
        <v>2000</v>
      </c>
      <c r="F218" s="257"/>
      <c r="G218" s="256" t="s">
        <v>2001</v>
      </c>
      <c r="H218" s="256" t="s">
        <v>1245</v>
      </c>
      <c r="I218" s="256" t="s">
        <v>1353</v>
      </c>
      <c r="J218" s="256" t="s">
        <v>2002</v>
      </c>
      <c r="K218" s="263" t="s">
        <v>217</v>
      </c>
      <c r="L218" s="790"/>
      <c r="M218" s="790"/>
      <c r="N218" s="790"/>
      <c r="O218" s="790"/>
      <c r="P218" s="790"/>
      <c r="Q218" s="790"/>
      <c r="R218" s="784"/>
      <c r="S218" s="784"/>
      <c r="T218" s="784"/>
      <c r="U218" s="784"/>
      <c r="V218" s="784"/>
      <c r="W218" s="784"/>
      <c r="X218" s="784"/>
      <c r="Y218" s="784"/>
      <c r="Z218" s="784"/>
      <c r="AA218" s="784"/>
      <c r="AB218" s="784"/>
    </row>
    <row r="219" spans="1:28" ht="27" customHeight="1">
      <c r="A219" s="253">
        <f t="shared" si="0"/>
        <v>217</v>
      </c>
      <c r="B219" s="256" t="s">
        <v>1914</v>
      </c>
      <c r="C219" s="274">
        <v>44281</v>
      </c>
      <c r="D219" s="256" t="s">
        <v>2003</v>
      </c>
      <c r="E219" s="256" t="s">
        <v>2004</v>
      </c>
      <c r="F219" s="257"/>
      <c r="G219" s="256" t="s">
        <v>2005</v>
      </c>
      <c r="H219" s="256" t="s">
        <v>1245</v>
      </c>
      <c r="I219" s="256" t="s">
        <v>2006</v>
      </c>
      <c r="J219" s="256" t="s">
        <v>2007</v>
      </c>
      <c r="K219" s="263" t="s">
        <v>217</v>
      </c>
      <c r="L219" s="790"/>
      <c r="M219" s="790"/>
      <c r="N219" s="790"/>
      <c r="O219" s="790"/>
      <c r="P219" s="790"/>
      <c r="Q219" s="790"/>
      <c r="R219" s="784"/>
      <c r="S219" s="784"/>
      <c r="T219" s="784"/>
      <c r="U219" s="784"/>
      <c r="V219" s="784"/>
      <c r="W219" s="784"/>
      <c r="X219" s="784"/>
      <c r="Y219" s="784"/>
      <c r="Z219" s="784"/>
      <c r="AA219" s="784"/>
      <c r="AB219" s="784"/>
    </row>
    <row r="220" spans="1:28" ht="27" customHeight="1">
      <c r="A220" s="253">
        <f t="shared" si="0"/>
        <v>218</v>
      </c>
      <c r="B220" s="256" t="s">
        <v>1914</v>
      </c>
      <c r="C220" s="274">
        <v>44442</v>
      </c>
      <c r="D220" s="256" t="s">
        <v>2008</v>
      </c>
      <c r="E220" s="256" t="s">
        <v>2009</v>
      </c>
      <c r="F220" s="257"/>
      <c r="G220" s="256" t="s">
        <v>2010</v>
      </c>
      <c r="H220" s="259" t="s">
        <v>672</v>
      </c>
      <c r="I220" s="256" t="s">
        <v>1944</v>
      </c>
      <c r="J220" s="256" t="s">
        <v>2011</v>
      </c>
      <c r="K220" s="791" t="s">
        <v>217</v>
      </c>
      <c r="L220" s="790"/>
      <c r="M220" s="790"/>
      <c r="N220" s="790"/>
      <c r="O220" s="790"/>
      <c r="P220" s="790"/>
      <c r="Q220" s="790"/>
      <c r="R220" s="784"/>
      <c r="S220" s="784"/>
      <c r="T220" s="784"/>
      <c r="U220" s="784"/>
      <c r="V220" s="784"/>
      <c r="W220" s="784"/>
      <c r="X220" s="784"/>
      <c r="Y220" s="784"/>
      <c r="Z220" s="784"/>
      <c r="AA220" s="784"/>
      <c r="AB220" s="784"/>
    </row>
    <row r="221" spans="1:28" ht="27" customHeight="1">
      <c r="A221" s="253">
        <f t="shared" si="0"/>
        <v>219</v>
      </c>
      <c r="B221" s="256" t="s">
        <v>1914</v>
      </c>
      <c r="C221" s="274">
        <v>44354</v>
      </c>
      <c r="D221" s="256" t="s">
        <v>2012</v>
      </c>
      <c r="E221" s="256" t="s">
        <v>2013</v>
      </c>
      <c r="F221" s="257"/>
      <c r="G221" s="256" t="s">
        <v>2014</v>
      </c>
      <c r="H221" s="256" t="s">
        <v>558</v>
      </c>
      <c r="I221" s="256" t="s">
        <v>1353</v>
      </c>
      <c r="J221" s="275" t="s">
        <v>2015</v>
      </c>
      <c r="K221" s="263" t="s">
        <v>217</v>
      </c>
      <c r="L221" s="790"/>
      <c r="M221" s="790"/>
      <c r="N221" s="790"/>
      <c r="O221" s="790"/>
      <c r="P221" s="790"/>
      <c r="Q221" s="790"/>
      <c r="R221" s="784"/>
      <c r="S221" s="784"/>
      <c r="T221" s="784"/>
      <c r="U221" s="784"/>
      <c r="V221" s="784"/>
      <c r="W221" s="784"/>
      <c r="X221" s="784"/>
      <c r="Y221" s="784"/>
      <c r="Z221" s="784"/>
      <c r="AA221" s="784"/>
      <c r="AB221" s="784"/>
    </row>
    <row r="222" spans="1:28" ht="27" customHeight="1">
      <c r="A222" s="253">
        <f t="shared" si="0"/>
        <v>220</v>
      </c>
      <c r="B222" s="276" t="s">
        <v>1914</v>
      </c>
      <c r="C222" s="277" t="s">
        <v>2016</v>
      </c>
      <c r="D222" s="276" t="s">
        <v>2017</v>
      </c>
      <c r="E222" s="276" t="s">
        <v>2018</v>
      </c>
      <c r="F222" s="277"/>
      <c r="G222" s="276" t="s">
        <v>2019</v>
      </c>
      <c r="H222" s="259" t="s">
        <v>672</v>
      </c>
      <c r="I222" s="276" t="s">
        <v>2020</v>
      </c>
      <c r="J222" s="276" t="s">
        <v>2021</v>
      </c>
      <c r="K222" s="278" t="s">
        <v>217</v>
      </c>
      <c r="L222" s="790"/>
      <c r="M222" s="790"/>
      <c r="N222" s="790"/>
      <c r="O222" s="790"/>
      <c r="P222" s="790"/>
      <c r="Q222" s="790"/>
      <c r="R222" s="784"/>
      <c r="S222" s="784"/>
      <c r="T222" s="784"/>
      <c r="U222" s="784"/>
      <c r="V222" s="784"/>
      <c r="W222" s="784"/>
      <c r="X222" s="784"/>
      <c r="Y222" s="784"/>
      <c r="Z222" s="784"/>
      <c r="AA222" s="784"/>
      <c r="AB222" s="784"/>
    </row>
    <row r="223" spans="1:28" ht="27" customHeight="1">
      <c r="A223" s="253">
        <f t="shared" si="0"/>
        <v>221</v>
      </c>
      <c r="B223" s="259" t="s">
        <v>2022</v>
      </c>
      <c r="C223" s="279">
        <v>45658</v>
      </c>
      <c r="D223" s="259" t="s">
        <v>2023</v>
      </c>
      <c r="E223" s="259" t="s">
        <v>2024</v>
      </c>
      <c r="F223" s="280" t="s">
        <v>2025</v>
      </c>
      <c r="G223" s="259" t="s">
        <v>2026</v>
      </c>
      <c r="H223" s="259" t="s">
        <v>672</v>
      </c>
      <c r="I223" s="259" t="s">
        <v>2027</v>
      </c>
      <c r="J223" s="259" t="s">
        <v>2028</v>
      </c>
      <c r="K223" s="281" t="s">
        <v>56</v>
      </c>
      <c r="L223" s="790"/>
      <c r="M223" s="790"/>
      <c r="N223" s="790"/>
      <c r="O223" s="790"/>
      <c r="P223" s="790"/>
      <c r="Q223" s="790"/>
      <c r="R223" s="784"/>
      <c r="S223" s="784"/>
      <c r="T223" s="784"/>
      <c r="U223" s="784"/>
      <c r="V223" s="784"/>
      <c r="W223" s="784"/>
      <c r="X223" s="784"/>
      <c r="Y223" s="784"/>
      <c r="Z223" s="784"/>
      <c r="AA223" s="784"/>
      <c r="AB223" s="784"/>
    </row>
    <row r="224" spans="1:28" ht="27" customHeight="1">
      <c r="A224" s="253">
        <f t="shared" si="0"/>
        <v>222</v>
      </c>
      <c r="B224" s="256" t="s">
        <v>1316</v>
      </c>
      <c r="C224" s="282">
        <v>45846</v>
      </c>
      <c r="D224" s="256" t="s">
        <v>1521</v>
      </c>
      <c r="E224" s="256" t="s">
        <v>2029</v>
      </c>
      <c r="F224" s="271" t="s">
        <v>2030</v>
      </c>
      <c r="G224" s="256" t="s">
        <v>2031</v>
      </c>
      <c r="H224" s="256" t="s">
        <v>672</v>
      </c>
      <c r="I224" s="256" t="s">
        <v>2032</v>
      </c>
      <c r="J224" s="256" t="s">
        <v>2033</v>
      </c>
      <c r="K224" s="263" t="s">
        <v>323</v>
      </c>
      <c r="L224" s="790"/>
      <c r="M224" s="790"/>
      <c r="N224" s="790"/>
      <c r="O224" s="790"/>
      <c r="P224" s="790"/>
      <c r="Q224" s="790"/>
      <c r="R224" s="784"/>
      <c r="S224" s="784"/>
      <c r="T224" s="784"/>
      <c r="U224" s="784"/>
      <c r="V224" s="784"/>
      <c r="W224" s="784"/>
      <c r="X224" s="784"/>
      <c r="Y224" s="784"/>
      <c r="Z224" s="784"/>
      <c r="AA224" s="784"/>
      <c r="AB224" s="784"/>
    </row>
    <row r="225" spans="1:28" ht="27" customHeight="1">
      <c r="A225" s="253">
        <f t="shared" si="0"/>
        <v>223</v>
      </c>
      <c r="B225" s="256" t="s">
        <v>1316</v>
      </c>
      <c r="C225" s="283">
        <v>46211</v>
      </c>
      <c r="D225" s="256" t="s">
        <v>1521</v>
      </c>
      <c r="E225" s="256" t="s">
        <v>2034</v>
      </c>
      <c r="F225" s="284">
        <v>279656</v>
      </c>
      <c r="G225" s="256" t="s">
        <v>2035</v>
      </c>
      <c r="H225" s="256" t="s">
        <v>672</v>
      </c>
      <c r="I225" s="256" t="s">
        <v>2032</v>
      </c>
      <c r="J225" s="256" t="s">
        <v>2033</v>
      </c>
      <c r="K225" s="263" t="s">
        <v>323</v>
      </c>
      <c r="L225" s="790"/>
      <c r="M225" s="790"/>
      <c r="N225" s="790"/>
      <c r="O225" s="790"/>
      <c r="P225" s="790"/>
      <c r="Q225" s="790"/>
      <c r="R225" s="784"/>
      <c r="S225" s="784"/>
      <c r="T225" s="784"/>
      <c r="U225" s="784"/>
      <c r="V225" s="784"/>
      <c r="W225" s="784"/>
      <c r="X225" s="784"/>
      <c r="Y225" s="784"/>
      <c r="Z225" s="784"/>
      <c r="AA225" s="784"/>
      <c r="AB225" s="784"/>
    </row>
    <row r="226" spans="1:28" ht="25.5" customHeight="1">
      <c r="A226" s="253">
        <f t="shared" si="0"/>
        <v>224</v>
      </c>
      <c r="B226" s="256" t="s">
        <v>1316</v>
      </c>
      <c r="C226" s="285">
        <v>46211</v>
      </c>
      <c r="D226" s="256" t="s">
        <v>1521</v>
      </c>
      <c r="E226" s="256" t="s">
        <v>2036</v>
      </c>
      <c r="F226" s="271" t="s">
        <v>2037</v>
      </c>
      <c r="G226" s="256" t="s">
        <v>2038</v>
      </c>
      <c r="H226" s="256" t="s">
        <v>672</v>
      </c>
      <c r="I226" s="256" t="s">
        <v>2032</v>
      </c>
      <c r="J226" s="256" t="s">
        <v>2033</v>
      </c>
      <c r="K226" s="263" t="s">
        <v>323</v>
      </c>
      <c r="L226" s="790"/>
      <c r="M226" s="790"/>
      <c r="N226" s="790"/>
      <c r="O226" s="790"/>
      <c r="P226" s="790"/>
      <c r="Q226" s="790"/>
      <c r="R226" s="784"/>
      <c r="S226" s="784"/>
      <c r="T226" s="784"/>
      <c r="U226" s="784"/>
      <c r="V226" s="784"/>
      <c r="W226" s="784"/>
      <c r="X226" s="784"/>
      <c r="Y226" s="784"/>
      <c r="Z226" s="784"/>
      <c r="AA226" s="784"/>
      <c r="AB226" s="784"/>
    </row>
    <row r="227" spans="1:28" ht="25.5" customHeight="1">
      <c r="A227" s="253">
        <f t="shared" si="0"/>
        <v>225</v>
      </c>
      <c r="B227" s="256" t="s">
        <v>1316</v>
      </c>
      <c r="C227" s="285">
        <v>46211</v>
      </c>
      <c r="D227" s="256" t="s">
        <v>1521</v>
      </c>
      <c r="E227" s="256" t="s">
        <v>2039</v>
      </c>
      <c r="F227" s="271" t="s">
        <v>2040</v>
      </c>
      <c r="G227" s="256" t="s">
        <v>2041</v>
      </c>
      <c r="H227" s="256" t="s">
        <v>672</v>
      </c>
      <c r="I227" s="256" t="s">
        <v>2032</v>
      </c>
      <c r="J227" s="256" t="s">
        <v>2033</v>
      </c>
      <c r="K227" s="263" t="s">
        <v>323</v>
      </c>
      <c r="L227" s="790"/>
      <c r="M227" s="790"/>
      <c r="N227" s="790"/>
      <c r="O227" s="790"/>
      <c r="P227" s="790"/>
      <c r="Q227" s="790"/>
      <c r="R227" s="784"/>
      <c r="S227" s="784"/>
      <c r="T227" s="784"/>
      <c r="U227" s="784"/>
      <c r="V227" s="784"/>
      <c r="W227" s="784"/>
      <c r="X227" s="784"/>
      <c r="Y227" s="784"/>
      <c r="Z227" s="784"/>
      <c r="AA227" s="784"/>
      <c r="AB227" s="784"/>
    </row>
    <row r="228" spans="1:28" ht="25.5" customHeight="1">
      <c r="A228" s="253"/>
      <c r="B228" s="783"/>
      <c r="C228" s="783"/>
      <c r="D228" s="783"/>
      <c r="E228" s="792"/>
      <c r="F228" s="792"/>
      <c r="G228" s="783"/>
      <c r="H228" s="793"/>
      <c r="I228" s="783"/>
      <c r="J228" s="783"/>
      <c r="K228" s="793"/>
      <c r="L228" s="783"/>
      <c r="M228" s="783"/>
      <c r="N228" s="783"/>
      <c r="O228" s="783"/>
      <c r="P228" s="783"/>
      <c r="Q228" s="783"/>
      <c r="R228" s="784"/>
      <c r="S228" s="784"/>
      <c r="T228" s="784"/>
      <c r="U228" s="784"/>
      <c r="V228" s="784"/>
      <c r="W228" s="784"/>
      <c r="X228" s="784"/>
      <c r="Y228" s="784"/>
      <c r="Z228" s="784"/>
      <c r="AA228" s="784"/>
      <c r="AB228" s="784"/>
    </row>
    <row r="229" spans="1:28" ht="25.5" customHeight="1">
      <c r="A229" s="253"/>
      <c r="B229" s="783"/>
      <c r="C229" s="783"/>
      <c r="D229" s="783"/>
      <c r="E229" s="792"/>
      <c r="F229" s="792"/>
      <c r="G229" s="783"/>
      <c r="H229" s="793"/>
      <c r="I229" s="783"/>
      <c r="J229" s="783"/>
      <c r="K229" s="793"/>
      <c r="L229" s="783"/>
      <c r="M229" s="783"/>
      <c r="N229" s="783"/>
      <c r="O229" s="783"/>
      <c r="P229" s="783"/>
      <c r="Q229" s="783"/>
      <c r="R229" s="784"/>
      <c r="S229" s="784"/>
      <c r="T229" s="784"/>
      <c r="U229" s="784"/>
      <c r="V229" s="784"/>
      <c r="W229" s="784"/>
      <c r="X229" s="784"/>
      <c r="Y229" s="784"/>
      <c r="Z229" s="784"/>
      <c r="AA229" s="784"/>
      <c r="AB229" s="784"/>
    </row>
    <row r="230" spans="1:28" ht="27" customHeight="1">
      <c r="A230" s="253"/>
      <c r="B230" s="783"/>
      <c r="C230" s="783"/>
      <c r="D230" s="783"/>
      <c r="E230" s="792"/>
      <c r="F230" s="792"/>
      <c r="G230" s="783"/>
      <c r="H230" s="793"/>
      <c r="I230" s="783"/>
      <c r="J230" s="783"/>
      <c r="K230" s="793"/>
      <c r="L230" s="783"/>
      <c r="M230" s="783"/>
      <c r="N230" s="783"/>
      <c r="O230" s="783"/>
      <c r="P230" s="783"/>
      <c r="Q230" s="783"/>
      <c r="R230" s="784"/>
      <c r="S230" s="784"/>
      <c r="T230" s="784"/>
      <c r="U230" s="784"/>
      <c r="V230" s="784"/>
      <c r="W230" s="784"/>
      <c r="X230" s="784"/>
      <c r="Y230" s="784"/>
      <c r="Z230" s="784"/>
      <c r="AA230" s="784"/>
      <c r="AB230" s="784"/>
    </row>
    <row r="231" spans="1:28" ht="57.75" customHeight="1">
      <c r="A231" s="253"/>
      <c r="B231" s="789"/>
      <c r="C231" s="286" t="s">
        <v>2042</v>
      </c>
      <c r="D231" s="286" t="s">
        <v>2043</v>
      </c>
      <c r="E231" s="286" t="s">
        <v>2044</v>
      </c>
      <c r="F231" s="792"/>
      <c r="G231" s="784"/>
      <c r="H231" s="792"/>
      <c r="I231" s="789"/>
      <c r="J231" s="792"/>
      <c r="K231" s="792"/>
      <c r="L231" s="789"/>
      <c r="M231" s="789"/>
      <c r="N231" s="789"/>
      <c r="O231" s="789"/>
      <c r="P231" s="789"/>
      <c r="Q231" s="789"/>
      <c r="R231" s="784"/>
      <c r="S231" s="784"/>
      <c r="T231" s="784"/>
      <c r="U231" s="784"/>
      <c r="V231" s="784"/>
      <c r="W231" s="784"/>
      <c r="X231" s="784"/>
      <c r="Y231" s="784"/>
      <c r="Z231" s="784"/>
      <c r="AA231" s="784"/>
      <c r="AB231" s="784"/>
    </row>
    <row r="232" spans="1:28" ht="27" customHeight="1">
      <c r="A232" s="253"/>
      <c r="B232" s="789"/>
      <c r="C232" s="794" t="s">
        <v>2045</v>
      </c>
      <c r="D232" s="287">
        <v>28</v>
      </c>
      <c r="E232" s="287">
        <f t="shared" ref="E232:E240" si="1">D232</f>
        <v>28</v>
      </c>
      <c r="F232" s="792"/>
      <c r="G232" s="784"/>
      <c r="H232" s="792"/>
      <c r="I232" s="789"/>
      <c r="J232" s="792"/>
      <c r="K232" s="792"/>
      <c r="L232" s="789"/>
      <c r="M232" s="789"/>
      <c r="N232" s="789"/>
      <c r="O232" s="789"/>
      <c r="P232" s="789"/>
      <c r="Q232" s="789"/>
      <c r="R232" s="784"/>
      <c r="S232" s="784"/>
      <c r="T232" s="784"/>
      <c r="U232" s="784"/>
      <c r="V232" s="784"/>
      <c r="W232" s="784"/>
      <c r="X232" s="784"/>
      <c r="Y232" s="784"/>
      <c r="Z232" s="784"/>
      <c r="AA232" s="784"/>
      <c r="AB232" s="784"/>
    </row>
    <row r="233" spans="1:28" ht="27" customHeight="1">
      <c r="A233" s="253"/>
      <c r="B233" s="789"/>
      <c r="C233" s="794" t="s">
        <v>2046</v>
      </c>
      <c r="D233" s="287">
        <v>74</v>
      </c>
      <c r="E233" s="287">
        <f t="shared" si="1"/>
        <v>74</v>
      </c>
      <c r="F233" s="792"/>
      <c r="G233" s="784"/>
      <c r="H233" s="792"/>
      <c r="I233" s="789"/>
      <c r="J233" s="792"/>
      <c r="K233" s="792"/>
      <c r="L233" s="789"/>
      <c r="M233" s="789"/>
      <c r="N233" s="789"/>
      <c r="O233" s="789"/>
      <c r="P233" s="789"/>
      <c r="Q233" s="789"/>
      <c r="R233" s="784"/>
      <c r="S233" s="784"/>
      <c r="T233" s="784"/>
      <c r="U233" s="784"/>
      <c r="V233" s="784"/>
      <c r="W233" s="784"/>
      <c r="X233" s="784"/>
      <c r="Y233" s="784"/>
      <c r="Z233" s="784"/>
      <c r="AA233" s="784"/>
      <c r="AB233" s="784"/>
    </row>
    <row r="234" spans="1:28" ht="27" customHeight="1">
      <c r="A234" s="253"/>
      <c r="B234" s="789"/>
      <c r="C234" s="794" t="s">
        <v>2047</v>
      </c>
      <c r="D234" s="287">
        <v>18</v>
      </c>
      <c r="E234" s="287">
        <f t="shared" si="1"/>
        <v>18</v>
      </c>
      <c r="F234" s="792"/>
      <c r="G234" s="784"/>
      <c r="H234" s="792"/>
      <c r="I234" s="789"/>
      <c r="J234" s="792"/>
      <c r="K234" s="792"/>
      <c r="L234" s="789"/>
      <c r="M234" s="789"/>
      <c r="N234" s="789"/>
      <c r="O234" s="789"/>
      <c r="P234" s="789"/>
      <c r="Q234" s="789"/>
      <c r="R234" s="784"/>
      <c r="S234" s="784"/>
      <c r="T234" s="784"/>
      <c r="U234" s="784"/>
      <c r="V234" s="784"/>
      <c r="W234" s="784"/>
      <c r="X234" s="784"/>
      <c r="Y234" s="784"/>
      <c r="Z234" s="784"/>
      <c r="AA234" s="784"/>
      <c r="AB234" s="784"/>
    </row>
    <row r="235" spans="1:28" ht="27" customHeight="1">
      <c r="A235" s="253"/>
      <c r="B235" s="789"/>
      <c r="C235" s="794" t="s">
        <v>2048</v>
      </c>
      <c r="D235" s="287">
        <v>34</v>
      </c>
      <c r="E235" s="287">
        <f t="shared" si="1"/>
        <v>34</v>
      </c>
      <c r="F235" s="792"/>
      <c r="G235" s="784"/>
      <c r="H235" s="792"/>
      <c r="I235" s="789"/>
      <c r="J235" s="792"/>
      <c r="K235" s="792"/>
      <c r="L235" s="789"/>
      <c r="M235" s="789"/>
      <c r="N235" s="789"/>
      <c r="O235" s="789"/>
      <c r="P235" s="789"/>
      <c r="Q235" s="789"/>
      <c r="R235" s="784"/>
      <c r="S235" s="784"/>
      <c r="T235" s="784"/>
      <c r="U235" s="784"/>
      <c r="V235" s="784"/>
      <c r="W235" s="784"/>
      <c r="X235" s="784"/>
      <c r="Y235" s="784"/>
      <c r="Z235" s="784"/>
      <c r="AA235" s="784"/>
      <c r="AB235" s="784"/>
    </row>
    <row r="236" spans="1:28" ht="27" customHeight="1">
      <c r="A236" s="253"/>
      <c r="B236" s="789"/>
      <c r="C236" s="794" t="s">
        <v>2049</v>
      </c>
      <c r="D236" s="287">
        <v>5</v>
      </c>
      <c r="E236" s="287">
        <f t="shared" si="1"/>
        <v>5</v>
      </c>
      <c r="F236" s="792"/>
      <c r="G236" s="784"/>
      <c r="H236" s="792"/>
      <c r="I236" s="789"/>
      <c r="J236" s="792"/>
      <c r="K236" s="792"/>
      <c r="L236" s="789"/>
      <c r="M236" s="789"/>
      <c r="N236" s="789"/>
      <c r="O236" s="789"/>
      <c r="P236" s="789"/>
      <c r="Q236" s="789"/>
      <c r="R236" s="784"/>
      <c r="S236" s="784"/>
      <c r="T236" s="784"/>
      <c r="U236" s="784"/>
      <c r="V236" s="784"/>
      <c r="W236" s="784"/>
      <c r="X236" s="784"/>
      <c r="Y236" s="784"/>
      <c r="Z236" s="784"/>
      <c r="AA236" s="784"/>
      <c r="AB236" s="784"/>
    </row>
    <row r="237" spans="1:28" ht="27" customHeight="1">
      <c r="A237" s="253"/>
      <c r="B237" s="789"/>
      <c r="C237" s="794" t="s">
        <v>2050</v>
      </c>
      <c r="D237" s="287">
        <v>20</v>
      </c>
      <c r="E237" s="287">
        <f t="shared" si="1"/>
        <v>20</v>
      </c>
      <c r="F237" s="792"/>
      <c r="G237" s="784"/>
      <c r="H237" s="792"/>
      <c r="I237" s="789"/>
      <c r="J237" s="792"/>
      <c r="K237" s="792"/>
      <c r="L237" s="789"/>
      <c r="M237" s="789"/>
      <c r="N237" s="789"/>
      <c r="O237" s="789"/>
      <c r="P237" s="789"/>
      <c r="Q237" s="789"/>
      <c r="R237" s="784"/>
      <c r="S237" s="784"/>
      <c r="T237" s="784"/>
      <c r="U237" s="784"/>
      <c r="V237" s="784"/>
      <c r="W237" s="784"/>
      <c r="X237" s="784"/>
      <c r="Y237" s="784"/>
      <c r="Z237" s="784"/>
      <c r="AA237" s="784"/>
      <c r="AB237" s="784"/>
    </row>
    <row r="238" spans="1:28" ht="27" customHeight="1">
      <c r="A238" s="253"/>
      <c r="B238" s="789"/>
      <c r="C238" s="794" t="s">
        <v>2051</v>
      </c>
      <c r="D238" s="287">
        <v>11</v>
      </c>
      <c r="E238" s="287">
        <f t="shared" si="1"/>
        <v>11</v>
      </c>
      <c r="F238" s="792"/>
      <c r="G238" s="784"/>
      <c r="H238" s="792"/>
      <c r="I238" s="789"/>
      <c r="J238" s="792"/>
      <c r="K238" s="792"/>
      <c r="L238" s="789"/>
      <c r="M238" s="789"/>
      <c r="N238" s="789"/>
      <c r="O238" s="789"/>
      <c r="P238" s="789"/>
      <c r="Q238" s="789"/>
      <c r="R238" s="784"/>
      <c r="S238" s="784"/>
      <c r="T238" s="784"/>
      <c r="U238" s="784"/>
      <c r="V238" s="784"/>
      <c r="W238" s="784"/>
      <c r="X238" s="784"/>
      <c r="Y238" s="784"/>
      <c r="Z238" s="784"/>
      <c r="AA238" s="784"/>
      <c r="AB238" s="784"/>
    </row>
    <row r="239" spans="1:28" ht="27" customHeight="1">
      <c r="A239" s="253"/>
      <c r="B239" s="789"/>
      <c r="C239" s="794" t="s">
        <v>2052</v>
      </c>
      <c r="D239" s="287">
        <v>22</v>
      </c>
      <c r="E239" s="287">
        <f t="shared" si="1"/>
        <v>22</v>
      </c>
      <c r="F239" s="792"/>
      <c r="G239" s="784"/>
      <c r="H239" s="792"/>
      <c r="I239" s="789"/>
      <c r="J239" s="792"/>
      <c r="K239" s="792"/>
      <c r="L239" s="789"/>
      <c r="M239" s="789"/>
      <c r="N239" s="789"/>
      <c r="O239" s="789"/>
      <c r="P239" s="789"/>
      <c r="Q239" s="789"/>
      <c r="R239" s="784"/>
      <c r="S239" s="784"/>
      <c r="T239" s="784"/>
      <c r="U239" s="784"/>
      <c r="V239" s="784"/>
      <c r="W239" s="784"/>
      <c r="X239" s="784"/>
      <c r="Y239" s="784"/>
      <c r="Z239" s="784"/>
      <c r="AA239" s="784"/>
      <c r="AB239" s="784"/>
    </row>
    <row r="240" spans="1:28" ht="27" customHeight="1">
      <c r="A240" s="253"/>
      <c r="B240" s="789"/>
      <c r="C240" s="794" t="s">
        <v>2053</v>
      </c>
      <c r="D240" s="287">
        <v>38</v>
      </c>
      <c r="E240" s="287">
        <f t="shared" si="1"/>
        <v>38</v>
      </c>
      <c r="F240" s="792"/>
      <c r="G240" s="784"/>
      <c r="H240" s="792"/>
      <c r="I240" s="789"/>
      <c r="J240" s="792"/>
      <c r="K240" s="792"/>
      <c r="L240" s="789"/>
      <c r="M240" s="789"/>
      <c r="N240" s="789"/>
      <c r="O240" s="789"/>
      <c r="P240" s="789"/>
      <c r="Q240" s="789"/>
      <c r="R240" s="784"/>
      <c r="S240" s="784"/>
      <c r="T240" s="784"/>
      <c r="U240" s="784"/>
      <c r="V240" s="784"/>
      <c r="W240" s="784"/>
      <c r="X240" s="784"/>
      <c r="Y240" s="784"/>
      <c r="Z240" s="784"/>
      <c r="AA240" s="784"/>
      <c r="AB240" s="784"/>
    </row>
    <row r="241" spans="1:28" ht="27" customHeight="1">
      <c r="A241" s="253"/>
      <c r="B241" s="789"/>
      <c r="C241" s="795"/>
      <c r="D241" s="269"/>
      <c r="E241" s="288"/>
      <c r="F241" s="792"/>
      <c r="G241" s="784"/>
      <c r="H241" s="792"/>
      <c r="I241" s="789"/>
      <c r="J241" s="792"/>
      <c r="K241" s="792"/>
      <c r="L241" s="789"/>
      <c r="M241" s="789"/>
      <c r="N241" s="789"/>
      <c r="O241" s="789"/>
      <c r="P241" s="789"/>
      <c r="Q241" s="789"/>
      <c r="R241" s="784"/>
      <c r="S241" s="784"/>
      <c r="T241" s="784"/>
      <c r="U241" s="784"/>
      <c r="V241" s="784"/>
      <c r="W241" s="784"/>
      <c r="X241" s="784"/>
      <c r="Y241" s="784"/>
      <c r="Z241" s="784"/>
      <c r="AA241" s="784"/>
      <c r="AB241" s="784"/>
    </row>
    <row r="242" spans="1:28" ht="27" customHeight="1">
      <c r="A242" s="253"/>
      <c r="B242" s="789"/>
      <c r="C242" s="796" t="s">
        <v>2054</v>
      </c>
      <c r="D242" s="287">
        <f t="shared" ref="D242:E242" si="2">SUM(D232:D241)</f>
        <v>250</v>
      </c>
      <c r="E242" s="287">
        <f t="shared" si="2"/>
        <v>250</v>
      </c>
      <c r="F242" s="792"/>
      <c r="G242" s="784"/>
      <c r="H242" s="792"/>
      <c r="I242" s="789"/>
      <c r="J242" s="792"/>
      <c r="K242" s="792"/>
      <c r="L242" s="789"/>
      <c r="M242" s="789"/>
      <c r="N242" s="789"/>
      <c r="O242" s="789"/>
      <c r="P242" s="789"/>
      <c r="Q242" s="789"/>
      <c r="R242" s="784"/>
      <c r="S242" s="784"/>
      <c r="T242" s="784"/>
      <c r="U242" s="784"/>
      <c r="V242" s="784"/>
      <c r="W242" s="784"/>
      <c r="X242" s="784"/>
      <c r="Y242" s="784"/>
      <c r="Z242" s="784"/>
      <c r="AA242" s="784"/>
      <c r="AB242" s="784"/>
    </row>
    <row r="243" spans="1:28" ht="27" customHeight="1">
      <c r="A243" s="253"/>
      <c r="B243" s="789"/>
      <c r="C243" s="797"/>
      <c r="D243" s="783"/>
      <c r="E243" s="792"/>
      <c r="F243" s="792"/>
      <c r="G243" s="789"/>
      <c r="H243" s="792"/>
      <c r="I243" s="789"/>
      <c r="J243" s="792"/>
      <c r="K243" s="792"/>
      <c r="L243" s="789"/>
      <c r="M243" s="789"/>
      <c r="N243" s="789"/>
      <c r="O243" s="789"/>
      <c r="P243" s="789"/>
      <c r="Q243" s="789"/>
      <c r="R243" s="784"/>
      <c r="S243" s="784"/>
      <c r="T243" s="784"/>
      <c r="U243" s="784"/>
      <c r="V243" s="784"/>
      <c r="W243" s="784"/>
      <c r="X243" s="784"/>
      <c r="Y243" s="784"/>
      <c r="Z243" s="784"/>
      <c r="AA243" s="784"/>
      <c r="AB243" s="784"/>
    </row>
    <row r="244" spans="1:28" ht="27" customHeight="1">
      <c r="A244" s="253"/>
      <c r="B244" s="789"/>
      <c r="C244" s="797"/>
      <c r="D244" s="783"/>
      <c r="E244" s="792"/>
      <c r="F244" s="792"/>
      <c r="G244" s="789"/>
      <c r="H244" s="792"/>
      <c r="I244" s="789"/>
      <c r="J244" s="792"/>
      <c r="K244" s="792"/>
      <c r="L244" s="789"/>
      <c r="M244" s="789"/>
      <c r="N244" s="789"/>
      <c r="O244" s="789"/>
      <c r="P244" s="789"/>
      <c r="Q244" s="789"/>
      <c r="R244" s="784"/>
      <c r="S244" s="784"/>
      <c r="T244" s="784"/>
      <c r="U244" s="784"/>
      <c r="V244" s="784"/>
      <c r="W244" s="784"/>
      <c r="X244" s="784"/>
      <c r="Y244" s="784"/>
      <c r="Z244" s="784"/>
      <c r="AA244" s="784"/>
      <c r="AB244" s="784"/>
    </row>
    <row r="245" spans="1:28" ht="27" customHeight="1">
      <c r="A245" s="253"/>
      <c r="B245" s="789"/>
      <c r="C245" s="797"/>
      <c r="D245" s="792"/>
      <c r="E245" s="792"/>
      <c r="F245" s="792"/>
      <c r="G245" s="789"/>
      <c r="H245" s="792"/>
      <c r="I245" s="789"/>
      <c r="J245" s="792"/>
      <c r="K245" s="792"/>
      <c r="L245" s="789"/>
      <c r="M245" s="789"/>
      <c r="N245" s="789"/>
      <c r="O245" s="789"/>
      <c r="P245" s="789"/>
      <c r="Q245" s="789"/>
      <c r="R245" s="784"/>
      <c r="S245" s="784"/>
      <c r="T245" s="784"/>
      <c r="U245" s="784"/>
      <c r="V245" s="784"/>
      <c r="W245" s="784"/>
      <c r="X245" s="784"/>
      <c r="Y245" s="784"/>
      <c r="Z245" s="784"/>
      <c r="AA245" s="784"/>
      <c r="AB245" s="784"/>
    </row>
    <row r="246" spans="1:28" ht="27" customHeight="1">
      <c r="A246" s="253"/>
      <c r="B246" s="789"/>
      <c r="C246" s="783"/>
      <c r="D246" s="792"/>
      <c r="E246" s="792"/>
      <c r="F246" s="792"/>
      <c r="G246" s="789"/>
      <c r="H246" s="792"/>
      <c r="I246" s="789"/>
      <c r="J246" s="792"/>
      <c r="K246" s="792"/>
      <c r="L246" s="789"/>
      <c r="M246" s="789"/>
      <c r="N246" s="789"/>
      <c r="O246" s="789"/>
      <c r="P246" s="789"/>
      <c r="Q246" s="789"/>
      <c r="R246" s="784"/>
      <c r="S246" s="784"/>
      <c r="T246" s="784"/>
      <c r="U246" s="784"/>
      <c r="V246" s="784"/>
      <c r="W246" s="784"/>
      <c r="X246" s="784"/>
      <c r="Y246" s="784"/>
      <c r="Z246" s="784"/>
      <c r="AA246" s="784"/>
      <c r="AB246" s="784"/>
    </row>
    <row r="247" spans="1:28" ht="16.5">
      <c r="A247" s="784"/>
      <c r="B247" s="784"/>
      <c r="C247" s="784"/>
      <c r="D247" s="784"/>
      <c r="E247" s="784"/>
      <c r="F247" s="784"/>
      <c r="G247" s="784"/>
      <c r="H247" s="798"/>
      <c r="I247" s="784"/>
      <c r="J247" s="784"/>
      <c r="K247" s="798"/>
      <c r="L247" s="784"/>
      <c r="M247" s="784"/>
      <c r="N247" s="784"/>
      <c r="O247" s="784"/>
      <c r="P247" s="784"/>
      <c r="Q247" s="784"/>
      <c r="R247" s="784"/>
      <c r="S247" s="784"/>
      <c r="T247" s="784"/>
      <c r="U247" s="784"/>
      <c r="V247" s="784"/>
      <c r="W247" s="784"/>
      <c r="X247" s="784"/>
      <c r="Y247" s="784"/>
      <c r="Z247" s="784"/>
      <c r="AA247" s="784"/>
      <c r="AB247" s="784"/>
    </row>
    <row r="248" spans="1:28" ht="16.5">
      <c r="A248" s="784"/>
      <c r="B248" s="784"/>
      <c r="C248" s="784"/>
      <c r="D248" s="784"/>
      <c r="E248" s="784"/>
      <c r="F248" s="784"/>
      <c r="G248" s="784"/>
      <c r="H248" s="798"/>
      <c r="I248" s="784"/>
      <c r="J248" s="784"/>
      <c r="K248" s="798"/>
      <c r="L248" s="784"/>
      <c r="M248" s="784"/>
      <c r="N248" s="784"/>
      <c r="O248" s="784"/>
      <c r="P248" s="784"/>
      <c r="Q248" s="784"/>
      <c r="R248" s="784"/>
      <c r="S248" s="784"/>
      <c r="T248" s="784"/>
      <c r="U248" s="784"/>
      <c r="V248" s="784"/>
      <c r="W248" s="784"/>
      <c r="X248" s="784"/>
      <c r="Y248" s="784"/>
      <c r="Z248" s="784"/>
      <c r="AA248" s="784"/>
      <c r="AB248" s="784"/>
    </row>
    <row r="249" spans="1:28" ht="16.5">
      <c r="A249" s="784"/>
      <c r="B249" s="784"/>
      <c r="C249" s="784"/>
      <c r="D249" s="784"/>
      <c r="E249" s="784"/>
      <c r="F249" s="784"/>
      <c r="G249" s="784"/>
      <c r="H249" s="798"/>
      <c r="I249" s="784"/>
      <c r="J249" s="784"/>
      <c r="K249" s="798"/>
      <c r="L249" s="784"/>
      <c r="M249" s="784"/>
      <c r="N249" s="784"/>
      <c r="O249" s="784"/>
      <c r="P249" s="784"/>
      <c r="Q249" s="784"/>
      <c r="R249" s="784"/>
      <c r="S249" s="784"/>
      <c r="T249" s="784"/>
      <c r="U249" s="784"/>
      <c r="V249" s="784"/>
      <c r="W249" s="784"/>
      <c r="X249" s="784"/>
      <c r="Y249" s="784"/>
      <c r="Z249" s="784"/>
      <c r="AA249" s="784"/>
      <c r="AB249" s="784"/>
    </row>
    <row r="250" spans="1:28" ht="16.5">
      <c r="A250" s="784"/>
      <c r="B250" s="784"/>
      <c r="C250" s="784"/>
      <c r="D250" s="784"/>
      <c r="E250" s="784"/>
      <c r="F250" s="784"/>
      <c r="G250" s="784"/>
      <c r="H250" s="798"/>
      <c r="I250" s="784"/>
      <c r="J250" s="784"/>
      <c r="K250" s="798"/>
      <c r="L250" s="784"/>
      <c r="M250" s="784"/>
      <c r="N250" s="784"/>
      <c r="O250" s="784"/>
      <c r="P250" s="784"/>
      <c r="Q250" s="784"/>
      <c r="R250" s="784"/>
      <c r="S250" s="784"/>
      <c r="T250" s="784"/>
      <c r="U250" s="784"/>
      <c r="V250" s="784"/>
      <c r="W250" s="784"/>
      <c r="X250" s="784"/>
      <c r="Y250" s="784"/>
      <c r="Z250" s="784"/>
      <c r="AA250" s="784"/>
      <c r="AB250" s="784"/>
    </row>
    <row r="251" spans="1:28" ht="16.5">
      <c r="A251" s="784"/>
      <c r="B251" s="784"/>
      <c r="C251" s="784"/>
      <c r="D251" s="784"/>
      <c r="E251" s="784"/>
      <c r="F251" s="784"/>
      <c r="G251" s="784"/>
      <c r="H251" s="798"/>
      <c r="I251" s="784"/>
      <c r="J251" s="784"/>
      <c r="K251" s="798"/>
      <c r="L251" s="784"/>
      <c r="M251" s="784"/>
      <c r="N251" s="784"/>
      <c r="O251" s="784"/>
      <c r="P251" s="784"/>
      <c r="Q251" s="784"/>
      <c r="R251" s="784"/>
      <c r="S251" s="784"/>
      <c r="T251" s="784"/>
      <c r="U251" s="784"/>
      <c r="V251" s="784"/>
      <c r="W251" s="784"/>
      <c r="X251" s="784"/>
      <c r="Y251" s="784"/>
      <c r="Z251" s="784"/>
      <c r="AA251" s="784"/>
      <c r="AB251" s="784"/>
    </row>
    <row r="252" spans="1:28" ht="16.5">
      <c r="A252" s="784"/>
      <c r="B252" s="784"/>
      <c r="C252" s="784"/>
      <c r="D252" s="784"/>
      <c r="E252" s="784"/>
      <c r="F252" s="784"/>
      <c r="G252" s="784"/>
      <c r="H252" s="798"/>
      <c r="I252" s="784"/>
      <c r="J252" s="784"/>
      <c r="K252" s="798"/>
      <c r="L252" s="784"/>
      <c r="M252" s="784"/>
      <c r="N252" s="784"/>
      <c r="O252" s="784"/>
      <c r="P252" s="784"/>
      <c r="Q252" s="784"/>
      <c r="R252" s="784"/>
      <c r="S252" s="784"/>
      <c r="T252" s="784"/>
      <c r="U252" s="784"/>
      <c r="V252" s="784"/>
      <c r="W252" s="784"/>
      <c r="X252" s="784"/>
      <c r="Y252" s="784"/>
      <c r="Z252" s="784"/>
      <c r="AA252" s="784"/>
      <c r="AB252" s="784"/>
    </row>
    <row r="253" spans="1:28" ht="16.5">
      <c r="A253" s="784"/>
      <c r="B253" s="784"/>
      <c r="C253" s="784"/>
      <c r="D253" s="784"/>
      <c r="E253" s="784"/>
      <c r="F253" s="784"/>
      <c r="G253" s="784"/>
      <c r="H253" s="798"/>
      <c r="I253" s="784"/>
      <c r="J253" s="784"/>
      <c r="K253" s="798"/>
      <c r="L253" s="784"/>
      <c r="M253" s="784"/>
      <c r="N253" s="784"/>
      <c r="O253" s="784"/>
      <c r="P253" s="784"/>
      <c r="Q253" s="784"/>
      <c r="R253" s="784"/>
      <c r="S253" s="784"/>
      <c r="T253" s="784"/>
      <c r="U253" s="784"/>
      <c r="V253" s="784"/>
      <c r="W253" s="784"/>
      <c r="X253" s="784"/>
      <c r="Y253" s="784"/>
      <c r="Z253" s="784"/>
      <c r="AA253" s="784"/>
      <c r="AB253" s="784"/>
    </row>
    <row r="254" spans="1:28" ht="16.5">
      <c r="A254" s="784"/>
      <c r="B254" s="784"/>
      <c r="C254" s="784"/>
      <c r="D254" s="784"/>
      <c r="E254" s="784"/>
      <c r="F254" s="784"/>
      <c r="G254" s="784"/>
      <c r="H254" s="798"/>
      <c r="I254" s="784"/>
      <c r="J254" s="784"/>
      <c r="K254" s="798"/>
      <c r="L254" s="784"/>
      <c r="M254" s="784"/>
      <c r="N254" s="784"/>
      <c r="O254" s="784"/>
      <c r="P254" s="784"/>
      <c r="Q254" s="784"/>
      <c r="R254" s="784"/>
      <c r="S254" s="784"/>
      <c r="T254" s="784"/>
      <c r="U254" s="784"/>
      <c r="V254" s="784"/>
      <c r="W254" s="784"/>
      <c r="X254" s="784"/>
      <c r="Y254" s="784"/>
      <c r="Z254" s="784"/>
      <c r="AA254" s="784"/>
      <c r="AB254" s="784"/>
    </row>
    <row r="255" spans="1:28" ht="16.5">
      <c r="A255" s="784"/>
      <c r="B255" s="784"/>
      <c r="C255" s="784"/>
      <c r="D255" s="784"/>
      <c r="E255" s="784"/>
      <c r="F255" s="784"/>
      <c r="G255" s="784"/>
      <c r="H255" s="798"/>
      <c r="I255" s="784"/>
      <c r="J255" s="784"/>
      <c r="K255" s="798"/>
      <c r="L255" s="784"/>
      <c r="M255" s="784"/>
      <c r="N255" s="784"/>
      <c r="O255" s="784"/>
      <c r="P255" s="784"/>
      <c r="Q255" s="784"/>
      <c r="R255" s="784"/>
      <c r="S255" s="784"/>
      <c r="T255" s="784"/>
      <c r="U255" s="784"/>
      <c r="V255" s="784"/>
      <c r="W255" s="784"/>
      <c r="X255" s="784"/>
      <c r="Y255" s="784"/>
      <c r="Z255" s="784"/>
      <c r="AA255" s="784"/>
      <c r="AB255" s="784"/>
    </row>
    <row r="256" spans="1:28" ht="16.5">
      <c r="A256" s="784"/>
      <c r="B256" s="784"/>
      <c r="C256" s="784"/>
      <c r="D256" s="784"/>
      <c r="E256" s="784"/>
      <c r="F256" s="784"/>
      <c r="G256" s="784"/>
      <c r="H256" s="798"/>
      <c r="I256" s="784"/>
      <c r="J256" s="784"/>
      <c r="K256" s="798"/>
      <c r="L256" s="784"/>
      <c r="M256" s="784"/>
      <c r="N256" s="784"/>
      <c r="O256" s="784"/>
      <c r="P256" s="784"/>
      <c r="Q256" s="784"/>
      <c r="R256" s="784"/>
      <c r="S256" s="784"/>
      <c r="T256" s="784"/>
      <c r="U256" s="784"/>
      <c r="V256" s="784"/>
      <c r="W256" s="784"/>
      <c r="X256" s="784"/>
      <c r="Y256" s="784"/>
      <c r="Z256" s="784"/>
      <c r="AA256" s="784"/>
      <c r="AB256" s="784"/>
    </row>
    <row r="257" spans="1:28" ht="16.5">
      <c r="A257" s="784"/>
      <c r="B257" s="784"/>
      <c r="C257" s="784"/>
      <c r="D257" s="784"/>
      <c r="E257" s="784"/>
      <c r="F257" s="784"/>
      <c r="G257" s="784"/>
      <c r="H257" s="798"/>
      <c r="I257" s="784"/>
      <c r="J257" s="784"/>
      <c r="K257" s="798"/>
      <c r="L257" s="784"/>
      <c r="M257" s="784"/>
      <c r="N257" s="784"/>
      <c r="O257" s="784"/>
      <c r="P257" s="784"/>
      <c r="Q257" s="784"/>
      <c r="R257" s="784"/>
      <c r="S257" s="784"/>
      <c r="T257" s="784"/>
      <c r="U257" s="784"/>
      <c r="V257" s="784"/>
      <c r="W257" s="784"/>
      <c r="X257" s="784"/>
      <c r="Y257" s="784"/>
      <c r="Z257" s="784"/>
      <c r="AA257" s="784"/>
      <c r="AB257" s="784"/>
    </row>
    <row r="258" spans="1:28" ht="16.5">
      <c r="A258" s="784"/>
      <c r="B258" s="784"/>
      <c r="C258" s="784"/>
      <c r="D258" s="784"/>
      <c r="E258" s="784"/>
      <c r="F258" s="784"/>
      <c r="G258" s="784"/>
      <c r="H258" s="798"/>
      <c r="I258" s="784"/>
      <c r="J258" s="784"/>
      <c r="K258" s="798"/>
      <c r="L258" s="784"/>
      <c r="M258" s="784"/>
      <c r="N258" s="784"/>
      <c r="O258" s="784"/>
      <c r="P258" s="784"/>
      <c r="Q258" s="784"/>
      <c r="R258" s="784"/>
      <c r="S258" s="784"/>
      <c r="T258" s="784"/>
      <c r="U258" s="784"/>
      <c r="V258" s="784"/>
      <c r="W258" s="784"/>
      <c r="X258" s="784"/>
      <c r="Y258" s="784"/>
      <c r="Z258" s="784"/>
      <c r="AA258" s="784"/>
      <c r="AB258" s="784"/>
    </row>
    <row r="259" spans="1:28" ht="16.5">
      <c r="A259" s="784"/>
      <c r="B259" s="784"/>
      <c r="C259" s="784"/>
      <c r="D259" s="784"/>
      <c r="E259" s="784"/>
      <c r="F259" s="784"/>
      <c r="G259" s="784"/>
      <c r="H259" s="798"/>
      <c r="I259" s="784"/>
      <c r="J259" s="784"/>
      <c r="K259" s="798"/>
      <c r="L259" s="784"/>
      <c r="M259" s="784"/>
      <c r="N259" s="784"/>
      <c r="O259" s="784"/>
      <c r="P259" s="784"/>
      <c r="Q259" s="784"/>
      <c r="R259" s="784"/>
      <c r="S259" s="784"/>
      <c r="T259" s="784"/>
      <c r="U259" s="784"/>
      <c r="V259" s="784"/>
      <c r="W259" s="784"/>
      <c r="X259" s="784"/>
      <c r="Y259" s="784"/>
      <c r="Z259" s="784"/>
      <c r="AA259" s="784"/>
      <c r="AB259" s="784"/>
    </row>
    <row r="260" spans="1:28" ht="16.5">
      <c r="A260" s="784"/>
      <c r="B260" s="784"/>
      <c r="C260" s="784"/>
      <c r="D260" s="784"/>
      <c r="E260" s="784"/>
      <c r="F260" s="784"/>
      <c r="G260" s="784"/>
      <c r="H260" s="798"/>
      <c r="I260" s="784"/>
      <c r="J260" s="784"/>
      <c r="K260" s="798"/>
      <c r="L260" s="784"/>
      <c r="M260" s="784"/>
      <c r="N260" s="784"/>
      <c r="O260" s="784"/>
      <c r="P260" s="784"/>
      <c r="Q260" s="784"/>
      <c r="R260" s="784"/>
      <c r="S260" s="784"/>
      <c r="T260" s="784"/>
      <c r="U260" s="784"/>
      <c r="V260" s="784"/>
      <c r="W260" s="784"/>
      <c r="X260" s="784"/>
      <c r="Y260" s="784"/>
      <c r="Z260" s="784"/>
      <c r="AA260" s="784"/>
      <c r="AB260" s="784"/>
    </row>
    <row r="261" spans="1:28" ht="16.5">
      <c r="A261" s="784"/>
      <c r="B261" s="784"/>
      <c r="C261" s="784"/>
      <c r="D261" s="784"/>
      <c r="E261" s="784"/>
      <c r="F261" s="784"/>
      <c r="G261" s="784"/>
      <c r="H261" s="798"/>
      <c r="I261" s="784"/>
      <c r="J261" s="784"/>
      <c r="K261" s="798"/>
      <c r="L261" s="784"/>
      <c r="M261" s="784"/>
      <c r="N261" s="784"/>
      <c r="O261" s="784"/>
      <c r="P261" s="784"/>
      <c r="Q261" s="784"/>
      <c r="R261" s="784"/>
      <c r="S261" s="784"/>
      <c r="T261" s="784"/>
      <c r="U261" s="784"/>
      <c r="V261" s="784"/>
      <c r="W261" s="784"/>
      <c r="X261" s="784"/>
      <c r="Y261" s="784"/>
      <c r="Z261" s="784"/>
      <c r="AA261" s="784"/>
      <c r="AB261" s="784"/>
    </row>
    <row r="262" spans="1:28" ht="16.5">
      <c r="A262" s="784"/>
      <c r="B262" s="784"/>
      <c r="C262" s="784"/>
      <c r="D262" s="784"/>
      <c r="E262" s="784"/>
      <c r="F262" s="784"/>
      <c r="G262" s="784"/>
      <c r="H262" s="798"/>
      <c r="I262" s="784"/>
      <c r="J262" s="784"/>
      <c r="K262" s="798"/>
      <c r="L262" s="784"/>
      <c r="M262" s="784"/>
      <c r="N262" s="784"/>
      <c r="O262" s="784"/>
      <c r="P262" s="784"/>
      <c r="Q262" s="784"/>
      <c r="R262" s="784"/>
      <c r="S262" s="784"/>
      <c r="T262" s="784"/>
      <c r="U262" s="784"/>
      <c r="V262" s="784"/>
      <c r="W262" s="784"/>
      <c r="X262" s="784"/>
      <c r="Y262" s="784"/>
      <c r="Z262" s="784"/>
      <c r="AA262" s="784"/>
      <c r="AB262" s="784"/>
    </row>
    <row r="263" spans="1:28" ht="16.5">
      <c r="A263" s="784"/>
      <c r="B263" s="784"/>
      <c r="C263" s="784"/>
      <c r="D263" s="784"/>
      <c r="E263" s="784"/>
      <c r="F263" s="784"/>
      <c r="G263" s="784"/>
      <c r="H263" s="798"/>
      <c r="I263" s="784"/>
      <c r="J263" s="784"/>
      <c r="K263" s="798"/>
      <c r="L263" s="784"/>
      <c r="M263" s="784"/>
      <c r="N263" s="784"/>
      <c r="O263" s="784"/>
      <c r="P263" s="784"/>
      <c r="Q263" s="784"/>
      <c r="R263" s="784"/>
      <c r="S263" s="784"/>
      <c r="T263" s="784"/>
      <c r="U263" s="784"/>
      <c r="V263" s="784"/>
      <c r="W263" s="784"/>
      <c r="X263" s="784"/>
      <c r="Y263" s="784"/>
      <c r="Z263" s="784"/>
      <c r="AA263" s="784"/>
      <c r="AB263" s="784"/>
    </row>
    <row r="264" spans="1:28" ht="16.5">
      <c r="A264" s="784"/>
      <c r="B264" s="784"/>
      <c r="C264" s="784"/>
      <c r="D264" s="784"/>
      <c r="E264" s="784"/>
      <c r="F264" s="784"/>
      <c r="G264" s="784"/>
      <c r="H264" s="798"/>
      <c r="I264" s="784"/>
      <c r="J264" s="784"/>
      <c r="K264" s="798"/>
      <c r="L264" s="784"/>
      <c r="M264" s="784"/>
      <c r="N264" s="784"/>
      <c r="O264" s="784"/>
      <c r="P264" s="784"/>
      <c r="Q264" s="784"/>
      <c r="R264" s="784"/>
      <c r="S264" s="784"/>
      <c r="T264" s="784"/>
      <c r="U264" s="784"/>
      <c r="V264" s="784"/>
      <c r="W264" s="784"/>
      <c r="X264" s="784"/>
      <c r="Y264" s="784"/>
      <c r="Z264" s="784"/>
      <c r="AA264" s="784"/>
      <c r="AB264" s="784"/>
    </row>
    <row r="265" spans="1:28" ht="16.5">
      <c r="A265" s="784"/>
      <c r="B265" s="784"/>
      <c r="C265" s="784"/>
      <c r="D265" s="784"/>
      <c r="E265" s="784"/>
      <c r="F265" s="784"/>
      <c r="G265" s="784"/>
      <c r="H265" s="798"/>
      <c r="I265" s="784"/>
      <c r="J265" s="784"/>
      <c r="K265" s="798"/>
      <c r="L265" s="784"/>
      <c r="M265" s="784"/>
      <c r="N265" s="784"/>
      <c r="O265" s="784"/>
      <c r="P265" s="784"/>
      <c r="Q265" s="784"/>
      <c r="R265" s="784"/>
      <c r="S265" s="784"/>
      <c r="T265" s="784"/>
      <c r="U265" s="784"/>
      <c r="V265" s="784"/>
      <c r="W265" s="784"/>
      <c r="X265" s="784"/>
      <c r="Y265" s="784"/>
      <c r="Z265" s="784"/>
      <c r="AA265" s="784"/>
      <c r="AB265" s="784"/>
    </row>
    <row r="266" spans="1:28" ht="16.5">
      <c r="A266" s="784"/>
      <c r="B266" s="784"/>
      <c r="C266" s="784"/>
      <c r="D266" s="784"/>
      <c r="E266" s="784"/>
      <c r="F266" s="784"/>
      <c r="G266" s="784"/>
      <c r="H266" s="798"/>
      <c r="I266" s="784"/>
      <c r="J266" s="784"/>
      <c r="K266" s="798"/>
      <c r="L266" s="784"/>
      <c r="M266" s="784"/>
      <c r="N266" s="784"/>
      <c r="O266" s="784"/>
      <c r="P266" s="784"/>
      <c r="Q266" s="784"/>
      <c r="R266" s="784"/>
      <c r="S266" s="784"/>
      <c r="T266" s="784"/>
      <c r="U266" s="784"/>
      <c r="V266" s="784"/>
      <c r="W266" s="784"/>
      <c r="X266" s="784"/>
      <c r="Y266" s="784"/>
      <c r="Z266" s="784"/>
      <c r="AA266" s="784"/>
      <c r="AB266" s="784"/>
    </row>
    <row r="267" spans="1:28" ht="16.5">
      <c r="A267" s="784"/>
      <c r="B267" s="784"/>
      <c r="C267" s="784"/>
      <c r="D267" s="784"/>
      <c r="E267" s="784"/>
      <c r="F267" s="784"/>
      <c r="G267" s="784"/>
      <c r="H267" s="798"/>
      <c r="I267" s="784"/>
      <c r="J267" s="784"/>
      <c r="K267" s="798"/>
      <c r="L267" s="784"/>
      <c r="M267" s="784"/>
      <c r="N267" s="784"/>
      <c r="O267" s="784"/>
      <c r="P267" s="784"/>
      <c r="Q267" s="784"/>
      <c r="R267" s="784"/>
      <c r="S267" s="784"/>
      <c r="T267" s="784"/>
      <c r="U267" s="784"/>
      <c r="V267" s="784"/>
      <c r="W267" s="784"/>
      <c r="X267" s="784"/>
      <c r="Y267" s="784"/>
      <c r="Z267" s="784"/>
      <c r="AA267" s="784"/>
      <c r="AB267" s="784"/>
    </row>
    <row r="268" spans="1:28" ht="16.5">
      <c r="A268" s="784"/>
      <c r="B268" s="784"/>
      <c r="C268" s="784"/>
      <c r="D268" s="784"/>
      <c r="E268" s="784"/>
      <c r="F268" s="784"/>
      <c r="G268" s="784"/>
      <c r="H268" s="798"/>
      <c r="I268" s="784"/>
      <c r="J268" s="784"/>
      <c r="K268" s="798"/>
      <c r="L268" s="784"/>
      <c r="M268" s="784"/>
      <c r="N268" s="784"/>
      <c r="O268" s="784"/>
      <c r="P268" s="784"/>
      <c r="Q268" s="784"/>
      <c r="R268" s="784"/>
      <c r="S268" s="784"/>
      <c r="T268" s="784"/>
      <c r="U268" s="784"/>
      <c r="V268" s="784"/>
      <c r="W268" s="784"/>
      <c r="X268" s="784"/>
      <c r="Y268" s="784"/>
      <c r="Z268" s="784"/>
      <c r="AA268" s="784"/>
      <c r="AB268" s="784"/>
    </row>
    <row r="269" spans="1:28" ht="16.5">
      <c r="A269" s="784"/>
      <c r="B269" s="784"/>
      <c r="C269" s="784"/>
      <c r="D269" s="784"/>
      <c r="E269" s="784"/>
      <c r="F269" s="784"/>
      <c r="G269" s="784"/>
      <c r="H269" s="798"/>
      <c r="I269" s="784"/>
      <c r="J269" s="784"/>
      <c r="K269" s="798"/>
      <c r="L269" s="784"/>
      <c r="M269" s="784"/>
      <c r="N269" s="784"/>
      <c r="O269" s="784"/>
      <c r="P269" s="784"/>
      <c r="Q269" s="784"/>
      <c r="R269" s="784"/>
      <c r="S269" s="784"/>
      <c r="T269" s="784"/>
      <c r="U269" s="784"/>
      <c r="V269" s="784"/>
      <c r="W269" s="784"/>
      <c r="X269" s="784"/>
      <c r="Y269" s="784"/>
      <c r="Z269" s="784"/>
      <c r="AA269" s="784"/>
      <c r="AB269" s="784"/>
    </row>
    <row r="270" spans="1:28" ht="16.5">
      <c r="A270" s="784"/>
      <c r="B270" s="784"/>
      <c r="C270" s="784"/>
      <c r="D270" s="784"/>
      <c r="E270" s="784"/>
      <c r="F270" s="784"/>
      <c r="G270" s="784"/>
      <c r="H270" s="798"/>
      <c r="I270" s="784"/>
      <c r="J270" s="784"/>
      <c r="K270" s="798"/>
      <c r="L270" s="784"/>
      <c r="M270" s="784"/>
      <c r="N270" s="784"/>
      <c r="O270" s="784"/>
      <c r="P270" s="784"/>
      <c r="Q270" s="784"/>
      <c r="R270" s="784"/>
      <c r="S270" s="784"/>
      <c r="T270" s="784"/>
      <c r="U270" s="784"/>
      <c r="V270" s="784"/>
      <c r="W270" s="784"/>
      <c r="X270" s="784"/>
      <c r="Y270" s="784"/>
      <c r="Z270" s="784"/>
      <c r="AA270" s="784"/>
      <c r="AB270" s="784"/>
    </row>
    <row r="271" spans="1:28" ht="16.5">
      <c r="A271" s="784"/>
      <c r="B271" s="784"/>
      <c r="C271" s="784"/>
      <c r="D271" s="784"/>
      <c r="E271" s="784"/>
      <c r="F271" s="784"/>
      <c r="G271" s="784"/>
      <c r="H271" s="798"/>
      <c r="I271" s="784"/>
      <c r="J271" s="784"/>
      <c r="K271" s="798"/>
      <c r="L271" s="784"/>
      <c r="M271" s="784"/>
      <c r="N271" s="784"/>
      <c r="O271" s="784"/>
      <c r="P271" s="784"/>
      <c r="Q271" s="784"/>
      <c r="R271" s="784"/>
      <c r="S271" s="784"/>
      <c r="T271" s="784"/>
      <c r="U271" s="784"/>
      <c r="V271" s="784"/>
      <c r="W271" s="784"/>
      <c r="X271" s="784"/>
      <c r="Y271" s="784"/>
      <c r="Z271" s="784"/>
      <c r="AA271" s="784"/>
      <c r="AB271" s="784"/>
    </row>
    <row r="272" spans="1:28" ht="16.5">
      <c r="A272" s="784"/>
      <c r="B272" s="784"/>
      <c r="C272" s="784"/>
      <c r="D272" s="784"/>
      <c r="E272" s="784"/>
      <c r="F272" s="784"/>
      <c r="G272" s="784"/>
      <c r="H272" s="798"/>
      <c r="I272" s="784"/>
      <c r="J272" s="784"/>
      <c r="K272" s="798"/>
      <c r="L272" s="784"/>
      <c r="M272" s="784"/>
      <c r="N272" s="784"/>
      <c r="O272" s="784"/>
      <c r="P272" s="784"/>
      <c r="Q272" s="784"/>
      <c r="R272" s="784"/>
      <c r="S272" s="784"/>
      <c r="T272" s="784"/>
      <c r="U272" s="784"/>
      <c r="V272" s="784"/>
      <c r="W272" s="784"/>
      <c r="X272" s="784"/>
      <c r="Y272" s="784"/>
      <c r="Z272" s="784"/>
      <c r="AA272" s="784"/>
      <c r="AB272" s="784"/>
    </row>
    <row r="273" spans="1:28" ht="16.5">
      <c r="A273" s="784"/>
      <c r="B273" s="784"/>
      <c r="C273" s="784"/>
      <c r="D273" s="784"/>
      <c r="E273" s="784"/>
      <c r="F273" s="784"/>
      <c r="G273" s="784"/>
      <c r="H273" s="798"/>
      <c r="I273" s="784"/>
      <c r="J273" s="784"/>
      <c r="K273" s="798"/>
      <c r="L273" s="784"/>
      <c r="M273" s="784"/>
      <c r="N273" s="784"/>
      <c r="O273" s="784"/>
      <c r="P273" s="784"/>
      <c r="Q273" s="784"/>
      <c r="R273" s="784"/>
      <c r="S273" s="784"/>
      <c r="T273" s="784"/>
      <c r="U273" s="784"/>
      <c r="V273" s="784"/>
      <c r="W273" s="784"/>
      <c r="X273" s="784"/>
      <c r="Y273" s="784"/>
      <c r="Z273" s="784"/>
      <c r="AA273" s="784"/>
      <c r="AB273" s="784"/>
    </row>
  </sheetData>
  <autoFilter ref="A1:K227" xr:uid="{00000000-0009-0000-0000-000007000000}"/>
  <customSheetViews>
    <customSheetView guid="{37739323-4A03-445B-890C-F22D5096D0C6}" filter="1" showAutoFilter="1">
      <pageMargins left="0" right="0" top="0" bottom="0" header="0" footer="0"/>
      <autoFilter ref="B1:AB100" xr:uid="{07454305-B9D2-4667-BF1A-DC0B3BC2F374}">
        <filterColumn colId="5">
          <filters>
            <filter val="Barangay Alimanguaan, Sto. Nino, Binga, Caruray, Port Barton, all in San Vivcente Palawan"/>
          </filters>
        </filterColumn>
      </autoFilter>
      <extLst>
        <ext uri="GoogleSheetsCustomDataVersion1">
          <go:sheetsCustomData xmlns:go="http://customooxmlschemas.google.com/" filterViewId="1815780177"/>
        </ext>
      </extLst>
    </customSheetView>
  </customSheetViews>
  <pageMargins left="0.25" right="0.25" top="0.75" bottom="0.75" header="0" footer="0"/>
  <pageSetup paperSize="14"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1002"/>
  <sheetViews>
    <sheetView workbookViewId="0"/>
  </sheetViews>
  <sheetFormatPr defaultColWidth="12.5703125" defaultRowHeight="15" customHeight="1"/>
  <cols>
    <col min="1" max="1" width="4.42578125" customWidth="1"/>
    <col min="2" max="2" width="5.5703125" customWidth="1"/>
    <col min="4" max="4" width="18.7109375" customWidth="1"/>
    <col min="5" max="5" width="27.42578125" customWidth="1"/>
    <col min="6" max="6" width="14.5703125" customWidth="1"/>
    <col min="7" max="7" width="26.42578125" customWidth="1"/>
    <col min="8" max="8" width="19" customWidth="1"/>
    <col min="9" max="9" width="19.140625" customWidth="1"/>
    <col min="10" max="10" width="54.7109375" customWidth="1"/>
    <col min="11" max="11" width="32.42578125" customWidth="1"/>
  </cols>
  <sheetData>
    <row r="1" spans="1:21" ht="29.25" customHeight="1">
      <c r="A1" s="906" t="s">
        <v>657</v>
      </c>
      <c r="B1" s="908" t="s">
        <v>17</v>
      </c>
      <c r="C1" s="906" t="s">
        <v>40</v>
      </c>
      <c r="D1" s="906" t="s">
        <v>41</v>
      </c>
      <c r="E1" s="906" t="s">
        <v>42</v>
      </c>
      <c r="F1" s="906" t="s">
        <v>798</v>
      </c>
      <c r="G1" s="906" t="s">
        <v>44</v>
      </c>
      <c r="H1" s="906" t="s">
        <v>45</v>
      </c>
      <c r="I1" s="906" t="s">
        <v>46</v>
      </c>
      <c r="J1" s="906" t="s">
        <v>47</v>
      </c>
      <c r="K1" s="907" t="s">
        <v>658</v>
      </c>
      <c r="L1" s="799"/>
      <c r="M1" s="799"/>
      <c r="N1" s="799"/>
      <c r="O1" s="799"/>
      <c r="P1" s="799"/>
      <c r="Q1" s="799"/>
      <c r="R1" s="799"/>
      <c r="S1" s="799"/>
      <c r="T1" s="799"/>
      <c r="U1" s="799"/>
    </row>
    <row r="2" spans="1:21" ht="40.5" customHeight="1">
      <c r="A2" s="949"/>
      <c r="B2" s="949"/>
      <c r="C2" s="949"/>
      <c r="D2" s="949"/>
      <c r="E2" s="949"/>
      <c r="F2" s="949"/>
      <c r="G2" s="949"/>
      <c r="H2" s="949"/>
      <c r="I2" s="949"/>
      <c r="J2" s="949"/>
      <c r="K2" s="949"/>
      <c r="L2" s="800"/>
      <c r="M2" s="800"/>
      <c r="N2" s="800"/>
      <c r="O2" s="800"/>
      <c r="P2" s="800"/>
      <c r="Q2" s="800"/>
      <c r="R2" s="800"/>
      <c r="S2" s="800"/>
      <c r="T2" s="800"/>
      <c r="U2" s="800"/>
    </row>
    <row r="3" spans="1:21" ht="38.25" customHeight="1">
      <c r="A3" s="289" t="s">
        <v>362</v>
      </c>
      <c r="B3" s="16" t="s">
        <v>8</v>
      </c>
      <c r="C3" s="290">
        <v>45170</v>
      </c>
      <c r="D3" s="291" t="s">
        <v>2055</v>
      </c>
      <c r="E3" s="292" t="s">
        <v>2056</v>
      </c>
      <c r="F3" s="292"/>
      <c r="G3" s="292" t="s">
        <v>2057</v>
      </c>
      <c r="H3" s="291" t="s">
        <v>77</v>
      </c>
      <c r="I3" s="293" t="s">
        <v>2058</v>
      </c>
      <c r="J3" s="294" t="s">
        <v>2059</v>
      </c>
      <c r="K3" s="295" t="s">
        <v>56</v>
      </c>
      <c r="L3" s="801">
        <f>COUNTIF(K1:K74, "FPIC completed")</f>
        <v>2</v>
      </c>
      <c r="M3" s="801"/>
      <c r="N3" s="801"/>
      <c r="O3" s="801"/>
      <c r="P3" s="801"/>
      <c r="Q3" s="801"/>
      <c r="R3" s="801"/>
      <c r="S3" s="801"/>
      <c r="T3" s="801"/>
      <c r="U3" s="801"/>
    </row>
    <row r="4" spans="1:21" ht="51" customHeight="1">
      <c r="A4" s="289">
        <f t="shared" ref="A4:A8" si="0">A3+1</f>
        <v>2</v>
      </c>
      <c r="B4" s="16" t="s">
        <v>8</v>
      </c>
      <c r="C4" s="296">
        <v>45524</v>
      </c>
      <c r="D4" s="291" t="s">
        <v>2060</v>
      </c>
      <c r="E4" s="297" t="s">
        <v>2061</v>
      </c>
      <c r="F4" s="292"/>
      <c r="G4" s="292" t="s">
        <v>2062</v>
      </c>
      <c r="H4" s="291" t="s">
        <v>77</v>
      </c>
      <c r="I4" s="293" t="s">
        <v>2063</v>
      </c>
      <c r="J4" s="294" t="s">
        <v>2064</v>
      </c>
      <c r="K4" s="298" t="s">
        <v>2065</v>
      </c>
      <c r="L4" s="801">
        <v>2</v>
      </c>
      <c r="M4" s="801"/>
      <c r="N4" s="801"/>
      <c r="O4" s="801"/>
      <c r="P4" s="801"/>
      <c r="Q4" s="801"/>
      <c r="R4" s="801"/>
      <c r="S4" s="801"/>
      <c r="T4" s="801"/>
      <c r="U4" s="801"/>
    </row>
    <row r="5" spans="1:21" ht="48.75" customHeight="1">
      <c r="A5" s="289">
        <f t="shared" si="0"/>
        <v>3</v>
      </c>
      <c r="B5" s="16" t="s">
        <v>8</v>
      </c>
      <c r="C5" s="296">
        <v>45344</v>
      </c>
      <c r="D5" s="291" t="s">
        <v>2066</v>
      </c>
      <c r="E5" s="297" t="s">
        <v>2067</v>
      </c>
      <c r="F5" s="292"/>
      <c r="G5" s="292" t="s">
        <v>2068</v>
      </c>
      <c r="H5" s="291" t="s">
        <v>2069</v>
      </c>
      <c r="I5" s="299" t="s">
        <v>2070</v>
      </c>
      <c r="J5" s="300" t="s">
        <v>2071</v>
      </c>
      <c r="K5" s="298" t="s">
        <v>323</v>
      </c>
      <c r="L5" s="801">
        <f>COUNTIF(K1:K74, "Ongoing evaluation of CP application")</f>
        <v>1</v>
      </c>
      <c r="M5" s="801"/>
      <c r="N5" s="801"/>
      <c r="O5" s="801"/>
      <c r="P5" s="801"/>
      <c r="Q5" s="801"/>
      <c r="R5" s="801"/>
      <c r="S5" s="801"/>
      <c r="T5" s="801"/>
      <c r="U5" s="801"/>
    </row>
    <row r="6" spans="1:21" ht="54" customHeight="1">
      <c r="A6" s="289">
        <f t="shared" si="0"/>
        <v>4</v>
      </c>
      <c r="B6" s="16" t="s">
        <v>8</v>
      </c>
      <c r="C6" s="296">
        <v>45008</v>
      </c>
      <c r="D6" s="291" t="s">
        <v>2072</v>
      </c>
      <c r="E6" s="301" t="s">
        <v>2073</v>
      </c>
      <c r="F6" s="292"/>
      <c r="G6" s="292" t="s">
        <v>2074</v>
      </c>
      <c r="H6" s="302" t="s">
        <v>28</v>
      </c>
      <c r="I6" s="302" t="s">
        <v>2070</v>
      </c>
      <c r="J6" s="292" t="s">
        <v>2075</v>
      </c>
      <c r="K6" s="298" t="s">
        <v>56</v>
      </c>
      <c r="L6" s="801"/>
      <c r="M6" s="801"/>
      <c r="N6" s="801"/>
      <c r="O6" s="801"/>
      <c r="P6" s="801"/>
      <c r="Q6" s="801"/>
      <c r="R6" s="801"/>
      <c r="S6" s="801"/>
      <c r="T6" s="801"/>
      <c r="U6" s="801"/>
    </row>
    <row r="7" spans="1:21" ht="39" customHeight="1">
      <c r="A7" s="289">
        <f t="shared" si="0"/>
        <v>5</v>
      </c>
      <c r="B7" s="16" t="s">
        <v>8</v>
      </c>
      <c r="C7" s="303">
        <v>45520</v>
      </c>
      <c r="D7" s="304" t="s">
        <v>2076</v>
      </c>
      <c r="E7" s="305" t="s">
        <v>2077</v>
      </c>
      <c r="F7" s="802"/>
      <c r="G7" s="802" t="s">
        <v>2078</v>
      </c>
      <c r="H7" s="291" t="s">
        <v>2079</v>
      </c>
      <c r="I7" s="302" t="s">
        <v>2080</v>
      </c>
      <c r="J7" s="306" t="s">
        <v>2081</v>
      </c>
      <c r="K7" s="307" t="s">
        <v>71</v>
      </c>
      <c r="L7" s="801">
        <f>COUNTIF(K1:K74, "Ongoing FPIC Process")</f>
        <v>2</v>
      </c>
      <c r="M7" s="801"/>
      <c r="N7" s="801"/>
      <c r="O7" s="801"/>
      <c r="P7" s="801"/>
      <c r="Q7" s="801"/>
      <c r="R7" s="801"/>
      <c r="S7" s="801"/>
      <c r="T7" s="801"/>
      <c r="U7" s="801"/>
    </row>
    <row r="8" spans="1:21" ht="27.75" customHeight="1">
      <c r="A8" s="289">
        <f t="shared" si="0"/>
        <v>6</v>
      </c>
      <c r="B8" s="16" t="s">
        <v>8</v>
      </c>
      <c r="C8" s="308">
        <v>45219</v>
      </c>
      <c r="D8" s="803" t="s">
        <v>2082</v>
      </c>
      <c r="E8" s="804" t="s">
        <v>2083</v>
      </c>
      <c r="F8" s="292"/>
      <c r="G8" s="309" t="s">
        <v>2084</v>
      </c>
      <c r="H8" s="803" t="s">
        <v>2085</v>
      </c>
      <c r="I8" s="805" t="s">
        <v>2086</v>
      </c>
      <c r="J8" s="804" t="s">
        <v>2087</v>
      </c>
      <c r="K8" s="298" t="s">
        <v>71</v>
      </c>
      <c r="L8" s="801"/>
      <c r="M8" s="801"/>
      <c r="N8" s="801"/>
      <c r="O8" s="801"/>
      <c r="P8" s="801"/>
      <c r="Q8" s="801"/>
      <c r="R8" s="801"/>
      <c r="S8" s="801"/>
      <c r="T8" s="801"/>
      <c r="U8" s="801"/>
    </row>
    <row r="9" spans="1:21" ht="27.75" customHeight="1">
      <c r="A9" s="289" t="s">
        <v>824</v>
      </c>
      <c r="B9" s="16" t="s">
        <v>8</v>
      </c>
      <c r="C9" s="806">
        <v>45451</v>
      </c>
      <c r="D9" s="807" t="s">
        <v>1761</v>
      </c>
      <c r="E9" s="808" t="s">
        <v>2088</v>
      </c>
      <c r="F9" s="292"/>
      <c r="G9" s="310" t="s">
        <v>2089</v>
      </c>
      <c r="H9" s="808" t="s">
        <v>2090</v>
      </c>
      <c r="I9" s="809" t="s">
        <v>2070</v>
      </c>
      <c r="J9" s="810" t="s">
        <v>2091</v>
      </c>
      <c r="K9" s="298" t="s">
        <v>120</v>
      </c>
      <c r="L9" s="801"/>
      <c r="M9" s="801"/>
      <c r="N9" s="801"/>
      <c r="O9" s="801"/>
      <c r="P9" s="801"/>
      <c r="Q9" s="801"/>
      <c r="R9" s="801"/>
      <c r="S9" s="801"/>
      <c r="T9" s="801"/>
      <c r="U9" s="801"/>
    </row>
    <row r="10" spans="1:21" ht="32.25" customHeight="1">
      <c r="A10" s="289" t="s">
        <v>827</v>
      </c>
      <c r="B10" s="16" t="s">
        <v>8</v>
      </c>
      <c r="C10" s="311">
        <v>45810</v>
      </c>
      <c r="D10" s="312" t="s">
        <v>1715</v>
      </c>
      <c r="E10" s="313" t="s">
        <v>2092</v>
      </c>
      <c r="F10" s="314"/>
      <c r="G10" s="313" t="s">
        <v>2093</v>
      </c>
      <c r="H10" s="315" t="s">
        <v>2094</v>
      </c>
      <c r="I10" s="315" t="s">
        <v>2070</v>
      </c>
      <c r="J10" s="294" t="s">
        <v>2095</v>
      </c>
      <c r="K10" s="307" t="s">
        <v>2065</v>
      </c>
      <c r="L10" s="801"/>
      <c r="M10" s="801"/>
      <c r="N10" s="801"/>
      <c r="O10" s="801"/>
      <c r="P10" s="801"/>
      <c r="Q10" s="801"/>
      <c r="R10" s="801"/>
      <c r="S10" s="801"/>
      <c r="T10" s="801"/>
      <c r="U10" s="801"/>
    </row>
    <row r="11" spans="1:21" ht="51.75" customHeight="1">
      <c r="A11" s="811"/>
      <c r="B11" s="812"/>
      <c r="C11" s="316"/>
      <c r="D11" s="317"/>
      <c r="E11" s="317"/>
      <c r="F11" s="317"/>
      <c r="G11" s="317"/>
      <c r="H11" s="318"/>
      <c r="I11" s="318"/>
      <c r="J11" s="318"/>
      <c r="K11" s="318"/>
      <c r="L11" s="801"/>
      <c r="M11" s="801"/>
      <c r="N11" s="801"/>
      <c r="O11" s="801"/>
      <c r="P11" s="801"/>
      <c r="Q11" s="801"/>
      <c r="R11" s="801"/>
      <c r="S11" s="801"/>
      <c r="T11" s="801"/>
      <c r="U11" s="801"/>
    </row>
    <row r="12" spans="1:21" ht="15.75" customHeight="1">
      <c r="A12" s="24"/>
      <c r="B12" s="96"/>
      <c r="C12" s="319"/>
      <c r="D12" s="61"/>
      <c r="E12" s="61"/>
      <c r="F12" s="61"/>
      <c r="G12" s="61"/>
      <c r="H12" s="61"/>
      <c r="I12" s="61"/>
      <c r="J12" s="96"/>
      <c r="K12" s="96"/>
    </row>
    <row r="13" spans="1:21" ht="15.75" customHeight="1">
      <c r="A13" s="24"/>
      <c r="B13" s="96"/>
      <c r="C13" s="319"/>
      <c r="D13" s="61"/>
      <c r="E13" s="61"/>
      <c r="F13" s="61"/>
      <c r="G13" s="61"/>
      <c r="H13" s="61"/>
      <c r="I13" s="61"/>
      <c r="J13" s="96"/>
      <c r="K13" s="96"/>
    </row>
    <row r="14" spans="1:21" ht="15.75" customHeight="1">
      <c r="A14" s="24"/>
      <c r="B14" s="96"/>
      <c r="C14" s="319"/>
      <c r="D14" s="61"/>
      <c r="E14" s="61"/>
      <c r="F14" s="61"/>
      <c r="G14" s="61"/>
      <c r="H14" s="61"/>
      <c r="I14" s="61"/>
      <c r="J14" s="96"/>
      <c r="K14" s="96"/>
    </row>
    <row r="15" spans="1:21" ht="15.75" customHeight="1">
      <c r="A15" s="24"/>
      <c r="B15" s="96"/>
      <c r="C15" s="319"/>
      <c r="D15" s="61"/>
      <c r="E15" s="61"/>
      <c r="F15" s="61"/>
      <c r="G15" s="61"/>
      <c r="H15" s="61"/>
      <c r="I15" s="61"/>
      <c r="J15" s="96"/>
      <c r="K15" s="96"/>
    </row>
    <row r="16" spans="1:21" ht="15.75" customHeight="1">
      <c r="A16" s="24"/>
      <c r="B16" s="96"/>
      <c r="C16" s="319"/>
      <c r="D16" s="61"/>
      <c r="E16" s="61"/>
      <c r="F16" s="61"/>
      <c r="G16" s="61"/>
      <c r="H16" s="61"/>
      <c r="I16" s="61"/>
      <c r="J16" s="96"/>
      <c r="K16" s="96"/>
    </row>
    <row r="17" spans="1:11" ht="15.75" customHeight="1">
      <c r="A17" s="24"/>
      <c r="B17" s="96"/>
      <c r="C17" s="319"/>
      <c r="D17" s="61"/>
      <c r="E17" s="61"/>
      <c r="F17" s="61"/>
      <c r="G17" s="61"/>
      <c r="H17" s="61"/>
      <c r="I17" s="61"/>
      <c r="J17" s="96"/>
      <c r="K17" s="96"/>
    </row>
    <row r="18" spans="1:11" ht="15.75" customHeight="1">
      <c r="A18" s="24"/>
      <c r="B18" s="96"/>
      <c r="C18" s="319"/>
      <c r="D18" s="61"/>
      <c r="E18" s="61"/>
      <c r="F18" s="61"/>
      <c r="G18" s="61"/>
      <c r="H18" s="61"/>
      <c r="I18" s="61"/>
      <c r="J18" s="96"/>
      <c r="K18" s="96"/>
    </row>
    <row r="19" spans="1:11" ht="15.75" customHeight="1">
      <c r="A19" s="24"/>
      <c r="B19" s="96"/>
      <c r="C19" s="319"/>
      <c r="D19" s="61"/>
      <c r="E19" s="61"/>
      <c r="F19" s="61"/>
      <c r="G19" s="61"/>
      <c r="H19" s="61"/>
      <c r="I19" s="61"/>
      <c r="J19" s="96"/>
      <c r="K19" s="96"/>
    </row>
    <row r="20" spans="1:11" ht="15.75" customHeight="1">
      <c r="A20" s="24"/>
      <c r="B20" s="96"/>
      <c r="C20" s="319"/>
      <c r="D20" s="61"/>
      <c r="E20" s="61"/>
      <c r="F20" s="61"/>
      <c r="G20" s="61"/>
      <c r="H20" s="61"/>
      <c r="I20" s="61"/>
      <c r="J20" s="96"/>
      <c r="K20" s="96"/>
    </row>
    <row r="21" spans="1:11" ht="15.75" customHeight="1">
      <c r="A21" s="24"/>
      <c r="B21" s="96"/>
      <c r="C21" s="319"/>
      <c r="D21" s="61"/>
      <c r="E21" s="61"/>
      <c r="F21" s="61"/>
      <c r="G21" s="61"/>
      <c r="H21" s="61"/>
      <c r="I21" s="61"/>
      <c r="J21" s="96"/>
      <c r="K21" s="96"/>
    </row>
    <row r="22" spans="1:11" ht="15.75" customHeight="1">
      <c r="A22" s="24"/>
      <c r="B22" s="96"/>
      <c r="C22" s="319"/>
      <c r="D22" s="61"/>
      <c r="E22" s="61"/>
      <c r="F22" s="61"/>
      <c r="G22" s="61"/>
      <c r="H22" s="61"/>
      <c r="I22" s="61"/>
      <c r="J22" s="96"/>
      <c r="K22" s="96"/>
    </row>
    <row r="23" spans="1:11" ht="15.75" customHeight="1">
      <c r="A23" s="24"/>
      <c r="B23" s="96"/>
      <c r="C23" s="319"/>
      <c r="D23" s="61"/>
      <c r="E23" s="61"/>
      <c r="F23" s="61"/>
      <c r="G23" s="61"/>
      <c r="H23" s="61"/>
      <c r="I23" s="61"/>
      <c r="J23" s="96"/>
      <c r="K23" s="96"/>
    </row>
    <row r="24" spans="1:11" ht="15.75" customHeight="1">
      <c r="A24" s="24"/>
      <c r="B24" s="96"/>
      <c r="C24" s="319"/>
      <c r="D24" s="61"/>
      <c r="E24" s="61"/>
      <c r="F24" s="61"/>
      <c r="G24" s="61"/>
      <c r="H24" s="61"/>
      <c r="I24" s="61"/>
      <c r="J24" s="96"/>
      <c r="K24" s="96"/>
    </row>
    <row r="25" spans="1:11" ht="15.75" customHeight="1">
      <c r="A25" s="24"/>
      <c r="B25" s="96"/>
      <c r="C25" s="319"/>
      <c r="D25" s="61"/>
      <c r="E25" s="61"/>
      <c r="F25" s="61"/>
      <c r="G25" s="61"/>
      <c r="H25" s="61"/>
      <c r="I25" s="61"/>
      <c r="J25" s="96"/>
      <c r="K25" s="96"/>
    </row>
    <row r="26" spans="1:11" ht="15.75" customHeight="1">
      <c r="A26" s="24"/>
      <c r="B26" s="96"/>
      <c r="C26" s="319"/>
      <c r="D26" s="61"/>
      <c r="E26" s="61"/>
      <c r="F26" s="61"/>
      <c r="G26" s="61"/>
      <c r="H26" s="61"/>
      <c r="I26" s="61"/>
      <c r="J26" s="96"/>
      <c r="K26" s="96"/>
    </row>
    <row r="27" spans="1:11" ht="15.75" customHeight="1">
      <c r="A27" s="24"/>
      <c r="B27" s="96"/>
      <c r="C27" s="319"/>
      <c r="D27" s="61"/>
      <c r="E27" s="61"/>
      <c r="F27" s="61"/>
      <c r="G27" s="61"/>
      <c r="H27" s="61"/>
      <c r="I27" s="61"/>
      <c r="J27" s="96"/>
      <c r="K27" s="96"/>
    </row>
    <row r="28" spans="1:11" ht="15.75" customHeight="1">
      <c r="A28" s="24"/>
      <c r="B28" s="96"/>
      <c r="C28" s="319"/>
      <c r="D28" s="61"/>
      <c r="E28" s="61"/>
      <c r="F28" s="61"/>
      <c r="G28" s="61"/>
      <c r="H28" s="61"/>
      <c r="I28" s="61"/>
      <c r="J28" s="96"/>
      <c r="K28" s="96"/>
    </row>
    <row r="29" spans="1:11" ht="15.75" customHeight="1">
      <c r="A29" s="24"/>
      <c r="B29" s="96"/>
      <c r="C29" s="319"/>
      <c r="D29" s="61"/>
      <c r="E29" s="61"/>
      <c r="F29" s="61"/>
      <c r="G29" s="61"/>
      <c r="H29" s="61"/>
      <c r="I29" s="61"/>
      <c r="J29" s="96"/>
      <c r="K29" s="96"/>
    </row>
    <row r="30" spans="1:11" ht="15.75" customHeight="1">
      <c r="A30" s="24"/>
      <c r="B30" s="96"/>
      <c r="C30" s="319"/>
      <c r="D30" s="61"/>
      <c r="E30" s="61"/>
      <c r="F30" s="61"/>
      <c r="G30" s="61"/>
      <c r="H30" s="61"/>
      <c r="I30" s="61"/>
      <c r="J30" s="96"/>
      <c r="K30" s="96"/>
    </row>
    <row r="31" spans="1:11" ht="15.75" customHeight="1">
      <c r="A31" s="24"/>
      <c r="B31" s="96"/>
      <c r="C31" s="319"/>
      <c r="D31" s="61"/>
      <c r="E31" s="61"/>
      <c r="F31" s="61"/>
      <c r="G31" s="61"/>
      <c r="H31" s="61"/>
      <c r="I31" s="61"/>
      <c r="J31" s="96"/>
      <c r="K31" s="96"/>
    </row>
    <row r="32" spans="1:11" ht="15.75" customHeight="1">
      <c r="A32" s="24"/>
      <c r="B32" s="96"/>
      <c r="C32" s="319"/>
      <c r="D32" s="61"/>
      <c r="E32" s="61"/>
      <c r="F32" s="61"/>
      <c r="G32" s="61"/>
      <c r="H32" s="61"/>
      <c r="I32" s="61"/>
      <c r="J32" s="96"/>
      <c r="K32" s="96"/>
    </row>
    <row r="33" spans="1:11" ht="15.75" customHeight="1">
      <c r="A33" s="24"/>
      <c r="B33" s="96"/>
      <c r="C33" s="319"/>
      <c r="D33" s="61"/>
      <c r="E33" s="61"/>
      <c r="F33" s="61"/>
      <c r="G33" s="61"/>
      <c r="H33" s="61"/>
      <c r="I33" s="61"/>
      <c r="J33" s="96"/>
      <c r="K33" s="96"/>
    </row>
    <row r="34" spans="1:11" ht="15.75" customHeight="1">
      <c r="A34" s="24"/>
      <c r="B34" s="96"/>
      <c r="C34" s="319"/>
      <c r="D34" s="61"/>
      <c r="E34" s="61"/>
      <c r="F34" s="61"/>
      <c r="G34" s="61"/>
      <c r="H34" s="61"/>
      <c r="I34" s="61"/>
      <c r="J34" s="96"/>
      <c r="K34" s="96"/>
    </row>
    <row r="35" spans="1:11" ht="15.75" customHeight="1">
      <c r="A35" s="24"/>
      <c r="B35" s="96"/>
      <c r="C35" s="319"/>
      <c r="D35" s="61"/>
      <c r="E35" s="61"/>
      <c r="F35" s="61"/>
      <c r="G35" s="61"/>
      <c r="H35" s="61"/>
      <c r="I35" s="61"/>
      <c r="J35" s="96"/>
      <c r="K35" s="96"/>
    </row>
    <row r="36" spans="1:11" ht="15.75" customHeight="1">
      <c r="A36" s="24"/>
      <c r="B36" s="96"/>
      <c r="C36" s="319"/>
      <c r="D36" s="61"/>
      <c r="E36" s="61"/>
      <c r="F36" s="61"/>
      <c r="G36" s="61"/>
      <c r="H36" s="61"/>
      <c r="I36" s="61"/>
      <c r="J36" s="96"/>
      <c r="K36" s="96"/>
    </row>
    <row r="37" spans="1:11" ht="15.75" customHeight="1">
      <c r="A37" s="24"/>
      <c r="B37" s="96"/>
      <c r="C37" s="319"/>
      <c r="D37" s="61"/>
      <c r="E37" s="61"/>
      <c r="F37" s="61"/>
      <c r="G37" s="61"/>
      <c r="H37" s="61"/>
      <c r="I37" s="61"/>
      <c r="J37" s="96"/>
      <c r="K37" s="96"/>
    </row>
    <row r="38" spans="1:11" ht="15.75" customHeight="1">
      <c r="A38" s="24"/>
      <c r="B38" s="96"/>
      <c r="C38" s="319"/>
      <c r="D38" s="61"/>
      <c r="E38" s="61"/>
      <c r="F38" s="61"/>
      <c r="G38" s="61"/>
      <c r="H38" s="61"/>
      <c r="I38" s="61"/>
      <c r="J38" s="96"/>
      <c r="K38" s="96"/>
    </row>
    <row r="39" spans="1:11" ht="15.75" customHeight="1">
      <c r="A39" s="24"/>
      <c r="B39" s="96"/>
      <c r="C39" s="319"/>
      <c r="D39" s="61"/>
      <c r="E39" s="61"/>
      <c r="F39" s="61"/>
      <c r="G39" s="61"/>
      <c r="H39" s="61"/>
      <c r="I39" s="61"/>
      <c r="J39" s="96"/>
      <c r="K39" s="96"/>
    </row>
    <row r="40" spans="1:11" ht="15.75" customHeight="1">
      <c r="A40" s="24"/>
      <c r="B40" s="96"/>
      <c r="C40" s="319"/>
      <c r="D40" s="61"/>
      <c r="E40" s="61"/>
      <c r="F40" s="61"/>
      <c r="G40" s="61"/>
      <c r="H40" s="61"/>
      <c r="I40" s="61"/>
      <c r="J40" s="96"/>
      <c r="K40" s="96"/>
    </row>
    <row r="41" spans="1:11" ht="15.75" customHeight="1">
      <c r="A41" s="24"/>
      <c r="B41" s="96"/>
      <c r="C41" s="319"/>
      <c r="D41" s="61"/>
      <c r="E41" s="61"/>
      <c r="F41" s="61"/>
      <c r="G41" s="61"/>
      <c r="H41" s="61"/>
      <c r="I41" s="61"/>
      <c r="J41" s="96"/>
      <c r="K41" s="96"/>
    </row>
    <row r="42" spans="1:11" ht="15.75" customHeight="1">
      <c r="A42" s="24"/>
      <c r="B42" s="96"/>
      <c r="C42" s="319"/>
      <c r="D42" s="61"/>
      <c r="E42" s="61"/>
      <c r="F42" s="61"/>
      <c r="G42" s="61"/>
      <c r="H42" s="61"/>
      <c r="I42" s="61"/>
      <c r="J42" s="96"/>
      <c r="K42" s="96"/>
    </row>
    <row r="43" spans="1:11" ht="15.75" customHeight="1">
      <c r="A43" s="24"/>
      <c r="B43" s="96"/>
      <c r="C43" s="319"/>
      <c r="D43" s="61"/>
      <c r="E43" s="61"/>
      <c r="F43" s="61"/>
      <c r="G43" s="61"/>
      <c r="H43" s="61"/>
      <c r="I43" s="61"/>
      <c r="J43" s="96"/>
      <c r="K43" s="96"/>
    </row>
    <row r="44" spans="1:11" ht="15.75" customHeight="1">
      <c r="A44" s="24"/>
      <c r="B44" s="96"/>
      <c r="C44" s="319"/>
      <c r="D44" s="61"/>
      <c r="E44" s="61"/>
      <c r="F44" s="61"/>
      <c r="G44" s="61"/>
      <c r="H44" s="61"/>
      <c r="I44" s="61"/>
      <c r="J44" s="96"/>
      <c r="K44" s="96"/>
    </row>
    <row r="45" spans="1:11" ht="15.75" customHeight="1">
      <c r="A45" s="24"/>
      <c r="B45" s="96"/>
      <c r="C45" s="319"/>
      <c r="D45" s="61"/>
      <c r="E45" s="61"/>
      <c r="F45" s="61"/>
      <c r="G45" s="61"/>
      <c r="H45" s="61"/>
      <c r="I45" s="61"/>
      <c r="J45" s="96"/>
      <c r="K45" s="96"/>
    </row>
    <row r="46" spans="1:11" ht="15.75" customHeight="1">
      <c r="A46" s="24"/>
      <c r="B46" s="96"/>
      <c r="C46" s="319"/>
      <c r="D46" s="61"/>
      <c r="E46" s="61"/>
      <c r="F46" s="61"/>
      <c r="G46" s="61"/>
      <c r="H46" s="61"/>
      <c r="I46" s="61"/>
      <c r="J46" s="96"/>
      <c r="K46" s="96"/>
    </row>
    <row r="47" spans="1:11" ht="15.75" customHeight="1">
      <c r="A47" s="24"/>
      <c r="B47" s="96"/>
      <c r="C47" s="319"/>
      <c r="D47" s="61"/>
      <c r="E47" s="61"/>
      <c r="F47" s="61"/>
      <c r="G47" s="61"/>
      <c r="H47" s="61"/>
      <c r="I47" s="61"/>
      <c r="J47" s="96"/>
      <c r="K47" s="96"/>
    </row>
    <row r="48" spans="1:11" ht="15.75" customHeight="1">
      <c r="A48" s="24"/>
      <c r="B48" s="96"/>
      <c r="C48" s="319"/>
      <c r="D48" s="61"/>
      <c r="E48" s="61"/>
      <c r="F48" s="61"/>
      <c r="G48" s="61"/>
      <c r="H48" s="61"/>
      <c r="I48" s="61"/>
      <c r="J48" s="96"/>
      <c r="K48" s="96"/>
    </row>
    <row r="49" spans="1:11" ht="15.75" customHeight="1">
      <c r="A49" s="24"/>
      <c r="B49" s="96"/>
      <c r="C49" s="319"/>
      <c r="D49" s="61"/>
      <c r="E49" s="61"/>
      <c r="F49" s="61"/>
      <c r="G49" s="61"/>
      <c r="H49" s="61"/>
      <c r="I49" s="61"/>
      <c r="J49" s="96"/>
      <c r="K49" s="96"/>
    </row>
    <row r="50" spans="1:11" ht="15.75" customHeight="1">
      <c r="A50" s="24"/>
      <c r="B50" s="96"/>
      <c r="C50" s="319"/>
      <c r="D50" s="61"/>
      <c r="E50" s="61"/>
      <c r="F50" s="61"/>
      <c r="G50" s="61"/>
      <c r="H50" s="61"/>
      <c r="I50" s="61"/>
      <c r="J50" s="96"/>
      <c r="K50" s="96"/>
    </row>
    <row r="51" spans="1:11" ht="15.75" customHeight="1">
      <c r="A51" s="24"/>
      <c r="B51" s="96"/>
      <c r="C51" s="319"/>
      <c r="D51" s="61"/>
      <c r="E51" s="61"/>
      <c r="F51" s="61"/>
      <c r="G51" s="61"/>
      <c r="H51" s="61"/>
      <c r="I51" s="61"/>
      <c r="J51" s="96"/>
      <c r="K51" s="96"/>
    </row>
    <row r="52" spans="1:11" ht="15.75" customHeight="1">
      <c r="A52" s="24"/>
      <c r="B52" s="96"/>
      <c r="C52" s="319"/>
      <c r="D52" s="61"/>
      <c r="E52" s="61"/>
      <c r="F52" s="61"/>
      <c r="G52" s="61"/>
      <c r="H52" s="61"/>
      <c r="I52" s="61"/>
      <c r="J52" s="96"/>
      <c r="K52" s="96"/>
    </row>
    <row r="53" spans="1:11" ht="15.75" customHeight="1">
      <c r="A53" s="24"/>
      <c r="B53" s="96"/>
      <c r="C53" s="319"/>
      <c r="D53" s="61"/>
      <c r="E53" s="61"/>
      <c r="F53" s="61"/>
      <c r="G53" s="61"/>
      <c r="H53" s="61"/>
      <c r="I53" s="61"/>
      <c r="J53" s="96"/>
      <c r="K53" s="96"/>
    </row>
    <row r="54" spans="1:11" ht="15.75" customHeight="1">
      <c r="A54" s="24"/>
      <c r="B54" s="96"/>
      <c r="C54" s="319"/>
      <c r="D54" s="61"/>
      <c r="E54" s="61"/>
      <c r="F54" s="61"/>
      <c r="G54" s="61"/>
      <c r="H54" s="61"/>
      <c r="I54" s="61"/>
      <c r="J54" s="96"/>
      <c r="K54" s="96"/>
    </row>
    <row r="55" spans="1:11" ht="15.75" customHeight="1">
      <c r="A55" s="24"/>
      <c r="B55" s="96"/>
      <c r="C55" s="319"/>
      <c r="D55" s="61"/>
      <c r="E55" s="61"/>
      <c r="F55" s="61"/>
      <c r="G55" s="61"/>
      <c r="H55" s="61"/>
      <c r="I55" s="61"/>
      <c r="J55" s="96"/>
      <c r="K55" s="96"/>
    </row>
    <row r="56" spans="1:11" ht="15.75" customHeight="1">
      <c r="A56" s="24"/>
      <c r="B56" s="96"/>
      <c r="C56" s="319"/>
      <c r="D56" s="61"/>
      <c r="E56" s="61"/>
      <c r="F56" s="61"/>
      <c r="G56" s="61"/>
      <c r="H56" s="61"/>
      <c r="I56" s="61"/>
      <c r="J56" s="96"/>
      <c r="K56" s="96"/>
    </row>
    <row r="57" spans="1:11" ht="15.75" customHeight="1">
      <c r="A57" s="24"/>
      <c r="B57" s="96"/>
      <c r="C57" s="319"/>
      <c r="D57" s="61"/>
      <c r="E57" s="61"/>
      <c r="F57" s="61"/>
      <c r="G57" s="61"/>
      <c r="H57" s="61"/>
      <c r="I57" s="61"/>
      <c r="J57" s="96"/>
      <c r="K57" s="96"/>
    </row>
    <row r="58" spans="1:11" ht="15.75" customHeight="1">
      <c r="A58" s="24"/>
      <c r="B58" s="96"/>
      <c r="C58" s="319"/>
      <c r="D58" s="61"/>
      <c r="E58" s="61"/>
      <c r="F58" s="61"/>
      <c r="G58" s="61"/>
      <c r="H58" s="61"/>
      <c r="I58" s="61"/>
      <c r="J58" s="96"/>
      <c r="K58" s="96"/>
    </row>
    <row r="59" spans="1:11" ht="15.75" customHeight="1">
      <c r="A59" s="24"/>
      <c r="B59" s="96"/>
      <c r="C59" s="319"/>
      <c r="D59" s="61"/>
      <c r="E59" s="61"/>
      <c r="F59" s="61"/>
      <c r="G59" s="61"/>
      <c r="H59" s="61"/>
      <c r="I59" s="61"/>
      <c r="J59" s="96"/>
      <c r="K59" s="96"/>
    </row>
    <row r="60" spans="1:11" ht="15.75" customHeight="1">
      <c r="A60" s="24"/>
      <c r="B60" s="96"/>
      <c r="C60" s="319"/>
      <c r="D60" s="61"/>
      <c r="E60" s="61"/>
      <c r="F60" s="61"/>
      <c r="G60" s="61"/>
      <c r="H60" s="61"/>
      <c r="I60" s="61"/>
      <c r="J60" s="96"/>
      <c r="K60" s="96"/>
    </row>
    <row r="61" spans="1:11" ht="15.75" customHeight="1">
      <c r="A61" s="24"/>
      <c r="B61" s="96"/>
      <c r="C61" s="319"/>
      <c r="D61" s="61"/>
      <c r="E61" s="61"/>
      <c r="F61" s="61"/>
      <c r="G61" s="61"/>
      <c r="H61" s="61"/>
      <c r="I61" s="61"/>
      <c r="J61" s="96"/>
      <c r="K61" s="96"/>
    </row>
    <row r="62" spans="1:11" ht="15.75" customHeight="1">
      <c r="A62" s="24"/>
      <c r="B62" s="96"/>
      <c r="C62" s="319"/>
      <c r="D62" s="61"/>
      <c r="E62" s="61"/>
      <c r="F62" s="61"/>
      <c r="G62" s="61"/>
      <c r="H62" s="61"/>
      <c r="I62" s="61"/>
      <c r="J62" s="96"/>
      <c r="K62" s="96"/>
    </row>
    <row r="63" spans="1:11" ht="15.75" customHeight="1">
      <c r="A63" s="24"/>
      <c r="B63" s="96"/>
      <c r="C63" s="319"/>
      <c r="D63" s="61"/>
      <c r="E63" s="61"/>
      <c r="F63" s="61"/>
      <c r="G63" s="61"/>
      <c r="H63" s="61"/>
      <c r="I63" s="61"/>
      <c r="J63" s="96"/>
      <c r="K63" s="96"/>
    </row>
    <row r="64" spans="1:11" ht="15.75" customHeight="1">
      <c r="A64" s="24"/>
      <c r="B64" s="96"/>
      <c r="C64" s="319"/>
      <c r="D64" s="61"/>
      <c r="E64" s="61"/>
      <c r="F64" s="61"/>
      <c r="G64" s="61"/>
      <c r="H64" s="61"/>
      <c r="I64" s="61"/>
      <c r="J64" s="96"/>
      <c r="K64" s="96"/>
    </row>
    <row r="65" spans="1:11" ht="15.75" customHeight="1">
      <c r="A65" s="24"/>
      <c r="B65" s="96"/>
      <c r="C65" s="319"/>
      <c r="D65" s="61"/>
      <c r="E65" s="61"/>
      <c r="F65" s="61"/>
      <c r="G65" s="61"/>
      <c r="H65" s="61"/>
      <c r="I65" s="61"/>
      <c r="J65" s="96"/>
      <c r="K65" s="96"/>
    </row>
    <row r="66" spans="1:11" ht="15.75" customHeight="1">
      <c r="A66" s="24"/>
      <c r="B66" s="96"/>
      <c r="C66" s="319"/>
      <c r="D66" s="61"/>
      <c r="E66" s="61"/>
      <c r="F66" s="61"/>
      <c r="G66" s="61"/>
      <c r="H66" s="61"/>
      <c r="I66" s="61"/>
      <c r="J66" s="96"/>
      <c r="K66" s="96"/>
    </row>
    <row r="67" spans="1:11" ht="15.75" customHeight="1">
      <c r="A67" s="24"/>
      <c r="B67" s="96"/>
      <c r="C67" s="319"/>
      <c r="D67" s="61"/>
      <c r="E67" s="61"/>
      <c r="F67" s="61"/>
      <c r="G67" s="61"/>
      <c r="H67" s="61"/>
      <c r="I67" s="61"/>
      <c r="J67" s="96"/>
      <c r="K67" s="96"/>
    </row>
    <row r="68" spans="1:11" ht="15.75" customHeight="1">
      <c r="A68" s="24"/>
      <c r="B68" s="96"/>
      <c r="C68" s="319"/>
      <c r="D68" s="61"/>
      <c r="E68" s="61"/>
      <c r="F68" s="61"/>
      <c r="G68" s="61"/>
      <c r="H68" s="61"/>
      <c r="I68" s="61"/>
      <c r="J68" s="96"/>
      <c r="K68" s="96"/>
    </row>
    <row r="69" spans="1:11" ht="15.75" customHeight="1">
      <c r="A69" s="24"/>
      <c r="B69" s="96"/>
      <c r="C69" s="319"/>
      <c r="D69" s="61"/>
      <c r="E69" s="61"/>
      <c r="F69" s="61"/>
      <c r="G69" s="61"/>
      <c r="H69" s="61"/>
      <c r="I69" s="61"/>
      <c r="J69" s="96"/>
      <c r="K69" s="96"/>
    </row>
    <row r="70" spans="1:11" ht="15.75" customHeight="1">
      <c r="A70" s="24"/>
      <c r="B70" s="96"/>
      <c r="C70" s="319"/>
      <c r="D70" s="61"/>
      <c r="E70" s="61"/>
      <c r="F70" s="61"/>
      <c r="G70" s="61"/>
      <c r="H70" s="61"/>
      <c r="I70" s="61"/>
      <c r="J70" s="96"/>
      <c r="K70" s="96"/>
    </row>
    <row r="71" spans="1:11" ht="15.75" customHeight="1">
      <c r="A71" s="24"/>
      <c r="B71" s="96"/>
      <c r="C71" s="319"/>
      <c r="D71" s="61"/>
      <c r="E71" s="61"/>
      <c r="F71" s="61"/>
      <c r="G71" s="61"/>
      <c r="H71" s="61"/>
      <c r="I71" s="61"/>
      <c r="J71" s="96"/>
      <c r="K71" s="96"/>
    </row>
    <row r="72" spans="1:11" ht="15.75" customHeight="1">
      <c r="A72" s="24"/>
      <c r="B72" s="96"/>
      <c r="C72" s="319"/>
      <c r="D72" s="61"/>
      <c r="E72" s="61"/>
      <c r="F72" s="61"/>
      <c r="G72" s="61"/>
      <c r="H72" s="61"/>
      <c r="I72" s="61"/>
      <c r="J72" s="96"/>
      <c r="K72" s="96"/>
    </row>
    <row r="73" spans="1:11" ht="15.75" customHeight="1">
      <c r="A73" s="24"/>
      <c r="B73" s="96"/>
      <c r="C73" s="319"/>
      <c r="D73" s="61"/>
      <c r="E73" s="61"/>
      <c r="F73" s="61"/>
      <c r="G73" s="61"/>
      <c r="H73" s="61"/>
      <c r="I73" s="61"/>
      <c r="J73" s="96"/>
      <c r="K73" s="96"/>
    </row>
    <row r="74" spans="1:11" ht="15.75" customHeight="1">
      <c r="A74" s="24"/>
      <c r="B74" s="96"/>
      <c r="C74" s="319"/>
      <c r="D74" s="61"/>
      <c r="E74" s="61"/>
      <c r="F74" s="61"/>
      <c r="G74" s="61"/>
      <c r="H74" s="61"/>
      <c r="I74" s="61"/>
      <c r="J74" s="96"/>
      <c r="K74" s="96"/>
    </row>
    <row r="75" spans="1:11" ht="15.75" customHeight="1">
      <c r="A75" s="24"/>
      <c r="B75" s="96"/>
      <c r="C75" s="319"/>
      <c r="D75" s="61"/>
      <c r="E75" s="61"/>
      <c r="F75" s="61"/>
      <c r="G75" s="61"/>
      <c r="H75" s="61"/>
      <c r="I75" s="61"/>
      <c r="J75" s="96"/>
      <c r="K75" s="96"/>
    </row>
    <row r="76" spans="1:11" ht="15.75" customHeight="1">
      <c r="A76" s="24"/>
      <c r="B76" s="96"/>
      <c r="C76" s="319"/>
      <c r="D76" s="61"/>
      <c r="E76" s="61"/>
      <c r="F76" s="61"/>
      <c r="G76" s="61"/>
      <c r="H76" s="61"/>
      <c r="I76" s="61"/>
      <c r="J76" s="96"/>
      <c r="K76" s="96"/>
    </row>
    <row r="77" spans="1:11" ht="15.75" customHeight="1">
      <c r="A77" s="24"/>
      <c r="B77" s="96"/>
      <c r="C77" s="319"/>
      <c r="D77" s="61"/>
      <c r="E77" s="61"/>
      <c r="F77" s="61"/>
      <c r="G77" s="61"/>
      <c r="H77" s="61"/>
      <c r="I77" s="61"/>
      <c r="J77" s="96"/>
      <c r="K77" s="96"/>
    </row>
    <row r="78" spans="1:11" ht="15.75" customHeight="1">
      <c r="A78" s="24"/>
      <c r="B78" s="96"/>
      <c r="C78" s="319"/>
      <c r="D78" s="61"/>
      <c r="E78" s="61"/>
      <c r="F78" s="61"/>
      <c r="G78" s="61"/>
      <c r="H78" s="61"/>
      <c r="I78" s="61"/>
      <c r="J78" s="96"/>
      <c r="K78" s="96"/>
    </row>
    <row r="79" spans="1:11" ht="15.75" customHeight="1">
      <c r="A79" s="24"/>
      <c r="B79" s="96"/>
      <c r="C79" s="319"/>
      <c r="D79" s="61"/>
      <c r="E79" s="61"/>
      <c r="F79" s="61"/>
      <c r="G79" s="61"/>
      <c r="H79" s="61"/>
      <c r="I79" s="61"/>
      <c r="J79" s="96"/>
      <c r="K79" s="96"/>
    </row>
    <row r="80" spans="1:11" ht="15.75" customHeight="1">
      <c r="A80" s="24"/>
      <c r="B80" s="96"/>
      <c r="C80" s="319"/>
      <c r="D80" s="61"/>
      <c r="E80" s="61"/>
      <c r="F80" s="61"/>
      <c r="G80" s="61"/>
      <c r="H80" s="61"/>
      <c r="I80" s="61"/>
      <c r="J80" s="96"/>
      <c r="K80" s="96"/>
    </row>
    <row r="81" spans="1:11" ht="15.75" customHeight="1">
      <c r="A81" s="24"/>
      <c r="B81" s="96"/>
      <c r="C81" s="319"/>
      <c r="D81" s="61"/>
      <c r="E81" s="61"/>
      <c r="F81" s="61"/>
      <c r="G81" s="61"/>
      <c r="H81" s="61"/>
      <c r="I81" s="61"/>
      <c r="J81" s="96"/>
      <c r="K81" s="96"/>
    </row>
    <row r="82" spans="1:11" ht="15.75" customHeight="1">
      <c r="A82" s="24"/>
      <c r="B82" s="96"/>
      <c r="C82" s="319"/>
      <c r="D82" s="61"/>
      <c r="E82" s="61"/>
      <c r="F82" s="61"/>
      <c r="G82" s="61"/>
      <c r="H82" s="61"/>
      <c r="I82" s="61"/>
      <c r="J82" s="96"/>
      <c r="K82" s="96"/>
    </row>
    <row r="83" spans="1:11" ht="15.75" customHeight="1">
      <c r="A83" s="24"/>
      <c r="B83" s="96"/>
      <c r="C83" s="319"/>
      <c r="D83" s="61"/>
      <c r="E83" s="61"/>
      <c r="F83" s="61"/>
      <c r="G83" s="61"/>
      <c r="H83" s="61"/>
      <c r="I83" s="61"/>
      <c r="J83" s="96"/>
      <c r="K83" s="96"/>
    </row>
    <row r="84" spans="1:11" ht="15.75" customHeight="1">
      <c r="A84" s="24"/>
      <c r="B84" s="96"/>
      <c r="C84" s="319"/>
      <c r="D84" s="61"/>
      <c r="E84" s="61"/>
      <c r="F84" s="61"/>
      <c r="G84" s="61"/>
      <c r="H84" s="61"/>
      <c r="I84" s="61"/>
      <c r="J84" s="96"/>
      <c r="K84" s="96"/>
    </row>
    <row r="85" spans="1:11" ht="15.75" customHeight="1">
      <c r="A85" s="24"/>
      <c r="B85" s="96"/>
      <c r="C85" s="319"/>
      <c r="D85" s="61"/>
      <c r="E85" s="61"/>
      <c r="F85" s="61"/>
      <c r="G85" s="61"/>
      <c r="H85" s="61"/>
      <c r="I85" s="61"/>
      <c r="J85" s="96"/>
      <c r="K85" s="96"/>
    </row>
    <row r="86" spans="1:11" ht="15.75" customHeight="1">
      <c r="A86" s="24"/>
      <c r="B86" s="96"/>
      <c r="C86" s="319"/>
      <c r="D86" s="61"/>
      <c r="E86" s="61"/>
      <c r="F86" s="61"/>
      <c r="G86" s="61"/>
      <c r="H86" s="61"/>
      <c r="I86" s="61"/>
      <c r="J86" s="96"/>
      <c r="K86" s="96"/>
    </row>
    <row r="87" spans="1:11" ht="15.75" customHeight="1">
      <c r="A87" s="24"/>
      <c r="B87" s="96"/>
      <c r="C87" s="319"/>
      <c r="D87" s="61"/>
      <c r="E87" s="61"/>
      <c r="F87" s="61"/>
      <c r="G87" s="61"/>
      <c r="H87" s="61"/>
      <c r="I87" s="61"/>
      <c r="J87" s="96"/>
      <c r="K87" s="96"/>
    </row>
    <row r="88" spans="1:11" ht="15.75" customHeight="1">
      <c r="A88" s="24"/>
      <c r="B88" s="96"/>
      <c r="C88" s="319"/>
      <c r="D88" s="61"/>
      <c r="E88" s="61"/>
      <c r="F88" s="61"/>
      <c r="G88" s="61"/>
      <c r="H88" s="61"/>
      <c r="I88" s="61"/>
      <c r="J88" s="96"/>
      <c r="K88" s="96"/>
    </row>
    <row r="89" spans="1:11" ht="15.75" customHeight="1">
      <c r="A89" s="24"/>
      <c r="B89" s="96"/>
      <c r="C89" s="319"/>
      <c r="D89" s="61"/>
      <c r="E89" s="61"/>
      <c r="F89" s="61"/>
      <c r="G89" s="61"/>
      <c r="H89" s="61"/>
      <c r="I89" s="61"/>
      <c r="J89" s="96"/>
      <c r="K89" s="96"/>
    </row>
    <row r="90" spans="1:11" ht="15.75" customHeight="1">
      <c r="A90" s="24"/>
      <c r="B90" s="96"/>
      <c r="C90" s="319"/>
      <c r="D90" s="61"/>
      <c r="E90" s="61"/>
      <c r="F90" s="61"/>
      <c r="G90" s="61"/>
      <c r="H90" s="61"/>
      <c r="I90" s="61"/>
      <c r="J90" s="96"/>
      <c r="K90" s="96"/>
    </row>
    <row r="91" spans="1:11" ht="15.75" customHeight="1">
      <c r="A91" s="24"/>
      <c r="B91" s="96"/>
      <c r="C91" s="319"/>
      <c r="D91" s="61"/>
      <c r="E91" s="61"/>
      <c r="F91" s="61"/>
      <c r="G91" s="61"/>
      <c r="H91" s="61"/>
      <c r="I91" s="61"/>
      <c r="J91" s="96"/>
      <c r="K91" s="96"/>
    </row>
    <row r="92" spans="1:11" ht="15.75" customHeight="1">
      <c r="A92" s="24"/>
      <c r="B92" s="96"/>
      <c r="C92" s="319"/>
      <c r="D92" s="61"/>
      <c r="E92" s="61"/>
      <c r="F92" s="61"/>
      <c r="G92" s="61"/>
      <c r="H92" s="61"/>
      <c r="I92" s="61"/>
      <c r="J92" s="96"/>
      <c r="K92" s="96"/>
    </row>
    <row r="93" spans="1:11" ht="15.75" customHeight="1">
      <c r="A93" s="24"/>
      <c r="B93" s="96"/>
      <c r="C93" s="319"/>
      <c r="D93" s="61"/>
      <c r="E93" s="61"/>
      <c r="F93" s="61"/>
      <c r="G93" s="61"/>
      <c r="H93" s="61"/>
      <c r="I93" s="61"/>
      <c r="J93" s="96"/>
      <c r="K93" s="96"/>
    </row>
    <row r="94" spans="1:11" ht="15.75" customHeight="1">
      <c r="A94" s="24"/>
      <c r="B94" s="96"/>
      <c r="C94" s="319"/>
      <c r="D94" s="61"/>
      <c r="E94" s="61"/>
      <c r="F94" s="61"/>
      <c r="G94" s="61"/>
      <c r="H94" s="61"/>
      <c r="I94" s="61"/>
      <c r="J94" s="96"/>
      <c r="K94" s="96"/>
    </row>
    <row r="95" spans="1:11" ht="15.75" customHeight="1">
      <c r="A95" s="24"/>
      <c r="B95" s="96"/>
      <c r="C95" s="319"/>
      <c r="D95" s="61"/>
      <c r="E95" s="61"/>
      <c r="F95" s="61"/>
      <c r="G95" s="61"/>
      <c r="H95" s="61"/>
      <c r="I95" s="61"/>
      <c r="J95" s="96"/>
      <c r="K95" s="96"/>
    </row>
    <row r="96" spans="1:11" ht="15.75" customHeight="1">
      <c r="A96" s="24"/>
      <c r="B96" s="96"/>
      <c r="C96" s="319"/>
      <c r="D96" s="61"/>
      <c r="E96" s="61"/>
      <c r="F96" s="61"/>
      <c r="G96" s="61"/>
      <c r="H96" s="61"/>
      <c r="I96" s="61"/>
      <c r="J96" s="96"/>
      <c r="K96" s="96"/>
    </row>
    <row r="97" spans="1:11" ht="15.75" customHeight="1">
      <c r="A97" s="24"/>
      <c r="B97" s="96"/>
      <c r="C97" s="319"/>
      <c r="D97" s="61"/>
      <c r="E97" s="61"/>
      <c r="F97" s="61"/>
      <c r="G97" s="61"/>
      <c r="H97" s="61"/>
      <c r="I97" s="61"/>
      <c r="J97" s="96"/>
      <c r="K97" s="96"/>
    </row>
    <row r="98" spans="1:11" ht="15.75" customHeight="1">
      <c r="A98" s="24"/>
      <c r="B98" s="96"/>
      <c r="C98" s="319"/>
      <c r="D98" s="61"/>
      <c r="E98" s="61"/>
      <c r="F98" s="61"/>
      <c r="G98" s="61"/>
      <c r="H98" s="61"/>
      <c r="I98" s="61"/>
      <c r="J98" s="96"/>
      <c r="K98" s="96"/>
    </row>
    <row r="99" spans="1:11" ht="15.75" customHeight="1">
      <c r="A99" s="24"/>
      <c r="B99" s="96"/>
      <c r="C99" s="319"/>
      <c r="D99" s="61"/>
      <c r="E99" s="61"/>
      <c r="F99" s="61"/>
      <c r="G99" s="61"/>
      <c r="H99" s="61"/>
      <c r="I99" s="61"/>
      <c r="J99" s="96"/>
      <c r="K99" s="96"/>
    </row>
    <row r="100" spans="1:11" ht="15.75" customHeight="1">
      <c r="A100" s="24"/>
      <c r="B100" s="96"/>
      <c r="C100" s="319"/>
      <c r="D100" s="61"/>
      <c r="E100" s="61"/>
      <c r="F100" s="61"/>
      <c r="G100" s="61"/>
      <c r="H100" s="61"/>
      <c r="I100" s="61"/>
      <c r="J100" s="96"/>
      <c r="K100" s="96"/>
    </row>
    <row r="101" spans="1:11" ht="15.75" customHeight="1">
      <c r="A101" s="24"/>
      <c r="B101" s="96"/>
      <c r="C101" s="319"/>
      <c r="D101" s="61"/>
      <c r="E101" s="61"/>
      <c r="F101" s="61"/>
      <c r="G101" s="61"/>
      <c r="H101" s="61"/>
      <c r="I101" s="61"/>
      <c r="J101" s="96"/>
      <c r="K101" s="96"/>
    </row>
    <row r="102" spans="1:11" ht="15.75" customHeight="1">
      <c r="A102" s="24"/>
      <c r="B102" s="96"/>
      <c r="C102" s="319"/>
      <c r="D102" s="61"/>
      <c r="E102" s="61"/>
      <c r="F102" s="61"/>
      <c r="G102" s="61"/>
      <c r="H102" s="61"/>
      <c r="I102" s="61"/>
      <c r="J102" s="96"/>
      <c r="K102" s="96"/>
    </row>
    <row r="103" spans="1:11" ht="15.75" customHeight="1">
      <c r="A103" s="24"/>
      <c r="B103" s="96"/>
      <c r="C103" s="319"/>
      <c r="D103" s="61"/>
      <c r="E103" s="61"/>
      <c r="F103" s="61"/>
      <c r="G103" s="61"/>
      <c r="H103" s="61"/>
      <c r="I103" s="61"/>
      <c r="J103" s="96"/>
      <c r="K103" s="96"/>
    </row>
    <row r="104" spans="1:11" ht="15.75" customHeight="1">
      <c r="A104" s="24"/>
      <c r="B104" s="96"/>
      <c r="C104" s="319"/>
      <c r="D104" s="61"/>
      <c r="E104" s="61"/>
      <c r="F104" s="61"/>
      <c r="G104" s="61"/>
      <c r="H104" s="61"/>
      <c r="I104" s="61"/>
      <c r="J104" s="96"/>
      <c r="K104" s="96"/>
    </row>
    <row r="105" spans="1:11" ht="15.75" customHeight="1">
      <c r="A105" s="24"/>
      <c r="B105" s="96"/>
      <c r="C105" s="319"/>
      <c r="D105" s="61"/>
      <c r="E105" s="61"/>
      <c r="F105" s="61"/>
      <c r="G105" s="61"/>
      <c r="H105" s="61"/>
      <c r="I105" s="61"/>
      <c r="J105" s="96"/>
      <c r="K105" s="96"/>
    </row>
    <row r="106" spans="1:11" ht="15.75" customHeight="1">
      <c r="A106" s="24"/>
      <c r="B106" s="96"/>
      <c r="C106" s="319"/>
      <c r="D106" s="61"/>
      <c r="E106" s="61"/>
      <c r="F106" s="61"/>
      <c r="G106" s="61"/>
      <c r="H106" s="61"/>
      <c r="I106" s="61"/>
      <c r="J106" s="96"/>
      <c r="K106" s="96"/>
    </row>
    <row r="107" spans="1:11" ht="15.75" customHeight="1">
      <c r="A107" s="24"/>
      <c r="B107" s="96"/>
      <c r="C107" s="319"/>
      <c r="D107" s="61"/>
      <c r="E107" s="61"/>
      <c r="F107" s="61"/>
      <c r="G107" s="61"/>
      <c r="H107" s="61"/>
      <c r="I107" s="61"/>
      <c r="J107" s="96"/>
      <c r="K107" s="96"/>
    </row>
    <row r="108" spans="1:11" ht="15.75" customHeight="1">
      <c r="A108" s="24"/>
      <c r="B108" s="96"/>
      <c r="C108" s="319"/>
      <c r="D108" s="61"/>
      <c r="E108" s="61"/>
      <c r="F108" s="61"/>
      <c r="G108" s="61"/>
      <c r="H108" s="61"/>
      <c r="I108" s="61"/>
      <c r="J108" s="96"/>
      <c r="K108" s="96"/>
    </row>
    <row r="109" spans="1:11" ht="15.75" customHeight="1">
      <c r="A109" s="24"/>
      <c r="B109" s="96"/>
      <c r="C109" s="319"/>
      <c r="D109" s="61"/>
      <c r="E109" s="61"/>
      <c r="F109" s="61"/>
      <c r="G109" s="61"/>
      <c r="H109" s="61"/>
      <c r="I109" s="61"/>
      <c r="J109" s="96"/>
      <c r="K109" s="96"/>
    </row>
    <row r="110" spans="1:11" ht="15.75" customHeight="1">
      <c r="A110" s="24"/>
      <c r="B110" s="96"/>
      <c r="C110" s="319"/>
      <c r="D110" s="61"/>
      <c r="E110" s="61"/>
      <c r="F110" s="61"/>
      <c r="G110" s="61"/>
      <c r="H110" s="61"/>
      <c r="I110" s="61"/>
      <c r="J110" s="96"/>
      <c r="K110" s="96"/>
    </row>
    <row r="111" spans="1:11" ht="15.75" customHeight="1">
      <c r="A111" s="24"/>
      <c r="B111" s="96"/>
      <c r="C111" s="319"/>
      <c r="D111" s="61"/>
      <c r="E111" s="61"/>
      <c r="F111" s="61"/>
      <c r="G111" s="61"/>
      <c r="H111" s="61"/>
      <c r="I111" s="61"/>
      <c r="J111" s="96"/>
      <c r="K111" s="96"/>
    </row>
    <row r="112" spans="1:11" ht="15.75" customHeight="1">
      <c r="A112" s="24"/>
      <c r="B112" s="96"/>
      <c r="C112" s="319"/>
      <c r="D112" s="61"/>
      <c r="E112" s="61"/>
      <c r="F112" s="61"/>
      <c r="G112" s="61"/>
      <c r="H112" s="61"/>
      <c r="I112" s="61"/>
      <c r="J112" s="96"/>
      <c r="K112" s="96"/>
    </row>
    <row r="113" spans="1:11" ht="15.75" customHeight="1">
      <c r="A113" s="24"/>
      <c r="B113" s="96"/>
      <c r="C113" s="319"/>
      <c r="D113" s="61"/>
      <c r="E113" s="61"/>
      <c r="F113" s="61"/>
      <c r="G113" s="61"/>
      <c r="H113" s="61"/>
      <c r="I113" s="61"/>
      <c r="J113" s="96"/>
      <c r="K113" s="96"/>
    </row>
    <row r="114" spans="1:11" ht="15.75" customHeight="1">
      <c r="A114" s="24"/>
      <c r="B114" s="96"/>
      <c r="C114" s="319"/>
      <c r="D114" s="61"/>
      <c r="E114" s="61"/>
      <c r="F114" s="61"/>
      <c r="G114" s="61"/>
      <c r="H114" s="61"/>
      <c r="I114" s="61"/>
      <c r="J114" s="96"/>
      <c r="K114" s="96"/>
    </row>
    <row r="115" spans="1:11" ht="15.75" customHeight="1">
      <c r="A115" s="24"/>
      <c r="B115" s="96"/>
      <c r="C115" s="319"/>
      <c r="D115" s="61"/>
      <c r="E115" s="61"/>
      <c r="F115" s="61"/>
      <c r="G115" s="61"/>
      <c r="H115" s="61"/>
      <c r="I115" s="61"/>
      <c r="J115" s="96"/>
      <c r="K115" s="96"/>
    </row>
    <row r="116" spans="1:11" ht="15.75" customHeight="1">
      <c r="A116" s="24"/>
      <c r="B116" s="96"/>
      <c r="C116" s="319"/>
      <c r="D116" s="61"/>
      <c r="E116" s="61"/>
      <c r="F116" s="61"/>
      <c r="G116" s="61"/>
      <c r="H116" s="61"/>
      <c r="I116" s="61"/>
      <c r="J116" s="96"/>
      <c r="K116" s="96"/>
    </row>
    <row r="117" spans="1:11" ht="15.75" customHeight="1">
      <c r="A117" s="24"/>
      <c r="B117" s="96"/>
      <c r="C117" s="319"/>
      <c r="D117" s="61"/>
      <c r="E117" s="61"/>
      <c r="F117" s="61"/>
      <c r="G117" s="61"/>
      <c r="H117" s="61"/>
      <c r="I117" s="61"/>
      <c r="J117" s="96"/>
      <c r="K117" s="96"/>
    </row>
    <row r="118" spans="1:11" ht="15.75" customHeight="1">
      <c r="A118" s="24"/>
      <c r="B118" s="96"/>
      <c r="C118" s="319"/>
      <c r="D118" s="61"/>
      <c r="E118" s="61"/>
      <c r="F118" s="61"/>
      <c r="G118" s="61"/>
      <c r="H118" s="61"/>
      <c r="I118" s="61"/>
      <c r="J118" s="96"/>
      <c r="K118" s="96"/>
    </row>
    <row r="119" spans="1:11" ht="15.75" customHeight="1">
      <c r="A119" s="24"/>
      <c r="B119" s="96"/>
      <c r="C119" s="319"/>
      <c r="D119" s="61"/>
      <c r="E119" s="61"/>
      <c r="F119" s="61"/>
      <c r="G119" s="61"/>
      <c r="H119" s="61"/>
      <c r="I119" s="61"/>
      <c r="J119" s="96"/>
      <c r="K119" s="96"/>
    </row>
    <row r="120" spans="1:11" ht="15.75" customHeight="1">
      <c r="A120" s="24"/>
      <c r="B120" s="96"/>
      <c r="C120" s="319"/>
      <c r="D120" s="61"/>
      <c r="E120" s="61"/>
      <c r="F120" s="61"/>
      <c r="G120" s="61"/>
      <c r="H120" s="61"/>
      <c r="I120" s="61"/>
      <c r="J120" s="96"/>
      <c r="K120" s="96"/>
    </row>
    <row r="121" spans="1:11" ht="15.75" customHeight="1">
      <c r="A121" s="24"/>
      <c r="B121" s="96"/>
      <c r="C121" s="319"/>
      <c r="D121" s="61"/>
      <c r="E121" s="61"/>
      <c r="F121" s="61"/>
      <c r="G121" s="61"/>
      <c r="H121" s="61"/>
      <c r="I121" s="61"/>
      <c r="J121" s="96"/>
      <c r="K121" s="96"/>
    </row>
    <row r="122" spans="1:11" ht="15.75" customHeight="1">
      <c r="A122" s="24"/>
      <c r="B122" s="96"/>
      <c r="C122" s="319"/>
      <c r="D122" s="61"/>
      <c r="E122" s="61"/>
      <c r="F122" s="61"/>
      <c r="G122" s="61"/>
      <c r="H122" s="61"/>
      <c r="I122" s="61"/>
      <c r="J122" s="96"/>
      <c r="K122" s="96"/>
    </row>
    <row r="123" spans="1:11" ht="15.75" customHeight="1">
      <c r="A123" s="24"/>
      <c r="B123" s="96"/>
      <c r="C123" s="319"/>
      <c r="D123" s="61"/>
      <c r="E123" s="61"/>
      <c r="F123" s="61"/>
      <c r="G123" s="61"/>
      <c r="H123" s="61"/>
      <c r="I123" s="61"/>
      <c r="J123" s="96"/>
      <c r="K123" s="96"/>
    </row>
    <row r="124" spans="1:11" ht="15.75" customHeight="1">
      <c r="A124" s="24"/>
      <c r="B124" s="96"/>
      <c r="C124" s="319"/>
      <c r="D124" s="61"/>
      <c r="E124" s="61"/>
      <c r="F124" s="61"/>
      <c r="G124" s="61"/>
      <c r="H124" s="61"/>
      <c r="I124" s="61"/>
      <c r="J124" s="96"/>
      <c r="K124" s="96"/>
    </row>
    <row r="125" spans="1:11" ht="15.75" customHeight="1">
      <c r="A125" s="24"/>
      <c r="B125" s="96"/>
      <c r="C125" s="319"/>
      <c r="D125" s="61"/>
      <c r="E125" s="61"/>
      <c r="F125" s="61"/>
      <c r="G125" s="61"/>
      <c r="H125" s="61"/>
      <c r="I125" s="61"/>
      <c r="J125" s="96"/>
      <c r="K125" s="96"/>
    </row>
    <row r="126" spans="1:11" ht="15.75" customHeight="1">
      <c r="A126" s="24"/>
      <c r="B126" s="96"/>
      <c r="C126" s="319"/>
      <c r="D126" s="61"/>
      <c r="E126" s="61"/>
      <c r="F126" s="61"/>
      <c r="G126" s="61"/>
      <c r="H126" s="61"/>
      <c r="I126" s="61"/>
      <c r="J126" s="96"/>
      <c r="K126" s="96"/>
    </row>
    <row r="127" spans="1:11" ht="15.75" customHeight="1">
      <c r="A127" s="24"/>
      <c r="B127" s="96"/>
      <c r="C127" s="319"/>
      <c r="D127" s="61"/>
      <c r="E127" s="61"/>
      <c r="F127" s="61"/>
      <c r="G127" s="61"/>
      <c r="H127" s="61"/>
      <c r="I127" s="61"/>
      <c r="J127" s="96"/>
      <c r="K127" s="96"/>
    </row>
    <row r="128" spans="1:11" ht="15.75" customHeight="1">
      <c r="A128" s="24"/>
      <c r="B128" s="96"/>
      <c r="C128" s="319"/>
      <c r="D128" s="61"/>
      <c r="E128" s="61"/>
      <c r="F128" s="61"/>
      <c r="G128" s="61"/>
      <c r="H128" s="61"/>
      <c r="I128" s="61"/>
      <c r="J128" s="96"/>
      <c r="K128" s="96"/>
    </row>
    <row r="129" spans="1:11" ht="15.75" customHeight="1">
      <c r="A129" s="24"/>
      <c r="B129" s="96"/>
      <c r="C129" s="319"/>
      <c r="D129" s="61"/>
      <c r="E129" s="61"/>
      <c r="F129" s="61"/>
      <c r="G129" s="61"/>
      <c r="H129" s="61"/>
      <c r="I129" s="61"/>
      <c r="J129" s="96"/>
      <c r="K129" s="96"/>
    </row>
    <row r="130" spans="1:11" ht="15.75" customHeight="1">
      <c r="A130" s="24"/>
      <c r="B130" s="96"/>
      <c r="C130" s="319"/>
      <c r="D130" s="61"/>
      <c r="E130" s="61"/>
      <c r="F130" s="61"/>
      <c r="G130" s="61"/>
      <c r="H130" s="61"/>
      <c r="I130" s="61"/>
      <c r="J130" s="96"/>
      <c r="K130" s="96"/>
    </row>
    <row r="131" spans="1:11" ht="15.75" customHeight="1">
      <c r="A131" s="24"/>
      <c r="B131" s="96"/>
      <c r="C131" s="319"/>
      <c r="D131" s="61"/>
      <c r="E131" s="61"/>
      <c r="F131" s="61"/>
      <c r="G131" s="61"/>
      <c r="H131" s="61"/>
      <c r="I131" s="61"/>
      <c r="J131" s="96"/>
      <c r="K131" s="96"/>
    </row>
    <row r="132" spans="1:11" ht="15.75" customHeight="1">
      <c r="A132" s="24"/>
      <c r="B132" s="96"/>
      <c r="C132" s="319"/>
      <c r="D132" s="61"/>
      <c r="E132" s="61"/>
      <c r="F132" s="61"/>
      <c r="G132" s="61"/>
      <c r="H132" s="61"/>
      <c r="I132" s="61"/>
      <c r="J132" s="96"/>
      <c r="K132" s="96"/>
    </row>
    <row r="133" spans="1:11" ht="15.75" customHeight="1">
      <c r="A133" s="24"/>
      <c r="B133" s="96"/>
      <c r="C133" s="319"/>
      <c r="D133" s="61"/>
      <c r="E133" s="61"/>
      <c r="F133" s="61"/>
      <c r="G133" s="61"/>
      <c r="H133" s="61"/>
      <c r="I133" s="61"/>
      <c r="J133" s="96"/>
      <c r="K133" s="96"/>
    </row>
    <row r="134" spans="1:11" ht="15.75" customHeight="1">
      <c r="A134" s="24"/>
      <c r="B134" s="96"/>
      <c r="C134" s="319"/>
      <c r="D134" s="61"/>
      <c r="E134" s="61"/>
      <c r="F134" s="61"/>
      <c r="G134" s="61"/>
      <c r="H134" s="61"/>
      <c r="I134" s="61"/>
      <c r="J134" s="96"/>
      <c r="K134" s="96"/>
    </row>
    <row r="135" spans="1:11" ht="15.75" customHeight="1">
      <c r="A135" s="24"/>
      <c r="B135" s="96"/>
      <c r="C135" s="319"/>
      <c r="D135" s="61"/>
      <c r="E135" s="61"/>
      <c r="F135" s="61"/>
      <c r="G135" s="61"/>
      <c r="H135" s="61"/>
      <c r="I135" s="61"/>
      <c r="J135" s="96"/>
      <c r="K135" s="96"/>
    </row>
    <row r="136" spans="1:11" ht="15.75" customHeight="1">
      <c r="A136" s="24"/>
      <c r="B136" s="96"/>
      <c r="C136" s="319"/>
      <c r="D136" s="61"/>
      <c r="E136" s="61"/>
      <c r="F136" s="61"/>
      <c r="G136" s="61"/>
      <c r="H136" s="61"/>
      <c r="I136" s="61"/>
      <c r="J136" s="96"/>
      <c r="K136" s="96"/>
    </row>
    <row r="137" spans="1:11" ht="15.75" customHeight="1">
      <c r="A137" s="24"/>
      <c r="B137" s="96"/>
      <c r="C137" s="319"/>
      <c r="D137" s="61"/>
      <c r="E137" s="61"/>
      <c r="F137" s="61"/>
      <c r="G137" s="61"/>
      <c r="H137" s="61"/>
      <c r="I137" s="61"/>
      <c r="J137" s="96"/>
      <c r="K137" s="96"/>
    </row>
    <row r="138" spans="1:11" ht="15.75" customHeight="1">
      <c r="A138" s="24"/>
      <c r="B138" s="96"/>
      <c r="C138" s="319"/>
      <c r="D138" s="61"/>
      <c r="E138" s="61"/>
      <c r="F138" s="61"/>
      <c r="G138" s="61"/>
      <c r="H138" s="61"/>
      <c r="I138" s="61"/>
      <c r="J138" s="96"/>
      <c r="K138" s="96"/>
    </row>
    <row r="139" spans="1:11" ht="15.75" customHeight="1">
      <c r="A139" s="24"/>
      <c r="B139" s="96"/>
      <c r="C139" s="319"/>
      <c r="D139" s="61"/>
      <c r="E139" s="61"/>
      <c r="F139" s="61"/>
      <c r="G139" s="61"/>
      <c r="H139" s="61"/>
      <c r="I139" s="61"/>
      <c r="J139" s="96"/>
      <c r="K139" s="96"/>
    </row>
    <row r="140" spans="1:11" ht="15.75" customHeight="1">
      <c r="A140" s="24"/>
      <c r="B140" s="96"/>
      <c r="C140" s="319"/>
      <c r="D140" s="61"/>
      <c r="E140" s="61"/>
      <c r="F140" s="61"/>
      <c r="G140" s="61"/>
      <c r="H140" s="61"/>
      <c r="I140" s="61"/>
      <c r="J140" s="96"/>
      <c r="K140" s="96"/>
    </row>
    <row r="141" spans="1:11" ht="15.75" customHeight="1">
      <c r="A141" s="24"/>
      <c r="B141" s="96"/>
      <c r="C141" s="319"/>
      <c r="D141" s="61"/>
      <c r="E141" s="61"/>
      <c r="F141" s="61"/>
      <c r="G141" s="61"/>
      <c r="H141" s="61"/>
      <c r="I141" s="61"/>
      <c r="J141" s="96"/>
      <c r="K141" s="96"/>
    </row>
    <row r="142" spans="1:11" ht="15.75" customHeight="1">
      <c r="A142" s="24"/>
      <c r="B142" s="96"/>
      <c r="C142" s="319"/>
      <c r="D142" s="61"/>
      <c r="E142" s="61"/>
      <c r="F142" s="61"/>
      <c r="G142" s="61"/>
      <c r="H142" s="61"/>
      <c r="I142" s="61"/>
      <c r="J142" s="96"/>
      <c r="K142" s="96"/>
    </row>
    <row r="143" spans="1:11" ht="15.75" customHeight="1">
      <c r="A143" s="24"/>
      <c r="B143" s="96"/>
      <c r="C143" s="319"/>
      <c r="D143" s="61"/>
      <c r="E143" s="61"/>
      <c r="F143" s="61"/>
      <c r="G143" s="61"/>
      <c r="H143" s="61"/>
      <c r="I143" s="61"/>
      <c r="J143" s="96"/>
      <c r="K143" s="96"/>
    </row>
    <row r="144" spans="1:11" ht="15.75" customHeight="1">
      <c r="A144" s="24"/>
      <c r="B144" s="96"/>
      <c r="C144" s="319"/>
      <c r="D144" s="61"/>
      <c r="E144" s="61"/>
      <c r="F144" s="61"/>
      <c r="G144" s="61"/>
      <c r="H144" s="61"/>
      <c r="I144" s="61"/>
      <c r="J144" s="96"/>
      <c r="K144" s="96"/>
    </row>
    <row r="145" spans="1:11" ht="15.75" customHeight="1">
      <c r="A145" s="24"/>
      <c r="B145" s="96"/>
      <c r="C145" s="319"/>
      <c r="D145" s="61"/>
      <c r="E145" s="61"/>
      <c r="F145" s="61"/>
      <c r="G145" s="61"/>
      <c r="H145" s="61"/>
      <c r="I145" s="61"/>
      <c r="J145" s="96"/>
      <c r="K145" s="96"/>
    </row>
    <row r="146" spans="1:11" ht="15.75" customHeight="1">
      <c r="A146" s="24"/>
      <c r="B146" s="96"/>
      <c r="C146" s="319"/>
      <c r="D146" s="61"/>
      <c r="E146" s="61"/>
      <c r="F146" s="61"/>
      <c r="G146" s="61"/>
      <c r="H146" s="61"/>
      <c r="I146" s="61"/>
      <c r="J146" s="96"/>
      <c r="K146" s="96"/>
    </row>
    <row r="147" spans="1:11" ht="15.75" customHeight="1">
      <c r="A147" s="24"/>
      <c r="B147" s="96"/>
      <c r="C147" s="319"/>
      <c r="D147" s="61"/>
      <c r="E147" s="61"/>
      <c r="F147" s="61"/>
      <c r="G147" s="61"/>
      <c r="H147" s="61"/>
      <c r="I147" s="61"/>
      <c r="J147" s="96"/>
      <c r="K147" s="96"/>
    </row>
    <row r="148" spans="1:11" ht="15.75" customHeight="1">
      <c r="A148" s="24"/>
      <c r="B148" s="96"/>
      <c r="C148" s="319"/>
      <c r="D148" s="61"/>
      <c r="E148" s="61"/>
      <c r="F148" s="61"/>
      <c r="G148" s="61"/>
      <c r="H148" s="61"/>
      <c r="I148" s="61"/>
      <c r="J148" s="96"/>
      <c r="K148" s="96"/>
    </row>
    <row r="149" spans="1:11" ht="15.75" customHeight="1">
      <c r="A149" s="24"/>
      <c r="B149" s="96"/>
      <c r="C149" s="319"/>
      <c r="D149" s="61"/>
      <c r="E149" s="61"/>
      <c r="F149" s="61"/>
      <c r="G149" s="61"/>
      <c r="H149" s="61"/>
      <c r="I149" s="61"/>
      <c r="J149" s="96"/>
      <c r="K149" s="96"/>
    </row>
    <row r="150" spans="1:11" ht="15.75" customHeight="1">
      <c r="A150" s="24"/>
      <c r="B150" s="96"/>
      <c r="C150" s="319"/>
      <c r="D150" s="61"/>
      <c r="E150" s="61"/>
      <c r="F150" s="61"/>
      <c r="G150" s="61"/>
      <c r="H150" s="61"/>
      <c r="I150" s="61"/>
      <c r="J150" s="96"/>
      <c r="K150" s="96"/>
    </row>
    <row r="151" spans="1:11" ht="15.75" customHeight="1">
      <c r="A151" s="24"/>
      <c r="B151" s="96"/>
      <c r="C151" s="319"/>
      <c r="D151" s="61"/>
      <c r="E151" s="61"/>
      <c r="F151" s="61"/>
      <c r="G151" s="61"/>
      <c r="H151" s="61"/>
      <c r="I151" s="61"/>
      <c r="J151" s="96"/>
      <c r="K151" s="96"/>
    </row>
    <row r="152" spans="1:11" ht="15.75" customHeight="1">
      <c r="A152" s="24"/>
      <c r="B152" s="96"/>
      <c r="C152" s="319"/>
      <c r="D152" s="61"/>
      <c r="E152" s="61"/>
      <c r="F152" s="61"/>
      <c r="G152" s="61"/>
      <c r="H152" s="61"/>
      <c r="I152" s="61"/>
      <c r="J152" s="96"/>
      <c r="K152" s="96"/>
    </row>
    <row r="153" spans="1:11" ht="15.75" customHeight="1">
      <c r="A153" s="24"/>
      <c r="B153" s="96"/>
      <c r="C153" s="319"/>
      <c r="D153" s="61"/>
      <c r="E153" s="61"/>
      <c r="F153" s="61"/>
      <c r="G153" s="61"/>
      <c r="H153" s="61"/>
      <c r="I153" s="61"/>
      <c r="J153" s="96"/>
      <c r="K153" s="96"/>
    </row>
    <row r="154" spans="1:11" ht="15.75" customHeight="1">
      <c r="A154" s="24"/>
      <c r="B154" s="96"/>
      <c r="C154" s="319"/>
      <c r="D154" s="61"/>
      <c r="E154" s="61"/>
      <c r="F154" s="61"/>
      <c r="G154" s="61"/>
      <c r="H154" s="61"/>
      <c r="I154" s="61"/>
      <c r="J154" s="96"/>
      <c r="K154" s="96"/>
    </row>
    <row r="155" spans="1:11" ht="15.75" customHeight="1">
      <c r="A155" s="24"/>
      <c r="B155" s="96"/>
      <c r="C155" s="319"/>
      <c r="D155" s="61"/>
      <c r="E155" s="61"/>
      <c r="F155" s="61"/>
      <c r="G155" s="61"/>
      <c r="H155" s="61"/>
      <c r="I155" s="61"/>
      <c r="J155" s="96"/>
      <c r="K155" s="96"/>
    </row>
    <row r="156" spans="1:11" ht="15.75" customHeight="1">
      <c r="A156" s="24"/>
      <c r="B156" s="96"/>
      <c r="C156" s="319"/>
      <c r="D156" s="61"/>
      <c r="E156" s="61"/>
      <c r="F156" s="61"/>
      <c r="G156" s="61"/>
      <c r="H156" s="61"/>
      <c r="I156" s="61"/>
      <c r="J156" s="96"/>
      <c r="K156" s="96"/>
    </row>
    <row r="157" spans="1:11" ht="15.75" customHeight="1">
      <c r="A157" s="24"/>
      <c r="B157" s="96"/>
      <c r="C157" s="319"/>
      <c r="D157" s="61"/>
      <c r="E157" s="61"/>
      <c r="F157" s="61"/>
      <c r="G157" s="61"/>
      <c r="H157" s="61"/>
      <c r="I157" s="61"/>
      <c r="J157" s="96"/>
      <c r="K157" s="96"/>
    </row>
    <row r="158" spans="1:11" ht="15.75" customHeight="1">
      <c r="A158" s="24"/>
      <c r="B158" s="96"/>
      <c r="C158" s="319"/>
      <c r="D158" s="61"/>
      <c r="E158" s="61"/>
      <c r="F158" s="61"/>
      <c r="G158" s="61"/>
      <c r="H158" s="61"/>
      <c r="I158" s="61"/>
      <c r="J158" s="96"/>
      <c r="K158" s="96"/>
    </row>
    <row r="159" spans="1:11" ht="15.75" customHeight="1">
      <c r="A159" s="24"/>
      <c r="B159" s="96"/>
      <c r="C159" s="319"/>
      <c r="D159" s="61"/>
      <c r="E159" s="61"/>
      <c r="F159" s="61"/>
      <c r="G159" s="61"/>
      <c r="H159" s="61"/>
      <c r="I159" s="61"/>
      <c r="J159" s="96"/>
      <c r="K159" s="96"/>
    </row>
    <row r="160" spans="1:11" ht="15.75" customHeight="1">
      <c r="A160" s="24"/>
      <c r="B160" s="96"/>
      <c r="C160" s="319"/>
      <c r="D160" s="61"/>
      <c r="E160" s="61"/>
      <c r="F160" s="61"/>
      <c r="G160" s="61"/>
      <c r="H160" s="61"/>
      <c r="I160" s="61"/>
      <c r="J160" s="96"/>
      <c r="K160" s="96"/>
    </row>
    <row r="161" spans="1:11" ht="15.75" customHeight="1">
      <c r="A161" s="24"/>
      <c r="B161" s="96"/>
      <c r="C161" s="319"/>
      <c r="D161" s="61"/>
      <c r="E161" s="61"/>
      <c r="F161" s="61"/>
      <c r="G161" s="61"/>
      <c r="H161" s="61"/>
      <c r="I161" s="61"/>
      <c r="J161" s="96"/>
      <c r="K161" s="96"/>
    </row>
    <row r="162" spans="1:11" ht="15.75" customHeight="1">
      <c r="A162" s="24"/>
      <c r="B162" s="96"/>
      <c r="C162" s="319"/>
      <c r="D162" s="61"/>
      <c r="E162" s="61"/>
      <c r="F162" s="61"/>
      <c r="G162" s="61"/>
      <c r="H162" s="61"/>
      <c r="I162" s="61"/>
      <c r="J162" s="96"/>
      <c r="K162" s="96"/>
    </row>
    <row r="163" spans="1:11" ht="15.75" customHeight="1">
      <c r="A163" s="24"/>
      <c r="B163" s="96"/>
      <c r="C163" s="319"/>
      <c r="D163" s="61"/>
      <c r="E163" s="61"/>
      <c r="F163" s="61"/>
      <c r="G163" s="61"/>
      <c r="H163" s="61"/>
      <c r="I163" s="61"/>
      <c r="J163" s="96"/>
      <c r="K163" s="96"/>
    </row>
    <row r="164" spans="1:11" ht="15.75" customHeight="1">
      <c r="A164" s="24"/>
      <c r="B164" s="96"/>
      <c r="C164" s="319"/>
      <c r="D164" s="61"/>
      <c r="E164" s="61"/>
      <c r="F164" s="61"/>
      <c r="G164" s="61"/>
      <c r="H164" s="61"/>
      <c r="I164" s="61"/>
      <c r="J164" s="96"/>
      <c r="K164" s="96"/>
    </row>
    <row r="165" spans="1:11" ht="15.75" customHeight="1">
      <c r="A165" s="24"/>
      <c r="B165" s="96"/>
      <c r="C165" s="319"/>
      <c r="D165" s="61"/>
      <c r="E165" s="61"/>
      <c r="F165" s="61"/>
      <c r="G165" s="61"/>
      <c r="H165" s="61"/>
      <c r="I165" s="61"/>
      <c r="J165" s="96"/>
      <c r="K165" s="96"/>
    </row>
    <row r="166" spans="1:11" ht="15.75" customHeight="1">
      <c r="A166" s="24"/>
      <c r="B166" s="96"/>
      <c r="C166" s="319"/>
      <c r="D166" s="61"/>
      <c r="E166" s="61"/>
      <c r="F166" s="61"/>
      <c r="G166" s="61"/>
      <c r="H166" s="61"/>
      <c r="I166" s="61"/>
      <c r="J166" s="96"/>
      <c r="K166" s="96"/>
    </row>
    <row r="167" spans="1:11" ht="15.75" customHeight="1">
      <c r="A167" s="24"/>
      <c r="B167" s="96"/>
      <c r="C167" s="319"/>
      <c r="D167" s="61"/>
      <c r="E167" s="61"/>
      <c r="F167" s="61"/>
      <c r="G167" s="61"/>
      <c r="H167" s="61"/>
      <c r="I167" s="61"/>
      <c r="J167" s="96"/>
      <c r="K167" s="96"/>
    </row>
    <row r="168" spans="1:11" ht="15.75" customHeight="1">
      <c r="A168" s="24"/>
      <c r="B168" s="96"/>
      <c r="C168" s="319"/>
      <c r="D168" s="61"/>
      <c r="E168" s="61"/>
      <c r="F168" s="61"/>
      <c r="G168" s="61"/>
      <c r="H168" s="61"/>
      <c r="I168" s="61"/>
      <c r="J168" s="96"/>
      <c r="K168" s="96"/>
    </row>
    <row r="169" spans="1:11" ht="15.75" customHeight="1">
      <c r="A169" s="24"/>
      <c r="B169" s="96"/>
      <c r="C169" s="319"/>
      <c r="D169" s="61"/>
      <c r="E169" s="61"/>
      <c r="F169" s="61"/>
      <c r="G169" s="61"/>
      <c r="H169" s="61"/>
      <c r="I169" s="61"/>
      <c r="J169" s="96"/>
      <c r="K169" s="96"/>
    </row>
    <row r="170" spans="1:11" ht="15.75" customHeight="1">
      <c r="A170" s="24"/>
      <c r="B170" s="96"/>
      <c r="C170" s="319"/>
      <c r="D170" s="61"/>
      <c r="E170" s="61"/>
      <c r="F170" s="61"/>
      <c r="G170" s="61"/>
      <c r="H170" s="61"/>
      <c r="I170" s="61"/>
      <c r="J170" s="96"/>
      <c r="K170" s="96"/>
    </row>
    <row r="171" spans="1:11" ht="15.75" customHeight="1">
      <c r="A171" s="24"/>
      <c r="B171" s="96"/>
      <c r="C171" s="319"/>
      <c r="D171" s="61"/>
      <c r="E171" s="61"/>
      <c r="F171" s="61"/>
      <c r="G171" s="61"/>
      <c r="H171" s="61"/>
      <c r="I171" s="61"/>
      <c r="J171" s="96"/>
      <c r="K171" s="96"/>
    </row>
    <row r="172" spans="1:11" ht="15.75" customHeight="1">
      <c r="A172" s="24"/>
      <c r="B172" s="96"/>
      <c r="C172" s="319"/>
      <c r="D172" s="61"/>
      <c r="E172" s="61"/>
      <c r="F172" s="61"/>
      <c r="G172" s="61"/>
      <c r="H172" s="61"/>
      <c r="I172" s="61"/>
      <c r="J172" s="96"/>
      <c r="K172" s="96"/>
    </row>
    <row r="173" spans="1:11" ht="15.75" customHeight="1">
      <c r="A173" s="24"/>
      <c r="B173" s="96"/>
      <c r="C173" s="319"/>
      <c r="D173" s="61"/>
      <c r="E173" s="61"/>
      <c r="F173" s="61"/>
      <c r="G173" s="61"/>
      <c r="H173" s="61"/>
      <c r="I173" s="61"/>
      <c r="J173" s="96"/>
      <c r="K173" s="96"/>
    </row>
    <row r="174" spans="1:11" ht="15.75" customHeight="1">
      <c r="A174" s="24"/>
      <c r="B174" s="96"/>
      <c r="C174" s="319"/>
      <c r="D174" s="61"/>
      <c r="E174" s="61"/>
      <c r="F174" s="61"/>
      <c r="G174" s="61"/>
      <c r="H174" s="61"/>
      <c r="I174" s="61"/>
      <c r="J174" s="96"/>
      <c r="K174" s="96"/>
    </row>
    <row r="175" spans="1:11" ht="15.75" customHeight="1">
      <c r="A175" s="24"/>
      <c r="B175" s="96"/>
      <c r="C175" s="319"/>
      <c r="D175" s="61"/>
      <c r="E175" s="61"/>
      <c r="F175" s="61"/>
      <c r="G175" s="61"/>
      <c r="H175" s="61"/>
      <c r="I175" s="61"/>
      <c r="J175" s="96"/>
      <c r="K175" s="96"/>
    </row>
    <row r="176" spans="1:11" ht="15.75" customHeight="1">
      <c r="A176" s="24"/>
      <c r="B176" s="96"/>
      <c r="C176" s="319"/>
      <c r="D176" s="61"/>
      <c r="E176" s="61"/>
      <c r="F176" s="61"/>
      <c r="G176" s="61"/>
      <c r="H176" s="61"/>
      <c r="I176" s="61"/>
      <c r="J176" s="96"/>
      <c r="K176" s="96"/>
    </row>
    <row r="177" spans="1:11" ht="15.75" customHeight="1">
      <c r="A177" s="24"/>
      <c r="B177" s="96"/>
      <c r="C177" s="319"/>
      <c r="D177" s="61"/>
      <c r="E177" s="61"/>
      <c r="F177" s="61"/>
      <c r="G177" s="61"/>
      <c r="H177" s="61"/>
      <c r="I177" s="61"/>
      <c r="J177" s="96"/>
      <c r="K177" s="96"/>
    </row>
    <row r="178" spans="1:11" ht="15.75" customHeight="1">
      <c r="A178" s="24"/>
      <c r="B178" s="96"/>
      <c r="C178" s="319"/>
      <c r="D178" s="61"/>
      <c r="E178" s="61"/>
      <c r="F178" s="61"/>
      <c r="G178" s="61"/>
      <c r="H178" s="61"/>
      <c r="I178" s="61"/>
      <c r="J178" s="96"/>
      <c r="K178" s="96"/>
    </row>
    <row r="179" spans="1:11" ht="15.75" customHeight="1">
      <c r="A179" s="24"/>
      <c r="B179" s="96"/>
      <c r="C179" s="319"/>
      <c r="D179" s="61"/>
      <c r="E179" s="61"/>
      <c r="F179" s="61"/>
      <c r="G179" s="61"/>
      <c r="H179" s="61"/>
      <c r="I179" s="61"/>
      <c r="J179" s="96"/>
      <c r="K179" s="96"/>
    </row>
    <row r="180" spans="1:11" ht="15.75" customHeight="1">
      <c r="A180" s="24"/>
      <c r="B180" s="96"/>
      <c r="C180" s="319"/>
      <c r="D180" s="61"/>
      <c r="E180" s="61"/>
      <c r="F180" s="61"/>
      <c r="G180" s="61"/>
      <c r="H180" s="61"/>
      <c r="I180" s="61"/>
      <c r="J180" s="96"/>
      <c r="K180" s="96"/>
    </row>
    <row r="181" spans="1:11" ht="15.75" customHeight="1">
      <c r="A181" s="24"/>
      <c r="B181" s="96"/>
      <c r="C181" s="319"/>
      <c r="D181" s="61"/>
      <c r="E181" s="61"/>
      <c r="F181" s="61"/>
      <c r="G181" s="61"/>
      <c r="H181" s="61"/>
      <c r="I181" s="61"/>
      <c r="J181" s="96"/>
      <c r="K181" s="96"/>
    </row>
    <row r="182" spans="1:11" ht="15.75" customHeight="1">
      <c r="A182" s="24"/>
      <c r="B182" s="96"/>
      <c r="C182" s="319"/>
      <c r="D182" s="61"/>
      <c r="E182" s="61"/>
      <c r="F182" s="61"/>
      <c r="G182" s="61"/>
      <c r="H182" s="61"/>
      <c r="I182" s="61"/>
      <c r="J182" s="96"/>
      <c r="K182" s="96"/>
    </row>
    <row r="183" spans="1:11" ht="15.75" customHeight="1">
      <c r="A183" s="24"/>
      <c r="B183" s="96"/>
      <c r="C183" s="319"/>
      <c r="D183" s="61"/>
      <c r="E183" s="61"/>
      <c r="F183" s="61"/>
      <c r="G183" s="61"/>
      <c r="H183" s="61"/>
      <c r="I183" s="61"/>
      <c r="J183" s="96"/>
      <c r="K183" s="96"/>
    </row>
    <row r="184" spans="1:11" ht="15.75" customHeight="1">
      <c r="A184" s="24"/>
      <c r="B184" s="96"/>
      <c r="C184" s="319"/>
      <c r="D184" s="61"/>
      <c r="E184" s="61"/>
      <c r="F184" s="61"/>
      <c r="G184" s="61"/>
      <c r="H184" s="61"/>
      <c r="I184" s="61"/>
      <c r="J184" s="96"/>
      <c r="K184" s="96"/>
    </row>
    <row r="185" spans="1:11" ht="15.75" customHeight="1">
      <c r="A185" s="24"/>
      <c r="B185" s="96"/>
      <c r="C185" s="319"/>
      <c r="D185" s="61"/>
      <c r="E185" s="61"/>
      <c r="F185" s="61"/>
      <c r="G185" s="61"/>
      <c r="H185" s="61"/>
      <c r="I185" s="61"/>
      <c r="J185" s="96"/>
      <c r="K185" s="96"/>
    </row>
    <row r="186" spans="1:11" ht="15.75" customHeight="1">
      <c r="A186" s="24"/>
      <c r="B186" s="96"/>
      <c r="C186" s="319"/>
      <c r="D186" s="61"/>
      <c r="E186" s="61"/>
      <c r="F186" s="61"/>
      <c r="G186" s="61"/>
      <c r="H186" s="61"/>
      <c r="I186" s="61"/>
      <c r="J186" s="96"/>
      <c r="K186" s="96"/>
    </row>
    <row r="187" spans="1:11" ht="15.75" customHeight="1">
      <c r="A187" s="24"/>
      <c r="B187" s="96"/>
      <c r="C187" s="319"/>
      <c r="D187" s="61"/>
      <c r="E187" s="61"/>
      <c r="F187" s="61"/>
      <c r="G187" s="61"/>
      <c r="H187" s="61"/>
      <c r="I187" s="61"/>
      <c r="J187" s="96"/>
      <c r="K187" s="96"/>
    </row>
    <row r="188" spans="1:11" ht="15.75" customHeight="1">
      <c r="A188" s="24"/>
      <c r="B188" s="96"/>
      <c r="C188" s="319"/>
      <c r="D188" s="61"/>
      <c r="E188" s="61"/>
      <c r="F188" s="61"/>
      <c r="G188" s="61"/>
      <c r="H188" s="61"/>
      <c r="I188" s="61"/>
      <c r="J188" s="96"/>
      <c r="K188" s="96"/>
    </row>
    <row r="189" spans="1:11" ht="15.75" customHeight="1">
      <c r="A189" s="24"/>
      <c r="B189" s="96"/>
      <c r="C189" s="319"/>
      <c r="D189" s="61"/>
      <c r="E189" s="61"/>
      <c r="F189" s="61"/>
      <c r="G189" s="61"/>
      <c r="H189" s="61"/>
      <c r="I189" s="61"/>
      <c r="J189" s="96"/>
      <c r="K189" s="96"/>
    </row>
    <row r="190" spans="1:11" ht="15.75" customHeight="1">
      <c r="A190" s="24"/>
      <c r="B190" s="96"/>
      <c r="C190" s="319"/>
      <c r="D190" s="61"/>
      <c r="E190" s="61"/>
      <c r="F190" s="61"/>
      <c r="G190" s="61"/>
      <c r="H190" s="61"/>
      <c r="I190" s="61"/>
      <c r="J190" s="96"/>
      <c r="K190" s="96"/>
    </row>
    <row r="191" spans="1:11" ht="15.75" customHeight="1">
      <c r="A191" s="24"/>
      <c r="B191" s="96"/>
      <c r="C191" s="319"/>
      <c r="D191" s="61"/>
      <c r="E191" s="61"/>
      <c r="F191" s="61"/>
      <c r="G191" s="61"/>
      <c r="H191" s="61"/>
      <c r="I191" s="61"/>
      <c r="J191" s="96"/>
      <c r="K191" s="96"/>
    </row>
    <row r="192" spans="1:11" ht="15.75" customHeight="1">
      <c r="A192" s="24"/>
      <c r="B192" s="96"/>
      <c r="C192" s="319"/>
      <c r="D192" s="61"/>
      <c r="E192" s="61"/>
      <c r="F192" s="61"/>
      <c r="G192" s="61"/>
      <c r="H192" s="61"/>
      <c r="I192" s="61"/>
      <c r="J192" s="96"/>
      <c r="K192" s="96"/>
    </row>
    <row r="193" spans="1:11" ht="15.75" customHeight="1">
      <c r="A193" s="24"/>
      <c r="B193" s="96"/>
      <c r="C193" s="319"/>
      <c r="D193" s="61"/>
      <c r="E193" s="61"/>
      <c r="F193" s="61"/>
      <c r="G193" s="61"/>
      <c r="H193" s="61"/>
      <c r="I193" s="61"/>
      <c r="J193" s="96"/>
      <c r="K193" s="96"/>
    </row>
    <row r="194" spans="1:11" ht="15.75" customHeight="1">
      <c r="A194" s="24"/>
      <c r="B194" s="96"/>
      <c r="C194" s="319"/>
      <c r="D194" s="61"/>
      <c r="E194" s="61"/>
      <c r="F194" s="61"/>
      <c r="G194" s="61"/>
      <c r="H194" s="61"/>
      <c r="I194" s="61"/>
      <c r="J194" s="96"/>
      <c r="K194" s="96"/>
    </row>
    <row r="195" spans="1:11" ht="15.75" customHeight="1">
      <c r="A195" s="24"/>
      <c r="B195" s="96"/>
      <c r="C195" s="319"/>
      <c r="D195" s="61"/>
      <c r="E195" s="61"/>
      <c r="F195" s="61"/>
      <c r="G195" s="61"/>
      <c r="H195" s="61"/>
      <c r="I195" s="61"/>
      <c r="J195" s="96"/>
      <c r="K195" s="96"/>
    </row>
    <row r="196" spans="1:11" ht="15.75" customHeight="1">
      <c r="A196" s="24"/>
      <c r="B196" s="96"/>
      <c r="C196" s="319"/>
      <c r="D196" s="61"/>
      <c r="E196" s="61"/>
      <c r="F196" s="61"/>
      <c r="G196" s="61"/>
      <c r="H196" s="61"/>
      <c r="I196" s="61"/>
      <c r="J196" s="96"/>
      <c r="K196" s="96"/>
    </row>
    <row r="197" spans="1:11" ht="15.75" customHeight="1">
      <c r="A197" s="24"/>
      <c r="B197" s="96"/>
      <c r="C197" s="319"/>
      <c r="D197" s="61"/>
      <c r="E197" s="61"/>
      <c r="F197" s="61"/>
      <c r="G197" s="61"/>
      <c r="H197" s="61"/>
      <c r="I197" s="61"/>
      <c r="J197" s="96"/>
      <c r="K197" s="96"/>
    </row>
    <row r="198" spans="1:11" ht="15.75" customHeight="1">
      <c r="A198" s="24"/>
      <c r="B198" s="96"/>
      <c r="C198" s="319"/>
      <c r="D198" s="61"/>
      <c r="E198" s="61"/>
      <c r="F198" s="61"/>
      <c r="G198" s="61"/>
      <c r="H198" s="61"/>
      <c r="I198" s="61"/>
      <c r="J198" s="96"/>
      <c r="K198" s="96"/>
    </row>
    <row r="199" spans="1:11" ht="15.75" customHeight="1">
      <c r="A199" s="24"/>
      <c r="B199" s="96"/>
      <c r="C199" s="319"/>
      <c r="D199" s="61"/>
      <c r="E199" s="61"/>
      <c r="F199" s="61"/>
      <c r="G199" s="61"/>
      <c r="H199" s="61"/>
      <c r="I199" s="61"/>
      <c r="J199" s="96"/>
      <c r="K199" s="96"/>
    </row>
    <row r="200" spans="1:11" ht="15.75" customHeight="1">
      <c r="A200" s="24"/>
      <c r="B200" s="96"/>
      <c r="C200" s="319"/>
      <c r="D200" s="61"/>
      <c r="E200" s="61"/>
      <c r="F200" s="61"/>
      <c r="G200" s="61"/>
      <c r="H200" s="61"/>
      <c r="I200" s="61"/>
      <c r="J200" s="96"/>
      <c r="K200" s="96"/>
    </row>
    <row r="201" spans="1:11" ht="15.75" customHeight="1">
      <c r="A201" s="24"/>
      <c r="B201" s="96"/>
      <c r="C201" s="319"/>
      <c r="D201" s="61"/>
      <c r="E201" s="61"/>
      <c r="F201" s="61"/>
      <c r="G201" s="61"/>
      <c r="H201" s="61"/>
      <c r="I201" s="61"/>
      <c r="J201" s="96"/>
      <c r="K201" s="96"/>
    </row>
    <row r="202" spans="1:11" ht="15.75" customHeight="1">
      <c r="A202" s="24"/>
      <c r="B202" s="96"/>
      <c r="C202" s="319"/>
      <c r="D202" s="61"/>
      <c r="E202" s="61"/>
      <c r="F202" s="61"/>
      <c r="G202" s="61"/>
      <c r="H202" s="61"/>
      <c r="I202" s="61"/>
      <c r="J202" s="96"/>
      <c r="K202" s="96"/>
    </row>
    <row r="203" spans="1:11" ht="15.75" customHeight="1">
      <c r="A203" s="24"/>
      <c r="B203" s="96"/>
      <c r="C203" s="319"/>
      <c r="D203" s="61"/>
      <c r="E203" s="61"/>
      <c r="F203" s="61"/>
      <c r="G203" s="61"/>
      <c r="H203" s="61"/>
      <c r="I203" s="61"/>
      <c r="J203" s="96"/>
      <c r="K203" s="96"/>
    </row>
    <row r="204" spans="1:11" ht="15.75" customHeight="1">
      <c r="A204" s="24"/>
      <c r="B204" s="96"/>
      <c r="C204" s="319"/>
      <c r="D204" s="61"/>
      <c r="E204" s="61"/>
      <c r="F204" s="61"/>
      <c r="G204" s="61"/>
      <c r="H204" s="61"/>
      <c r="I204" s="61"/>
      <c r="J204" s="96"/>
      <c r="K204" s="96"/>
    </row>
    <row r="205" spans="1:11" ht="15.75" customHeight="1">
      <c r="A205" s="24"/>
      <c r="B205" s="96"/>
      <c r="C205" s="319"/>
      <c r="D205" s="61"/>
      <c r="E205" s="61"/>
      <c r="F205" s="61"/>
      <c r="G205" s="61"/>
      <c r="H205" s="61"/>
      <c r="I205" s="61"/>
      <c r="J205" s="96"/>
      <c r="K205" s="96"/>
    </row>
    <row r="206" spans="1:11" ht="15.75" customHeight="1">
      <c r="A206" s="24"/>
      <c r="B206" s="96"/>
      <c r="C206" s="319"/>
      <c r="D206" s="61"/>
      <c r="E206" s="61"/>
      <c r="F206" s="61"/>
      <c r="G206" s="61"/>
      <c r="H206" s="61"/>
      <c r="I206" s="61"/>
      <c r="J206" s="96"/>
      <c r="K206" s="96"/>
    </row>
    <row r="207" spans="1:11" ht="15.75" customHeight="1">
      <c r="A207" s="24"/>
      <c r="B207" s="96"/>
      <c r="C207" s="319"/>
      <c r="D207" s="61"/>
      <c r="E207" s="61"/>
      <c r="F207" s="61"/>
      <c r="G207" s="61"/>
      <c r="H207" s="61"/>
      <c r="I207" s="61"/>
      <c r="J207" s="96"/>
      <c r="K207" s="96"/>
    </row>
    <row r="208" spans="1:11" ht="15.75" customHeight="1">
      <c r="A208" s="24"/>
      <c r="B208" s="96"/>
      <c r="C208" s="319"/>
      <c r="D208" s="61"/>
      <c r="E208" s="61"/>
      <c r="F208" s="61"/>
      <c r="G208" s="61"/>
      <c r="H208" s="61"/>
      <c r="I208" s="61"/>
      <c r="J208" s="96"/>
      <c r="K208" s="96"/>
    </row>
    <row r="209" spans="1:11" ht="15.75" customHeight="1">
      <c r="A209" s="24"/>
      <c r="B209" s="96"/>
      <c r="C209" s="319"/>
      <c r="D209" s="61"/>
      <c r="E209" s="61"/>
      <c r="F209" s="61"/>
      <c r="G209" s="61"/>
      <c r="H209" s="61"/>
      <c r="I209" s="61"/>
      <c r="J209" s="96"/>
      <c r="K209" s="96"/>
    </row>
    <row r="210" spans="1:11" ht="15.75" customHeight="1">
      <c r="A210" s="24"/>
      <c r="B210" s="96"/>
      <c r="C210" s="319"/>
      <c r="D210" s="61"/>
      <c r="E210" s="61"/>
      <c r="F210" s="61"/>
      <c r="G210" s="61"/>
      <c r="H210" s="61"/>
      <c r="I210" s="61"/>
      <c r="J210" s="96"/>
      <c r="K210" s="96"/>
    </row>
    <row r="211" spans="1:11" ht="15.75" customHeight="1">
      <c r="A211" s="24"/>
      <c r="B211" s="96"/>
      <c r="C211" s="319"/>
      <c r="D211" s="61"/>
      <c r="E211" s="61"/>
      <c r="F211" s="61"/>
      <c r="G211" s="61"/>
      <c r="H211" s="61"/>
      <c r="I211" s="61"/>
      <c r="J211" s="96"/>
      <c r="K211" s="96"/>
    </row>
    <row r="212" spans="1:11" ht="15.75" customHeight="1">
      <c r="A212" s="24"/>
      <c r="B212" s="96"/>
      <c r="C212" s="319"/>
      <c r="D212" s="61"/>
      <c r="E212" s="61"/>
      <c r="F212" s="61"/>
      <c r="G212" s="61"/>
      <c r="H212" s="61"/>
      <c r="I212" s="61"/>
      <c r="J212" s="96"/>
      <c r="K212" s="96"/>
    </row>
    <row r="213" spans="1:11" ht="15.75" customHeight="1">
      <c r="A213" s="24"/>
      <c r="B213" s="96"/>
      <c r="C213" s="319"/>
      <c r="D213" s="61"/>
      <c r="E213" s="61"/>
      <c r="F213" s="61"/>
      <c r="G213" s="61"/>
      <c r="H213" s="61"/>
      <c r="I213" s="61"/>
      <c r="J213" s="96"/>
      <c r="K213" s="96"/>
    </row>
    <row r="214" spans="1:11" ht="15.75" customHeight="1">
      <c r="A214" s="24"/>
      <c r="B214" s="96"/>
      <c r="C214" s="319"/>
      <c r="D214" s="61"/>
      <c r="E214" s="61"/>
      <c r="F214" s="61"/>
      <c r="G214" s="61"/>
      <c r="H214" s="61"/>
      <c r="I214" s="61"/>
      <c r="J214" s="96"/>
      <c r="K214" s="96"/>
    </row>
    <row r="215" spans="1:11" ht="15.75" customHeight="1">
      <c r="A215" s="24"/>
      <c r="B215" s="96"/>
      <c r="C215" s="319"/>
      <c r="D215" s="61"/>
      <c r="E215" s="61"/>
      <c r="F215" s="61"/>
      <c r="G215" s="61"/>
      <c r="H215" s="61"/>
      <c r="I215" s="61"/>
      <c r="J215" s="96"/>
      <c r="K215" s="96"/>
    </row>
    <row r="216" spans="1:11" ht="15.75" customHeight="1">
      <c r="A216" s="24"/>
      <c r="B216" s="96"/>
      <c r="C216" s="319"/>
      <c r="D216" s="61"/>
      <c r="E216" s="61"/>
      <c r="F216" s="61"/>
      <c r="G216" s="61"/>
      <c r="H216" s="61"/>
      <c r="I216" s="61"/>
      <c r="J216" s="96"/>
      <c r="K216" s="96"/>
    </row>
    <row r="217" spans="1:11" ht="15.75" customHeight="1">
      <c r="A217" s="24"/>
      <c r="B217" s="96"/>
      <c r="C217" s="319"/>
      <c r="D217" s="61"/>
      <c r="E217" s="61"/>
      <c r="F217" s="61"/>
      <c r="G217" s="61"/>
      <c r="H217" s="61"/>
      <c r="I217" s="61"/>
      <c r="J217" s="96"/>
      <c r="K217" s="96"/>
    </row>
    <row r="218" spans="1:11" ht="15.75" customHeight="1">
      <c r="A218" s="24"/>
      <c r="B218" s="96"/>
      <c r="C218" s="319"/>
      <c r="D218" s="61"/>
      <c r="E218" s="61"/>
      <c r="F218" s="61"/>
      <c r="G218" s="61"/>
      <c r="H218" s="61"/>
      <c r="I218" s="61"/>
      <c r="J218" s="96"/>
      <c r="K218" s="96"/>
    </row>
    <row r="219" spans="1:11" ht="15.75" customHeight="1">
      <c r="A219" s="24"/>
      <c r="B219" s="96"/>
      <c r="C219" s="319"/>
      <c r="D219" s="61"/>
      <c r="E219" s="61"/>
      <c r="F219" s="61"/>
      <c r="G219" s="61"/>
      <c r="H219" s="61"/>
      <c r="I219" s="61"/>
      <c r="J219" s="96"/>
      <c r="K219" s="96"/>
    </row>
    <row r="220" spans="1:11" ht="15.75" customHeight="1">
      <c r="A220" s="24"/>
      <c r="B220" s="96"/>
      <c r="C220" s="319"/>
      <c r="D220" s="61"/>
      <c r="E220" s="61"/>
      <c r="F220" s="61"/>
      <c r="G220" s="61"/>
      <c r="H220" s="61"/>
      <c r="I220" s="61"/>
      <c r="J220" s="96"/>
      <c r="K220" s="96"/>
    </row>
    <row r="221" spans="1:11" ht="15.75" customHeight="1">
      <c r="A221" s="24"/>
      <c r="B221" s="96"/>
      <c r="C221" s="319"/>
      <c r="D221" s="61"/>
      <c r="E221" s="61"/>
      <c r="F221" s="61"/>
      <c r="G221" s="61"/>
      <c r="H221" s="61"/>
      <c r="I221" s="61"/>
      <c r="J221" s="96"/>
      <c r="K221" s="96"/>
    </row>
    <row r="222" spans="1:11" ht="15.75" customHeight="1">
      <c r="A222" s="24"/>
      <c r="B222" s="96"/>
      <c r="C222" s="319"/>
      <c r="D222" s="61"/>
      <c r="E222" s="61"/>
      <c r="F222" s="61"/>
      <c r="G222" s="61"/>
      <c r="H222" s="61"/>
      <c r="I222" s="61"/>
      <c r="J222" s="96"/>
      <c r="K222" s="96"/>
    </row>
    <row r="223" spans="1:11" ht="15.75" customHeight="1">
      <c r="A223" s="24"/>
      <c r="B223" s="96"/>
      <c r="C223" s="319"/>
      <c r="D223" s="61"/>
      <c r="E223" s="61"/>
      <c r="F223" s="61"/>
      <c r="G223" s="61"/>
      <c r="H223" s="61"/>
      <c r="I223" s="61"/>
      <c r="J223" s="96"/>
      <c r="K223" s="96"/>
    </row>
    <row r="224" spans="1:11" ht="15.75" customHeight="1">
      <c r="A224" s="24"/>
      <c r="B224" s="96"/>
      <c r="C224" s="319"/>
      <c r="D224" s="61"/>
      <c r="E224" s="61"/>
      <c r="F224" s="61"/>
      <c r="G224" s="61"/>
      <c r="H224" s="61"/>
      <c r="I224" s="61"/>
      <c r="J224" s="96"/>
      <c r="K224" s="96"/>
    </row>
    <row r="225" spans="1:11" ht="15.75" customHeight="1">
      <c r="A225" s="24"/>
      <c r="B225" s="96"/>
      <c r="C225" s="319"/>
      <c r="D225" s="61"/>
      <c r="E225" s="61"/>
      <c r="F225" s="61"/>
      <c r="G225" s="61"/>
      <c r="H225" s="61"/>
      <c r="I225" s="61"/>
      <c r="J225" s="96"/>
      <c r="K225" s="96"/>
    </row>
    <row r="226" spans="1:11" ht="15.75" customHeight="1">
      <c r="A226" s="24"/>
      <c r="B226" s="96"/>
      <c r="C226" s="319"/>
      <c r="D226" s="61"/>
      <c r="E226" s="61"/>
      <c r="F226" s="61"/>
      <c r="G226" s="61"/>
      <c r="H226" s="61"/>
      <c r="I226" s="61"/>
      <c r="J226" s="96"/>
      <c r="K226" s="96"/>
    </row>
    <row r="227" spans="1:11" ht="15.75" customHeight="1">
      <c r="A227" s="24"/>
      <c r="B227" s="96"/>
      <c r="C227" s="319"/>
      <c r="D227" s="61"/>
      <c r="E227" s="61"/>
      <c r="F227" s="61"/>
      <c r="G227" s="61"/>
      <c r="H227" s="61"/>
      <c r="I227" s="61"/>
      <c r="J227" s="96"/>
      <c r="K227" s="96"/>
    </row>
    <row r="228" spans="1:11" ht="15.75" customHeight="1">
      <c r="A228" s="24"/>
      <c r="B228" s="96"/>
      <c r="C228" s="319"/>
      <c r="D228" s="61"/>
      <c r="E228" s="61"/>
      <c r="F228" s="61"/>
      <c r="G228" s="61"/>
      <c r="H228" s="61"/>
      <c r="I228" s="61"/>
      <c r="J228" s="96"/>
      <c r="K228" s="96"/>
    </row>
    <row r="229" spans="1:11" ht="15.75" customHeight="1">
      <c r="A229" s="24"/>
      <c r="B229" s="96"/>
      <c r="C229" s="319"/>
      <c r="D229" s="61"/>
      <c r="E229" s="61"/>
      <c r="F229" s="61"/>
      <c r="G229" s="61"/>
      <c r="H229" s="61"/>
      <c r="I229" s="61"/>
      <c r="J229" s="96"/>
      <c r="K229" s="96"/>
    </row>
    <row r="230" spans="1:11" ht="15.75" customHeight="1">
      <c r="A230" s="24"/>
      <c r="B230" s="96"/>
      <c r="C230" s="319"/>
      <c r="D230" s="61"/>
      <c r="E230" s="61"/>
      <c r="F230" s="61"/>
      <c r="G230" s="61"/>
      <c r="H230" s="61"/>
      <c r="I230" s="61"/>
      <c r="J230" s="96"/>
      <c r="K230" s="96"/>
    </row>
    <row r="231" spans="1:11" ht="15.75" customHeight="1">
      <c r="A231" s="24"/>
      <c r="B231" s="96"/>
      <c r="C231" s="319"/>
      <c r="D231" s="61"/>
      <c r="E231" s="61"/>
      <c r="F231" s="61"/>
      <c r="G231" s="61"/>
      <c r="H231" s="61"/>
      <c r="I231" s="61"/>
      <c r="J231" s="96"/>
      <c r="K231" s="96"/>
    </row>
    <row r="232" spans="1:11" ht="15.75" customHeight="1">
      <c r="A232" s="24"/>
      <c r="B232" s="96"/>
      <c r="C232" s="319"/>
      <c r="D232" s="61"/>
      <c r="E232" s="61"/>
      <c r="F232" s="61"/>
      <c r="G232" s="61"/>
      <c r="H232" s="61"/>
      <c r="I232" s="61"/>
      <c r="J232" s="96"/>
      <c r="K232" s="96"/>
    </row>
    <row r="233" spans="1:11" ht="15.75" customHeight="1">
      <c r="A233" s="24"/>
      <c r="B233" s="96"/>
      <c r="C233" s="319"/>
      <c r="D233" s="61"/>
      <c r="E233" s="61"/>
      <c r="F233" s="61"/>
      <c r="G233" s="61"/>
      <c r="H233" s="61"/>
      <c r="I233" s="61"/>
      <c r="J233" s="96"/>
      <c r="K233" s="96"/>
    </row>
    <row r="234" spans="1:11" ht="15.75" customHeight="1">
      <c r="A234" s="24"/>
      <c r="B234" s="96"/>
      <c r="C234" s="319"/>
      <c r="D234" s="61"/>
      <c r="E234" s="61"/>
      <c r="F234" s="61"/>
      <c r="G234" s="61"/>
      <c r="H234" s="61"/>
      <c r="I234" s="61"/>
      <c r="J234" s="96"/>
      <c r="K234" s="96"/>
    </row>
    <row r="235" spans="1:11" ht="15.75" customHeight="1">
      <c r="A235" s="24"/>
      <c r="B235" s="96"/>
      <c r="C235" s="319"/>
      <c r="D235" s="61"/>
      <c r="E235" s="61"/>
      <c r="F235" s="61"/>
      <c r="G235" s="61"/>
      <c r="H235" s="61"/>
      <c r="I235" s="61"/>
      <c r="J235" s="96"/>
      <c r="K235" s="96"/>
    </row>
    <row r="236" spans="1:11" ht="15.75" customHeight="1">
      <c r="A236" s="24"/>
      <c r="B236" s="96"/>
      <c r="C236" s="319"/>
      <c r="D236" s="61"/>
      <c r="E236" s="61"/>
      <c r="F236" s="61"/>
      <c r="G236" s="61"/>
      <c r="H236" s="61"/>
      <c r="I236" s="61"/>
      <c r="J236" s="96"/>
      <c r="K236" s="96"/>
    </row>
    <row r="237" spans="1:11" ht="15.75" customHeight="1">
      <c r="A237" s="24"/>
      <c r="B237" s="96"/>
      <c r="C237" s="319"/>
      <c r="D237" s="61"/>
      <c r="E237" s="61"/>
      <c r="F237" s="61"/>
      <c r="G237" s="61"/>
      <c r="H237" s="61"/>
      <c r="I237" s="61"/>
      <c r="J237" s="96"/>
      <c r="K237" s="96"/>
    </row>
    <row r="238" spans="1:11" ht="15.75" customHeight="1">
      <c r="A238" s="24"/>
      <c r="B238" s="96"/>
      <c r="C238" s="319"/>
      <c r="D238" s="61"/>
      <c r="E238" s="61"/>
      <c r="F238" s="61"/>
      <c r="G238" s="61"/>
      <c r="H238" s="61"/>
      <c r="I238" s="61"/>
      <c r="J238" s="96"/>
      <c r="K238" s="96"/>
    </row>
    <row r="239" spans="1:11" ht="15.75" customHeight="1">
      <c r="A239" s="24"/>
      <c r="B239" s="96"/>
      <c r="C239" s="319"/>
      <c r="D239" s="61"/>
      <c r="E239" s="61"/>
      <c r="F239" s="61"/>
      <c r="G239" s="61"/>
      <c r="H239" s="61"/>
      <c r="I239" s="61"/>
      <c r="J239" s="96"/>
      <c r="K239" s="96"/>
    </row>
    <row r="240" spans="1:11" ht="15.75" customHeight="1">
      <c r="A240" s="24"/>
      <c r="B240" s="96"/>
      <c r="C240" s="319"/>
      <c r="D240" s="61"/>
      <c r="E240" s="61"/>
      <c r="F240" s="61"/>
      <c r="G240" s="61"/>
      <c r="H240" s="61"/>
      <c r="I240" s="61"/>
      <c r="J240" s="96"/>
      <c r="K240" s="96"/>
    </row>
    <row r="241" spans="1:11" ht="15.75" customHeight="1">
      <c r="A241" s="24"/>
      <c r="B241" s="96"/>
      <c r="C241" s="319"/>
      <c r="D241" s="61"/>
      <c r="E241" s="61"/>
      <c r="F241" s="61"/>
      <c r="G241" s="61"/>
      <c r="H241" s="61"/>
      <c r="I241" s="61"/>
      <c r="J241" s="96"/>
      <c r="K241" s="96"/>
    </row>
    <row r="242" spans="1:11" ht="15.75" customHeight="1">
      <c r="A242" s="24"/>
      <c r="B242" s="96"/>
      <c r="C242" s="319"/>
      <c r="D242" s="61"/>
      <c r="E242" s="61"/>
      <c r="F242" s="61"/>
      <c r="G242" s="61"/>
      <c r="H242" s="61"/>
      <c r="I242" s="61"/>
      <c r="J242" s="96"/>
      <c r="K242" s="96"/>
    </row>
    <row r="243" spans="1:11" ht="15.75" customHeight="1">
      <c r="A243" s="24"/>
      <c r="B243" s="96"/>
      <c r="C243" s="319"/>
      <c r="D243" s="61"/>
      <c r="E243" s="61"/>
      <c r="F243" s="61"/>
      <c r="G243" s="61"/>
      <c r="H243" s="61"/>
      <c r="I243" s="61"/>
      <c r="J243" s="96"/>
      <c r="K243" s="96"/>
    </row>
    <row r="244" spans="1:11" ht="15.75" customHeight="1">
      <c r="A244" s="24"/>
      <c r="B244" s="96"/>
      <c r="C244" s="319"/>
      <c r="D244" s="61"/>
      <c r="E244" s="61"/>
      <c r="F244" s="61"/>
      <c r="G244" s="61"/>
      <c r="H244" s="61"/>
      <c r="I244" s="61"/>
      <c r="J244" s="96"/>
      <c r="K244" s="96"/>
    </row>
    <row r="245" spans="1:11" ht="15.75" customHeight="1">
      <c r="A245" s="24"/>
      <c r="B245" s="96"/>
      <c r="C245" s="319"/>
      <c r="D245" s="61"/>
      <c r="E245" s="61"/>
      <c r="F245" s="61"/>
      <c r="G245" s="61"/>
      <c r="H245" s="61"/>
      <c r="I245" s="61"/>
      <c r="J245" s="96"/>
      <c r="K245" s="96"/>
    </row>
    <row r="246" spans="1:11" ht="15.75" customHeight="1">
      <c r="A246" s="24"/>
      <c r="B246" s="96"/>
      <c r="C246" s="319"/>
      <c r="D246" s="61"/>
      <c r="E246" s="61"/>
      <c r="F246" s="61"/>
      <c r="G246" s="61"/>
      <c r="H246" s="61"/>
      <c r="I246" s="61"/>
      <c r="J246" s="96"/>
      <c r="K246" s="96"/>
    </row>
    <row r="247" spans="1:11" ht="15.75" customHeight="1">
      <c r="A247" s="24"/>
      <c r="B247" s="96"/>
      <c r="C247" s="319"/>
      <c r="D247" s="61"/>
      <c r="E247" s="61"/>
      <c r="F247" s="61"/>
      <c r="G247" s="61"/>
      <c r="H247" s="61"/>
      <c r="I247" s="61"/>
      <c r="J247" s="96"/>
      <c r="K247" s="96"/>
    </row>
    <row r="248" spans="1:11" ht="15.75" customHeight="1">
      <c r="A248" s="24"/>
      <c r="B248" s="96"/>
      <c r="C248" s="319"/>
      <c r="D248" s="61"/>
      <c r="E248" s="61"/>
      <c r="F248" s="61"/>
      <c r="G248" s="61"/>
      <c r="H248" s="61"/>
      <c r="I248" s="61"/>
      <c r="J248" s="96"/>
      <c r="K248" s="96"/>
    </row>
    <row r="249" spans="1:11" ht="15.75" customHeight="1">
      <c r="A249" s="24"/>
      <c r="B249" s="96"/>
      <c r="C249" s="319"/>
      <c r="D249" s="61"/>
      <c r="E249" s="61"/>
      <c r="F249" s="61"/>
      <c r="G249" s="61"/>
      <c r="H249" s="61"/>
      <c r="I249" s="61"/>
      <c r="J249" s="96"/>
      <c r="K249" s="96"/>
    </row>
    <row r="250" spans="1:11" ht="15.75" customHeight="1">
      <c r="A250" s="24"/>
      <c r="B250" s="96"/>
      <c r="C250" s="319"/>
      <c r="D250" s="61"/>
      <c r="E250" s="61"/>
      <c r="F250" s="61"/>
      <c r="G250" s="61"/>
      <c r="H250" s="61"/>
      <c r="I250" s="61"/>
      <c r="J250" s="96"/>
      <c r="K250" s="96"/>
    </row>
    <row r="251" spans="1:11" ht="15.75" customHeight="1">
      <c r="A251" s="24"/>
      <c r="B251" s="96"/>
      <c r="C251" s="319"/>
      <c r="D251" s="61"/>
      <c r="E251" s="61"/>
      <c r="F251" s="61"/>
      <c r="G251" s="61"/>
      <c r="H251" s="61"/>
      <c r="I251" s="61"/>
      <c r="J251" s="96"/>
      <c r="K251" s="96"/>
    </row>
    <row r="252" spans="1:11" ht="15.75" customHeight="1">
      <c r="A252" s="24"/>
      <c r="B252" s="96"/>
      <c r="C252" s="319"/>
      <c r="D252" s="61"/>
      <c r="E252" s="61"/>
      <c r="F252" s="61"/>
      <c r="G252" s="61"/>
      <c r="H252" s="61"/>
      <c r="I252" s="61"/>
      <c r="J252" s="96"/>
      <c r="K252" s="96"/>
    </row>
    <row r="253" spans="1:11" ht="15.75" customHeight="1">
      <c r="A253" s="24"/>
      <c r="B253" s="96"/>
      <c r="C253" s="319"/>
      <c r="D253" s="61"/>
      <c r="E253" s="61"/>
      <c r="F253" s="61"/>
      <c r="G253" s="61"/>
      <c r="H253" s="61"/>
      <c r="I253" s="61"/>
      <c r="J253" s="96"/>
      <c r="K253" s="96"/>
    </row>
    <row r="254" spans="1:11" ht="15.75" customHeight="1">
      <c r="A254" s="24"/>
      <c r="B254" s="96"/>
      <c r="C254" s="319"/>
      <c r="D254" s="61"/>
      <c r="E254" s="61"/>
      <c r="F254" s="61"/>
      <c r="G254" s="61"/>
      <c r="H254" s="61"/>
      <c r="I254" s="61"/>
      <c r="J254" s="96"/>
      <c r="K254" s="96"/>
    </row>
    <row r="255" spans="1:11" ht="15.75" customHeight="1">
      <c r="A255" s="24"/>
      <c r="B255" s="96"/>
      <c r="C255" s="319"/>
      <c r="D255" s="61"/>
      <c r="E255" s="61"/>
      <c r="F255" s="61"/>
      <c r="G255" s="61"/>
      <c r="H255" s="61"/>
      <c r="I255" s="61"/>
      <c r="J255" s="96"/>
      <c r="K255" s="96"/>
    </row>
    <row r="256" spans="1:11" ht="15.75" customHeight="1">
      <c r="A256" s="24"/>
      <c r="B256" s="96"/>
      <c r="C256" s="319"/>
      <c r="D256" s="61"/>
      <c r="E256" s="61"/>
      <c r="F256" s="61"/>
      <c r="G256" s="61"/>
      <c r="H256" s="61"/>
      <c r="I256" s="61"/>
      <c r="J256" s="96"/>
      <c r="K256" s="96"/>
    </row>
    <row r="257" spans="1:11" ht="15.75" customHeight="1">
      <c r="A257" s="24"/>
      <c r="B257" s="96"/>
      <c r="C257" s="319"/>
      <c r="D257" s="61"/>
      <c r="E257" s="61"/>
      <c r="F257" s="61"/>
      <c r="G257" s="61"/>
      <c r="H257" s="61"/>
      <c r="I257" s="61"/>
      <c r="J257" s="96"/>
      <c r="K257" s="96"/>
    </row>
    <row r="258" spans="1:11" ht="15.75" customHeight="1">
      <c r="A258" s="24"/>
      <c r="B258" s="96"/>
      <c r="C258" s="319"/>
      <c r="D258" s="61"/>
      <c r="E258" s="61"/>
      <c r="F258" s="61"/>
      <c r="G258" s="61"/>
      <c r="H258" s="61"/>
      <c r="I258" s="61"/>
      <c r="J258" s="96"/>
      <c r="K258" s="96"/>
    </row>
    <row r="259" spans="1:11" ht="15.75" customHeight="1">
      <c r="A259" s="24"/>
      <c r="B259" s="96"/>
      <c r="C259" s="319"/>
      <c r="D259" s="61"/>
      <c r="E259" s="61"/>
      <c r="F259" s="61"/>
      <c r="G259" s="61"/>
      <c r="H259" s="61"/>
      <c r="I259" s="61"/>
      <c r="J259" s="96"/>
      <c r="K259" s="96"/>
    </row>
    <row r="260" spans="1:11" ht="15.75" customHeight="1">
      <c r="A260" s="24"/>
      <c r="B260" s="96"/>
      <c r="C260" s="319"/>
      <c r="D260" s="61"/>
      <c r="E260" s="61"/>
      <c r="F260" s="61"/>
      <c r="G260" s="61"/>
      <c r="H260" s="61"/>
      <c r="I260" s="61"/>
      <c r="J260" s="96"/>
      <c r="K260" s="96"/>
    </row>
    <row r="261" spans="1:11" ht="15.75" customHeight="1">
      <c r="A261" s="24"/>
      <c r="B261" s="96"/>
      <c r="C261" s="319"/>
      <c r="D261" s="61"/>
      <c r="E261" s="61"/>
      <c r="F261" s="61"/>
      <c r="G261" s="61"/>
      <c r="H261" s="61"/>
      <c r="I261" s="61"/>
      <c r="J261" s="96"/>
      <c r="K261" s="96"/>
    </row>
    <row r="262" spans="1:11" ht="15.75" customHeight="1">
      <c r="A262" s="24"/>
      <c r="B262" s="96"/>
      <c r="C262" s="319"/>
      <c r="D262" s="61"/>
      <c r="E262" s="61"/>
      <c r="F262" s="61"/>
      <c r="G262" s="61"/>
      <c r="H262" s="61"/>
      <c r="I262" s="61"/>
      <c r="J262" s="96"/>
      <c r="K262" s="96"/>
    </row>
    <row r="263" spans="1:11" ht="15.75" customHeight="1">
      <c r="A263" s="24"/>
      <c r="B263" s="96"/>
      <c r="C263" s="319"/>
      <c r="D263" s="61"/>
      <c r="E263" s="61"/>
      <c r="F263" s="61"/>
      <c r="G263" s="61"/>
      <c r="H263" s="61"/>
      <c r="I263" s="61"/>
      <c r="J263" s="96"/>
      <c r="K263" s="96"/>
    </row>
    <row r="264" spans="1:11" ht="15.75" customHeight="1">
      <c r="A264" s="24"/>
      <c r="B264" s="96"/>
      <c r="C264" s="319"/>
      <c r="D264" s="61"/>
      <c r="E264" s="61"/>
      <c r="F264" s="61"/>
      <c r="G264" s="61"/>
      <c r="H264" s="61"/>
      <c r="I264" s="61"/>
      <c r="J264" s="96"/>
      <c r="K264" s="96"/>
    </row>
    <row r="265" spans="1:11" ht="15.75" customHeight="1">
      <c r="A265" s="24"/>
      <c r="B265" s="96"/>
      <c r="C265" s="319"/>
      <c r="D265" s="61"/>
      <c r="E265" s="61"/>
      <c r="F265" s="61"/>
      <c r="G265" s="61"/>
      <c r="H265" s="61"/>
      <c r="I265" s="61"/>
      <c r="J265" s="96"/>
      <c r="K265" s="96"/>
    </row>
    <row r="266" spans="1:11" ht="15.75" customHeight="1">
      <c r="A266" s="24"/>
      <c r="B266" s="96"/>
      <c r="C266" s="319"/>
      <c r="D266" s="61"/>
      <c r="E266" s="61"/>
      <c r="F266" s="61"/>
      <c r="G266" s="61"/>
      <c r="H266" s="61"/>
      <c r="I266" s="61"/>
      <c r="J266" s="96"/>
      <c r="K266" s="96"/>
    </row>
    <row r="267" spans="1:11" ht="15.75" customHeight="1">
      <c r="A267" s="24"/>
      <c r="B267" s="96"/>
      <c r="C267" s="319"/>
      <c r="D267" s="61"/>
      <c r="E267" s="61"/>
      <c r="F267" s="61"/>
      <c r="G267" s="61"/>
      <c r="H267" s="61"/>
      <c r="I267" s="61"/>
      <c r="J267" s="96"/>
      <c r="K267" s="96"/>
    </row>
    <row r="268" spans="1:11" ht="15.75" customHeight="1">
      <c r="A268" s="24"/>
      <c r="B268" s="96"/>
      <c r="C268" s="319"/>
      <c r="D268" s="61"/>
      <c r="E268" s="61"/>
      <c r="F268" s="61"/>
      <c r="G268" s="61"/>
      <c r="H268" s="61"/>
      <c r="I268" s="61"/>
      <c r="J268" s="96"/>
      <c r="K268" s="96"/>
    </row>
    <row r="269" spans="1:11" ht="15.75" customHeight="1">
      <c r="A269" s="24"/>
      <c r="B269" s="96"/>
      <c r="C269" s="319"/>
      <c r="D269" s="61"/>
      <c r="E269" s="61"/>
      <c r="F269" s="61"/>
      <c r="G269" s="61"/>
      <c r="H269" s="61"/>
      <c r="I269" s="61"/>
      <c r="J269" s="96"/>
      <c r="K269" s="96"/>
    </row>
    <row r="270" spans="1:11" ht="15.75" customHeight="1">
      <c r="A270" s="24"/>
      <c r="B270" s="96"/>
      <c r="C270" s="319"/>
      <c r="D270" s="61"/>
      <c r="E270" s="61"/>
      <c r="F270" s="61"/>
      <c r="G270" s="61"/>
      <c r="H270" s="61"/>
      <c r="I270" s="61"/>
      <c r="J270" s="96"/>
      <c r="K270" s="96"/>
    </row>
    <row r="271" spans="1:11" ht="15.75" customHeight="1">
      <c r="A271" s="24"/>
      <c r="B271" s="96"/>
      <c r="C271" s="319"/>
      <c r="D271" s="61"/>
      <c r="E271" s="61"/>
      <c r="F271" s="61"/>
      <c r="G271" s="61"/>
      <c r="H271" s="61"/>
      <c r="I271" s="61"/>
      <c r="J271" s="96"/>
      <c r="K271" s="96"/>
    </row>
    <row r="272" spans="1:11" ht="15.75" customHeight="1">
      <c r="A272" s="24"/>
      <c r="B272" s="96"/>
      <c r="C272" s="319"/>
      <c r="D272" s="61"/>
      <c r="E272" s="61"/>
      <c r="F272" s="61"/>
      <c r="G272" s="61"/>
      <c r="H272" s="61"/>
      <c r="I272" s="61"/>
      <c r="J272" s="96"/>
      <c r="K272" s="96"/>
    </row>
    <row r="273" spans="1:11" ht="15.75" customHeight="1">
      <c r="A273" s="24"/>
      <c r="B273" s="96"/>
      <c r="C273" s="319"/>
      <c r="D273" s="61"/>
      <c r="E273" s="61"/>
      <c r="F273" s="61"/>
      <c r="G273" s="61"/>
      <c r="H273" s="61"/>
      <c r="I273" s="61"/>
      <c r="J273" s="96"/>
      <c r="K273" s="96"/>
    </row>
    <row r="274" spans="1:11" ht="15.75" customHeight="1">
      <c r="A274" s="24"/>
      <c r="B274" s="96"/>
      <c r="C274" s="319"/>
      <c r="D274" s="61"/>
      <c r="E274" s="61"/>
      <c r="F274" s="61"/>
      <c r="G274" s="61"/>
      <c r="H274" s="61"/>
      <c r="I274" s="61"/>
      <c r="J274" s="96"/>
      <c r="K274" s="96"/>
    </row>
    <row r="275" spans="1:11" ht="15.75" customHeight="1">
      <c r="A275" s="24"/>
      <c r="B275" s="96"/>
      <c r="C275" s="319"/>
      <c r="D275" s="61"/>
      <c r="E275" s="61"/>
      <c r="F275" s="61"/>
      <c r="G275" s="61"/>
      <c r="H275" s="61"/>
      <c r="I275" s="61"/>
      <c r="J275" s="96"/>
      <c r="K275" s="96"/>
    </row>
    <row r="276" spans="1:11" ht="15.75" customHeight="1">
      <c r="A276" s="24"/>
      <c r="B276" s="96"/>
      <c r="C276" s="319"/>
      <c r="D276" s="61"/>
      <c r="E276" s="61"/>
      <c r="F276" s="61"/>
      <c r="G276" s="61"/>
      <c r="H276" s="61"/>
      <c r="I276" s="61"/>
      <c r="J276" s="96"/>
      <c r="K276" s="96"/>
    </row>
    <row r="277" spans="1:11" ht="15.75" customHeight="1">
      <c r="A277" s="24"/>
      <c r="B277" s="96"/>
      <c r="C277" s="319"/>
      <c r="D277" s="61"/>
      <c r="E277" s="61"/>
      <c r="F277" s="61"/>
      <c r="G277" s="61"/>
      <c r="H277" s="61"/>
      <c r="I277" s="61"/>
      <c r="J277" s="96"/>
      <c r="K277" s="96"/>
    </row>
    <row r="278" spans="1:11" ht="15.75" customHeight="1">
      <c r="A278" s="24"/>
      <c r="B278" s="96"/>
      <c r="C278" s="319"/>
      <c r="D278" s="61"/>
      <c r="E278" s="61"/>
      <c r="F278" s="61"/>
      <c r="G278" s="61"/>
      <c r="H278" s="61"/>
      <c r="I278" s="61"/>
      <c r="J278" s="96"/>
      <c r="K278" s="96"/>
    </row>
    <row r="279" spans="1:11" ht="15.75" customHeight="1">
      <c r="A279" s="24"/>
      <c r="B279" s="96"/>
      <c r="C279" s="319"/>
      <c r="D279" s="61"/>
      <c r="E279" s="61"/>
      <c r="F279" s="61"/>
      <c r="G279" s="61"/>
      <c r="H279" s="61"/>
      <c r="I279" s="61"/>
      <c r="J279" s="96"/>
      <c r="K279" s="96"/>
    </row>
    <row r="280" spans="1:11" ht="15.75" customHeight="1">
      <c r="A280" s="24"/>
      <c r="B280" s="96"/>
      <c r="C280" s="319"/>
      <c r="D280" s="61"/>
      <c r="E280" s="61"/>
      <c r="F280" s="61"/>
      <c r="G280" s="61"/>
      <c r="H280" s="61"/>
      <c r="I280" s="61"/>
      <c r="J280" s="96"/>
      <c r="K280" s="96"/>
    </row>
    <row r="281" spans="1:11" ht="15.75" customHeight="1">
      <c r="A281" s="24"/>
      <c r="B281" s="96"/>
      <c r="C281" s="319"/>
      <c r="D281" s="61"/>
      <c r="E281" s="61"/>
      <c r="F281" s="61"/>
      <c r="G281" s="61"/>
      <c r="H281" s="61"/>
      <c r="I281" s="61"/>
      <c r="J281" s="96"/>
      <c r="K281" s="96"/>
    </row>
    <row r="282" spans="1:11" ht="15.75" customHeight="1">
      <c r="A282" s="24"/>
      <c r="B282" s="96"/>
      <c r="C282" s="319"/>
      <c r="D282" s="61"/>
      <c r="E282" s="61"/>
      <c r="F282" s="61"/>
      <c r="G282" s="61"/>
      <c r="H282" s="61"/>
      <c r="I282" s="61"/>
      <c r="J282" s="96"/>
      <c r="K282" s="96"/>
    </row>
    <row r="283" spans="1:11" ht="15.75" customHeight="1">
      <c r="A283" s="24"/>
      <c r="B283" s="96"/>
      <c r="C283" s="319"/>
      <c r="D283" s="61"/>
      <c r="E283" s="61"/>
      <c r="F283" s="61"/>
      <c r="G283" s="61"/>
      <c r="H283" s="61"/>
      <c r="I283" s="61"/>
      <c r="J283" s="96"/>
      <c r="K283" s="96"/>
    </row>
    <row r="284" spans="1:11" ht="15.75" customHeight="1">
      <c r="A284" s="24"/>
      <c r="B284" s="96"/>
      <c r="C284" s="319"/>
      <c r="D284" s="61"/>
      <c r="E284" s="61"/>
      <c r="F284" s="61"/>
      <c r="G284" s="61"/>
      <c r="H284" s="61"/>
      <c r="I284" s="61"/>
      <c r="J284" s="96"/>
      <c r="K284" s="96"/>
    </row>
    <row r="285" spans="1:11" ht="15.75" customHeight="1">
      <c r="A285" s="24"/>
      <c r="B285" s="96"/>
      <c r="C285" s="319"/>
      <c r="D285" s="61"/>
      <c r="E285" s="61"/>
      <c r="F285" s="61"/>
      <c r="G285" s="61"/>
      <c r="H285" s="61"/>
      <c r="I285" s="61"/>
      <c r="J285" s="96"/>
      <c r="K285" s="96"/>
    </row>
    <row r="286" spans="1:11" ht="15.75" customHeight="1">
      <c r="A286" s="24"/>
      <c r="B286" s="96"/>
      <c r="C286" s="319"/>
      <c r="D286" s="61"/>
      <c r="E286" s="61"/>
      <c r="F286" s="61"/>
      <c r="G286" s="61"/>
      <c r="H286" s="61"/>
      <c r="I286" s="61"/>
      <c r="J286" s="96"/>
      <c r="K286" s="96"/>
    </row>
    <row r="287" spans="1:11" ht="15.75" customHeight="1">
      <c r="A287" s="24"/>
      <c r="B287" s="96"/>
      <c r="C287" s="319"/>
      <c r="D287" s="61"/>
      <c r="E287" s="61"/>
      <c r="F287" s="61"/>
      <c r="G287" s="61"/>
      <c r="H287" s="61"/>
      <c r="I287" s="61"/>
      <c r="J287" s="96"/>
      <c r="K287" s="96"/>
    </row>
    <row r="288" spans="1:11" ht="15.75" customHeight="1">
      <c r="A288" s="24"/>
      <c r="B288" s="96"/>
      <c r="C288" s="319"/>
      <c r="D288" s="61"/>
      <c r="E288" s="61"/>
      <c r="F288" s="61"/>
      <c r="G288" s="61"/>
      <c r="H288" s="61"/>
      <c r="I288" s="61"/>
      <c r="J288" s="96"/>
      <c r="K288" s="96"/>
    </row>
    <row r="289" spans="1:11" ht="15.75" customHeight="1">
      <c r="A289" s="24"/>
      <c r="B289" s="96"/>
      <c r="C289" s="319"/>
      <c r="D289" s="61"/>
      <c r="E289" s="61"/>
      <c r="F289" s="61"/>
      <c r="G289" s="61"/>
      <c r="H289" s="61"/>
      <c r="I289" s="61"/>
      <c r="J289" s="96"/>
      <c r="K289" s="96"/>
    </row>
    <row r="290" spans="1:11" ht="15.75" customHeight="1">
      <c r="A290" s="24"/>
      <c r="B290" s="96"/>
      <c r="C290" s="319"/>
      <c r="D290" s="61"/>
      <c r="E290" s="61"/>
      <c r="F290" s="61"/>
      <c r="G290" s="61"/>
      <c r="H290" s="61"/>
      <c r="I290" s="61"/>
      <c r="J290" s="96"/>
      <c r="K290" s="96"/>
    </row>
    <row r="291" spans="1:11" ht="15.75" customHeight="1">
      <c r="A291" s="24"/>
      <c r="B291" s="96"/>
      <c r="C291" s="319"/>
      <c r="D291" s="61"/>
      <c r="E291" s="61"/>
      <c r="F291" s="61"/>
      <c r="G291" s="61"/>
      <c r="H291" s="61"/>
      <c r="I291" s="61"/>
      <c r="J291" s="96"/>
      <c r="K291" s="96"/>
    </row>
    <row r="292" spans="1:11" ht="15.75" customHeight="1">
      <c r="A292" s="24"/>
      <c r="B292" s="96"/>
      <c r="C292" s="319"/>
      <c r="D292" s="61"/>
      <c r="E292" s="61"/>
      <c r="F292" s="61"/>
      <c r="G292" s="61"/>
      <c r="H292" s="61"/>
      <c r="I292" s="61"/>
      <c r="J292" s="96"/>
      <c r="K292" s="96"/>
    </row>
    <row r="293" spans="1:11" ht="15.75" customHeight="1">
      <c r="A293" s="24"/>
      <c r="B293" s="96"/>
      <c r="C293" s="319"/>
      <c r="D293" s="61"/>
      <c r="E293" s="61"/>
      <c r="F293" s="61"/>
      <c r="G293" s="61"/>
      <c r="H293" s="61"/>
      <c r="I293" s="61"/>
      <c r="J293" s="96"/>
      <c r="K293" s="96"/>
    </row>
    <row r="294" spans="1:11" ht="15.75" customHeight="1">
      <c r="A294" s="24"/>
      <c r="B294" s="96"/>
      <c r="C294" s="319"/>
      <c r="D294" s="61"/>
      <c r="E294" s="61"/>
      <c r="F294" s="61"/>
      <c r="G294" s="61"/>
      <c r="H294" s="61"/>
      <c r="I294" s="61"/>
      <c r="J294" s="96"/>
      <c r="K294" s="96"/>
    </row>
    <row r="295" spans="1:11" ht="15.75" customHeight="1">
      <c r="A295" s="24"/>
      <c r="B295" s="96"/>
      <c r="C295" s="319"/>
      <c r="D295" s="61"/>
      <c r="E295" s="61"/>
      <c r="F295" s="61"/>
      <c r="G295" s="61"/>
      <c r="H295" s="61"/>
      <c r="I295" s="61"/>
      <c r="J295" s="96"/>
      <c r="K295" s="96"/>
    </row>
    <row r="296" spans="1:11" ht="15.75" customHeight="1">
      <c r="A296" s="24"/>
      <c r="B296" s="96"/>
      <c r="C296" s="319"/>
      <c r="D296" s="61"/>
      <c r="E296" s="61"/>
      <c r="F296" s="61"/>
      <c r="G296" s="61"/>
      <c r="H296" s="61"/>
      <c r="I296" s="61"/>
      <c r="J296" s="96"/>
      <c r="K296" s="96"/>
    </row>
    <row r="297" spans="1:11" ht="15.75" customHeight="1">
      <c r="A297" s="24"/>
      <c r="B297" s="96"/>
      <c r="C297" s="319"/>
      <c r="D297" s="61"/>
      <c r="E297" s="61"/>
      <c r="F297" s="61"/>
      <c r="G297" s="61"/>
      <c r="H297" s="61"/>
      <c r="I297" s="61"/>
      <c r="J297" s="96"/>
      <c r="K297" s="96"/>
    </row>
    <row r="298" spans="1:11" ht="15.75" customHeight="1">
      <c r="A298" s="24"/>
      <c r="B298" s="96"/>
      <c r="C298" s="319"/>
      <c r="D298" s="61"/>
      <c r="E298" s="61"/>
      <c r="F298" s="61"/>
      <c r="G298" s="61"/>
      <c r="H298" s="61"/>
      <c r="I298" s="61"/>
      <c r="J298" s="96"/>
      <c r="K298" s="96"/>
    </row>
    <row r="299" spans="1:11" ht="15.75" customHeight="1">
      <c r="A299" s="24"/>
      <c r="B299" s="96"/>
      <c r="C299" s="319"/>
      <c r="D299" s="61"/>
      <c r="E299" s="61"/>
      <c r="F299" s="61"/>
      <c r="G299" s="61"/>
      <c r="H299" s="61"/>
      <c r="I299" s="61"/>
      <c r="J299" s="96"/>
      <c r="K299" s="96"/>
    </row>
    <row r="300" spans="1:11" ht="15.75" customHeight="1">
      <c r="A300" s="24"/>
      <c r="B300" s="96"/>
      <c r="C300" s="319"/>
      <c r="D300" s="61"/>
      <c r="E300" s="61"/>
      <c r="F300" s="61"/>
      <c r="G300" s="61"/>
      <c r="H300" s="61"/>
      <c r="I300" s="61"/>
      <c r="J300" s="96"/>
      <c r="K300" s="96"/>
    </row>
    <row r="301" spans="1:11" ht="15.75" customHeight="1">
      <c r="A301" s="24"/>
      <c r="B301" s="96"/>
      <c r="C301" s="319"/>
      <c r="D301" s="61"/>
      <c r="E301" s="61"/>
      <c r="F301" s="61"/>
      <c r="G301" s="61"/>
      <c r="H301" s="61"/>
      <c r="I301" s="61"/>
      <c r="J301" s="96"/>
      <c r="K301" s="96"/>
    </row>
    <row r="302" spans="1:11" ht="15.75" customHeight="1">
      <c r="A302" s="24"/>
      <c r="B302" s="96"/>
      <c r="C302" s="319"/>
      <c r="D302" s="61"/>
      <c r="E302" s="61"/>
      <c r="F302" s="61"/>
      <c r="G302" s="61"/>
      <c r="H302" s="61"/>
      <c r="I302" s="61"/>
      <c r="J302" s="96"/>
      <c r="K302" s="96"/>
    </row>
    <row r="303" spans="1:11" ht="15.75" customHeight="1">
      <c r="A303" s="24"/>
      <c r="B303" s="96"/>
      <c r="C303" s="319"/>
      <c r="D303" s="61"/>
      <c r="E303" s="61"/>
      <c r="F303" s="61"/>
      <c r="G303" s="61"/>
      <c r="H303" s="61"/>
      <c r="I303" s="61"/>
      <c r="J303" s="96"/>
      <c r="K303" s="96"/>
    </row>
    <row r="304" spans="1:11" ht="15.75" customHeight="1">
      <c r="A304" s="24"/>
      <c r="B304" s="96"/>
      <c r="C304" s="319"/>
      <c r="D304" s="61"/>
      <c r="E304" s="61"/>
      <c r="F304" s="61"/>
      <c r="G304" s="61"/>
      <c r="H304" s="61"/>
      <c r="I304" s="61"/>
      <c r="J304" s="96"/>
      <c r="K304" s="96"/>
    </row>
    <row r="305" spans="1:11" ht="15.75" customHeight="1">
      <c r="A305" s="24"/>
      <c r="B305" s="96"/>
      <c r="C305" s="319"/>
      <c r="D305" s="61"/>
      <c r="E305" s="61"/>
      <c r="F305" s="61"/>
      <c r="G305" s="61"/>
      <c r="H305" s="61"/>
      <c r="I305" s="61"/>
      <c r="J305" s="96"/>
      <c r="K305" s="96"/>
    </row>
    <row r="306" spans="1:11" ht="15.75" customHeight="1">
      <c r="A306" s="24"/>
      <c r="B306" s="96"/>
      <c r="C306" s="319"/>
      <c r="D306" s="61"/>
      <c r="E306" s="61"/>
      <c r="F306" s="61"/>
      <c r="G306" s="61"/>
      <c r="H306" s="61"/>
      <c r="I306" s="61"/>
      <c r="J306" s="96"/>
      <c r="K306" s="96"/>
    </row>
    <row r="307" spans="1:11" ht="15.75" customHeight="1">
      <c r="A307" s="24"/>
      <c r="B307" s="96"/>
      <c r="C307" s="319"/>
      <c r="D307" s="61"/>
      <c r="E307" s="61"/>
      <c r="F307" s="61"/>
      <c r="G307" s="61"/>
      <c r="H307" s="61"/>
      <c r="I307" s="61"/>
      <c r="J307" s="96"/>
      <c r="K307" s="96"/>
    </row>
    <row r="308" spans="1:11" ht="15.75" customHeight="1">
      <c r="A308" s="24"/>
      <c r="B308" s="96"/>
      <c r="C308" s="319"/>
      <c r="D308" s="61"/>
      <c r="E308" s="61"/>
      <c r="F308" s="61"/>
      <c r="G308" s="61"/>
      <c r="H308" s="61"/>
      <c r="I308" s="61"/>
      <c r="J308" s="96"/>
      <c r="K308" s="96"/>
    </row>
    <row r="309" spans="1:11" ht="15.75" customHeight="1">
      <c r="A309" s="24"/>
      <c r="B309" s="96"/>
      <c r="C309" s="319"/>
      <c r="D309" s="61"/>
      <c r="E309" s="61"/>
      <c r="F309" s="61"/>
      <c r="G309" s="61"/>
      <c r="H309" s="61"/>
      <c r="I309" s="61"/>
      <c r="J309" s="96"/>
      <c r="K309" s="96"/>
    </row>
    <row r="310" spans="1:11" ht="15.75" customHeight="1">
      <c r="A310" s="24"/>
      <c r="B310" s="96"/>
      <c r="C310" s="319"/>
      <c r="D310" s="61"/>
      <c r="E310" s="61"/>
      <c r="F310" s="61"/>
      <c r="G310" s="61"/>
      <c r="H310" s="61"/>
      <c r="I310" s="61"/>
      <c r="J310" s="96"/>
      <c r="K310" s="96"/>
    </row>
    <row r="311" spans="1:11" ht="15.75" customHeight="1">
      <c r="A311" s="24"/>
      <c r="B311" s="96"/>
      <c r="C311" s="319"/>
      <c r="D311" s="61"/>
      <c r="E311" s="61"/>
      <c r="F311" s="61"/>
      <c r="G311" s="61"/>
      <c r="H311" s="61"/>
      <c r="I311" s="61"/>
      <c r="J311" s="96"/>
      <c r="K311" s="96"/>
    </row>
    <row r="312" spans="1:11" ht="15.75" customHeight="1">
      <c r="A312" s="24"/>
      <c r="B312" s="96"/>
      <c r="C312" s="319"/>
      <c r="D312" s="61"/>
      <c r="E312" s="61"/>
      <c r="F312" s="61"/>
      <c r="G312" s="61"/>
      <c r="H312" s="61"/>
      <c r="I312" s="61"/>
      <c r="J312" s="96"/>
      <c r="K312" s="96"/>
    </row>
    <row r="313" spans="1:11" ht="15.75" customHeight="1">
      <c r="A313" s="24"/>
      <c r="B313" s="96"/>
      <c r="C313" s="319"/>
      <c r="D313" s="61"/>
      <c r="E313" s="61"/>
      <c r="F313" s="61"/>
      <c r="G313" s="61"/>
      <c r="H313" s="61"/>
      <c r="I313" s="61"/>
      <c r="J313" s="96"/>
      <c r="K313" s="96"/>
    </row>
    <row r="314" spans="1:11" ht="15.75" customHeight="1">
      <c r="A314" s="24"/>
      <c r="B314" s="96"/>
      <c r="C314" s="319"/>
      <c r="D314" s="61"/>
      <c r="E314" s="61"/>
      <c r="F314" s="61"/>
      <c r="G314" s="61"/>
      <c r="H314" s="61"/>
      <c r="I314" s="61"/>
      <c r="J314" s="96"/>
      <c r="K314" s="96"/>
    </row>
    <row r="315" spans="1:11" ht="15.75" customHeight="1">
      <c r="A315" s="24"/>
      <c r="B315" s="96"/>
      <c r="C315" s="319"/>
      <c r="D315" s="61"/>
      <c r="E315" s="61"/>
      <c r="F315" s="61"/>
      <c r="G315" s="61"/>
      <c r="H315" s="61"/>
      <c r="I315" s="61"/>
      <c r="J315" s="96"/>
      <c r="K315" s="96"/>
    </row>
    <row r="316" spans="1:11" ht="15.75" customHeight="1">
      <c r="A316" s="24"/>
      <c r="B316" s="96"/>
      <c r="C316" s="319"/>
      <c r="D316" s="61"/>
      <c r="E316" s="61"/>
      <c r="F316" s="61"/>
      <c r="G316" s="61"/>
      <c r="H316" s="61"/>
      <c r="I316" s="61"/>
      <c r="J316" s="96"/>
      <c r="K316" s="96"/>
    </row>
    <row r="317" spans="1:11" ht="15.75" customHeight="1">
      <c r="A317" s="24"/>
      <c r="B317" s="96"/>
      <c r="C317" s="319"/>
      <c r="D317" s="61"/>
      <c r="E317" s="61"/>
      <c r="F317" s="61"/>
      <c r="G317" s="61"/>
      <c r="H317" s="61"/>
      <c r="I317" s="61"/>
      <c r="J317" s="96"/>
      <c r="K317" s="96"/>
    </row>
    <row r="318" spans="1:11" ht="15.75" customHeight="1">
      <c r="A318" s="24"/>
      <c r="B318" s="96"/>
      <c r="C318" s="319"/>
      <c r="D318" s="61"/>
      <c r="E318" s="61"/>
      <c r="F318" s="61"/>
      <c r="G318" s="61"/>
      <c r="H318" s="61"/>
      <c r="I318" s="61"/>
      <c r="J318" s="96"/>
      <c r="K318" s="96"/>
    </row>
    <row r="319" spans="1:11" ht="15.75" customHeight="1">
      <c r="A319" s="24"/>
      <c r="B319" s="96"/>
      <c r="C319" s="319"/>
      <c r="D319" s="61"/>
      <c r="E319" s="61"/>
      <c r="F319" s="61"/>
      <c r="G319" s="61"/>
      <c r="H319" s="61"/>
      <c r="I319" s="61"/>
      <c r="J319" s="96"/>
      <c r="K319" s="96"/>
    </row>
    <row r="320" spans="1:11" ht="15.75" customHeight="1">
      <c r="A320" s="24"/>
      <c r="B320" s="96"/>
      <c r="C320" s="319"/>
      <c r="D320" s="61"/>
      <c r="E320" s="61"/>
      <c r="F320" s="61"/>
      <c r="G320" s="61"/>
      <c r="H320" s="61"/>
      <c r="I320" s="61"/>
      <c r="J320" s="96"/>
      <c r="K320" s="96"/>
    </row>
    <row r="321" spans="1:11" ht="15.75" customHeight="1">
      <c r="A321" s="24"/>
      <c r="B321" s="96"/>
      <c r="C321" s="319"/>
      <c r="D321" s="61"/>
      <c r="E321" s="61"/>
      <c r="F321" s="61"/>
      <c r="G321" s="61"/>
      <c r="H321" s="61"/>
      <c r="I321" s="61"/>
      <c r="J321" s="96"/>
      <c r="K321" s="96"/>
    </row>
    <row r="322" spans="1:11" ht="15.75" customHeight="1">
      <c r="A322" s="24"/>
      <c r="B322" s="96"/>
      <c r="C322" s="319"/>
      <c r="D322" s="61"/>
      <c r="E322" s="61"/>
      <c r="F322" s="61"/>
      <c r="G322" s="61"/>
      <c r="H322" s="61"/>
      <c r="I322" s="61"/>
      <c r="J322" s="96"/>
      <c r="K322" s="96"/>
    </row>
    <row r="323" spans="1:11" ht="15.75" customHeight="1">
      <c r="A323" s="24"/>
      <c r="B323" s="96"/>
      <c r="C323" s="319"/>
      <c r="D323" s="61"/>
      <c r="E323" s="61"/>
      <c r="F323" s="61"/>
      <c r="G323" s="61"/>
      <c r="H323" s="61"/>
      <c r="I323" s="61"/>
      <c r="J323" s="96"/>
      <c r="K323" s="96"/>
    </row>
    <row r="324" spans="1:11" ht="15.75" customHeight="1">
      <c r="A324" s="24"/>
      <c r="B324" s="96"/>
      <c r="C324" s="319"/>
      <c r="D324" s="61"/>
      <c r="E324" s="61"/>
      <c r="F324" s="61"/>
      <c r="G324" s="61"/>
      <c r="H324" s="61"/>
      <c r="I324" s="61"/>
      <c r="J324" s="96"/>
      <c r="K324" s="96"/>
    </row>
    <row r="325" spans="1:11" ht="15.75" customHeight="1">
      <c r="A325" s="24"/>
      <c r="B325" s="96"/>
      <c r="C325" s="319"/>
      <c r="D325" s="61"/>
      <c r="E325" s="61"/>
      <c r="F325" s="61"/>
      <c r="G325" s="61"/>
      <c r="H325" s="61"/>
      <c r="I325" s="61"/>
      <c r="J325" s="96"/>
      <c r="K325" s="96"/>
    </row>
    <row r="326" spans="1:11" ht="15.75" customHeight="1">
      <c r="A326" s="24"/>
      <c r="B326" s="96"/>
      <c r="C326" s="319"/>
      <c r="D326" s="61"/>
      <c r="E326" s="61"/>
      <c r="F326" s="61"/>
      <c r="G326" s="61"/>
      <c r="H326" s="61"/>
      <c r="I326" s="61"/>
      <c r="J326" s="96"/>
      <c r="K326" s="96"/>
    </row>
    <row r="327" spans="1:11" ht="15.75" customHeight="1">
      <c r="A327" s="24"/>
      <c r="B327" s="96"/>
      <c r="C327" s="319"/>
      <c r="D327" s="61"/>
      <c r="E327" s="61"/>
      <c r="F327" s="61"/>
      <c r="G327" s="61"/>
      <c r="H327" s="61"/>
      <c r="I327" s="61"/>
      <c r="J327" s="96"/>
      <c r="K327" s="96"/>
    </row>
    <row r="328" spans="1:11" ht="15.75" customHeight="1">
      <c r="A328" s="24"/>
      <c r="B328" s="96"/>
      <c r="C328" s="319"/>
      <c r="D328" s="61"/>
      <c r="E328" s="61"/>
      <c r="F328" s="61"/>
      <c r="G328" s="61"/>
      <c r="H328" s="61"/>
      <c r="I328" s="61"/>
      <c r="J328" s="96"/>
      <c r="K328" s="96"/>
    </row>
    <row r="329" spans="1:11" ht="15.75" customHeight="1">
      <c r="A329" s="24"/>
      <c r="B329" s="96"/>
      <c r="C329" s="319"/>
      <c r="D329" s="61"/>
      <c r="E329" s="61"/>
      <c r="F329" s="61"/>
      <c r="G329" s="61"/>
      <c r="H329" s="61"/>
      <c r="I329" s="61"/>
      <c r="J329" s="96"/>
      <c r="K329" s="96"/>
    </row>
    <row r="330" spans="1:11" ht="15.75" customHeight="1">
      <c r="A330" s="24"/>
      <c r="B330" s="96"/>
      <c r="C330" s="319"/>
      <c r="D330" s="61"/>
      <c r="E330" s="61"/>
      <c r="F330" s="61"/>
      <c r="G330" s="61"/>
      <c r="H330" s="61"/>
      <c r="I330" s="61"/>
      <c r="J330" s="96"/>
      <c r="K330" s="96"/>
    </row>
    <row r="331" spans="1:11" ht="15.75" customHeight="1">
      <c r="A331" s="24"/>
      <c r="B331" s="96"/>
      <c r="C331" s="319"/>
      <c r="D331" s="61"/>
      <c r="E331" s="61"/>
      <c r="F331" s="61"/>
      <c r="G331" s="61"/>
      <c r="H331" s="61"/>
      <c r="I331" s="61"/>
      <c r="J331" s="96"/>
      <c r="K331" s="96"/>
    </row>
    <row r="332" spans="1:11" ht="15.75" customHeight="1">
      <c r="A332" s="24"/>
      <c r="B332" s="96"/>
      <c r="C332" s="319"/>
      <c r="D332" s="61"/>
      <c r="E332" s="61"/>
      <c r="F332" s="61"/>
      <c r="G332" s="61"/>
      <c r="H332" s="61"/>
      <c r="I332" s="61"/>
      <c r="J332" s="96"/>
      <c r="K332" s="96"/>
    </row>
    <row r="333" spans="1:11" ht="15.75" customHeight="1">
      <c r="A333" s="24"/>
      <c r="B333" s="96"/>
      <c r="C333" s="319"/>
      <c r="D333" s="61"/>
      <c r="E333" s="61"/>
      <c r="F333" s="61"/>
      <c r="G333" s="61"/>
      <c r="H333" s="61"/>
      <c r="I333" s="61"/>
      <c r="J333" s="96"/>
      <c r="K333" s="96"/>
    </row>
    <row r="334" spans="1:11" ht="15.75" customHeight="1">
      <c r="A334" s="24"/>
      <c r="B334" s="96"/>
      <c r="C334" s="319"/>
      <c r="D334" s="61"/>
      <c r="E334" s="61"/>
      <c r="F334" s="61"/>
      <c r="G334" s="61"/>
      <c r="H334" s="61"/>
      <c r="I334" s="61"/>
      <c r="J334" s="96"/>
      <c r="K334" s="96"/>
    </row>
    <row r="335" spans="1:11" ht="15.75" customHeight="1">
      <c r="A335" s="24"/>
      <c r="B335" s="96"/>
      <c r="C335" s="319"/>
      <c r="D335" s="61"/>
      <c r="E335" s="61"/>
      <c r="F335" s="61"/>
      <c r="G335" s="61"/>
      <c r="H335" s="61"/>
      <c r="I335" s="61"/>
      <c r="J335" s="96"/>
      <c r="K335" s="96"/>
    </row>
    <row r="336" spans="1:11" ht="15.75" customHeight="1">
      <c r="A336" s="24"/>
      <c r="B336" s="96"/>
      <c r="C336" s="319"/>
      <c r="D336" s="61"/>
      <c r="E336" s="61"/>
      <c r="F336" s="61"/>
      <c r="G336" s="61"/>
      <c r="H336" s="61"/>
      <c r="I336" s="61"/>
      <c r="J336" s="96"/>
      <c r="K336" s="96"/>
    </row>
    <row r="337" spans="1:11" ht="15.75" customHeight="1">
      <c r="A337" s="24"/>
      <c r="B337" s="96"/>
      <c r="C337" s="319"/>
      <c r="D337" s="61"/>
      <c r="E337" s="61"/>
      <c r="F337" s="61"/>
      <c r="G337" s="61"/>
      <c r="H337" s="61"/>
      <c r="I337" s="61"/>
      <c r="J337" s="96"/>
      <c r="K337" s="96"/>
    </row>
    <row r="338" spans="1:11" ht="15.75" customHeight="1">
      <c r="A338" s="24"/>
      <c r="B338" s="96"/>
      <c r="C338" s="319"/>
      <c r="D338" s="61"/>
      <c r="E338" s="61"/>
      <c r="F338" s="61"/>
      <c r="G338" s="61"/>
      <c r="H338" s="61"/>
      <c r="I338" s="61"/>
      <c r="J338" s="96"/>
      <c r="K338" s="96"/>
    </row>
    <row r="339" spans="1:11" ht="15.75" customHeight="1">
      <c r="A339" s="24"/>
      <c r="B339" s="96"/>
      <c r="C339" s="319"/>
      <c r="D339" s="61"/>
      <c r="E339" s="61"/>
      <c r="F339" s="61"/>
      <c r="G339" s="61"/>
      <c r="H339" s="61"/>
      <c r="I339" s="61"/>
      <c r="J339" s="96"/>
      <c r="K339" s="96"/>
    </row>
    <row r="340" spans="1:11" ht="15.75" customHeight="1">
      <c r="A340" s="24"/>
      <c r="B340" s="96"/>
      <c r="C340" s="319"/>
      <c r="D340" s="61"/>
      <c r="E340" s="61"/>
      <c r="F340" s="61"/>
      <c r="G340" s="61"/>
      <c r="H340" s="61"/>
      <c r="I340" s="61"/>
      <c r="J340" s="96"/>
      <c r="K340" s="96"/>
    </row>
    <row r="341" spans="1:11" ht="15.75" customHeight="1">
      <c r="A341" s="24"/>
      <c r="B341" s="96"/>
      <c r="C341" s="319"/>
      <c r="D341" s="61"/>
      <c r="E341" s="61"/>
      <c r="F341" s="61"/>
      <c r="G341" s="61"/>
      <c r="H341" s="61"/>
      <c r="I341" s="61"/>
      <c r="J341" s="96"/>
      <c r="K341" s="96"/>
    </row>
    <row r="342" spans="1:11" ht="15.75" customHeight="1">
      <c r="A342" s="24"/>
      <c r="B342" s="96"/>
      <c r="C342" s="319"/>
      <c r="D342" s="61"/>
      <c r="E342" s="61"/>
      <c r="F342" s="61"/>
      <c r="G342" s="61"/>
      <c r="H342" s="61"/>
      <c r="I342" s="61"/>
      <c r="J342" s="96"/>
      <c r="K342" s="96"/>
    </row>
    <row r="343" spans="1:11" ht="15.75" customHeight="1">
      <c r="A343" s="24"/>
      <c r="B343" s="96"/>
      <c r="C343" s="319"/>
      <c r="D343" s="61"/>
      <c r="E343" s="61"/>
      <c r="F343" s="61"/>
      <c r="G343" s="61"/>
      <c r="H343" s="61"/>
      <c r="I343" s="61"/>
      <c r="J343" s="96"/>
      <c r="K343" s="96"/>
    </row>
    <row r="344" spans="1:11" ht="15.75" customHeight="1">
      <c r="A344" s="24"/>
      <c r="B344" s="96"/>
      <c r="C344" s="319"/>
      <c r="D344" s="61"/>
      <c r="E344" s="61"/>
      <c r="F344" s="61"/>
      <c r="G344" s="61"/>
      <c r="H344" s="61"/>
      <c r="I344" s="61"/>
      <c r="J344" s="96"/>
      <c r="K344" s="96"/>
    </row>
    <row r="345" spans="1:11" ht="15.75" customHeight="1">
      <c r="A345" s="24"/>
      <c r="B345" s="96"/>
      <c r="C345" s="319"/>
      <c r="D345" s="61"/>
      <c r="E345" s="61"/>
      <c r="F345" s="61"/>
      <c r="G345" s="61"/>
      <c r="H345" s="61"/>
      <c r="I345" s="61"/>
      <c r="J345" s="96"/>
      <c r="K345" s="96"/>
    </row>
    <row r="346" spans="1:11" ht="15.75" customHeight="1">
      <c r="A346" s="24"/>
      <c r="B346" s="96"/>
      <c r="C346" s="319"/>
      <c r="D346" s="61"/>
      <c r="E346" s="61"/>
      <c r="F346" s="61"/>
      <c r="G346" s="61"/>
      <c r="H346" s="61"/>
      <c r="I346" s="61"/>
      <c r="J346" s="96"/>
      <c r="K346" s="96"/>
    </row>
    <row r="347" spans="1:11" ht="15.75" customHeight="1">
      <c r="A347" s="24"/>
      <c r="B347" s="96"/>
      <c r="C347" s="319"/>
      <c r="D347" s="61"/>
      <c r="E347" s="61"/>
      <c r="F347" s="61"/>
      <c r="G347" s="61"/>
      <c r="H347" s="61"/>
      <c r="I347" s="61"/>
      <c r="J347" s="96"/>
      <c r="K347" s="96"/>
    </row>
    <row r="348" spans="1:11" ht="15.75" customHeight="1">
      <c r="A348" s="24"/>
      <c r="B348" s="96"/>
      <c r="C348" s="319"/>
      <c r="D348" s="61"/>
      <c r="E348" s="61"/>
      <c r="F348" s="61"/>
      <c r="G348" s="61"/>
      <c r="H348" s="61"/>
      <c r="I348" s="61"/>
      <c r="J348" s="96"/>
      <c r="K348" s="96"/>
    </row>
    <row r="349" spans="1:11" ht="15.75" customHeight="1">
      <c r="A349" s="24"/>
      <c r="B349" s="96"/>
      <c r="C349" s="319"/>
      <c r="D349" s="61"/>
      <c r="E349" s="61"/>
      <c r="F349" s="61"/>
      <c r="G349" s="61"/>
      <c r="H349" s="61"/>
      <c r="I349" s="61"/>
      <c r="J349" s="96"/>
      <c r="K349" s="96"/>
    </row>
    <row r="350" spans="1:11" ht="15.75" customHeight="1">
      <c r="A350" s="24"/>
      <c r="B350" s="96"/>
      <c r="C350" s="319"/>
      <c r="D350" s="61"/>
      <c r="E350" s="61"/>
      <c r="F350" s="61"/>
      <c r="G350" s="61"/>
      <c r="H350" s="61"/>
      <c r="I350" s="61"/>
      <c r="J350" s="96"/>
      <c r="K350" s="96"/>
    </row>
    <row r="351" spans="1:11" ht="15.75" customHeight="1">
      <c r="A351" s="24"/>
      <c r="B351" s="96"/>
      <c r="C351" s="319"/>
      <c r="D351" s="61"/>
      <c r="E351" s="61"/>
      <c r="F351" s="61"/>
      <c r="G351" s="61"/>
      <c r="H351" s="61"/>
      <c r="I351" s="61"/>
      <c r="J351" s="96"/>
      <c r="K351" s="96"/>
    </row>
    <row r="352" spans="1:11" ht="15.75" customHeight="1">
      <c r="A352" s="24"/>
      <c r="B352" s="96"/>
      <c r="C352" s="319"/>
      <c r="D352" s="61"/>
      <c r="E352" s="61"/>
      <c r="F352" s="61"/>
      <c r="G352" s="61"/>
      <c r="H352" s="61"/>
      <c r="I352" s="61"/>
      <c r="J352" s="96"/>
      <c r="K352" s="96"/>
    </row>
    <row r="353" spans="1:11" ht="15.75" customHeight="1">
      <c r="A353" s="24"/>
      <c r="B353" s="96"/>
      <c r="C353" s="319"/>
      <c r="D353" s="61"/>
      <c r="E353" s="61"/>
      <c r="F353" s="61"/>
      <c r="G353" s="61"/>
      <c r="H353" s="61"/>
      <c r="I353" s="61"/>
      <c r="J353" s="96"/>
      <c r="K353" s="96"/>
    </row>
    <row r="354" spans="1:11" ht="15.75" customHeight="1">
      <c r="A354" s="24"/>
      <c r="B354" s="96"/>
      <c r="C354" s="319"/>
      <c r="D354" s="61"/>
      <c r="E354" s="61"/>
      <c r="F354" s="61"/>
      <c r="G354" s="61"/>
      <c r="H354" s="61"/>
      <c r="I354" s="61"/>
      <c r="J354" s="96"/>
      <c r="K354" s="96"/>
    </row>
    <row r="355" spans="1:11" ht="15.75" customHeight="1">
      <c r="A355" s="24"/>
      <c r="B355" s="96"/>
      <c r="C355" s="319"/>
      <c r="D355" s="61"/>
      <c r="E355" s="61"/>
      <c r="F355" s="61"/>
      <c r="G355" s="61"/>
      <c r="H355" s="61"/>
      <c r="I355" s="61"/>
      <c r="J355" s="96"/>
      <c r="K355" s="96"/>
    </row>
    <row r="356" spans="1:11" ht="15.75" customHeight="1">
      <c r="A356" s="24"/>
      <c r="B356" s="96"/>
      <c r="C356" s="319"/>
      <c r="D356" s="61"/>
      <c r="E356" s="61"/>
      <c r="F356" s="61"/>
      <c r="G356" s="61"/>
      <c r="H356" s="61"/>
      <c r="I356" s="61"/>
      <c r="J356" s="96"/>
      <c r="K356" s="96"/>
    </row>
    <row r="357" spans="1:11" ht="15.75" customHeight="1">
      <c r="A357" s="24"/>
      <c r="B357" s="96"/>
      <c r="C357" s="319"/>
      <c r="D357" s="61"/>
      <c r="E357" s="61"/>
      <c r="F357" s="61"/>
      <c r="G357" s="61"/>
      <c r="H357" s="61"/>
      <c r="I357" s="61"/>
      <c r="J357" s="96"/>
      <c r="K357" s="96"/>
    </row>
    <row r="358" spans="1:11" ht="15.75" customHeight="1">
      <c r="A358" s="24"/>
      <c r="B358" s="96"/>
      <c r="C358" s="319"/>
      <c r="D358" s="61"/>
      <c r="E358" s="61"/>
      <c r="F358" s="61"/>
      <c r="G358" s="61"/>
      <c r="H358" s="61"/>
      <c r="I358" s="61"/>
      <c r="J358" s="96"/>
      <c r="K358" s="96"/>
    </row>
    <row r="359" spans="1:11" ht="15.75" customHeight="1">
      <c r="A359" s="24"/>
      <c r="B359" s="96"/>
      <c r="C359" s="319"/>
      <c r="D359" s="61"/>
      <c r="E359" s="61"/>
      <c r="F359" s="61"/>
      <c r="G359" s="61"/>
      <c r="H359" s="61"/>
      <c r="I359" s="61"/>
      <c r="J359" s="96"/>
      <c r="K359" s="96"/>
    </row>
    <row r="360" spans="1:11" ht="15.75" customHeight="1">
      <c r="A360" s="24"/>
      <c r="B360" s="96"/>
      <c r="C360" s="319"/>
      <c r="D360" s="61"/>
      <c r="E360" s="61"/>
      <c r="F360" s="61"/>
      <c r="G360" s="61"/>
      <c r="H360" s="61"/>
      <c r="I360" s="61"/>
      <c r="J360" s="96"/>
      <c r="K360" s="96"/>
    </row>
    <row r="361" spans="1:11" ht="15.75" customHeight="1">
      <c r="A361" s="24"/>
      <c r="B361" s="96"/>
      <c r="C361" s="319"/>
      <c r="D361" s="61"/>
      <c r="E361" s="61"/>
      <c r="F361" s="61"/>
      <c r="G361" s="61"/>
      <c r="H361" s="61"/>
      <c r="I361" s="61"/>
      <c r="J361" s="96"/>
      <c r="K361" s="96"/>
    </row>
    <row r="362" spans="1:11" ht="15.75" customHeight="1">
      <c r="A362" s="24"/>
      <c r="B362" s="96"/>
      <c r="C362" s="319"/>
      <c r="D362" s="61"/>
      <c r="E362" s="61"/>
      <c r="F362" s="61"/>
      <c r="G362" s="61"/>
      <c r="H362" s="61"/>
      <c r="I362" s="61"/>
      <c r="J362" s="96"/>
      <c r="K362" s="96"/>
    </row>
    <row r="363" spans="1:11" ht="15.75" customHeight="1">
      <c r="A363" s="24"/>
      <c r="B363" s="96"/>
      <c r="C363" s="319"/>
      <c r="D363" s="61"/>
      <c r="E363" s="61"/>
      <c r="F363" s="61"/>
      <c r="G363" s="61"/>
      <c r="H363" s="61"/>
      <c r="I363" s="61"/>
      <c r="J363" s="96"/>
      <c r="K363" s="96"/>
    </row>
    <row r="364" spans="1:11" ht="15.75" customHeight="1">
      <c r="A364" s="24"/>
      <c r="B364" s="96"/>
      <c r="C364" s="319"/>
      <c r="D364" s="61"/>
      <c r="E364" s="61"/>
      <c r="F364" s="61"/>
      <c r="G364" s="61"/>
      <c r="H364" s="61"/>
      <c r="I364" s="61"/>
      <c r="J364" s="96"/>
      <c r="K364" s="96"/>
    </row>
    <row r="365" spans="1:11" ht="15.75" customHeight="1">
      <c r="A365" s="24"/>
      <c r="B365" s="96"/>
      <c r="C365" s="319"/>
      <c r="D365" s="61"/>
      <c r="E365" s="61"/>
      <c r="F365" s="61"/>
      <c r="G365" s="61"/>
      <c r="H365" s="61"/>
      <c r="I365" s="61"/>
      <c r="J365" s="96"/>
      <c r="K365" s="96"/>
    </row>
    <row r="366" spans="1:11" ht="15.75" customHeight="1">
      <c r="A366" s="24"/>
      <c r="B366" s="96"/>
      <c r="C366" s="319"/>
      <c r="D366" s="61"/>
      <c r="E366" s="61"/>
      <c r="F366" s="61"/>
      <c r="G366" s="61"/>
      <c r="H366" s="61"/>
      <c r="I366" s="61"/>
      <c r="J366" s="96"/>
      <c r="K366" s="96"/>
    </row>
    <row r="367" spans="1:11" ht="15.75" customHeight="1">
      <c r="A367" s="24"/>
      <c r="B367" s="96"/>
      <c r="C367" s="319"/>
      <c r="D367" s="61"/>
      <c r="E367" s="61"/>
      <c r="F367" s="61"/>
      <c r="G367" s="61"/>
      <c r="H367" s="61"/>
      <c r="I367" s="61"/>
      <c r="J367" s="96"/>
      <c r="K367" s="96"/>
    </row>
    <row r="368" spans="1:11" ht="15.75" customHeight="1">
      <c r="A368" s="24"/>
      <c r="B368" s="96"/>
      <c r="C368" s="319"/>
      <c r="D368" s="61"/>
      <c r="E368" s="61"/>
      <c r="F368" s="61"/>
      <c r="G368" s="61"/>
      <c r="H368" s="61"/>
      <c r="I368" s="61"/>
      <c r="J368" s="96"/>
      <c r="K368" s="96"/>
    </row>
    <row r="369" spans="1:11" ht="15.75" customHeight="1">
      <c r="A369" s="24"/>
      <c r="B369" s="96"/>
      <c r="C369" s="319"/>
      <c r="D369" s="61"/>
      <c r="E369" s="61"/>
      <c r="F369" s="61"/>
      <c r="G369" s="61"/>
      <c r="H369" s="61"/>
      <c r="I369" s="61"/>
      <c r="J369" s="96"/>
      <c r="K369" s="96"/>
    </row>
    <row r="370" spans="1:11" ht="15.75" customHeight="1">
      <c r="A370" s="24"/>
      <c r="B370" s="96"/>
      <c r="C370" s="319"/>
      <c r="D370" s="61"/>
      <c r="E370" s="61"/>
      <c r="F370" s="61"/>
      <c r="G370" s="61"/>
      <c r="H370" s="61"/>
      <c r="I370" s="61"/>
      <c r="J370" s="96"/>
      <c r="K370" s="96"/>
    </row>
    <row r="371" spans="1:11" ht="15.75" customHeight="1">
      <c r="A371" s="24"/>
      <c r="B371" s="96"/>
      <c r="C371" s="319"/>
      <c r="D371" s="61"/>
      <c r="E371" s="61"/>
      <c r="F371" s="61"/>
      <c r="G371" s="61"/>
      <c r="H371" s="61"/>
      <c r="I371" s="61"/>
      <c r="J371" s="96"/>
      <c r="K371" s="96"/>
    </row>
    <row r="372" spans="1:11" ht="15.75" customHeight="1">
      <c r="A372" s="24"/>
      <c r="B372" s="96"/>
      <c r="C372" s="319"/>
      <c r="D372" s="61"/>
      <c r="E372" s="61"/>
      <c r="F372" s="61"/>
      <c r="G372" s="61"/>
      <c r="H372" s="61"/>
      <c r="I372" s="61"/>
      <c r="J372" s="96"/>
      <c r="K372" s="96"/>
    </row>
    <row r="373" spans="1:11" ht="15.75" customHeight="1">
      <c r="A373" s="24"/>
      <c r="B373" s="96"/>
      <c r="C373" s="319"/>
      <c r="D373" s="61"/>
      <c r="E373" s="61"/>
      <c r="F373" s="61"/>
      <c r="G373" s="61"/>
      <c r="H373" s="61"/>
      <c r="I373" s="61"/>
      <c r="J373" s="96"/>
      <c r="K373" s="96"/>
    </row>
    <row r="374" spans="1:11" ht="15.75" customHeight="1">
      <c r="A374" s="24"/>
      <c r="B374" s="96"/>
      <c r="C374" s="319"/>
      <c r="D374" s="61"/>
      <c r="E374" s="61"/>
      <c r="F374" s="61"/>
      <c r="G374" s="61"/>
      <c r="H374" s="61"/>
      <c r="I374" s="61"/>
      <c r="J374" s="96"/>
      <c r="K374" s="96"/>
    </row>
    <row r="375" spans="1:11" ht="15.75" customHeight="1">
      <c r="A375" s="24"/>
      <c r="B375" s="96"/>
      <c r="C375" s="319"/>
      <c r="D375" s="61"/>
      <c r="E375" s="61"/>
      <c r="F375" s="61"/>
      <c r="G375" s="61"/>
      <c r="H375" s="61"/>
      <c r="I375" s="61"/>
      <c r="J375" s="96"/>
      <c r="K375" s="96"/>
    </row>
    <row r="376" spans="1:11" ht="15.75" customHeight="1">
      <c r="A376" s="24"/>
      <c r="B376" s="96"/>
      <c r="C376" s="319"/>
      <c r="D376" s="61"/>
      <c r="E376" s="61"/>
      <c r="F376" s="61"/>
      <c r="G376" s="61"/>
      <c r="H376" s="61"/>
      <c r="I376" s="61"/>
      <c r="J376" s="96"/>
      <c r="K376" s="96"/>
    </row>
    <row r="377" spans="1:11" ht="15.75" customHeight="1">
      <c r="A377" s="24"/>
      <c r="B377" s="96"/>
      <c r="C377" s="319"/>
      <c r="D377" s="61"/>
      <c r="E377" s="61"/>
      <c r="F377" s="61"/>
      <c r="G377" s="61"/>
      <c r="H377" s="61"/>
      <c r="I377" s="61"/>
      <c r="J377" s="96"/>
      <c r="K377" s="96"/>
    </row>
    <row r="378" spans="1:11" ht="15.75" customHeight="1">
      <c r="A378" s="24"/>
      <c r="B378" s="96"/>
      <c r="C378" s="319"/>
      <c r="D378" s="61"/>
      <c r="E378" s="61"/>
      <c r="F378" s="61"/>
      <c r="G378" s="61"/>
      <c r="H378" s="61"/>
      <c r="I378" s="61"/>
      <c r="J378" s="96"/>
      <c r="K378" s="96"/>
    </row>
    <row r="379" spans="1:11" ht="15.75" customHeight="1">
      <c r="A379" s="24"/>
      <c r="B379" s="96"/>
      <c r="C379" s="319"/>
      <c r="D379" s="61"/>
      <c r="E379" s="61"/>
      <c r="F379" s="61"/>
      <c r="G379" s="61"/>
      <c r="H379" s="61"/>
      <c r="I379" s="61"/>
      <c r="J379" s="96"/>
      <c r="K379" s="96"/>
    </row>
    <row r="380" spans="1:11" ht="15.75" customHeight="1">
      <c r="A380" s="24"/>
      <c r="B380" s="96"/>
      <c r="C380" s="319"/>
      <c r="D380" s="61"/>
      <c r="E380" s="61"/>
      <c r="F380" s="61"/>
      <c r="G380" s="61"/>
      <c r="H380" s="61"/>
      <c r="I380" s="61"/>
      <c r="J380" s="96"/>
      <c r="K380" s="96"/>
    </row>
    <row r="381" spans="1:11" ht="15.75" customHeight="1">
      <c r="A381" s="24"/>
      <c r="B381" s="96"/>
      <c r="C381" s="319"/>
      <c r="D381" s="61"/>
      <c r="E381" s="61"/>
      <c r="F381" s="61"/>
      <c r="G381" s="61"/>
      <c r="H381" s="61"/>
      <c r="I381" s="61"/>
      <c r="J381" s="96"/>
      <c r="K381" s="96"/>
    </row>
    <row r="382" spans="1:11" ht="15.75" customHeight="1">
      <c r="A382" s="24"/>
      <c r="B382" s="96"/>
      <c r="C382" s="319"/>
      <c r="D382" s="61"/>
      <c r="E382" s="61"/>
      <c r="F382" s="61"/>
      <c r="G382" s="61"/>
      <c r="H382" s="61"/>
      <c r="I382" s="61"/>
      <c r="J382" s="96"/>
      <c r="K382" s="96"/>
    </row>
    <row r="383" spans="1:11" ht="15.75" customHeight="1">
      <c r="A383" s="24"/>
      <c r="B383" s="96"/>
      <c r="C383" s="319"/>
      <c r="D383" s="61"/>
      <c r="E383" s="61"/>
      <c r="F383" s="61"/>
      <c r="G383" s="61"/>
      <c r="H383" s="61"/>
      <c r="I383" s="61"/>
      <c r="J383" s="96"/>
      <c r="K383" s="96"/>
    </row>
    <row r="384" spans="1:11" ht="15.75" customHeight="1">
      <c r="A384" s="24"/>
      <c r="B384" s="96"/>
      <c r="C384" s="319"/>
      <c r="D384" s="61"/>
      <c r="E384" s="61"/>
      <c r="F384" s="61"/>
      <c r="G384" s="61"/>
      <c r="H384" s="61"/>
      <c r="I384" s="61"/>
      <c r="J384" s="96"/>
      <c r="K384" s="96"/>
    </row>
    <row r="385" spans="1:11" ht="15.75" customHeight="1">
      <c r="A385" s="24"/>
      <c r="B385" s="96"/>
      <c r="C385" s="319"/>
      <c r="D385" s="61"/>
      <c r="E385" s="61"/>
      <c r="F385" s="61"/>
      <c r="G385" s="61"/>
      <c r="H385" s="61"/>
      <c r="I385" s="61"/>
      <c r="J385" s="96"/>
      <c r="K385" s="96"/>
    </row>
    <row r="386" spans="1:11" ht="15.75" customHeight="1">
      <c r="A386" s="24"/>
      <c r="B386" s="96"/>
      <c r="C386" s="319"/>
      <c r="D386" s="61"/>
      <c r="E386" s="61"/>
      <c r="F386" s="61"/>
      <c r="G386" s="61"/>
      <c r="H386" s="61"/>
      <c r="I386" s="61"/>
      <c r="J386" s="96"/>
      <c r="K386" s="96"/>
    </row>
    <row r="387" spans="1:11" ht="15.75" customHeight="1">
      <c r="A387" s="24"/>
      <c r="B387" s="96"/>
      <c r="C387" s="319"/>
      <c r="D387" s="61"/>
      <c r="E387" s="61"/>
      <c r="F387" s="61"/>
      <c r="G387" s="61"/>
      <c r="H387" s="61"/>
      <c r="I387" s="61"/>
      <c r="J387" s="96"/>
      <c r="K387" s="96"/>
    </row>
    <row r="388" spans="1:11" ht="15.75" customHeight="1">
      <c r="A388" s="24"/>
      <c r="B388" s="96"/>
      <c r="C388" s="319"/>
      <c r="D388" s="61"/>
      <c r="E388" s="61"/>
      <c r="F388" s="61"/>
      <c r="G388" s="61"/>
      <c r="H388" s="61"/>
      <c r="I388" s="61"/>
      <c r="J388" s="96"/>
      <c r="K388" s="96"/>
    </row>
    <row r="389" spans="1:11" ht="15.75" customHeight="1">
      <c r="A389" s="24"/>
      <c r="B389" s="96"/>
      <c r="C389" s="319"/>
      <c r="D389" s="61"/>
      <c r="E389" s="61"/>
      <c r="F389" s="61"/>
      <c r="G389" s="61"/>
      <c r="H389" s="61"/>
      <c r="I389" s="61"/>
      <c r="J389" s="96"/>
      <c r="K389" s="96"/>
    </row>
    <row r="390" spans="1:11" ht="15.75" customHeight="1">
      <c r="A390" s="24"/>
      <c r="B390" s="96"/>
      <c r="C390" s="319"/>
      <c r="D390" s="61"/>
      <c r="E390" s="61"/>
      <c r="F390" s="61"/>
      <c r="G390" s="61"/>
      <c r="H390" s="61"/>
      <c r="I390" s="61"/>
      <c r="J390" s="96"/>
      <c r="K390" s="96"/>
    </row>
    <row r="391" spans="1:11" ht="15.75" customHeight="1">
      <c r="A391" s="24"/>
      <c r="B391" s="96"/>
      <c r="C391" s="319"/>
      <c r="D391" s="61"/>
      <c r="E391" s="61"/>
      <c r="F391" s="61"/>
      <c r="G391" s="61"/>
      <c r="H391" s="61"/>
      <c r="I391" s="61"/>
      <c r="J391" s="96"/>
      <c r="K391" s="96"/>
    </row>
    <row r="392" spans="1:11" ht="15.75" customHeight="1">
      <c r="A392" s="24"/>
      <c r="B392" s="96"/>
      <c r="C392" s="319"/>
      <c r="D392" s="61"/>
      <c r="E392" s="61"/>
      <c r="F392" s="61"/>
      <c r="G392" s="61"/>
      <c r="H392" s="61"/>
      <c r="I392" s="61"/>
      <c r="J392" s="96"/>
      <c r="K392" s="96"/>
    </row>
    <row r="393" spans="1:11" ht="15.75" customHeight="1">
      <c r="A393" s="24"/>
      <c r="B393" s="96"/>
      <c r="C393" s="319"/>
      <c r="D393" s="61"/>
      <c r="E393" s="61"/>
      <c r="F393" s="61"/>
      <c r="G393" s="61"/>
      <c r="H393" s="61"/>
      <c r="I393" s="61"/>
      <c r="J393" s="96"/>
      <c r="K393" s="96"/>
    </row>
    <row r="394" spans="1:11" ht="15.75" customHeight="1">
      <c r="A394" s="24"/>
      <c r="B394" s="96"/>
      <c r="C394" s="319"/>
      <c r="D394" s="61"/>
      <c r="E394" s="61"/>
      <c r="F394" s="61"/>
      <c r="G394" s="61"/>
      <c r="H394" s="61"/>
      <c r="I394" s="61"/>
      <c r="J394" s="96"/>
      <c r="K394" s="96"/>
    </row>
    <row r="395" spans="1:11" ht="15.75" customHeight="1">
      <c r="A395" s="24"/>
      <c r="B395" s="96"/>
      <c r="C395" s="319"/>
      <c r="D395" s="61"/>
      <c r="E395" s="61"/>
      <c r="F395" s="61"/>
      <c r="G395" s="61"/>
      <c r="H395" s="61"/>
      <c r="I395" s="61"/>
      <c r="J395" s="96"/>
      <c r="K395" s="96"/>
    </row>
    <row r="396" spans="1:11" ht="15.75" customHeight="1">
      <c r="A396" s="24"/>
      <c r="B396" s="96"/>
      <c r="C396" s="319"/>
      <c r="D396" s="61"/>
      <c r="E396" s="61"/>
      <c r="F396" s="61"/>
      <c r="G396" s="61"/>
      <c r="H396" s="61"/>
      <c r="I396" s="61"/>
      <c r="J396" s="96"/>
      <c r="K396" s="96"/>
    </row>
    <row r="397" spans="1:11" ht="15.75" customHeight="1">
      <c r="A397" s="24"/>
      <c r="B397" s="96"/>
      <c r="C397" s="319"/>
      <c r="D397" s="61"/>
      <c r="E397" s="61"/>
      <c r="F397" s="61"/>
      <c r="G397" s="61"/>
      <c r="H397" s="61"/>
      <c r="I397" s="61"/>
      <c r="J397" s="96"/>
      <c r="K397" s="96"/>
    </row>
    <row r="398" spans="1:11" ht="15.75" customHeight="1">
      <c r="A398" s="24"/>
      <c r="B398" s="96"/>
      <c r="C398" s="319"/>
      <c r="D398" s="61"/>
      <c r="E398" s="61"/>
      <c r="F398" s="61"/>
      <c r="G398" s="61"/>
      <c r="H398" s="61"/>
      <c r="I398" s="61"/>
      <c r="J398" s="96"/>
      <c r="K398" s="96"/>
    </row>
    <row r="399" spans="1:11" ht="15.75" customHeight="1">
      <c r="A399" s="24"/>
      <c r="B399" s="96"/>
      <c r="C399" s="319"/>
      <c r="D399" s="61"/>
      <c r="E399" s="61"/>
      <c r="F399" s="61"/>
      <c r="G399" s="61"/>
      <c r="H399" s="61"/>
      <c r="I399" s="61"/>
      <c r="J399" s="96"/>
      <c r="K399" s="96"/>
    </row>
    <row r="400" spans="1:11" ht="15.75" customHeight="1">
      <c r="A400" s="24"/>
      <c r="B400" s="96"/>
      <c r="C400" s="319"/>
      <c r="D400" s="61"/>
      <c r="E400" s="61"/>
      <c r="F400" s="61"/>
      <c r="G400" s="61"/>
      <c r="H400" s="61"/>
      <c r="I400" s="61"/>
      <c r="J400" s="96"/>
      <c r="K400" s="96"/>
    </row>
    <row r="401" spans="1:11" ht="15.75" customHeight="1">
      <c r="A401" s="24"/>
      <c r="B401" s="96"/>
      <c r="C401" s="319"/>
      <c r="D401" s="61"/>
      <c r="E401" s="61"/>
      <c r="F401" s="61"/>
      <c r="G401" s="61"/>
      <c r="H401" s="61"/>
      <c r="I401" s="61"/>
      <c r="J401" s="96"/>
      <c r="K401" s="96"/>
    </row>
    <row r="402" spans="1:11" ht="15.75" customHeight="1">
      <c r="A402" s="24"/>
      <c r="B402" s="96"/>
      <c r="C402" s="319"/>
      <c r="D402" s="61"/>
      <c r="E402" s="61"/>
      <c r="F402" s="61"/>
      <c r="G402" s="61"/>
      <c r="H402" s="61"/>
      <c r="I402" s="61"/>
      <c r="J402" s="96"/>
      <c r="K402" s="96"/>
    </row>
    <row r="403" spans="1:11" ht="15.75" customHeight="1">
      <c r="A403" s="24"/>
      <c r="B403" s="96"/>
      <c r="C403" s="319"/>
      <c r="D403" s="61"/>
      <c r="E403" s="61"/>
      <c r="F403" s="61"/>
      <c r="G403" s="61"/>
      <c r="H403" s="61"/>
      <c r="I403" s="61"/>
      <c r="J403" s="96"/>
      <c r="K403" s="96"/>
    </row>
    <row r="404" spans="1:11" ht="15.75" customHeight="1">
      <c r="A404" s="24"/>
      <c r="B404" s="96"/>
      <c r="C404" s="319"/>
      <c r="D404" s="61"/>
      <c r="E404" s="61"/>
      <c r="F404" s="61"/>
      <c r="G404" s="61"/>
      <c r="H404" s="61"/>
      <c r="I404" s="61"/>
      <c r="J404" s="96"/>
      <c r="K404" s="96"/>
    </row>
    <row r="405" spans="1:11" ht="15.75" customHeight="1">
      <c r="A405" s="24"/>
      <c r="B405" s="96"/>
      <c r="C405" s="319"/>
      <c r="D405" s="61"/>
      <c r="E405" s="61"/>
      <c r="F405" s="61"/>
      <c r="G405" s="61"/>
      <c r="H405" s="61"/>
      <c r="I405" s="61"/>
      <c r="J405" s="96"/>
      <c r="K405" s="96"/>
    </row>
    <row r="406" spans="1:11" ht="15.75" customHeight="1">
      <c r="A406" s="24"/>
      <c r="B406" s="96"/>
      <c r="C406" s="319"/>
      <c r="D406" s="61"/>
      <c r="E406" s="61"/>
      <c r="F406" s="61"/>
      <c r="G406" s="61"/>
      <c r="H406" s="61"/>
      <c r="I406" s="61"/>
      <c r="J406" s="96"/>
      <c r="K406" s="96"/>
    </row>
    <row r="407" spans="1:11" ht="15.75" customHeight="1">
      <c r="A407" s="24"/>
      <c r="B407" s="96"/>
      <c r="C407" s="319"/>
      <c r="D407" s="61"/>
      <c r="E407" s="61"/>
      <c r="F407" s="61"/>
      <c r="G407" s="61"/>
      <c r="H407" s="61"/>
      <c r="I407" s="61"/>
      <c r="J407" s="96"/>
      <c r="K407" s="96"/>
    </row>
    <row r="408" spans="1:11" ht="15.75" customHeight="1">
      <c r="A408" s="24"/>
      <c r="B408" s="96"/>
      <c r="C408" s="319"/>
      <c r="D408" s="61"/>
      <c r="E408" s="61"/>
      <c r="F408" s="61"/>
      <c r="G408" s="61"/>
      <c r="H408" s="61"/>
      <c r="I408" s="61"/>
      <c r="J408" s="96"/>
      <c r="K408" s="96"/>
    </row>
    <row r="409" spans="1:11" ht="15.75" customHeight="1">
      <c r="A409" s="24"/>
      <c r="B409" s="96"/>
      <c r="C409" s="319"/>
      <c r="D409" s="61"/>
      <c r="E409" s="61"/>
      <c r="F409" s="61"/>
      <c r="G409" s="61"/>
      <c r="H409" s="61"/>
      <c r="I409" s="61"/>
      <c r="J409" s="96"/>
      <c r="K409" s="96"/>
    </row>
    <row r="410" spans="1:11" ht="15.75" customHeight="1">
      <c r="A410" s="24"/>
      <c r="B410" s="96"/>
      <c r="C410" s="319"/>
      <c r="D410" s="61"/>
      <c r="E410" s="61"/>
      <c r="F410" s="61"/>
      <c r="G410" s="61"/>
      <c r="H410" s="61"/>
      <c r="I410" s="61"/>
      <c r="J410" s="96"/>
      <c r="K410" s="96"/>
    </row>
    <row r="411" spans="1:11" ht="15.75" customHeight="1">
      <c r="A411" s="24"/>
      <c r="B411" s="96"/>
      <c r="C411" s="319"/>
      <c r="D411" s="61"/>
      <c r="E411" s="61"/>
      <c r="F411" s="61"/>
      <c r="G411" s="61"/>
      <c r="H411" s="61"/>
      <c r="I411" s="61"/>
      <c r="J411" s="96"/>
      <c r="K411" s="96"/>
    </row>
    <row r="412" spans="1:11" ht="15.75" customHeight="1">
      <c r="A412" s="24"/>
      <c r="B412" s="96"/>
      <c r="C412" s="319"/>
      <c r="D412" s="61"/>
      <c r="E412" s="61"/>
      <c r="F412" s="61"/>
      <c r="G412" s="61"/>
      <c r="H412" s="61"/>
      <c r="I412" s="61"/>
      <c r="J412" s="96"/>
      <c r="K412" s="96"/>
    </row>
    <row r="413" spans="1:11" ht="15.75" customHeight="1">
      <c r="A413" s="24"/>
      <c r="B413" s="96"/>
      <c r="C413" s="319"/>
      <c r="D413" s="61"/>
      <c r="E413" s="61"/>
      <c r="F413" s="61"/>
      <c r="G413" s="61"/>
      <c r="H413" s="61"/>
      <c r="I413" s="61"/>
      <c r="J413" s="96"/>
      <c r="K413" s="96"/>
    </row>
    <row r="414" spans="1:11" ht="15.75" customHeight="1">
      <c r="A414" s="24"/>
      <c r="B414" s="96"/>
      <c r="C414" s="319"/>
      <c r="D414" s="61"/>
      <c r="E414" s="61"/>
      <c r="F414" s="61"/>
      <c r="G414" s="61"/>
      <c r="H414" s="61"/>
      <c r="I414" s="61"/>
      <c r="J414" s="96"/>
      <c r="K414" s="96"/>
    </row>
    <row r="415" spans="1:11" ht="15.75" customHeight="1">
      <c r="A415" s="24"/>
      <c r="B415" s="96"/>
      <c r="C415" s="319"/>
      <c r="D415" s="61"/>
      <c r="E415" s="61"/>
      <c r="F415" s="61"/>
      <c r="G415" s="61"/>
      <c r="H415" s="61"/>
      <c r="I415" s="61"/>
      <c r="J415" s="96"/>
      <c r="K415" s="96"/>
    </row>
    <row r="416" spans="1:11" ht="15.75" customHeight="1">
      <c r="A416" s="24"/>
      <c r="B416" s="96"/>
      <c r="C416" s="319"/>
      <c r="D416" s="61"/>
      <c r="E416" s="61"/>
      <c r="F416" s="61"/>
      <c r="G416" s="61"/>
      <c r="H416" s="61"/>
      <c r="I416" s="61"/>
      <c r="J416" s="96"/>
      <c r="K416" s="96"/>
    </row>
    <row r="417" spans="1:11" ht="15.75" customHeight="1">
      <c r="A417" s="24"/>
      <c r="B417" s="96"/>
      <c r="C417" s="319"/>
      <c r="D417" s="61"/>
      <c r="E417" s="61"/>
      <c r="F417" s="61"/>
      <c r="G417" s="61"/>
      <c r="H417" s="61"/>
      <c r="I417" s="61"/>
      <c r="J417" s="96"/>
      <c r="K417" s="96"/>
    </row>
    <row r="418" spans="1:11" ht="15.75" customHeight="1">
      <c r="A418" s="24"/>
      <c r="B418" s="96"/>
      <c r="C418" s="319"/>
      <c r="D418" s="61"/>
      <c r="E418" s="61"/>
      <c r="F418" s="61"/>
      <c r="G418" s="61"/>
      <c r="H418" s="61"/>
      <c r="I418" s="61"/>
      <c r="J418" s="96"/>
      <c r="K418" s="96"/>
    </row>
    <row r="419" spans="1:11" ht="15.75" customHeight="1">
      <c r="A419" s="24"/>
      <c r="B419" s="96"/>
      <c r="C419" s="319"/>
      <c r="D419" s="61"/>
      <c r="E419" s="61"/>
      <c r="F419" s="61"/>
      <c r="G419" s="61"/>
      <c r="H419" s="61"/>
      <c r="I419" s="61"/>
      <c r="J419" s="96"/>
      <c r="K419" s="96"/>
    </row>
    <row r="420" spans="1:11" ht="15.75" customHeight="1">
      <c r="A420" s="24"/>
      <c r="B420" s="96"/>
      <c r="C420" s="319"/>
      <c r="D420" s="61"/>
      <c r="E420" s="61"/>
      <c r="F420" s="61"/>
      <c r="G420" s="61"/>
      <c r="H420" s="61"/>
      <c r="I420" s="61"/>
      <c r="J420" s="96"/>
      <c r="K420" s="96"/>
    </row>
    <row r="421" spans="1:11" ht="15.75" customHeight="1">
      <c r="A421" s="24"/>
      <c r="B421" s="96"/>
      <c r="C421" s="319"/>
      <c r="D421" s="61"/>
      <c r="E421" s="61"/>
      <c r="F421" s="61"/>
      <c r="G421" s="61"/>
      <c r="H421" s="61"/>
      <c r="I421" s="61"/>
      <c r="J421" s="96"/>
      <c r="K421" s="96"/>
    </row>
    <row r="422" spans="1:11" ht="15.75" customHeight="1">
      <c r="A422" s="24"/>
      <c r="B422" s="96"/>
      <c r="C422" s="319"/>
      <c r="D422" s="61"/>
      <c r="E422" s="61"/>
      <c r="F422" s="61"/>
      <c r="G422" s="61"/>
      <c r="H422" s="61"/>
      <c r="I422" s="61"/>
      <c r="J422" s="96"/>
      <c r="K422" s="96"/>
    </row>
    <row r="423" spans="1:11" ht="15.75" customHeight="1">
      <c r="A423" s="24"/>
      <c r="B423" s="96"/>
      <c r="C423" s="319"/>
      <c r="D423" s="61"/>
      <c r="E423" s="61"/>
      <c r="F423" s="61"/>
      <c r="G423" s="61"/>
      <c r="H423" s="61"/>
      <c r="I423" s="61"/>
      <c r="J423" s="96"/>
      <c r="K423" s="96"/>
    </row>
    <row r="424" spans="1:11" ht="15.75" customHeight="1">
      <c r="A424" s="24"/>
      <c r="B424" s="96"/>
      <c r="C424" s="319"/>
      <c r="D424" s="61"/>
      <c r="E424" s="61"/>
      <c r="F424" s="61"/>
      <c r="G424" s="61"/>
      <c r="H424" s="61"/>
      <c r="I424" s="61"/>
      <c r="J424" s="96"/>
      <c r="K424" s="96"/>
    </row>
    <row r="425" spans="1:11" ht="15.75" customHeight="1">
      <c r="A425" s="24"/>
      <c r="B425" s="96"/>
      <c r="C425" s="319"/>
      <c r="D425" s="61"/>
      <c r="E425" s="61"/>
      <c r="F425" s="61"/>
      <c r="G425" s="61"/>
      <c r="H425" s="61"/>
      <c r="I425" s="61"/>
      <c r="J425" s="96"/>
      <c r="K425" s="96"/>
    </row>
    <row r="426" spans="1:11" ht="15.75" customHeight="1">
      <c r="A426" s="24"/>
      <c r="B426" s="96"/>
      <c r="C426" s="319"/>
      <c r="D426" s="61"/>
      <c r="E426" s="61"/>
      <c r="F426" s="61"/>
      <c r="G426" s="61"/>
      <c r="H426" s="61"/>
      <c r="I426" s="61"/>
      <c r="J426" s="96"/>
      <c r="K426" s="96"/>
    </row>
    <row r="427" spans="1:11" ht="15.75" customHeight="1">
      <c r="A427" s="24"/>
      <c r="B427" s="96"/>
      <c r="C427" s="319"/>
      <c r="D427" s="61"/>
      <c r="E427" s="61"/>
      <c r="F427" s="61"/>
      <c r="G427" s="61"/>
      <c r="H427" s="61"/>
      <c r="I427" s="61"/>
      <c r="J427" s="96"/>
      <c r="K427" s="96"/>
    </row>
    <row r="428" spans="1:11" ht="15.75" customHeight="1">
      <c r="A428" s="24"/>
      <c r="B428" s="96"/>
      <c r="C428" s="319"/>
      <c r="D428" s="61"/>
      <c r="E428" s="61"/>
      <c r="F428" s="61"/>
      <c r="G428" s="61"/>
      <c r="H428" s="61"/>
      <c r="I428" s="61"/>
      <c r="J428" s="96"/>
      <c r="K428" s="96"/>
    </row>
    <row r="429" spans="1:11" ht="15.75" customHeight="1">
      <c r="A429" s="24"/>
      <c r="B429" s="96"/>
      <c r="C429" s="319"/>
      <c r="D429" s="61"/>
      <c r="E429" s="61"/>
      <c r="F429" s="61"/>
      <c r="G429" s="61"/>
      <c r="H429" s="61"/>
      <c r="I429" s="61"/>
      <c r="J429" s="96"/>
      <c r="K429" s="96"/>
    </row>
    <row r="430" spans="1:11" ht="15.75" customHeight="1">
      <c r="A430" s="24"/>
      <c r="B430" s="96"/>
      <c r="C430" s="319"/>
      <c r="D430" s="61"/>
      <c r="E430" s="61"/>
      <c r="F430" s="61"/>
      <c r="G430" s="61"/>
      <c r="H430" s="61"/>
      <c r="I430" s="61"/>
      <c r="J430" s="96"/>
      <c r="K430" s="96"/>
    </row>
    <row r="431" spans="1:11" ht="15.75" customHeight="1">
      <c r="A431" s="24"/>
      <c r="B431" s="96"/>
      <c r="C431" s="319"/>
      <c r="D431" s="61"/>
      <c r="E431" s="61"/>
      <c r="F431" s="61"/>
      <c r="G431" s="61"/>
      <c r="H431" s="61"/>
      <c r="I431" s="61"/>
      <c r="J431" s="96"/>
      <c r="K431" s="96"/>
    </row>
    <row r="432" spans="1:11" ht="15.75" customHeight="1">
      <c r="A432" s="24"/>
      <c r="B432" s="96"/>
      <c r="C432" s="319"/>
      <c r="D432" s="61"/>
      <c r="E432" s="61"/>
      <c r="F432" s="61"/>
      <c r="G432" s="61"/>
      <c r="H432" s="61"/>
      <c r="I432" s="61"/>
      <c r="J432" s="96"/>
      <c r="K432" s="96"/>
    </row>
    <row r="433" spans="1:11" ht="15.75" customHeight="1">
      <c r="A433" s="24"/>
      <c r="B433" s="96"/>
      <c r="C433" s="319"/>
      <c r="D433" s="61"/>
      <c r="E433" s="61"/>
      <c r="F433" s="61"/>
      <c r="G433" s="61"/>
      <c r="H433" s="61"/>
      <c r="I433" s="61"/>
      <c r="J433" s="96"/>
      <c r="K433" s="96"/>
    </row>
    <row r="434" spans="1:11" ht="15.75" customHeight="1">
      <c r="A434" s="24"/>
      <c r="B434" s="96"/>
      <c r="C434" s="319"/>
      <c r="D434" s="61"/>
      <c r="E434" s="61"/>
      <c r="F434" s="61"/>
      <c r="G434" s="61"/>
      <c r="H434" s="61"/>
      <c r="I434" s="61"/>
      <c r="J434" s="96"/>
      <c r="K434" s="96"/>
    </row>
    <row r="435" spans="1:11" ht="15.75" customHeight="1">
      <c r="A435" s="24"/>
      <c r="B435" s="96"/>
      <c r="C435" s="319"/>
      <c r="D435" s="61"/>
      <c r="E435" s="61"/>
      <c r="F435" s="61"/>
      <c r="G435" s="61"/>
      <c r="H435" s="61"/>
      <c r="I435" s="61"/>
      <c r="J435" s="96"/>
      <c r="K435" s="96"/>
    </row>
    <row r="436" spans="1:11" ht="15.75" customHeight="1">
      <c r="A436" s="24"/>
      <c r="B436" s="96"/>
      <c r="C436" s="319"/>
      <c r="D436" s="61"/>
      <c r="E436" s="61"/>
      <c r="F436" s="61"/>
      <c r="G436" s="61"/>
      <c r="H436" s="61"/>
      <c r="I436" s="61"/>
      <c r="J436" s="96"/>
      <c r="K436" s="96"/>
    </row>
    <row r="437" spans="1:11" ht="15.75" customHeight="1">
      <c r="A437" s="24"/>
      <c r="B437" s="96"/>
      <c r="C437" s="319"/>
      <c r="D437" s="61"/>
      <c r="E437" s="61"/>
      <c r="F437" s="61"/>
      <c r="G437" s="61"/>
      <c r="H437" s="61"/>
      <c r="I437" s="61"/>
      <c r="J437" s="96"/>
      <c r="K437" s="96"/>
    </row>
    <row r="438" spans="1:11" ht="15.75" customHeight="1">
      <c r="A438" s="24"/>
      <c r="B438" s="96"/>
      <c r="C438" s="319"/>
      <c r="D438" s="61"/>
      <c r="E438" s="61"/>
      <c r="F438" s="61"/>
      <c r="G438" s="61"/>
      <c r="H438" s="61"/>
      <c r="I438" s="61"/>
      <c r="J438" s="96"/>
      <c r="K438" s="96"/>
    </row>
    <row r="439" spans="1:11" ht="15.75" customHeight="1">
      <c r="A439" s="24"/>
      <c r="B439" s="96"/>
      <c r="C439" s="319"/>
      <c r="D439" s="61"/>
      <c r="E439" s="61"/>
      <c r="F439" s="61"/>
      <c r="G439" s="61"/>
      <c r="H439" s="61"/>
      <c r="I439" s="61"/>
      <c r="J439" s="96"/>
      <c r="K439" s="96"/>
    </row>
    <row r="440" spans="1:11" ht="15.75" customHeight="1">
      <c r="A440" s="24"/>
      <c r="B440" s="96"/>
      <c r="C440" s="319"/>
      <c r="D440" s="61"/>
      <c r="E440" s="61"/>
      <c r="F440" s="61"/>
      <c r="G440" s="61"/>
      <c r="H440" s="61"/>
      <c r="I440" s="61"/>
      <c r="J440" s="96"/>
      <c r="K440" s="96"/>
    </row>
    <row r="441" spans="1:11" ht="15.75" customHeight="1">
      <c r="A441" s="24"/>
      <c r="B441" s="96"/>
      <c r="C441" s="319"/>
      <c r="D441" s="61"/>
      <c r="E441" s="61"/>
      <c r="F441" s="61"/>
      <c r="G441" s="61"/>
      <c r="H441" s="61"/>
      <c r="I441" s="61"/>
      <c r="J441" s="96"/>
      <c r="K441" s="96"/>
    </row>
    <row r="442" spans="1:11" ht="15.75" customHeight="1">
      <c r="A442" s="24"/>
      <c r="B442" s="96"/>
      <c r="C442" s="319"/>
      <c r="D442" s="61"/>
      <c r="E442" s="61"/>
      <c r="F442" s="61"/>
      <c r="G442" s="61"/>
      <c r="H442" s="61"/>
      <c r="I442" s="61"/>
      <c r="J442" s="96"/>
      <c r="K442" s="96"/>
    </row>
    <row r="443" spans="1:11" ht="15.75" customHeight="1">
      <c r="A443" s="24"/>
      <c r="B443" s="96"/>
      <c r="C443" s="319"/>
      <c r="D443" s="61"/>
      <c r="E443" s="61"/>
      <c r="F443" s="61"/>
      <c r="G443" s="61"/>
      <c r="H443" s="61"/>
      <c r="I443" s="61"/>
      <c r="J443" s="96"/>
      <c r="K443" s="96"/>
    </row>
    <row r="444" spans="1:11" ht="15.75" customHeight="1">
      <c r="A444" s="24"/>
      <c r="B444" s="96"/>
      <c r="C444" s="319"/>
      <c r="D444" s="61"/>
      <c r="E444" s="61"/>
      <c r="F444" s="61"/>
      <c r="G444" s="61"/>
      <c r="H444" s="61"/>
      <c r="I444" s="61"/>
      <c r="J444" s="96"/>
      <c r="K444" s="96"/>
    </row>
    <row r="445" spans="1:11" ht="15.75" customHeight="1">
      <c r="A445" s="24"/>
      <c r="B445" s="96"/>
      <c r="C445" s="319"/>
      <c r="D445" s="61"/>
      <c r="E445" s="61"/>
      <c r="F445" s="61"/>
      <c r="G445" s="61"/>
      <c r="H445" s="61"/>
      <c r="I445" s="61"/>
      <c r="J445" s="96"/>
      <c r="K445" s="96"/>
    </row>
    <row r="446" spans="1:11" ht="15.75" customHeight="1">
      <c r="A446" s="24"/>
      <c r="B446" s="96"/>
      <c r="C446" s="319"/>
      <c r="D446" s="61"/>
      <c r="E446" s="61"/>
      <c r="F446" s="61"/>
      <c r="G446" s="61"/>
      <c r="H446" s="61"/>
      <c r="I446" s="61"/>
      <c r="J446" s="96"/>
      <c r="K446" s="96"/>
    </row>
    <row r="447" spans="1:11" ht="15.75" customHeight="1">
      <c r="A447" s="24"/>
      <c r="B447" s="96"/>
      <c r="C447" s="319"/>
      <c r="D447" s="61"/>
      <c r="E447" s="61"/>
      <c r="F447" s="61"/>
      <c r="G447" s="61"/>
      <c r="H447" s="61"/>
      <c r="I447" s="61"/>
      <c r="J447" s="96"/>
      <c r="K447" s="96"/>
    </row>
    <row r="448" spans="1:11" ht="15.75" customHeight="1">
      <c r="A448" s="24"/>
      <c r="B448" s="96"/>
      <c r="C448" s="319"/>
      <c r="D448" s="61"/>
      <c r="E448" s="61"/>
      <c r="F448" s="61"/>
      <c r="G448" s="61"/>
      <c r="H448" s="61"/>
      <c r="I448" s="61"/>
      <c r="J448" s="96"/>
      <c r="K448" s="96"/>
    </row>
    <row r="449" spans="1:11" ht="15.75" customHeight="1">
      <c r="A449" s="24"/>
      <c r="B449" s="96"/>
      <c r="C449" s="319"/>
      <c r="D449" s="61"/>
      <c r="E449" s="61"/>
      <c r="F449" s="61"/>
      <c r="G449" s="61"/>
      <c r="H449" s="61"/>
      <c r="I449" s="61"/>
      <c r="J449" s="96"/>
      <c r="K449" s="96"/>
    </row>
    <row r="450" spans="1:11" ht="15.75" customHeight="1">
      <c r="A450" s="24"/>
      <c r="B450" s="96"/>
      <c r="C450" s="319"/>
      <c r="D450" s="61"/>
      <c r="E450" s="61"/>
      <c r="F450" s="61"/>
      <c r="G450" s="61"/>
      <c r="H450" s="61"/>
      <c r="I450" s="61"/>
      <c r="J450" s="96"/>
      <c r="K450" s="96"/>
    </row>
    <row r="451" spans="1:11" ht="15.75" customHeight="1">
      <c r="A451" s="24"/>
      <c r="B451" s="96"/>
      <c r="C451" s="319"/>
      <c r="D451" s="61"/>
      <c r="E451" s="61"/>
      <c r="F451" s="61"/>
      <c r="G451" s="61"/>
      <c r="H451" s="61"/>
      <c r="I451" s="61"/>
      <c r="J451" s="96"/>
      <c r="K451" s="96"/>
    </row>
    <row r="452" spans="1:11" ht="15.75" customHeight="1">
      <c r="A452" s="24"/>
      <c r="B452" s="96"/>
      <c r="C452" s="319"/>
      <c r="D452" s="61"/>
      <c r="E452" s="61"/>
      <c r="F452" s="61"/>
      <c r="G452" s="61"/>
      <c r="H452" s="61"/>
      <c r="I452" s="61"/>
      <c r="J452" s="96"/>
      <c r="K452" s="96"/>
    </row>
    <row r="453" spans="1:11" ht="15.75" customHeight="1">
      <c r="A453" s="24"/>
      <c r="B453" s="96"/>
      <c r="C453" s="319"/>
      <c r="D453" s="61"/>
      <c r="E453" s="61"/>
      <c r="F453" s="61"/>
      <c r="G453" s="61"/>
      <c r="H453" s="61"/>
      <c r="I453" s="61"/>
      <c r="J453" s="96"/>
      <c r="K453" s="96"/>
    </row>
    <row r="454" spans="1:11" ht="15.75" customHeight="1">
      <c r="A454" s="24"/>
      <c r="B454" s="96"/>
      <c r="C454" s="319"/>
      <c r="D454" s="61"/>
      <c r="E454" s="61"/>
      <c r="F454" s="61"/>
      <c r="G454" s="61"/>
      <c r="H454" s="61"/>
      <c r="I454" s="61"/>
      <c r="J454" s="96"/>
      <c r="K454" s="96"/>
    </row>
    <row r="455" spans="1:11" ht="15.75" customHeight="1">
      <c r="A455" s="24"/>
      <c r="B455" s="96"/>
      <c r="C455" s="319"/>
      <c r="D455" s="61"/>
      <c r="E455" s="61"/>
      <c r="F455" s="61"/>
      <c r="G455" s="61"/>
      <c r="H455" s="61"/>
      <c r="I455" s="61"/>
      <c r="J455" s="96"/>
      <c r="K455" s="96"/>
    </row>
    <row r="456" spans="1:11" ht="15.75" customHeight="1">
      <c r="A456" s="24"/>
      <c r="B456" s="96"/>
      <c r="C456" s="319"/>
      <c r="D456" s="61"/>
      <c r="E456" s="61"/>
      <c r="F456" s="61"/>
      <c r="G456" s="61"/>
      <c r="H456" s="61"/>
      <c r="I456" s="61"/>
      <c r="J456" s="96"/>
      <c r="K456" s="96"/>
    </row>
    <row r="457" spans="1:11" ht="15.75" customHeight="1">
      <c r="A457" s="24"/>
      <c r="B457" s="96"/>
      <c r="C457" s="319"/>
      <c r="D457" s="61"/>
      <c r="E457" s="61"/>
      <c r="F457" s="61"/>
      <c r="G457" s="61"/>
      <c r="H457" s="61"/>
      <c r="I457" s="61"/>
      <c r="J457" s="96"/>
      <c r="K457" s="96"/>
    </row>
    <row r="458" spans="1:11" ht="15.75" customHeight="1">
      <c r="A458" s="24"/>
      <c r="B458" s="96"/>
      <c r="C458" s="319"/>
      <c r="D458" s="61"/>
      <c r="E458" s="61"/>
      <c r="F458" s="61"/>
      <c r="G458" s="61"/>
      <c r="H458" s="61"/>
      <c r="I458" s="61"/>
      <c r="J458" s="96"/>
      <c r="K458" s="96"/>
    </row>
    <row r="459" spans="1:11" ht="15.75" customHeight="1">
      <c r="A459" s="24"/>
      <c r="B459" s="96"/>
      <c r="C459" s="319"/>
      <c r="D459" s="61"/>
      <c r="E459" s="61"/>
      <c r="F459" s="61"/>
      <c r="G459" s="61"/>
      <c r="H459" s="61"/>
      <c r="I459" s="61"/>
      <c r="J459" s="96"/>
      <c r="K459" s="96"/>
    </row>
    <row r="460" spans="1:11" ht="15.75" customHeight="1">
      <c r="A460" s="24"/>
      <c r="B460" s="96"/>
      <c r="C460" s="319"/>
      <c r="D460" s="61"/>
      <c r="E460" s="61"/>
      <c r="F460" s="61"/>
      <c r="G460" s="61"/>
      <c r="H460" s="61"/>
      <c r="I460" s="61"/>
      <c r="J460" s="96"/>
      <c r="K460" s="96"/>
    </row>
    <row r="461" spans="1:11" ht="15.75" customHeight="1">
      <c r="A461" s="24"/>
      <c r="B461" s="96"/>
      <c r="C461" s="319"/>
      <c r="D461" s="61"/>
      <c r="E461" s="61"/>
      <c r="F461" s="61"/>
      <c r="G461" s="61"/>
      <c r="H461" s="61"/>
      <c r="I461" s="61"/>
      <c r="J461" s="96"/>
      <c r="K461" s="96"/>
    </row>
    <row r="462" spans="1:11" ht="15.75" customHeight="1">
      <c r="A462" s="24"/>
      <c r="B462" s="96"/>
      <c r="C462" s="319"/>
      <c r="D462" s="61"/>
      <c r="E462" s="61"/>
      <c r="F462" s="61"/>
      <c r="G462" s="61"/>
      <c r="H462" s="61"/>
      <c r="I462" s="61"/>
      <c r="J462" s="96"/>
      <c r="K462" s="96"/>
    </row>
    <row r="463" spans="1:11" ht="15.75" customHeight="1">
      <c r="A463" s="24"/>
      <c r="B463" s="96"/>
      <c r="C463" s="319"/>
      <c r="D463" s="61"/>
      <c r="E463" s="61"/>
      <c r="F463" s="61"/>
      <c r="G463" s="61"/>
      <c r="H463" s="61"/>
      <c r="I463" s="61"/>
      <c r="J463" s="96"/>
      <c r="K463" s="96"/>
    </row>
    <row r="464" spans="1:11" ht="15.75" customHeight="1">
      <c r="A464" s="24"/>
      <c r="B464" s="96"/>
      <c r="C464" s="319"/>
      <c r="D464" s="61"/>
      <c r="E464" s="61"/>
      <c r="F464" s="61"/>
      <c r="G464" s="61"/>
      <c r="H464" s="61"/>
      <c r="I464" s="61"/>
      <c r="J464" s="96"/>
      <c r="K464" s="96"/>
    </row>
    <row r="465" spans="1:11" ht="15.75" customHeight="1">
      <c r="A465" s="24"/>
      <c r="B465" s="96"/>
      <c r="C465" s="319"/>
      <c r="D465" s="61"/>
      <c r="E465" s="61"/>
      <c r="F465" s="61"/>
      <c r="G465" s="61"/>
      <c r="H465" s="61"/>
      <c r="I465" s="61"/>
      <c r="J465" s="96"/>
      <c r="K465" s="96"/>
    </row>
    <row r="466" spans="1:11" ht="15.75" customHeight="1">
      <c r="A466" s="24"/>
      <c r="B466" s="96"/>
      <c r="C466" s="319"/>
      <c r="D466" s="61"/>
      <c r="E466" s="61"/>
      <c r="F466" s="61"/>
      <c r="G466" s="61"/>
      <c r="H466" s="61"/>
      <c r="I466" s="61"/>
      <c r="J466" s="96"/>
      <c r="K466" s="96"/>
    </row>
    <row r="467" spans="1:11" ht="15.75" customHeight="1">
      <c r="A467" s="24"/>
      <c r="B467" s="96"/>
      <c r="C467" s="319"/>
      <c r="D467" s="61"/>
      <c r="E467" s="61"/>
      <c r="F467" s="61"/>
      <c r="G467" s="61"/>
      <c r="H467" s="61"/>
      <c r="I467" s="61"/>
      <c r="J467" s="96"/>
      <c r="K467" s="96"/>
    </row>
    <row r="468" spans="1:11" ht="15.75" customHeight="1">
      <c r="A468" s="24"/>
      <c r="B468" s="96"/>
      <c r="C468" s="319"/>
      <c r="D468" s="61"/>
      <c r="E468" s="61"/>
      <c r="F468" s="61"/>
      <c r="G468" s="61"/>
      <c r="H468" s="61"/>
      <c r="I468" s="61"/>
      <c r="J468" s="96"/>
      <c r="K468" s="96"/>
    </row>
    <row r="469" spans="1:11" ht="15.75" customHeight="1">
      <c r="A469" s="24"/>
      <c r="B469" s="96"/>
      <c r="C469" s="319"/>
      <c r="D469" s="61"/>
      <c r="E469" s="61"/>
      <c r="F469" s="61"/>
      <c r="G469" s="61"/>
      <c r="H469" s="61"/>
      <c r="I469" s="61"/>
      <c r="J469" s="96"/>
      <c r="K469" s="96"/>
    </row>
    <row r="470" spans="1:11" ht="15.75" customHeight="1">
      <c r="A470" s="24"/>
      <c r="B470" s="96"/>
      <c r="C470" s="319"/>
      <c r="D470" s="61"/>
      <c r="E470" s="61"/>
      <c r="F470" s="61"/>
      <c r="G470" s="61"/>
      <c r="H470" s="61"/>
      <c r="I470" s="61"/>
      <c r="J470" s="96"/>
      <c r="K470" s="96"/>
    </row>
    <row r="471" spans="1:11" ht="15.75" customHeight="1">
      <c r="A471" s="24"/>
      <c r="B471" s="96"/>
      <c r="C471" s="319"/>
      <c r="D471" s="61"/>
      <c r="E471" s="61"/>
      <c r="F471" s="61"/>
      <c r="G471" s="61"/>
      <c r="H471" s="61"/>
      <c r="I471" s="61"/>
      <c r="J471" s="96"/>
      <c r="K471" s="96"/>
    </row>
    <row r="472" spans="1:11" ht="15.75" customHeight="1">
      <c r="A472" s="24"/>
      <c r="B472" s="96"/>
      <c r="C472" s="319"/>
      <c r="D472" s="61"/>
      <c r="E472" s="61"/>
      <c r="F472" s="61"/>
      <c r="G472" s="61"/>
      <c r="H472" s="61"/>
      <c r="I472" s="61"/>
      <c r="J472" s="96"/>
      <c r="K472" s="96"/>
    </row>
    <row r="473" spans="1:11" ht="15.75" customHeight="1">
      <c r="A473" s="24"/>
      <c r="B473" s="96"/>
      <c r="C473" s="319"/>
      <c r="D473" s="61"/>
      <c r="E473" s="61"/>
      <c r="F473" s="61"/>
      <c r="G473" s="61"/>
      <c r="H473" s="61"/>
      <c r="I473" s="61"/>
      <c r="J473" s="96"/>
      <c r="K473" s="96"/>
    </row>
    <row r="474" spans="1:11" ht="15.75" customHeight="1">
      <c r="A474" s="24"/>
      <c r="B474" s="96"/>
      <c r="C474" s="319"/>
      <c r="D474" s="61"/>
      <c r="E474" s="61"/>
      <c r="F474" s="61"/>
      <c r="G474" s="61"/>
      <c r="H474" s="61"/>
      <c r="I474" s="61"/>
      <c r="J474" s="96"/>
      <c r="K474" s="96"/>
    </row>
    <row r="475" spans="1:11" ht="15.75" customHeight="1">
      <c r="A475" s="24"/>
      <c r="B475" s="96"/>
      <c r="C475" s="319"/>
      <c r="D475" s="61"/>
      <c r="E475" s="61"/>
      <c r="F475" s="61"/>
      <c r="G475" s="61"/>
      <c r="H475" s="61"/>
      <c r="I475" s="61"/>
      <c r="J475" s="96"/>
      <c r="K475" s="96"/>
    </row>
    <row r="476" spans="1:11" ht="15.75" customHeight="1">
      <c r="A476" s="24"/>
      <c r="B476" s="96"/>
      <c r="C476" s="319"/>
      <c r="D476" s="61"/>
      <c r="E476" s="61"/>
      <c r="F476" s="61"/>
      <c r="G476" s="61"/>
      <c r="H476" s="61"/>
      <c r="I476" s="61"/>
      <c r="J476" s="96"/>
      <c r="K476" s="96"/>
    </row>
    <row r="477" spans="1:11" ht="15.75" customHeight="1">
      <c r="A477" s="24"/>
      <c r="B477" s="96"/>
      <c r="C477" s="319"/>
      <c r="D477" s="61"/>
      <c r="E477" s="61"/>
      <c r="F477" s="61"/>
      <c r="G477" s="61"/>
      <c r="H477" s="61"/>
      <c r="I477" s="61"/>
      <c r="J477" s="96"/>
      <c r="K477" s="96"/>
    </row>
    <row r="478" spans="1:11" ht="15.75" customHeight="1">
      <c r="A478" s="24"/>
      <c r="B478" s="96"/>
      <c r="C478" s="319"/>
      <c r="D478" s="61"/>
      <c r="E478" s="61"/>
      <c r="F478" s="61"/>
      <c r="G478" s="61"/>
      <c r="H478" s="61"/>
      <c r="I478" s="61"/>
      <c r="J478" s="96"/>
      <c r="K478" s="96"/>
    </row>
    <row r="479" spans="1:11" ht="15.75" customHeight="1">
      <c r="A479" s="24"/>
      <c r="B479" s="96"/>
      <c r="C479" s="319"/>
      <c r="D479" s="61"/>
      <c r="E479" s="61"/>
      <c r="F479" s="61"/>
      <c r="G479" s="61"/>
      <c r="H479" s="61"/>
      <c r="I479" s="61"/>
      <c r="J479" s="96"/>
      <c r="K479" s="96"/>
    </row>
    <row r="480" spans="1:11" ht="15.75" customHeight="1">
      <c r="A480" s="24"/>
      <c r="B480" s="96"/>
      <c r="C480" s="319"/>
      <c r="D480" s="61"/>
      <c r="E480" s="61"/>
      <c r="F480" s="61"/>
      <c r="G480" s="61"/>
      <c r="H480" s="61"/>
      <c r="I480" s="61"/>
      <c r="J480" s="96"/>
      <c r="K480" s="96"/>
    </row>
    <row r="481" spans="1:11" ht="15.75" customHeight="1">
      <c r="A481" s="24"/>
      <c r="B481" s="96"/>
      <c r="C481" s="319"/>
      <c r="D481" s="61"/>
      <c r="E481" s="61"/>
      <c r="F481" s="61"/>
      <c r="G481" s="61"/>
      <c r="H481" s="61"/>
      <c r="I481" s="61"/>
      <c r="J481" s="96"/>
      <c r="K481" s="96"/>
    </row>
    <row r="482" spans="1:11" ht="15.75" customHeight="1">
      <c r="A482" s="24"/>
      <c r="B482" s="96"/>
      <c r="C482" s="319"/>
      <c r="D482" s="61"/>
      <c r="E482" s="61"/>
      <c r="F482" s="61"/>
      <c r="G482" s="61"/>
      <c r="H482" s="61"/>
      <c r="I482" s="61"/>
      <c r="J482" s="96"/>
      <c r="K482" s="96"/>
    </row>
    <row r="483" spans="1:11" ht="15.75" customHeight="1">
      <c r="A483" s="24"/>
      <c r="B483" s="96"/>
      <c r="C483" s="319"/>
      <c r="D483" s="61"/>
      <c r="E483" s="61"/>
      <c r="F483" s="61"/>
      <c r="G483" s="61"/>
      <c r="H483" s="61"/>
      <c r="I483" s="61"/>
      <c r="J483" s="96"/>
      <c r="K483" s="96"/>
    </row>
    <row r="484" spans="1:11" ht="15.75" customHeight="1">
      <c r="A484" s="24"/>
      <c r="B484" s="96"/>
      <c r="C484" s="319"/>
      <c r="D484" s="61"/>
      <c r="E484" s="61"/>
      <c r="F484" s="61"/>
      <c r="G484" s="61"/>
      <c r="H484" s="61"/>
      <c r="I484" s="61"/>
      <c r="J484" s="96"/>
      <c r="K484" s="96"/>
    </row>
    <row r="485" spans="1:11" ht="15.75" customHeight="1">
      <c r="A485" s="24"/>
      <c r="B485" s="96"/>
      <c r="C485" s="319"/>
      <c r="D485" s="61"/>
      <c r="E485" s="61"/>
      <c r="F485" s="61"/>
      <c r="G485" s="61"/>
      <c r="H485" s="61"/>
      <c r="I485" s="61"/>
      <c r="J485" s="96"/>
      <c r="K485" s="96"/>
    </row>
    <row r="486" spans="1:11" ht="15.75" customHeight="1">
      <c r="A486" s="24"/>
      <c r="B486" s="96"/>
      <c r="C486" s="319"/>
      <c r="D486" s="61"/>
      <c r="E486" s="61"/>
      <c r="F486" s="61"/>
      <c r="G486" s="61"/>
      <c r="H486" s="61"/>
      <c r="I486" s="61"/>
      <c r="J486" s="96"/>
      <c r="K486" s="96"/>
    </row>
    <row r="487" spans="1:11" ht="15.75" customHeight="1">
      <c r="A487" s="24"/>
      <c r="B487" s="96"/>
      <c r="C487" s="319"/>
      <c r="D487" s="61"/>
      <c r="E487" s="61"/>
      <c r="F487" s="61"/>
      <c r="G487" s="61"/>
      <c r="H487" s="61"/>
      <c r="I487" s="61"/>
      <c r="J487" s="96"/>
      <c r="K487" s="96"/>
    </row>
    <row r="488" spans="1:11" ht="15.75" customHeight="1">
      <c r="A488" s="24"/>
      <c r="B488" s="96"/>
      <c r="C488" s="319"/>
      <c r="D488" s="61"/>
      <c r="E488" s="61"/>
      <c r="F488" s="61"/>
      <c r="G488" s="61"/>
      <c r="H488" s="61"/>
      <c r="I488" s="61"/>
      <c r="J488" s="96"/>
      <c r="K488" s="96"/>
    </row>
    <row r="489" spans="1:11" ht="15.75" customHeight="1">
      <c r="A489" s="24"/>
      <c r="B489" s="96"/>
      <c r="C489" s="319"/>
      <c r="D489" s="61"/>
      <c r="E489" s="61"/>
      <c r="F489" s="61"/>
      <c r="G489" s="61"/>
      <c r="H489" s="61"/>
      <c r="I489" s="61"/>
      <c r="J489" s="96"/>
      <c r="K489" s="96"/>
    </row>
    <row r="490" spans="1:11" ht="15.75" customHeight="1">
      <c r="A490" s="24"/>
      <c r="B490" s="96"/>
      <c r="C490" s="319"/>
      <c r="D490" s="61"/>
      <c r="E490" s="61"/>
      <c r="F490" s="61"/>
      <c r="G490" s="61"/>
      <c r="H490" s="61"/>
      <c r="I490" s="61"/>
      <c r="J490" s="96"/>
      <c r="K490" s="96"/>
    </row>
    <row r="491" spans="1:11" ht="15.75" customHeight="1">
      <c r="A491" s="24"/>
      <c r="B491" s="96"/>
      <c r="C491" s="319"/>
      <c r="D491" s="61"/>
      <c r="E491" s="61"/>
      <c r="F491" s="61"/>
      <c r="G491" s="61"/>
      <c r="H491" s="61"/>
      <c r="I491" s="61"/>
      <c r="J491" s="96"/>
      <c r="K491" s="96"/>
    </row>
    <row r="492" spans="1:11" ht="15.75" customHeight="1">
      <c r="A492" s="24"/>
      <c r="B492" s="96"/>
      <c r="C492" s="319"/>
      <c r="D492" s="61"/>
      <c r="E492" s="61"/>
      <c r="F492" s="61"/>
      <c r="G492" s="61"/>
      <c r="H492" s="61"/>
      <c r="I492" s="61"/>
      <c r="J492" s="96"/>
      <c r="K492" s="96"/>
    </row>
    <row r="493" spans="1:11" ht="15.75" customHeight="1">
      <c r="A493" s="24"/>
      <c r="B493" s="96"/>
      <c r="C493" s="319"/>
      <c r="D493" s="61"/>
      <c r="E493" s="61"/>
      <c r="F493" s="61"/>
      <c r="G493" s="61"/>
      <c r="H493" s="61"/>
      <c r="I493" s="61"/>
      <c r="J493" s="96"/>
      <c r="K493" s="96"/>
    </row>
    <row r="494" spans="1:11" ht="15.75" customHeight="1">
      <c r="A494" s="24"/>
      <c r="B494" s="96"/>
      <c r="C494" s="319"/>
      <c r="D494" s="61"/>
      <c r="E494" s="61"/>
      <c r="F494" s="61"/>
      <c r="G494" s="61"/>
      <c r="H494" s="61"/>
      <c r="I494" s="61"/>
      <c r="J494" s="96"/>
      <c r="K494" s="96"/>
    </row>
    <row r="495" spans="1:11" ht="15.75" customHeight="1">
      <c r="A495" s="24"/>
      <c r="B495" s="96"/>
      <c r="C495" s="319"/>
      <c r="D495" s="61"/>
      <c r="E495" s="61"/>
      <c r="F495" s="61"/>
      <c r="G495" s="61"/>
      <c r="H495" s="61"/>
      <c r="I495" s="61"/>
      <c r="J495" s="96"/>
      <c r="K495" s="96"/>
    </row>
    <row r="496" spans="1:11" ht="15.75" customHeight="1">
      <c r="A496" s="24"/>
      <c r="B496" s="96"/>
      <c r="C496" s="319"/>
      <c r="D496" s="61"/>
      <c r="E496" s="61"/>
      <c r="F496" s="61"/>
      <c r="G496" s="61"/>
      <c r="H496" s="61"/>
      <c r="I496" s="61"/>
      <c r="J496" s="96"/>
      <c r="K496" s="96"/>
    </row>
    <row r="497" spans="1:11" ht="15.75" customHeight="1">
      <c r="A497" s="24"/>
      <c r="B497" s="96"/>
      <c r="C497" s="319"/>
      <c r="D497" s="61"/>
      <c r="E497" s="61"/>
      <c r="F497" s="61"/>
      <c r="G497" s="61"/>
      <c r="H497" s="61"/>
      <c r="I497" s="61"/>
      <c r="J497" s="96"/>
      <c r="K497" s="96"/>
    </row>
    <row r="498" spans="1:11" ht="15.75" customHeight="1">
      <c r="A498" s="24"/>
      <c r="B498" s="96"/>
      <c r="C498" s="319"/>
      <c r="D498" s="61"/>
      <c r="E498" s="61"/>
      <c r="F498" s="61"/>
      <c r="G498" s="61"/>
      <c r="H498" s="61"/>
      <c r="I498" s="61"/>
      <c r="J498" s="96"/>
      <c r="K498" s="96"/>
    </row>
    <row r="499" spans="1:11" ht="15.75" customHeight="1">
      <c r="A499" s="24"/>
      <c r="B499" s="96"/>
      <c r="C499" s="319"/>
      <c r="D499" s="61"/>
      <c r="E499" s="61"/>
      <c r="F499" s="61"/>
      <c r="G499" s="61"/>
      <c r="H499" s="61"/>
      <c r="I499" s="61"/>
      <c r="J499" s="96"/>
      <c r="K499" s="96"/>
    </row>
    <row r="500" spans="1:11" ht="15.75" customHeight="1">
      <c r="A500" s="24"/>
      <c r="B500" s="96"/>
      <c r="C500" s="319"/>
      <c r="D500" s="61"/>
      <c r="E500" s="61"/>
      <c r="F500" s="61"/>
      <c r="G500" s="61"/>
      <c r="H500" s="61"/>
      <c r="I500" s="61"/>
      <c r="J500" s="96"/>
      <c r="K500" s="96"/>
    </row>
    <row r="501" spans="1:11" ht="15.75" customHeight="1">
      <c r="A501" s="24"/>
      <c r="B501" s="96"/>
      <c r="C501" s="319"/>
      <c r="D501" s="61"/>
      <c r="E501" s="61"/>
      <c r="F501" s="61"/>
      <c r="G501" s="61"/>
      <c r="H501" s="61"/>
      <c r="I501" s="61"/>
      <c r="J501" s="96"/>
      <c r="K501" s="96"/>
    </row>
    <row r="502" spans="1:11" ht="15.75" customHeight="1">
      <c r="A502" s="24"/>
      <c r="B502" s="96"/>
      <c r="C502" s="319"/>
      <c r="D502" s="61"/>
      <c r="E502" s="61"/>
      <c r="F502" s="61"/>
      <c r="G502" s="61"/>
      <c r="H502" s="61"/>
      <c r="I502" s="61"/>
      <c r="J502" s="96"/>
      <c r="K502" s="96"/>
    </row>
    <row r="503" spans="1:11" ht="15.75" customHeight="1">
      <c r="A503" s="24"/>
      <c r="B503" s="96"/>
      <c r="C503" s="319"/>
      <c r="D503" s="61"/>
      <c r="E503" s="61"/>
      <c r="F503" s="61"/>
      <c r="G503" s="61"/>
      <c r="H503" s="61"/>
      <c r="I503" s="61"/>
      <c r="J503" s="96"/>
      <c r="K503" s="96"/>
    </row>
    <row r="504" spans="1:11" ht="15.75" customHeight="1">
      <c r="A504" s="24"/>
      <c r="B504" s="96"/>
      <c r="C504" s="319"/>
      <c r="D504" s="61"/>
      <c r="E504" s="61"/>
      <c r="F504" s="61"/>
      <c r="G504" s="61"/>
      <c r="H504" s="61"/>
      <c r="I504" s="61"/>
      <c r="J504" s="96"/>
      <c r="K504" s="96"/>
    </row>
    <row r="505" spans="1:11" ht="15.75" customHeight="1">
      <c r="A505" s="24"/>
      <c r="B505" s="96"/>
      <c r="C505" s="319"/>
      <c r="D505" s="61"/>
      <c r="E505" s="61"/>
      <c r="F505" s="61"/>
      <c r="G505" s="61"/>
      <c r="H505" s="61"/>
      <c r="I505" s="61"/>
      <c r="J505" s="96"/>
      <c r="K505" s="96"/>
    </row>
    <row r="506" spans="1:11" ht="15.75" customHeight="1">
      <c r="A506" s="24"/>
      <c r="B506" s="96"/>
      <c r="C506" s="319"/>
      <c r="D506" s="61"/>
      <c r="E506" s="61"/>
      <c r="F506" s="61"/>
      <c r="G506" s="61"/>
      <c r="H506" s="61"/>
      <c r="I506" s="61"/>
      <c r="J506" s="96"/>
      <c r="K506" s="96"/>
    </row>
    <row r="507" spans="1:11" ht="15.75" customHeight="1">
      <c r="A507" s="24"/>
      <c r="B507" s="96"/>
      <c r="C507" s="319"/>
      <c r="D507" s="61"/>
      <c r="E507" s="61"/>
      <c r="F507" s="61"/>
      <c r="G507" s="61"/>
      <c r="H507" s="61"/>
      <c r="I507" s="61"/>
      <c r="J507" s="96"/>
      <c r="K507" s="96"/>
    </row>
    <row r="508" spans="1:11" ht="15.75" customHeight="1">
      <c r="A508" s="24"/>
      <c r="B508" s="96"/>
      <c r="C508" s="319"/>
      <c r="D508" s="61"/>
      <c r="E508" s="61"/>
      <c r="F508" s="61"/>
      <c r="G508" s="61"/>
      <c r="H508" s="61"/>
      <c r="I508" s="61"/>
      <c r="J508" s="96"/>
      <c r="K508" s="96"/>
    </row>
    <row r="509" spans="1:11" ht="15.75" customHeight="1">
      <c r="A509" s="24"/>
      <c r="B509" s="96"/>
      <c r="C509" s="319"/>
      <c r="D509" s="61"/>
      <c r="E509" s="61"/>
      <c r="F509" s="61"/>
      <c r="G509" s="61"/>
      <c r="H509" s="61"/>
      <c r="I509" s="61"/>
      <c r="J509" s="96"/>
      <c r="K509" s="96"/>
    </row>
    <row r="510" spans="1:11" ht="15.75" customHeight="1">
      <c r="A510" s="24"/>
      <c r="B510" s="96"/>
      <c r="C510" s="319"/>
      <c r="D510" s="61"/>
      <c r="E510" s="61"/>
      <c r="F510" s="61"/>
      <c r="G510" s="61"/>
      <c r="H510" s="61"/>
      <c r="I510" s="61"/>
      <c r="J510" s="96"/>
      <c r="K510" s="96"/>
    </row>
    <row r="511" spans="1:11" ht="15.75" customHeight="1">
      <c r="A511" s="24"/>
      <c r="B511" s="96"/>
      <c r="C511" s="319"/>
      <c r="D511" s="61"/>
      <c r="E511" s="61"/>
      <c r="F511" s="61"/>
      <c r="G511" s="61"/>
      <c r="H511" s="61"/>
      <c r="I511" s="61"/>
      <c r="J511" s="96"/>
      <c r="K511" s="96"/>
    </row>
    <row r="512" spans="1:11" ht="15.75" customHeight="1">
      <c r="A512" s="24"/>
      <c r="B512" s="96"/>
      <c r="C512" s="319"/>
      <c r="D512" s="61"/>
      <c r="E512" s="61"/>
      <c r="F512" s="61"/>
      <c r="G512" s="61"/>
      <c r="H512" s="61"/>
      <c r="I512" s="61"/>
      <c r="J512" s="96"/>
      <c r="K512" s="96"/>
    </row>
    <row r="513" spans="1:11" ht="15.75" customHeight="1">
      <c r="A513" s="24"/>
      <c r="B513" s="96"/>
      <c r="C513" s="319"/>
      <c r="D513" s="61"/>
      <c r="E513" s="61"/>
      <c r="F513" s="61"/>
      <c r="G513" s="61"/>
      <c r="H513" s="61"/>
      <c r="I513" s="61"/>
      <c r="J513" s="96"/>
      <c r="K513" s="96"/>
    </row>
    <row r="514" spans="1:11" ht="15.75" customHeight="1">
      <c r="A514" s="24"/>
      <c r="B514" s="96"/>
      <c r="C514" s="319"/>
      <c r="D514" s="61"/>
      <c r="E514" s="61"/>
      <c r="F514" s="61"/>
      <c r="G514" s="61"/>
      <c r="H514" s="61"/>
      <c r="I514" s="61"/>
      <c r="J514" s="96"/>
      <c r="K514" s="96"/>
    </row>
    <row r="515" spans="1:11" ht="15.75" customHeight="1">
      <c r="A515" s="24"/>
      <c r="B515" s="96"/>
      <c r="C515" s="319"/>
      <c r="D515" s="61"/>
      <c r="E515" s="61"/>
      <c r="F515" s="61"/>
      <c r="G515" s="61"/>
      <c r="H515" s="61"/>
      <c r="I515" s="61"/>
      <c r="J515" s="96"/>
      <c r="K515" s="96"/>
    </row>
    <row r="516" spans="1:11" ht="15.75" customHeight="1">
      <c r="A516" s="24"/>
      <c r="B516" s="96"/>
      <c r="C516" s="319"/>
      <c r="D516" s="61"/>
      <c r="E516" s="61"/>
      <c r="F516" s="61"/>
      <c r="G516" s="61"/>
      <c r="H516" s="61"/>
      <c r="I516" s="61"/>
      <c r="J516" s="96"/>
      <c r="K516" s="96"/>
    </row>
    <row r="517" spans="1:11" ht="15.75" customHeight="1">
      <c r="A517" s="24"/>
      <c r="B517" s="96"/>
      <c r="C517" s="319"/>
      <c r="D517" s="61"/>
      <c r="E517" s="61"/>
      <c r="F517" s="61"/>
      <c r="G517" s="61"/>
      <c r="H517" s="61"/>
      <c r="I517" s="61"/>
      <c r="J517" s="96"/>
      <c r="K517" s="96"/>
    </row>
    <row r="518" spans="1:11" ht="15.75" customHeight="1">
      <c r="A518" s="24"/>
      <c r="B518" s="96"/>
      <c r="C518" s="319"/>
      <c r="D518" s="61"/>
      <c r="E518" s="61"/>
      <c r="F518" s="61"/>
      <c r="G518" s="61"/>
      <c r="H518" s="61"/>
      <c r="I518" s="61"/>
      <c r="J518" s="96"/>
      <c r="K518" s="96"/>
    </row>
    <row r="519" spans="1:11" ht="15.75" customHeight="1">
      <c r="A519" s="24"/>
      <c r="B519" s="96"/>
      <c r="C519" s="319"/>
      <c r="D519" s="61"/>
      <c r="E519" s="61"/>
      <c r="F519" s="61"/>
      <c r="G519" s="61"/>
      <c r="H519" s="61"/>
      <c r="I519" s="61"/>
      <c r="J519" s="96"/>
      <c r="K519" s="96"/>
    </row>
    <row r="520" spans="1:11" ht="15.75" customHeight="1">
      <c r="A520" s="24"/>
      <c r="B520" s="96"/>
      <c r="C520" s="319"/>
      <c r="D520" s="61"/>
      <c r="E520" s="61"/>
      <c r="F520" s="61"/>
      <c r="G520" s="61"/>
      <c r="H520" s="61"/>
      <c r="I520" s="61"/>
      <c r="J520" s="96"/>
      <c r="K520" s="96"/>
    </row>
    <row r="521" spans="1:11" ht="15.75" customHeight="1">
      <c r="A521" s="24"/>
      <c r="B521" s="96"/>
      <c r="C521" s="319"/>
      <c r="D521" s="61"/>
      <c r="E521" s="61"/>
      <c r="F521" s="61"/>
      <c r="G521" s="61"/>
      <c r="H521" s="61"/>
      <c r="I521" s="61"/>
      <c r="J521" s="96"/>
      <c r="K521" s="96"/>
    </row>
    <row r="522" spans="1:11" ht="15.75" customHeight="1">
      <c r="A522" s="24"/>
      <c r="B522" s="96"/>
      <c r="C522" s="319"/>
      <c r="D522" s="61"/>
      <c r="E522" s="61"/>
      <c r="F522" s="61"/>
      <c r="G522" s="61"/>
      <c r="H522" s="61"/>
      <c r="I522" s="61"/>
      <c r="J522" s="96"/>
      <c r="K522" s="96"/>
    </row>
    <row r="523" spans="1:11" ht="15.75" customHeight="1">
      <c r="A523" s="24"/>
      <c r="B523" s="96"/>
      <c r="C523" s="319"/>
      <c r="D523" s="61"/>
      <c r="E523" s="61"/>
      <c r="F523" s="61"/>
      <c r="G523" s="61"/>
      <c r="H523" s="61"/>
      <c r="I523" s="61"/>
      <c r="J523" s="96"/>
      <c r="K523" s="96"/>
    </row>
    <row r="524" spans="1:11" ht="15.75" customHeight="1">
      <c r="A524" s="24"/>
      <c r="B524" s="96"/>
      <c r="C524" s="319"/>
      <c r="D524" s="61"/>
      <c r="E524" s="61"/>
      <c r="F524" s="61"/>
      <c r="G524" s="61"/>
      <c r="H524" s="61"/>
      <c r="I524" s="61"/>
      <c r="J524" s="96"/>
      <c r="K524" s="96"/>
    </row>
    <row r="525" spans="1:11" ht="15.75" customHeight="1">
      <c r="A525" s="24"/>
      <c r="B525" s="96"/>
      <c r="C525" s="319"/>
      <c r="D525" s="61"/>
      <c r="E525" s="61"/>
      <c r="F525" s="61"/>
      <c r="G525" s="61"/>
      <c r="H525" s="61"/>
      <c r="I525" s="61"/>
      <c r="J525" s="96"/>
      <c r="K525" s="96"/>
    </row>
    <row r="526" spans="1:11" ht="15.75" customHeight="1">
      <c r="A526" s="24"/>
      <c r="B526" s="96"/>
      <c r="C526" s="319"/>
      <c r="D526" s="61"/>
      <c r="E526" s="61"/>
      <c r="F526" s="61"/>
      <c r="G526" s="61"/>
      <c r="H526" s="61"/>
      <c r="I526" s="61"/>
      <c r="J526" s="96"/>
      <c r="K526" s="96"/>
    </row>
    <row r="527" spans="1:11" ht="15.75" customHeight="1">
      <c r="A527" s="24"/>
      <c r="B527" s="96"/>
      <c r="C527" s="319"/>
      <c r="D527" s="61"/>
      <c r="E527" s="61"/>
      <c r="F527" s="61"/>
      <c r="G527" s="61"/>
      <c r="H527" s="61"/>
      <c r="I527" s="61"/>
      <c r="J527" s="96"/>
      <c r="K527" s="96"/>
    </row>
    <row r="528" spans="1:11" ht="15.75" customHeight="1">
      <c r="A528" s="24"/>
      <c r="B528" s="96"/>
      <c r="C528" s="319"/>
      <c r="D528" s="61"/>
      <c r="E528" s="61"/>
      <c r="F528" s="61"/>
      <c r="G528" s="61"/>
      <c r="H528" s="61"/>
      <c r="I528" s="61"/>
      <c r="J528" s="96"/>
      <c r="K528" s="96"/>
    </row>
    <row r="529" spans="1:11" ht="15.75" customHeight="1">
      <c r="A529" s="24"/>
      <c r="B529" s="96"/>
      <c r="C529" s="319"/>
      <c r="D529" s="61"/>
      <c r="E529" s="61"/>
      <c r="F529" s="61"/>
      <c r="G529" s="61"/>
      <c r="H529" s="61"/>
      <c r="I529" s="61"/>
      <c r="J529" s="96"/>
      <c r="K529" s="96"/>
    </row>
    <row r="530" spans="1:11" ht="15.75" customHeight="1">
      <c r="A530" s="24"/>
      <c r="B530" s="96"/>
      <c r="C530" s="319"/>
      <c r="D530" s="61"/>
      <c r="E530" s="61"/>
      <c r="F530" s="61"/>
      <c r="G530" s="61"/>
      <c r="H530" s="61"/>
      <c r="I530" s="61"/>
      <c r="J530" s="96"/>
      <c r="K530" s="96"/>
    </row>
    <row r="531" spans="1:11" ht="15.75" customHeight="1">
      <c r="A531" s="24"/>
      <c r="B531" s="96"/>
      <c r="C531" s="319"/>
      <c r="D531" s="61"/>
      <c r="E531" s="61"/>
      <c r="F531" s="61"/>
      <c r="G531" s="61"/>
      <c r="H531" s="61"/>
      <c r="I531" s="61"/>
      <c r="J531" s="96"/>
      <c r="K531" s="96"/>
    </row>
    <row r="532" spans="1:11" ht="15.75" customHeight="1">
      <c r="A532" s="24"/>
      <c r="B532" s="96"/>
      <c r="C532" s="319"/>
      <c r="D532" s="61"/>
      <c r="E532" s="61"/>
      <c r="F532" s="61"/>
      <c r="G532" s="61"/>
      <c r="H532" s="61"/>
      <c r="I532" s="61"/>
      <c r="J532" s="96"/>
      <c r="K532" s="96"/>
    </row>
    <row r="533" spans="1:11" ht="15.75" customHeight="1">
      <c r="A533" s="24"/>
      <c r="B533" s="96"/>
      <c r="C533" s="319"/>
      <c r="D533" s="61"/>
      <c r="E533" s="61"/>
      <c r="F533" s="61"/>
      <c r="G533" s="61"/>
      <c r="H533" s="61"/>
      <c r="I533" s="61"/>
      <c r="J533" s="96"/>
      <c r="K533" s="96"/>
    </row>
    <row r="534" spans="1:11" ht="15.75" customHeight="1">
      <c r="A534" s="24"/>
      <c r="B534" s="96"/>
      <c r="C534" s="319"/>
      <c r="D534" s="61"/>
      <c r="E534" s="61"/>
      <c r="F534" s="61"/>
      <c r="G534" s="61"/>
      <c r="H534" s="61"/>
      <c r="I534" s="61"/>
      <c r="J534" s="96"/>
      <c r="K534" s="96"/>
    </row>
    <row r="535" spans="1:11" ht="15.75" customHeight="1">
      <c r="A535" s="24"/>
      <c r="B535" s="96"/>
      <c r="C535" s="319"/>
      <c r="D535" s="61"/>
      <c r="E535" s="61"/>
      <c r="F535" s="61"/>
      <c r="G535" s="61"/>
      <c r="H535" s="61"/>
      <c r="I535" s="61"/>
      <c r="J535" s="96"/>
      <c r="K535" s="96"/>
    </row>
    <row r="536" spans="1:11" ht="15.75" customHeight="1">
      <c r="A536" s="24"/>
      <c r="B536" s="96"/>
      <c r="C536" s="319"/>
      <c r="D536" s="61"/>
      <c r="E536" s="61"/>
      <c r="F536" s="61"/>
      <c r="G536" s="61"/>
      <c r="H536" s="61"/>
      <c r="I536" s="61"/>
      <c r="J536" s="96"/>
      <c r="K536" s="96"/>
    </row>
    <row r="537" spans="1:11" ht="15.75" customHeight="1">
      <c r="A537" s="24"/>
      <c r="B537" s="96"/>
      <c r="C537" s="319"/>
      <c r="D537" s="61"/>
      <c r="E537" s="61"/>
      <c r="F537" s="61"/>
      <c r="G537" s="61"/>
      <c r="H537" s="61"/>
      <c r="I537" s="61"/>
      <c r="J537" s="96"/>
      <c r="K537" s="96"/>
    </row>
    <row r="538" spans="1:11" ht="15.75" customHeight="1">
      <c r="A538" s="24"/>
      <c r="B538" s="96"/>
      <c r="C538" s="319"/>
      <c r="D538" s="61"/>
      <c r="E538" s="61"/>
      <c r="F538" s="61"/>
      <c r="G538" s="61"/>
      <c r="H538" s="61"/>
      <c r="I538" s="61"/>
      <c r="J538" s="96"/>
      <c r="K538" s="96"/>
    </row>
    <row r="539" spans="1:11" ht="15.75" customHeight="1">
      <c r="A539" s="24"/>
      <c r="B539" s="96"/>
      <c r="C539" s="319"/>
      <c r="D539" s="61"/>
      <c r="E539" s="61"/>
      <c r="F539" s="61"/>
      <c r="G539" s="61"/>
      <c r="H539" s="61"/>
      <c r="I539" s="61"/>
      <c r="J539" s="96"/>
      <c r="K539" s="96"/>
    </row>
    <row r="540" spans="1:11" ht="15.75" customHeight="1">
      <c r="A540" s="24"/>
      <c r="B540" s="96"/>
      <c r="C540" s="319"/>
      <c r="D540" s="61"/>
      <c r="E540" s="61"/>
      <c r="F540" s="61"/>
      <c r="G540" s="61"/>
      <c r="H540" s="61"/>
      <c r="I540" s="61"/>
      <c r="J540" s="96"/>
      <c r="K540" s="96"/>
    </row>
    <row r="541" spans="1:11" ht="15.75" customHeight="1">
      <c r="A541" s="24"/>
      <c r="B541" s="96"/>
      <c r="C541" s="319"/>
      <c r="D541" s="61"/>
      <c r="E541" s="61"/>
      <c r="F541" s="61"/>
      <c r="G541" s="61"/>
      <c r="H541" s="61"/>
      <c r="I541" s="61"/>
      <c r="J541" s="96"/>
      <c r="K541" s="96"/>
    </row>
    <row r="542" spans="1:11" ht="15.75" customHeight="1">
      <c r="A542" s="24"/>
      <c r="B542" s="96"/>
      <c r="C542" s="319"/>
      <c r="D542" s="61"/>
      <c r="E542" s="61"/>
      <c r="F542" s="61"/>
      <c r="G542" s="61"/>
      <c r="H542" s="61"/>
      <c r="I542" s="61"/>
      <c r="J542" s="96"/>
      <c r="K542" s="96"/>
    </row>
    <row r="543" spans="1:11" ht="15.75" customHeight="1">
      <c r="A543" s="24"/>
      <c r="B543" s="96"/>
      <c r="C543" s="319"/>
      <c r="D543" s="61"/>
      <c r="E543" s="61"/>
      <c r="F543" s="61"/>
      <c r="G543" s="61"/>
      <c r="H543" s="61"/>
      <c r="I543" s="61"/>
      <c r="J543" s="96"/>
      <c r="K543" s="96"/>
    </row>
    <row r="544" spans="1:11" ht="15.75" customHeight="1">
      <c r="A544" s="24"/>
      <c r="B544" s="96"/>
      <c r="C544" s="319"/>
      <c r="D544" s="61"/>
      <c r="E544" s="61"/>
      <c r="F544" s="61"/>
      <c r="G544" s="61"/>
      <c r="H544" s="61"/>
      <c r="I544" s="61"/>
      <c r="J544" s="96"/>
      <c r="K544" s="96"/>
    </row>
    <row r="545" spans="1:11" ht="15.75" customHeight="1">
      <c r="A545" s="24"/>
      <c r="B545" s="96"/>
      <c r="C545" s="319"/>
      <c r="D545" s="61"/>
      <c r="E545" s="61"/>
      <c r="F545" s="61"/>
      <c r="G545" s="61"/>
      <c r="H545" s="61"/>
      <c r="I545" s="61"/>
      <c r="J545" s="96"/>
      <c r="K545" s="96"/>
    </row>
    <row r="546" spans="1:11" ht="15.75" customHeight="1">
      <c r="A546" s="24"/>
      <c r="B546" s="96"/>
      <c r="C546" s="319"/>
      <c r="D546" s="61"/>
      <c r="E546" s="61"/>
      <c r="F546" s="61"/>
      <c r="G546" s="61"/>
      <c r="H546" s="61"/>
      <c r="I546" s="61"/>
      <c r="J546" s="96"/>
      <c r="K546" s="96"/>
    </row>
    <row r="547" spans="1:11" ht="15.75" customHeight="1">
      <c r="A547" s="24"/>
      <c r="B547" s="96"/>
      <c r="C547" s="319"/>
      <c r="D547" s="61"/>
      <c r="E547" s="61"/>
      <c r="F547" s="61"/>
      <c r="G547" s="61"/>
      <c r="H547" s="61"/>
      <c r="I547" s="61"/>
      <c r="J547" s="96"/>
      <c r="K547" s="96"/>
    </row>
    <row r="548" spans="1:11" ht="15.75" customHeight="1">
      <c r="A548" s="24"/>
      <c r="B548" s="96"/>
      <c r="C548" s="319"/>
      <c r="D548" s="61"/>
      <c r="E548" s="61"/>
      <c r="F548" s="61"/>
      <c r="G548" s="61"/>
      <c r="H548" s="61"/>
      <c r="I548" s="61"/>
      <c r="J548" s="96"/>
      <c r="K548" s="96"/>
    </row>
    <row r="549" spans="1:11" ht="15.75" customHeight="1">
      <c r="A549" s="24"/>
      <c r="B549" s="96"/>
      <c r="C549" s="319"/>
      <c r="D549" s="61"/>
      <c r="E549" s="61"/>
      <c r="F549" s="61"/>
      <c r="G549" s="61"/>
      <c r="H549" s="61"/>
      <c r="I549" s="61"/>
      <c r="J549" s="96"/>
      <c r="K549" s="96"/>
    </row>
    <row r="550" spans="1:11" ht="15.75" customHeight="1">
      <c r="A550" s="24"/>
      <c r="B550" s="96"/>
      <c r="C550" s="319"/>
      <c r="D550" s="61"/>
      <c r="E550" s="61"/>
      <c r="F550" s="61"/>
      <c r="G550" s="61"/>
      <c r="H550" s="61"/>
      <c r="I550" s="61"/>
      <c r="J550" s="96"/>
      <c r="K550" s="96"/>
    </row>
    <row r="551" spans="1:11" ht="15.75" customHeight="1">
      <c r="A551" s="24"/>
      <c r="B551" s="96"/>
      <c r="C551" s="319"/>
      <c r="D551" s="61"/>
      <c r="E551" s="61"/>
      <c r="F551" s="61"/>
      <c r="G551" s="61"/>
      <c r="H551" s="61"/>
      <c r="I551" s="61"/>
      <c r="J551" s="96"/>
      <c r="K551" s="96"/>
    </row>
    <row r="552" spans="1:11" ht="15.75" customHeight="1">
      <c r="A552" s="24"/>
      <c r="B552" s="96"/>
      <c r="C552" s="319"/>
      <c r="D552" s="61"/>
      <c r="E552" s="61"/>
      <c r="F552" s="61"/>
      <c r="G552" s="61"/>
      <c r="H552" s="61"/>
      <c r="I552" s="61"/>
      <c r="J552" s="96"/>
      <c r="K552" s="96"/>
    </row>
    <row r="553" spans="1:11" ht="15.75" customHeight="1">
      <c r="A553" s="24"/>
      <c r="B553" s="96"/>
      <c r="C553" s="319"/>
      <c r="D553" s="61"/>
      <c r="E553" s="61"/>
      <c r="F553" s="61"/>
      <c r="G553" s="61"/>
      <c r="H553" s="61"/>
      <c r="I553" s="61"/>
      <c r="J553" s="96"/>
      <c r="K553" s="96"/>
    </row>
    <row r="554" spans="1:11" ht="15.75" customHeight="1">
      <c r="A554" s="24"/>
      <c r="B554" s="96"/>
      <c r="C554" s="319"/>
      <c r="D554" s="61"/>
      <c r="E554" s="61"/>
      <c r="F554" s="61"/>
      <c r="G554" s="61"/>
      <c r="H554" s="61"/>
      <c r="I554" s="61"/>
      <c r="J554" s="96"/>
      <c r="K554" s="96"/>
    </row>
    <row r="555" spans="1:11" ht="15.75" customHeight="1">
      <c r="A555" s="24"/>
      <c r="B555" s="96"/>
      <c r="C555" s="319"/>
      <c r="D555" s="61"/>
      <c r="E555" s="61"/>
      <c r="F555" s="61"/>
      <c r="G555" s="61"/>
      <c r="H555" s="61"/>
      <c r="I555" s="61"/>
      <c r="J555" s="96"/>
      <c r="K555" s="96"/>
    </row>
    <row r="556" spans="1:11" ht="15.75" customHeight="1">
      <c r="A556" s="24"/>
      <c r="B556" s="96"/>
      <c r="C556" s="319"/>
      <c r="D556" s="61"/>
      <c r="E556" s="61"/>
      <c r="F556" s="61"/>
      <c r="G556" s="61"/>
      <c r="H556" s="61"/>
      <c r="I556" s="61"/>
      <c r="J556" s="96"/>
      <c r="K556" s="96"/>
    </row>
    <row r="557" spans="1:11" ht="15.75" customHeight="1">
      <c r="A557" s="24"/>
      <c r="B557" s="96"/>
      <c r="C557" s="319"/>
      <c r="D557" s="61"/>
      <c r="E557" s="61"/>
      <c r="F557" s="61"/>
      <c r="G557" s="61"/>
      <c r="H557" s="61"/>
      <c r="I557" s="61"/>
      <c r="J557" s="96"/>
      <c r="K557" s="96"/>
    </row>
    <row r="558" spans="1:11" ht="15.75" customHeight="1">
      <c r="A558" s="24"/>
      <c r="B558" s="96"/>
      <c r="C558" s="319"/>
      <c r="D558" s="61"/>
      <c r="E558" s="61"/>
      <c r="F558" s="61"/>
      <c r="G558" s="61"/>
      <c r="H558" s="61"/>
      <c r="I558" s="61"/>
      <c r="J558" s="96"/>
      <c r="K558" s="96"/>
    </row>
    <row r="559" spans="1:11" ht="15.75" customHeight="1">
      <c r="A559" s="24"/>
      <c r="B559" s="96"/>
      <c r="C559" s="319"/>
      <c r="D559" s="61"/>
      <c r="E559" s="61"/>
      <c r="F559" s="61"/>
      <c r="G559" s="61"/>
      <c r="H559" s="61"/>
      <c r="I559" s="61"/>
      <c r="J559" s="96"/>
      <c r="K559" s="96"/>
    </row>
    <row r="560" spans="1:11" ht="15.75" customHeight="1">
      <c r="A560" s="24"/>
      <c r="B560" s="96"/>
      <c r="C560" s="319"/>
      <c r="D560" s="61"/>
      <c r="E560" s="61"/>
      <c r="F560" s="61"/>
      <c r="G560" s="61"/>
      <c r="H560" s="61"/>
      <c r="I560" s="61"/>
      <c r="J560" s="96"/>
      <c r="K560" s="96"/>
    </row>
    <row r="561" spans="1:11" ht="15.75" customHeight="1">
      <c r="A561" s="24"/>
      <c r="B561" s="96"/>
      <c r="C561" s="319"/>
      <c r="D561" s="61"/>
      <c r="E561" s="61"/>
      <c r="F561" s="61"/>
      <c r="G561" s="61"/>
      <c r="H561" s="61"/>
      <c r="I561" s="61"/>
      <c r="J561" s="96"/>
      <c r="K561" s="96"/>
    </row>
    <row r="562" spans="1:11" ht="15.75" customHeight="1">
      <c r="A562" s="24"/>
      <c r="B562" s="96"/>
      <c r="C562" s="319"/>
      <c r="D562" s="61"/>
      <c r="E562" s="61"/>
      <c r="F562" s="61"/>
      <c r="G562" s="61"/>
      <c r="H562" s="61"/>
      <c r="I562" s="61"/>
      <c r="J562" s="96"/>
      <c r="K562" s="96"/>
    </row>
    <row r="563" spans="1:11" ht="15.75" customHeight="1">
      <c r="A563" s="24"/>
      <c r="B563" s="96"/>
      <c r="C563" s="319"/>
      <c r="D563" s="61"/>
      <c r="E563" s="61"/>
      <c r="F563" s="61"/>
      <c r="G563" s="61"/>
      <c r="H563" s="61"/>
      <c r="I563" s="61"/>
      <c r="J563" s="96"/>
      <c r="K563" s="96"/>
    </row>
    <row r="564" spans="1:11" ht="15.75" customHeight="1">
      <c r="A564" s="24"/>
      <c r="B564" s="96"/>
      <c r="C564" s="319"/>
      <c r="D564" s="61"/>
      <c r="E564" s="61"/>
      <c r="F564" s="61"/>
      <c r="G564" s="61"/>
      <c r="H564" s="61"/>
      <c r="I564" s="61"/>
      <c r="J564" s="96"/>
      <c r="K564" s="96"/>
    </row>
    <row r="565" spans="1:11" ht="15.75" customHeight="1">
      <c r="A565" s="24"/>
      <c r="B565" s="96"/>
      <c r="C565" s="319"/>
      <c r="D565" s="61"/>
      <c r="E565" s="61"/>
      <c r="F565" s="61"/>
      <c r="G565" s="61"/>
      <c r="H565" s="61"/>
      <c r="I565" s="61"/>
      <c r="J565" s="96"/>
      <c r="K565" s="96"/>
    </row>
    <row r="566" spans="1:11" ht="15.75" customHeight="1">
      <c r="A566" s="24"/>
      <c r="B566" s="96"/>
      <c r="C566" s="319"/>
      <c r="D566" s="61"/>
      <c r="E566" s="61"/>
      <c r="F566" s="61"/>
      <c r="G566" s="61"/>
      <c r="H566" s="61"/>
      <c r="I566" s="61"/>
      <c r="J566" s="96"/>
      <c r="K566" s="96"/>
    </row>
    <row r="567" spans="1:11" ht="15.75" customHeight="1">
      <c r="A567" s="24"/>
      <c r="B567" s="96"/>
      <c r="C567" s="319"/>
      <c r="D567" s="61"/>
      <c r="E567" s="61"/>
      <c r="F567" s="61"/>
      <c r="G567" s="61"/>
      <c r="H567" s="61"/>
      <c r="I567" s="61"/>
      <c r="J567" s="96"/>
      <c r="K567" s="96"/>
    </row>
    <row r="568" spans="1:11" ht="15.75" customHeight="1">
      <c r="A568" s="24"/>
      <c r="B568" s="96"/>
      <c r="C568" s="319"/>
      <c r="D568" s="61"/>
      <c r="E568" s="61"/>
      <c r="F568" s="61"/>
      <c r="G568" s="61"/>
      <c r="H568" s="61"/>
      <c r="I568" s="61"/>
      <c r="J568" s="96"/>
      <c r="K568" s="96"/>
    </row>
    <row r="569" spans="1:11" ht="15.75" customHeight="1">
      <c r="A569" s="24"/>
      <c r="B569" s="96"/>
      <c r="C569" s="319"/>
      <c r="D569" s="61"/>
      <c r="E569" s="61"/>
      <c r="F569" s="61"/>
      <c r="G569" s="61"/>
      <c r="H569" s="61"/>
      <c r="I569" s="61"/>
      <c r="J569" s="96"/>
      <c r="K569" s="96"/>
    </row>
    <row r="570" spans="1:11" ht="15.75" customHeight="1">
      <c r="A570" s="24"/>
      <c r="B570" s="96"/>
      <c r="C570" s="319"/>
      <c r="D570" s="61"/>
      <c r="E570" s="61"/>
      <c r="F570" s="61"/>
      <c r="G570" s="61"/>
      <c r="H570" s="61"/>
      <c r="I570" s="61"/>
      <c r="J570" s="96"/>
      <c r="K570" s="96"/>
    </row>
    <row r="571" spans="1:11" ht="15.75" customHeight="1">
      <c r="A571" s="24"/>
      <c r="B571" s="96"/>
      <c r="C571" s="319"/>
      <c r="D571" s="61"/>
      <c r="E571" s="61"/>
      <c r="F571" s="61"/>
      <c r="G571" s="61"/>
      <c r="H571" s="61"/>
      <c r="I571" s="61"/>
      <c r="J571" s="96"/>
      <c r="K571" s="96"/>
    </row>
    <row r="572" spans="1:11" ht="15.75" customHeight="1">
      <c r="A572" s="24"/>
      <c r="B572" s="96"/>
      <c r="C572" s="319"/>
      <c r="D572" s="61"/>
      <c r="E572" s="61"/>
      <c r="F572" s="61"/>
      <c r="G572" s="61"/>
      <c r="H572" s="61"/>
      <c r="I572" s="61"/>
      <c r="J572" s="96"/>
      <c r="K572" s="96"/>
    </row>
    <row r="573" spans="1:11" ht="15.75" customHeight="1">
      <c r="A573" s="24"/>
      <c r="B573" s="96"/>
      <c r="C573" s="319"/>
      <c r="D573" s="61"/>
      <c r="E573" s="61"/>
      <c r="F573" s="61"/>
      <c r="G573" s="61"/>
      <c r="H573" s="61"/>
      <c r="I573" s="61"/>
      <c r="J573" s="96"/>
      <c r="K573" s="96"/>
    </row>
    <row r="574" spans="1:11" ht="15.75" customHeight="1">
      <c r="A574" s="24"/>
      <c r="B574" s="96"/>
      <c r="C574" s="319"/>
      <c r="D574" s="61"/>
      <c r="E574" s="61"/>
      <c r="F574" s="61"/>
      <c r="G574" s="61"/>
      <c r="H574" s="61"/>
      <c r="I574" s="61"/>
      <c r="J574" s="96"/>
      <c r="K574" s="96"/>
    </row>
    <row r="575" spans="1:11" ht="15.75" customHeight="1">
      <c r="A575" s="24"/>
      <c r="B575" s="96"/>
      <c r="C575" s="319"/>
      <c r="D575" s="61"/>
      <c r="E575" s="61"/>
      <c r="F575" s="61"/>
      <c r="G575" s="61"/>
      <c r="H575" s="61"/>
      <c r="I575" s="61"/>
      <c r="J575" s="96"/>
      <c r="K575" s="96"/>
    </row>
    <row r="576" spans="1:11" ht="15.75" customHeight="1">
      <c r="A576" s="24"/>
      <c r="B576" s="96"/>
      <c r="C576" s="319"/>
      <c r="D576" s="61"/>
      <c r="E576" s="61"/>
      <c r="F576" s="61"/>
      <c r="G576" s="61"/>
      <c r="H576" s="61"/>
      <c r="I576" s="61"/>
      <c r="J576" s="96"/>
      <c r="K576" s="96"/>
    </row>
    <row r="577" spans="1:11" ht="15.75" customHeight="1">
      <c r="A577" s="24"/>
      <c r="B577" s="96"/>
      <c r="C577" s="319"/>
      <c r="D577" s="61"/>
      <c r="E577" s="61"/>
      <c r="F577" s="61"/>
      <c r="G577" s="61"/>
      <c r="H577" s="61"/>
      <c r="I577" s="61"/>
      <c r="J577" s="96"/>
      <c r="K577" s="96"/>
    </row>
    <row r="578" spans="1:11" ht="15.75" customHeight="1">
      <c r="A578" s="24"/>
      <c r="B578" s="96"/>
      <c r="C578" s="319"/>
      <c r="D578" s="61"/>
      <c r="E578" s="61"/>
      <c r="F578" s="61"/>
      <c r="G578" s="61"/>
      <c r="H578" s="61"/>
      <c r="I578" s="61"/>
      <c r="J578" s="96"/>
      <c r="K578" s="96"/>
    </row>
    <row r="579" spans="1:11" ht="15.75" customHeight="1">
      <c r="A579" s="24"/>
      <c r="B579" s="96"/>
      <c r="C579" s="319"/>
      <c r="D579" s="61"/>
      <c r="E579" s="61"/>
      <c r="F579" s="61"/>
      <c r="G579" s="61"/>
      <c r="H579" s="61"/>
      <c r="I579" s="61"/>
      <c r="J579" s="96"/>
      <c r="K579" s="96"/>
    </row>
    <row r="580" spans="1:11" ht="15.75" customHeight="1">
      <c r="A580" s="24"/>
      <c r="B580" s="96"/>
      <c r="C580" s="319"/>
      <c r="D580" s="61"/>
      <c r="E580" s="61"/>
      <c r="F580" s="61"/>
      <c r="G580" s="61"/>
      <c r="H580" s="61"/>
      <c r="I580" s="61"/>
      <c r="J580" s="96"/>
      <c r="K580" s="96"/>
    </row>
    <row r="581" spans="1:11" ht="15.75" customHeight="1">
      <c r="A581" s="24"/>
      <c r="B581" s="96"/>
      <c r="C581" s="319"/>
      <c r="D581" s="61"/>
      <c r="E581" s="61"/>
      <c r="F581" s="61"/>
      <c r="G581" s="61"/>
      <c r="H581" s="61"/>
      <c r="I581" s="61"/>
      <c r="J581" s="96"/>
      <c r="K581" s="96"/>
    </row>
    <row r="582" spans="1:11" ht="15.75" customHeight="1">
      <c r="A582" s="24"/>
      <c r="B582" s="96"/>
      <c r="C582" s="319"/>
      <c r="D582" s="61"/>
      <c r="E582" s="61"/>
      <c r="F582" s="61"/>
      <c r="G582" s="61"/>
      <c r="H582" s="61"/>
      <c r="I582" s="61"/>
      <c r="J582" s="96"/>
      <c r="K582" s="96"/>
    </row>
    <row r="583" spans="1:11" ht="15.75" customHeight="1">
      <c r="A583" s="24"/>
      <c r="B583" s="96"/>
      <c r="C583" s="319"/>
      <c r="D583" s="61"/>
      <c r="E583" s="61"/>
      <c r="F583" s="61"/>
      <c r="G583" s="61"/>
      <c r="H583" s="61"/>
      <c r="I583" s="61"/>
      <c r="J583" s="96"/>
      <c r="K583" s="96"/>
    </row>
    <row r="584" spans="1:11" ht="15.75" customHeight="1">
      <c r="A584" s="24"/>
      <c r="B584" s="96"/>
      <c r="C584" s="319"/>
      <c r="D584" s="61"/>
      <c r="E584" s="61"/>
      <c r="F584" s="61"/>
      <c r="G584" s="61"/>
      <c r="H584" s="61"/>
      <c r="I584" s="61"/>
      <c r="J584" s="96"/>
      <c r="K584" s="96"/>
    </row>
    <row r="585" spans="1:11" ht="15.75" customHeight="1">
      <c r="A585" s="24"/>
      <c r="B585" s="96"/>
      <c r="C585" s="319"/>
      <c r="D585" s="61"/>
      <c r="E585" s="61"/>
      <c r="F585" s="61"/>
      <c r="G585" s="61"/>
      <c r="H585" s="61"/>
      <c r="I585" s="61"/>
      <c r="J585" s="96"/>
      <c r="K585" s="96"/>
    </row>
    <row r="586" spans="1:11" ht="15.75" customHeight="1">
      <c r="A586" s="24"/>
      <c r="B586" s="96"/>
      <c r="C586" s="319"/>
      <c r="D586" s="61"/>
      <c r="E586" s="61"/>
      <c r="F586" s="61"/>
      <c r="G586" s="61"/>
      <c r="H586" s="61"/>
      <c r="I586" s="61"/>
      <c r="J586" s="96"/>
      <c r="K586" s="96"/>
    </row>
    <row r="587" spans="1:11" ht="15.75" customHeight="1">
      <c r="A587" s="24"/>
      <c r="B587" s="96"/>
      <c r="C587" s="319"/>
      <c r="D587" s="61"/>
      <c r="E587" s="61"/>
      <c r="F587" s="61"/>
      <c r="G587" s="61"/>
      <c r="H587" s="61"/>
      <c r="I587" s="61"/>
      <c r="J587" s="96"/>
      <c r="K587" s="96"/>
    </row>
    <row r="588" spans="1:11" ht="15.75" customHeight="1">
      <c r="A588" s="24"/>
      <c r="B588" s="96"/>
      <c r="C588" s="319"/>
      <c r="D588" s="61"/>
      <c r="E588" s="61"/>
      <c r="F588" s="61"/>
      <c r="G588" s="61"/>
      <c r="H588" s="61"/>
      <c r="I588" s="61"/>
      <c r="J588" s="96"/>
      <c r="K588" s="96"/>
    </row>
    <row r="589" spans="1:11" ht="15.75" customHeight="1">
      <c r="A589" s="24"/>
      <c r="B589" s="96"/>
      <c r="C589" s="319"/>
      <c r="D589" s="61"/>
      <c r="E589" s="61"/>
      <c r="F589" s="61"/>
      <c r="G589" s="61"/>
      <c r="H589" s="61"/>
      <c r="I589" s="61"/>
      <c r="J589" s="96"/>
      <c r="K589" s="96"/>
    </row>
    <row r="590" spans="1:11" ht="15.75" customHeight="1">
      <c r="A590" s="24"/>
      <c r="B590" s="96"/>
      <c r="C590" s="319"/>
      <c r="D590" s="61"/>
      <c r="E590" s="61"/>
      <c r="F590" s="61"/>
      <c r="G590" s="61"/>
      <c r="H590" s="61"/>
      <c r="I590" s="61"/>
      <c r="J590" s="96"/>
      <c r="K590" s="96"/>
    </row>
    <row r="591" spans="1:11" ht="15.75" customHeight="1">
      <c r="A591" s="24"/>
      <c r="B591" s="96"/>
      <c r="C591" s="319"/>
      <c r="D591" s="61"/>
      <c r="E591" s="61"/>
      <c r="F591" s="61"/>
      <c r="G591" s="61"/>
      <c r="H591" s="61"/>
      <c r="I591" s="61"/>
      <c r="J591" s="96"/>
      <c r="K591" s="96"/>
    </row>
    <row r="592" spans="1:11" ht="15.75" customHeight="1">
      <c r="A592" s="24"/>
      <c r="B592" s="96"/>
      <c r="C592" s="319"/>
      <c r="D592" s="61"/>
      <c r="E592" s="61"/>
      <c r="F592" s="61"/>
      <c r="G592" s="61"/>
      <c r="H592" s="61"/>
      <c r="I592" s="61"/>
      <c r="J592" s="96"/>
      <c r="K592" s="96"/>
    </row>
    <row r="593" spans="1:11" ht="15.75" customHeight="1">
      <c r="A593" s="24"/>
      <c r="B593" s="96"/>
      <c r="C593" s="319"/>
      <c r="D593" s="61"/>
      <c r="E593" s="61"/>
      <c r="F593" s="61"/>
      <c r="G593" s="61"/>
      <c r="H593" s="61"/>
      <c r="I593" s="61"/>
      <c r="J593" s="96"/>
      <c r="K593" s="96"/>
    </row>
    <row r="594" spans="1:11" ht="15.75" customHeight="1">
      <c r="A594" s="24"/>
      <c r="B594" s="96"/>
      <c r="C594" s="319"/>
      <c r="D594" s="61"/>
      <c r="E594" s="61"/>
      <c r="F594" s="61"/>
      <c r="G594" s="61"/>
      <c r="H594" s="61"/>
      <c r="I594" s="61"/>
      <c r="J594" s="96"/>
      <c r="K594" s="96"/>
    </row>
    <row r="595" spans="1:11" ht="15.75" customHeight="1">
      <c r="A595" s="24"/>
      <c r="B595" s="96"/>
      <c r="C595" s="319"/>
      <c r="D595" s="61"/>
      <c r="E595" s="61"/>
      <c r="F595" s="61"/>
      <c r="G595" s="61"/>
      <c r="H595" s="61"/>
      <c r="I595" s="61"/>
      <c r="J595" s="96"/>
      <c r="K595" s="96"/>
    </row>
    <row r="596" spans="1:11" ht="15.75" customHeight="1">
      <c r="A596" s="24"/>
      <c r="B596" s="96"/>
      <c r="C596" s="319"/>
      <c r="D596" s="61"/>
      <c r="E596" s="61"/>
      <c r="F596" s="61"/>
      <c r="G596" s="61"/>
      <c r="H596" s="61"/>
      <c r="I596" s="61"/>
      <c r="J596" s="96"/>
      <c r="K596" s="96"/>
    </row>
    <row r="597" spans="1:11" ht="15.75" customHeight="1">
      <c r="A597" s="24"/>
      <c r="B597" s="96"/>
      <c r="C597" s="319"/>
      <c r="D597" s="61"/>
      <c r="E597" s="61"/>
      <c r="F597" s="61"/>
      <c r="G597" s="61"/>
      <c r="H597" s="61"/>
      <c r="I597" s="61"/>
      <c r="J597" s="96"/>
      <c r="K597" s="96"/>
    </row>
    <row r="598" spans="1:11" ht="15.75" customHeight="1">
      <c r="A598" s="24"/>
      <c r="B598" s="96"/>
      <c r="C598" s="319"/>
      <c r="D598" s="61"/>
      <c r="E598" s="61"/>
      <c r="F598" s="61"/>
      <c r="G598" s="61"/>
      <c r="H598" s="61"/>
      <c r="I598" s="61"/>
      <c r="J598" s="96"/>
      <c r="K598" s="96"/>
    </row>
    <row r="599" spans="1:11" ht="15.75" customHeight="1">
      <c r="A599" s="24"/>
      <c r="B599" s="96"/>
      <c r="C599" s="319"/>
      <c r="D599" s="61"/>
      <c r="E599" s="61"/>
      <c r="F599" s="61"/>
      <c r="G599" s="61"/>
      <c r="H599" s="61"/>
      <c r="I599" s="61"/>
      <c r="J599" s="96"/>
      <c r="K599" s="96"/>
    </row>
    <row r="600" spans="1:11" ht="15.75" customHeight="1">
      <c r="A600" s="24"/>
      <c r="B600" s="96"/>
      <c r="C600" s="319"/>
      <c r="D600" s="61"/>
      <c r="E600" s="61"/>
      <c r="F600" s="61"/>
      <c r="G600" s="61"/>
      <c r="H600" s="61"/>
      <c r="I600" s="61"/>
      <c r="J600" s="96"/>
      <c r="K600" s="96"/>
    </row>
    <row r="601" spans="1:11" ht="15.75" customHeight="1">
      <c r="A601" s="24"/>
      <c r="B601" s="96"/>
      <c r="C601" s="319"/>
      <c r="D601" s="61"/>
      <c r="E601" s="61"/>
      <c r="F601" s="61"/>
      <c r="G601" s="61"/>
      <c r="H601" s="61"/>
      <c r="I601" s="61"/>
      <c r="J601" s="96"/>
      <c r="K601" s="96"/>
    </row>
    <row r="602" spans="1:11" ht="15.75" customHeight="1">
      <c r="A602" s="24"/>
      <c r="B602" s="96"/>
      <c r="C602" s="319"/>
      <c r="D602" s="61"/>
      <c r="E602" s="61"/>
      <c r="F602" s="61"/>
      <c r="G602" s="61"/>
      <c r="H602" s="61"/>
      <c r="I602" s="61"/>
      <c r="J602" s="96"/>
      <c r="K602" s="96"/>
    </row>
    <row r="603" spans="1:11" ht="15.75" customHeight="1">
      <c r="A603" s="24"/>
      <c r="B603" s="96"/>
      <c r="C603" s="319"/>
      <c r="D603" s="61"/>
      <c r="E603" s="61"/>
      <c r="F603" s="61"/>
      <c r="G603" s="61"/>
      <c r="H603" s="61"/>
      <c r="I603" s="61"/>
      <c r="J603" s="96"/>
      <c r="K603" s="96"/>
    </row>
    <row r="604" spans="1:11" ht="15.75" customHeight="1">
      <c r="A604" s="24"/>
      <c r="B604" s="96"/>
      <c r="C604" s="319"/>
      <c r="D604" s="61"/>
      <c r="E604" s="61"/>
      <c r="F604" s="61"/>
      <c r="G604" s="61"/>
      <c r="H604" s="61"/>
      <c r="I604" s="61"/>
      <c r="J604" s="96"/>
      <c r="K604" s="96"/>
    </row>
    <row r="605" spans="1:11" ht="15.75" customHeight="1">
      <c r="A605" s="24"/>
      <c r="B605" s="96"/>
      <c r="C605" s="319"/>
      <c r="D605" s="61"/>
      <c r="E605" s="61"/>
      <c r="F605" s="61"/>
      <c r="G605" s="61"/>
      <c r="H605" s="61"/>
      <c r="I605" s="61"/>
      <c r="J605" s="96"/>
      <c r="K605" s="96"/>
    </row>
    <row r="606" spans="1:11" ht="15.75" customHeight="1">
      <c r="A606" s="24"/>
      <c r="B606" s="96"/>
      <c r="C606" s="319"/>
      <c r="D606" s="61"/>
      <c r="E606" s="61"/>
      <c r="F606" s="61"/>
      <c r="G606" s="61"/>
      <c r="H606" s="61"/>
      <c r="I606" s="61"/>
      <c r="J606" s="96"/>
      <c r="K606" s="96"/>
    </row>
    <row r="607" spans="1:11" ht="15.75" customHeight="1">
      <c r="A607" s="24"/>
      <c r="B607" s="96"/>
      <c r="C607" s="319"/>
      <c r="D607" s="61"/>
      <c r="E607" s="61"/>
      <c r="F607" s="61"/>
      <c r="G607" s="61"/>
      <c r="H607" s="61"/>
      <c r="I607" s="61"/>
      <c r="J607" s="96"/>
      <c r="K607" s="96"/>
    </row>
    <row r="608" spans="1:11" ht="15.75" customHeight="1">
      <c r="A608" s="24"/>
      <c r="B608" s="96"/>
      <c r="C608" s="319"/>
      <c r="D608" s="61"/>
      <c r="E608" s="61"/>
      <c r="F608" s="61"/>
      <c r="G608" s="61"/>
      <c r="H608" s="61"/>
      <c r="I608" s="61"/>
      <c r="J608" s="96"/>
      <c r="K608" s="96"/>
    </row>
    <row r="609" spans="1:11" ht="15.75" customHeight="1">
      <c r="A609" s="24"/>
      <c r="B609" s="96"/>
      <c r="C609" s="319"/>
      <c r="D609" s="61"/>
      <c r="E609" s="61"/>
      <c r="F609" s="61"/>
      <c r="G609" s="61"/>
      <c r="H609" s="61"/>
      <c r="I609" s="61"/>
      <c r="J609" s="96"/>
      <c r="K609" s="96"/>
    </row>
    <row r="610" spans="1:11" ht="15.75" customHeight="1">
      <c r="A610" s="24"/>
      <c r="B610" s="96"/>
      <c r="C610" s="319"/>
      <c r="D610" s="61"/>
      <c r="E610" s="61"/>
      <c r="F610" s="61"/>
      <c r="G610" s="61"/>
      <c r="H610" s="61"/>
      <c r="I610" s="61"/>
      <c r="J610" s="96"/>
      <c r="K610" s="96"/>
    </row>
    <row r="611" spans="1:11" ht="15.75" customHeight="1">
      <c r="A611" s="24"/>
      <c r="B611" s="96"/>
      <c r="C611" s="319"/>
      <c r="D611" s="61"/>
      <c r="E611" s="61"/>
      <c r="F611" s="61"/>
      <c r="G611" s="61"/>
      <c r="H611" s="61"/>
      <c r="I611" s="61"/>
      <c r="J611" s="96"/>
      <c r="K611" s="96"/>
    </row>
    <row r="612" spans="1:11" ht="15.75" customHeight="1">
      <c r="A612" s="24"/>
      <c r="B612" s="96"/>
      <c r="C612" s="319"/>
      <c r="D612" s="61"/>
      <c r="E612" s="61"/>
      <c r="F612" s="61"/>
      <c r="G612" s="61"/>
      <c r="H612" s="61"/>
      <c r="I612" s="61"/>
      <c r="J612" s="96"/>
      <c r="K612" s="96"/>
    </row>
    <row r="613" spans="1:11" ht="15.75" customHeight="1">
      <c r="A613" s="24"/>
      <c r="B613" s="96"/>
      <c r="C613" s="319"/>
      <c r="D613" s="61"/>
      <c r="E613" s="61"/>
      <c r="F613" s="61"/>
      <c r="G613" s="61"/>
      <c r="H613" s="61"/>
      <c r="I613" s="61"/>
      <c r="J613" s="96"/>
      <c r="K613" s="96"/>
    </row>
    <row r="614" spans="1:11" ht="15.75" customHeight="1">
      <c r="A614" s="24"/>
      <c r="B614" s="96"/>
      <c r="C614" s="319"/>
      <c r="D614" s="61"/>
      <c r="E614" s="61"/>
      <c r="F614" s="61"/>
      <c r="G614" s="61"/>
      <c r="H614" s="61"/>
      <c r="I614" s="61"/>
      <c r="J614" s="96"/>
      <c r="K614" s="96"/>
    </row>
    <row r="615" spans="1:11" ht="15.75" customHeight="1">
      <c r="A615" s="24"/>
      <c r="B615" s="96"/>
      <c r="C615" s="319"/>
      <c r="D615" s="61"/>
      <c r="E615" s="61"/>
      <c r="F615" s="61"/>
      <c r="G615" s="61"/>
      <c r="H615" s="61"/>
      <c r="I615" s="61"/>
      <c r="J615" s="96"/>
      <c r="K615" s="96"/>
    </row>
    <row r="616" spans="1:11" ht="15.75" customHeight="1">
      <c r="A616" s="24"/>
      <c r="B616" s="96"/>
      <c r="C616" s="319"/>
      <c r="D616" s="61"/>
      <c r="E616" s="61"/>
      <c r="F616" s="61"/>
      <c r="G616" s="61"/>
      <c r="H616" s="61"/>
      <c r="I616" s="61"/>
      <c r="J616" s="96"/>
      <c r="K616" s="96"/>
    </row>
    <row r="617" spans="1:11" ht="15.75" customHeight="1">
      <c r="A617" s="24"/>
      <c r="B617" s="96"/>
      <c r="C617" s="319"/>
      <c r="D617" s="61"/>
      <c r="E617" s="61"/>
      <c r="F617" s="61"/>
      <c r="G617" s="61"/>
      <c r="H617" s="61"/>
      <c r="I617" s="61"/>
      <c r="J617" s="96"/>
      <c r="K617" s="96"/>
    </row>
    <row r="618" spans="1:11" ht="15.75" customHeight="1">
      <c r="A618" s="24"/>
      <c r="B618" s="96"/>
      <c r="C618" s="319"/>
      <c r="D618" s="61"/>
      <c r="E618" s="61"/>
      <c r="F618" s="61"/>
      <c r="G618" s="61"/>
      <c r="H618" s="61"/>
      <c r="I618" s="61"/>
      <c r="J618" s="96"/>
      <c r="K618" s="96"/>
    </row>
    <row r="619" spans="1:11" ht="15.75" customHeight="1">
      <c r="A619" s="24"/>
      <c r="B619" s="96"/>
      <c r="C619" s="319"/>
      <c r="D619" s="61"/>
      <c r="E619" s="61"/>
      <c r="F619" s="61"/>
      <c r="G619" s="61"/>
      <c r="H619" s="61"/>
      <c r="I619" s="61"/>
      <c r="J619" s="96"/>
      <c r="K619" s="96"/>
    </row>
    <row r="620" spans="1:11" ht="15.75" customHeight="1">
      <c r="A620" s="24"/>
      <c r="B620" s="96"/>
      <c r="C620" s="319"/>
      <c r="D620" s="61"/>
      <c r="E620" s="61"/>
      <c r="F620" s="61"/>
      <c r="G620" s="61"/>
      <c r="H620" s="61"/>
      <c r="I620" s="61"/>
      <c r="J620" s="96"/>
      <c r="K620" s="96"/>
    </row>
    <row r="621" spans="1:11" ht="15.75" customHeight="1">
      <c r="A621" s="24"/>
      <c r="B621" s="96"/>
      <c r="C621" s="319"/>
      <c r="D621" s="61"/>
      <c r="E621" s="61"/>
      <c r="F621" s="61"/>
      <c r="G621" s="61"/>
      <c r="H621" s="61"/>
      <c r="I621" s="61"/>
      <c r="J621" s="96"/>
      <c r="K621" s="96"/>
    </row>
    <row r="622" spans="1:11" ht="15.75" customHeight="1">
      <c r="A622" s="24"/>
      <c r="B622" s="96"/>
      <c r="C622" s="319"/>
      <c r="D622" s="61"/>
      <c r="E622" s="61"/>
      <c r="F622" s="61"/>
      <c r="G622" s="61"/>
      <c r="H622" s="61"/>
      <c r="I622" s="61"/>
      <c r="J622" s="96"/>
      <c r="K622" s="96"/>
    </row>
    <row r="623" spans="1:11" ht="15.75" customHeight="1">
      <c r="A623" s="24"/>
      <c r="B623" s="96"/>
      <c r="C623" s="319"/>
      <c r="D623" s="61"/>
      <c r="E623" s="61"/>
      <c r="F623" s="61"/>
      <c r="G623" s="61"/>
      <c r="H623" s="61"/>
      <c r="I623" s="61"/>
      <c r="J623" s="96"/>
      <c r="K623" s="96"/>
    </row>
    <row r="624" spans="1:11" ht="15.75" customHeight="1">
      <c r="A624" s="24"/>
      <c r="B624" s="96"/>
      <c r="C624" s="319"/>
      <c r="D624" s="61"/>
      <c r="E624" s="61"/>
      <c r="F624" s="61"/>
      <c r="G624" s="61"/>
      <c r="H624" s="61"/>
      <c r="I624" s="61"/>
      <c r="J624" s="96"/>
      <c r="K624" s="96"/>
    </row>
    <row r="625" spans="1:11" ht="15.75" customHeight="1">
      <c r="A625" s="24"/>
      <c r="B625" s="96"/>
      <c r="C625" s="319"/>
      <c r="D625" s="61"/>
      <c r="E625" s="61"/>
      <c r="F625" s="61"/>
      <c r="G625" s="61"/>
      <c r="H625" s="61"/>
      <c r="I625" s="61"/>
      <c r="J625" s="96"/>
      <c r="K625" s="96"/>
    </row>
    <row r="626" spans="1:11" ht="15.75" customHeight="1">
      <c r="A626" s="24"/>
      <c r="B626" s="96"/>
      <c r="C626" s="319"/>
      <c r="D626" s="61"/>
      <c r="E626" s="61"/>
      <c r="F626" s="61"/>
      <c r="G626" s="61"/>
      <c r="H626" s="61"/>
      <c r="I626" s="61"/>
      <c r="J626" s="96"/>
      <c r="K626" s="96"/>
    </row>
    <row r="627" spans="1:11" ht="15.75" customHeight="1">
      <c r="A627" s="24"/>
      <c r="B627" s="96"/>
      <c r="C627" s="319"/>
      <c r="D627" s="61"/>
      <c r="E627" s="61"/>
      <c r="F627" s="61"/>
      <c r="G627" s="61"/>
      <c r="H627" s="61"/>
      <c r="I627" s="61"/>
      <c r="J627" s="96"/>
      <c r="K627" s="96"/>
    </row>
    <row r="628" spans="1:11" ht="15.75" customHeight="1">
      <c r="A628" s="24"/>
      <c r="B628" s="96"/>
      <c r="C628" s="319"/>
      <c r="D628" s="61"/>
      <c r="E628" s="61"/>
      <c r="F628" s="61"/>
      <c r="G628" s="61"/>
      <c r="H628" s="61"/>
      <c r="I628" s="61"/>
      <c r="J628" s="96"/>
      <c r="K628" s="96"/>
    </row>
    <row r="629" spans="1:11" ht="15.75" customHeight="1">
      <c r="A629" s="24"/>
      <c r="B629" s="96"/>
      <c r="C629" s="319"/>
      <c r="D629" s="61"/>
      <c r="E629" s="61"/>
      <c r="F629" s="61"/>
      <c r="G629" s="61"/>
      <c r="H629" s="61"/>
      <c r="I629" s="61"/>
      <c r="J629" s="96"/>
      <c r="K629" s="96"/>
    </row>
    <row r="630" spans="1:11" ht="15.75" customHeight="1">
      <c r="A630" s="24"/>
      <c r="B630" s="96"/>
      <c r="C630" s="319"/>
      <c r="D630" s="61"/>
      <c r="E630" s="61"/>
      <c r="F630" s="61"/>
      <c r="G630" s="61"/>
      <c r="H630" s="61"/>
      <c r="I630" s="61"/>
      <c r="J630" s="96"/>
      <c r="K630" s="96"/>
    </row>
    <row r="631" spans="1:11" ht="15.75" customHeight="1">
      <c r="A631" s="24"/>
      <c r="B631" s="96"/>
      <c r="C631" s="319"/>
      <c r="D631" s="61"/>
      <c r="E631" s="61"/>
      <c r="F631" s="61"/>
      <c r="G631" s="61"/>
      <c r="H631" s="61"/>
      <c r="I631" s="61"/>
      <c r="J631" s="96"/>
      <c r="K631" s="96"/>
    </row>
    <row r="632" spans="1:11" ht="15.75" customHeight="1">
      <c r="A632" s="24"/>
      <c r="B632" s="96"/>
      <c r="C632" s="319"/>
      <c r="D632" s="61"/>
      <c r="E632" s="61"/>
      <c r="F632" s="61"/>
      <c r="G632" s="61"/>
      <c r="H632" s="61"/>
      <c r="I632" s="61"/>
      <c r="J632" s="96"/>
      <c r="K632" s="96"/>
    </row>
    <row r="633" spans="1:11" ht="15.75" customHeight="1">
      <c r="A633" s="24"/>
      <c r="B633" s="96"/>
      <c r="C633" s="319"/>
      <c r="D633" s="61"/>
      <c r="E633" s="61"/>
      <c r="F633" s="61"/>
      <c r="G633" s="61"/>
      <c r="H633" s="61"/>
      <c r="I633" s="61"/>
      <c r="J633" s="96"/>
      <c r="K633" s="96"/>
    </row>
    <row r="634" spans="1:11" ht="15.75" customHeight="1">
      <c r="A634" s="24"/>
      <c r="B634" s="96"/>
      <c r="C634" s="319"/>
      <c r="D634" s="61"/>
      <c r="E634" s="61"/>
      <c r="F634" s="61"/>
      <c r="G634" s="61"/>
      <c r="H634" s="61"/>
      <c r="I634" s="61"/>
      <c r="J634" s="96"/>
      <c r="K634" s="96"/>
    </row>
    <row r="635" spans="1:11" ht="15.75" customHeight="1">
      <c r="A635" s="24"/>
      <c r="B635" s="96"/>
      <c r="C635" s="319"/>
      <c r="D635" s="61"/>
      <c r="E635" s="61"/>
      <c r="F635" s="61"/>
      <c r="G635" s="61"/>
      <c r="H635" s="61"/>
      <c r="I635" s="61"/>
      <c r="J635" s="96"/>
      <c r="K635" s="96"/>
    </row>
    <row r="636" spans="1:11" ht="15.75" customHeight="1">
      <c r="A636" s="24"/>
      <c r="B636" s="96"/>
      <c r="C636" s="319"/>
      <c r="D636" s="61"/>
      <c r="E636" s="61"/>
      <c r="F636" s="61"/>
      <c r="G636" s="61"/>
      <c r="H636" s="61"/>
      <c r="I636" s="61"/>
      <c r="J636" s="96"/>
      <c r="K636" s="96"/>
    </row>
    <row r="637" spans="1:11" ht="15.75" customHeight="1">
      <c r="A637" s="24"/>
      <c r="B637" s="96"/>
      <c r="C637" s="319"/>
      <c r="D637" s="61"/>
      <c r="E637" s="61"/>
      <c r="F637" s="61"/>
      <c r="G637" s="61"/>
      <c r="H637" s="61"/>
      <c r="I637" s="61"/>
      <c r="J637" s="96"/>
      <c r="K637" s="96"/>
    </row>
    <row r="638" spans="1:11" ht="15.75" customHeight="1">
      <c r="A638" s="24"/>
      <c r="B638" s="96"/>
      <c r="C638" s="319"/>
      <c r="D638" s="61"/>
      <c r="E638" s="61"/>
      <c r="F638" s="61"/>
      <c r="G638" s="61"/>
      <c r="H638" s="61"/>
      <c r="I638" s="61"/>
      <c r="J638" s="96"/>
      <c r="K638" s="96"/>
    </row>
    <row r="639" spans="1:11" ht="15.75" customHeight="1">
      <c r="A639" s="24"/>
      <c r="B639" s="96"/>
      <c r="C639" s="319"/>
      <c r="D639" s="61"/>
      <c r="E639" s="61"/>
      <c r="F639" s="61"/>
      <c r="G639" s="61"/>
      <c r="H639" s="61"/>
      <c r="I639" s="61"/>
      <c r="J639" s="96"/>
      <c r="K639" s="96"/>
    </row>
    <row r="640" spans="1:11" ht="15.75" customHeight="1">
      <c r="A640" s="24"/>
      <c r="B640" s="96"/>
      <c r="C640" s="319"/>
      <c r="D640" s="61"/>
      <c r="E640" s="61"/>
      <c r="F640" s="61"/>
      <c r="G640" s="61"/>
      <c r="H640" s="61"/>
      <c r="I640" s="61"/>
      <c r="J640" s="96"/>
      <c r="K640" s="96"/>
    </row>
    <row r="641" spans="1:11" ht="15.75" customHeight="1">
      <c r="A641" s="24"/>
      <c r="B641" s="96"/>
      <c r="C641" s="319"/>
      <c r="D641" s="61"/>
      <c r="E641" s="61"/>
      <c r="F641" s="61"/>
      <c r="G641" s="61"/>
      <c r="H641" s="61"/>
      <c r="I641" s="61"/>
      <c r="J641" s="96"/>
      <c r="K641" s="96"/>
    </row>
    <row r="642" spans="1:11" ht="15.75" customHeight="1">
      <c r="A642" s="24"/>
      <c r="B642" s="96"/>
      <c r="C642" s="319"/>
      <c r="D642" s="61"/>
      <c r="E642" s="61"/>
      <c r="F642" s="61"/>
      <c r="G642" s="61"/>
      <c r="H642" s="61"/>
      <c r="I642" s="61"/>
      <c r="J642" s="96"/>
      <c r="K642" s="96"/>
    </row>
    <row r="643" spans="1:11" ht="15.75" customHeight="1">
      <c r="A643" s="24"/>
      <c r="B643" s="96"/>
      <c r="C643" s="319"/>
      <c r="D643" s="61"/>
      <c r="E643" s="61"/>
      <c r="F643" s="61"/>
      <c r="G643" s="61"/>
      <c r="H643" s="61"/>
      <c r="I643" s="61"/>
      <c r="J643" s="96"/>
      <c r="K643" s="96"/>
    </row>
    <row r="644" spans="1:11" ht="15.75" customHeight="1">
      <c r="A644" s="24"/>
      <c r="B644" s="96"/>
      <c r="C644" s="319"/>
      <c r="D644" s="61"/>
      <c r="E644" s="61"/>
      <c r="F644" s="61"/>
      <c r="G644" s="61"/>
      <c r="H644" s="61"/>
      <c r="I644" s="61"/>
      <c r="J644" s="96"/>
      <c r="K644" s="96"/>
    </row>
    <row r="645" spans="1:11" ht="15.75" customHeight="1">
      <c r="A645" s="24"/>
      <c r="B645" s="96"/>
      <c r="C645" s="319"/>
      <c r="D645" s="61"/>
      <c r="E645" s="61"/>
      <c r="F645" s="61"/>
      <c r="G645" s="61"/>
      <c r="H645" s="61"/>
      <c r="I645" s="61"/>
      <c r="J645" s="96"/>
      <c r="K645" s="96"/>
    </row>
    <row r="646" spans="1:11" ht="15.75" customHeight="1">
      <c r="A646" s="24"/>
      <c r="B646" s="96"/>
      <c r="C646" s="319"/>
      <c r="D646" s="61"/>
      <c r="E646" s="61"/>
      <c r="F646" s="61"/>
      <c r="G646" s="61"/>
      <c r="H646" s="61"/>
      <c r="I646" s="61"/>
      <c r="J646" s="96"/>
      <c r="K646" s="96"/>
    </row>
    <row r="647" spans="1:11" ht="15.75" customHeight="1">
      <c r="A647" s="24"/>
      <c r="B647" s="96"/>
      <c r="C647" s="319"/>
      <c r="D647" s="61"/>
      <c r="E647" s="61"/>
      <c r="F647" s="61"/>
      <c r="G647" s="61"/>
      <c r="H647" s="61"/>
      <c r="I647" s="61"/>
      <c r="J647" s="96"/>
      <c r="K647" s="96"/>
    </row>
    <row r="648" spans="1:11" ht="15.75" customHeight="1">
      <c r="A648" s="24"/>
      <c r="B648" s="96"/>
      <c r="C648" s="319"/>
      <c r="D648" s="61"/>
      <c r="E648" s="61"/>
      <c r="F648" s="61"/>
      <c r="G648" s="61"/>
      <c r="H648" s="61"/>
      <c r="I648" s="61"/>
      <c r="J648" s="96"/>
      <c r="K648" s="96"/>
    </row>
    <row r="649" spans="1:11" ht="15.75" customHeight="1">
      <c r="A649" s="24"/>
      <c r="B649" s="96"/>
      <c r="C649" s="319"/>
      <c r="D649" s="61"/>
      <c r="E649" s="61"/>
      <c r="F649" s="61"/>
      <c r="G649" s="61"/>
      <c r="H649" s="61"/>
      <c r="I649" s="61"/>
      <c r="J649" s="96"/>
      <c r="K649" s="96"/>
    </row>
    <row r="650" spans="1:11" ht="15.75" customHeight="1">
      <c r="A650" s="24"/>
      <c r="B650" s="96"/>
      <c r="C650" s="319"/>
      <c r="D650" s="61"/>
      <c r="E650" s="61"/>
      <c r="F650" s="61"/>
      <c r="G650" s="61"/>
      <c r="H650" s="61"/>
      <c r="I650" s="61"/>
      <c r="J650" s="96"/>
      <c r="K650" s="96"/>
    </row>
    <row r="651" spans="1:11" ht="15.75" customHeight="1">
      <c r="A651" s="24"/>
      <c r="B651" s="96"/>
      <c r="C651" s="319"/>
      <c r="D651" s="61"/>
      <c r="E651" s="61"/>
      <c r="F651" s="61"/>
      <c r="G651" s="61"/>
      <c r="H651" s="61"/>
      <c r="I651" s="61"/>
      <c r="J651" s="96"/>
      <c r="K651" s="96"/>
    </row>
    <row r="652" spans="1:11" ht="15.75" customHeight="1">
      <c r="A652" s="24"/>
      <c r="B652" s="96"/>
      <c r="C652" s="319"/>
      <c r="D652" s="61"/>
      <c r="E652" s="61"/>
      <c r="F652" s="61"/>
      <c r="G652" s="61"/>
      <c r="H652" s="61"/>
      <c r="I652" s="61"/>
      <c r="J652" s="96"/>
      <c r="K652" s="96"/>
    </row>
    <row r="653" spans="1:11" ht="15.75" customHeight="1">
      <c r="A653" s="24"/>
      <c r="B653" s="96"/>
      <c r="C653" s="319"/>
      <c r="D653" s="61"/>
      <c r="E653" s="61"/>
      <c r="F653" s="61"/>
      <c r="G653" s="61"/>
      <c r="H653" s="61"/>
      <c r="I653" s="61"/>
      <c r="J653" s="96"/>
      <c r="K653" s="96"/>
    </row>
    <row r="654" spans="1:11" ht="15.75" customHeight="1">
      <c r="A654" s="24"/>
      <c r="B654" s="96"/>
      <c r="C654" s="319"/>
      <c r="D654" s="61"/>
      <c r="E654" s="61"/>
      <c r="F654" s="61"/>
      <c r="G654" s="61"/>
      <c r="H654" s="61"/>
      <c r="I654" s="61"/>
      <c r="J654" s="96"/>
      <c r="K654" s="96"/>
    </row>
    <row r="655" spans="1:11" ht="15.75" customHeight="1">
      <c r="A655" s="24"/>
      <c r="B655" s="96"/>
      <c r="C655" s="319"/>
      <c r="D655" s="61"/>
      <c r="E655" s="61"/>
      <c r="F655" s="61"/>
      <c r="G655" s="61"/>
      <c r="H655" s="61"/>
      <c r="I655" s="61"/>
      <c r="J655" s="96"/>
      <c r="K655" s="96"/>
    </row>
    <row r="656" spans="1:11" ht="15.75" customHeight="1">
      <c r="A656" s="24"/>
      <c r="B656" s="96"/>
      <c r="C656" s="319"/>
      <c r="D656" s="61"/>
      <c r="E656" s="61"/>
      <c r="F656" s="61"/>
      <c r="G656" s="61"/>
      <c r="H656" s="61"/>
      <c r="I656" s="61"/>
      <c r="J656" s="96"/>
      <c r="K656" s="96"/>
    </row>
    <row r="657" spans="1:11" ht="15.75" customHeight="1">
      <c r="A657" s="24"/>
      <c r="B657" s="96"/>
      <c r="C657" s="319"/>
      <c r="D657" s="61"/>
      <c r="E657" s="61"/>
      <c r="F657" s="61"/>
      <c r="G657" s="61"/>
      <c r="H657" s="61"/>
      <c r="I657" s="61"/>
      <c r="J657" s="96"/>
      <c r="K657" s="96"/>
    </row>
    <row r="658" spans="1:11" ht="15.75" customHeight="1">
      <c r="A658" s="24"/>
      <c r="B658" s="96"/>
      <c r="C658" s="319"/>
      <c r="D658" s="61"/>
      <c r="E658" s="61"/>
      <c r="F658" s="61"/>
      <c r="G658" s="61"/>
      <c r="H658" s="61"/>
      <c r="I658" s="61"/>
      <c r="J658" s="96"/>
      <c r="K658" s="96"/>
    </row>
    <row r="659" spans="1:11" ht="15.75" customHeight="1">
      <c r="A659" s="24"/>
      <c r="B659" s="96"/>
      <c r="C659" s="319"/>
      <c r="D659" s="61"/>
      <c r="E659" s="61"/>
      <c r="F659" s="61"/>
      <c r="G659" s="61"/>
      <c r="H659" s="61"/>
      <c r="I659" s="61"/>
      <c r="J659" s="96"/>
      <c r="K659" s="96"/>
    </row>
    <row r="660" spans="1:11" ht="15.75" customHeight="1">
      <c r="A660" s="24"/>
      <c r="B660" s="96"/>
      <c r="C660" s="319"/>
      <c r="D660" s="61"/>
      <c r="E660" s="61"/>
      <c r="F660" s="61"/>
      <c r="G660" s="61"/>
      <c r="H660" s="61"/>
      <c r="I660" s="61"/>
      <c r="J660" s="96"/>
      <c r="K660" s="96"/>
    </row>
    <row r="661" spans="1:11" ht="15.75" customHeight="1">
      <c r="A661" s="24"/>
      <c r="B661" s="96"/>
      <c r="C661" s="319"/>
      <c r="D661" s="61"/>
      <c r="E661" s="61"/>
      <c r="F661" s="61"/>
      <c r="G661" s="61"/>
      <c r="H661" s="61"/>
      <c r="I661" s="61"/>
      <c r="J661" s="96"/>
      <c r="K661" s="96"/>
    </row>
    <row r="662" spans="1:11" ht="15.75" customHeight="1">
      <c r="A662" s="24"/>
      <c r="B662" s="96"/>
      <c r="C662" s="319"/>
      <c r="D662" s="61"/>
      <c r="E662" s="61"/>
      <c r="F662" s="61"/>
      <c r="G662" s="61"/>
      <c r="H662" s="61"/>
      <c r="I662" s="61"/>
      <c r="J662" s="96"/>
      <c r="K662" s="96"/>
    </row>
    <row r="663" spans="1:11" ht="15.75" customHeight="1">
      <c r="A663" s="24"/>
      <c r="B663" s="96"/>
      <c r="C663" s="319"/>
      <c r="D663" s="61"/>
      <c r="E663" s="61"/>
      <c r="F663" s="61"/>
      <c r="G663" s="61"/>
      <c r="H663" s="61"/>
      <c r="I663" s="61"/>
      <c r="J663" s="96"/>
      <c r="K663" s="96"/>
    </row>
    <row r="664" spans="1:11" ht="15.75" customHeight="1">
      <c r="A664" s="24"/>
      <c r="B664" s="96"/>
      <c r="C664" s="319"/>
      <c r="D664" s="61"/>
      <c r="E664" s="61"/>
      <c r="F664" s="61"/>
      <c r="G664" s="61"/>
      <c r="H664" s="61"/>
      <c r="I664" s="61"/>
      <c r="J664" s="96"/>
      <c r="K664" s="96"/>
    </row>
    <row r="665" spans="1:11" ht="15.75" customHeight="1">
      <c r="A665" s="24"/>
      <c r="B665" s="96"/>
      <c r="C665" s="319"/>
      <c r="D665" s="61"/>
      <c r="E665" s="61"/>
      <c r="F665" s="61"/>
      <c r="G665" s="61"/>
      <c r="H665" s="61"/>
      <c r="I665" s="61"/>
      <c r="J665" s="96"/>
      <c r="K665" s="96"/>
    </row>
    <row r="666" spans="1:11" ht="15.75" customHeight="1">
      <c r="A666" s="24"/>
      <c r="B666" s="96"/>
      <c r="C666" s="319"/>
      <c r="D666" s="61"/>
      <c r="E666" s="61"/>
      <c r="F666" s="61"/>
      <c r="G666" s="61"/>
      <c r="H666" s="61"/>
      <c r="I666" s="61"/>
      <c r="J666" s="96"/>
      <c r="K666" s="96"/>
    </row>
    <row r="667" spans="1:11" ht="15.75" customHeight="1">
      <c r="A667" s="24"/>
      <c r="B667" s="96"/>
      <c r="C667" s="319"/>
      <c r="D667" s="61"/>
      <c r="E667" s="61"/>
      <c r="F667" s="61"/>
      <c r="G667" s="61"/>
      <c r="H667" s="61"/>
      <c r="I667" s="61"/>
      <c r="J667" s="96"/>
      <c r="K667" s="96"/>
    </row>
    <row r="668" spans="1:11" ht="15.75" customHeight="1">
      <c r="A668" s="24"/>
      <c r="B668" s="96"/>
      <c r="C668" s="319"/>
      <c r="D668" s="61"/>
      <c r="E668" s="61"/>
      <c r="F668" s="61"/>
      <c r="G668" s="61"/>
      <c r="H668" s="61"/>
      <c r="I668" s="61"/>
      <c r="J668" s="96"/>
      <c r="K668" s="96"/>
    </row>
    <row r="669" spans="1:11" ht="15.75" customHeight="1">
      <c r="A669" s="24"/>
      <c r="B669" s="96"/>
      <c r="C669" s="319"/>
      <c r="D669" s="61"/>
      <c r="E669" s="61"/>
      <c r="F669" s="61"/>
      <c r="G669" s="61"/>
      <c r="H669" s="61"/>
      <c r="I669" s="61"/>
      <c r="J669" s="96"/>
      <c r="K669" s="96"/>
    </row>
    <row r="670" spans="1:11" ht="15.75" customHeight="1">
      <c r="A670" s="24"/>
      <c r="B670" s="96"/>
      <c r="C670" s="319"/>
      <c r="D670" s="61"/>
      <c r="E670" s="61"/>
      <c r="F670" s="61"/>
      <c r="G670" s="61"/>
      <c r="H670" s="61"/>
      <c r="I670" s="61"/>
      <c r="J670" s="96"/>
      <c r="K670" s="96"/>
    </row>
    <row r="671" spans="1:11" ht="15.75" customHeight="1">
      <c r="A671" s="24"/>
      <c r="B671" s="96"/>
      <c r="C671" s="319"/>
      <c r="D671" s="61"/>
      <c r="E671" s="61"/>
      <c r="F671" s="61"/>
      <c r="G671" s="61"/>
      <c r="H671" s="61"/>
      <c r="I671" s="61"/>
      <c r="J671" s="96"/>
      <c r="K671" s="96"/>
    </row>
    <row r="672" spans="1:11" ht="15.75" customHeight="1">
      <c r="A672" s="24"/>
      <c r="B672" s="96"/>
      <c r="C672" s="319"/>
      <c r="D672" s="61"/>
      <c r="E672" s="61"/>
      <c r="F672" s="61"/>
      <c r="G672" s="61"/>
      <c r="H672" s="61"/>
      <c r="I672" s="61"/>
      <c r="J672" s="96"/>
      <c r="K672" s="96"/>
    </row>
    <row r="673" spans="1:11" ht="15.75" customHeight="1">
      <c r="A673" s="24"/>
      <c r="B673" s="96"/>
      <c r="C673" s="319"/>
      <c r="D673" s="61"/>
      <c r="E673" s="61"/>
      <c r="F673" s="61"/>
      <c r="G673" s="61"/>
      <c r="H673" s="61"/>
      <c r="I673" s="61"/>
      <c r="J673" s="96"/>
      <c r="K673" s="96"/>
    </row>
    <row r="674" spans="1:11" ht="15.75" customHeight="1">
      <c r="A674" s="24"/>
      <c r="B674" s="96"/>
      <c r="C674" s="319"/>
      <c r="D674" s="61"/>
      <c r="E674" s="61"/>
      <c r="F674" s="61"/>
      <c r="G674" s="61"/>
      <c r="H674" s="61"/>
      <c r="I674" s="61"/>
      <c r="J674" s="96"/>
      <c r="K674" s="96"/>
    </row>
    <row r="675" spans="1:11" ht="15.75" customHeight="1">
      <c r="A675" s="24"/>
      <c r="B675" s="96"/>
      <c r="C675" s="319"/>
      <c r="D675" s="61"/>
      <c r="E675" s="61"/>
      <c r="F675" s="61"/>
      <c r="G675" s="61"/>
      <c r="H675" s="61"/>
      <c r="I675" s="61"/>
      <c r="J675" s="96"/>
      <c r="K675" s="96"/>
    </row>
    <row r="676" spans="1:11" ht="15.75" customHeight="1">
      <c r="A676" s="24"/>
      <c r="B676" s="96"/>
      <c r="C676" s="319"/>
      <c r="D676" s="61"/>
      <c r="E676" s="61"/>
      <c r="F676" s="61"/>
      <c r="G676" s="61"/>
      <c r="H676" s="61"/>
      <c r="I676" s="61"/>
      <c r="J676" s="96"/>
      <c r="K676" s="96"/>
    </row>
    <row r="677" spans="1:11" ht="15.75" customHeight="1">
      <c r="A677" s="24"/>
      <c r="B677" s="96"/>
      <c r="C677" s="319"/>
      <c r="D677" s="61"/>
      <c r="E677" s="61"/>
      <c r="F677" s="61"/>
      <c r="G677" s="61"/>
      <c r="H677" s="61"/>
      <c r="I677" s="61"/>
      <c r="J677" s="96"/>
      <c r="K677" s="96"/>
    </row>
    <row r="678" spans="1:11" ht="15.75" customHeight="1">
      <c r="A678" s="24"/>
      <c r="B678" s="96"/>
      <c r="C678" s="319"/>
      <c r="D678" s="61"/>
      <c r="E678" s="61"/>
      <c r="F678" s="61"/>
      <c r="G678" s="61"/>
      <c r="H678" s="61"/>
      <c r="I678" s="61"/>
      <c r="J678" s="96"/>
      <c r="K678" s="96"/>
    </row>
    <row r="679" spans="1:11" ht="15.75" customHeight="1">
      <c r="A679" s="24"/>
      <c r="B679" s="96"/>
      <c r="C679" s="319"/>
      <c r="D679" s="61"/>
      <c r="E679" s="61"/>
      <c r="F679" s="61"/>
      <c r="G679" s="61"/>
      <c r="H679" s="61"/>
      <c r="I679" s="61"/>
      <c r="J679" s="96"/>
      <c r="K679" s="96"/>
    </row>
    <row r="680" spans="1:11" ht="15.75" customHeight="1">
      <c r="A680" s="24"/>
      <c r="B680" s="96"/>
      <c r="C680" s="319"/>
      <c r="D680" s="61"/>
      <c r="E680" s="61"/>
      <c r="F680" s="61"/>
      <c r="G680" s="61"/>
      <c r="H680" s="61"/>
      <c r="I680" s="61"/>
      <c r="J680" s="96"/>
      <c r="K680" s="96"/>
    </row>
    <row r="681" spans="1:11" ht="15.75" customHeight="1">
      <c r="A681" s="24"/>
      <c r="B681" s="96"/>
      <c r="C681" s="319"/>
      <c r="D681" s="61"/>
      <c r="E681" s="61"/>
      <c r="F681" s="61"/>
      <c r="G681" s="61"/>
      <c r="H681" s="61"/>
      <c r="I681" s="61"/>
      <c r="J681" s="96"/>
      <c r="K681" s="96"/>
    </row>
    <row r="682" spans="1:11" ht="15.75" customHeight="1">
      <c r="A682" s="24"/>
      <c r="B682" s="96"/>
      <c r="C682" s="319"/>
      <c r="D682" s="61"/>
      <c r="E682" s="61"/>
      <c r="F682" s="61"/>
      <c r="G682" s="61"/>
      <c r="H682" s="61"/>
      <c r="I682" s="61"/>
      <c r="J682" s="96"/>
      <c r="K682" s="96"/>
    </row>
    <row r="683" spans="1:11" ht="15.75" customHeight="1">
      <c r="A683" s="24"/>
      <c r="B683" s="96"/>
      <c r="C683" s="319"/>
      <c r="D683" s="61"/>
      <c r="E683" s="61"/>
      <c r="F683" s="61"/>
      <c r="G683" s="61"/>
      <c r="H683" s="61"/>
      <c r="I683" s="61"/>
      <c r="J683" s="96"/>
      <c r="K683" s="96"/>
    </row>
    <row r="684" spans="1:11" ht="15.75" customHeight="1">
      <c r="A684" s="24"/>
      <c r="B684" s="96"/>
      <c r="C684" s="319"/>
      <c r="D684" s="61"/>
      <c r="E684" s="61"/>
      <c r="F684" s="61"/>
      <c r="G684" s="61"/>
      <c r="H684" s="61"/>
      <c r="I684" s="61"/>
      <c r="J684" s="96"/>
      <c r="K684" s="96"/>
    </row>
    <row r="685" spans="1:11" ht="15.75" customHeight="1">
      <c r="A685" s="24"/>
      <c r="B685" s="96"/>
      <c r="C685" s="319"/>
      <c r="D685" s="61"/>
      <c r="E685" s="61"/>
      <c r="F685" s="61"/>
      <c r="G685" s="61"/>
      <c r="H685" s="61"/>
      <c r="I685" s="61"/>
      <c r="J685" s="96"/>
      <c r="K685" s="96"/>
    </row>
    <row r="686" spans="1:11" ht="15.75" customHeight="1">
      <c r="A686" s="24"/>
      <c r="B686" s="96"/>
      <c r="C686" s="319"/>
      <c r="D686" s="61"/>
      <c r="E686" s="61"/>
      <c r="F686" s="61"/>
      <c r="G686" s="61"/>
      <c r="H686" s="61"/>
      <c r="I686" s="61"/>
      <c r="J686" s="96"/>
      <c r="K686" s="96"/>
    </row>
    <row r="687" spans="1:11" ht="15.75" customHeight="1">
      <c r="A687" s="24"/>
      <c r="B687" s="96"/>
      <c r="C687" s="319"/>
      <c r="D687" s="61"/>
      <c r="E687" s="61"/>
      <c r="F687" s="61"/>
      <c r="G687" s="61"/>
      <c r="H687" s="61"/>
      <c r="I687" s="61"/>
      <c r="J687" s="96"/>
      <c r="K687" s="96"/>
    </row>
    <row r="688" spans="1:11" ht="15.75" customHeight="1">
      <c r="A688" s="24"/>
      <c r="B688" s="96"/>
      <c r="C688" s="319"/>
      <c r="D688" s="61"/>
      <c r="E688" s="61"/>
      <c r="F688" s="61"/>
      <c r="G688" s="61"/>
      <c r="H688" s="61"/>
      <c r="I688" s="61"/>
      <c r="J688" s="96"/>
      <c r="K688" s="96"/>
    </row>
    <row r="689" spans="1:11" ht="15.75" customHeight="1">
      <c r="A689" s="24"/>
      <c r="B689" s="96"/>
      <c r="C689" s="319"/>
      <c r="D689" s="61"/>
      <c r="E689" s="61"/>
      <c r="F689" s="61"/>
      <c r="G689" s="61"/>
      <c r="H689" s="61"/>
      <c r="I689" s="61"/>
      <c r="J689" s="96"/>
      <c r="K689" s="96"/>
    </row>
    <row r="690" spans="1:11" ht="15.75" customHeight="1">
      <c r="A690" s="24"/>
      <c r="B690" s="96"/>
      <c r="C690" s="319"/>
      <c r="D690" s="61"/>
      <c r="E690" s="61"/>
      <c r="F690" s="61"/>
      <c r="G690" s="61"/>
      <c r="H690" s="61"/>
      <c r="I690" s="61"/>
      <c r="J690" s="96"/>
      <c r="K690" s="96"/>
    </row>
    <row r="691" spans="1:11" ht="15.75" customHeight="1">
      <c r="A691" s="24"/>
      <c r="B691" s="96"/>
      <c r="C691" s="319"/>
      <c r="D691" s="61"/>
      <c r="E691" s="61"/>
      <c r="F691" s="61"/>
      <c r="G691" s="61"/>
      <c r="H691" s="61"/>
      <c r="I691" s="61"/>
      <c r="J691" s="96"/>
      <c r="K691" s="96"/>
    </row>
    <row r="692" spans="1:11" ht="15.75" customHeight="1">
      <c r="A692" s="24"/>
      <c r="B692" s="96"/>
      <c r="C692" s="319"/>
      <c r="D692" s="61"/>
      <c r="E692" s="61"/>
      <c r="F692" s="61"/>
      <c r="G692" s="61"/>
      <c r="H692" s="61"/>
      <c r="I692" s="61"/>
      <c r="J692" s="96"/>
      <c r="K692" s="96"/>
    </row>
    <row r="693" spans="1:11" ht="15.75" customHeight="1">
      <c r="A693" s="24"/>
      <c r="B693" s="96"/>
      <c r="C693" s="319"/>
      <c r="D693" s="61"/>
      <c r="E693" s="61"/>
      <c r="F693" s="61"/>
      <c r="G693" s="61"/>
      <c r="H693" s="61"/>
      <c r="I693" s="61"/>
      <c r="J693" s="96"/>
      <c r="K693" s="96"/>
    </row>
    <row r="694" spans="1:11" ht="15.75" customHeight="1">
      <c r="A694" s="24"/>
      <c r="B694" s="96"/>
      <c r="C694" s="319"/>
      <c r="D694" s="61"/>
      <c r="E694" s="61"/>
      <c r="F694" s="61"/>
      <c r="G694" s="61"/>
      <c r="H694" s="61"/>
      <c r="I694" s="61"/>
      <c r="J694" s="96"/>
      <c r="K694" s="96"/>
    </row>
    <row r="695" spans="1:11" ht="15.75" customHeight="1">
      <c r="A695" s="24"/>
      <c r="B695" s="96"/>
      <c r="C695" s="319"/>
      <c r="D695" s="61"/>
      <c r="E695" s="61"/>
      <c r="F695" s="61"/>
      <c r="G695" s="61"/>
      <c r="H695" s="61"/>
      <c r="I695" s="61"/>
      <c r="J695" s="96"/>
      <c r="K695" s="96"/>
    </row>
    <row r="696" spans="1:11" ht="15.75" customHeight="1">
      <c r="A696" s="24"/>
      <c r="B696" s="96"/>
      <c r="C696" s="319"/>
      <c r="D696" s="61"/>
      <c r="E696" s="61"/>
      <c r="F696" s="61"/>
      <c r="G696" s="61"/>
      <c r="H696" s="61"/>
      <c r="I696" s="61"/>
      <c r="J696" s="96"/>
      <c r="K696" s="96"/>
    </row>
    <row r="697" spans="1:11" ht="15.75" customHeight="1">
      <c r="A697" s="24"/>
      <c r="B697" s="96"/>
      <c r="C697" s="319"/>
      <c r="D697" s="61"/>
      <c r="E697" s="61"/>
      <c r="F697" s="61"/>
      <c r="G697" s="61"/>
      <c r="H697" s="61"/>
      <c r="I697" s="61"/>
      <c r="J697" s="96"/>
      <c r="K697" s="96"/>
    </row>
    <row r="698" spans="1:11" ht="15.75" customHeight="1">
      <c r="A698" s="24"/>
      <c r="B698" s="96"/>
      <c r="C698" s="319"/>
      <c r="D698" s="61"/>
      <c r="E698" s="61"/>
      <c r="F698" s="61"/>
      <c r="G698" s="61"/>
      <c r="H698" s="61"/>
      <c r="I698" s="61"/>
      <c r="J698" s="96"/>
      <c r="K698" s="96"/>
    </row>
    <row r="699" spans="1:11" ht="15.75" customHeight="1">
      <c r="A699" s="24"/>
      <c r="B699" s="96"/>
      <c r="C699" s="319"/>
      <c r="D699" s="61"/>
      <c r="E699" s="61"/>
      <c r="F699" s="61"/>
      <c r="G699" s="61"/>
      <c r="H699" s="61"/>
      <c r="I699" s="61"/>
      <c r="J699" s="96"/>
      <c r="K699" s="96"/>
    </row>
    <row r="700" spans="1:11" ht="15.75" customHeight="1">
      <c r="A700" s="24"/>
      <c r="B700" s="96"/>
      <c r="C700" s="319"/>
      <c r="D700" s="61"/>
      <c r="E700" s="61"/>
      <c r="F700" s="61"/>
      <c r="G700" s="61"/>
      <c r="H700" s="61"/>
      <c r="I700" s="61"/>
      <c r="J700" s="96"/>
      <c r="K700" s="96"/>
    </row>
    <row r="701" spans="1:11" ht="15.75" customHeight="1">
      <c r="A701" s="24"/>
      <c r="B701" s="96"/>
      <c r="C701" s="319"/>
      <c r="D701" s="61"/>
      <c r="E701" s="61"/>
      <c r="F701" s="61"/>
      <c r="G701" s="61"/>
      <c r="H701" s="61"/>
      <c r="I701" s="61"/>
      <c r="J701" s="96"/>
      <c r="K701" s="96"/>
    </row>
    <row r="702" spans="1:11" ht="15.75" customHeight="1">
      <c r="A702" s="24"/>
      <c r="B702" s="96"/>
      <c r="C702" s="319"/>
      <c r="D702" s="61"/>
      <c r="E702" s="61"/>
      <c r="F702" s="61"/>
      <c r="G702" s="61"/>
      <c r="H702" s="61"/>
      <c r="I702" s="61"/>
      <c r="J702" s="96"/>
      <c r="K702" s="96"/>
    </row>
    <row r="703" spans="1:11" ht="15.75" customHeight="1">
      <c r="A703" s="24"/>
      <c r="B703" s="96"/>
      <c r="C703" s="319"/>
      <c r="D703" s="61"/>
      <c r="E703" s="61"/>
      <c r="F703" s="61"/>
      <c r="G703" s="61"/>
      <c r="H703" s="61"/>
      <c r="I703" s="61"/>
      <c r="J703" s="96"/>
      <c r="K703" s="96"/>
    </row>
    <row r="704" spans="1:11" ht="15.75" customHeight="1">
      <c r="A704" s="24"/>
      <c r="B704" s="96"/>
      <c r="C704" s="319"/>
      <c r="D704" s="61"/>
      <c r="E704" s="61"/>
      <c r="F704" s="61"/>
      <c r="G704" s="61"/>
      <c r="H704" s="61"/>
      <c r="I704" s="61"/>
      <c r="J704" s="96"/>
      <c r="K704" s="96"/>
    </row>
    <row r="705" spans="1:11" ht="15.75" customHeight="1">
      <c r="A705" s="24"/>
      <c r="B705" s="96"/>
      <c r="C705" s="319"/>
      <c r="D705" s="61"/>
      <c r="E705" s="61"/>
      <c r="F705" s="61"/>
      <c r="G705" s="61"/>
      <c r="H705" s="61"/>
      <c r="I705" s="61"/>
      <c r="J705" s="96"/>
      <c r="K705" s="96"/>
    </row>
    <row r="706" spans="1:11" ht="15.75" customHeight="1">
      <c r="A706" s="24"/>
      <c r="B706" s="96"/>
      <c r="C706" s="319"/>
      <c r="D706" s="61"/>
      <c r="E706" s="61"/>
      <c r="F706" s="61"/>
      <c r="G706" s="61"/>
      <c r="H706" s="61"/>
      <c r="I706" s="61"/>
      <c r="J706" s="96"/>
      <c r="K706" s="96"/>
    </row>
    <row r="707" spans="1:11" ht="15.75" customHeight="1">
      <c r="A707" s="24"/>
      <c r="B707" s="96"/>
      <c r="C707" s="319"/>
      <c r="D707" s="61"/>
      <c r="E707" s="61"/>
      <c r="F707" s="61"/>
      <c r="G707" s="61"/>
      <c r="H707" s="61"/>
      <c r="I707" s="61"/>
      <c r="J707" s="96"/>
      <c r="K707" s="96"/>
    </row>
    <row r="708" spans="1:11" ht="15.75" customHeight="1">
      <c r="A708" s="24"/>
      <c r="B708" s="96"/>
      <c r="C708" s="319"/>
      <c r="D708" s="61"/>
      <c r="E708" s="61"/>
      <c r="F708" s="61"/>
      <c r="G708" s="61"/>
      <c r="H708" s="61"/>
      <c r="I708" s="61"/>
      <c r="J708" s="96"/>
      <c r="K708" s="96"/>
    </row>
    <row r="709" spans="1:11" ht="15.75" customHeight="1">
      <c r="A709" s="24"/>
      <c r="B709" s="96"/>
      <c r="C709" s="319"/>
      <c r="D709" s="61"/>
      <c r="E709" s="61"/>
      <c r="F709" s="61"/>
      <c r="G709" s="61"/>
      <c r="H709" s="61"/>
      <c r="I709" s="61"/>
      <c r="J709" s="96"/>
      <c r="K709" s="96"/>
    </row>
    <row r="710" spans="1:11" ht="15.75" customHeight="1">
      <c r="A710" s="24"/>
      <c r="B710" s="96"/>
      <c r="C710" s="319"/>
      <c r="D710" s="61"/>
      <c r="E710" s="61"/>
      <c r="F710" s="61"/>
      <c r="G710" s="61"/>
      <c r="H710" s="61"/>
      <c r="I710" s="61"/>
      <c r="J710" s="96"/>
      <c r="K710" s="96"/>
    </row>
    <row r="711" spans="1:11" ht="15.75" customHeight="1">
      <c r="A711" s="24"/>
      <c r="B711" s="96"/>
      <c r="C711" s="319"/>
      <c r="D711" s="61"/>
      <c r="E711" s="61"/>
      <c r="F711" s="61"/>
      <c r="G711" s="61"/>
      <c r="H711" s="61"/>
      <c r="I711" s="61"/>
      <c r="J711" s="96"/>
      <c r="K711" s="96"/>
    </row>
    <row r="712" spans="1:11" ht="15.75" customHeight="1">
      <c r="A712" s="24"/>
      <c r="B712" s="96"/>
      <c r="C712" s="319"/>
      <c r="D712" s="61"/>
      <c r="E712" s="61"/>
      <c r="F712" s="61"/>
      <c r="G712" s="61"/>
      <c r="H712" s="61"/>
      <c r="I712" s="61"/>
      <c r="J712" s="96"/>
      <c r="K712" s="96"/>
    </row>
    <row r="713" spans="1:11" ht="15.75" customHeight="1">
      <c r="A713" s="24"/>
      <c r="B713" s="96"/>
      <c r="C713" s="319"/>
      <c r="D713" s="61"/>
      <c r="E713" s="61"/>
      <c r="F713" s="61"/>
      <c r="G713" s="61"/>
      <c r="H713" s="61"/>
      <c r="I713" s="61"/>
      <c r="J713" s="96"/>
      <c r="K713" s="96"/>
    </row>
    <row r="714" spans="1:11" ht="15.75" customHeight="1">
      <c r="A714" s="24"/>
      <c r="B714" s="96"/>
      <c r="C714" s="319"/>
      <c r="D714" s="61"/>
      <c r="E714" s="61"/>
      <c r="F714" s="61"/>
      <c r="G714" s="61"/>
      <c r="H714" s="61"/>
      <c r="I714" s="61"/>
      <c r="J714" s="96"/>
      <c r="K714" s="96"/>
    </row>
    <row r="715" spans="1:11" ht="15.75" customHeight="1">
      <c r="A715" s="24"/>
      <c r="B715" s="96"/>
      <c r="C715" s="319"/>
      <c r="D715" s="61"/>
      <c r="E715" s="61"/>
      <c r="F715" s="61"/>
      <c r="G715" s="61"/>
      <c r="H715" s="61"/>
      <c r="I715" s="61"/>
      <c r="J715" s="96"/>
      <c r="K715" s="96"/>
    </row>
    <row r="716" spans="1:11" ht="15.75" customHeight="1">
      <c r="A716" s="24"/>
      <c r="B716" s="96"/>
      <c r="C716" s="319"/>
      <c r="D716" s="61"/>
      <c r="E716" s="61"/>
      <c r="F716" s="61"/>
      <c r="G716" s="61"/>
      <c r="H716" s="61"/>
      <c r="I716" s="61"/>
      <c r="J716" s="96"/>
      <c r="K716" s="96"/>
    </row>
    <row r="717" spans="1:11" ht="15.75" customHeight="1">
      <c r="A717" s="24"/>
      <c r="B717" s="96"/>
      <c r="C717" s="319"/>
      <c r="D717" s="61"/>
      <c r="E717" s="61"/>
      <c r="F717" s="61"/>
      <c r="G717" s="61"/>
      <c r="H717" s="61"/>
      <c r="I717" s="61"/>
      <c r="J717" s="96"/>
      <c r="K717" s="96"/>
    </row>
    <row r="718" spans="1:11" ht="15.75" customHeight="1">
      <c r="A718" s="24"/>
      <c r="B718" s="96"/>
      <c r="C718" s="319"/>
      <c r="D718" s="61"/>
      <c r="E718" s="61"/>
      <c r="F718" s="61"/>
      <c r="G718" s="61"/>
      <c r="H718" s="61"/>
      <c r="I718" s="61"/>
      <c r="J718" s="96"/>
      <c r="K718" s="96"/>
    </row>
    <row r="719" spans="1:11" ht="15.75" customHeight="1">
      <c r="A719" s="24"/>
      <c r="B719" s="96"/>
      <c r="C719" s="319"/>
      <c r="D719" s="61"/>
      <c r="E719" s="61"/>
      <c r="F719" s="61"/>
      <c r="G719" s="61"/>
      <c r="H719" s="61"/>
      <c r="I719" s="61"/>
      <c r="J719" s="96"/>
      <c r="K719" s="96"/>
    </row>
    <row r="720" spans="1:11" ht="15.75" customHeight="1">
      <c r="A720" s="24"/>
      <c r="B720" s="96"/>
      <c r="C720" s="319"/>
      <c r="D720" s="61"/>
      <c r="E720" s="61"/>
      <c r="F720" s="61"/>
      <c r="G720" s="61"/>
      <c r="H720" s="61"/>
      <c r="I720" s="61"/>
      <c r="J720" s="96"/>
      <c r="K720" s="96"/>
    </row>
    <row r="721" spans="1:11" ht="15.75" customHeight="1">
      <c r="A721" s="24"/>
      <c r="B721" s="96"/>
      <c r="C721" s="319"/>
      <c r="D721" s="61"/>
      <c r="E721" s="61"/>
      <c r="F721" s="61"/>
      <c r="G721" s="61"/>
      <c r="H721" s="61"/>
      <c r="I721" s="61"/>
      <c r="J721" s="96"/>
      <c r="K721" s="96"/>
    </row>
    <row r="722" spans="1:11" ht="15.75" customHeight="1">
      <c r="A722" s="24"/>
      <c r="B722" s="96"/>
      <c r="C722" s="319"/>
      <c r="D722" s="61"/>
      <c r="E722" s="61"/>
      <c r="F722" s="61"/>
      <c r="G722" s="61"/>
      <c r="H722" s="61"/>
      <c r="I722" s="61"/>
      <c r="J722" s="96"/>
      <c r="K722" s="96"/>
    </row>
    <row r="723" spans="1:11" ht="15.75" customHeight="1">
      <c r="A723" s="24"/>
      <c r="B723" s="96"/>
      <c r="C723" s="319"/>
      <c r="D723" s="61"/>
      <c r="E723" s="61"/>
      <c r="F723" s="61"/>
      <c r="G723" s="61"/>
      <c r="H723" s="61"/>
      <c r="I723" s="61"/>
      <c r="J723" s="96"/>
      <c r="K723" s="96"/>
    </row>
    <row r="724" spans="1:11" ht="15.75" customHeight="1">
      <c r="A724" s="24"/>
      <c r="B724" s="96"/>
      <c r="C724" s="319"/>
      <c r="D724" s="61"/>
      <c r="E724" s="61"/>
      <c r="F724" s="61"/>
      <c r="G724" s="61"/>
      <c r="H724" s="61"/>
      <c r="I724" s="61"/>
      <c r="J724" s="96"/>
      <c r="K724" s="96"/>
    </row>
    <row r="725" spans="1:11" ht="15.75" customHeight="1">
      <c r="A725" s="24"/>
      <c r="B725" s="96"/>
      <c r="C725" s="319"/>
      <c r="D725" s="61"/>
      <c r="E725" s="61"/>
      <c r="F725" s="61"/>
      <c r="G725" s="61"/>
      <c r="H725" s="61"/>
      <c r="I725" s="61"/>
      <c r="J725" s="96"/>
      <c r="K725" s="96"/>
    </row>
    <row r="726" spans="1:11" ht="15.75" customHeight="1">
      <c r="A726" s="24"/>
      <c r="B726" s="96"/>
      <c r="C726" s="319"/>
      <c r="D726" s="61"/>
      <c r="E726" s="61"/>
      <c r="F726" s="61"/>
      <c r="G726" s="61"/>
      <c r="H726" s="61"/>
      <c r="I726" s="61"/>
      <c r="J726" s="96"/>
      <c r="K726" s="96"/>
    </row>
    <row r="727" spans="1:11" ht="15.75" customHeight="1">
      <c r="A727" s="24"/>
      <c r="B727" s="96"/>
      <c r="C727" s="319"/>
      <c r="D727" s="61"/>
      <c r="E727" s="61"/>
      <c r="F727" s="61"/>
      <c r="G727" s="61"/>
      <c r="H727" s="61"/>
      <c r="I727" s="61"/>
      <c r="J727" s="96"/>
      <c r="K727" s="96"/>
    </row>
    <row r="728" spans="1:11" ht="15.75" customHeight="1">
      <c r="A728" s="24"/>
      <c r="B728" s="96"/>
      <c r="C728" s="319"/>
      <c r="D728" s="61"/>
      <c r="E728" s="61"/>
      <c r="F728" s="61"/>
      <c r="G728" s="61"/>
      <c r="H728" s="61"/>
      <c r="I728" s="61"/>
      <c r="J728" s="96"/>
      <c r="K728" s="96"/>
    </row>
    <row r="729" spans="1:11" ht="15.75" customHeight="1">
      <c r="A729" s="24"/>
      <c r="B729" s="96"/>
      <c r="C729" s="319"/>
      <c r="D729" s="61"/>
      <c r="E729" s="61"/>
      <c r="F729" s="61"/>
      <c r="G729" s="61"/>
      <c r="H729" s="61"/>
      <c r="I729" s="61"/>
      <c r="J729" s="96"/>
      <c r="K729" s="96"/>
    </row>
    <row r="730" spans="1:11" ht="15.75" customHeight="1">
      <c r="A730" s="24"/>
      <c r="B730" s="96"/>
      <c r="C730" s="319"/>
      <c r="D730" s="61"/>
      <c r="E730" s="61"/>
      <c r="F730" s="61"/>
      <c r="G730" s="61"/>
      <c r="H730" s="61"/>
      <c r="I730" s="61"/>
      <c r="J730" s="96"/>
      <c r="K730" s="96"/>
    </row>
    <row r="731" spans="1:11" ht="15.75" customHeight="1">
      <c r="A731" s="24"/>
      <c r="B731" s="96"/>
      <c r="C731" s="319"/>
      <c r="D731" s="61"/>
      <c r="E731" s="61"/>
      <c r="F731" s="61"/>
      <c r="G731" s="61"/>
      <c r="H731" s="61"/>
      <c r="I731" s="61"/>
      <c r="J731" s="96"/>
      <c r="K731" s="96"/>
    </row>
    <row r="732" spans="1:11" ht="15.75" customHeight="1">
      <c r="A732" s="24"/>
      <c r="B732" s="96"/>
      <c r="C732" s="319"/>
      <c r="D732" s="61"/>
      <c r="E732" s="61"/>
      <c r="F732" s="61"/>
      <c r="G732" s="61"/>
      <c r="H732" s="61"/>
      <c r="I732" s="61"/>
      <c r="J732" s="96"/>
      <c r="K732" s="96"/>
    </row>
    <row r="733" spans="1:11" ht="15.75" customHeight="1">
      <c r="A733" s="24"/>
      <c r="B733" s="96"/>
      <c r="C733" s="319"/>
      <c r="D733" s="61"/>
      <c r="E733" s="61"/>
      <c r="F733" s="61"/>
      <c r="G733" s="61"/>
      <c r="H733" s="61"/>
      <c r="I733" s="61"/>
      <c r="J733" s="96"/>
      <c r="K733" s="96"/>
    </row>
    <row r="734" spans="1:11" ht="15.75" customHeight="1">
      <c r="A734" s="24"/>
      <c r="B734" s="96"/>
      <c r="C734" s="319"/>
      <c r="D734" s="61"/>
      <c r="E734" s="61"/>
      <c r="F734" s="61"/>
      <c r="G734" s="61"/>
      <c r="H734" s="61"/>
      <c r="I734" s="61"/>
      <c r="J734" s="96"/>
      <c r="K734" s="96"/>
    </row>
    <row r="735" spans="1:11" ht="15.75" customHeight="1">
      <c r="A735" s="24"/>
      <c r="B735" s="96"/>
      <c r="C735" s="319"/>
      <c r="D735" s="61"/>
      <c r="E735" s="61"/>
      <c r="F735" s="61"/>
      <c r="G735" s="61"/>
      <c r="H735" s="61"/>
      <c r="I735" s="61"/>
      <c r="J735" s="96"/>
      <c r="K735" s="96"/>
    </row>
    <row r="736" spans="1:11" ht="15.75" customHeight="1">
      <c r="A736" s="24"/>
      <c r="B736" s="96"/>
      <c r="C736" s="319"/>
      <c r="D736" s="61"/>
      <c r="E736" s="61"/>
      <c r="F736" s="61"/>
      <c r="G736" s="61"/>
      <c r="H736" s="61"/>
      <c r="I736" s="61"/>
      <c r="J736" s="96"/>
      <c r="K736" s="96"/>
    </row>
    <row r="737" spans="1:11" ht="15.75" customHeight="1">
      <c r="A737" s="24"/>
      <c r="B737" s="96"/>
      <c r="C737" s="319"/>
      <c r="D737" s="61"/>
      <c r="E737" s="61"/>
      <c r="F737" s="61"/>
      <c r="G737" s="61"/>
      <c r="H737" s="61"/>
      <c r="I737" s="61"/>
      <c r="J737" s="96"/>
      <c r="K737" s="96"/>
    </row>
    <row r="738" spans="1:11" ht="15.75" customHeight="1">
      <c r="A738" s="24"/>
      <c r="B738" s="96"/>
      <c r="C738" s="319"/>
      <c r="D738" s="61"/>
      <c r="E738" s="61"/>
      <c r="F738" s="61"/>
      <c r="G738" s="61"/>
      <c r="H738" s="61"/>
      <c r="I738" s="61"/>
      <c r="J738" s="96"/>
      <c r="K738" s="96"/>
    </row>
    <row r="739" spans="1:11" ht="15.75" customHeight="1">
      <c r="A739" s="24"/>
      <c r="B739" s="96"/>
      <c r="C739" s="319"/>
      <c r="D739" s="61"/>
      <c r="E739" s="61"/>
      <c r="F739" s="61"/>
      <c r="G739" s="61"/>
      <c r="H739" s="61"/>
      <c r="I739" s="61"/>
      <c r="J739" s="96"/>
      <c r="K739" s="96"/>
    </row>
    <row r="740" spans="1:11" ht="15.75" customHeight="1">
      <c r="A740" s="24"/>
      <c r="B740" s="96"/>
      <c r="C740" s="319"/>
      <c r="D740" s="61"/>
      <c r="E740" s="61"/>
      <c r="F740" s="61"/>
      <c r="G740" s="61"/>
      <c r="H740" s="61"/>
      <c r="I740" s="61"/>
      <c r="J740" s="96"/>
      <c r="K740" s="96"/>
    </row>
    <row r="741" spans="1:11" ht="15.75" customHeight="1">
      <c r="A741" s="24"/>
      <c r="B741" s="96"/>
      <c r="C741" s="319"/>
      <c r="D741" s="61"/>
      <c r="E741" s="61"/>
      <c r="F741" s="61"/>
      <c r="G741" s="61"/>
      <c r="H741" s="61"/>
      <c r="I741" s="61"/>
      <c r="J741" s="96"/>
      <c r="K741" s="96"/>
    </row>
    <row r="742" spans="1:11" ht="15.75" customHeight="1">
      <c r="A742" s="24"/>
      <c r="B742" s="96"/>
      <c r="C742" s="319"/>
      <c r="D742" s="61"/>
      <c r="E742" s="61"/>
      <c r="F742" s="61"/>
      <c r="G742" s="61"/>
      <c r="H742" s="61"/>
      <c r="I742" s="61"/>
      <c r="J742" s="96"/>
      <c r="K742" s="96"/>
    </row>
    <row r="743" spans="1:11" ht="15.75" customHeight="1">
      <c r="A743" s="24"/>
      <c r="B743" s="96"/>
      <c r="C743" s="319"/>
      <c r="D743" s="61"/>
      <c r="E743" s="61"/>
      <c r="F743" s="61"/>
      <c r="G743" s="61"/>
      <c r="H743" s="61"/>
      <c r="I743" s="61"/>
      <c r="J743" s="96"/>
      <c r="K743" s="96"/>
    </row>
    <row r="744" spans="1:11" ht="15.75" customHeight="1">
      <c r="A744" s="24"/>
      <c r="B744" s="96"/>
      <c r="C744" s="319"/>
      <c r="D744" s="61"/>
      <c r="E744" s="61"/>
      <c r="F744" s="61"/>
      <c r="G744" s="61"/>
      <c r="H744" s="61"/>
      <c r="I744" s="61"/>
      <c r="J744" s="96"/>
      <c r="K744" s="96"/>
    </row>
    <row r="745" spans="1:11" ht="15.75" customHeight="1">
      <c r="A745" s="24"/>
      <c r="B745" s="96"/>
      <c r="C745" s="319"/>
      <c r="D745" s="61"/>
      <c r="E745" s="61"/>
      <c r="F745" s="61"/>
      <c r="G745" s="61"/>
      <c r="H745" s="61"/>
      <c r="I745" s="61"/>
      <c r="J745" s="96"/>
      <c r="K745" s="96"/>
    </row>
    <row r="746" spans="1:11" ht="15.75" customHeight="1">
      <c r="A746" s="24"/>
      <c r="B746" s="96"/>
      <c r="C746" s="319"/>
      <c r="D746" s="61"/>
      <c r="E746" s="61"/>
      <c r="F746" s="61"/>
      <c r="G746" s="61"/>
      <c r="H746" s="61"/>
      <c r="I746" s="61"/>
      <c r="J746" s="96"/>
      <c r="K746" s="96"/>
    </row>
    <row r="747" spans="1:11" ht="15.75" customHeight="1">
      <c r="A747" s="24"/>
      <c r="B747" s="96"/>
      <c r="C747" s="319"/>
      <c r="D747" s="61"/>
      <c r="E747" s="61"/>
      <c r="F747" s="61"/>
      <c r="G747" s="61"/>
      <c r="H747" s="61"/>
      <c r="I747" s="61"/>
      <c r="J747" s="96"/>
      <c r="K747" s="96"/>
    </row>
    <row r="748" spans="1:11" ht="15.75" customHeight="1">
      <c r="A748" s="24"/>
      <c r="B748" s="96"/>
      <c r="C748" s="319"/>
      <c r="D748" s="61"/>
      <c r="E748" s="61"/>
      <c r="F748" s="61"/>
      <c r="G748" s="61"/>
      <c r="H748" s="61"/>
      <c r="I748" s="61"/>
      <c r="J748" s="96"/>
      <c r="K748" s="96"/>
    </row>
    <row r="749" spans="1:11" ht="15.75" customHeight="1">
      <c r="A749" s="24"/>
      <c r="B749" s="96"/>
      <c r="C749" s="319"/>
      <c r="D749" s="61"/>
      <c r="E749" s="61"/>
      <c r="F749" s="61"/>
      <c r="G749" s="61"/>
      <c r="H749" s="61"/>
      <c r="I749" s="61"/>
      <c r="J749" s="96"/>
      <c r="K749" s="96"/>
    </row>
    <row r="750" spans="1:11" ht="15.75" customHeight="1">
      <c r="A750" s="24"/>
      <c r="B750" s="96"/>
      <c r="C750" s="319"/>
      <c r="D750" s="61"/>
      <c r="E750" s="61"/>
      <c r="F750" s="61"/>
      <c r="G750" s="61"/>
      <c r="H750" s="61"/>
      <c r="I750" s="61"/>
      <c r="J750" s="96"/>
      <c r="K750" s="96"/>
    </row>
    <row r="751" spans="1:11" ht="15.75" customHeight="1">
      <c r="A751" s="24"/>
      <c r="B751" s="96"/>
      <c r="C751" s="319"/>
      <c r="D751" s="61"/>
      <c r="E751" s="61"/>
      <c r="F751" s="61"/>
      <c r="G751" s="61"/>
      <c r="H751" s="61"/>
      <c r="I751" s="61"/>
      <c r="J751" s="96"/>
      <c r="K751" s="96"/>
    </row>
    <row r="752" spans="1:11" ht="15.75" customHeight="1">
      <c r="A752" s="24"/>
      <c r="B752" s="96"/>
      <c r="C752" s="319"/>
      <c r="D752" s="61"/>
      <c r="E752" s="61"/>
      <c r="F752" s="61"/>
      <c r="G752" s="61"/>
      <c r="H752" s="61"/>
      <c r="I752" s="61"/>
      <c r="J752" s="96"/>
      <c r="K752" s="96"/>
    </row>
    <row r="753" spans="1:11" ht="15.75" customHeight="1">
      <c r="A753" s="24"/>
      <c r="B753" s="96"/>
      <c r="C753" s="319"/>
      <c r="D753" s="61"/>
      <c r="E753" s="61"/>
      <c r="F753" s="61"/>
      <c r="G753" s="61"/>
      <c r="H753" s="61"/>
      <c r="I753" s="61"/>
      <c r="J753" s="96"/>
      <c r="K753" s="96"/>
    </row>
    <row r="754" spans="1:11" ht="15.75" customHeight="1">
      <c r="A754" s="24"/>
      <c r="B754" s="96"/>
      <c r="C754" s="319"/>
      <c r="D754" s="61"/>
      <c r="E754" s="61"/>
      <c r="F754" s="61"/>
      <c r="G754" s="61"/>
      <c r="H754" s="61"/>
      <c r="I754" s="61"/>
      <c r="J754" s="96"/>
      <c r="K754" s="96"/>
    </row>
    <row r="755" spans="1:11" ht="15.75" customHeight="1">
      <c r="A755" s="24"/>
      <c r="B755" s="96"/>
      <c r="C755" s="319"/>
      <c r="D755" s="61"/>
      <c r="E755" s="61"/>
      <c r="F755" s="61"/>
      <c r="G755" s="61"/>
      <c r="H755" s="61"/>
      <c r="I755" s="61"/>
      <c r="J755" s="96"/>
      <c r="K755" s="96"/>
    </row>
    <row r="756" spans="1:11" ht="15.75" customHeight="1">
      <c r="A756" s="24"/>
      <c r="B756" s="96"/>
      <c r="C756" s="319"/>
      <c r="D756" s="61"/>
      <c r="E756" s="61"/>
      <c r="F756" s="61"/>
      <c r="G756" s="61"/>
      <c r="H756" s="61"/>
      <c r="I756" s="61"/>
      <c r="J756" s="96"/>
      <c r="K756" s="96"/>
    </row>
    <row r="757" spans="1:11" ht="15.75" customHeight="1">
      <c r="A757" s="24"/>
      <c r="B757" s="96"/>
      <c r="C757" s="319"/>
      <c r="D757" s="61"/>
      <c r="E757" s="61"/>
      <c r="F757" s="61"/>
      <c r="G757" s="61"/>
      <c r="H757" s="61"/>
      <c r="I757" s="61"/>
      <c r="J757" s="96"/>
      <c r="K757" s="96"/>
    </row>
    <row r="758" spans="1:11" ht="15.75" customHeight="1">
      <c r="A758" s="24"/>
      <c r="B758" s="96"/>
      <c r="C758" s="319"/>
      <c r="D758" s="61"/>
      <c r="E758" s="61"/>
      <c r="F758" s="61"/>
      <c r="G758" s="61"/>
      <c r="H758" s="61"/>
      <c r="I758" s="61"/>
      <c r="J758" s="96"/>
      <c r="K758" s="96"/>
    </row>
    <row r="759" spans="1:11" ht="15.75" customHeight="1">
      <c r="A759" s="24"/>
      <c r="B759" s="96"/>
      <c r="C759" s="319"/>
      <c r="D759" s="61"/>
      <c r="E759" s="61"/>
      <c r="F759" s="61"/>
      <c r="G759" s="61"/>
      <c r="H759" s="61"/>
      <c r="I759" s="61"/>
      <c r="J759" s="96"/>
      <c r="K759" s="96"/>
    </row>
    <row r="760" spans="1:11" ht="15.75" customHeight="1">
      <c r="A760" s="24"/>
      <c r="B760" s="96"/>
      <c r="C760" s="319"/>
      <c r="D760" s="61"/>
      <c r="E760" s="61"/>
      <c r="F760" s="61"/>
      <c r="G760" s="61"/>
      <c r="H760" s="61"/>
      <c r="I760" s="61"/>
      <c r="J760" s="96"/>
      <c r="K760" s="96"/>
    </row>
    <row r="761" spans="1:11" ht="15.75" customHeight="1">
      <c r="A761" s="24"/>
      <c r="B761" s="96"/>
      <c r="C761" s="319"/>
      <c r="D761" s="61"/>
      <c r="E761" s="61"/>
      <c r="F761" s="61"/>
      <c r="G761" s="61"/>
      <c r="H761" s="61"/>
      <c r="I761" s="61"/>
      <c r="J761" s="96"/>
      <c r="K761" s="96"/>
    </row>
    <row r="762" spans="1:11" ht="15.75" customHeight="1">
      <c r="A762" s="24"/>
      <c r="B762" s="96"/>
      <c r="C762" s="319"/>
      <c r="D762" s="61"/>
      <c r="E762" s="61"/>
      <c r="F762" s="61"/>
      <c r="G762" s="61"/>
      <c r="H762" s="61"/>
      <c r="I762" s="61"/>
      <c r="J762" s="96"/>
      <c r="K762" s="96"/>
    </row>
    <row r="763" spans="1:11" ht="15.75" customHeight="1">
      <c r="A763" s="24"/>
      <c r="B763" s="96"/>
      <c r="C763" s="319"/>
      <c r="D763" s="61"/>
      <c r="E763" s="61"/>
      <c r="F763" s="61"/>
      <c r="G763" s="61"/>
      <c r="H763" s="61"/>
      <c r="I763" s="61"/>
      <c r="J763" s="96"/>
      <c r="K763" s="96"/>
    </row>
    <row r="764" spans="1:11" ht="15.75" customHeight="1">
      <c r="A764" s="24"/>
      <c r="B764" s="96"/>
      <c r="C764" s="319"/>
      <c r="D764" s="61"/>
      <c r="E764" s="61"/>
      <c r="F764" s="61"/>
      <c r="G764" s="61"/>
      <c r="H764" s="61"/>
      <c r="I764" s="61"/>
      <c r="J764" s="96"/>
      <c r="K764" s="96"/>
    </row>
    <row r="765" spans="1:11" ht="15.75" customHeight="1">
      <c r="A765" s="24"/>
      <c r="B765" s="96"/>
      <c r="C765" s="319"/>
      <c r="D765" s="61"/>
      <c r="E765" s="61"/>
      <c r="F765" s="61"/>
      <c r="G765" s="61"/>
      <c r="H765" s="61"/>
      <c r="I765" s="61"/>
      <c r="J765" s="96"/>
      <c r="K765" s="96"/>
    </row>
    <row r="766" spans="1:11" ht="15.75" customHeight="1">
      <c r="A766" s="24"/>
      <c r="B766" s="96"/>
      <c r="C766" s="319"/>
      <c r="D766" s="61"/>
      <c r="E766" s="61"/>
      <c r="F766" s="61"/>
      <c r="G766" s="61"/>
      <c r="H766" s="61"/>
      <c r="I766" s="61"/>
      <c r="J766" s="96"/>
      <c r="K766" s="96"/>
    </row>
    <row r="767" spans="1:11" ht="15.75" customHeight="1">
      <c r="A767" s="24"/>
      <c r="B767" s="96"/>
      <c r="C767" s="319"/>
      <c r="D767" s="61"/>
      <c r="E767" s="61"/>
      <c r="F767" s="61"/>
      <c r="G767" s="61"/>
      <c r="H767" s="61"/>
      <c r="I767" s="61"/>
      <c r="J767" s="96"/>
      <c r="K767" s="96"/>
    </row>
    <row r="768" spans="1:11" ht="15.75" customHeight="1">
      <c r="A768" s="24"/>
      <c r="B768" s="96"/>
      <c r="C768" s="319"/>
      <c r="D768" s="61"/>
      <c r="E768" s="61"/>
      <c r="F768" s="61"/>
      <c r="G768" s="61"/>
      <c r="H768" s="61"/>
      <c r="I768" s="61"/>
      <c r="J768" s="96"/>
      <c r="K768" s="96"/>
    </row>
    <row r="769" spans="1:11" ht="15.75" customHeight="1">
      <c r="A769" s="24"/>
      <c r="B769" s="96"/>
      <c r="C769" s="319"/>
      <c r="D769" s="61"/>
      <c r="E769" s="61"/>
      <c r="F769" s="61"/>
      <c r="G769" s="61"/>
      <c r="H769" s="61"/>
      <c r="I769" s="61"/>
      <c r="J769" s="96"/>
      <c r="K769" s="96"/>
    </row>
    <row r="770" spans="1:11" ht="15.75" customHeight="1">
      <c r="A770" s="24"/>
      <c r="B770" s="96"/>
      <c r="C770" s="319"/>
      <c r="D770" s="61"/>
      <c r="E770" s="61"/>
      <c r="F770" s="61"/>
      <c r="G770" s="61"/>
      <c r="H770" s="61"/>
      <c r="I770" s="61"/>
      <c r="J770" s="96"/>
      <c r="K770" s="96"/>
    </row>
    <row r="771" spans="1:11" ht="15.75" customHeight="1">
      <c r="A771" s="24"/>
      <c r="B771" s="96"/>
      <c r="C771" s="319"/>
      <c r="D771" s="61"/>
      <c r="E771" s="61"/>
      <c r="F771" s="61"/>
      <c r="G771" s="61"/>
      <c r="H771" s="61"/>
      <c r="I771" s="61"/>
      <c r="J771" s="96"/>
      <c r="K771" s="96"/>
    </row>
    <row r="772" spans="1:11" ht="15.75" customHeight="1">
      <c r="A772" s="24"/>
      <c r="B772" s="96"/>
      <c r="C772" s="319"/>
      <c r="D772" s="61"/>
      <c r="E772" s="61"/>
      <c r="F772" s="61"/>
      <c r="G772" s="61"/>
      <c r="H772" s="61"/>
      <c r="I772" s="61"/>
      <c r="J772" s="96"/>
      <c r="K772" s="96"/>
    </row>
    <row r="773" spans="1:11" ht="15.75" customHeight="1">
      <c r="A773" s="24"/>
      <c r="B773" s="96"/>
      <c r="C773" s="319"/>
      <c r="D773" s="61"/>
      <c r="E773" s="61"/>
      <c r="F773" s="61"/>
      <c r="G773" s="61"/>
      <c r="H773" s="61"/>
      <c r="I773" s="61"/>
      <c r="J773" s="96"/>
      <c r="K773" s="96"/>
    </row>
    <row r="774" spans="1:11" ht="15.75" customHeight="1">
      <c r="A774" s="24"/>
      <c r="B774" s="96"/>
      <c r="C774" s="319"/>
      <c r="D774" s="61"/>
      <c r="E774" s="61"/>
      <c r="F774" s="61"/>
      <c r="G774" s="61"/>
      <c r="H774" s="61"/>
      <c r="I774" s="61"/>
      <c r="J774" s="96"/>
      <c r="K774" s="96"/>
    </row>
    <row r="775" spans="1:11" ht="15.75" customHeight="1">
      <c r="A775" s="24"/>
      <c r="B775" s="96"/>
      <c r="C775" s="319"/>
      <c r="D775" s="61"/>
      <c r="E775" s="61"/>
      <c r="F775" s="61"/>
      <c r="G775" s="61"/>
      <c r="H775" s="61"/>
      <c r="I775" s="61"/>
      <c r="J775" s="96"/>
      <c r="K775" s="96"/>
    </row>
    <row r="776" spans="1:11" ht="15.75" customHeight="1">
      <c r="A776" s="24"/>
      <c r="B776" s="96"/>
      <c r="C776" s="319"/>
      <c r="D776" s="61"/>
      <c r="E776" s="61"/>
      <c r="F776" s="61"/>
      <c r="G776" s="61"/>
      <c r="H776" s="61"/>
      <c r="I776" s="61"/>
      <c r="J776" s="96"/>
      <c r="K776" s="96"/>
    </row>
    <row r="777" spans="1:11" ht="15.75" customHeight="1">
      <c r="A777" s="24"/>
      <c r="B777" s="96"/>
      <c r="C777" s="319"/>
      <c r="D777" s="61"/>
      <c r="E777" s="61"/>
      <c r="F777" s="61"/>
      <c r="G777" s="61"/>
      <c r="H777" s="61"/>
      <c r="I777" s="61"/>
      <c r="J777" s="96"/>
      <c r="K777" s="96"/>
    </row>
    <row r="778" spans="1:11" ht="15.75" customHeight="1">
      <c r="A778" s="24"/>
      <c r="B778" s="96"/>
      <c r="C778" s="319"/>
      <c r="D778" s="61"/>
      <c r="E778" s="61"/>
      <c r="F778" s="61"/>
      <c r="G778" s="61"/>
      <c r="H778" s="61"/>
      <c r="I778" s="61"/>
      <c r="J778" s="96"/>
      <c r="K778" s="96"/>
    </row>
    <row r="779" spans="1:11" ht="15.75" customHeight="1">
      <c r="A779" s="24"/>
      <c r="B779" s="96"/>
      <c r="C779" s="319"/>
      <c r="D779" s="61"/>
      <c r="E779" s="61"/>
      <c r="F779" s="61"/>
      <c r="G779" s="61"/>
      <c r="H779" s="61"/>
      <c r="I779" s="61"/>
      <c r="J779" s="96"/>
      <c r="K779" s="96"/>
    </row>
    <row r="780" spans="1:11" ht="15.75" customHeight="1">
      <c r="A780" s="24"/>
      <c r="B780" s="96"/>
      <c r="C780" s="319"/>
      <c r="D780" s="61"/>
      <c r="E780" s="61"/>
      <c r="F780" s="61"/>
      <c r="G780" s="61"/>
      <c r="H780" s="61"/>
      <c r="I780" s="61"/>
      <c r="J780" s="96"/>
      <c r="K780" s="96"/>
    </row>
    <row r="781" spans="1:11" ht="15.75" customHeight="1">
      <c r="A781" s="24"/>
      <c r="B781" s="96"/>
      <c r="C781" s="319"/>
      <c r="D781" s="61"/>
      <c r="E781" s="61"/>
      <c r="F781" s="61"/>
      <c r="G781" s="61"/>
      <c r="H781" s="61"/>
      <c r="I781" s="61"/>
      <c r="J781" s="96"/>
      <c r="K781" s="96"/>
    </row>
    <row r="782" spans="1:11" ht="15.75" customHeight="1">
      <c r="A782" s="24"/>
      <c r="B782" s="96"/>
      <c r="C782" s="319"/>
      <c r="D782" s="61"/>
      <c r="E782" s="61"/>
      <c r="F782" s="61"/>
      <c r="G782" s="61"/>
      <c r="H782" s="61"/>
      <c r="I782" s="61"/>
      <c r="J782" s="96"/>
      <c r="K782" s="96"/>
    </row>
    <row r="783" spans="1:11" ht="15.75" customHeight="1">
      <c r="A783" s="24"/>
      <c r="B783" s="96"/>
      <c r="C783" s="319"/>
      <c r="D783" s="61"/>
      <c r="E783" s="61"/>
      <c r="F783" s="61"/>
      <c r="G783" s="61"/>
      <c r="H783" s="61"/>
      <c r="I783" s="61"/>
      <c r="J783" s="96"/>
      <c r="K783" s="96"/>
    </row>
    <row r="784" spans="1:11" ht="15.75" customHeight="1">
      <c r="A784" s="24"/>
      <c r="B784" s="96"/>
      <c r="C784" s="319"/>
      <c r="D784" s="61"/>
      <c r="E784" s="61"/>
      <c r="F784" s="61"/>
      <c r="G784" s="61"/>
      <c r="H784" s="61"/>
      <c r="I784" s="61"/>
      <c r="J784" s="96"/>
      <c r="K784" s="96"/>
    </row>
    <row r="785" spans="1:11" ht="15.75" customHeight="1">
      <c r="A785" s="24"/>
      <c r="B785" s="96"/>
      <c r="C785" s="319"/>
      <c r="D785" s="61"/>
      <c r="E785" s="61"/>
      <c r="F785" s="61"/>
      <c r="G785" s="61"/>
      <c r="H785" s="61"/>
      <c r="I785" s="61"/>
      <c r="J785" s="96"/>
      <c r="K785" s="96"/>
    </row>
    <row r="786" spans="1:11" ht="15.75" customHeight="1">
      <c r="A786" s="24"/>
      <c r="B786" s="96"/>
      <c r="C786" s="319"/>
      <c r="D786" s="61"/>
      <c r="E786" s="61"/>
      <c r="F786" s="61"/>
      <c r="G786" s="61"/>
      <c r="H786" s="61"/>
      <c r="I786" s="61"/>
      <c r="J786" s="96"/>
      <c r="K786" s="96"/>
    </row>
    <row r="787" spans="1:11" ht="15.75" customHeight="1">
      <c r="A787" s="24"/>
      <c r="B787" s="96"/>
      <c r="C787" s="319"/>
      <c r="D787" s="61"/>
      <c r="E787" s="61"/>
      <c r="F787" s="61"/>
      <c r="G787" s="61"/>
      <c r="H787" s="61"/>
      <c r="I787" s="61"/>
      <c r="J787" s="96"/>
      <c r="K787" s="96"/>
    </row>
    <row r="788" spans="1:11" ht="15.75" customHeight="1">
      <c r="A788" s="24"/>
      <c r="B788" s="96"/>
      <c r="C788" s="319"/>
      <c r="D788" s="61"/>
      <c r="E788" s="61"/>
      <c r="F788" s="61"/>
      <c r="G788" s="61"/>
      <c r="H788" s="61"/>
      <c r="I788" s="61"/>
      <c r="J788" s="96"/>
      <c r="K788" s="96"/>
    </row>
    <row r="789" spans="1:11" ht="15.75" customHeight="1">
      <c r="A789" s="24"/>
      <c r="B789" s="96"/>
      <c r="C789" s="319"/>
      <c r="D789" s="61"/>
      <c r="E789" s="61"/>
      <c r="F789" s="61"/>
      <c r="G789" s="61"/>
      <c r="H789" s="61"/>
      <c r="I789" s="61"/>
      <c r="J789" s="96"/>
      <c r="K789" s="96"/>
    </row>
    <row r="790" spans="1:11" ht="15.75" customHeight="1">
      <c r="A790" s="24"/>
      <c r="B790" s="96"/>
      <c r="C790" s="319"/>
      <c r="D790" s="61"/>
      <c r="E790" s="61"/>
      <c r="F790" s="61"/>
      <c r="G790" s="61"/>
      <c r="H790" s="61"/>
      <c r="I790" s="61"/>
      <c r="J790" s="96"/>
      <c r="K790" s="96"/>
    </row>
    <row r="791" spans="1:11" ht="15.75" customHeight="1">
      <c r="A791" s="24"/>
      <c r="B791" s="96"/>
      <c r="C791" s="319"/>
      <c r="D791" s="61"/>
      <c r="E791" s="61"/>
      <c r="F791" s="61"/>
      <c r="G791" s="61"/>
      <c r="H791" s="61"/>
      <c r="I791" s="61"/>
      <c r="J791" s="96"/>
      <c r="K791" s="96"/>
    </row>
    <row r="792" spans="1:11" ht="15.75" customHeight="1">
      <c r="A792" s="24"/>
      <c r="B792" s="96"/>
      <c r="C792" s="319"/>
      <c r="D792" s="61"/>
      <c r="E792" s="61"/>
      <c r="F792" s="61"/>
      <c r="G792" s="61"/>
      <c r="H792" s="61"/>
      <c r="I792" s="61"/>
      <c r="J792" s="96"/>
      <c r="K792" s="96"/>
    </row>
    <row r="793" spans="1:11" ht="15.75" customHeight="1">
      <c r="A793" s="24"/>
      <c r="B793" s="96"/>
      <c r="C793" s="319"/>
      <c r="D793" s="61"/>
      <c r="E793" s="61"/>
      <c r="F793" s="61"/>
      <c r="G793" s="61"/>
      <c r="H793" s="61"/>
      <c r="I793" s="61"/>
      <c r="J793" s="96"/>
      <c r="K793" s="96"/>
    </row>
    <row r="794" spans="1:11" ht="15.75" customHeight="1">
      <c r="A794" s="24"/>
      <c r="B794" s="96"/>
      <c r="C794" s="319"/>
      <c r="D794" s="61"/>
      <c r="E794" s="61"/>
      <c r="F794" s="61"/>
      <c r="G794" s="61"/>
      <c r="H794" s="61"/>
      <c r="I794" s="61"/>
      <c r="J794" s="96"/>
      <c r="K794" s="96"/>
    </row>
    <row r="795" spans="1:11" ht="15.75" customHeight="1">
      <c r="A795" s="24"/>
      <c r="B795" s="96"/>
      <c r="C795" s="319"/>
      <c r="D795" s="61"/>
      <c r="E795" s="61"/>
      <c r="F795" s="61"/>
      <c r="G795" s="61"/>
      <c r="H795" s="61"/>
      <c r="I795" s="61"/>
      <c r="J795" s="96"/>
      <c r="K795" s="96"/>
    </row>
    <row r="796" spans="1:11" ht="15.75" customHeight="1">
      <c r="A796" s="24"/>
      <c r="B796" s="96"/>
      <c r="C796" s="319"/>
      <c r="D796" s="61"/>
      <c r="E796" s="61"/>
      <c r="F796" s="61"/>
      <c r="G796" s="61"/>
      <c r="H796" s="61"/>
      <c r="I796" s="61"/>
      <c r="J796" s="96"/>
      <c r="K796" s="96"/>
    </row>
    <row r="797" spans="1:11" ht="15.75" customHeight="1">
      <c r="A797" s="24"/>
      <c r="B797" s="96"/>
      <c r="C797" s="319"/>
      <c r="D797" s="61"/>
      <c r="E797" s="61"/>
      <c r="F797" s="61"/>
      <c r="G797" s="61"/>
      <c r="H797" s="61"/>
      <c r="I797" s="61"/>
      <c r="J797" s="96"/>
      <c r="K797" s="96"/>
    </row>
    <row r="798" spans="1:11" ht="15.75" customHeight="1">
      <c r="A798" s="24"/>
      <c r="B798" s="96"/>
      <c r="C798" s="319"/>
      <c r="D798" s="61"/>
      <c r="E798" s="61"/>
      <c r="F798" s="61"/>
      <c r="G798" s="61"/>
      <c r="H798" s="61"/>
      <c r="I798" s="61"/>
      <c r="J798" s="96"/>
      <c r="K798" s="96"/>
    </row>
    <row r="799" spans="1:11" ht="15.75" customHeight="1">
      <c r="A799" s="24"/>
      <c r="B799" s="96"/>
      <c r="C799" s="319"/>
      <c r="D799" s="61"/>
      <c r="E799" s="61"/>
      <c r="F799" s="61"/>
      <c r="G799" s="61"/>
      <c r="H799" s="61"/>
      <c r="I799" s="61"/>
      <c r="J799" s="96"/>
      <c r="K799" s="96"/>
    </row>
    <row r="800" spans="1:11" ht="15.75" customHeight="1">
      <c r="A800" s="24"/>
      <c r="B800" s="96"/>
      <c r="C800" s="319"/>
      <c r="D800" s="61"/>
      <c r="E800" s="61"/>
      <c r="F800" s="61"/>
      <c r="G800" s="61"/>
      <c r="H800" s="61"/>
      <c r="I800" s="61"/>
      <c r="J800" s="96"/>
      <c r="K800" s="96"/>
    </row>
    <row r="801" spans="1:11" ht="15.75" customHeight="1">
      <c r="A801" s="24"/>
      <c r="B801" s="96"/>
      <c r="C801" s="319"/>
      <c r="D801" s="61"/>
      <c r="E801" s="61"/>
      <c r="F801" s="61"/>
      <c r="G801" s="61"/>
      <c r="H801" s="61"/>
      <c r="I801" s="61"/>
      <c r="J801" s="96"/>
      <c r="K801" s="96"/>
    </row>
    <row r="802" spans="1:11" ht="15.75" customHeight="1">
      <c r="A802" s="24"/>
      <c r="B802" s="96"/>
      <c r="C802" s="319"/>
      <c r="D802" s="61"/>
      <c r="E802" s="61"/>
      <c r="F802" s="61"/>
      <c r="G802" s="61"/>
      <c r="H802" s="61"/>
      <c r="I802" s="61"/>
      <c r="J802" s="96"/>
      <c r="K802" s="96"/>
    </row>
    <row r="803" spans="1:11" ht="15.75" customHeight="1">
      <c r="A803" s="24"/>
      <c r="B803" s="96"/>
      <c r="C803" s="319"/>
      <c r="D803" s="61"/>
      <c r="E803" s="61"/>
      <c r="F803" s="61"/>
      <c r="G803" s="61"/>
      <c r="H803" s="61"/>
      <c r="I803" s="61"/>
      <c r="J803" s="96"/>
      <c r="K803" s="96"/>
    </row>
    <row r="804" spans="1:11" ht="15.75" customHeight="1">
      <c r="A804" s="24"/>
      <c r="B804" s="96"/>
      <c r="C804" s="319"/>
      <c r="D804" s="61"/>
      <c r="E804" s="61"/>
      <c r="F804" s="61"/>
      <c r="G804" s="61"/>
      <c r="H804" s="61"/>
      <c r="I804" s="61"/>
      <c r="J804" s="96"/>
      <c r="K804" s="96"/>
    </row>
    <row r="805" spans="1:11" ht="15.75" customHeight="1">
      <c r="A805" s="24"/>
      <c r="B805" s="96"/>
      <c r="C805" s="319"/>
      <c r="D805" s="61"/>
      <c r="E805" s="61"/>
      <c r="F805" s="61"/>
      <c r="G805" s="61"/>
      <c r="H805" s="61"/>
      <c r="I805" s="61"/>
      <c r="J805" s="96"/>
      <c r="K805" s="96"/>
    </row>
    <row r="806" spans="1:11" ht="15.75" customHeight="1">
      <c r="A806" s="24"/>
      <c r="B806" s="96"/>
      <c r="C806" s="319"/>
      <c r="D806" s="61"/>
      <c r="E806" s="61"/>
      <c r="F806" s="61"/>
      <c r="G806" s="61"/>
      <c r="H806" s="61"/>
      <c r="I806" s="61"/>
      <c r="J806" s="96"/>
      <c r="K806" s="96"/>
    </row>
    <row r="807" spans="1:11" ht="15.75" customHeight="1">
      <c r="A807" s="24"/>
      <c r="B807" s="96"/>
      <c r="C807" s="319"/>
      <c r="D807" s="61"/>
      <c r="E807" s="61"/>
      <c r="F807" s="61"/>
      <c r="G807" s="61"/>
      <c r="H807" s="61"/>
      <c r="I807" s="61"/>
      <c r="J807" s="96"/>
      <c r="K807" s="96"/>
    </row>
    <row r="808" spans="1:11" ht="15.75" customHeight="1">
      <c r="A808" s="24"/>
      <c r="B808" s="96"/>
      <c r="C808" s="319"/>
      <c r="D808" s="61"/>
      <c r="E808" s="61"/>
      <c r="F808" s="61"/>
      <c r="G808" s="61"/>
      <c r="H808" s="61"/>
      <c r="I808" s="61"/>
      <c r="J808" s="96"/>
      <c r="K808" s="96"/>
    </row>
    <row r="809" spans="1:11" ht="15.75" customHeight="1">
      <c r="A809" s="24"/>
      <c r="B809" s="96"/>
      <c r="C809" s="319"/>
      <c r="D809" s="61"/>
      <c r="E809" s="61"/>
      <c r="F809" s="61"/>
      <c r="G809" s="61"/>
      <c r="H809" s="61"/>
      <c r="I809" s="61"/>
      <c r="J809" s="96"/>
      <c r="K809" s="96"/>
    </row>
    <row r="810" spans="1:11" ht="15.75" customHeight="1">
      <c r="A810" s="24"/>
      <c r="B810" s="96"/>
      <c r="C810" s="319"/>
      <c r="D810" s="61"/>
      <c r="E810" s="61"/>
      <c r="F810" s="61"/>
      <c r="G810" s="61"/>
      <c r="H810" s="61"/>
      <c r="I810" s="61"/>
      <c r="J810" s="96"/>
      <c r="K810" s="96"/>
    </row>
    <row r="811" spans="1:11" ht="15.75" customHeight="1">
      <c r="A811" s="24"/>
      <c r="B811" s="96"/>
      <c r="C811" s="319"/>
      <c r="D811" s="61"/>
      <c r="E811" s="61"/>
      <c r="F811" s="61"/>
      <c r="G811" s="61"/>
      <c r="H811" s="61"/>
      <c r="I811" s="61"/>
      <c r="J811" s="96"/>
      <c r="K811" s="96"/>
    </row>
    <row r="812" spans="1:11" ht="15.75" customHeight="1">
      <c r="A812" s="24"/>
      <c r="B812" s="96"/>
      <c r="C812" s="319"/>
      <c r="D812" s="61"/>
      <c r="E812" s="61"/>
      <c r="F812" s="61"/>
      <c r="G812" s="61"/>
      <c r="H812" s="61"/>
      <c r="I812" s="61"/>
      <c r="J812" s="96"/>
      <c r="K812" s="96"/>
    </row>
    <row r="813" spans="1:11" ht="15.75" customHeight="1">
      <c r="A813" s="24"/>
      <c r="B813" s="96"/>
      <c r="C813" s="319"/>
      <c r="D813" s="61"/>
      <c r="E813" s="61"/>
      <c r="F813" s="61"/>
      <c r="G813" s="61"/>
      <c r="H813" s="61"/>
      <c r="I813" s="61"/>
      <c r="J813" s="96"/>
      <c r="K813" s="96"/>
    </row>
    <row r="814" spans="1:11" ht="15.75" customHeight="1">
      <c r="A814" s="24"/>
      <c r="B814" s="96"/>
      <c r="C814" s="319"/>
      <c r="D814" s="61"/>
      <c r="E814" s="61"/>
      <c r="F814" s="61"/>
      <c r="G814" s="61"/>
      <c r="H814" s="61"/>
      <c r="I814" s="61"/>
      <c r="J814" s="96"/>
      <c r="K814" s="96"/>
    </row>
    <row r="815" spans="1:11" ht="15.75" customHeight="1">
      <c r="A815" s="24"/>
      <c r="B815" s="96"/>
      <c r="C815" s="319"/>
      <c r="D815" s="61"/>
      <c r="E815" s="61"/>
      <c r="F815" s="61"/>
      <c r="G815" s="61"/>
      <c r="H815" s="61"/>
      <c r="I815" s="61"/>
      <c r="J815" s="96"/>
      <c r="K815" s="96"/>
    </row>
    <row r="816" spans="1:11" ht="15.75" customHeight="1">
      <c r="A816" s="24"/>
      <c r="B816" s="96"/>
      <c r="C816" s="319"/>
      <c r="D816" s="61"/>
      <c r="E816" s="61"/>
      <c r="F816" s="61"/>
      <c r="G816" s="61"/>
      <c r="H816" s="61"/>
      <c r="I816" s="61"/>
      <c r="J816" s="96"/>
      <c r="K816" s="96"/>
    </row>
    <row r="817" spans="1:11" ht="15.75" customHeight="1">
      <c r="A817" s="24"/>
      <c r="B817" s="96"/>
      <c r="C817" s="319"/>
      <c r="D817" s="61"/>
      <c r="E817" s="61"/>
      <c r="F817" s="61"/>
      <c r="G817" s="61"/>
      <c r="H817" s="61"/>
      <c r="I817" s="61"/>
      <c r="J817" s="96"/>
      <c r="K817" s="96"/>
    </row>
    <row r="818" spans="1:11" ht="15.75" customHeight="1">
      <c r="A818" s="24"/>
      <c r="B818" s="96"/>
      <c r="C818" s="319"/>
      <c r="D818" s="61"/>
      <c r="E818" s="61"/>
      <c r="F818" s="61"/>
      <c r="G818" s="61"/>
      <c r="H818" s="61"/>
      <c r="I818" s="61"/>
      <c r="J818" s="96"/>
      <c r="K818" s="96"/>
    </row>
    <row r="819" spans="1:11" ht="15.75" customHeight="1">
      <c r="A819" s="24"/>
      <c r="B819" s="96"/>
      <c r="C819" s="319"/>
      <c r="D819" s="61"/>
      <c r="E819" s="61"/>
      <c r="F819" s="61"/>
      <c r="G819" s="61"/>
      <c r="H819" s="61"/>
      <c r="I819" s="61"/>
      <c r="J819" s="96"/>
      <c r="K819" s="96"/>
    </row>
    <row r="820" spans="1:11" ht="15.75" customHeight="1">
      <c r="A820" s="24"/>
      <c r="B820" s="96"/>
      <c r="C820" s="319"/>
      <c r="D820" s="61"/>
      <c r="E820" s="61"/>
      <c r="F820" s="61"/>
      <c r="G820" s="61"/>
      <c r="H820" s="61"/>
      <c r="I820" s="61"/>
      <c r="J820" s="96"/>
      <c r="K820" s="96"/>
    </row>
    <row r="821" spans="1:11" ht="15.75" customHeight="1">
      <c r="A821" s="24"/>
      <c r="B821" s="96"/>
      <c r="C821" s="319"/>
      <c r="D821" s="61"/>
      <c r="E821" s="61"/>
      <c r="F821" s="61"/>
      <c r="G821" s="61"/>
      <c r="H821" s="61"/>
      <c r="I821" s="61"/>
      <c r="J821" s="96"/>
      <c r="K821" s="96"/>
    </row>
    <row r="822" spans="1:11" ht="15.75" customHeight="1">
      <c r="A822" s="24"/>
      <c r="B822" s="96"/>
      <c r="C822" s="319"/>
      <c r="D822" s="61"/>
      <c r="E822" s="61"/>
      <c r="F822" s="61"/>
      <c r="G822" s="61"/>
      <c r="H822" s="61"/>
      <c r="I822" s="61"/>
      <c r="J822" s="96"/>
      <c r="K822" s="96"/>
    </row>
    <row r="823" spans="1:11" ht="15.75" customHeight="1">
      <c r="A823" s="24"/>
      <c r="B823" s="96"/>
      <c r="C823" s="319"/>
      <c r="D823" s="61"/>
      <c r="E823" s="61"/>
      <c r="F823" s="61"/>
      <c r="G823" s="61"/>
      <c r="H823" s="61"/>
      <c r="I823" s="61"/>
      <c r="J823" s="96"/>
      <c r="K823" s="96"/>
    </row>
    <row r="824" spans="1:11" ht="15.75" customHeight="1">
      <c r="A824" s="24"/>
      <c r="B824" s="96"/>
      <c r="C824" s="319"/>
      <c r="D824" s="61"/>
      <c r="E824" s="61"/>
      <c r="F824" s="61"/>
      <c r="G824" s="61"/>
      <c r="H824" s="61"/>
      <c r="I824" s="61"/>
      <c r="J824" s="96"/>
      <c r="K824" s="96"/>
    </row>
    <row r="825" spans="1:11" ht="15.75" customHeight="1">
      <c r="A825" s="24"/>
      <c r="B825" s="96"/>
      <c r="C825" s="319"/>
      <c r="D825" s="61"/>
      <c r="E825" s="61"/>
      <c r="F825" s="61"/>
      <c r="G825" s="61"/>
      <c r="H825" s="61"/>
      <c r="I825" s="61"/>
      <c r="J825" s="96"/>
      <c r="K825" s="96"/>
    </row>
    <row r="826" spans="1:11" ht="15.75" customHeight="1">
      <c r="A826" s="24"/>
      <c r="B826" s="96"/>
      <c r="C826" s="319"/>
      <c r="D826" s="61"/>
      <c r="E826" s="61"/>
      <c r="F826" s="61"/>
      <c r="G826" s="61"/>
      <c r="H826" s="61"/>
      <c r="I826" s="61"/>
      <c r="J826" s="96"/>
      <c r="K826" s="96"/>
    </row>
    <row r="827" spans="1:11" ht="15.75" customHeight="1">
      <c r="A827" s="24"/>
      <c r="B827" s="96"/>
      <c r="C827" s="319"/>
      <c r="D827" s="61"/>
      <c r="E827" s="61"/>
      <c r="F827" s="61"/>
      <c r="G827" s="61"/>
      <c r="H827" s="61"/>
      <c r="I827" s="61"/>
      <c r="J827" s="96"/>
      <c r="K827" s="96"/>
    </row>
    <row r="828" spans="1:11" ht="15.75" customHeight="1">
      <c r="A828" s="24"/>
      <c r="B828" s="96"/>
      <c r="C828" s="319"/>
      <c r="D828" s="61"/>
      <c r="E828" s="61"/>
      <c r="F828" s="61"/>
      <c r="G828" s="61"/>
      <c r="H828" s="61"/>
      <c r="I828" s="61"/>
      <c r="J828" s="96"/>
      <c r="K828" s="96"/>
    </row>
    <row r="829" spans="1:11" ht="15.75" customHeight="1">
      <c r="A829" s="24"/>
      <c r="B829" s="96"/>
      <c r="C829" s="319"/>
      <c r="D829" s="61"/>
      <c r="E829" s="61"/>
      <c r="F829" s="61"/>
      <c r="G829" s="61"/>
      <c r="H829" s="61"/>
      <c r="I829" s="61"/>
      <c r="J829" s="96"/>
      <c r="K829" s="96"/>
    </row>
    <row r="830" spans="1:11" ht="15.75" customHeight="1">
      <c r="A830" s="24"/>
      <c r="B830" s="96"/>
      <c r="C830" s="319"/>
      <c r="D830" s="61"/>
      <c r="E830" s="61"/>
      <c r="F830" s="61"/>
      <c r="G830" s="61"/>
      <c r="H830" s="61"/>
      <c r="I830" s="61"/>
      <c r="J830" s="96"/>
      <c r="K830" s="96"/>
    </row>
    <row r="831" spans="1:11" ht="15.75" customHeight="1">
      <c r="A831" s="24"/>
      <c r="B831" s="96"/>
      <c r="C831" s="319"/>
      <c r="D831" s="61"/>
      <c r="E831" s="61"/>
      <c r="F831" s="61"/>
      <c r="G831" s="61"/>
      <c r="H831" s="61"/>
      <c r="I831" s="61"/>
      <c r="J831" s="96"/>
      <c r="K831" s="96"/>
    </row>
    <row r="832" spans="1:11" ht="15.75" customHeight="1">
      <c r="A832" s="24"/>
      <c r="B832" s="96"/>
      <c r="C832" s="319"/>
      <c r="D832" s="61"/>
      <c r="E832" s="61"/>
      <c r="F832" s="61"/>
      <c r="G832" s="61"/>
      <c r="H832" s="61"/>
      <c r="I832" s="61"/>
      <c r="J832" s="96"/>
      <c r="K832" s="96"/>
    </row>
    <row r="833" spans="1:11" ht="15.75" customHeight="1">
      <c r="A833" s="24"/>
      <c r="B833" s="96"/>
      <c r="C833" s="319"/>
      <c r="D833" s="61"/>
      <c r="E833" s="61"/>
      <c r="F833" s="61"/>
      <c r="G833" s="61"/>
      <c r="H833" s="61"/>
      <c r="I833" s="61"/>
      <c r="J833" s="96"/>
      <c r="K833" s="96"/>
    </row>
    <row r="834" spans="1:11" ht="15.75" customHeight="1">
      <c r="A834" s="24"/>
      <c r="B834" s="96"/>
      <c r="C834" s="319"/>
      <c r="D834" s="61"/>
      <c r="E834" s="61"/>
      <c r="F834" s="61"/>
      <c r="G834" s="61"/>
      <c r="H834" s="61"/>
      <c r="I834" s="61"/>
      <c r="J834" s="96"/>
      <c r="K834" s="96"/>
    </row>
    <row r="835" spans="1:11" ht="15.75" customHeight="1">
      <c r="A835" s="24"/>
      <c r="B835" s="96"/>
      <c r="C835" s="319"/>
      <c r="D835" s="61"/>
      <c r="E835" s="61"/>
      <c r="F835" s="61"/>
      <c r="G835" s="61"/>
      <c r="H835" s="61"/>
      <c r="I835" s="61"/>
      <c r="J835" s="96"/>
      <c r="K835" s="96"/>
    </row>
    <row r="836" spans="1:11" ht="15.75" customHeight="1">
      <c r="A836" s="24"/>
      <c r="B836" s="96"/>
      <c r="C836" s="319"/>
      <c r="D836" s="61"/>
      <c r="E836" s="61"/>
      <c r="F836" s="61"/>
      <c r="G836" s="61"/>
      <c r="H836" s="61"/>
      <c r="I836" s="61"/>
      <c r="J836" s="96"/>
      <c r="K836" s="96"/>
    </row>
    <row r="837" spans="1:11" ht="15.75" customHeight="1">
      <c r="A837" s="24"/>
      <c r="B837" s="96"/>
      <c r="C837" s="319"/>
      <c r="D837" s="61"/>
      <c r="E837" s="61"/>
      <c r="F837" s="61"/>
      <c r="G837" s="61"/>
      <c r="H837" s="61"/>
      <c r="I837" s="61"/>
      <c r="J837" s="96"/>
      <c r="K837" s="96"/>
    </row>
    <row r="838" spans="1:11" ht="15.75" customHeight="1">
      <c r="A838" s="24"/>
      <c r="B838" s="96"/>
      <c r="C838" s="319"/>
      <c r="D838" s="61"/>
      <c r="E838" s="61"/>
      <c r="F838" s="61"/>
      <c r="G838" s="61"/>
      <c r="H838" s="61"/>
      <c r="I838" s="61"/>
      <c r="J838" s="96"/>
      <c r="K838" s="96"/>
    </row>
    <row r="839" spans="1:11" ht="15.75" customHeight="1">
      <c r="A839" s="24"/>
      <c r="B839" s="96"/>
      <c r="C839" s="319"/>
      <c r="D839" s="61"/>
      <c r="E839" s="61"/>
      <c r="F839" s="61"/>
      <c r="G839" s="61"/>
      <c r="H839" s="61"/>
      <c r="I839" s="61"/>
      <c r="J839" s="96"/>
      <c r="K839" s="96"/>
    </row>
    <row r="840" spans="1:11" ht="15.75" customHeight="1">
      <c r="A840" s="24"/>
      <c r="B840" s="96"/>
      <c r="C840" s="319"/>
      <c r="D840" s="61"/>
      <c r="E840" s="61"/>
      <c r="F840" s="61"/>
      <c r="G840" s="61"/>
      <c r="H840" s="61"/>
      <c r="I840" s="61"/>
      <c r="J840" s="96"/>
      <c r="K840" s="96"/>
    </row>
    <row r="841" spans="1:11" ht="15.75" customHeight="1">
      <c r="A841" s="24"/>
      <c r="B841" s="96"/>
      <c r="C841" s="319"/>
      <c r="D841" s="61"/>
      <c r="E841" s="61"/>
      <c r="F841" s="61"/>
      <c r="G841" s="61"/>
      <c r="H841" s="61"/>
      <c r="I841" s="61"/>
      <c r="J841" s="96"/>
      <c r="K841" s="96"/>
    </row>
    <row r="842" spans="1:11" ht="15.75" customHeight="1">
      <c r="A842" s="24"/>
      <c r="B842" s="96"/>
      <c r="C842" s="319"/>
      <c r="D842" s="61"/>
      <c r="E842" s="61"/>
      <c r="F842" s="61"/>
      <c r="G842" s="61"/>
      <c r="H842" s="61"/>
      <c r="I842" s="61"/>
      <c r="J842" s="96"/>
      <c r="K842" s="96"/>
    </row>
    <row r="843" spans="1:11" ht="15.75" customHeight="1">
      <c r="A843" s="24"/>
      <c r="B843" s="96"/>
      <c r="C843" s="319"/>
      <c r="D843" s="61"/>
      <c r="E843" s="61"/>
      <c r="F843" s="61"/>
      <c r="G843" s="61"/>
      <c r="H843" s="61"/>
      <c r="I843" s="61"/>
      <c r="J843" s="96"/>
      <c r="K843" s="96"/>
    </row>
    <row r="844" spans="1:11" ht="15.75" customHeight="1">
      <c r="A844" s="24"/>
      <c r="B844" s="96"/>
      <c r="C844" s="319"/>
      <c r="D844" s="61"/>
      <c r="E844" s="61"/>
      <c r="F844" s="61"/>
      <c r="G844" s="61"/>
      <c r="H844" s="61"/>
      <c r="I844" s="61"/>
      <c r="J844" s="96"/>
      <c r="K844" s="96"/>
    </row>
    <row r="845" spans="1:11" ht="15.75" customHeight="1">
      <c r="A845" s="24"/>
      <c r="B845" s="96"/>
      <c r="C845" s="319"/>
      <c r="D845" s="61"/>
      <c r="E845" s="61"/>
      <c r="F845" s="61"/>
      <c r="G845" s="61"/>
      <c r="H845" s="61"/>
      <c r="I845" s="61"/>
      <c r="J845" s="96"/>
      <c r="K845" s="96"/>
    </row>
    <row r="846" spans="1:11" ht="15.75" customHeight="1">
      <c r="A846" s="24"/>
      <c r="B846" s="96"/>
      <c r="C846" s="319"/>
      <c r="D846" s="61"/>
      <c r="E846" s="61"/>
      <c r="F846" s="61"/>
      <c r="G846" s="61"/>
      <c r="H846" s="61"/>
      <c r="I846" s="61"/>
      <c r="J846" s="96"/>
      <c r="K846" s="96"/>
    </row>
    <row r="847" spans="1:11" ht="15.75" customHeight="1">
      <c r="A847" s="24"/>
      <c r="B847" s="96"/>
      <c r="C847" s="319"/>
      <c r="D847" s="61"/>
      <c r="E847" s="61"/>
      <c r="F847" s="61"/>
      <c r="G847" s="61"/>
      <c r="H847" s="61"/>
      <c r="I847" s="61"/>
      <c r="J847" s="96"/>
      <c r="K847" s="96"/>
    </row>
    <row r="848" spans="1:11" ht="15.75" customHeight="1">
      <c r="A848" s="24"/>
      <c r="B848" s="96"/>
      <c r="C848" s="319"/>
      <c r="D848" s="61"/>
      <c r="E848" s="61"/>
      <c r="F848" s="61"/>
      <c r="G848" s="61"/>
      <c r="H848" s="61"/>
      <c r="I848" s="61"/>
      <c r="J848" s="96"/>
      <c r="K848" s="96"/>
    </row>
    <row r="849" spans="1:11" ht="15.75" customHeight="1">
      <c r="A849" s="24"/>
      <c r="B849" s="96"/>
      <c r="C849" s="319"/>
      <c r="D849" s="61"/>
      <c r="E849" s="61"/>
      <c r="F849" s="61"/>
      <c r="G849" s="61"/>
      <c r="H849" s="61"/>
      <c r="I849" s="61"/>
      <c r="J849" s="96"/>
      <c r="K849" s="96"/>
    </row>
    <row r="850" spans="1:11" ht="15.75" customHeight="1">
      <c r="A850" s="24"/>
      <c r="B850" s="96"/>
      <c r="C850" s="319"/>
      <c r="D850" s="61"/>
      <c r="E850" s="61"/>
      <c r="F850" s="61"/>
      <c r="G850" s="61"/>
      <c r="H850" s="61"/>
      <c r="I850" s="61"/>
      <c r="J850" s="96"/>
      <c r="K850" s="96"/>
    </row>
    <row r="851" spans="1:11" ht="15.75" customHeight="1">
      <c r="A851" s="24"/>
      <c r="B851" s="96"/>
      <c r="C851" s="319"/>
      <c r="D851" s="61"/>
      <c r="E851" s="61"/>
      <c r="F851" s="61"/>
      <c r="G851" s="61"/>
      <c r="H851" s="61"/>
      <c r="I851" s="61"/>
      <c r="J851" s="96"/>
      <c r="K851" s="96"/>
    </row>
    <row r="852" spans="1:11" ht="15.75" customHeight="1">
      <c r="A852" s="24"/>
      <c r="B852" s="96"/>
      <c r="C852" s="319"/>
      <c r="D852" s="61"/>
      <c r="E852" s="61"/>
      <c r="F852" s="61"/>
      <c r="G852" s="61"/>
      <c r="H852" s="61"/>
      <c r="I852" s="61"/>
      <c r="J852" s="96"/>
      <c r="K852" s="96"/>
    </row>
    <row r="853" spans="1:11" ht="15.75" customHeight="1">
      <c r="A853" s="24"/>
      <c r="B853" s="96"/>
      <c r="C853" s="319"/>
      <c r="D853" s="61"/>
      <c r="E853" s="61"/>
      <c r="F853" s="61"/>
      <c r="G853" s="61"/>
      <c r="H853" s="61"/>
      <c r="I853" s="61"/>
      <c r="J853" s="96"/>
      <c r="K853" s="96"/>
    </row>
    <row r="854" spans="1:11" ht="15.75" customHeight="1">
      <c r="A854" s="24"/>
      <c r="B854" s="96"/>
      <c r="C854" s="319"/>
      <c r="D854" s="61"/>
      <c r="E854" s="61"/>
      <c r="F854" s="61"/>
      <c r="G854" s="61"/>
      <c r="H854" s="61"/>
      <c r="I854" s="61"/>
      <c r="J854" s="96"/>
      <c r="K854" s="96"/>
    </row>
    <row r="855" spans="1:11" ht="15.75" customHeight="1">
      <c r="A855" s="24"/>
      <c r="B855" s="96"/>
      <c r="C855" s="319"/>
      <c r="D855" s="61"/>
      <c r="E855" s="61"/>
      <c r="F855" s="61"/>
      <c r="G855" s="61"/>
      <c r="H855" s="61"/>
      <c r="I855" s="61"/>
      <c r="J855" s="96"/>
      <c r="K855" s="96"/>
    </row>
    <row r="856" spans="1:11" ht="15.75" customHeight="1">
      <c r="A856" s="24"/>
      <c r="B856" s="96"/>
      <c r="C856" s="319"/>
      <c r="D856" s="61"/>
      <c r="E856" s="61"/>
      <c r="F856" s="61"/>
      <c r="G856" s="61"/>
      <c r="H856" s="61"/>
      <c r="I856" s="61"/>
      <c r="J856" s="96"/>
      <c r="K856" s="96"/>
    </row>
    <row r="857" spans="1:11" ht="15.75" customHeight="1">
      <c r="A857" s="24"/>
      <c r="B857" s="96"/>
      <c r="C857" s="319"/>
      <c r="D857" s="61"/>
      <c r="E857" s="61"/>
      <c r="F857" s="61"/>
      <c r="G857" s="61"/>
      <c r="H857" s="61"/>
      <c r="I857" s="61"/>
      <c r="J857" s="96"/>
      <c r="K857" s="96"/>
    </row>
    <row r="858" spans="1:11" ht="15.75" customHeight="1">
      <c r="A858" s="24"/>
      <c r="B858" s="96"/>
      <c r="C858" s="319"/>
      <c r="D858" s="61"/>
      <c r="E858" s="61"/>
      <c r="F858" s="61"/>
      <c r="G858" s="61"/>
      <c r="H858" s="61"/>
      <c r="I858" s="61"/>
      <c r="J858" s="96"/>
      <c r="K858" s="96"/>
    </row>
    <row r="859" spans="1:11" ht="15.75" customHeight="1">
      <c r="A859" s="24"/>
      <c r="B859" s="96"/>
      <c r="C859" s="319"/>
      <c r="D859" s="61"/>
      <c r="E859" s="61"/>
      <c r="F859" s="61"/>
      <c r="G859" s="61"/>
      <c r="H859" s="61"/>
      <c r="I859" s="61"/>
      <c r="J859" s="96"/>
      <c r="K859" s="96"/>
    </row>
    <row r="860" spans="1:11" ht="15.75" customHeight="1">
      <c r="A860" s="24"/>
      <c r="B860" s="96"/>
      <c r="C860" s="319"/>
      <c r="D860" s="61"/>
      <c r="E860" s="61"/>
      <c r="F860" s="61"/>
      <c r="G860" s="61"/>
      <c r="H860" s="61"/>
      <c r="I860" s="61"/>
      <c r="J860" s="96"/>
      <c r="K860" s="96"/>
    </row>
    <row r="861" spans="1:11" ht="15.75" customHeight="1">
      <c r="A861" s="24"/>
      <c r="B861" s="96"/>
      <c r="C861" s="319"/>
      <c r="D861" s="61"/>
      <c r="E861" s="61"/>
      <c r="F861" s="61"/>
      <c r="G861" s="61"/>
      <c r="H861" s="61"/>
      <c r="I861" s="61"/>
      <c r="J861" s="96"/>
      <c r="K861" s="96"/>
    </row>
    <row r="862" spans="1:11" ht="15.75" customHeight="1">
      <c r="A862" s="24"/>
      <c r="B862" s="96"/>
      <c r="C862" s="319"/>
      <c r="D862" s="61"/>
      <c r="E862" s="61"/>
      <c r="F862" s="61"/>
      <c r="G862" s="61"/>
      <c r="H862" s="61"/>
      <c r="I862" s="61"/>
      <c r="J862" s="96"/>
      <c r="K862" s="96"/>
    </row>
    <row r="863" spans="1:11" ht="15.75" customHeight="1">
      <c r="A863" s="24"/>
      <c r="B863" s="96"/>
      <c r="C863" s="319"/>
      <c r="D863" s="61"/>
      <c r="E863" s="61"/>
      <c r="F863" s="61"/>
      <c r="G863" s="61"/>
      <c r="H863" s="61"/>
      <c r="I863" s="61"/>
      <c r="J863" s="96"/>
      <c r="K863" s="96"/>
    </row>
    <row r="864" spans="1:11" ht="15.75" customHeight="1">
      <c r="A864" s="24"/>
      <c r="B864" s="96"/>
      <c r="C864" s="319"/>
      <c r="D864" s="61"/>
      <c r="E864" s="61"/>
      <c r="F864" s="61"/>
      <c r="G864" s="61"/>
      <c r="H864" s="61"/>
      <c r="I864" s="61"/>
      <c r="J864" s="96"/>
      <c r="K864" s="96"/>
    </row>
    <row r="865" spans="1:11" ht="15.75" customHeight="1">
      <c r="A865" s="24"/>
      <c r="B865" s="96"/>
      <c r="C865" s="319"/>
      <c r="D865" s="61"/>
      <c r="E865" s="61"/>
      <c r="F865" s="61"/>
      <c r="G865" s="61"/>
      <c r="H865" s="61"/>
      <c r="I865" s="61"/>
      <c r="J865" s="96"/>
      <c r="K865" s="96"/>
    </row>
    <row r="866" spans="1:11" ht="15.75" customHeight="1">
      <c r="A866" s="24"/>
      <c r="B866" s="96"/>
      <c r="C866" s="319"/>
      <c r="D866" s="61"/>
      <c r="E866" s="61"/>
      <c r="F866" s="61"/>
      <c r="G866" s="61"/>
      <c r="H866" s="61"/>
      <c r="I866" s="61"/>
      <c r="J866" s="96"/>
      <c r="K866" s="96"/>
    </row>
    <row r="867" spans="1:11" ht="15.75" customHeight="1">
      <c r="A867" s="24"/>
      <c r="B867" s="96"/>
      <c r="C867" s="319"/>
      <c r="D867" s="61"/>
      <c r="E867" s="61"/>
      <c r="F867" s="61"/>
      <c r="G867" s="61"/>
      <c r="H867" s="61"/>
      <c r="I867" s="61"/>
      <c r="J867" s="96"/>
      <c r="K867" s="96"/>
    </row>
    <row r="868" spans="1:11" ht="15.75" customHeight="1">
      <c r="A868" s="24"/>
      <c r="B868" s="96"/>
      <c r="C868" s="319"/>
      <c r="D868" s="61"/>
      <c r="E868" s="61"/>
      <c r="F868" s="61"/>
      <c r="G868" s="61"/>
      <c r="H868" s="61"/>
      <c r="I868" s="61"/>
      <c r="J868" s="96"/>
      <c r="K868" s="96"/>
    </row>
    <row r="869" spans="1:11" ht="15.75" customHeight="1">
      <c r="A869" s="24"/>
      <c r="B869" s="96"/>
      <c r="C869" s="319"/>
      <c r="D869" s="61"/>
      <c r="E869" s="61"/>
      <c r="F869" s="61"/>
      <c r="G869" s="61"/>
      <c r="H869" s="61"/>
      <c r="I869" s="61"/>
      <c r="J869" s="96"/>
      <c r="K869" s="96"/>
    </row>
    <row r="870" spans="1:11" ht="15.75" customHeight="1">
      <c r="A870" s="24"/>
      <c r="B870" s="96"/>
      <c r="C870" s="319"/>
      <c r="D870" s="61"/>
      <c r="E870" s="61"/>
      <c r="F870" s="61"/>
      <c r="G870" s="61"/>
      <c r="H870" s="61"/>
      <c r="I870" s="61"/>
      <c r="J870" s="96"/>
      <c r="K870" s="96"/>
    </row>
    <row r="871" spans="1:11" ht="15.75" customHeight="1">
      <c r="A871" s="24"/>
      <c r="B871" s="96"/>
      <c r="C871" s="319"/>
      <c r="D871" s="61"/>
      <c r="E871" s="61"/>
      <c r="F871" s="61"/>
      <c r="G871" s="61"/>
      <c r="H871" s="61"/>
      <c r="I871" s="61"/>
      <c r="J871" s="96"/>
      <c r="K871" s="96"/>
    </row>
    <row r="872" spans="1:11" ht="15.75" customHeight="1">
      <c r="A872" s="24"/>
      <c r="B872" s="96"/>
      <c r="C872" s="319"/>
      <c r="D872" s="61"/>
      <c r="E872" s="61"/>
      <c r="F872" s="61"/>
      <c r="G872" s="61"/>
      <c r="H872" s="61"/>
      <c r="I872" s="61"/>
      <c r="J872" s="96"/>
      <c r="K872" s="96"/>
    </row>
    <row r="873" spans="1:11" ht="15.75" customHeight="1">
      <c r="A873" s="24"/>
      <c r="B873" s="96"/>
      <c r="C873" s="319"/>
      <c r="D873" s="61"/>
      <c r="E873" s="61"/>
      <c r="F873" s="61"/>
      <c r="G873" s="61"/>
      <c r="H873" s="61"/>
      <c r="I873" s="61"/>
      <c r="J873" s="96"/>
      <c r="K873" s="96"/>
    </row>
    <row r="874" spans="1:11" ht="15.75" customHeight="1">
      <c r="A874" s="24"/>
      <c r="B874" s="96"/>
      <c r="C874" s="319"/>
      <c r="D874" s="61"/>
      <c r="E874" s="61"/>
      <c r="F874" s="61"/>
      <c r="G874" s="61"/>
      <c r="H874" s="61"/>
      <c r="I874" s="61"/>
      <c r="J874" s="96"/>
      <c r="K874" s="96"/>
    </row>
    <row r="875" spans="1:11" ht="15.75" customHeight="1">
      <c r="A875" s="24"/>
      <c r="B875" s="96"/>
      <c r="C875" s="319"/>
      <c r="D875" s="61"/>
      <c r="E875" s="61"/>
      <c r="F875" s="61"/>
      <c r="G875" s="61"/>
      <c r="H875" s="61"/>
      <c r="I875" s="61"/>
      <c r="J875" s="96"/>
      <c r="K875" s="96"/>
    </row>
    <row r="876" spans="1:11" ht="15.75" customHeight="1">
      <c r="A876" s="24"/>
      <c r="B876" s="96"/>
      <c r="C876" s="319"/>
      <c r="D876" s="61"/>
      <c r="E876" s="61"/>
      <c r="F876" s="61"/>
      <c r="G876" s="61"/>
      <c r="H876" s="61"/>
      <c r="I876" s="61"/>
      <c r="J876" s="96"/>
      <c r="K876" s="96"/>
    </row>
    <row r="877" spans="1:11" ht="15.75" customHeight="1">
      <c r="A877" s="24"/>
      <c r="B877" s="96"/>
      <c r="C877" s="319"/>
      <c r="D877" s="61"/>
      <c r="E877" s="61"/>
      <c r="F877" s="61"/>
      <c r="G877" s="61"/>
      <c r="H877" s="61"/>
      <c r="I877" s="61"/>
      <c r="J877" s="96"/>
      <c r="K877" s="96"/>
    </row>
    <row r="878" spans="1:11" ht="15.75" customHeight="1">
      <c r="A878" s="24"/>
      <c r="B878" s="96"/>
      <c r="C878" s="319"/>
      <c r="D878" s="61"/>
      <c r="E878" s="61"/>
      <c r="F878" s="61"/>
      <c r="G878" s="61"/>
      <c r="H878" s="61"/>
      <c r="I878" s="61"/>
      <c r="J878" s="96"/>
      <c r="K878" s="96"/>
    </row>
    <row r="879" spans="1:11" ht="15.75" customHeight="1">
      <c r="A879" s="24"/>
      <c r="B879" s="96"/>
      <c r="C879" s="319"/>
      <c r="D879" s="61"/>
      <c r="E879" s="61"/>
      <c r="F879" s="61"/>
      <c r="G879" s="61"/>
      <c r="H879" s="61"/>
      <c r="I879" s="61"/>
      <c r="J879" s="96"/>
      <c r="K879" s="96"/>
    </row>
    <row r="880" spans="1:11" ht="15.75" customHeight="1">
      <c r="A880" s="24"/>
      <c r="B880" s="96"/>
      <c r="C880" s="319"/>
      <c r="D880" s="61"/>
      <c r="E880" s="61"/>
      <c r="F880" s="61"/>
      <c r="G880" s="61"/>
      <c r="H880" s="61"/>
      <c r="I880" s="61"/>
      <c r="J880" s="96"/>
      <c r="K880" s="96"/>
    </row>
    <row r="881" spans="1:11" ht="15.75" customHeight="1">
      <c r="A881" s="24"/>
      <c r="B881" s="96"/>
      <c r="C881" s="319"/>
      <c r="D881" s="61"/>
      <c r="E881" s="61"/>
      <c r="F881" s="61"/>
      <c r="G881" s="61"/>
      <c r="H881" s="61"/>
      <c r="I881" s="61"/>
      <c r="J881" s="96"/>
      <c r="K881" s="96"/>
    </row>
    <row r="882" spans="1:11" ht="15.75" customHeight="1">
      <c r="A882" s="24"/>
      <c r="B882" s="96"/>
      <c r="C882" s="319"/>
      <c r="D882" s="61"/>
      <c r="E882" s="61"/>
      <c r="F882" s="61"/>
      <c r="G882" s="61"/>
      <c r="H882" s="61"/>
      <c r="I882" s="61"/>
      <c r="J882" s="96"/>
      <c r="K882" s="96"/>
    </row>
    <row r="883" spans="1:11" ht="15.75" customHeight="1">
      <c r="A883" s="24"/>
      <c r="B883" s="96"/>
      <c r="C883" s="319"/>
      <c r="D883" s="61"/>
      <c r="E883" s="61"/>
      <c r="F883" s="61"/>
      <c r="G883" s="61"/>
      <c r="H883" s="61"/>
      <c r="I883" s="61"/>
      <c r="J883" s="96"/>
      <c r="K883" s="96"/>
    </row>
    <row r="884" spans="1:11" ht="15.75" customHeight="1">
      <c r="A884" s="24"/>
      <c r="B884" s="96"/>
      <c r="C884" s="319"/>
      <c r="D884" s="61"/>
      <c r="E884" s="61"/>
      <c r="F884" s="61"/>
      <c r="G884" s="61"/>
      <c r="H884" s="61"/>
      <c r="I884" s="61"/>
      <c r="J884" s="96"/>
      <c r="K884" s="96"/>
    </row>
    <row r="885" spans="1:11" ht="15.75" customHeight="1">
      <c r="A885" s="24"/>
      <c r="B885" s="96"/>
      <c r="C885" s="319"/>
      <c r="D885" s="61"/>
      <c r="E885" s="61"/>
      <c r="F885" s="61"/>
      <c r="G885" s="61"/>
      <c r="H885" s="61"/>
      <c r="I885" s="61"/>
      <c r="J885" s="96"/>
      <c r="K885" s="96"/>
    </row>
    <row r="886" spans="1:11" ht="15.75" customHeight="1">
      <c r="A886" s="24"/>
      <c r="B886" s="96"/>
      <c r="C886" s="319"/>
      <c r="D886" s="61"/>
      <c r="E886" s="61"/>
      <c r="F886" s="61"/>
      <c r="G886" s="61"/>
      <c r="H886" s="61"/>
      <c r="I886" s="61"/>
      <c r="J886" s="96"/>
      <c r="K886" s="96"/>
    </row>
    <row r="887" spans="1:11" ht="15.75" customHeight="1">
      <c r="A887" s="24"/>
      <c r="B887" s="96"/>
      <c r="C887" s="319"/>
      <c r="D887" s="61"/>
      <c r="E887" s="61"/>
      <c r="F887" s="61"/>
      <c r="G887" s="61"/>
      <c r="H887" s="61"/>
      <c r="I887" s="61"/>
      <c r="J887" s="96"/>
      <c r="K887" s="96"/>
    </row>
    <row r="888" spans="1:11" ht="15.75" customHeight="1">
      <c r="A888" s="24"/>
      <c r="B888" s="96"/>
      <c r="C888" s="319"/>
      <c r="D888" s="61"/>
      <c r="E888" s="61"/>
      <c r="F888" s="61"/>
      <c r="G888" s="61"/>
      <c r="H888" s="61"/>
      <c r="I888" s="61"/>
      <c r="J888" s="96"/>
      <c r="K888" s="96"/>
    </row>
    <row r="889" spans="1:11" ht="15.75" customHeight="1">
      <c r="A889" s="24"/>
      <c r="B889" s="96"/>
      <c r="C889" s="319"/>
      <c r="D889" s="61"/>
      <c r="E889" s="61"/>
      <c r="F889" s="61"/>
      <c r="G889" s="61"/>
      <c r="H889" s="61"/>
      <c r="I889" s="61"/>
      <c r="J889" s="96"/>
      <c r="K889" s="96"/>
    </row>
    <row r="890" spans="1:11" ht="15.75" customHeight="1">
      <c r="A890" s="24"/>
      <c r="B890" s="96"/>
      <c r="C890" s="319"/>
      <c r="D890" s="61"/>
      <c r="E890" s="61"/>
      <c r="F890" s="61"/>
      <c r="G890" s="61"/>
      <c r="H890" s="61"/>
      <c r="I890" s="61"/>
      <c r="J890" s="96"/>
      <c r="K890" s="96"/>
    </row>
    <row r="891" spans="1:11" ht="15.75" customHeight="1">
      <c r="A891" s="24"/>
      <c r="B891" s="96"/>
      <c r="C891" s="319"/>
      <c r="D891" s="61"/>
      <c r="E891" s="61"/>
      <c r="F891" s="61"/>
      <c r="G891" s="61"/>
      <c r="H891" s="61"/>
      <c r="I891" s="61"/>
      <c r="J891" s="96"/>
      <c r="K891" s="96"/>
    </row>
    <row r="892" spans="1:11" ht="15.75" customHeight="1">
      <c r="A892" s="24"/>
      <c r="B892" s="96"/>
      <c r="C892" s="319"/>
      <c r="D892" s="61"/>
      <c r="E892" s="61"/>
      <c r="F892" s="61"/>
      <c r="G892" s="61"/>
      <c r="H892" s="61"/>
      <c r="I892" s="61"/>
      <c r="J892" s="96"/>
      <c r="K892" s="96"/>
    </row>
    <row r="893" spans="1:11" ht="15.75" customHeight="1">
      <c r="A893" s="24"/>
      <c r="B893" s="96"/>
      <c r="C893" s="319"/>
      <c r="D893" s="61"/>
      <c r="E893" s="61"/>
      <c r="F893" s="61"/>
      <c r="G893" s="61"/>
      <c r="H893" s="61"/>
      <c r="I893" s="61"/>
      <c r="J893" s="96"/>
      <c r="K893" s="96"/>
    </row>
    <row r="894" spans="1:11" ht="15.75" customHeight="1">
      <c r="A894" s="24"/>
      <c r="B894" s="96"/>
      <c r="C894" s="319"/>
      <c r="D894" s="61"/>
      <c r="E894" s="61"/>
      <c r="F894" s="61"/>
      <c r="G894" s="61"/>
      <c r="H894" s="61"/>
      <c r="I894" s="61"/>
      <c r="J894" s="96"/>
      <c r="K894" s="96"/>
    </row>
    <row r="895" spans="1:11" ht="15.75" customHeight="1">
      <c r="A895" s="24"/>
      <c r="B895" s="96"/>
      <c r="C895" s="319"/>
      <c r="D895" s="61"/>
      <c r="E895" s="61"/>
      <c r="F895" s="61"/>
      <c r="G895" s="61"/>
      <c r="H895" s="61"/>
      <c r="I895" s="61"/>
      <c r="J895" s="96"/>
      <c r="K895" s="96"/>
    </row>
    <row r="896" spans="1:11" ht="15.75" customHeight="1">
      <c r="A896" s="24"/>
      <c r="B896" s="96"/>
      <c r="C896" s="319"/>
      <c r="D896" s="61"/>
      <c r="E896" s="61"/>
      <c r="F896" s="61"/>
      <c r="G896" s="61"/>
      <c r="H896" s="61"/>
      <c r="I896" s="61"/>
      <c r="J896" s="96"/>
      <c r="K896" s="96"/>
    </row>
    <row r="897" spans="1:11" ht="15.75" customHeight="1">
      <c r="A897" s="24"/>
      <c r="B897" s="96"/>
      <c r="C897" s="319"/>
      <c r="D897" s="61"/>
      <c r="E897" s="61"/>
      <c r="F897" s="61"/>
      <c r="G897" s="61"/>
      <c r="H897" s="61"/>
      <c r="I897" s="61"/>
      <c r="J897" s="96"/>
      <c r="K897" s="96"/>
    </row>
    <row r="898" spans="1:11" ht="15.75" customHeight="1">
      <c r="A898" s="24"/>
      <c r="B898" s="96"/>
      <c r="C898" s="319"/>
      <c r="D898" s="61"/>
      <c r="E898" s="61"/>
      <c r="F898" s="61"/>
      <c r="G898" s="61"/>
      <c r="H898" s="61"/>
      <c r="I898" s="61"/>
      <c r="J898" s="96"/>
      <c r="K898" s="96"/>
    </row>
    <row r="899" spans="1:11" ht="15.75" customHeight="1">
      <c r="A899" s="24"/>
      <c r="B899" s="96"/>
      <c r="C899" s="319"/>
      <c r="D899" s="61"/>
      <c r="E899" s="61"/>
      <c r="F899" s="61"/>
      <c r="G899" s="61"/>
      <c r="H899" s="61"/>
      <c r="I899" s="61"/>
      <c r="J899" s="96"/>
      <c r="K899" s="96"/>
    </row>
    <row r="900" spans="1:11" ht="15.75" customHeight="1">
      <c r="A900" s="24"/>
      <c r="B900" s="96"/>
      <c r="C900" s="319"/>
      <c r="D900" s="61"/>
      <c r="E900" s="61"/>
      <c r="F900" s="61"/>
      <c r="G900" s="61"/>
      <c r="H900" s="61"/>
      <c r="I900" s="61"/>
      <c r="J900" s="96"/>
      <c r="K900" s="96"/>
    </row>
    <row r="901" spans="1:11" ht="15.75" customHeight="1">
      <c r="A901" s="24"/>
      <c r="B901" s="96"/>
      <c r="C901" s="319"/>
      <c r="D901" s="61"/>
      <c r="E901" s="61"/>
      <c r="F901" s="61"/>
      <c r="G901" s="61"/>
      <c r="H901" s="61"/>
      <c r="I901" s="61"/>
      <c r="J901" s="96"/>
      <c r="K901" s="96"/>
    </row>
    <row r="902" spans="1:11" ht="15.75" customHeight="1">
      <c r="A902" s="24"/>
      <c r="B902" s="96"/>
      <c r="C902" s="319"/>
      <c r="D902" s="61"/>
      <c r="E902" s="61"/>
      <c r="F902" s="61"/>
      <c r="G902" s="61"/>
      <c r="H902" s="61"/>
      <c r="I902" s="61"/>
      <c r="J902" s="96"/>
      <c r="K902" s="96"/>
    </row>
    <row r="903" spans="1:11" ht="15.75" customHeight="1">
      <c r="A903" s="24"/>
      <c r="B903" s="96"/>
      <c r="C903" s="319"/>
      <c r="D903" s="61"/>
      <c r="E903" s="61"/>
      <c r="F903" s="61"/>
      <c r="G903" s="61"/>
      <c r="H903" s="61"/>
      <c r="I903" s="61"/>
      <c r="J903" s="96"/>
      <c r="K903" s="96"/>
    </row>
    <row r="904" spans="1:11" ht="15.75" customHeight="1">
      <c r="A904" s="24"/>
      <c r="B904" s="96"/>
      <c r="C904" s="319"/>
      <c r="D904" s="61"/>
      <c r="E904" s="61"/>
      <c r="F904" s="61"/>
      <c r="G904" s="61"/>
      <c r="H904" s="61"/>
      <c r="I904" s="61"/>
      <c r="J904" s="96"/>
      <c r="K904" s="96"/>
    </row>
    <row r="905" spans="1:11" ht="15.75" customHeight="1">
      <c r="A905" s="24"/>
      <c r="B905" s="96"/>
      <c r="C905" s="319"/>
      <c r="D905" s="61"/>
      <c r="E905" s="61"/>
      <c r="F905" s="61"/>
      <c r="G905" s="61"/>
      <c r="H905" s="61"/>
      <c r="I905" s="61"/>
      <c r="J905" s="96"/>
      <c r="K905" s="96"/>
    </row>
    <row r="906" spans="1:11" ht="15.75" customHeight="1">
      <c r="A906" s="24"/>
      <c r="B906" s="96"/>
      <c r="C906" s="319"/>
      <c r="D906" s="61"/>
      <c r="E906" s="61"/>
      <c r="F906" s="61"/>
      <c r="G906" s="61"/>
      <c r="H906" s="61"/>
      <c r="I906" s="61"/>
      <c r="J906" s="96"/>
      <c r="K906" s="96"/>
    </row>
    <row r="907" spans="1:11" ht="15.75" customHeight="1">
      <c r="A907" s="24"/>
      <c r="B907" s="96"/>
      <c r="C907" s="319"/>
      <c r="D907" s="61"/>
      <c r="E907" s="61"/>
      <c r="F907" s="61"/>
      <c r="G907" s="61"/>
      <c r="H907" s="61"/>
      <c r="I907" s="61"/>
      <c r="J907" s="96"/>
      <c r="K907" s="96"/>
    </row>
    <row r="908" spans="1:11" ht="15.75" customHeight="1">
      <c r="A908" s="24"/>
      <c r="B908" s="96"/>
      <c r="C908" s="319"/>
      <c r="D908" s="61"/>
      <c r="E908" s="61"/>
      <c r="F908" s="61"/>
      <c r="G908" s="61"/>
      <c r="H908" s="61"/>
      <c r="I908" s="61"/>
      <c r="J908" s="96"/>
      <c r="K908" s="96"/>
    </row>
    <row r="909" spans="1:11" ht="15.75" customHeight="1">
      <c r="A909" s="24"/>
      <c r="B909" s="96"/>
      <c r="C909" s="319"/>
      <c r="D909" s="61"/>
      <c r="E909" s="61"/>
      <c r="F909" s="61"/>
      <c r="G909" s="61"/>
      <c r="H909" s="61"/>
      <c r="I909" s="61"/>
      <c r="J909" s="96"/>
      <c r="K909" s="96"/>
    </row>
    <row r="910" spans="1:11" ht="15.75" customHeight="1">
      <c r="A910" s="24"/>
      <c r="B910" s="96"/>
      <c r="C910" s="319"/>
      <c r="D910" s="61"/>
      <c r="E910" s="61"/>
      <c r="F910" s="61"/>
      <c r="G910" s="61"/>
      <c r="H910" s="61"/>
      <c r="I910" s="61"/>
      <c r="J910" s="96"/>
      <c r="K910" s="96"/>
    </row>
    <row r="911" spans="1:11" ht="15.75" customHeight="1">
      <c r="A911" s="24"/>
      <c r="B911" s="96"/>
      <c r="C911" s="319"/>
      <c r="D911" s="61"/>
      <c r="E911" s="61"/>
      <c r="F911" s="61"/>
      <c r="G911" s="61"/>
      <c r="H911" s="61"/>
      <c r="I911" s="61"/>
      <c r="J911" s="96"/>
      <c r="K911" s="96"/>
    </row>
    <row r="912" spans="1:11" ht="15.75" customHeight="1">
      <c r="A912" s="24"/>
      <c r="B912" s="96"/>
      <c r="C912" s="319"/>
      <c r="D912" s="61"/>
      <c r="E912" s="61"/>
      <c r="F912" s="61"/>
      <c r="G912" s="61"/>
      <c r="H912" s="61"/>
      <c r="I912" s="61"/>
      <c r="J912" s="96"/>
      <c r="K912" s="96"/>
    </row>
    <row r="913" spans="1:11" ht="15.75" customHeight="1">
      <c r="A913" s="24"/>
      <c r="B913" s="96"/>
      <c r="C913" s="319"/>
      <c r="D913" s="61"/>
      <c r="E913" s="61"/>
      <c r="F913" s="61"/>
      <c r="G913" s="61"/>
      <c r="H913" s="61"/>
      <c r="I913" s="61"/>
      <c r="J913" s="96"/>
      <c r="K913" s="96"/>
    </row>
    <row r="914" spans="1:11" ht="15.75" customHeight="1">
      <c r="A914" s="24"/>
      <c r="B914" s="96"/>
      <c r="C914" s="319"/>
      <c r="D914" s="61"/>
      <c r="E914" s="61"/>
      <c r="F914" s="61"/>
      <c r="G914" s="61"/>
      <c r="H914" s="61"/>
      <c r="I914" s="61"/>
      <c r="J914" s="96"/>
      <c r="K914" s="96"/>
    </row>
    <row r="915" spans="1:11" ht="15.75" customHeight="1">
      <c r="A915" s="24"/>
      <c r="B915" s="96"/>
      <c r="C915" s="319"/>
      <c r="D915" s="61"/>
      <c r="E915" s="61"/>
      <c r="F915" s="61"/>
      <c r="G915" s="61"/>
      <c r="H915" s="61"/>
      <c r="I915" s="61"/>
      <c r="J915" s="96"/>
      <c r="K915" s="96"/>
    </row>
    <row r="916" spans="1:11" ht="15.75" customHeight="1">
      <c r="A916" s="24"/>
      <c r="B916" s="96"/>
      <c r="C916" s="319"/>
      <c r="D916" s="61"/>
      <c r="E916" s="61"/>
      <c r="F916" s="61"/>
      <c r="G916" s="61"/>
      <c r="H916" s="61"/>
      <c r="I916" s="61"/>
      <c r="J916" s="96"/>
      <c r="K916" s="96"/>
    </row>
    <row r="917" spans="1:11" ht="15.75" customHeight="1">
      <c r="A917" s="24"/>
      <c r="B917" s="96"/>
      <c r="C917" s="319"/>
      <c r="D917" s="61"/>
      <c r="E917" s="61"/>
      <c r="F917" s="61"/>
      <c r="G917" s="61"/>
      <c r="H917" s="61"/>
      <c r="I917" s="61"/>
      <c r="J917" s="96"/>
      <c r="K917" s="96"/>
    </row>
    <row r="918" spans="1:11" ht="15.75" customHeight="1">
      <c r="A918" s="24"/>
      <c r="B918" s="96"/>
      <c r="C918" s="319"/>
      <c r="D918" s="61"/>
      <c r="E918" s="61"/>
      <c r="F918" s="61"/>
      <c r="G918" s="61"/>
      <c r="H918" s="61"/>
      <c r="I918" s="61"/>
      <c r="J918" s="96"/>
      <c r="K918" s="96"/>
    </row>
    <row r="919" spans="1:11" ht="15.75" customHeight="1">
      <c r="A919" s="24"/>
      <c r="B919" s="96"/>
      <c r="C919" s="319"/>
      <c r="D919" s="61"/>
      <c r="E919" s="61"/>
      <c r="F919" s="61"/>
      <c r="G919" s="61"/>
      <c r="H919" s="61"/>
      <c r="I919" s="61"/>
      <c r="J919" s="96"/>
      <c r="K919" s="96"/>
    </row>
    <row r="920" spans="1:11" ht="15.75" customHeight="1">
      <c r="A920" s="24"/>
      <c r="B920" s="96"/>
      <c r="C920" s="319"/>
      <c r="D920" s="61"/>
      <c r="E920" s="61"/>
      <c r="F920" s="61"/>
      <c r="G920" s="61"/>
      <c r="H920" s="61"/>
      <c r="I920" s="61"/>
      <c r="J920" s="96"/>
      <c r="K920" s="96"/>
    </row>
    <row r="921" spans="1:11" ht="15.75" customHeight="1">
      <c r="A921" s="24"/>
      <c r="B921" s="96"/>
      <c r="C921" s="319"/>
      <c r="D921" s="61"/>
      <c r="E921" s="61"/>
      <c r="F921" s="61"/>
      <c r="G921" s="61"/>
      <c r="H921" s="61"/>
      <c r="I921" s="61"/>
      <c r="J921" s="96"/>
      <c r="K921" s="96"/>
    </row>
    <row r="922" spans="1:11" ht="15.75" customHeight="1">
      <c r="A922" s="24"/>
      <c r="B922" s="96"/>
      <c r="C922" s="319"/>
      <c r="D922" s="61"/>
      <c r="E922" s="61"/>
      <c r="F922" s="61"/>
      <c r="G922" s="61"/>
      <c r="H922" s="61"/>
      <c r="I922" s="61"/>
      <c r="J922" s="96"/>
      <c r="K922" s="96"/>
    </row>
    <row r="923" spans="1:11" ht="15.75" customHeight="1">
      <c r="A923" s="24"/>
      <c r="B923" s="96"/>
      <c r="C923" s="319"/>
      <c r="D923" s="61"/>
      <c r="E923" s="61"/>
      <c r="F923" s="61"/>
      <c r="G923" s="61"/>
      <c r="H923" s="61"/>
      <c r="I923" s="61"/>
      <c r="J923" s="96"/>
      <c r="K923" s="96"/>
    </row>
    <row r="924" spans="1:11" ht="15.75" customHeight="1">
      <c r="A924" s="24"/>
      <c r="B924" s="96"/>
      <c r="C924" s="319"/>
      <c r="D924" s="61"/>
      <c r="E924" s="61"/>
      <c r="F924" s="61"/>
      <c r="G924" s="61"/>
      <c r="H924" s="61"/>
      <c r="I924" s="61"/>
      <c r="J924" s="96"/>
      <c r="K924" s="96"/>
    </row>
    <row r="925" spans="1:11" ht="15.75" customHeight="1">
      <c r="A925" s="24"/>
      <c r="B925" s="96"/>
      <c r="C925" s="319"/>
      <c r="D925" s="61"/>
      <c r="E925" s="61"/>
      <c r="F925" s="61"/>
      <c r="G925" s="61"/>
      <c r="H925" s="61"/>
      <c r="I925" s="61"/>
      <c r="J925" s="96"/>
      <c r="K925" s="96"/>
    </row>
    <row r="926" spans="1:11" ht="15.75" customHeight="1">
      <c r="A926" s="24"/>
      <c r="B926" s="96"/>
      <c r="C926" s="319"/>
      <c r="D926" s="61"/>
      <c r="E926" s="61"/>
      <c r="F926" s="61"/>
      <c r="G926" s="61"/>
      <c r="H926" s="61"/>
      <c r="I926" s="61"/>
      <c r="J926" s="96"/>
      <c r="K926" s="96"/>
    </row>
    <row r="927" spans="1:11" ht="15.75" customHeight="1">
      <c r="A927" s="24"/>
      <c r="B927" s="96"/>
      <c r="C927" s="319"/>
      <c r="D927" s="61"/>
      <c r="E927" s="61"/>
      <c r="F927" s="61"/>
      <c r="G927" s="61"/>
      <c r="H927" s="61"/>
      <c r="I927" s="61"/>
      <c r="J927" s="96"/>
      <c r="K927" s="96"/>
    </row>
    <row r="928" spans="1:11" ht="15.75" customHeight="1">
      <c r="A928" s="24"/>
      <c r="B928" s="96"/>
      <c r="C928" s="319"/>
      <c r="D928" s="61"/>
      <c r="E928" s="61"/>
      <c r="F928" s="61"/>
      <c r="G928" s="61"/>
      <c r="H928" s="61"/>
      <c r="I928" s="61"/>
      <c r="J928" s="96"/>
      <c r="K928" s="96"/>
    </row>
    <row r="929" spans="1:11" ht="15.75" customHeight="1">
      <c r="A929" s="24"/>
      <c r="B929" s="96"/>
      <c r="C929" s="319"/>
      <c r="D929" s="61"/>
      <c r="E929" s="61"/>
      <c r="F929" s="61"/>
      <c r="G929" s="61"/>
      <c r="H929" s="61"/>
      <c r="I929" s="61"/>
      <c r="J929" s="96"/>
      <c r="K929" s="96"/>
    </row>
    <row r="930" spans="1:11" ht="15.75" customHeight="1">
      <c r="A930" s="24"/>
      <c r="B930" s="96"/>
      <c r="C930" s="319"/>
      <c r="D930" s="61"/>
      <c r="E930" s="61"/>
      <c r="F930" s="61"/>
      <c r="G930" s="61"/>
      <c r="H930" s="61"/>
      <c r="I930" s="61"/>
      <c r="J930" s="96"/>
      <c r="K930" s="96"/>
    </row>
    <row r="931" spans="1:11" ht="15.75" customHeight="1">
      <c r="A931" s="24"/>
      <c r="B931" s="96"/>
      <c r="C931" s="319"/>
      <c r="D931" s="61"/>
      <c r="E931" s="61"/>
      <c r="F931" s="61"/>
      <c r="G931" s="61"/>
      <c r="H931" s="61"/>
      <c r="I931" s="61"/>
      <c r="J931" s="96"/>
      <c r="K931" s="96"/>
    </row>
    <row r="932" spans="1:11" ht="15.75" customHeight="1">
      <c r="A932" s="24"/>
      <c r="B932" s="96"/>
      <c r="C932" s="319"/>
      <c r="D932" s="61"/>
      <c r="E932" s="61"/>
      <c r="F932" s="61"/>
      <c r="G932" s="61"/>
      <c r="H932" s="61"/>
      <c r="I932" s="61"/>
      <c r="J932" s="96"/>
      <c r="K932" s="96"/>
    </row>
    <row r="933" spans="1:11" ht="15.75" customHeight="1">
      <c r="A933" s="24"/>
      <c r="B933" s="96"/>
      <c r="C933" s="319"/>
      <c r="D933" s="61"/>
      <c r="E933" s="61"/>
      <c r="F933" s="61"/>
      <c r="G933" s="61"/>
      <c r="H933" s="61"/>
      <c r="I933" s="61"/>
      <c r="J933" s="96"/>
      <c r="K933" s="96"/>
    </row>
    <row r="934" spans="1:11" ht="15.75" customHeight="1">
      <c r="A934" s="24"/>
      <c r="B934" s="96"/>
      <c r="C934" s="319"/>
      <c r="D934" s="61"/>
      <c r="E934" s="61"/>
      <c r="F934" s="61"/>
      <c r="G934" s="61"/>
      <c r="H934" s="61"/>
      <c r="I934" s="61"/>
      <c r="J934" s="96"/>
      <c r="K934" s="96"/>
    </row>
    <row r="935" spans="1:11" ht="15.75" customHeight="1">
      <c r="A935" s="24"/>
      <c r="B935" s="96"/>
      <c r="C935" s="319"/>
      <c r="D935" s="61"/>
      <c r="E935" s="61"/>
      <c r="F935" s="61"/>
      <c r="G935" s="61"/>
      <c r="H935" s="61"/>
      <c r="I935" s="61"/>
      <c r="J935" s="96"/>
      <c r="K935" s="96"/>
    </row>
    <row r="936" spans="1:11" ht="15.75" customHeight="1">
      <c r="A936" s="24"/>
      <c r="B936" s="96"/>
      <c r="C936" s="319"/>
      <c r="D936" s="61"/>
      <c r="E936" s="61"/>
      <c r="F936" s="61"/>
      <c r="G936" s="61"/>
      <c r="H936" s="61"/>
      <c r="I936" s="61"/>
      <c r="J936" s="96"/>
      <c r="K936" s="96"/>
    </row>
    <row r="937" spans="1:11" ht="15.75" customHeight="1">
      <c r="A937" s="24"/>
      <c r="B937" s="96"/>
      <c r="C937" s="319"/>
      <c r="D937" s="61"/>
      <c r="E937" s="61"/>
      <c r="F937" s="61"/>
      <c r="G937" s="61"/>
      <c r="H937" s="61"/>
      <c r="I937" s="61"/>
      <c r="J937" s="96"/>
      <c r="K937" s="96"/>
    </row>
    <row r="938" spans="1:11" ht="15.75" customHeight="1">
      <c r="A938" s="24"/>
      <c r="B938" s="96"/>
      <c r="C938" s="319"/>
      <c r="D938" s="61"/>
      <c r="E938" s="61"/>
      <c r="F938" s="61"/>
      <c r="G938" s="61"/>
      <c r="H938" s="61"/>
      <c r="I938" s="61"/>
      <c r="J938" s="96"/>
      <c r="K938" s="96"/>
    </row>
    <row r="939" spans="1:11" ht="15.75" customHeight="1">
      <c r="A939" s="24"/>
      <c r="B939" s="96"/>
      <c r="C939" s="319"/>
      <c r="D939" s="61"/>
      <c r="E939" s="61"/>
      <c r="F939" s="61"/>
      <c r="G939" s="61"/>
      <c r="H939" s="61"/>
      <c r="I939" s="61"/>
      <c r="J939" s="96"/>
      <c r="K939" s="96"/>
    </row>
    <row r="940" spans="1:11" ht="15.75" customHeight="1">
      <c r="A940" s="24"/>
      <c r="B940" s="96"/>
      <c r="C940" s="319"/>
      <c r="D940" s="61"/>
      <c r="E940" s="61"/>
      <c r="F940" s="61"/>
      <c r="G940" s="61"/>
      <c r="H940" s="61"/>
      <c r="I940" s="61"/>
      <c r="J940" s="96"/>
      <c r="K940" s="96"/>
    </row>
    <row r="941" spans="1:11" ht="15.75" customHeight="1">
      <c r="A941" s="24"/>
      <c r="B941" s="96"/>
      <c r="C941" s="319"/>
      <c r="D941" s="61"/>
      <c r="E941" s="61"/>
      <c r="F941" s="61"/>
      <c r="G941" s="61"/>
      <c r="H941" s="61"/>
      <c r="I941" s="61"/>
      <c r="J941" s="96"/>
      <c r="K941" s="96"/>
    </row>
    <row r="942" spans="1:11" ht="15.75" customHeight="1">
      <c r="A942" s="24"/>
      <c r="B942" s="96"/>
      <c r="C942" s="319"/>
      <c r="D942" s="61"/>
      <c r="E942" s="61"/>
      <c r="F942" s="61"/>
      <c r="G942" s="61"/>
      <c r="H942" s="61"/>
      <c r="I942" s="61"/>
      <c r="J942" s="96"/>
      <c r="K942" s="96"/>
    </row>
    <row r="943" spans="1:11" ht="15.75" customHeight="1">
      <c r="A943" s="24"/>
      <c r="B943" s="96"/>
      <c r="C943" s="319"/>
      <c r="D943" s="61"/>
      <c r="E943" s="61"/>
      <c r="F943" s="61"/>
      <c r="G943" s="61"/>
      <c r="H943" s="61"/>
      <c r="I943" s="61"/>
      <c r="J943" s="96"/>
      <c r="K943" s="96"/>
    </row>
    <row r="944" spans="1:11" ht="15.75" customHeight="1">
      <c r="A944" s="24"/>
      <c r="B944" s="96"/>
      <c r="C944" s="319"/>
      <c r="D944" s="61"/>
      <c r="E944" s="61"/>
      <c r="F944" s="61"/>
      <c r="G944" s="61"/>
      <c r="H944" s="61"/>
      <c r="I944" s="61"/>
      <c r="J944" s="96"/>
      <c r="K944" s="96"/>
    </row>
    <row r="945" spans="1:11" ht="15.75" customHeight="1">
      <c r="A945" s="24"/>
      <c r="B945" s="96"/>
      <c r="C945" s="319"/>
      <c r="D945" s="61"/>
      <c r="E945" s="61"/>
      <c r="F945" s="61"/>
      <c r="G945" s="61"/>
      <c r="H945" s="61"/>
      <c r="I945" s="61"/>
      <c r="J945" s="96"/>
      <c r="K945" s="96"/>
    </row>
    <row r="946" spans="1:11" ht="15.75" customHeight="1">
      <c r="A946" s="24"/>
      <c r="B946" s="96"/>
      <c r="C946" s="319"/>
      <c r="D946" s="61"/>
      <c r="E946" s="61"/>
      <c r="F946" s="61"/>
      <c r="G946" s="61"/>
      <c r="H946" s="61"/>
      <c r="I946" s="61"/>
      <c r="J946" s="96"/>
      <c r="K946" s="96"/>
    </row>
    <row r="947" spans="1:11" ht="15.75" customHeight="1">
      <c r="A947" s="24"/>
      <c r="B947" s="96"/>
      <c r="C947" s="319"/>
      <c r="D947" s="61"/>
      <c r="E947" s="61"/>
      <c r="F947" s="61"/>
      <c r="G947" s="61"/>
      <c r="H947" s="61"/>
      <c r="I947" s="61"/>
      <c r="J947" s="96"/>
      <c r="K947" s="96"/>
    </row>
    <row r="948" spans="1:11" ht="15.75" customHeight="1">
      <c r="A948" s="24"/>
      <c r="B948" s="96"/>
      <c r="C948" s="319"/>
      <c r="D948" s="61"/>
      <c r="E948" s="61"/>
      <c r="F948" s="61"/>
      <c r="G948" s="61"/>
      <c r="H948" s="61"/>
      <c r="I948" s="61"/>
      <c r="J948" s="96"/>
      <c r="K948" s="96"/>
    </row>
    <row r="949" spans="1:11" ht="15.75" customHeight="1">
      <c r="A949" s="24"/>
      <c r="B949" s="96"/>
      <c r="C949" s="319"/>
      <c r="D949" s="61"/>
      <c r="E949" s="61"/>
      <c r="F949" s="61"/>
      <c r="G949" s="61"/>
      <c r="H949" s="61"/>
      <c r="I949" s="61"/>
      <c r="J949" s="96"/>
      <c r="K949" s="96"/>
    </row>
    <row r="950" spans="1:11" ht="15.75" customHeight="1">
      <c r="A950" s="24"/>
      <c r="B950" s="96"/>
      <c r="C950" s="319"/>
      <c r="D950" s="61"/>
      <c r="E950" s="61"/>
      <c r="F950" s="61"/>
      <c r="G950" s="61"/>
      <c r="H950" s="61"/>
      <c r="I950" s="61"/>
      <c r="J950" s="96"/>
      <c r="K950" s="96"/>
    </row>
    <row r="951" spans="1:11" ht="15.75" customHeight="1">
      <c r="A951" s="24"/>
      <c r="B951" s="96"/>
      <c r="C951" s="319"/>
      <c r="D951" s="61"/>
      <c r="E951" s="61"/>
      <c r="F951" s="61"/>
      <c r="G951" s="61"/>
      <c r="H951" s="61"/>
      <c r="I951" s="61"/>
      <c r="J951" s="96"/>
      <c r="K951" s="96"/>
    </row>
    <row r="952" spans="1:11" ht="15.75" customHeight="1">
      <c r="A952" s="24"/>
      <c r="B952" s="96"/>
      <c r="C952" s="319"/>
      <c r="D952" s="61"/>
      <c r="E952" s="61"/>
      <c r="F952" s="61"/>
      <c r="G952" s="61"/>
      <c r="H952" s="61"/>
      <c r="I952" s="61"/>
      <c r="J952" s="96"/>
      <c r="K952" s="96"/>
    </row>
    <row r="953" spans="1:11" ht="15.75" customHeight="1">
      <c r="A953" s="24"/>
      <c r="B953" s="96"/>
      <c r="C953" s="319"/>
      <c r="D953" s="61"/>
      <c r="E953" s="61"/>
      <c r="F953" s="61"/>
      <c r="G953" s="61"/>
      <c r="H953" s="61"/>
      <c r="I953" s="61"/>
      <c r="J953" s="96"/>
      <c r="K953" s="96"/>
    </row>
    <row r="954" spans="1:11" ht="15.75" customHeight="1">
      <c r="A954" s="24"/>
      <c r="B954" s="96"/>
      <c r="C954" s="319"/>
      <c r="D954" s="61"/>
      <c r="E954" s="61"/>
      <c r="F954" s="61"/>
      <c r="G954" s="61"/>
      <c r="H954" s="61"/>
      <c r="I954" s="61"/>
      <c r="J954" s="96"/>
      <c r="K954" s="96"/>
    </row>
    <row r="955" spans="1:11" ht="15.75" customHeight="1">
      <c r="A955" s="24"/>
      <c r="B955" s="96"/>
      <c r="C955" s="319"/>
      <c r="D955" s="61"/>
      <c r="E955" s="61"/>
      <c r="F955" s="61"/>
      <c r="G955" s="61"/>
      <c r="H955" s="61"/>
      <c r="I955" s="61"/>
      <c r="J955" s="96"/>
      <c r="K955" s="96"/>
    </row>
    <row r="956" spans="1:11" ht="15.75" customHeight="1">
      <c r="A956" s="24"/>
      <c r="B956" s="96"/>
      <c r="C956" s="319"/>
      <c r="D956" s="61"/>
      <c r="E956" s="61"/>
      <c r="F956" s="61"/>
      <c r="G956" s="61"/>
      <c r="H956" s="61"/>
      <c r="I956" s="61"/>
      <c r="J956" s="96"/>
      <c r="K956" s="96"/>
    </row>
    <row r="957" spans="1:11" ht="15.75" customHeight="1">
      <c r="A957" s="24"/>
      <c r="B957" s="96"/>
      <c r="C957" s="319"/>
      <c r="D957" s="61"/>
      <c r="E957" s="61"/>
      <c r="F957" s="61"/>
      <c r="G957" s="61"/>
      <c r="H957" s="61"/>
      <c r="I957" s="61"/>
      <c r="J957" s="96"/>
      <c r="K957" s="96"/>
    </row>
    <row r="958" spans="1:11" ht="15.75" customHeight="1">
      <c r="A958" s="24"/>
      <c r="B958" s="96"/>
      <c r="C958" s="319"/>
      <c r="D958" s="61"/>
      <c r="E958" s="61"/>
      <c r="F958" s="61"/>
      <c r="G958" s="61"/>
      <c r="H958" s="61"/>
      <c r="I958" s="61"/>
      <c r="J958" s="96"/>
      <c r="K958" s="96"/>
    </row>
    <row r="959" spans="1:11" ht="15.75" customHeight="1">
      <c r="A959" s="24"/>
      <c r="B959" s="96"/>
      <c r="C959" s="319"/>
      <c r="D959" s="61"/>
      <c r="E959" s="61"/>
      <c r="F959" s="61"/>
      <c r="G959" s="61"/>
      <c r="H959" s="61"/>
      <c r="I959" s="61"/>
      <c r="J959" s="96"/>
      <c r="K959" s="96"/>
    </row>
    <row r="960" spans="1:11" ht="15.75" customHeight="1">
      <c r="A960" s="24"/>
      <c r="B960" s="96"/>
      <c r="C960" s="319"/>
      <c r="D960" s="61"/>
      <c r="E960" s="61"/>
      <c r="F960" s="61"/>
      <c r="G960" s="61"/>
      <c r="H960" s="61"/>
      <c r="I960" s="61"/>
      <c r="J960" s="96"/>
      <c r="K960" s="96"/>
    </row>
    <row r="961" spans="1:11" ht="15.75" customHeight="1">
      <c r="A961" s="24"/>
      <c r="B961" s="96"/>
      <c r="C961" s="319"/>
      <c r="D961" s="61"/>
      <c r="E961" s="61"/>
      <c r="F961" s="61"/>
      <c r="G961" s="61"/>
      <c r="H961" s="61"/>
      <c r="I961" s="61"/>
      <c r="J961" s="96"/>
      <c r="K961" s="96"/>
    </row>
    <row r="962" spans="1:11" ht="15.75" customHeight="1">
      <c r="A962" s="24"/>
      <c r="B962" s="96"/>
      <c r="C962" s="319"/>
      <c r="D962" s="61"/>
      <c r="E962" s="61"/>
      <c r="F962" s="61"/>
      <c r="G962" s="61"/>
      <c r="H962" s="61"/>
      <c r="I962" s="61"/>
      <c r="J962" s="96"/>
      <c r="K962" s="96"/>
    </row>
    <row r="963" spans="1:11" ht="15.75" customHeight="1">
      <c r="A963" s="24"/>
      <c r="B963" s="96"/>
      <c r="C963" s="319"/>
      <c r="D963" s="61"/>
      <c r="E963" s="61"/>
      <c r="F963" s="61"/>
      <c r="G963" s="61"/>
      <c r="H963" s="61"/>
      <c r="I963" s="61"/>
      <c r="J963" s="96"/>
      <c r="K963" s="96"/>
    </row>
    <row r="964" spans="1:11" ht="15.75" customHeight="1">
      <c r="A964" s="24"/>
      <c r="B964" s="96"/>
      <c r="C964" s="319"/>
      <c r="D964" s="61"/>
      <c r="E964" s="61"/>
      <c r="F964" s="61"/>
      <c r="G964" s="61"/>
      <c r="H964" s="61"/>
      <c r="I964" s="61"/>
      <c r="J964" s="96"/>
      <c r="K964" s="96"/>
    </row>
    <row r="965" spans="1:11" ht="15.75" customHeight="1">
      <c r="A965" s="24"/>
      <c r="B965" s="96"/>
      <c r="C965" s="319"/>
      <c r="D965" s="61"/>
      <c r="E965" s="61"/>
      <c r="F965" s="61"/>
      <c r="G965" s="61"/>
      <c r="H965" s="61"/>
      <c r="I965" s="61"/>
      <c r="J965" s="96"/>
      <c r="K965" s="96"/>
    </row>
    <row r="966" spans="1:11" ht="15.75" customHeight="1">
      <c r="A966" s="24"/>
      <c r="B966" s="96"/>
      <c r="C966" s="319"/>
      <c r="D966" s="61"/>
      <c r="E966" s="61"/>
      <c r="F966" s="61"/>
      <c r="G966" s="61"/>
      <c r="H966" s="61"/>
      <c r="I966" s="61"/>
      <c r="J966" s="96"/>
      <c r="K966" s="96"/>
    </row>
    <row r="967" spans="1:11" ht="15.75" customHeight="1">
      <c r="A967" s="24"/>
      <c r="B967" s="96"/>
      <c r="C967" s="319"/>
      <c r="D967" s="61"/>
      <c r="E967" s="61"/>
      <c r="F967" s="61"/>
      <c r="G967" s="61"/>
      <c r="H967" s="61"/>
      <c r="I967" s="61"/>
      <c r="J967" s="96"/>
      <c r="K967" s="96"/>
    </row>
    <row r="968" spans="1:11" ht="15.75" customHeight="1">
      <c r="A968" s="24"/>
      <c r="B968" s="96"/>
      <c r="C968" s="319"/>
      <c r="D968" s="61"/>
      <c r="E968" s="61"/>
      <c r="F968" s="61"/>
      <c r="G968" s="61"/>
      <c r="H968" s="61"/>
      <c r="I968" s="61"/>
      <c r="J968" s="96"/>
      <c r="K968" s="96"/>
    </row>
    <row r="969" spans="1:11" ht="15.75" customHeight="1">
      <c r="A969" s="24"/>
      <c r="B969" s="96"/>
      <c r="C969" s="319"/>
      <c r="D969" s="61"/>
      <c r="E969" s="61"/>
      <c r="F969" s="61"/>
      <c r="G969" s="61"/>
      <c r="H969" s="61"/>
      <c r="I969" s="61"/>
      <c r="J969" s="96"/>
      <c r="K969" s="96"/>
    </row>
    <row r="970" spans="1:11" ht="15.75" customHeight="1">
      <c r="A970" s="24"/>
      <c r="B970" s="96"/>
      <c r="C970" s="319"/>
      <c r="D970" s="61"/>
      <c r="E970" s="61"/>
      <c r="F970" s="61"/>
      <c r="G970" s="61"/>
      <c r="H970" s="61"/>
      <c r="I970" s="61"/>
      <c r="J970" s="96"/>
      <c r="K970" s="96"/>
    </row>
    <row r="971" spans="1:11" ht="15.75" customHeight="1">
      <c r="A971" s="24"/>
      <c r="B971" s="96"/>
      <c r="C971" s="319"/>
      <c r="D971" s="61"/>
      <c r="E971" s="61"/>
      <c r="F971" s="61"/>
      <c r="G971" s="61"/>
      <c r="H971" s="61"/>
      <c r="I971" s="61"/>
      <c r="J971" s="96"/>
      <c r="K971" s="96"/>
    </row>
    <row r="972" spans="1:11" ht="15.75" customHeight="1">
      <c r="A972" s="24"/>
      <c r="B972" s="96"/>
      <c r="C972" s="319"/>
      <c r="D972" s="61"/>
      <c r="E972" s="61"/>
      <c r="F972" s="61"/>
      <c r="G972" s="61"/>
      <c r="H972" s="61"/>
      <c r="I972" s="61"/>
      <c r="J972" s="96"/>
      <c r="K972" s="96"/>
    </row>
    <row r="973" spans="1:11" ht="15.75" customHeight="1">
      <c r="A973" s="24"/>
      <c r="B973" s="96"/>
      <c r="C973" s="319"/>
      <c r="D973" s="61"/>
      <c r="E973" s="61"/>
      <c r="F973" s="61"/>
      <c r="G973" s="61"/>
      <c r="H973" s="61"/>
      <c r="I973" s="61"/>
      <c r="J973" s="96"/>
      <c r="K973" s="96"/>
    </row>
    <row r="974" spans="1:11" ht="15.75" customHeight="1">
      <c r="A974" s="24"/>
      <c r="B974" s="96"/>
      <c r="C974" s="319"/>
      <c r="D974" s="61"/>
      <c r="E974" s="61"/>
      <c r="F974" s="61"/>
      <c r="G974" s="61"/>
      <c r="H974" s="61"/>
      <c r="I974" s="61"/>
      <c r="J974" s="96"/>
      <c r="K974" s="96"/>
    </row>
    <row r="975" spans="1:11" ht="15.75" customHeight="1">
      <c r="A975" s="24"/>
      <c r="B975" s="96"/>
      <c r="C975" s="319"/>
      <c r="D975" s="61"/>
      <c r="E975" s="61"/>
      <c r="F975" s="61"/>
      <c r="G975" s="61"/>
      <c r="H975" s="61"/>
      <c r="I975" s="61"/>
      <c r="J975" s="96"/>
      <c r="K975" s="96"/>
    </row>
    <row r="976" spans="1:11" ht="15.75" customHeight="1">
      <c r="A976" s="24"/>
      <c r="B976" s="96"/>
      <c r="C976" s="319"/>
      <c r="D976" s="61"/>
      <c r="E976" s="61"/>
      <c r="F976" s="61"/>
      <c r="G976" s="61"/>
      <c r="H976" s="61"/>
      <c r="I976" s="61"/>
      <c r="J976" s="96"/>
      <c r="K976" s="96"/>
    </row>
    <row r="977" spans="1:11" ht="15.75" customHeight="1">
      <c r="A977" s="24"/>
      <c r="B977" s="96"/>
      <c r="C977" s="319"/>
      <c r="D977" s="61"/>
      <c r="E977" s="61"/>
      <c r="F977" s="61"/>
      <c r="G977" s="61"/>
      <c r="H977" s="61"/>
      <c r="I977" s="61"/>
      <c r="J977" s="96"/>
      <c r="K977" s="96"/>
    </row>
    <row r="978" spans="1:11" ht="15.75" customHeight="1">
      <c r="A978" s="24"/>
      <c r="B978" s="96"/>
      <c r="C978" s="319"/>
      <c r="D978" s="61"/>
      <c r="E978" s="61"/>
      <c r="F978" s="61"/>
      <c r="G978" s="61"/>
      <c r="H978" s="61"/>
      <c r="I978" s="61"/>
      <c r="J978" s="96"/>
      <c r="K978" s="96"/>
    </row>
    <row r="979" spans="1:11" ht="15.75" customHeight="1">
      <c r="A979" s="24"/>
      <c r="B979" s="96"/>
      <c r="C979" s="319"/>
      <c r="D979" s="61"/>
      <c r="E979" s="61"/>
      <c r="F979" s="61"/>
      <c r="G979" s="61"/>
      <c r="H979" s="61"/>
      <c r="I979" s="61"/>
      <c r="J979" s="96"/>
      <c r="K979" s="96"/>
    </row>
    <row r="980" spans="1:11" ht="15.75" customHeight="1">
      <c r="A980" s="24"/>
      <c r="B980" s="96"/>
      <c r="C980" s="319"/>
      <c r="D980" s="61"/>
      <c r="E980" s="61"/>
      <c r="F980" s="61"/>
      <c r="G980" s="61"/>
      <c r="H980" s="61"/>
      <c r="I980" s="61"/>
      <c r="J980" s="96"/>
      <c r="K980" s="96"/>
    </row>
    <row r="981" spans="1:11" ht="15.75" customHeight="1">
      <c r="A981" s="24"/>
      <c r="B981" s="96"/>
      <c r="C981" s="319"/>
      <c r="D981" s="61"/>
      <c r="E981" s="61"/>
      <c r="F981" s="61"/>
      <c r="G981" s="61"/>
      <c r="H981" s="61"/>
      <c r="I981" s="61"/>
      <c r="J981" s="96"/>
      <c r="K981" s="96"/>
    </row>
    <row r="982" spans="1:11" ht="15.75" customHeight="1">
      <c r="A982" s="24"/>
      <c r="B982" s="96"/>
      <c r="C982" s="319"/>
      <c r="D982" s="61"/>
      <c r="E982" s="61"/>
      <c r="F982" s="61"/>
      <c r="G982" s="61"/>
      <c r="H982" s="61"/>
      <c r="I982" s="61"/>
      <c r="J982" s="96"/>
      <c r="K982" s="96"/>
    </row>
    <row r="983" spans="1:11" ht="15.75" customHeight="1">
      <c r="A983" s="24"/>
      <c r="B983" s="96"/>
      <c r="C983" s="319"/>
      <c r="D983" s="61"/>
      <c r="E983" s="61"/>
      <c r="F983" s="61"/>
      <c r="G983" s="61"/>
      <c r="H983" s="61"/>
      <c r="I983" s="61"/>
      <c r="J983" s="96"/>
      <c r="K983" s="96"/>
    </row>
    <row r="984" spans="1:11" ht="15.75" customHeight="1">
      <c r="A984" s="24"/>
      <c r="B984" s="96"/>
      <c r="C984" s="319"/>
      <c r="D984" s="61"/>
      <c r="E984" s="61"/>
      <c r="F984" s="61"/>
      <c r="G984" s="61"/>
      <c r="H984" s="61"/>
      <c r="I984" s="61"/>
      <c r="J984" s="96"/>
      <c r="K984" s="96"/>
    </row>
    <row r="985" spans="1:11" ht="15.75" customHeight="1">
      <c r="A985" s="24"/>
      <c r="B985" s="96"/>
      <c r="C985" s="319"/>
      <c r="D985" s="61"/>
      <c r="E985" s="61"/>
      <c r="F985" s="61"/>
      <c r="G985" s="61"/>
      <c r="H985" s="61"/>
      <c r="I985" s="61"/>
      <c r="J985" s="96"/>
      <c r="K985" s="96"/>
    </row>
    <row r="986" spans="1:11" ht="15.75" customHeight="1">
      <c r="A986" s="24"/>
      <c r="B986" s="96"/>
      <c r="C986" s="319"/>
      <c r="D986" s="61"/>
      <c r="E986" s="61"/>
      <c r="F986" s="61"/>
      <c r="G986" s="61"/>
      <c r="H986" s="61"/>
      <c r="I986" s="61"/>
      <c r="J986" s="96"/>
      <c r="K986" s="96"/>
    </row>
    <row r="987" spans="1:11" ht="15.75" customHeight="1">
      <c r="A987" s="24"/>
      <c r="B987" s="96"/>
      <c r="C987" s="319"/>
      <c r="D987" s="61"/>
      <c r="E987" s="61"/>
      <c r="F987" s="61"/>
      <c r="G987" s="61"/>
      <c r="H987" s="61"/>
      <c r="I987" s="61"/>
      <c r="J987" s="96"/>
      <c r="K987" s="96"/>
    </row>
    <row r="988" spans="1:11" ht="15.75" customHeight="1">
      <c r="A988" s="24"/>
      <c r="B988" s="96"/>
      <c r="C988" s="319"/>
      <c r="D988" s="61"/>
      <c r="E988" s="61"/>
      <c r="F988" s="61"/>
      <c r="G988" s="61"/>
      <c r="H988" s="61"/>
      <c r="I988" s="61"/>
      <c r="J988" s="96"/>
      <c r="K988" s="96"/>
    </row>
    <row r="989" spans="1:11" ht="15.75" customHeight="1">
      <c r="A989" s="24"/>
      <c r="B989" s="96"/>
      <c r="C989" s="319"/>
      <c r="D989" s="61"/>
      <c r="E989" s="61"/>
      <c r="F989" s="61"/>
      <c r="G989" s="61"/>
      <c r="H989" s="61"/>
      <c r="I989" s="61"/>
      <c r="J989" s="96"/>
      <c r="K989" s="96"/>
    </row>
    <row r="990" spans="1:11" ht="15.75" customHeight="1">
      <c r="A990" s="24"/>
      <c r="B990" s="96"/>
      <c r="C990" s="319"/>
      <c r="D990" s="61"/>
      <c r="E990" s="61"/>
      <c r="F990" s="61"/>
      <c r="G990" s="61"/>
      <c r="H990" s="61"/>
      <c r="I990" s="61"/>
      <c r="J990" s="96"/>
      <c r="K990" s="96"/>
    </row>
    <row r="991" spans="1:11" ht="15.75" customHeight="1">
      <c r="A991" s="24"/>
      <c r="B991" s="96"/>
      <c r="C991" s="319"/>
      <c r="D991" s="61"/>
      <c r="E991" s="61"/>
      <c r="F991" s="61"/>
      <c r="G991" s="61"/>
      <c r="H991" s="61"/>
      <c r="I991" s="61"/>
      <c r="J991" s="96"/>
      <c r="K991" s="96"/>
    </row>
    <row r="992" spans="1:11" ht="15.75" customHeight="1">
      <c r="A992" s="24"/>
      <c r="B992" s="96"/>
      <c r="C992" s="319"/>
      <c r="D992" s="61"/>
      <c r="E992" s="61"/>
      <c r="F992" s="61"/>
      <c r="G992" s="61"/>
      <c r="H992" s="61"/>
      <c r="I992" s="61"/>
      <c r="J992" s="96"/>
      <c r="K992" s="96"/>
    </row>
    <row r="993" spans="1:11" ht="15.75" customHeight="1">
      <c r="A993" s="24"/>
      <c r="B993" s="96"/>
      <c r="C993" s="319"/>
      <c r="D993" s="61"/>
      <c r="E993" s="61"/>
      <c r="F993" s="61"/>
      <c r="G993" s="61"/>
      <c r="H993" s="61"/>
      <c r="I993" s="61"/>
      <c r="J993" s="96"/>
      <c r="K993" s="96"/>
    </row>
    <row r="994" spans="1:11" ht="15.75" customHeight="1">
      <c r="A994" s="24"/>
      <c r="B994" s="96"/>
      <c r="C994" s="319"/>
      <c r="D994" s="61"/>
      <c r="E994" s="61"/>
      <c r="F994" s="61"/>
      <c r="G994" s="61"/>
      <c r="H994" s="61"/>
      <c r="I994" s="61"/>
      <c r="J994" s="96"/>
      <c r="K994" s="96"/>
    </row>
    <row r="995" spans="1:11" ht="15.75" customHeight="1">
      <c r="A995" s="24"/>
      <c r="B995" s="96"/>
      <c r="C995" s="319"/>
      <c r="D995" s="61"/>
      <c r="E995" s="61"/>
      <c r="F995" s="61"/>
      <c r="G995" s="61"/>
      <c r="H995" s="61"/>
      <c r="I995" s="61"/>
      <c r="J995" s="96"/>
      <c r="K995" s="96"/>
    </row>
    <row r="996" spans="1:11" ht="15.75" customHeight="1">
      <c r="A996" s="24"/>
      <c r="B996" s="96"/>
      <c r="C996" s="319"/>
      <c r="D996" s="61"/>
      <c r="E996" s="61"/>
      <c r="F996" s="61"/>
      <c r="G996" s="61"/>
      <c r="H996" s="61"/>
      <c r="I996" s="61"/>
      <c r="J996" s="96"/>
      <c r="K996" s="96"/>
    </row>
    <row r="997" spans="1:11" ht="15.75" customHeight="1">
      <c r="A997" s="24"/>
      <c r="B997" s="96"/>
      <c r="C997" s="319"/>
      <c r="D997" s="61"/>
      <c r="E997" s="61"/>
      <c r="F997" s="61"/>
      <c r="G997" s="61"/>
      <c r="H997" s="61"/>
      <c r="I997" s="61"/>
      <c r="J997" s="96"/>
      <c r="K997" s="96"/>
    </row>
    <row r="998" spans="1:11" ht="15.75" customHeight="1">
      <c r="A998" s="24"/>
      <c r="B998" s="96"/>
      <c r="C998" s="319"/>
      <c r="D998" s="61"/>
      <c r="E998" s="61"/>
      <c r="F998" s="61"/>
      <c r="G998" s="61"/>
      <c r="H998" s="61"/>
      <c r="I998" s="61"/>
      <c r="J998" s="96"/>
      <c r="K998" s="96"/>
    </row>
    <row r="999" spans="1:11" ht="15.75" customHeight="1">
      <c r="A999" s="24"/>
      <c r="B999" s="96"/>
      <c r="C999" s="319"/>
      <c r="D999" s="61"/>
      <c r="E999" s="61"/>
      <c r="F999" s="61"/>
      <c r="G999" s="61"/>
      <c r="H999" s="61"/>
      <c r="I999" s="61"/>
      <c r="J999" s="96"/>
      <c r="K999" s="96"/>
    </row>
    <row r="1000" spans="1:11" ht="15.75" customHeight="1">
      <c r="A1000" s="24"/>
      <c r="B1000" s="96"/>
      <c r="C1000" s="319"/>
      <c r="D1000" s="61"/>
      <c r="E1000" s="61"/>
      <c r="F1000" s="61"/>
      <c r="G1000" s="61"/>
      <c r="H1000" s="61"/>
      <c r="I1000" s="61"/>
      <c r="J1000" s="96"/>
      <c r="K1000" s="96"/>
    </row>
    <row r="1001" spans="1:11" ht="15.75" customHeight="1">
      <c r="A1001" s="24"/>
      <c r="B1001" s="96"/>
      <c r="C1001" s="319"/>
      <c r="D1001" s="61"/>
      <c r="E1001" s="61"/>
      <c r="F1001" s="61"/>
      <c r="G1001" s="61"/>
      <c r="H1001" s="61"/>
      <c r="I1001" s="61"/>
      <c r="J1001" s="96"/>
      <c r="K1001" s="96"/>
    </row>
    <row r="1002" spans="1:11" ht="15.75" customHeight="1">
      <c r="A1002" s="24"/>
      <c r="B1002" s="96"/>
      <c r="C1002" s="319"/>
      <c r="D1002" s="61"/>
      <c r="E1002" s="61"/>
      <c r="F1002" s="61"/>
      <c r="G1002" s="61"/>
      <c r="H1002" s="61"/>
      <c r="I1002" s="61"/>
      <c r="J1002" s="96"/>
      <c r="K1002" s="96"/>
    </row>
  </sheetData>
  <mergeCells count="11">
    <mergeCell ref="H1:H2"/>
    <mergeCell ref="I1:I2"/>
    <mergeCell ref="J1:J2"/>
    <mergeCell ref="K1:K2"/>
    <mergeCell ref="A1:A2"/>
    <mergeCell ref="B1:B2"/>
    <mergeCell ref="C1:C2"/>
    <mergeCell ref="D1:D2"/>
    <mergeCell ref="E1:E2"/>
    <mergeCell ref="F1:F2"/>
    <mergeCell ref="G1:G2"/>
  </mergeCells>
  <printOptions horizontalCentered="1" gridLines="1"/>
  <pageMargins left="0.7" right="0.7" top="0.75" bottom="0.75" header="0" footer="0"/>
  <pageSetup paperSize="9"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M985"/>
  <sheetViews>
    <sheetView workbookViewId="0">
      <pane ySplit="3" topLeftCell="A4" activePane="bottomLeft" state="frozen"/>
      <selection pane="bottomLeft" activeCell="B5" sqref="B5"/>
    </sheetView>
  </sheetViews>
  <sheetFormatPr defaultColWidth="12.5703125" defaultRowHeight="15" customHeight="1"/>
  <cols>
    <col min="1" max="1" width="7.7109375" customWidth="1"/>
    <col min="2" max="2" width="9" customWidth="1"/>
    <col min="3" max="3" width="9.85546875" customWidth="1"/>
    <col min="4" max="4" width="64.85546875" customWidth="1"/>
    <col min="5" max="5" width="23.140625" customWidth="1"/>
    <col min="6" max="6" width="23.28515625" customWidth="1"/>
    <col min="7" max="7" width="19.85546875" customWidth="1"/>
    <col min="8" max="8" width="30.42578125" customWidth="1"/>
    <col min="9" max="9" width="16.28515625" customWidth="1"/>
    <col min="10" max="10" width="20.5703125" customWidth="1"/>
    <col min="11" max="11" width="47.85546875" customWidth="1"/>
    <col min="12" max="12" width="30.140625" customWidth="1"/>
  </cols>
  <sheetData>
    <row r="1" spans="1:13" ht="24.75" customHeight="1">
      <c r="A1" s="922" t="s">
        <v>657</v>
      </c>
      <c r="B1" s="922" t="s">
        <v>17</v>
      </c>
      <c r="C1" s="922" t="s">
        <v>2096</v>
      </c>
      <c r="D1" s="922" t="s">
        <v>40</v>
      </c>
      <c r="E1" s="907" t="s">
        <v>41</v>
      </c>
      <c r="F1" s="907" t="s">
        <v>42</v>
      </c>
      <c r="G1" s="907" t="s">
        <v>798</v>
      </c>
      <c r="H1" s="907" t="s">
        <v>44</v>
      </c>
      <c r="I1" s="907" t="s">
        <v>45</v>
      </c>
      <c r="J1" s="907" t="s">
        <v>46</v>
      </c>
      <c r="K1" s="907" t="s">
        <v>47</v>
      </c>
      <c r="L1" s="907" t="s">
        <v>48</v>
      </c>
    </row>
    <row r="2" spans="1:13" ht="21.75" customHeight="1">
      <c r="A2" s="950"/>
      <c r="B2" s="950"/>
      <c r="C2" s="950"/>
      <c r="D2" s="950"/>
      <c r="E2" s="950"/>
      <c r="F2" s="950"/>
      <c r="G2" s="950"/>
      <c r="H2" s="950"/>
      <c r="I2" s="950"/>
      <c r="J2" s="950"/>
      <c r="K2" s="950"/>
      <c r="L2" s="950"/>
    </row>
    <row r="3" spans="1:13" ht="39.75" customHeight="1">
      <c r="A3" s="813"/>
      <c r="B3" s="814" t="s">
        <v>2097</v>
      </c>
      <c r="C3" s="813"/>
      <c r="D3" s="813"/>
      <c r="E3" s="949"/>
      <c r="F3" s="949"/>
      <c r="G3" s="949"/>
      <c r="H3" s="949"/>
      <c r="I3" s="949"/>
      <c r="J3" s="949"/>
      <c r="K3" s="949"/>
      <c r="L3" s="949"/>
    </row>
    <row r="4" spans="1:13" ht="24" customHeight="1">
      <c r="A4" s="320" t="s">
        <v>362</v>
      </c>
      <c r="B4" s="198" t="s">
        <v>2098</v>
      </c>
      <c r="C4" s="321">
        <v>2007</v>
      </c>
      <c r="D4" s="321">
        <v>2007</v>
      </c>
      <c r="E4" s="322" t="s">
        <v>2099</v>
      </c>
      <c r="F4" s="183" t="s">
        <v>2100</v>
      </c>
      <c r="G4" s="183" t="s">
        <v>2101</v>
      </c>
      <c r="H4" s="183" t="s">
        <v>2102</v>
      </c>
      <c r="I4" s="198" t="s">
        <v>649</v>
      </c>
      <c r="J4" s="198"/>
      <c r="K4" s="183" t="s">
        <v>2103</v>
      </c>
      <c r="L4" s="224" t="s">
        <v>2104</v>
      </c>
      <c r="M4" s="323">
        <f>COUNTIF(L1:L74, "In active CP Application")</f>
        <v>0</v>
      </c>
    </row>
    <row r="5" spans="1:13" ht="36">
      <c r="A5" s="320">
        <f t="shared" ref="A5:A11" si="0">A4+1</f>
        <v>2</v>
      </c>
      <c r="B5" s="198" t="s">
        <v>2098</v>
      </c>
      <c r="C5" s="321">
        <v>2009</v>
      </c>
      <c r="D5" s="321">
        <v>2009</v>
      </c>
      <c r="E5" s="322" t="s">
        <v>2105</v>
      </c>
      <c r="F5" s="183" t="s">
        <v>2106</v>
      </c>
      <c r="G5" s="183" t="s">
        <v>2107</v>
      </c>
      <c r="H5" s="183" t="s">
        <v>2102</v>
      </c>
      <c r="I5" s="198" t="s">
        <v>77</v>
      </c>
      <c r="J5" s="198"/>
      <c r="K5" s="183"/>
      <c r="L5" s="224" t="s">
        <v>2104</v>
      </c>
    </row>
    <row r="6" spans="1:13" ht="84">
      <c r="A6" s="320">
        <f t="shared" si="0"/>
        <v>3</v>
      </c>
      <c r="B6" s="198" t="s">
        <v>2098</v>
      </c>
      <c r="C6" s="198">
        <v>2011</v>
      </c>
      <c r="D6" s="198">
        <v>2011</v>
      </c>
      <c r="E6" s="322" t="s">
        <v>2108</v>
      </c>
      <c r="F6" s="183" t="s">
        <v>2109</v>
      </c>
      <c r="G6" s="183" t="s">
        <v>2110</v>
      </c>
      <c r="H6" s="183" t="s">
        <v>2111</v>
      </c>
      <c r="I6" s="198" t="s">
        <v>77</v>
      </c>
      <c r="J6" s="198"/>
      <c r="K6" s="183" t="s">
        <v>2112</v>
      </c>
      <c r="L6" s="224" t="s">
        <v>2104</v>
      </c>
    </row>
    <row r="7" spans="1:13" ht="48">
      <c r="A7" s="320">
        <f t="shared" si="0"/>
        <v>4</v>
      </c>
      <c r="B7" s="198" t="s">
        <v>2098</v>
      </c>
      <c r="C7" s="321">
        <v>2011</v>
      </c>
      <c r="D7" s="321">
        <v>2011</v>
      </c>
      <c r="E7" s="322" t="s">
        <v>2113</v>
      </c>
      <c r="F7" s="183" t="s">
        <v>2114</v>
      </c>
      <c r="G7" s="183" t="s">
        <v>2115</v>
      </c>
      <c r="H7" s="183" t="s">
        <v>2116</v>
      </c>
      <c r="I7" s="198" t="s">
        <v>77</v>
      </c>
      <c r="J7" s="198"/>
      <c r="K7" s="183"/>
      <c r="L7" s="224" t="s">
        <v>2104</v>
      </c>
    </row>
    <row r="8" spans="1:13" ht="38.25">
      <c r="A8" s="320">
        <f t="shared" si="0"/>
        <v>5</v>
      </c>
      <c r="B8" s="198" t="s">
        <v>2098</v>
      </c>
      <c r="C8" s="324">
        <v>2012</v>
      </c>
      <c r="D8" s="325">
        <v>41191</v>
      </c>
      <c r="E8" s="815" t="s">
        <v>2117</v>
      </c>
      <c r="F8" s="197" t="s">
        <v>2118</v>
      </c>
      <c r="G8" s="197" t="s">
        <v>2119</v>
      </c>
      <c r="H8" s="197" t="s">
        <v>2120</v>
      </c>
      <c r="I8" s="198" t="s">
        <v>62</v>
      </c>
      <c r="J8" s="198"/>
      <c r="K8" s="197" t="s">
        <v>2121</v>
      </c>
      <c r="L8" s="224" t="s">
        <v>56</v>
      </c>
      <c r="M8" s="323">
        <f>COUNTIF(L1:L74, "FPIC Completed")</f>
        <v>1</v>
      </c>
    </row>
    <row r="9" spans="1:13" ht="39.75" customHeight="1">
      <c r="A9" s="320">
        <f t="shared" si="0"/>
        <v>6</v>
      </c>
      <c r="B9" s="198" t="s">
        <v>2098</v>
      </c>
      <c r="C9" s="198">
        <v>2019</v>
      </c>
      <c r="D9" s="326">
        <v>43780</v>
      </c>
      <c r="E9" s="327" t="s">
        <v>2122</v>
      </c>
      <c r="F9" s="199" t="s">
        <v>2123</v>
      </c>
      <c r="G9" s="199" t="s">
        <v>2124</v>
      </c>
      <c r="H9" s="199" t="s">
        <v>2125</v>
      </c>
      <c r="I9" s="198" t="s">
        <v>77</v>
      </c>
      <c r="J9" s="198" t="s">
        <v>2126</v>
      </c>
      <c r="K9" s="199"/>
      <c r="L9" s="224" t="s">
        <v>2104</v>
      </c>
    </row>
    <row r="10" spans="1:13" ht="96">
      <c r="A10" s="320">
        <f t="shared" si="0"/>
        <v>7</v>
      </c>
      <c r="B10" s="198" t="s">
        <v>2098</v>
      </c>
      <c r="C10" s="198">
        <v>2022</v>
      </c>
      <c r="D10" s="326">
        <v>44827</v>
      </c>
      <c r="E10" s="816" t="s">
        <v>2127</v>
      </c>
      <c r="F10" s="199" t="s">
        <v>2128</v>
      </c>
      <c r="G10" s="328" t="s">
        <v>2129</v>
      </c>
      <c r="H10" s="199" t="s">
        <v>2130</v>
      </c>
      <c r="I10" s="198" t="s">
        <v>77</v>
      </c>
      <c r="J10" s="198" t="s">
        <v>2131</v>
      </c>
      <c r="K10" s="199" t="s">
        <v>2132</v>
      </c>
      <c r="L10" s="224" t="s">
        <v>2104</v>
      </c>
    </row>
    <row r="11" spans="1:13" ht="71.25" customHeight="1">
      <c r="A11" s="913">
        <f t="shared" si="0"/>
        <v>8</v>
      </c>
      <c r="B11" s="917" t="s">
        <v>2098</v>
      </c>
      <c r="C11" s="917">
        <v>2022</v>
      </c>
      <c r="D11" s="918">
        <v>44844</v>
      </c>
      <c r="E11" s="919" t="s">
        <v>2133</v>
      </c>
      <c r="F11" s="920" t="s">
        <v>2134</v>
      </c>
      <c r="G11" s="921">
        <v>6005000</v>
      </c>
      <c r="H11" s="920" t="s">
        <v>2135</v>
      </c>
      <c r="I11" s="917" t="s">
        <v>77</v>
      </c>
      <c r="J11" s="198" t="s">
        <v>2136</v>
      </c>
      <c r="K11" s="920" t="s">
        <v>2137</v>
      </c>
      <c r="L11" s="916" t="s">
        <v>71</v>
      </c>
      <c r="M11" s="323">
        <f>COUNTIF(L1:L74, "Ongoing FPIC Process")</f>
        <v>3</v>
      </c>
    </row>
    <row r="12" spans="1:13" ht="48.75" customHeight="1">
      <c r="A12" s="949"/>
      <c r="B12" s="949"/>
      <c r="C12" s="949"/>
      <c r="D12" s="949"/>
      <c r="E12" s="949"/>
      <c r="F12" s="949"/>
      <c r="G12" s="949"/>
      <c r="H12" s="949"/>
      <c r="I12" s="949"/>
      <c r="J12" s="198" t="s">
        <v>2138</v>
      </c>
      <c r="K12" s="949"/>
      <c r="L12" s="949"/>
    </row>
    <row r="13" spans="1:13" ht="76.5">
      <c r="A13" s="320">
        <f>A11+1</f>
        <v>9</v>
      </c>
      <c r="B13" s="198" t="s">
        <v>2098</v>
      </c>
      <c r="C13" s="198">
        <v>2022</v>
      </c>
      <c r="D13" s="326">
        <v>44873</v>
      </c>
      <c r="E13" s="816" t="s">
        <v>2139</v>
      </c>
      <c r="F13" s="199" t="s">
        <v>2140</v>
      </c>
      <c r="G13" s="199"/>
      <c r="H13" s="199" t="s">
        <v>2141</v>
      </c>
      <c r="I13" s="198" t="s">
        <v>2142</v>
      </c>
      <c r="J13" s="198" t="s">
        <v>2143</v>
      </c>
      <c r="K13" s="199" t="s">
        <v>2144</v>
      </c>
      <c r="L13" s="329" t="s">
        <v>1173</v>
      </c>
      <c r="M13" s="323">
        <f>COUNTIF(L1:L74, "For FPIC")</f>
        <v>1</v>
      </c>
    </row>
    <row r="14" spans="1:13" ht="38.25">
      <c r="A14" s="320">
        <f t="shared" ref="A14:A23" si="1">A13+1</f>
        <v>10</v>
      </c>
      <c r="B14" s="190" t="s">
        <v>2098</v>
      </c>
      <c r="C14" s="190">
        <v>2023</v>
      </c>
      <c r="D14" s="330">
        <v>45170</v>
      </c>
      <c r="E14" s="817" t="s">
        <v>2145</v>
      </c>
      <c r="F14" s="200" t="s">
        <v>2146</v>
      </c>
      <c r="G14" s="200"/>
      <c r="H14" s="200" t="s">
        <v>2147</v>
      </c>
      <c r="I14" s="190" t="s">
        <v>649</v>
      </c>
      <c r="J14" s="190" t="s">
        <v>2131</v>
      </c>
      <c r="K14" s="200" t="s">
        <v>2148</v>
      </c>
      <c r="L14" s="200" t="s">
        <v>71</v>
      </c>
    </row>
    <row r="15" spans="1:13" ht="51">
      <c r="A15" s="320">
        <f t="shared" si="1"/>
        <v>11</v>
      </c>
      <c r="B15" s="190" t="s">
        <v>2098</v>
      </c>
      <c r="C15" s="190">
        <v>2023</v>
      </c>
      <c r="D15" s="190">
        <v>2023</v>
      </c>
      <c r="E15" s="185" t="s">
        <v>2149</v>
      </c>
      <c r="F15" s="200" t="s">
        <v>2150</v>
      </c>
      <c r="G15" s="200"/>
      <c r="H15" s="200" t="s">
        <v>2151</v>
      </c>
      <c r="I15" s="190" t="s">
        <v>722</v>
      </c>
      <c r="J15" s="190" t="s">
        <v>2131</v>
      </c>
      <c r="K15" s="200" t="s">
        <v>2152</v>
      </c>
      <c r="L15" s="200" t="s">
        <v>323</v>
      </c>
      <c r="M15" s="323">
        <f>COUNTIF(L1:L74, "Ongoing Evaluation of CP Application")</f>
        <v>2</v>
      </c>
    </row>
    <row r="16" spans="1:13" ht="49.5" customHeight="1">
      <c r="A16" s="320">
        <f t="shared" si="1"/>
        <v>12</v>
      </c>
      <c r="B16" s="190" t="s">
        <v>2098</v>
      </c>
      <c r="C16" s="190">
        <v>2023</v>
      </c>
      <c r="D16" s="190">
        <v>2023</v>
      </c>
      <c r="E16" s="185" t="s">
        <v>2149</v>
      </c>
      <c r="F16" s="200" t="s">
        <v>2153</v>
      </c>
      <c r="G16" s="200"/>
      <c r="H16" s="200" t="s">
        <v>2154</v>
      </c>
      <c r="I16" s="190" t="s">
        <v>722</v>
      </c>
      <c r="J16" s="190" t="s">
        <v>2131</v>
      </c>
      <c r="K16" s="200" t="s">
        <v>2152</v>
      </c>
      <c r="L16" s="200" t="s">
        <v>323</v>
      </c>
    </row>
    <row r="17" spans="1:13" ht="31.5" customHeight="1">
      <c r="A17" s="320">
        <f t="shared" si="1"/>
        <v>13</v>
      </c>
      <c r="B17" s="190" t="s">
        <v>2098</v>
      </c>
      <c r="C17" s="190">
        <v>2024</v>
      </c>
      <c r="D17" s="331" t="s">
        <v>2155</v>
      </c>
      <c r="E17" s="185" t="s">
        <v>2156</v>
      </c>
      <c r="F17" s="200" t="s">
        <v>2157</v>
      </c>
      <c r="G17" s="332"/>
      <c r="H17" s="200" t="s">
        <v>2158</v>
      </c>
      <c r="I17" s="190" t="s">
        <v>672</v>
      </c>
      <c r="J17" s="190"/>
      <c r="K17" s="200" t="s">
        <v>2159</v>
      </c>
      <c r="L17" s="200" t="s">
        <v>889</v>
      </c>
      <c r="M17" s="323">
        <f>COUNTIF(L1:L74, "For FBI")</f>
        <v>6</v>
      </c>
    </row>
    <row r="18" spans="1:13" ht="31.5" customHeight="1">
      <c r="A18" s="320">
        <f t="shared" si="1"/>
        <v>14</v>
      </c>
      <c r="B18" s="190" t="s">
        <v>2098</v>
      </c>
      <c r="C18" s="190">
        <v>2024</v>
      </c>
      <c r="D18" s="331" t="s">
        <v>2155</v>
      </c>
      <c r="E18" s="185" t="s">
        <v>2160</v>
      </c>
      <c r="F18" s="200" t="s">
        <v>2161</v>
      </c>
      <c r="G18" s="332"/>
      <c r="H18" s="200" t="s">
        <v>2162</v>
      </c>
      <c r="I18" s="190" t="s">
        <v>672</v>
      </c>
      <c r="J18" s="190"/>
      <c r="K18" s="200" t="s">
        <v>2163</v>
      </c>
      <c r="L18" s="224" t="s">
        <v>2104</v>
      </c>
    </row>
    <row r="19" spans="1:13" ht="31.5" customHeight="1">
      <c r="A19" s="320">
        <f t="shared" si="1"/>
        <v>15</v>
      </c>
      <c r="B19" s="190" t="s">
        <v>2098</v>
      </c>
      <c r="C19" s="190">
        <v>2024</v>
      </c>
      <c r="D19" s="190">
        <v>2024</v>
      </c>
      <c r="E19" s="817" t="s">
        <v>2164</v>
      </c>
      <c r="F19" s="200" t="s">
        <v>2165</v>
      </c>
      <c r="G19" s="332">
        <v>10500000</v>
      </c>
      <c r="H19" s="200" t="s">
        <v>2166</v>
      </c>
      <c r="I19" s="190" t="s">
        <v>25</v>
      </c>
      <c r="J19" s="190" t="s">
        <v>2131</v>
      </c>
      <c r="K19" s="200" t="s">
        <v>2148</v>
      </c>
      <c r="L19" s="200" t="s">
        <v>71</v>
      </c>
    </row>
    <row r="20" spans="1:13" ht="39.75" customHeight="1">
      <c r="A20" s="320">
        <f t="shared" si="1"/>
        <v>16</v>
      </c>
      <c r="B20" s="190" t="s">
        <v>2098</v>
      </c>
      <c r="C20" s="190">
        <v>2025</v>
      </c>
      <c r="D20" s="331" t="s">
        <v>2167</v>
      </c>
      <c r="E20" s="185" t="s">
        <v>2168</v>
      </c>
      <c r="F20" s="200" t="s">
        <v>2169</v>
      </c>
      <c r="G20" s="200"/>
      <c r="H20" s="200" t="s">
        <v>2170</v>
      </c>
      <c r="I20" s="190" t="s">
        <v>722</v>
      </c>
      <c r="J20" s="190" t="s">
        <v>2131</v>
      </c>
      <c r="K20" s="200" t="s">
        <v>2171</v>
      </c>
      <c r="L20" s="200" t="s">
        <v>932</v>
      </c>
      <c r="M20" s="323">
        <f>COUNTIF(L1:L74, "Validation Completed")</f>
        <v>2</v>
      </c>
    </row>
    <row r="21" spans="1:13" ht="38.25">
      <c r="A21" s="320">
        <f t="shared" si="1"/>
        <v>17</v>
      </c>
      <c r="B21" s="190" t="s">
        <v>2098</v>
      </c>
      <c r="C21" s="190">
        <v>2024</v>
      </c>
      <c r="D21" s="331" t="s">
        <v>2172</v>
      </c>
      <c r="E21" s="817" t="s">
        <v>2173</v>
      </c>
      <c r="F21" s="200" t="s">
        <v>1107</v>
      </c>
      <c r="G21" s="333">
        <v>11261560</v>
      </c>
      <c r="H21" s="200" t="s">
        <v>2174</v>
      </c>
      <c r="I21" s="190" t="s">
        <v>649</v>
      </c>
      <c r="J21" s="190" t="s">
        <v>2131</v>
      </c>
      <c r="K21" s="200" t="s">
        <v>2175</v>
      </c>
      <c r="L21" s="200" t="s">
        <v>889</v>
      </c>
    </row>
    <row r="22" spans="1:13" ht="63.75">
      <c r="A22" s="320">
        <f t="shared" si="1"/>
        <v>18</v>
      </c>
      <c r="B22" s="190" t="s">
        <v>2098</v>
      </c>
      <c r="C22" s="190">
        <v>2025</v>
      </c>
      <c r="D22" s="331" t="s">
        <v>2167</v>
      </c>
      <c r="E22" s="817" t="s">
        <v>2176</v>
      </c>
      <c r="F22" s="200" t="s">
        <v>2177</v>
      </c>
      <c r="G22" s="333">
        <v>5049000</v>
      </c>
      <c r="H22" s="200" t="s">
        <v>2178</v>
      </c>
      <c r="I22" s="190" t="s">
        <v>233</v>
      </c>
      <c r="J22" s="190" t="s">
        <v>2126</v>
      </c>
      <c r="K22" s="200" t="s">
        <v>2179</v>
      </c>
      <c r="L22" s="200" t="s">
        <v>889</v>
      </c>
    </row>
    <row r="23" spans="1:13" ht="63.75">
      <c r="A23" s="913">
        <f t="shared" si="1"/>
        <v>19</v>
      </c>
      <c r="B23" s="912" t="s">
        <v>2180</v>
      </c>
      <c r="C23" s="912">
        <v>2025</v>
      </c>
      <c r="D23" s="915">
        <v>45776</v>
      </c>
      <c r="E23" s="909" t="s">
        <v>2181</v>
      </c>
      <c r="F23" s="910" t="s">
        <v>2182</v>
      </c>
      <c r="G23" s="911">
        <v>4310000</v>
      </c>
      <c r="H23" s="200" t="s">
        <v>2183</v>
      </c>
      <c r="I23" s="912" t="s">
        <v>233</v>
      </c>
      <c r="J23" s="190" t="s">
        <v>2032</v>
      </c>
      <c r="K23" s="200" t="s">
        <v>2184</v>
      </c>
      <c r="L23" s="200" t="s">
        <v>889</v>
      </c>
    </row>
    <row r="24" spans="1:13" ht="38.25">
      <c r="A24" s="950"/>
      <c r="B24" s="950"/>
      <c r="C24" s="950"/>
      <c r="D24" s="950"/>
      <c r="E24" s="950"/>
      <c r="F24" s="949"/>
      <c r="G24" s="950"/>
      <c r="H24" s="200" t="s">
        <v>2185</v>
      </c>
      <c r="I24" s="950"/>
      <c r="J24" s="190" t="s">
        <v>1635</v>
      </c>
      <c r="K24" s="200" t="s">
        <v>2179</v>
      </c>
      <c r="L24" s="200" t="s">
        <v>889</v>
      </c>
    </row>
    <row r="25" spans="1:13" ht="51">
      <c r="A25" s="949"/>
      <c r="B25" s="949"/>
      <c r="C25" s="949"/>
      <c r="D25" s="949"/>
      <c r="E25" s="949"/>
      <c r="F25" s="200" t="s">
        <v>2186</v>
      </c>
      <c r="G25" s="949"/>
      <c r="H25" s="200" t="s">
        <v>2187</v>
      </c>
      <c r="I25" s="949"/>
      <c r="J25" s="190" t="s">
        <v>1635</v>
      </c>
      <c r="K25" s="200" t="s">
        <v>2179</v>
      </c>
      <c r="L25" s="200" t="s">
        <v>889</v>
      </c>
    </row>
    <row r="26" spans="1:13" ht="25.5">
      <c r="A26" s="913">
        <f>A23+1</f>
        <v>20</v>
      </c>
      <c r="B26" s="912" t="s">
        <v>2188</v>
      </c>
      <c r="C26" s="912">
        <v>2025</v>
      </c>
      <c r="D26" s="914" t="s">
        <v>2189</v>
      </c>
      <c r="E26" s="909" t="s">
        <v>2190</v>
      </c>
      <c r="F26" s="185" t="s">
        <v>2191</v>
      </c>
      <c r="G26" s="333">
        <v>39412000</v>
      </c>
      <c r="H26" s="200" t="s">
        <v>2192</v>
      </c>
      <c r="I26" s="912" t="s">
        <v>2193</v>
      </c>
      <c r="J26" s="912" t="s">
        <v>2194</v>
      </c>
      <c r="K26" s="910" t="s">
        <v>2195</v>
      </c>
      <c r="L26" s="910" t="s">
        <v>932</v>
      </c>
    </row>
    <row r="27" spans="1:13" ht="25.5">
      <c r="A27" s="949"/>
      <c r="B27" s="949"/>
      <c r="C27" s="949"/>
      <c r="D27" s="949"/>
      <c r="E27" s="949"/>
      <c r="F27" s="200" t="s">
        <v>2196</v>
      </c>
      <c r="G27" s="333">
        <v>19706000</v>
      </c>
      <c r="H27" s="200" t="s">
        <v>2197</v>
      </c>
      <c r="I27" s="949"/>
      <c r="J27" s="949"/>
      <c r="K27" s="949"/>
      <c r="L27" s="949"/>
    </row>
    <row r="28" spans="1:13" ht="36">
      <c r="A28" s="320">
        <f>A26+1</f>
        <v>21</v>
      </c>
      <c r="B28" s="190" t="s">
        <v>2180</v>
      </c>
      <c r="C28" s="190">
        <v>2025</v>
      </c>
      <c r="D28" s="334">
        <v>45821</v>
      </c>
      <c r="E28" s="817" t="s">
        <v>2198</v>
      </c>
      <c r="F28" s="200" t="s">
        <v>2199</v>
      </c>
      <c r="G28" s="333">
        <v>204972000</v>
      </c>
      <c r="H28" s="200" t="s">
        <v>2200</v>
      </c>
      <c r="I28" s="190" t="s">
        <v>672</v>
      </c>
      <c r="J28" s="190" t="s">
        <v>1635</v>
      </c>
      <c r="K28" s="200" t="s">
        <v>2201</v>
      </c>
      <c r="L28" s="200" t="s">
        <v>2202</v>
      </c>
      <c r="M28" s="323">
        <f>COUNTIF(L1:L74, "Ongoing FBI")</f>
        <v>0</v>
      </c>
    </row>
    <row r="29" spans="1:13" ht="36">
      <c r="A29" s="320">
        <f>A28+1</f>
        <v>22</v>
      </c>
      <c r="B29" s="190" t="s">
        <v>2098</v>
      </c>
      <c r="C29" s="190">
        <v>2025</v>
      </c>
      <c r="D29" s="334">
        <v>45821</v>
      </c>
      <c r="E29" s="817" t="s">
        <v>2198</v>
      </c>
      <c r="F29" s="200" t="s">
        <v>2203</v>
      </c>
      <c r="G29" s="333">
        <v>248124000</v>
      </c>
      <c r="H29" s="200" t="s">
        <v>2204</v>
      </c>
      <c r="I29" s="190" t="s">
        <v>672</v>
      </c>
      <c r="J29" s="190" t="s">
        <v>2205</v>
      </c>
      <c r="K29" s="200" t="s">
        <v>2206</v>
      </c>
      <c r="L29" s="200" t="s">
        <v>2207</v>
      </c>
    </row>
    <row r="30" spans="1:13" ht="42" customHeight="1">
      <c r="A30" s="190"/>
      <c r="B30" s="190"/>
      <c r="C30" s="190"/>
      <c r="D30" s="190"/>
      <c r="E30" s="185"/>
      <c r="F30" s="200"/>
      <c r="G30" s="200"/>
      <c r="H30" s="200"/>
      <c r="I30" s="190"/>
      <c r="J30" s="190"/>
      <c r="K30" s="200"/>
      <c r="L30" s="200"/>
    </row>
    <row r="31" spans="1:13" ht="12.75">
      <c r="A31" s="190"/>
      <c r="B31" s="190"/>
      <c r="C31" s="190"/>
      <c r="D31" s="190"/>
      <c r="E31" s="185"/>
      <c r="F31" s="200"/>
      <c r="G31" s="200"/>
      <c r="H31" s="200"/>
      <c r="I31" s="190"/>
      <c r="J31" s="190"/>
      <c r="K31" s="200"/>
      <c r="L31" s="200"/>
    </row>
    <row r="32" spans="1:13" ht="12.75">
      <c r="A32" s="190"/>
      <c r="B32" s="190"/>
      <c r="C32" s="190"/>
      <c r="D32" s="190"/>
      <c r="E32" s="185"/>
      <c r="F32" s="200"/>
      <c r="G32" s="200"/>
      <c r="H32" s="200"/>
      <c r="I32" s="190"/>
      <c r="J32" s="190"/>
      <c r="K32" s="200"/>
      <c r="L32" s="200"/>
    </row>
    <row r="33" spans="1:12" ht="12.75">
      <c r="A33" s="190"/>
      <c r="B33" s="190"/>
      <c r="C33" s="190"/>
      <c r="D33" s="190"/>
      <c r="E33" s="185"/>
      <c r="F33" s="200"/>
      <c r="G33" s="200"/>
      <c r="H33" s="200"/>
      <c r="I33" s="190"/>
      <c r="J33" s="190"/>
      <c r="K33" s="200"/>
      <c r="L33" s="200"/>
    </row>
    <row r="34" spans="1:12" ht="12.75">
      <c r="A34" s="190"/>
      <c r="B34" s="190"/>
      <c r="C34" s="190"/>
      <c r="D34" s="190"/>
      <c r="E34" s="185"/>
      <c r="F34" s="200"/>
      <c r="G34" s="200"/>
      <c r="H34" s="200"/>
      <c r="I34" s="190"/>
      <c r="J34" s="190"/>
      <c r="K34" s="200"/>
      <c r="L34" s="200"/>
    </row>
    <row r="35" spans="1:12" ht="12.75">
      <c r="A35" s="818"/>
      <c r="B35" s="818"/>
      <c r="C35" s="818"/>
      <c r="D35" s="818"/>
      <c r="E35" s="819"/>
      <c r="F35" s="820"/>
      <c r="G35" s="820"/>
      <c r="H35" s="820"/>
      <c r="I35" s="818"/>
      <c r="J35" s="818"/>
      <c r="K35" s="820"/>
      <c r="L35" s="820"/>
    </row>
    <row r="36" spans="1:12" ht="12.75">
      <c r="A36" s="335"/>
      <c r="B36" s="335"/>
      <c r="C36" s="335"/>
      <c r="D36" s="335"/>
      <c r="E36" s="336"/>
      <c r="F36" s="337"/>
      <c r="G36" s="337"/>
      <c r="H36" s="337"/>
      <c r="I36" s="335"/>
      <c r="J36" s="335"/>
      <c r="K36" s="337"/>
      <c r="L36" s="337"/>
    </row>
    <row r="37" spans="1:12" ht="12.75">
      <c r="A37" s="335"/>
      <c r="B37" s="335"/>
      <c r="C37" s="335"/>
      <c r="D37" s="335"/>
      <c r="E37" s="336"/>
      <c r="F37" s="337"/>
      <c r="G37" s="337"/>
      <c r="H37" s="337"/>
      <c r="I37" s="335"/>
      <c r="J37" s="335"/>
      <c r="K37" s="337"/>
      <c r="L37" s="337"/>
    </row>
    <row r="38" spans="1:12" ht="24" customHeight="1">
      <c r="A38" s="766"/>
      <c r="B38" s="766"/>
      <c r="C38" s="766"/>
      <c r="D38" s="766"/>
      <c r="E38" s="767"/>
      <c r="F38" s="771"/>
      <c r="G38" s="771"/>
      <c r="H38" s="771"/>
      <c r="I38" s="766"/>
      <c r="J38" s="766"/>
      <c r="K38" s="771"/>
      <c r="L38" s="821"/>
    </row>
    <row r="39" spans="1:12" ht="24" customHeight="1">
      <c r="A39" s="766"/>
      <c r="B39" s="766"/>
      <c r="C39" s="766"/>
      <c r="D39" s="766"/>
      <c r="E39" s="767"/>
      <c r="F39" s="771"/>
      <c r="G39" s="771"/>
      <c r="H39" s="771"/>
      <c r="I39" s="766"/>
      <c r="J39" s="766"/>
      <c r="K39" s="771"/>
      <c r="L39" s="821"/>
    </row>
    <row r="40" spans="1:12" ht="24" customHeight="1">
      <c r="A40" s="766"/>
      <c r="B40" s="766"/>
      <c r="C40" s="766"/>
      <c r="D40" s="766"/>
      <c r="E40" s="767"/>
      <c r="F40" s="771"/>
      <c r="G40" s="771"/>
      <c r="H40" s="771"/>
      <c r="I40" s="766"/>
      <c r="J40" s="766"/>
      <c r="K40" s="771"/>
      <c r="L40" s="821"/>
    </row>
    <row r="41" spans="1:12" ht="24" customHeight="1">
      <c r="A41" s="766"/>
      <c r="B41" s="766"/>
      <c r="C41" s="766"/>
      <c r="D41" s="766"/>
      <c r="E41" s="767"/>
      <c r="F41" s="771"/>
      <c r="G41" s="771"/>
      <c r="H41" s="771"/>
      <c r="I41" s="766"/>
      <c r="J41" s="766"/>
      <c r="K41" s="771"/>
      <c r="L41" s="821"/>
    </row>
    <row r="42" spans="1:12" ht="24" customHeight="1">
      <c r="A42" s="766"/>
      <c r="B42" s="766"/>
      <c r="C42" s="766"/>
      <c r="D42" s="766"/>
      <c r="E42" s="767"/>
      <c r="F42" s="771"/>
      <c r="G42" s="771"/>
      <c r="H42" s="771"/>
      <c r="I42" s="766"/>
      <c r="J42" s="766"/>
      <c r="K42" s="771"/>
      <c r="L42" s="821"/>
    </row>
    <row r="43" spans="1:12" ht="24" customHeight="1">
      <c r="A43" s="766"/>
      <c r="B43" s="766"/>
      <c r="C43" s="766"/>
      <c r="D43" s="766"/>
      <c r="E43" s="767"/>
      <c r="F43" s="771"/>
      <c r="G43" s="771"/>
      <c r="H43" s="771"/>
      <c r="I43" s="766"/>
      <c r="J43" s="766"/>
      <c r="K43" s="771"/>
      <c r="L43" s="821"/>
    </row>
    <row r="44" spans="1:12" ht="24" customHeight="1">
      <c r="A44" s="766"/>
      <c r="B44" s="766"/>
      <c r="C44" s="766"/>
      <c r="D44" s="766"/>
      <c r="E44" s="767"/>
      <c r="F44" s="771"/>
      <c r="G44" s="771"/>
      <c r="H44" s="771"/>
      <c r="I44" s="766"/>
      <c r="J44" s="766"/>
      <c r="K44" s="771"/>
      <c r="L44" s="821"/>
    </row>
    <row r="45" spans="1:12" ht="24" customHeight="1">
      <c r="A45" s="766"/>
      <c r="B45" s="766"/>
      <c r="C45" s="766"/>
      <c r="D45" s="766"/>
      <c r="E45" s="767"/>
      <c r="F45" s="771"/>
      <c r="G45" s="771"/>
      <c r="H45" s="771"/>
      <c r="I45" s="766"/>
      <c r="J45" s="766"/>
      <c r="K45" s="771"/>
      <c r="L45" s="821"/>
    </row>
    <row r="46" spans="1:12" ht="24" customHeight="1">
      <c r="A46" s="766"/>
      <c r="B46" s="766"/>
      <c r="C46" s="766"/>
      <c r="D46" s="766"/>
      <c r="E46" s="767"/>
      <c r="F46" s="771"/>
      <c r="G46" s="771"/>
      <c r="H46" s="771"/>
      <c r="I46" s="766"/>
      <c r="J46" s="766"/>
      <c r="K46" s="771"/>
      <c r="L46" s="821"/>
    </row>
    <row r="47" spans="1:12" ht="24" customHeight="1">
      <c r="A47" s="766"/>
      <c r="B47" s="766"/>
      <c r="C47" s="766"/>
      <c r="D47" s="766"/>
      <c r="E47" s="767"/>
      <c r="F47" s="771"/>
      <c r="G47" s="771"/>
      <c r="H47" s="771"/>
      <c r="I47" s="766"/>
      <c r="J47" s="766"/>
      <c r="K47" s="771"/>
      <c r="L47" s="821"/>
    </row>
    <row r="48" spans="1:12" ht="24" customHeight="1">
      <c r="A48" s="766"/>
      <c r="B48" s="766"/>
      <c r="C48" s="766"/>
      <c r="D48" s="766"/>
      <c r="E48" s="767"/>
      <c r="F48" s="771"/>
      <c r="G48" s="771"/>
      <c r="H48" s="771"/>
      <c r="I48" s="766"/>
      <c r="J48" s="766"/>
      <c r="K48" s="771"/>
      <c r="L48" s="821"/>
    </row>
    <row r="49" spans="1:12" ht="24" customHeight="1">
      <c r="A49" s="766"/>
      <c r="B49" s="766"/>
      <c r="C49" s="766"/>
      <c r="D49" s="766"/>
      <c r="E49" s="767"/>
      <c r="F49" s="771"/>
      <c r="G49" s="771"/>
      <c r="H49" s="771"/>
      <c r="I49" s="766"/>
      <c r="J49" s="766"/>
      <c r="K49" s="771"/>
      <c r="L49" s="821"/>
    </row>
    <row r="50" spans="1:12" ht="15.75" customHeight="1">
      <c r="A50" s="766"/>
      <c r="B50" s="766"/>
      <c r="C50" s="766"/>
      <c r="D50" s="766"/>
      <c r="E50" s="767"/>
      <c r="F50" s="771"/>
      <c r="G50" s="771"/>
      <c r="H50" s="771"/>
      <c r="I50" s="766"/>
      <c r="J50" s="766"/>
      <c r="K50" s="771"/>
      <c r="L50" s="821"/>
    </row>
    <row r="51" spans="1:12" ht="15.75" customHeight="1">
      <c r="A51" s="766"/>
      <c r="B51" s="766"/>
      <c r="C51" s="766"/>
      <c r="D51" s="766"/>
      <c r="E51" s="767"/>
      <c r="F51" s="771"/>
      <c r="G51" s="771"/>
      <c r="H51" s="771"/>
      <c r="I51" s="766"/>
      <c r="J51" s="766"/>
      <c r="K51" s="771"/>
      <c r="L51" s="821"/>
    </row>
    <row r="52" spans="1:12" ht="15.75" customHeight="1">
      <c r="A52" s="766"/>
      <c r="B52" s="766"/>
      <c r="C52" s="766"/>
      <c r="D52" s="766"/>
      <c r="E52" s="767"/>
      <c r="F52" s="771"/>
      <c r="G52" s="771"/>
      <c r="H52" s="771"/>
      <c r="I52" s="766"/>
      <c r="J52" s="766"/>
      <c r="K52" s="771"/>
      <c r="L52" s="821"/>
    </row>
    <row r="53" spans="1:12" ht="15.75" customHeight="1">
      <c r="A53" s="766"/>
      <c r="B53" s="766"/>
      <c r="C53" s="766"/>
      <c r="D53" s="766"/>
      <c r="E53" s="767"/>
      <c r="F53" s="771"/>
      <c r="G53" s="771"/>
      <c r="H53" s="771"/>
      <c r="I53" s="766"/>
      <c r="J53" s="766"/>
      <c r="K53" s="771"/>
      <c r="L53" s="821"/>
    </row>
    <row r="54" spans="1:12" ht="15.75" customHeight="1">
      <c r="A54" s="766"/>
      <c r="B54" s="766"/>
      <c r="C54" s="766"/>
      <c r="D54" s="766"/>
      <c r="E54" s="767"/>
      <c r="F54" s="771"/>
      <c r="G54" s="771"/>
      <c r="H54" s="771"/>
      <c r="I54" s="766"/>
      <c r="J54" s="766"/>
      <c r="K54" s="771"/>
      <c r="L54" s="821"/>
    </row>
    <row r="55" spans="1:12" ht="15.75" customHeight="1">
      <c r="A55" s="766"/>
      <c r="B55" s="766"/>
      <c r="C55" s="766"/>
      <c r="D55" s="766"/>
      <c r="E55" s="767"/>
      <c r="F55" s="771"/>
      <c r="G55" s="771"/>
      <c r="H55" s="771"/>
      <c r="I55" s="766"/>
      <c r="J55" s="766"/>
      <c r="K55" s="771"/>
      <c r="L55" s="821"/>
    </row>
    <row r="56" spans="1:12" ht="15.75" customHeight="1">
      <c r="A56" s="766"/>
      <c r="B56" s="766"/>
      <c r="C56" s="766"/>
      <c r="D56" s="766"/>
      <c r="E56" s="767"/>
      <c r="F56" s="771"/>
      <c r="G56" s="771"/>
      <c r="H56" s="771"/>
      <c r="I56" s="766"/>
      <c r="J56" s="766"/>
      <c r="K56" s="771"/>
      <c r="L56" s="821"/>
    </row>
    <row r="57" spans="1:12" ht="15.75" customHeight="1">
      <c r="A57" s="766"/>
      <c r="B57" s="766"/>
      <c r="C57" s="766"/>
      <c r="D57" s="766"/>
      <c r="E57" s="767"/>
      <c r="F57" s="771"/>
      <c r="G57" s="771"/>
      <c r="H57" s="771"/>
      <c r="I57" s="766"/>
      <c r="J57" s="766"/>
      <c r="K57" s="771"/>
      <c r="L57" s="821"/>
    </row>
    <row r="58" spans="1:12" ht="15.75" customHeight="1">
      <c r="A58" s="766"/>
      <c r="B58" s="766"/>
      <c r="C58" s="766"/>
      <c r="D58" s="766"/>
      <c r="E58" s="767"/>
      <c r="F58" s="771"/>
      <c r="G58" s="771"/>
      <c r="H58" s="771"/>
      <c r="I58" s="766"/>
      <c r="J58" s="766"/>
      <c r="K58" s="771"/>
      <c r="L58" s="821"/>
    </row>
    <row r="59" spans="1:12" ht="15.75" customHeight="1">
      <c r="A59" s="766"/>
      <c r="B59" s="766"/>
      <c r="C59" s="766"/>
      <c r="D59" s="766"/>
      <c r="E59" s="767"/>
      <c r="F59" s="771"/>
      <c r="G59" s="771"/>
      <c r="H59" s="771"/>
      <c r="I59" s="766"/>
      <c r="J59" s="766"/>
      <c r="K59" s="771"/>
      <c r="L59" s="821"/>
    </row>
    <row r="60" spans="1:12" ht="15.75" customHeight="1">
      <c r="A60" s="766"/>
      <c r="B60" s="766"/>
      <c r="C60" s="766"/>
      <c r="D60" s="766"/>
      <c r="E60" s="767"/>
      <c r="F60" s="771"/>
      <c r="G60" s="771"/>
      <c r="H60" s="771"/>
      <c r="I60" s="766"/>
      <c r="J60" s="766"/>
      <c r="K60" s="771"/>
      <c r="L60" s="821"/>
    </row>
    <row r="61" spans="1:12" ht="15.75" customHeight="1">
      <c r="A61" s="766"/>
      <c r="B61" s="766"/>
      <c r="C61" s="766"/>
      <c r="D61" s="766"/>
      <c r="E61" s="767"/>
      <c r="F61" s="771"/>
      <c r="G61" s="771"/>
      <c r="H61" s="771"/>
      <c r="I61" s="766"/>
      <c r="J61" s="766"/>
      <c r="K61" s="771"/>
      <c r="L61" s="821"/>
    </row>
    <row r="62" spans="1:12" ht="15.75" customHeight="1">
      <c r="A62" s="766"/>
      <c r="B62" s="766"/>
      <c r="C62" s="766"/>
      <c r="D62" s="766"/>
      <c r="E62" s="767"/>
      <c r="F62" s="771"/>
      <c r="G62" s="771"/>
      <c r="H62" s="771"/>
      <c r="I62" s="766"/>
      <c r="J62" s="766"/>
      <c r="K62" s="771"/>
      <c r="L62" s="821"/>
    </row>
    <row r="63" spans="1:12" ht="15.75" customHeight="1">
      <c r="A63" s="766"/>
      <c r="B63" s="766"/>
      <c r="C63" s="766"/>
      <c r="D63" s="766"/>
      <c r="E63" s="767"/>
      <c r="F63" s="771"/>
      <c r="G63" s="771"/>
      <c r="H63" s="771"/>
      <c r="I63" s="766"/>
      <c r="J63" s="766"/>
      <c r="K63" s="771"/>
      <c r="L63" s="821"/>
    </row>
    <row r="64" spans="1:12" ht="15.75" customHeight="1">
      <c r="A64" s="766"/>
      <c r="B64" s="766"/>
      <c r="C64" s="766"/>
      <c r="D64" s="766"/>
      <c r="E64" s="767"/>
      <c r="F64" s="771"/>
      <c r="G64" s="771"/>
      <c r="H64" s="771"/>
      <c r="I64" s="766"/>
      <c r="J64" s="766"/>
      <c r="K64" s="771"/>
      <c r="L64" s="821"/>
    </row>
    <row r="65" spans="1:12" ht="15.75" customHeight="1">
      <c r="A65" s="766"/>
      <c r="B65" s="766"/>
      <c r="C65" s="766"/>
      <c r="D65" s="766"/>
      <c r="E65" s="767"/>
      <c r="F65" s="771"/>
      <c r="G65" s="771"/>
      <c r="H65" s="771"/>
      <c r="I65" s="766"/>
      <c r="J65" s="766"/>
      <c r="K65" s="771"/>
      <c r="L65" s="821"/>
    </row>
    <row r="66" spans="1:12" ht="15.75" customHeight="1">
      <c r="A66" s="766"/>
      <c r="B66" s="766"/>
      <c r="C66" s="766"/>
      <c r="D66" s="766"/>
      <c r="E66" s="767"/>
      <c r="F66" s="771"/>
      <c r="G66" s="771"/>
      <c r="H66" s="771"/>
      <c r="I66" s="766"/>
      <c r="J66" s="766"/>
      <c r="K66" s="771"/>
      <c r="L66" s="821"/>
    </row>
    <row r="67" spans="1:12" ht="15.75" customHeight="1">
      <c r="A67" s="766"/>
      <c r="B67" s="766"/>
      <c r="C67" s="766"/>
      <c r="D67" s="766"/>
      <c r="E67" s="767"/>
      <c r="F67" s="771"/>
      <c r="G67" s="771"/>
      <c r="H67" s="771"/>
      <c r="I67" s="766"/>
      <c r="J67" s="766"/>
      <c r="K67" s="771"/>
      <c r="L67" s="821"/>
    </row>
    <row r="68" spans="1:12" ht="15.75" customHeight="1">
      <c r="A68" s="766"/>
      <c r="B68" s="766"/>
      <c r="C68" s="766"/>
      <c r="D68" s="766"/>
      <c r="E68" s="767"/>
      <c r="F68" s="771"/>
      <c r="G68" s="771"/>
      <c r="H68" s="771"/>
      <c r="I68" s="766"/>
      <c r="J68" s="766"/>
      <c r="K68" s="771"/>
      <c r="L68" s="821"/>
    </row>
    <row r="69" spans="1:12" ht="15.75" customHeight="1">
      <c r="A69" s="766"/>
      <c r="B69" s="766"/>
      <c r="C69" s="766"/>
      <c r="D69" s="766"/>
      <c r="E69" s="767"/>
      <c r="F69" s="771"/>
      <c r="G69" s="771"/>
      <c r="H69" s="771"/>
      <c r="I69" s="766"/>
      <c r="J69" s="766"/>
      <c r="K69" s="771"/>
      <c r="L69" s="821"/>
    </row>
    <row r="70" spans="1:12" ht="15.75" customHeight="1">
      <c r="A70" s="766"/>
      <c r="B70" s="766"/>
      <c r="C70" s="766"/>
      <c r="D70" s="766"/>
      <c r="E70" s="767"/>
      <c r="F70" s="771"/>
      <c r="G70" s="771"/>
      <c r="H70" s="771"/>
      <c r="I70" s="766"/>
      <c r="J70" s="766"/>
      <c r="K70" s="771"/>
      <c r="L70" s="821"/>
    </row>
    <row r="71" spans="1:12" ht="15.75" customHeight="1">
      <c r="A71" s="766"/>
      <c r="B71" s="766"/>
      <c r="C71" s="766"/>
      <c r="D71" s="766"/>
      <c r="E71" s="767"/>
      <c r="F71" s="771"/>
      <c r="G71" s="771"/>
      <c r="H71" s="771"/>
      <c r="I71" s="766"/>
      <c r="J71" s="766"/>
      <c r="K71" s="771"/>
      <c r="L71" s="821"/>
    </row>
    <row r="72" spans="1:12" ht="15.75" customHeight="1">
      <c r="A72" s="766"/>
      <c r="B72" s="766"/>
      <c r="C72" s="766"/>
      <c r="D72" s="766"/>
      <c r="E72" s="767"/>
      <c r="F72" s="771"/>
      <c r="G72" s="771"/>
      <c r="H72" s="771"/>
      <c r="I72" s="766"/>
      <c r="J72" s="766"/>
      <c r="K72" s="771"/>
      <c r="L72" s="821"/>
    </row>
    <row r="73" spans="1:12" ht="15.75" customHeight="1">
      <c r="A73" s="766"/>
      <c r="B73" s="766"/>
      <c r="C73" s="766"/>
      <c r="D73" s="766"/>
      <c r="E73" s="767"/>
      <c r="F73" s="771"/>
      <c r="G73" s="771"/>
      <c r="H73" s="771"/>
      <c r="I73" s="766"/>
      <c r="J73" s="766"/>
      <c r="K73" s="771"/>
      <c r="L73" s="821"/>
    </row>
    <row r="74" spans="1:12" ht="15.75" customHeight="1">
      <c r="A74" s="766"/>
      <c r="B74" s="766"/>
      <c r="C74" s="766"/>
      <c r="D74" s="766"/>
      <c r="E74" s="767"/>
      <c r="F74" s="771"/>
      <c r="G74" s="771"/>
      <c r="H74" s="771"/>
      <c r="I74" s="766"/>
      <c r="J74" s="766"/>
      <c r="K74" s="771"/>
      <c r="L74" s="821"/>
    </row>
    <row r="75" spans="1:12" ht="15.75" customHeight="1">
      <c r="A75" s="766"/>
      <c r="B75" s="766"/>
      <c r="C75" s="766"/>
      <c r="D75" s="766"/>
      <c r="E75" s="767"/>
      <c r="F75" s="771"/>
      <c r="G75" s="771"/>
      <c r="H75" s="771"/>
      <c r="I75" s="766"/>
      <c r="J75" s="766"/>
      <c r="K75" s="771"/>
      <c r="L75" s="821"/>
    </row>
    <row r="76" spans="1:12" ht="15.75" customHeight="1">
      <c r="A76" s="766"/>
      <c r="B76" s="766"/>
      <c r="C76" s="766"/>
      <c r="D76" s="766"/>
      <c r="E76" s="767"/>
      <c r="F76" s="771"/>
      <c r="G76" s="771"/>
      <c r="H76" s="771"/>
      <c r="I76" s="766"/>
      <c r="J76" s="766"/>
      <c r="K76" s="771"/>
      <c r="L76" s="821"/>
    </row>
    <row r="77" spans="1:12" ht="15.75" customHeight="1">
      <c r="A77" s="766"/>
      <c r="B77" s="766"/>
      <c r="C77" s="766"/>
      <c r="D77" s="766"/>
      <c r="E77" s="767"/>
      <c r="F77" s="771"/>
      <c r="G77" s="771"/>
      <c r="H77" s="771"/>
      <c r="I77" s="766"/>
      <c r="J77" s="766"/>
      <c r="K77" s="771"/>
      <c r="L77" s="821"/>
    </row>
    <row r="78" spans="1:12" ht="15.75" customHeight="1">
      <c r="A78" s="766"/>
      <c r="B78" s="766"/>
      <c r="C78" s="766"/>
      <c r="D78" s="766"/>
      <c r="E78" s="767"/>
      <c r="F78" s="771"/>
      <c r="G78" s="771"/>
      <c r="H78" s="771"/>
      <c r="I78" s="766"/>
      <c r="J78" s="766"/>
      <c r="K78" s="771"/>
      <c r="L78" s="821"/>
    </row>
    <row r="79" spans="1:12" ht="15.75" customHeight="1">
      <c r="A79" s="766"/>
      <c r="B79" s="766"/>
      <c r="C79" s="766"/>
      <c r="D79" s="766"/>
      <c r="E79" s="767"/>
      <c r="F79" s="771"/>
      <c r="G79" s="771"/>
      <c r="H79" s="771"/>
      <c r="I79" s="766"/>
      <c r="J79" s="766"/>
      <c r="K79" s="771"/>
      <c r="L79" s="821"/>
    </row>
    <row r="80" spans="1:12" ht="15.75" customHeight="1">
      <c r="A80" s="766"/>
      <c r="B80" s="766"/>
      <c r="C80" s="766"/>
      <c r="D80" s="766"/>
      <c r="E80" s="767"/>
      <c r="F80" s="771"/>
      <c r="G80" s="771"/>
      <c r="H80" s="771"/>
      <c r="I80" s="766"/>
      <c r="J80" s="766"/>
      <c r="K80" s="771"/>
      <c r="L80" s="821"/>
    </row>
    <row r="81" spans="1:12" ht="15.75" customHeight="1">
      <c r="A81" s="766"/>
      <c r="B81" s="766"/>
      <c r="C81" s="766"/>
      <c r="D81" s="766"/>
      <c r="E81" s="767"/>
      <c r="F81" s="771"/>
      <c r="G81" s="771"/>
      <c r="H81" s="771"/>
      <c r="I81" s="766"/>
      <c r="J81" s="766"/>
      <c r="K81" s="771"/>
      <c r="L81" s="821"/>
    </row>
    <row r="82" spans="1:12" ht="15.75" customHeight="1">
      <c r="A82" s="766"/>
      <c r="B82" s="766"/>
      <c r="C82" s="766"/>
      <c r="D82" s="766"/>
      <c r="E82" s="767"/>
      <c r="F82" s="771"/>
      <c r="G82" s="771"/>
      <c r="H82" s="771"/>
      <c r="I82" s="766"/>
      <c r="J82" s="766"/>
      <c r="K82" s="771"/>
      <c r="L82" s="821"/>
    </row>
    <row r="83" spans="1:12" ht="15.75" customHeight="1">
      <c r="A83" s="766"/>
      <c r="B83" s="766"/>
      <c r="C83" s="766"/>
      <c r="D83" s="766"/>
      <c r="E83" s="767"/>
      <c r="F83" s="771"/>
      <c r="G83" s="771"/>
      <c r="H83" s="771"/>
      <c r="I83" s="766"/>
      <c r="J83" s="766"/>
      <c r="K83" s="771"/>
      <c r="L83" s="821"/>
    </row>
    <row r="84" spans="1:12" ht="15.75" customHeight="1">
      <c r="A84" s="766"/>
      <c r="B84" s="766"/>
      <c r="C84" s="766"/>
      <c r="D84" s="766"/>
      <c r="E84" s="767"/>
      <c r="F84" s="771"/>
      <c r="G84" s="771"/>
      <c r="H84" s="771"/>
      <c r="I84" s="766"/>
      <c r="J84" s="766"/>
      <c r="K84" s="771"/>
      <c r="L84" s="821"/>
    </row>
    <row r="85" spans="1:12" ht="15.75" customHeight="1">
      <c r="A85" s="766"/>
      <c r="B85" s="766"/>
      <c r="C85" s="766"/>
      <c r="D85" s="766"/>
      <c r="E85" s="767"/>
      <c r="F85" s="771"/>
      <c r="G85" s="771"/>
      <c r="H85" s="771"/>
      <c r="I85" s="766"/>
      <c r="J85" s="766"/>
      <c r="K85" s="771"/>
      <c r="L85" s="821"/>
    </row>
    <row r="86" spans="1:12" ht="15.75" customHeight="1">
      <c r="A86" s="766"/>
      <c r="B86" s="766"/>
      <c r="C86" s="766"/>
      <c r="D86" s="766"/>
      <c r="E86" s="767"/>
      <c r="F86" s="771"/>
      <c r="G86" s="771"/>
      <c r="H86" s="771"/>
      <c r="I86" s="766"/>
      <c r="J86" s="766"/>
      <c r="K86" s="771"/>
      <c r="L86" s="821"/>
    </row>
    <row r="87" spans="1:12" ht="15.75" customHeight="1">
      <c r="A87" s="766"/>
      <c r="B87" s="766"/>
      <c r="C87" s="766"/>
      <c r="D87" s="766"/>
      <c r="E87" s="767"/>
      <c r="F87" s="771"/>
      <c r="G87" s="771"/>
      <c r="H87" s="771"/>
      <c r="I87" s="766"/>
      <c r="J87" s="766"/>
      <c r="K87" s="771"/>
      <c r="L87" s="821"/>
    </row>
    <row r="88" spans="1:12" ht="15.75" customHeight="1">
      <c r="A88" s="766"/>
      <c r="B88" s="766"/>
      <c r="C88" s="766"/>
      <c r="D88" s="766"/>
      <c r="E88" s="767"/>
      <c r="F88" s="771"/>
      <c r="G88" s="771"/>
      <c r="H88" s="771"/>
      <c r="I88" s="766"/>
      <c r="J88" s="766"/>
      <c r="K88" s="771"/>
      <c r="L88" s="821"/>
    </row>
    <row r="89" spans="1:12" ht="15.75" customHeight="1">
      <c r="A89" s="766"/>
      <c r="B89" s="766"/>
      <c r="C89" s="766"/>
      <c r="D89" s="766"/>
      <c r="E89" s="767"/>
      <c r="F89" s="771"/>
      <c r="G89" s="771"/>
      <c r="H89" s="771"/>
      <c r="I89" s="766"/>
      <c r="J89" s="766"/>
      <c r="K89" s="771"/>
      <c r="L89" s="821"/>
    </row>
    <row r="90" spans="1:12" ht="15.75" customHeight="1">
      <c r="A90" s="766"/>
      <c r="B90" s="766"/>
      <c r="C90" s="766"/>
      <c r="D90" s="766"/>
      <c r="E90" s="767"/>
      <c r="F90" s="771"/>
      <c r="G90" s="771"/>
      <c r="H90" s="771"/>
      <c r="I90" s="766"/>
      <c r="J90" s="766"/>
      <c r="K90" s="771"/>
      <c r="L90" s="821"/>
    </row>
    <row r="91" spans="1:12" ht="15.75" customHeight="1">
      <c r="A91" s="766"/>
      <c r="B91" s="766"/>
      <c r="C91" s="766"/>
      <c r="D91" s="766"/>
      <c r="E91" s="767"/>
      <c r="F91" s="771"/>
      <c r="G91" s="771"/>
      <c r="H91" s="771"/>
      <c r="I91" s="766"/>
      <c r="J91" s="766"/>
      <c r="K91" s="771"/>
      <c r="L91" s="821"/>
    </row>
    <row r="92" spans="1:12" ht="15.75" customHeight="1">
      <c r="A92" s="766"/>
      <c r="B92" s="766"/>
      <c r="C92" s="766"/>
      <c r="D92" s="766"/>
      <c r="E92" s="767"/>
      <c r="F92" s="771"/>
      <c r="G92" s="771"/>
      <c r="H92" s="771"/>
      <c r="I92" s="766"/>
      <c r="J92" s="766"/>
      <c r="K92" s="771"/>
      <c r="L92" s="821"/>
    </row>
    <row r="93" spans="1:12" ht="15.75" customHeight="1">
      <c r="A93" s="766"/>
      <c r="B93" s="766"/>
      <c r="C93" s="766"/>
      <c r="D93" s="766"/>
      <c r="E93" s="767"/>
      <c r="F93" s="771"/>
      <c r="G93" s="771"/>
      <c r="H93" s="771"/>
      <c r="I93" s="766"/>
      <c r="J93" s="766"/>
      <c r="K93" s="771"/>
      <c r="L93" s="821"/>
    </row>
    <row r="94" spans="1:12" ht="15.75" customHeight="1">
      <c r="A94" s="766"/>
      <c r="B94" s="766"/>
      <c r="C94" s="766"/>
      <c r="D94" s="766"/>
      <c r="E94" s="767"/>
      <c r="F94" s="771"/>
      <c r="G94" s="771"/>
      <c r="H94" s="771"/>
      <c r="I94" s="766"/>
      <c r="J94" s="766"/>
      <c r="K94" s="771"/>
      <c r="L94" s="821"/>
    </row>
    <row r="95" spans="1:12" ht="15.75" customHeight="1">
      <c r="A95" s="766"/>
      <c r="B95" s="766"/>
      <c r="C95" s="766"/>
      <c r="D95" s="766"/>
      <c r="E95" s="767"/>
      <c r="F95" s="771"/>
      <c r="G95" s="771"/>
      <c r="H95" s="771"/>
      <c r="I95" s="766"/>
      <c r="J95" s="766"/>
      <c r="K95" s="771"/>
      <c r="L95" s="821"/>
    </row>
    <row r="96" spans="1:12" ht="15.75" customHeight="1">
      <c r="A96" s="766"/>
      <c r="B96" s="766"/>
      <c r="C96" s="766"/>
      <c r="D96" s="766"/>
      <c r="E96" s="767"/>
      <c r="F96" s="771"/>
      <c r="G96" s="771"/>
      <c r="H96" s="771"/>
      <c r="I96" s="766"/>
      <c r="J96" s="766"/>
      <c r="K96" s="771"/>
      <c r="L96" s="821"/>
    </row>
    <row r="97" spans="1:12" ht="15.75" customHeight="1">
      <c r="A97" s="766"/>
      <c r="B97" s="766"/>
      <c r="C97" s="766"/>
      <c r="D97" s="766"/>
      <c r="E97" s="767"/>
      <c r="F97" s="771"/>
      <c r="G97" s="771"/>
      <c r="H97" s="771"/>
      <c r="I97" s="766"/>
      <c r="J97" s="766"/>
      <c r="K97" s="771"/>
      <c r="L97" s="821"/>
    </row>
    <row r="98" spans="1:12" ht="15.75" customHeight="1">
      <c r="A98" s="766"/>
      <c r="B98" s="766"/>
      <c r="C98" s="766"/>
      <c r="D98" s="766"/>
      <c r="E98" s="767"/>
      <c r="F98" s="771"/>
      <c r="G98" s="771"/>
      <c r="H98" s="771"/>
      <c r="I98" s="766"/>
      <c r="J98" s="766"/>
      <c r="K98" s="771"/>
      <c r="L98" s="821"/>
    </row>
    <row r="99" spans="1:12" ht="15.75" customHeight="1">
      <c r="A99" s="766"/>
      <c r="B99" s="766"/>
      <c r="C99" s="766"/>
      <c r="D99" s="766"/>
      <c r="E99" s="767"/>
      <c r="F99" s="771"/>
      <c r="G99" s="771"/>
      <c r="H99" s="771"/>
      <c r="I99" s="766"/>
      <c r="J99" s="766"/>
      <c r="K99" s="771"/>
      <c r="L99" s="821"/>
    </row>
    <row r="100" spans="1:12" ht="15.75" customHeight="1">
      <c r="A100" s="766"/>
      <c r="B100" s="766"/>
      <c r="C100" s="766"/>
      <c r="D100" s="766"/>
      <c r="E100" s="767"/>
      <c r="F100" s="771"/>
      <c r="G100" s="771"/>
      <c r="H100" s="771"/>
      <c r="I100" s="766"/>
      <c r="J100" s="766"/>
      <c r="K100" s="771"/>
      <c r="L100" s="821"/>
    </row>
    <row r="101" spans="1:12" ht="15.75" customHeight="1">
      <c r="A101" s="766"/>
      <c r="B101" s="766"/>
      <c r="C101" s="766"/>
      <c r="D101" s="766"/>
      <c r="E101" s="767"/>
      <c r="F101" s="771"/>
      <c r="G101" s="771"/>
      <c r="H101" s="771"/>
      <c r="I101" s="766"/>
      <c r="J101" s="766"/>
      <c r="K101" s="771"/>
      <c r="L101" s="821"/>
    </row>
    <row r="102" spans="1:12" ht="15.75" customHeight="1">
      <c r="A102" s="766"/>
      <c r="B102" s="766"/>
      <c r="C102" s="766"/>
      <c r="D102" s="766"/>
      <c r="E102" s="767"/>
      <c r="F102" s="771"/>
      <c r="G102" s="771"/>
      <c r="H102" s="771"/>
      <c r="I102" s="766"/>
      <c r="J102" s="766"/>
      <c r="K102" s="771"/>
      <c r="L102" s="821"/>
    </row>
    <row r="103" spans="1:12" ht="15.75" customHeight="1">
      <c r="A103" s="766"/>
      <c r="B103" s="766"/>
      <c r="C103" s="766"/>
      <c r="D103" s="766"/>
      <c r="E103" s="767"/>
      <c r="F103" s="771"/>
      <c r="G103" s="771"/>
      <c r="H103" s="771"/>
      <c r="I103" s="766"/>
      <c r="J103" s="766"/>
      <c r="K103" s="771"/>
      <c r="L103" s="821"/>
    </row>
    <row r="104" spans="1:12" ht="15.75" customHeight="1">
      <c r="A104" s="766"/>
      <c r="B104" s="766"/>
      <c r="C104" s="766"/>
      <c r="D104" s="766"/>
      <c r="E104" s="767"/>
      <c r="F104" s="771"/>
      <c r="G104" s="771"/>
      <c r="H104" s="771"/>
      <c r="I104" s="766"/>
      <c r="J104" s="766"/>
      <c r="K104" s="771"/>
      <c r="L104" s="821"/>
    </row>
    <row r="105" spans="1:12" ht="15.75" customHeight="1">
      <c r="A105" s="766"/>
      <c r="B105" s="766"/>
      <c r="C105" s="766"/>
      <c r="D105" s="766"/>
      <c r="E105" s="767"/>
      <c r="F105" s="771"/>
      <c r="G105" s="771"/>
      <c r="H105" s="771"/>
      <c r="I105" s="766"/>
      <c r="J105" s="766"/>
      <c r="K105" s="771"/>
      <c r="L105" s="821"/>
    </row>
    <row r="106" spans="1:12" ht="15.75" customHeight="1">
      <c r="A106" s="766"/>
      <c r="B106" s="766"/>
      <c r="C106" s="766"/>
      <c r="D106" s="766"/>
      <c r="E106" s="767"/>
      <c r="F106" s="771"/>
      <c r="G106" s="771"/>
      <c r="H106" s="771"/>
      <c r="I106" s="766"/>
      <c r="J106" s="766"/>
      <c r="K106" s="771"/>
      <c r="L106" s="821"/>
    </row>
    <row r="107" spans="1:12" ht="15.75" customHeight="1">
      <c r="A107" s="766"/>
      <c r="B107" s="766"/>
      <c r="C107" s="766"/>
      <c r="D107" s="766"/>
      <c r="E107" s="767"/>
      <c r="F107" s="771"/>
      <c r="G107" s="771"/>
      <c r="H107" s="771"/>
      <c r="I107" s="766"/>
      <c r="J107" s="766"/>
      <c r="K107" s="771"/>
      <c r="L107" s="821"/>
    </row>
    <row r="108" spans="1:12" ht="15.75" customHeight="1">
      <c r="A108" s="766"/>
      <c r="B108" s="766"/>
      <c r="C108" s="766"/>
      <c r="D108" s="766"/>
      <c r="E108" s="767"/>
      <c r="F108" s="771"/>
      <c r="G108" s="771"/>
      <c r="H108" s="771"/>
      <c r="I108" s="766"/>
      <c r="J108" s="766"/>
      <c r="K108" s="771"/>
      <c r="L108" s="821"/>
    </row>
    <row r="109" spans="1:12" ht="15.75" customHeight="1">
      <c r="A109" s="766"/>
      <c r="B109" s="766"/>
      <c r="C109" s="766"/>
      <c r="D109" s="766"/>
      <c r="E109" s="767"/>
      <c r="F109" s="771"/>
      <c r="G109" s="771"/>
      <c r="H109" s="771"/>
      <c r="I109" s="766"/>
      <c r="J109" s="766"/>
      <c r="K109" s="771"/>
      <c r="L109" s="821"/>
    </row>
    <row r="110" spans="1:12" ht="15.75" customHeight="1">
      <c r="A110" s="766"/>
      <c r="B110" s="766"/>
      <c r="C110" s="766"/>
      <c r="D110" s="766"/>
      <c r="E110" s="767"/>
      <c r="F110" s="771"/>
      <c r="G110" s="771"/>
      <c r="H110" s="771"/>
      <c r="I110" s="766"/>
      <c r="J110" s="766"/>
      <c r="K110" s="771"/>
      <c r="L110" s="821"/>
    </row>
    <row r="111" spans="1:12" ht="15.75" customHeight="1">
      <c r="A111" s="766"/>
      <c r="B111" s="766"/>
      <c r="C111" s="766"/>
      <c r="D111" s="766"/>
      <c r="E111" s="767"/>
      <c r="F111" s="771"/>
      <c r="G111" s="771"/>
      <c r="H111" s="771"/>
      <c r="I111" s="766"/>
      <c r="J111" s="766"/>
      <c r="K111" s="771"/>
      <c r="L111" s="821"/>
    </row>
    <row r="112" spans="1:12" ht="15.75" customHeight="1">
      <c r="A112" s="766"/>
      <c r="B112" s="766"/>
      <c r="C112" s="766"/>
      <c r="D112" s="766"/>
      <c r="E112" s="767"/>
      <c r="F112" s="771"/>
      <c r="G112" s="771"/>
      <c r="H112" s="771"/>
      <c r="I112" s="766"/>
      <c r="J112" s="766"/>
      <c r="K112" s="771"/>
      <c r="L112" s="821"/>
    </row>
    <row r="113" spans="1:12" ht="15.75" customHeight="1">
      <c r="A113" s="766"/>
      <c r="B113" s="766"/>
      <c r="C113" s="766"/>
      <c r="D113" s="766"/>
      <c r="E113" s="767"/>
      <c r="F113" s="771"/>
      <c r="G113" s="771"/>
      <c r="H113" s="771"/>
      <c r="I113" s="766"/>
      <c r="J113" s="766"/>
      <c r="K113" s="771"/>
      <c r="L113" s="821"/>
    </row>
    <row r="114" spans="1:12" ht="15.75" customHeight="1">
      <c r="A114" s="766"/>
      <c r="B114" s="766"/>
      <c r="C114" s="766"/>
      <c r="D114" s="766"/>
      <c r="E114" s="767"/>
      <c r="F114" s="771"/>
      <c r="G114" s="771"/>
      <c r="H114" s="771"/>
      <c r="I114" s="766"/>
      <c r="J114" s="766"/>
      <c r="K114" s="771"/>
      <c r="L114" s="821"/>
    </row>
    <row r="115" spans="1:12" ht="15.75" customHeight="1">
      <c r="A115" s="766"/>
      <c r="B115" s="766"/>
      <c r="C115" s="766"/>
      <c r="D115" s="766"/>
      <c r="E115" s="767"/>
      <c r="F115" s="771"/>
      <c r="G115" s="771"/>
      <c r="H115" s="771"/>
      <c r="I115" s="766"/>
      <c r="J115" s="766"/>
      <c r="K115" s="771"/>
      <c r="L115" s="821"/>
    </row>
    <row r="116" spans="1:12" ht="15.75" customHeight="1">
      <c r="A116" s="766"/>
      <c r="B116" s="766"/>
      <c r="C116" s="766"/>
      <c r="D116" s="766"/>
      <c r="E116" s="767"/>
      <c r="F116" s="771"/>
      <c r="G116" s="771"/>
      <c r="H116" s="771"/>
      <c r="I116" s="766"/>
      <c r="J116" s="766"/>
      <c r="K116" s="771"/>
      <c r="L116" s="821"/>
    </row>
    <row r="117" spans="1:12" ht="15.75" customHeight="1">
      <c r="A117" s="766"/>
      <c r="B117" s="766"/>
      <c r="C117" s="766"/>
      <c r="D117" s="766"/>
      <c r="E117" s="767"/>
      <c r="F117" s="771"/>
      <c r="G117" s="771"/>
      <c r="H117" s="771"/>
      <c r="I117" s="766"/>
      <c r="J117" s="766"/>
      <c r="K117" s="771"/>
      <c r="L117" s="821"/>
    </row>
    <row r="118" spans="1:12" ht="15.75" customHeight="1">
      <c r="A118" s="766"/>
      <c r="B118" s="766"/>
      <c r="C118" s="766"/>
      <c r="D118" s="766"/>
      <c r="E118" s="767"/>
      <c r="F118" s="771"/>
      <c r="G118" s="771"/>
      <c r="H118" s="771"/>
      <c r="I118" s="766"/>
      <c r="J118" s="766"/>
      <c r="K118" s="771"/>
      <c r="L118" s="821"/>
    </row>
    <row r="119" spans="1:12" ht="15.75" customHeight="1">
      <c r="A119" s="766"/>
      <c r="B119" s="766"/>
      <c r="C119" s="766"/>
      <c r="D119" s="766"/>
      <c r="E119" s="767"/>
      <c r="F119" s="771"/>
      <c r="G119" s="771"/>
      <c r="H119" s="771"/>
      <c r="I119" s="766"/>
      <c r="J119" s="766"/>
      <c r="K119" s="771"/>
      <c r="L119" s="821"/>
    </row>
    <row r="120" spans="1:12" ht="15.75" customHeight="1">
      <c r="A120" s="766"/>
      <c r="B120" s="766"/>
      <c r="C120" s="766"/>
      <c r="D120" s="766"/>
      <c r="E120" s="767"/>
      <c r="F120" s="771"/>
      <c r="G120" s="771"/>
      <c r="H120" s="771"/>
      <c r="I120" s="766"/>
      <c r="J120" s="766"/>
      <c r="K120" s="771"/>
      <c r="L120" s="821"/>
    </row>
    <row r="121" spans="1:12" ht="15.75" customHeight="1">
      <c r="A121" s="766"/>
      <c r="B121" s="766"/>
      <c r="C121" s="766"/>
      <c r="D121" s="766"/>
      <c r="E121" s="767"/>
      <c r="F121" s="771"/>
      <c r="G121" s="771"/>
      <c r="H121" s="771"/>
      <c r="I121" s="766"/>
      <c r="J121" s="766"/>
      <c r="K121" s="771"/>
      <c r="L121" s="821"/>
    </row>
    <row r="122" spans="1:12" ht="15.75" customHeight="1">
      <c r="A122" s="766"/>
      <c r="B122" s="766"/>
      <c r="C122" s="766"/>
      <c r="D122" s="766"/>
      <c r="E122" s="767"/>
      <c r="F122" s="771"/>
      <c r="G122" s="771"/>
      <c r="H122" s="771"/>
      <c r="I122" s="766"/>
      <c r="J122" s="766"/>
      <c r="K122" s="771"/>
      <c r="L122" s="821"/>
    </row>
    <row r="123" spans="1:12" ht="15.75" customHeight="1">
      <c r="A123" s="766"/>
      <c r="B123" s="766"/>
      <c r="C123" s="766"/>
      <c r="D123" s="766"/>
      <c r="E123" s="767"/>
      <c r="F123" s="771"/>
      <c r="G123" s="771"/>
      <c r="H123" s="771"/>
      <c r="I123" s="766"/>
      <c r="J123" s="766"/>
      <c r="K123" s="771"/>
      <c r="L123" s="821"/>
    </row>
    <row r="124" spans="1:12" ht="15.75" customHeight="1">
      <c r="A124" s="766"/>
      <c r="B124" s="766"/>
      <c r="C124" s="766"/>
      <c r="D124" s="766"/>
      <c r="E124" s="767"/>
      <c r="F124" s="771"/>
      <c r="G124" s="771"/>
      <c r="H124" s="771"/>
      <c r="I124" s="766"/>
      <c r="J124" s="766"/>
      <c r="K124" s="771"/>
      <c r="L124" s="821"/>
    </row>
    <row r="125" spans="1:12" ht="15.75" customHeight="1">
      <c r="A125" s="766"/>
      <c r="B125" s="766"/>
      <c r="C125" s="766"/>
      <c r="D125" s="766"/>
      <c r="E125" s="767"/>
      <c r="F125" s="771"/>
      <c r="G125" s="771"/>
      <c r="H125" s="771"/>
      <c r="I125" s="766"/>
      <c r="J125" s="766"/>
      <c r="K125" s="771"/>
      <c r="L125" s="821"/>
    </row>
    <row r="126" spans="1:12" ht="15.75" customHeight="1">
      <c r="A126" s="766"/>
      <c r="B126" s="766"/>
      <c r="C126" s="766"/>
      <c r="D126" s="766"/>
      <c r="E126" s="767"/>
      <c r="F126" s="771"/>
      <c r="G126" s="771"/>
      <c r="H126" s="771"/>
      <c r="I126" s="766"/>
      <c r="J126" s="766"/>
      <c r="K126" s="771"/>
      <c r="L126" s="821"/>
    </row>
    <row r="127" spans="1:12" ht="15.75" customHeight="1">
      <c r="A127" s="766"/>
      <c r="B127" s="766"/>
      <c r="C127" s="766"/>
      <c r="D127" s="766"/>
      <c r="E127" s="767"/>
      <c r="F127" s="771"/>
      <c r="G127" s="771"/>
      <c r="H127" s="771"/>
      <c r="I127" s="766"/>
      <c r="J127" s="766"/>
      <c r="K127" s="771"/>
      <c r="L127" s="821"/>
    </row>
    <row r="128" spans="1:12" ht="15.75" customHeight="1">
      <c r="A128" s="766"/>
      <c r="B128" s="766"/>
      <c r="C128" s="766"/>
      <c r="D128" s="766"/>
      <c r="E128" s="767"/>
      <c r="F128" s="771"/>
      <c r="G128" s="771"/>
      <c r="H128" s="771"/>
      <c r="I128" s="766"/>
      <c r="J128" s="766"/>
      <c r="K128" s="771"/>
      <c r="L128" s="821"/>
    </row>
    <row r="129" spans="1:12" ht="15.75" customHeight="1">
      <c r="A129" s="766"/>
      <c r="B129" s="766"/>
      <c r="C129" s="766"/>
      <c r="D129" s="766"/>
      <c r="E129" s="767"/>
      <c r="F129" s="771"/>
      <c r="G129" s="771"/>
      <c r="H129" s="771"/>
      <c r="I129" s="766"/>
      <c r="J129" s="766"/>
      <c r="K129" s="771"/>
      <c r="L129" s="821"/>
    </row>
    <row r="130" spans="1:12" ht="15.75" customHeight="1">
      <c r="A130" s="766"/>
      <c r="B130" s="766"/>
      <c r="C130" s="766"/>
      <c r="D130" s="766"/>
      <c r="E130" s="767"/>
      <c r="F130" s="771"/>
      <c r="G130" s="771"/>
      <c r="H130" s="771"/>
      <c r="I130" s="766"/>
      <c r="J130" s="766"/>
      <c r="K130" s="771"/>
      <c r="L130" s="821"/>
    </row>
    <row r="131" spans="1:12" ht="15.75" customHeight="1">
      <c r="A131" s="766"/>
      <c r="B131" s="766"/>
      <c r="C131" s="766"/>
      <c r="D131" s="766"/>
      <c r="E131" s="767"/>
      <c r="F131" s="771"/>
      <c r="G131" s="771"/>
      <c r="H131" s="771"/>
      <c r="I131" s="766"/>
      <c r="J131" s="766"/>
      <c r="K131" s="771"/>
      <c r="L131" s="821"/>
    </row>
    <row r="132" spans="1:12" ht="15.75" customHeight="1">
      <c r="A132" s="766"/>
      <c r="B132" s="766"/>
      <c r="C132" s="766"/>
      <c r="D132" s="766"/>
      <c r="E132" s="767"/>
      <c r="F132" s="771"/>
      <c r="G132" s="771"/>
      <c r="H132" s="771"/>
      <c r="I132" s="766"/>
      <c r="J132" s="766"/>
      <c r="K132" s="771"/>
      <c r="L132" s="821"/>
    </row>
    <row r="133" spans="1:12" ht="15.75" customHeight="1">
      <c r="A133" s="766"/>
      <c r="B133" s="766"/>
      <c r="C133" s="766"/>
      <c r="D133" s="766"/>
      <c r="E133" s="767"/>
      <c r="F133" s="771"/>
      <c r="G133" s="771"/>
      <c r="H133" s="771"/>
      <c r="I133" s="766"/>
      <c r="J133" s="766"/>
      <c r="K133" s="771"/>
      <c r="L133" s="821"/>
    </row>
    <row r="134" spans="1:12" ht="15.75" customHeight="1">
      <c r="A134" s="766"/>
      <c r="B134" s="766"/>
      <c r="C134" s="766"/>
      <c r="D134" s="766"/>
      <c r="E134" s="767"/>
      <c r="F134" s="771"/>
      <c r="G134" s="771"/>
      <c r="H134" s="771"/>
      <c r="I134" s="766"/>
      <c r="J134" s="766"/>
      <c r="K134" s="771"/>
      <c r="L134" s="821"/>
    </row>
    <row r="135" spans="1:12" ht="15.75" customHeight="1">
      <c r="A135" s="766"/>
      <c r="B135" s="766"/>
      <c r="C135" s="766"/>
      <c r="D135" s="766"/>
      <c r="E135" s="767"/>
      <c r="F135" s="771"/>
      <c r="G135" s="771"/>
      <c r="H135" s="771"/>
      <c r="I135" s="766"/>
      <c r="J135" s="766"/>
      <c r="K135" s="771"/>
      <c r="L135" s="821"/>
    </row>
    <row r="136" spans="1:12" ht="15.75" customHeight="1">
      <c r="A136" s="766"/>
      <c r="B136" s="766"/>
      <c r="C136" s="766"/>
      <c r="D136" s="766"/>
      <c r="E136" s="767"/>
      <c r="F136" s="771"/>
      <c r="G136" s="771"/>
      <c r="H136" s="771"/>
      <c r="I136" s="766"/>
      <c r="J136" s="766"/>
      <c r="K136" s="771"/>
      <c r="L136" s="821"/>
    </row>
    <row r="137" spans="1:12" ht="15.75" customHeight="1">
      <c r="A137" s="766"/>
      <c r="B137" s="766"/>
      <c r="C137" s="766"/>
      <c r="D137" s="766"/>
      <c r="E137" s="767"/>
      <c r="F137" s="771"/>
      <c r="G137" s="771"/>
      <c r="H137" s="771"/>
      <c r="I137" s="766"/>
      <c r="J137" s="766"/>
      <c r="K137" s="771"/>
      <c r="L137" s="821"/>
    </row>
    <row r="138" spans="1:12" ht="15.75" customHeight="1">
      <c r="A138" s="766"/>
      <c r="B138" s="766"/>
      <c r="C138" s="766"/>
      <c r="D138" s="766"/>
      <c r="E138" s="767"/>
      <c r="F138" s="771"/>
      <c r="G138" s="771"/>
      <c r="H138" s="771"/>
      <c r="I138" s="766"/>
      <c r="J138" s="766"/>
      <c r="K138" s="771"/>
      <c r="L138" s="821"/>
    </row>
    <row r="139" spans="1:12" ht="15.75" customHeight="1">
      <c r="A139" s="766"/>
      <c r="B139" s="766"/>
      <c r="C139" s="766"/>
      <c r="D139" s="766"/>
      <c r="E139" s="767"/>
      <c r="F139" s="771"/>
      <c r="G139" s="771"/>
      <c r="H139" s="771"/>
      <c r="I139" s="766"/>
      <c r="J139" s="766"/>
      <c r="K139" s="771"/>
      <c r="L139" s="821"/>
    </row>
    <row r="140" spans="1:12" ht="15.75" customHeight="1">
      <c r="A140" s="766"/>
      <c r="B140" s="766"/>
      <c r="C140" s="766"/>
      <c r="D140" s="766"/>
      <c r="E140" s="767"/>
      <c r="F140" s="771"/>
      <c r="G140" s="771"/>
      <c r="H140" s="771"/>
      <c r="I140" s="766"/>
      <c r="J140" s="766"/>
      <c r="K140" s="771"/>
      <c r="L140" s="821"/>
    </row>
    <row r="141" spans="1:12" ht="15.75" customHeight="1">
      <c r="A141" s="766"/>
      <c r="B141" s="766"/>
      <c r="C141" s="766"/>
      <c r="D141" s="766"/>
      <c r="E141" s="767"/>
      <c r="F141" s="771"/>
      <c r="G141" s="771"/>
      <c r="H141" s="771"/>
      <c r="I141" s="766"/>
      <c r="J141" s="766"/>
      <c r="K141" s="771"/>
      <c r="L141" s="821"/>
    </row>
    <row r="142" spans="1:12" ht="15.75" customHeight="1">
      <c r="A142" s="766"/>
      <c r="B142" s="766"/>
      <c r="C142" s="766"/>
      <c r="D142" s="766"/>
      <c r="E142" s="767"/>
      <c r="F142" s="771"/>
      <c r="G142" s="771"/>
      <c r="H142" s="771"/>
      <c r="I142" s="766"/>
      <c r="J142" s="766"/>
      <c r="K142" s="771"/>
      <c r="L142" s="821"/>
    </row>
    <row r="143" spans="1:12" ht="15.75" customHeight="1">
      <c r="A143" s="766"/>
      <c r="B143" s="766"/>
      <c r="C143" s="766"/>
      <c r="D143" s="766"/>
      <c r="E143" s="767"/>
      <c r="F143" s="771"/>
      <c r="G143" s="771"/>
      <c r="H143" s="771"/>
      <c r="I143" s="766"/>
      <c r="J143" s="766"/>
      <c r="K143" s="771"/>
      <c r="L143" s="821"/>
    </row>
    <row r="144" spans="1:12" ht="15.75" customHeight="1">
      <c r="A144" s="766"/>
      <c r="B144" s="766"/>
      <c r="C144" s="766"/>
      <c r="D144" s="766"/>
      <c r="E144" s="767"/>
      <c r="F144" s="771"/>
      <c r="G144" s="771"/>
      <c r="H144" s="771"/>
      <c r="I144" s="766"/>
      <c r="J144" s="766"/>
      <c r="K144" s="771"/>
      <c r="L144" s="821"/>
    </row>
    <row r="145" spans="1:12" ht="15.75" customHeight="1">
      <c r="A145" s="766"/>
      <c r="B145" s="766"/>
      <c r="C145" s="766"/>
      <c r="D145" s="766"/>
      <c r="E145" s="767"/>
      <c r="F145" s="771"/>
      <c r="G145" s="771"/>
      <c r="H145" s="771"/>
      <c r="I145" s="766"/>
      <c r="J145" s="766"/>
      <c r="K145" s="771"/>
      <c r="L145" s="821"/>
    </row>
    <row r="146" spans="1:12" ht="15.75" customHeight="1">
      <c r="A146" s="766"/>
      <c r="B146" s="766"/>
      <c r="C146" s="766"/>
      <c r="D146" s="766"/>
      <c r="E146" s="767"/>
      <c r="F146" s="771"/>
      <c r="G146" s="771"/>
      <c r="H146" s="771"/>
      <c r="I146" s="766"/>
      <c r="J146" s="766"/>
      <c r="K146" s="771"/>
      <c r="L146" s="821"/>
    </row>
    <row r="147" spans="1:12" ht="15.75" customHeight="1">
      <c r="A147" s="766"/>
      <c r="B147" s="766"/>
      <c r="C147" s="766"/>
      <c r="D147" s="766"/>
      <c r="E147" s="767"/>
      <c r="F147" s="771"/>
      <c r="G147" s="771"/>
      <c r="H147" s="771"/>
      <c r="I147" s="766"/>
      <c r="J147" s="766"/>
      <c r="K147" s="771"/>
      <c r="L147" s="821"/>
    </row>
    <row r="148" spans="1:12" ht="15.75" customHeight="1">
      <c r="A148" s="766"/>
      <c r="B148" s="766"/>
      <c r="C148" s="766"/>
      <c r="D148" s="766"/>
      <c r="E148" s="767"/>
      <c r="F148" s="771"/>
      <c r="G148" s="771"/>
      <c r="H148" s="771"/>
      <c r="I148" s="766"/>
      <c r="J148" s="766"/>
      <c r="K148" s="771"/>
      <c r="L148" s="821"/>
    </row>
    <row r="149" spans="1:12" ht="15.75" customHeight="1">
      <c r="A149" s="766"/>
      <c r="B149" s="766"/>
      <c r="C149" s="766"/>
      <c r="D149" s="766"/>
      <c r="E149" s="767"/>
      <c r="F149" s="771"/>
      <c r="G149" s="771"/>
      <c r="H149" s="771"/>
      <c r="I149" s="766"/>
      <c r="J149" s="766"/>
      <c r="K149" s="771"/>
      <c r="L149" s="821"/>
    </row>
    <row r="150" spans="1:12" ht="15.75" customHeight="1">
      <c r="A150" s="766"/>
      <c r="B150" s="766"/>
      <c r="C150" s="766"/>
      <c r="D150" s="766"/>
      <c r="E150" s="767"/>
      <c r="F150" s="771"/>
      <c r="G150" s="771"/>
      <c r="H150" s="771"/>
      <c r="I150" s="766"/>
      <c r="J150" s="766"/>
      <c r="K150" s="771"/>
      <c r="L150" s="821"/>
    </row>
    <row r="151" spans="1:12" ht="15.75" customHeight="1">
      <c r="A151" s="766"/>
      <c r="B151" s="766"/>
      <c r="C151" s="766"/>
      <c r="D151" s="766"/>
      <c r="E151" s="767"/>
      <c r="F151" s="771"/>
      <c r="G151" s="771"/>
      <c r="H151" s="771"/>
      <c r="I151" s="766"/>
      <c r="J151" s="766"/>
      <c r="K151" s="771"/>
      <c r="L151" s="821"/>
    </row>
    <row r="152" spans="1:12" ht="15.75" customHeight="1">
      <c r="A152" s="766"/>
      <c r="B152" s="766"/>
      <c r="C152" s="766"/>
      <c r="D152" s="766"/>
      <c r="E152" s="767"/>
      <c r="F152" s="771"/>
      <c r="G152" s="771"/>
      <c r="H152" s="771"/>
      <c r="I152" s="766"/>
      <c r="J152" s="766"/>
      <c r="K152" s="771"/>
      <c r="L152" s="821"/>
    </row>
    <row r="153" spans="1:12" ht="15.75" customHeight="1">
      <c r="A153" s="766"/>
      <c r="B153" s="766"/>
      <c r="C153" s="766"/>
      <c r="D153" s="766"/>
      <c r="E153" s="767"/>
      <c r="F153" s="771"/>
      <c r="G153" s="771"/>
      <c r="H153" s="771"/>
      <c r="I153" s="766"/>
      <c r="J153" s="766"/>
      <c r="K153" s="771"/>
      <c r="L153" s="821"/>
    </row>
    <row r="154" spans="1:12" ht="15.75" customHeight="1">
      <c r="A154" s="766"/>
      <c r="B154" s="766"/>
      <c r="C154" s="766"/>
      <c r="D154" s="766"/>
      <c r="E154" s="767"/>
      <c r="F154" s="771"/>
      <c r="G154" s="771"/>
      <c r="H154" s="771"/>
      <c r="I154" s="766"/>
      <c r="J154" s="766"/>
      <c r="K154" s="771"/>
      <c r="L154" s="821"/>
    </row>
    <row r="155" spans="1:12" ht="15.75" customHeight="1">
      <c r="A155" s="766"/>
      <c r="B155" s="766"/>
      <c r="C155" s="766"/>
      <c r="D155" s="766"/>
      <c r="E155" s="767"/>
      <c r="F155" s="771"/>
      <c r="G155" s="771"/>
      <c r="H155" s="771"/>
      <c r="I155" s="766"/>
      <c r="J155" s="766"/>
      <c r="K155" s="771"/>
      <c r="L155" s="821"/>
    </row>
    <row r="156" spans="1:12" ht="15.75" customHeight="1">
      <c r="A156" s="766"/>
      <c r="B156" s="766"/>
      <c r="C156" s="766"/>
      <c r="D156" s="766"/>
      <c r="E156" s="767"/>
      <c r="F156" s="771"/>
      <c r="G156" s="771"/>
      <c r="H156" s="771"/>
      <c r="I156" s="766"/>
      <c r="J156" s="766"/>
      <c r="K156" s="771"/>
      <c r="L156" s="821"/>
    </row>
    <row r="157" spans="1:12" ht="15.75" customHeight="1">
      <c r="A157" s="766"/>
      <c r="B157" s="766"/>
      <c r="C157" s="766"/>
      <c r="D157" s="766"/>
      <c r="E157" s="767"/>
      <c r="F157" s="771"/>
      <c r="G157" s="771"/>
      <c r="H157" s="771"/>
      <c r="I157" s="766"/>
      <c r="J157" s="766"/>
      <c r="K157" s="771"/>
      <c r="L157" s="821"/>
    </row>
    <row r="158" spans="1:12" ht="15.75" customHeight="1">
      <c r="A158" s="766"/>
      <c r="B158" s="766"/>
      <c r="C158" s="766"/>
      <c r="D158" s="766"/>
      <c r="E158" s="767"/>
      <c r="F158" s="771"/>
      <c r="G158" s="771"/>
      <c r="H158" s="771"/>
      <c r="I158" s="766"/>
      <c r="J158" s="766"/>
      <c r="K158" s="771"/>
      <c r="L158" s="821"/>
    </row>
    <row r="159" spans="1:12" ht="15.75" customHeight="1">
      <c r="A159" s="766"/>
      <c r="B159" s="766"/>
      <c r="C159" s="766"/>
      <c r="D159" s="766"/>
      <c r="E159" s="767"/>
      <c r="F159" s="771"/>
      <c r="G159" s="771"/>
      <c r="H159" s="771"/>
      <c r="I159" s="766"/>
      <c r="J159" s="766"/>
      <c r="K159" s="771"/>
      <c r="L159" s="821"/>
    </row>
    <row r="160" spans="1:12" ht="15.75" customHeight="1">
      <c r="A160" s="766"/>
      <c r="B160" s="766"/>
      <c r="C160" s="766"/>
      <c r="D160" s="766"/>
      <c r="E160" s="767"/>
      <c r="F160" s="771"/>
      <c r="G160" s="771"/>
      <c r="H160" s="771"/>
      <c r="I160" s="766"/>
      <c r="J160" s="766"/>
      <c r="K160" s="771"/>
      <c r="L160" s="821"/>
    </row>
    <row r="161" spans="1:12" ht="15.75" customHeight="1">
      <c r="A161" s="766"/>
      <c r="B161" s="766"/>
      <c r="C161" s="766"/>
      <c r="D161" s="766"/>
      <c r="E161" s="767"/>
      <c r="F161" s="771"/>
      <c r="G161" s="771"/>
      <c r="H161" s="771"/>
      <c r="I161" s="766"/>
      <c r="J161" s="766"/>
      <c r="K161" s="771"/>
      <c r="L161" s="821"/>
    </row>
    <row r="162" spans="1:12" ht="15.75" customHeight="1">
      <c r="A162" s="766"/>
      <c r="B162" s="766"/>
      <c r="C162" s="766"/>
      <c r="D162" s="766"/>
      <c r="E162" s="767"/>
      <c r="F162" s="771"/>
      <c r="G162" s="771"/>
      <c r="H162" s="771"/>
      <c r="I162" s="766"/>
      <c r="J162" s="766"/>
      <c r="K162" s="771"/>
      <c r="L162" s="821"/>
    </row>
    <row r="163" spans="1:12" ht="15.75" customHeight="1">
      <c r="A163" s="766"/>
      <c r="B163" s="766"/>
      <c r="C163" s="766"/>
      <c r="D163" s="766"/>
      <c r="E163" s="767"/>
      <c r="F163" s="771"/>
      <c r="G163" s="771"/>
      <c r="H163" s="771"/>
      <c r="I163" s="766"/>
      <c r="J163" s="766"/>
      <c r="K163" s="771"/>
      <c r="L163" s="821"/>
    </row>
    <row r="164" spans="1:12" ht="15.75" customHeight="1">
      <c r="A164" s="766"/>
      <c r="B164" s="766"/>
      <c r="C164" s="766"/>
      <c r="D164" s="766"/>
      <c r="E164" s="767"/>
      <c r="F164" s="771"/>
      <c r="G164" s="771"/>
      <c r="H164" s="771"/>
      <c r="I164" s="766"/>
      <c r="J164" s="766"/>
      <c r="K164" s="771"/>
      <c r="L164" s="821"/>
    </row>
    <row r="165" spans="1:12" ht="15.75" customHeight="1">
      <c r="A165" s="766"/>
      <c r="B165" s="766"/>
      <c r="C165" s="766"/>
      <c r="D165" s="766"/>
      <c r="E165" s="767"/>
      <c r="F165" s="771"/>
      <c r="G165" s="771"/>
      <c r="H165" s="771"/>
      <c r="I165" s="766"/>
      <c r="J165" s="766"/>
      <c r="K165" s="771"/>
      <c r="L165" s="821"/>
    </row>
    <row r="166" spans="1:12" ht="15.75" customHeight="1">
      <c r="A166" s="766"/>
      <c r="B166" s="766"/>
      <c r="C166" s="766"/>
      <c r="D166" s="766"/>
      <c r="E166" s="767"/>
      <c r="F166" s="771"/>
      <c r="G166" s="771"/>
      <c r="H166" s="771"/>
      <c r="I166" s="766"/>
      <c r="J166" s="766"/>
      <c r="K166" s="771"/>
      <c r="L166" s="821"/>
    </row>
    <row r="167" spans="1:12" ht="15.75" customHeight="1">
      <c r="A167" s="766"/>
      <c r="B167" s="766"/>
      <c r="C167" s="766"/>
      <c r="D167" s="766"/>
      <c r="E167" s="767"/>
      <c r="F167" s="771"/>
      <c r="G167" s="771"/>
      <c r="H167" s="771"/>
      <c r="I167" s="766"/>
      <c r="J167" s="766"/>
      <c r="K167" s="771"/>
      <c r="L167" s="821"/>
    </row>
    <row r="168" spans="1:12" ht="15.75" customHeight="1">
      <c r="A168" s="766"/>
      <c r="B168" s="766"/>
      <c r="C168" s="766"/>
      <c r="D168" s="766"/>
      <c r="E168" s="767"/>
      <c r="F168" s="771"/>
      <c r="G168" s="771"/>
      <c r="H168" s="771"/>
      <c r="I168" s="766"/>
      <c r="J168" s="766"/>
      <c r="K168" s="771"/>
      <c r="L168" s="821"/>
    </row>
    <row r="169" spans="1:12" ht="15.75" customHeight="1">
      <c r="A169" s="766"/>
      <c r="B169" s="766"/>
      <c r="C169" s="766"/>
      <c r="D169" s="766"/>
      <c r="E169" s="767"/>
      <c r="F169" s="771"/>
      <c r="G169" s="771"/>
      <c r="H169" s="771"/>
      <c r="I169" s="766"/>
      <c r="J169" s="766"/>
      <c r="K169" s="771"/>
      <c r="L169" s="821"/>
    </row>
    <row r="170" spans="1:12" ht="15.75" customHeight="1">
      <c r="A170" s="766"/>
      <c r="B170" s="766"/>
      <c r="C170" s="766"/>
      <c r="D170" s="766"/>
      <c r="E170" s="767"/>
      <c r="F170" s="771"/>
      <c r="G170" s="771"/>
      <c r="H170" s="771"/>
      <c r="I170" s="766"/>
      <c r="J170" s="766"/>
      <c r="K170" s="771"/>
      <c r="L170" s="821"/>
    </row>
    <row r="171" spans="1:12" ht="15.75" customHeight="1">
      <c r="A171" s="766"/>
      <c r="B171" s="766"/>
      <c r="C171" s="766"/>
      <c r="D171" s="766"/>
      <c r="E171" s="767"/>
      <c r="F171" s="771"/>
      <c r="G171" s="771"/>
      <c r="H171" s="771"/>
      <c r="I171" s="766"/>
      <c r="J171" s="766"/>
      <c r="K171" s="771"/>
      <c r="L171" s="821"/>
    </row>
    <row r="172" spans="1:12" ht="15.75" customHeight="1">
      <c r="A172" s="766"/>
      <c r="B172" s="766"/>
      <c r="C172" s="766"/>
      <c r="D172" s="766"/>
      <c r="E172" s="767"/>
      <c r="F172" s="771"/>
      <c r="G172" s="771"/>
      <c r="H172" s="771"/>
      <c r="I172" s="766"/>
      <c r="J172" s="766"/>
      <c r="K172" s="771"/>
      <c r="L172" s="821"/>
    </row>
    <row r="173" spans="1:12" ht="15.75" customHeight="1">
      <c r="A173" s="766"/>
      <c r="B173" s="766"/>
      <c r="C173" s="766"/>
      <c r="D173" s="766"/>
      <c r="E173" s="767"/>
      <c r="F173" s="771"/>
      <c r="G173" s="771"/>
      <c r="H173" s="771"/>
      <c r="I173" s="766"/>
      <c r="J173" s="766"/>
      <c r="K173" s="771"/>
      <c r="L173" s="821"/>
    </row>
    <row r="174" spans="1:12" ht="15.75" customHeight="1">
      <c r="A174" s="766"/>
      <c r="B174" s="766"/>
      <c r="C174" s="766"/>
      <c r="D174" s="766"/>
      <c r="E174" s="767"/>
      <c r="F174" s="771"/>
      <c r="G174" s="771"/>
      <c r="H174" s="771"/>
      <c r="I174" s="766"/>
      <c r="J174" s="766"/>
      <c r="K174" s="771"/>
      <c r="L174" s="821"/>
    </row>
    <row r="175" spans="1:12" ht="15.75" customHeight="1">
      <c r="A175" s="766"/>
      <c r="B175" s="766"/>
      <c r="C175" s="766"/>
      <c r="D175" s="766"/>
      <c r="E175" s="767"/>
      <c r="F175" s="771"/>
      <c r="G175" s="771"/>
      <c r="H175" s="771"/>
      <c r="I175" s="766"/>
      <c r="J175" s="766"/>
      <c r="K175" s="771"/>
      <c r="L175" s="821"/>
    </row>
    <row r="176" spans="1:12" ht="15.75" customHeight="1">
      <c r="A176" s="766"/>
      <c r="B176" s="766"/>
      <c r="C176" s="766"/>
      <c r="D176" s="766"/>
      <c r="E176" s="767"/>
      <c r="F176" s="771"/>
      <c r="G176" s="771"/>
      <c r="H176" s="771"/>
      <c r="I176" s="766"/>
      <c r="J176" s="766"/>
      <c r="K176" s="771"/>
      <c r="L176" s="821"/>
    </row>
    <row r="177" spans="1:12" ht="15.75" customHeight="1">
      <c r="A177" s="766"/>
      <c r="B177" s="766"/>
      <c r="C177" s="766"/>
      <c r="D177" s="766"/>
      <c r="E177" s="767"/>
      <c r="F177" s="771"/>
      <c r="G177" s="771"/>
      <c r="H177" s="771"/>
      <c r="I177" s="766"/>
      <c r="J177" s="766"/>
      <c r="K177" s="771"/>
      <c r="L177" s="821"/>
    </row>
    <row r="178" spans="1:12" ht="15.75" customHeight="1">
      <c r="A178" s="766"/>
      <c r="B178" s="766"/>
      <c r="C178" s="766"/>
      <c r="D178" s="766"/>
      <c r="E178" s="767"/>
      <c r="F178" s="771"/>
      <c r="G178" s="771"/>
      <c r="H178" s="771"/>
      <c r="I178" s="766"/>
      <c r="J178" s="766"/>
      <c r="K178" s="771"/>
      <c r="L178" s="821"/>
    </row>
    <row r="179" spans="1:12" ht="15.75" customHeight="1">
      <c r="A179" s="766"/>
      <c r="B179" s="766"/>
      <c r="C179" s="766"/>
      <c r="D179" s="766"/>
      <c r="E179" s="767"/>
      <c r="F179" s="771"/>
      <c r="G179" s="771"/>
      <c r="H179" s="771"/>
      <c r="I179" s="766"/>
      <c r="J179" s="766"/>
      <c r="K179" s="771"/>
      <c r="L179" s="821"/>
    </row>
    <row r="180" spans="1:12" ht="15.75" customHeight="1">
      <c r="A180" s="766"/>
      <c r="B180" s="766"/>
      <c r="C180" s="766"/>
      <c r="D180" s="766"/>
      <c r="E180" s="767"/>
      <c r="F180" s="771"/>
      <c r="G180" s="771"/>
      <c r="H180" s="771"/>
      <c r="I180" s="766"/>
      <c r="J180" s="766"/>
      <c r="K180" s="771"/>
      <c r="L180" s="821"/>
    </row>
    <row r="181" spans="1:12" ht="15.75" customHeight="1">
      <c r="A181" s="766"/>
      <c r="B181" s="766"/>
      <c r="C181" s="766"/>
      <c r="D181" s="766"/>
      <c r="E181" s="767"/>
      <c r="F181" s="771"/>
      <c r="G181" s="771"/>
      <c r="H181" s="771"/>
      <c r="I181" s="766"/>
      <c r="J181" s="766"/>
      <c r="K181" s="771"/>
      <c r="L181" s="821"/>
    </row>
    <row r="182" spans="1:12" ht="15.75" customHeight="1">
      <c r="A182" s="766"/>
      <c r="B182" s="766"/>
      <c r="C182" s="766"/>
      <c r="D182" s="766"/>
      <c r="E182" s="767"/>
      <c r="F182" s="771"/>
      <c r="G182" s="771"/>
      <c r="H182" s="771"/>
      <c r="I182" s="766"/>
      <c r="J182" s="766"/>
      <c r="K182" s="771"/>
      <c r="L182" s="821"/>
    </row>
    <row r="183" spans="1:12" ht="15.75" customHeight="1">
      <c r="A183" s="766"/>
      <c r="B183" s="766"/>
      <c r="C183" s="766"/>
      <c r="D183" s="766"/>
      <c r="E183" s="767"/>
      <c r="F183" s="771"/>
      <c r="G183" s="771"/>
      <c r="H183" s="771"/>
      <c r="I183" s="766"/>
      <c r="J183" s="766"/>
      <c r="K183" s="771"/>
      <c r="L183" s="821"/>
    </row>
    <row r="184" spans="1:12" ht="15.75" customHeight="1">
      <c r="A184" s="766"/>
      <c r="B184" s="766"/>
      <c r="C184" s="766"/>
      <c r="D184" s="766"/>
      <c r="E184" s="767"/>
      <c r="F184" s="771"/>
      <c r="G184" s="771"/>
      <c r="H184" s="771"/>
      <c r="I184" s="766"/>
      <c r="J184" s="766"/>
      <c r="K184" s="771"/>
      <c r="L184" s="821"/>
    </row>
    <row r="185" spans="1:12" ht="15.75" customHeight="1">
      <c r="A185" s="766"/>
      <c r="B185" s="766"/>
      <c r="C185" s="766"/>
      <c r="D185" s="766"/>
      <c r="E185" s="767"/>
      <c r="F185" s="771"/>
      <c r="G185" s="771"/>
      <c r="H185" s="771"/>
      <c r="I185" s="766"/>
      <c r="J185" s="766"/>
      <c r="K185" s="771"/>
      <c r="L185" s="821"/>
    </row>
    <row r="186" spans="1:12" ht="15.75" customHeight="1">
      <c r="A186" s="766"/>
      <c r="B186" s="766"/>
      <c r="C186" s="766"/>
      <c r="D186" s="766"/>
      <c r="E186" s="767"/>
      <c r="F186" s="771"/>
      <c r="G186" s="771"/>
      <c r="H186" s="771"/>
      <c r="I186" s="766"/>
      <c r="J186" s="766"/>
      <c r="K186" s="771"/>
      <c r="L186" s="821"/>
    </row>
    <row r="187" spans="1:12" ht="15.75" customHeight="1">
      <c r="A187" s="766"/>
      <c r="B187" s="766"/>
      <c r="C187" s="766"/>
      <c r="D187" s="766"/>
      <c r="E187" s="767"/>
      <c r="F187" s="771"/>
      <c r="G187" s="771"/>
      <c r="H187" s="771"/>
      <c r="I187" s="766"/>
      <c r="J187" s="766"/>
      <c r="K187" s="771"/>
      <c r="L187" s="821"/>
    </row>
    <row r="188" spans="1:12" ht="15.75" customHeight="1">
      <c r="A188" s="766"/>
      <c r="B188" s="766"/>
      <c r="C188" s="766"/>
      <c r="D188" s="766"/>
      <c r="E188" s="767"/>
      <c r="F188" s="771"/>
      <c r="G188" s="771"/>
      <c r="H188" s="771"/>
      <c r="I188" s="766"/>
      <c r="J188" s="766"/>
      <c r="K188" s="771"/>
      <c r="L188" s="821"/>
    </row>
    <row r="189" spans="1:12" ht="15.75" customHeight="1">
      <c r="A189" s="766"/>
      <c r="B189" s="766"/>
      <c r="C189" s="766"/>
      <c r="D189" s="766"/>
      <c r="E189" s="767"/>
      <c r="F189" s="771"/>
      <c r="G189" s="771"/>
      <c r="H189" s="771"/>
      <c r="I189" s="766"/>
      <c r="J189" s="766"/>
      <c r="K189" s="771"/>
      <c r="L189" s="821"/>
    </row>
    <row r="190" spans="1:12" ht="15.75" customHeight="1">
      <c r="A190" s="766"/>
      <c r="B190" s="766"/>
      <c r="C190" s="766"/>
      <c r="D190" s="766"/>
      <c r="E190" s="767"/>
      <c r="F190" s="771"/>
      <c r="G190" s="771"/>
      <c r="H190" s="771"/>
      <c r="I190" s="766"/>
      <c r="J190" s="766"/>
      <c r="K190" s="771"/>
      <c r="L190" s="821"/>
    </row>
    <row r="191" spans="1:12" ht="15.75" customHeight="1">
      <c r="A191" s="766"/>
      <c r="B191" s="766"/>
      <c r="C191" s="766"/>
      <c r="D191" s="766"/>
      <c r="E191" s="767"/>
      <c r="F191" s="771"/>
      <c r="G191" s="771"/>
      <c r="H191" s="771"/>
      <c r="I191" s="766"/>
      <c r="J191" s="766"/>
      <c r="K191" s="771"/>
      <c r="L191" s="821"/>
    </row>
    <row r="192" spans="1:12" ht="15.75" customHeight="1">
      <c r="A192" s="766"/>
      <c r="B192" s="766"/>
      <c r="C192" s="766"/>
      <c r="D192" s="766"/>
      <c r="E192" s="767"/>
      <c r="F192" s="771"/>
      <c r="G192" s="771"/>
      <c r="H192" s="771"/>
      <c r="I192" s="766"/>
      <c r="J192" s="766"/>
      <c r="K192" s="771"/>
      <c r="L192" s="821"/>
    </row>
    <row r="193" spans="1:12" ht="15.75" customHeight="1">
      <c r="A193" s="766"/>
      <c r="B193" s="766"/>
      <c r="C193" s="766"/>
      <c r="D193" s="766"/>
      <c r="E193" s="767"/>
      <c r="F193" s="771"/>
      <c r="G193" s="771"/>
      <c r="H193" s="771"/>
      <c r="I193" s="766"/>
      <c r="J193" s="766"/>
      <c r="K193" s="771"/>
      <c r="L193" s="821"/>
    </row>
    <row r="194" spans="1:12" ht="15.75" customHeight="1">
      <c r="A194" s="766"/>
      <c r="B194" s="766"/>
      <c r="C194" s="766"/>
      <c r="D194" s="766"/>
      <c r="E194" s="767"/>
      <c r="F194" s="771"/>
      <c r="G194" s="771"/>
      <c r="H194" s="771"/>
      <c r="I194" s="766"/>
      <c r="J194" s="766"/>
      <c r="K194" s="771"/>
      <c r="L194" s="821"/>
    </row>
    <row r="195" spans="1:12" ht="15.75" customHeight="1">
      <c r="A195" s="766"/>
      <c r="B195" s="766"/>
      <c r="C195" s="766"/>
      <c r="D195" s="766"/>
      <c r="E195" s="767"/>
      <c r="F195" s="771"/>
      <c r="G195" s="771"/>
      <c r="H195" s="771"/>
      <c r="I195" s="766"/>
      <c r="J195" s="766"/>
      <c r="K195" s="771"/>
      <c r="L195" s="821"/>
    </row>
    <row r="196" spans="1:12" ht="15.75" customHeight="1">
      <c r="A196" s="766"/>
      <c r="B196" s="766"/>
      <c r="C196" s="766"/>
      <c r="D196" s="766"/>
      <c r="E196" s="767"/>
      <c r="F196" s="771"/>
      <c r="G196" s="771"/>
      <c r="H196" s="771"/>
      <c r="I196" s="766"/>
      <c r="J196" s="766"/>
      <c r="K196" s="771"/>
      <c r="L196" s="821"/>
    </row>
    <row r="197" spans="1:12" ht="15.75" customHeight="1">
      <c r="A197" s="766"/>
      <c r="B197" s="766"/>
      <c r="C197" s="766"/>
      <c r="D197" s="766"/>
      <c r="E197" s="767"/>
      <c r="F197" s="771"/>
      <c r="G197" s="771"/>
      <c r="H197" s="771"/>
      <c r="I197" s="766"/>
      <c r="J197" s="766"/>
      <c r="K197" s="771"/>
      <c r="L197" s="821"/>
    </row>
    <row r="198" spans="1:12" ht="15.75" customHeight="1">
      <c r="A198" s="766"/>
      <c r="B198" s="766"/>
      <c r="C198" s="766"/>
      <c r="D198" s="766"/>
      <c r="E198" s="767"/>
      <c r="F198" s="771"/>
      <c r="G198" s="771"/>
      <c r="H198" s="771"/>
      <c r="I198" s="766"/>
      <c r="J198" s="766"/>
      <c r="K198" s="771"/>
      <c r="L198" s="821"/>
    </row>
    <row r="199" spans="1:12" ht="15.75" customHeight="1">
      <c r="A199" s="766"/>
      <c r="B199" s="766"/>
      <c r="C199" s="766"/>
      <c r="D199" s="766"/>
      <c r="E199" s="767"/>
      <c r="F199" s="771"/>
      <c r="G199" s="771"/>
      <c r="H199" s="771"/>
      <c r="I199" s="766"/>
      <c r="J199" s="766"/>
      <c r="K199" s="771"/>
      <c r="L199" s="821"/>
    </row>
    <row r="200" spans="1:12" ht="15.75" customHeight="1">
      <c r="A200" s="766"/>
      <c r="B200" s="766"/>
      <c r="C200" s="766"/>
      <c r="D200" s="766"/>
      <c r="E200" s="767"/>
      <c r="F200" s="771"/>
      <c r="G200" s="771"/>
      <c r="H200" s="771"/>
      <c r="I200" s="766"/>
      <c r="J200" s="766"/>
      <c r="K200" s="771"/>
      <c r="L200" s="821"/>
    </row>
    <row r="201" spans="1:12" ht="15.75" customHeight="1">
      <c r="A201" s="766"/>
      <c r="B201" s="766"/>
      <c r="C201" s="766"/>
      <c r="D201" s="766"/>
      <c r="E201" s="767"/>
      <c r="F201" s="771"/>
      <c r="G201" s="771"/>
      <c r="H201" s="771"/>
      <c r="I201" s="766"/>
      <c r="J201" s="766"/>
      <c r="K201" s="771"/>
      <c r="L201" s="821"/>
    </row>
    <row r="202" spans="1:12" ht="15.75" customHeight="1">
      <c r="A202" s="766"/>
      <c r="B202" s="766"/>
      <c r="C202" s="766"/>
      <c r="D202" s="766"/>
      <c r="E202" s="767"/>
      <c r="F202" s="771"/>
      <c r="G202" s="771"/>
      <c r="H202" s="771"/>
      <c r="I202" s="766"/>
      <c r="J202" s="766"/>
      <c r="K202" s="771"/>
      <c r="L202" s="821"/>
    </row>
    <row r="203" spans="1:12" ht="15.75" customHeight="1">
      <c r="A203" s="766"/>
      <c r="B203" s="766"/>
      <c r="C203" s="766"/>
      <c r="D203" s="766"/>
      <c r="E203" s="767"/>
      <c r="F203" s="771"/>
      <c r="G203" s="771"/>
      <c r="H203" s="771"/>
      <c r="I203" s="766"/>
      <c r="J203" s="766"/>
      <c r="K203" s="771"/>
      <c r="L203" s="821"/>
    </row>
    <row r="204" spans="1:12" ht="15.75" customHeight="1">
      <c r="A204" s="766"/>
      <c r="B204" s="766"/>
      <c r="C204" s="766"/>
      <c r="D204" s="766"/>
      <c r="E204" s="767"/>
      <c r="F204" s="771"/>
      <c r="G204" s="771"/>
      <c r="H204" s="771"/>
      <c r="I204" s="766"/>
      <c r="J204" s="766"/>
      <c r="K204" s="771"/>
      <c r="L204" s="821"/>
    </row>
    <row r="205" spans="1:12" ht="15.75" customHeight="1">
      <c r="A205" s="766"/>
      <c r="B205" s="766"/>
      <c r="C205" s="766"/>
      <c r="D205" s="766"/>
      <c r="E205" s="767"/>
      <c r="F205" s="771"/>
      <c r="G205" s="771"/>
      <c r="H205" s="771"/>
      <c r="I205" s="766"/>
      <c r="J205" s="766"/>
      <c r="K205" s="771"/>
      <c r="L205" s="821"/>
    </row>
    <row r="206" spans="1:12" ht="15.75" customHeight="1">
      <c r="A206" s="766"/>
      <c r="B206" s="766"/>
      <c r="C206" s="766"/>
      <c r="D206" s="766"/>
      <c r="E206" s="767"/>
      <c r="F206" s="771"/>
      <c r="G206" s="771"/>
      <c r="H206" s="771"/>
      <c r="I206" s="766"/>
      <c r="J206" s="766"/>
      <c r="K206" s="771"/>
      <c r="L206" s="821"/>
    </row>
    <row r="207" spans="1:12" ht="15.75" customHeight="1">
      <c r="A207" s="766"/>
      <c r="B207" s="766"/>
      <c r="C207" s="766"/>
      <c r="D207" s="766"/>
      <c r="E207" s="767"/>
      <c r="F207" s="771"/>
      <c r="G207" s="771"/>
      <c r="H207" s="771"/>
      <c r="I207" s="766"/>
      <c r="J207" s="766"/>
      <c r="K207" s="771"/>
      <c r="L207" s="821"/>
    </row>
    <row r="208" spans="1:12" ht="15.75" customHeight="1">
      <c r="A208" s="766"/>
      <c r="B208" s="766"/>
      <c r="C208" s="766"/>
      <c r="D208" s="766"/>
      <c r="E208" s="767"/>
      <c r="F208" s="771"/>
      <c r="G208" s="771"/>
      <c r="H208" s="771"/>
      <c r="I208" s="766"/>
      <c r="J208" s="766"/>
      <c r="K208" s="771"/>
      <c r="L208" s="821"/>
    </row>
    <row r="209" spans="1:12" ht="15.75" customHeight="1">
      <c r="A209" s="766"/>
      <c r="B209" s="766"/>
      <c r="C209" s="766"/>
      <c r="D209" s="766"/>
      <c r="E209" s="767"/>
      <c r="F209" s="771"/>
      <c r="G209" s="771"/>
      <c r="H209" s="771"/>
      <c r="I209" s="766"/>
      <c r="J209" s="766"/>
      <c r="K209" s="771"/>
      <c r="L209" s="821"/>
    </row>
    <row r="210" spans="1:12" ht="15.75" customHeight="1">
      <c r="A210" s="766"/>
      <c r="B210" s="766"/>
      <c r="C210" s="766"/>
      <c r="D210" s="766"/>
      <c r="E210" s="767"/>
      <c r="F210" s="771"/>
      <c r="G210" s="771"/>
      <c r="H210" s="771"/>
      <c r="I210" s="766"/>
      <c r="J210" s="766"/>
      <c r="K210" s="771"/>
      <c r="L210" s="821"/>
    </row>
    <row r="211" spans="1:12" ht="15.75" customHeight="1">
      <c r="A211" s="766"/>
      <c r="B211" s="766"/>
      <c r="C211" s="766"/>
      <c r="D211" s="766"/>
      <c r="E211" s="767"/>
      <c r="F211" s="771"/>
      <c r="G211" s="771"/>
      <c r="H211" s="771"/>
      <c r="I211" s="766"/>
      <c r="J211" s="766"/>
      <c r="K211" s="771"/>
      <c r="L211" s="821"/>
    </row>
    <row r="212" spans="1:12" ht="15.75" customHeight="1">
      <c r="A212" s="766"/>
      <c r="B212" s="766"/>
      <c r="C212" s="766"/>
      <c r="D212" s="766"/>
      <c r="E212" s="767"/>
      <c r="F212" s="771"/>
      <c r="G212" s="771"/>
      <c r="H212" s="771"/>
      <c r="I212" s="766"/>
      <c r="J212" s="766"/>
      <c r="K212" s="771"/>
      <c r="L212" s="821"/>
    </row>
    <row r="213" spans="1:12" ht="15.75" customHeight="1">
      <c r="A213" s="766"/>
      <c r="B213" s="766"/>
      <c r="C213" s="766"/>
      <c r="D213" s="766"/>
      <c r="E213" s="767"/>
      <c r="F213" s="771"/>
      <c r="G213" s="771"/>
      <c r="H213" s="771"/>
      <c r="I213" s="766"/>
      <c r="J213" s="766"/>
      <c r="K213" s="771"/>
      <c r="L213" s="821"/>
    </row>
    <row r="214" spans="1:12" ht="15.75" customHeight="1">
      <c r="A214" s="766"/>
      <c r="B214" s="766"/>
      <c r="C214" s="766"/>
      <c r="D214" s="766"/>
      <c r="E214" s="767"/>
      <c r="F214" s="771"/>
      <c r="G214" s="771"/>
      <c r="H214" s="771"/>
      <c r="I214" s="766"/>
      <c r="J214" s="766"/>
      <c r="K214" s="771"/>
      <c r="L214" s="821"/>
    </row>
    <row r="215" spans="1:12" ht="15.75" customHeight="1">
      <c r="A215" s="766"/>
      <c r="B215" s="766"/>
      <c r="C215" s="766"/>
      <c r="D215" s="766"/>
      <c r="E215" s="767"/>
      <c r="F215" s="771"/>
      <c r="G215" s="771"/>
      <c r="H215" s="771"/>
      <c r="I215" s="766"/>
      <c r="J215" s="766"/>
      <c r="K215" s="771"/>
      <c r="L215" s="821"/>
    </row>
    <row r="216" spans="1:12" ht="15.75" customHeight="1">
      <c r="A216" s="766"/>
      <c r="B216" s="766"/>
      <c r="C216" s="766"/>
      <c r="D216" s="766"/>
      <c r="E216" s="767"/>
      <c r="F216" s="771"/>
      <c r="G216" s="771"/>
      <c r="H216" s="771"/>
      <c r="I216" s="766"/>
      <c r="J216" s="766"/>
      <c r="K216" s="771"/>
      <c r="L216" s="821"/>
    </row>
    <row r="217" spans="1:12" ht="15.75" customHeight="1">
      <c r="A217" s="766"/>
      <c r="B217" s="766"/>
      <c r="C217" s="766"/>
      <c r="D217" s="766"/>
      <c r="E217" s="767"/>
      <c r="F217" s="771"/>
      <c r="G217" s="771"/>
      <c r="H217" s="771"/>
      <c r="I217" s="766"/>
      <c r="J217" s="766"/>
      <c r="K217" s="771"/>
      <c r="L217" s="821"/>
    </row>
    <row r="218" spans="1:12" ht="15.75" customHeight="1">
      <c r="A218" s="766"/>
      <c r="B218" s="766"/>
      <c r="C218" s="766"/>
      <c r="D218" s="766"/>
      <c r="E218" s="767"/>
      <c r="F218" s="771"/>
      <c r="G218" s="771"/>
      <c r="H218" s="771"/>
      <c r="I218" s="766"/>
      <c r="J218" s="766"/>
      <c r="K218" s="771"/>
      <c r="L218" s="821"/>
    </row>
    <row r="219" spans="1:12" ht="15.75" customHeight="1">
      <c r="A219" s="766"/>
      <c r="B219" s="766"/>
      <c r="C219" s="766"/>
      <c r="D219" s="766"/>
      <c r="E219" s="767"/>
      <c r="F219" s="771"/>
      <c r="G219" s="771"/>
      <c r="H219" s="771"/>
      <c r="I219" s="766"/>
      <c r="J219" s="766"/>
      <c r="K219" s="771"/>
      <c r="L219" s="771"/>
    </row>
    <row r="220" spans="1:12" ht="15.75" customHeight="1">
      <c r="A220" s="766"/>
      <c r="B220" s="766"/>
      <c r="C220" s="766"/>
      <c r="D220" s="766"/>
      <c r="E220" s="767"/>
      <c r="F220" s="771"/>
      <c r="G220" s="771"/>
      <c r="H220" s="771"/>
      <c r="I220" s="766"/>
      <c r="J220" s="766"/>
      <c r="K220" s="771"/>
      <c r="L220" s="771"/>
    </row>
    <row r="221" spans="1:12" ht="15.75" customHeight="1">
      <c r="A221" s="766"/>
      <c r="B221" s="766"/>
      <c r="C221" s="766"/>
      <c r="D221" s="766"/>
      <c r="E221" s="767"/>
      <c r="F221" s="771"/>
      <c r="G221" s="771"/>
      <c r="H221" s="771"/>
      <c r="I221" s="766"/>
      <c r="J221" s="766"/>
      <c r="K221" s="771"/>
      <c r="L221" s="771"/>
    </row>
    <row r="222" spans="1:12" ht="15.75" customHeight="1">
      <c r="A222" s="766"/>
      <c r="B222" s="766"/>
      <c r="C222" s="766"/>
      <c r="D222" s="766"/>
      <c r="E222" s="767"/>
      <c r="F222" s="771"/>
      <c r="G222" s="771"/>
      <c r="H222" s="771"/>
      <c r="I222" s="766"/>
      <c r="J222" s="766"/>
      <c r="K222" s="771"/>
      <c r="L222" s="771"/>
    </row>
    <row r="223" spans="1:12" ht="15.75" customHeight="1">
      <c r="A223" s="766"/>
      <c r="B223" s="766"/>
      <c r="C223" s="766"/>
      <c r="D223" s="766"/>
      <c r="E223" s="767"/>
      <c r="F223" s="771"/>
      <c r="G223" s="771"/>
      <c r="H223" s="771"/>
      <c r="I223" s="766"/>
      <c r="J223" s="766"/>
      <c r="K223" s="771"/>
      <c r="L223" s="771"/>
    </row>
    <row r="224" spans="1:12" ht="15.75" customHeight="1">
      <c r="A224" s="766"/>
      <c r="B224" s="766"/>
      <c r="C224" s="766"/>
      <c r="D224" s="766"/>
      <c r="E224" s="767"/>
      <c r="F224" s="771"/>
      <c r="G224" s="771"/>
      <c r="H224" s="771"/>
      <c r="I224" s="766"/>
      <c r="J224" s="766"/>
      <c r="K224" s="771"/>
      <c r="L224" s="771"/>
    </row>
    <row r="225" spans="1:12" ht="15.75" customHeight="1">
      <c r="A225" s="766"/>
      <c r="B225" s="766"/>
      <c r="C225" s="766"/>
      <c r="D225" s="766"/>
      <c r="E225" s="767"/>
      <c r="F225" s="771"/>
      <c r="G225" s="771"/>
      <c r="H225" s="771"/>
      <c r="I225" s="766"/>
      <c r="J225" s="766"/>
      <c r="K225" s="771"/>
      <c r="L225" s="771"/>
    </row>
    <row r="226" spans="1:12" ht="15.75" customHeight="1">
      <c r="A226" s="766"/>
      <c r="B226" s="766"/>
      <c r="C226" s="766"/>
      <c r="D226" s="766"/>
      <c r="E226" s="767"/>
      <c r="F226" s="771"/>
      <c r="G226" s="771"/>
      <c r="H226" s="771"/>
      <c r="I226" s="766"/>
      <c r="J226" s="766"/>
      <c r="K226" s="771"/>
      <c r="L226" s="771"/>
    </row>
    <row r="227" spans="1:12" ht="15.75" customHeight="1">
      <c r="A227" s="766"/>
      <c r="B227" s="766"/>
      <c r="C227" s="766"/>
      <c r="D227" s="766"/>
      <c r="E227" s="767"/>
      <c r="F227" s="771"/>
      <c r="G227" s="771"/>
      <c r="H227" s="771"/>
      <c r="I227" s="766"/>
      <c r="J227" s="766"/>
      <c r="K227" s="771"/>
      <c r="L227" s="771"/>
    </row>
    <row r="228" spans="1:12" ht="15.75" customHeight="1">
      <c r="A228" s="766"/>
      <c r="B228" s="766"/>
      <c r="C228" s="766"/>
      <c r="D228" s="766"/>
      <c r="E228" s="767"/>
      <c r="F228" s="771"/>
      <c r="G228" s="771"/>
      <c r="H228" s="771"/>
      <c r="I228" s="766"/>
      <c r="J228" s="766"/>
      <c r="K228" s="771"/>
      <c r="L228" s="771"/>
    </row>
    <row r="229" spans="1:12" ht="15.75" customHeight="1">
      <c r="A229" s="766"/>
      <c r="B229" s="766"/>
      <c r="C229" s="766"/>
      <c r="D229" s="766"/>
      <c r="E229" s="767"/>
      <c r="F229" s="771"/>
      <c r="G229" s="771"/>
      <c r="H229" s="771"/>
      <c r="I229" s="766"/>
      <c r="J229" s="766"/>
      <c r="K229" s="771"/>
      <c r="L229" s="771"/>
    </row>
    <row r="230" spans="1:12" ht="15.75" customHeight="1">
      <c r="A230" s="766"/>
      <c r="B230" s="766"/>
      <c r="C230" s="766"/>
      <c r="D230" s="766"/>
      <c r="E230" s="767"/>
      <c r="F230" s="771"/>
      <c r="G230" s="771"/>
      <c r="H230" s="771"/>
      <c r="I230" s="766"/>
      <c r="J230" s="766"/>
      <c r="K230" s="771"/>
      <c r="L230" s="771"/>
    </row>
    <row r="231" spans="1:12" ht="15.75" customHeight="1">
      <c r="A231" s="766"/>
      <c r="B231" s="766"/>
      <c r="C231" s="766"/>
      <c r="D231" s="766"/>
      <c r="E231" s="767"/>
      <c r="F231" s="771"/>
      <c r="G231" s="771"/>
      <c r="H231" s="771"/>
      <c r="I231" s="766"/>
      <c r="J231" s="766"/>
      <c r="K231" s="771"/>
      <c r="L231" s="771"/>
    </row>
    <row r="232" spans="1:12" ht="15.75" customHeight="1">
      <c r="A232" s="766"/>
      <c r="B232" s="766"/>
      <c r="C232" s="766"/>
      <c r="D232" s="766"/>
      <c r="E232" s="767"/>
      <c r="F232" s="771"/>
      <c r="G232" s="771"/>
      <c r="H232" s="771"/>
      <c r="I232" s="766"/>
      <c r="J232" s="766"/>
      <c r="K232" s="771"/>
      <c r="L232" s="771"/>
    </row>
    <row r="233" spans="1:12" ht="15.75" customHeight="1">
      <c r="A233" s="766"/>
      <c r="B233" s="766"/>
      <c r="C233" s="766"/>
      <c r="D233" s="766"/>
      <c r="E233" s="767"/>
      <c r="F233" s="771"/>
      <c r="G233" s="771"/>
      <c r="H233" s="771"/>
      <c r="I233" s="766"/>
      <c r="J233" s="766"/>
      <c r="K233" s="771"/>
      <c r="L233" s="771"/>
    </row>
    <row r="234" spans="1:12" ht="15.75" customHeight="1">
      <c r="A234" s="766"/>
      <c r="B234" s="766"/>
      <c r="C234" s="766"/>
      <c r="D234" s="766"/>
      <c r="E234" s="767"/>
      <c r="F234" s="771"/>
      <c r="G234" s="771"/>
      <c r="H234" s="771"/>
      <c r="I234" s="766"/>
      <c r="J234" s="766"/>
      <c r="K234" s="771"/>
      <c r="L234" s="771"/>
    </row>
    <row r="235" spans="1:12" ht="15.75" customHeight="1">
      <c r="A235" s="766"/>
      <c r="B235" s="766"/>
      <c r="C235" s="766"/>
      <c r="D235" s="766"/>
      <c r="E235" s="767"/>
      <c r="F235" s="771"/>
      <c r="G235" s="771"/>
      <c r="H235" s="771"/>
      <c r="I235" s="766"/>
      <c r="J235" s="766"/>
      <c r="K235" s="771"/>
      <c r="L235" s="771"/>
    </row>
    <row r="236" spans="1:12" ht="15.75" customHeight="1">
      <c r="A236" s="766"/>
      <c r="B236" s="766"/>
      <c r="C236" s="766"/>
      <c r="D236" s="766"/>
      <c r="E236" s="767"/>
      <c r="F236" s="771"/>
      <c r="G236" s="771"/>
      <c r="H236" s="771"/>
      <c r="I236" s="766"/>
      <c r="J236" s="766"/>
      <c r="K236" s="771"/>
      <c r="L236" s="771"/>
    </row>
    <row r="237" spans="1:12" ht="15.75" customHeight="1">
      <c r="A237" s="766"/>
      <c r="B237" s="766"/>
      <c r="C237" s="766"/>
      <c r="D237" s="766"/>
      <c r="E237" s="767"/>
      <c r="F237" s="771"/>
      <c r="G237" s="771"/>
      <c r="H237" s="771"/>
      <c r="I237" s="766"/>
      <c r="J237" s="766"/>
      <c r="K237" s="771"/>
      <c r="L237" s="771"/>
    </row>
    <row r="238" spans="1:12" ht="15.75" customHeight="1">
      <c r="A238" s="766"/>
      <c r="B238" s="766"/>
      <c r="C238" s="766"/>
      <c r="D238" s="766"/>
      <c r="E238" s="767"/>
      <c r="F238" s="771"/>
      <c r="G238" s="771"/>
      <c r="H238" s="771"/>
      <c r="I238" s="766"/>
      <c r="J238" s="766"/>
      <c r="K238" s="771"/>
      <c r="L238" s="771"/>
    </row>
    <row r="239" spans="1:12" ht="15.75" customHeight="1">
      <c r="A239" s="766"/>
      <c r="B239" s="766"/>
      <c r="C239" s="766"/>
      <c r="D239" s="766"/>
      <c r="E239" s="767"/>
      <c r="F239" s="771"/>
      <c r="G239" s="771"/>
      <c r="H239" s="771"/>
      <c r="I239" s="766"/>
      <c r="J239" s="766"/>
      <c r="K239" s="771"/>
      <c r="L239" s="771"/>
    </row>
    <row r="240" spans="1:12" ht="15.75" customHeight="1">
      <c r="A240" s="766"/>
      <c r="B240" s="766"/>
      <c r="C240" s="766"/>
      <c r="D240" s="766"/>
      <c r="E240" s="767"/>
      <c r="F240" s="771"/>
      <c r="G240" s="771"/>
      <c r="H240" s="771"/>
      <c r="I240" s="766"/>
      <c r="J240" s="766"/>
      <c r="K240" s="771"/>
      <c r="L240" s="771"/>
    </row>
    <row r="241" spans="1:12" ht="15.75" customHeight="1">
      <c r="A241" s="766"/>
      <c r="B241" s="766"/>
      <c r="C241" s="766"/>
      <c r="D241" s="766"/>
      <c r="E241" s="767"/>
      <c r="F241" s="771"/>
      <c r="G241" s="771"/>
      <c r="H241" s="771"/>
      <c r="I241" s="766"/>
      <c r="J241" s="766"/>
      <c r="K241" s="771"/>
      <c r="L241" s="771"/>
    </row>
    <row r="242" spans="1:12" ht="15.75" customHeight="1">
      <c r="A242" s="766"/>
      <c r="B242" s="766"/>
      <c r="C242" s="766"/>
      <c r="D242" s="766"/>
      <c r="E242" s="767"/>
      <c r="F242" s="771"/>
      <c r="G242" s="771"/>
      <c r="H242" s="771"/>
      <c r="I242" s="766"/>
      <c r="J242" s="766"/>
      <c r="K242" s="771"/>
      <c r="L242" s="771"/>
    </row>
    <row r="243" spans="1:12" ht="15.75" customHeight="1">
      <c r="A243" s="766"/>
      <c r="B243" s="766"/>
      <c r="C243" s="766"/>
      <c r="D243" s="766"/>
      <c r="E243" s="767"/>
      <c r="F243" s="771"/>
      <c r="G243" s="771"/>
      <c r="H243" s="771"/>
      <c r="I243" s="766"/>
      <c r="J243" s="766"/>
      <c r="K243" s="771"/>
      <c r="L243" s="771"/>
    </row>
    <row r="244" spans="1:12" ht="15.75" customHeight="1">
      <c r="A244" s="766"/>
      <c r="B244" s="766"/>
      <c r="C244" s="766"/>
      <c r="D244" s="766"/>
      <c r="E244" s="767"/>
      <c r="F244" s="771"/>
      <c r="G244" s="771"/>
      <c r="H244" s="771"/>
      <c r="I244" s="766"/>
      <c r="J244" s="766"/>
      <c r="K244" s="771"/>
      <c r="L244" s="771"/>
    </row>
    <row r="245" spans="1:12" ht="15.75" customHeight="1">
      <c r="A245" s="766"/>
      <c r="B245" s="766"/>
      <c r="C245" s="766"/>
      <c r="D245" s="766"/>
      <c r="E245" s="767"/>
      <c r="F245" s="771"/>
      <c r="G245" s="771"/>
      <c r="H245" s="771"/>
      <c r="I245" s="766"/>
      <c r="J245" s="766"/>
      <c r="K245" s="771"/>
      <c r="L245" s="771"/>
    </row>
    <row r="246" spans="1:12" ht="15.75" customHeight="1">
      <c r="A246" s="766"/>
      <c r="B246" s="766"/>
      <c r="C246" s="766"/>
      <c r="D246" s="766"/>
      <c r="E246" s="767"/>
      <c r="F246" s="771"/>
      <c r="G246" s="771"/>
      <c r="H246" s="771"/>
      <c r="I246" s="766"/>
      <c r="J246" s="766"/>
      <c r="K246" s="771"/>
      <c r="L246" s="771"/>
    </row>
    <row r="247" spans="1:12" ht="15.75" customHeight="1">
      <c r="A247" s="766"/>
      <c r="B247" s="766"/>
      <c r="C247" s="766"/>
      <c r="D247" s="766"/>
      <c r="E247" s="767"/>
      <c r="F247" s="771"/>
      <c r="G247" s="771"/>
      <c r="H247" s="771"/>
      <c r="I247" s="766"/>
      <c r="J247" s="766"/>
      <c r="K247" s="771"/>
      <c r="L247" s="771"/>
    </row>
    <row r="248" spans="1:12" ht="15.75" customHeight="1">
      <c r="A248" s="766"/>
      <c r="B248" s="766"/>
      <c r="C248" s="766"/>
      <c r="D248" s="766"/>
      <c r="E248" s="767"/>
      <c r="F248" s="771"/>
      <c r="G248" s="771"/>
      <c r="H248" s="771"/>
      <c r="I248" s="766"/>
      <c r="J248" s="766"/>
      <c r="K248" s="771"/>
      <c r="L248" s="771"/>
    </row>
    <row r="249" spans="1:12" ht="15.75" customHeight="1">
      <c r="A249" s="766"/>
      <c r="B249" s="766"/>
      <c r="C249" s="766"/>
      <c r="D249" s="766"/>
      <c r="E249" s="767"/>
      <c r="F249" s="771"/>
      <c r="G249" s="771"/>
      <c r="H249" s="771"/>
      <c r="I249" s="766"/>
      <c r="J249" s="766"/>
      <c r="K249" s="771"/>
      <c r="L249" s="771"/>
    </row>
    <row r="250" spans="1:12" ht="15.75" customHeight="1">
      <c r="A250" s="766"/>
      <c r="B250" s="766"/>
      <c r="C250" s="766"/>
      <c r="D250" s="766"/>
      <c r="E250" s="767"/>
      <c r="F250" s="771"/>
      <c r="G250" s="771"/>
      <c r="H250" s="771"/>
      <c r="I250" s="766"/>
      <c r="J250" s="766"/>
      <c r="K250" s="771"/>
      <c r="L250" s="771"/>
    </row>
    <row r="251" spans="1:12" ht="15.75" customHeight="1">
      <c r="A251" s="766"/>
      <c r="B251" s="766"/>
      <c r="C251" s="766"/>
      <c r="D251" s="766"/>
      <c r="E251" s="767"/>
      <c r="F251" s="771"/>
      <c r="G251" s="771"/>
      <c r="H251" s="771"/>
      <c r="I251" s="766"/>
      <c r="J251" s="766"/>
      <c r="K251" s="771"/>
      <c r="L251" s="771"/>
    </row>
    <row r="252" spans="1:12" ht="15.75" customHeight="1">
      <c r="A252" s="766"/>
      <c r="B252" s="766"/>
      <c r="C252" s="766"/>
      <c r="D252" s="766"/>
      <c r="E252" s="767"/>
      <c r="F252" s="771"/>
      <c r="G252" s="771"/>
      <c r="H252" s="771"/>
      <c r="I252" s="766"/>
      <c r="J252" s="766"/>
      <c r="K252" s="771"/>
      <c r="L252" s="771"/>
    </row>
    <row r="253" spans="1:12" ht="15.75" customHeight="1">
      <c r="A253" s="766"/>
      <c r="B253" s="766"/>
      <c r="C253" s="766"/>
      <c r="D253" s="766"/>
      <c r="E253" s="767"/>
      <c r="F253" s="771"/>
      <c r="G253" s="771"/>
      <c r="H253" s="771"/>
      <c r="I253" s="766"/>
      <c r="J253" s="766"/>
      <c r="K253" s="771"/>
      <c r="L253" s="771"/>
    </row>
    <row r="254" spans="1:12" ht="15.75" customHeight="1">
      <c r="A254" s="766"/>
      <c r="B254" s="766"/>
      <c r="C254" s="766"/>
      <c r="D254" s="766"/>
      <c r="E254" s="767"/>
      <c r="F254" s="771"/>
      <c r="G254" s="771"/>
      <c r="H254" s="771"/>
      <c r="I254" s="766"/>
      <c r="J254" s="766"/>
      <c r="K254" s="771"/>
      <c r="L254" s="771"/>
    </row>
    <row r="255" spans="1:12" ht="15.75" customHeight="1">
      <c r="A255" s="766"/>
      <c r="B255" s="766"/>
      <c r="C255" s="766"/>
      <c r="D255" s="766"/>
      <c r="E255" s="767"/>
      <c r="F255" s="771"/>
      <c r="G255" s="771"/>
      <c r="H255" s="771"/>
      <c r="I255" s="766"/>
      <c r="J255" s="766"/>
      <c r="K255" s="771"/>
      <c r="L255" s="771"/>
    </row>
    <row r="256" spans="1:12" ht="15.75" customHeight="1">
      <c r="A256" s="766"/>
      <c r="B256" s="766"/>
      <c r="C256" s="766"/>
      <c r="D256" s="766"/>
      <c r="E256" s="767"/>
      <c r="F256" s="771"/>
      <c r="G256" s="771"/>
      <c r="H256" s="771"/>
      <c r="I256" s="766"/>
      <c r="J256" s="766"/>
      <c r="K256" s="771"/>
      <c r="L256" s="771"/>
    </row>
    <row r="257" spans="1:12" ht="15.75" customHeight="1">
      <c r="A257" s="766"/>
      <c r="B257" s="766"/>
      <c r="C257" s="766"/>
      <c r="D257" s="766"/>
      <c r="E257" s="767"/>
      <c r="F257" s="771"/>
      <c r="G257" s="771"/>
      <c r="H257" s="771"/>
      <c r="I257" s="766"/>
      <c r="J257" s="766"/>
      <c r="K257" s="771"/>
      <c r="L257" s="771"/>
    </row>
    <row r="258" spans="1:12" ht="15.75" customHeight="1">
      <c r="A258" s="766"/>
      <c r="B258" s="766"/>
      <c r="C258" s="766"/>
      <c r="D258" s="766"/>
      <c r="E258" s="767"/>
      <c r="F258" s="771"/>
      <c r="G258" s="771"/>
      <c r="H258" s="771"/>
      <c r="I258" s="766"/>
      <c r="J258" s="766"/>
      <c r="K258" s="771"/>
      <c r="L258" s="771"/>
    </row>
    <row r="259" spans="1:12" ht="15.75" customHeight="1">
      <c r="A259" s="766"/>
      <c r="B259" s="766"/>
      <c r="C259" s="766"/>
      <c r="D259" s="766"/>
      <c r="E259" s="767"/>
      <c r="F259" s="771"/>
      <c r="G259" s="771"/>
      <c r="H259" s="771"/>
      <c r="I259" s="766"/>
      <c r="J259" s="766"/>
      <c r="K259" s="771"/>
      <c r="L259" s="771"/>
    </row>
    <row r="260" spans="1:12" ht="15.75" customHeight="1">
      <c r="A260" s="766"/>
      <c r="B260" s="766"/>
      <c r="C260" s="766"/>
      <c r="D260" s="766"/>
      <c r="E260" s="767"/>
      <c r="F260" s="771"/>
      <c r="G260" s="771"/>
      <c r="H260" s="771"/>
      <c r="I260" s="766"/>
      <c r="J260" s="766"/>
      <c r="K260" s="771"/>
      <c r="L260" s="771"/>
    </row>
    <row r="261" spans="1:12" ht="15.75" customHeight="1">
      <c r="A261" s="766"/>
      <c r="B261" s="766"/>
      <c r="C261" s="766"/>
      <c r="D261" s="766"/>
      <c r="E261" s="767"/>
      <c r="F261" s="771"/>
      <c r="G261" s="771"/>
      <c r="H261" s="771"/>
      <c r="I261" s="766"/>
      <c r="J261" s="766"/>
      <c r="K261" s="771"/>
      <c r="L261" s="771"/>
    </row>
    <row r="262" spans="1:12" ht="15.75" customHeight="1">
      <c r="A262" s="766"/>
      <c r="B262" s="766"/>
      <c r="C262" s="766"/>
      <c r="D262" s="766"/>
      <c r="E262" s="767"/>
      <c r="F262" s="771"/>
      <c r="G262" s="771"/>
      <c r="H262" s="771"/>
      <c r="I262" s="766"/>
      <c r="J262" s="766"/>
      <c r="K262" s="771"/>
      <c r="L262" s="771"/>
    </row>
    <row r="263" spans="1:12" ht="15.75" customHeight="1">
      <c r="A263" s="766"/>
      <c r="B263" s="766"/>
      <c r="C263" s="766"/>
      <c r="D263" s="766"/>
      <c r="E263" s="767"/>
      <c r="F263" s="771"/>
      <c r="G263" s="771"/>
      <c r="H263" s="771"/>
      <c r="I263" s="766"/>
      <c r="J263" s="766"/>
      <c r="K263" s="771"/>
      <c r="L263" s="771"/>
    </row>
    <row r="264" spans="1:12" ht="15.75" customHeight="1">
      <c r="A264" s="766"/>
      <c r="B264" s="766"/>
      <c r="C264" s="766"/>
      <c r="D264" s="766"/>
      <c r="E264" s="767"/>
      <c r="F264" s="771"/>
      <c r="G264" s="771"/>
      <c r="H264" s="771"/>
      <c r="I264" s="766"/>
      <c r="J264" s="766"/>
      <c r="K264" s="771"/>
      <c r="L264" s="771"/>
    </row>
    <row r="265" spans="1:12" ht="15.75" customHeight="1">
      <c r="A265" s="766"/>
      <c r="B265" s="766"/>
      <c r="C265" s="766"/>
      <c r="D265" s="766"/>
      <c r="E265" s="767"/>
      <c r="F265" s="771"/>
      <c r="G265" s="771"/>
      <c r="H265" s="771"/>
      <c r="I265" s="766"/>
      <c r="J265" s="766"/>
      <c r="K265" s="771"/>
      <c r="L265" s="771"/>
    </row>
    <row r="266" spans="1:12" ht="15.75" customHeight="1">
      <c r="A266" s="766"/>
      <c r="B266" s="766"/>
      <c r="C266" s="766"/>
      <c r="D266" s="766"/>
      <c r="E266" s="767"/>
      <c r="F266" s="771"/>
      <c r="G266" s="771"/>
      <c r="H266" s="771"/>
      <c r="I266" s="766"/>
      <c r="J266" s="766"/>
      <c r="K266" s="771"/>
      <c r="L266" s="771"/>
    </row>
    <row r="267" spans="1:12" ht="15.75" customHeight="1">
      <c r="A267" s="766"/>
      <c r="B267" s="766"/>
      <c r="C267" s="766"/>
      <c r="D267" s="766"/>
      <c r="E267" s="767"/>
      <c r="F267" s="771"/>
      <c r="G267" s="771"/>
      <c r="H267" s="771"/>
      <c r="I267" s="766"/>
      <c r="J267" s="766"/>
      <c r="K267" s="771"/>
      <c r="L267" s="771"/>
    </row>
    <row r="268" spans="1:12" ht="15.75" customHeight="1">
      <c r="A268" s="766"/>
      <c r="B268" s="766"/>
      <c r="C268" s="766"/>
      <c r="D268" s="766"/>
      <c r="E268" s="767"/>
      <c r="F268" s="771"/>
      <c r="G268" s="771"/>
      <c r="H268" s="771"/>
      <c r="I268" s="766"/>
      <c r="J268" s="766"/>
      <c r="K268" s="771"/>
      <c r="L268" s="771"/>
    </row>
    <row r="269" spans="1:12" ht="15.75" customHeight="1">
      <c r="A269" s="766"/>
      <c r="B269" s="766"/>
      <c r="C269" s="766"/>
      <c r="D269" s="766"/>
      <c r="E269" s="767"/>
      <c r="F269" s="771"/>
      <c r="G269" s="771"/>
      <c r="H269" s="771"/>
      <c r="I269" s="766"/>
      <c r="J269" s="766"/>
      <c r="K269" s="771"/>
      <c r="L269" s="771"/>
    </row>
    <row r="270" spans="1:12" ht="15.75" customHeight="1">
      <c r="A270" s="766"/>
      <c r="B270" s="766"/>
      <c r="C270" s="766"/>
      <c r="D270" s="766"/>
      <c r="E270" s="767"/>
      <c r="F270" s="771"/>
      <c r="G270" s="771"/>
      <c r="H270" s="771"/>
      <c r="I270" s="766"/>
      <c r="J270" s="766"/>
      <c r="K270" s="771"/>
      <c r="L270" s="771"/>
    </row>
    <row r="271" spans="1:12" ht="15.75" customHeight="1">
      <c r="A271" s="766"/>
      <c r="B271" s="766"/>
      <c r="C271" s="766"/>
      <c r="D271" s="766"/>
      <c r="E271" s="767"/>
      <c r="F271" s="771"/>
      <c r="G271" s="771"/>
      <c r="H271" s="771"/>
      <c r="I271" s="766"/>
      <c r="J271" s="766"/>
      <c r="K271" s="771"/>
      <c r="L271" s="771"/>
    </row>
    <row r="272" spans="1:12" ht="15.75" customHeight="1">
      <c r="A272" s="766"/>
      <c r="B272" s="766"/>
      <c r="C272" s="766"/>
      <c r="D272" s="766"/>
      <c r="E272" s="767"/>
      <c r="F272" s="771"/>
      <c r="G272" s="771"/>
      <c r="H272" s="771"/>
      <c r="I272" s="766"/>
      <c r="J272" s="766"/>
      <c r="K272" s="771"/>
      <c r="L272" s="771"/>
    </row>
    <row r="273" spans="1:12" ht="15.75" customHeight="1">
      <c r="A273" s="766"/>
      <c r="B273" s="766"/>
      <c r="C273" s="766"/>
      <c r="D273" s="766"/>
      <c r="E273" s="767"/>
      <c r="F273" s="771"/>
      <c r="G273" s="771"/>
      <c r="H273" s="771"/>
      <c r="I273" s="766"/>
      <c r="J273" s="766"/>
      <c r="K273" s="771"/>
      <c r="L273" s="771"/>
    </row>
    <row r="274" spans="1:12" ht="15.75" customHeight="1">
      <c r="A274" s="766"/>
      <c r="B274" s="766"/>
      <c r="C274" s="766"/>
      <c r="D274" s="766"/>
      <c r="E274" s="767"/>
      <c r="F274" s="771"/>
      <c r="G274" s="771"/>
      <c r="H274" s="771"/>
      <c r="I274" s="766"/>
      <c r="J274" s="766"/>
      <c r="K274" s="771"/>
      <c r="L274" s="771"/>
    </row>
    <row r="275" spans="1:12" ht="15.75" customHeight="1">
      <c r="A275" s="766"/>
      <c r="B275" s="766"/>
      <c r="C275" s="766"/>
      <c r="D275" s="766"/>
      <c r="E275" s="767"/>
      <c r="F275" s="771"/>
      <c r="G275" s="771"/>
      <c r="H275" s="771"/>
      <c r="I275" s="766"/>
      <c r="J275" s="766"/>
      <c r="K275" s="771"/>
      <c r="L275" s="771"/>
    </row>
    <row r="276" spans="1:12" ht="15.75" customHeight="1">
      <c r="A276" s="766"/>
      <c r="B276" s="766"/>
      <c r="C276" s="766"/>
      <c r="D276" s="766"/>
      <c r="E276" s="767"/>
      <c r="F276" s="771"/>
      <c r="G276" s="771"/>
      <c r="H276" s="771"/>
      <c r="I276" s="766"/>
      <c r="J276" s="766"/>
      <c r="K276" s="771"/>
      <c r="L276" s="771"/>
    </row>
    <row r="277" spans="1:12" ht="15.75" customHeight="1">
      <c r="A277" s="766"/>
      <c r="B277" s="766"/>
      <c r="C277" s="766"/>
      <c r="D277" s="766"/>
      <c r="E277" s="767"/>
      <c r="F277" s="771"/>
      <c r="G277" s="771"/>
      <c r="H277" s="771"/>
      <c r="I277" s="766"/>
      <c r="J277" s="766"/>
      <c r="K277" s="771"/>
      <c r="L277" s="771"/>
    </row>
    <row r="278" spans="1:12" ht="15.75" customHeight="1">
      <c r="A278" s="766"/>
      <c r="B278" s="766"/>
      <c r="C278" s="766"/>
      <c r="D278" s="766"/>
      <c r="E278" s="767"/>
      <c r="F278" s="771"/>
      <c r="G278" s="771"/>
      <c r="H278" s="771"/>
      <c r="I278" s="766"/>
      <c r="J278" s="766"/>
      <c r="K278" s="771"/>
      <c r="L278" s="771"/>
    </row>
    <row r="279" spans="1:12" ht="15.75" customHeight="1">
      <c r="A279" s="766"/>
      <c r="B279" s="766"/>
      <c r="C279" s="766"/>
      <c r="D279" s="766"/>
      <c r="E279" s="767"/>
      <c r="F279" s="771"/>
      <c r="G279" s="771"/>
      <c r="H279" s="771"/>
      <c r="I279" s="766"/>
      <c r="J279" s="766"/>
      <c r="K279" s="771"/>
      <c r="L279" s="771"/>
    </row>
    <row r="280" spans="1:12" ht="15.75" customHeight="1">
      <c r="A280" s="766"/>
      <c r="B280" s="766"/>
      <c r="C280" s="766"/>
      <c r="D280" s="766"/>
      <c r="E280" s="767"/>
      <c r="F280" s="771"/>
      <c r="G280" s="771"/>
      <c r="H280" s="771"/>
      <c r="I280" s="766"/>
      <c r="J280" s="766"/>
      <c r="K280" s="771"/>
      <c r="L280" s="771"/>
    </row>
    <row r="281" spans="1:12" ht="15.75" customHeight="1">
      <c r="A281" s="766"/>
      <c r="B281" s="766"/>
      <c r="C281" s="766"/>
      <c r="D281" s="766"/>
      <c r="E281" s="767"/>
      <c r="F281" s="771"/>
      <c r="G281" s="771"/>
      <c r="H281" s="771"/>
      <c r="I281" s="766"/>
      <c r="J281" s="766"/>
      <c r="K281" s="771"/>
      <c r="L281" s="771"/>
    </row>
    <row r="282" spans="1:12" ht="15.75" customHeight="1">
      <c r="A282" s="766"/>
      <c r="B282" s="766"/>
      <c r="C282" s="766"/>
      <c r="D282" s="766"/>
      <c r="E282" s="767"/>
      <c r="F282" s="771"/>
      <c r="G282" s="771"/>
      <c r="H282" s="771"/>
      <c r="I282" s="766"/>
      <c r="J282" s="766"/>
      <c r="K282" s="771"/>
      <c r="L282" s="771"/>
    </row>
    <row r="283" spans="1:12" ht="15.75" customHeight="1">
      <c r="A283" s="766"/>
      <c r="B283" s="766"/>
      <c r="C283" s="766"/>
      <c r="D283" s="766"/>
      <c r="E283" s="767"/>
      <c r="F283" s="771"/>
      <c r="G283" s="771"/>
      <c r="H283" s="771"/>
      <c r="I283" s="766"/>
      <c r="J283" s="766"/>
      <c r="K283" s="771"/>
      <c r="L283" s="771"/>
    </row>
    <row r="284" spans="1:12" ht="15.75" customHeight="1">
      <c r="A284" s="766"/>
      <c r="B284" s="766"/>
      <c r="C284" s="766"/>
      <c r="D284" s="766"/>
      <c r="E284" s="767"/>
      <c r="F284" s="771"/>
      <c r="G284" s="771"/>
      <c r="H284" s="771"/>
      <c r="I284" s="766"/>
      <c r="J284" s="766"/>
      <c r="K284" s="771"/>
      <c r="L284" s="771"/>
    </row>
    <row r="285" spans="1:12" ht="15.75" customHeight="1">
      <c r="A285" s="766"/>
      <c r="B285" s="766"/>
      <c r="C285" s="766"/>
      <c r="D285" s="766"/>
      <c r="E285" s="767"/>
      <c r="F285" s="771"/>
      <c r="G285" s="771"/>
      <c r="H285" s="771"/>
      <c r="I285" s="766"/>
      <c r="J285" s="766"/>
      <c r="K285" s="771"/>
      <c r="L285" s="771"/>
    </row>
    <row r="286" spans="1:12" ht="15.75" customHeight="1">
      <c r="A286" s="766"/>
      <c r="B286" s="766"/>
      <c r="C286" s="766"/>
      <c r="D286" s="766"/>
      <c r="E286" s="767"/>
      <c r="F286" s="771"/>
      <c r="G286" s="771"/>
      <c r="H286" s="771"/>
      <c r="I286" s="766"/>
      <c r="J286" s="766"/>
      <c r="K286" s="771"/>
      <c r="L286" s="771"/>
    </row>
    <row r="287" spans="1:12" ht="15.75" customHeight="1">
      <c r="A287" s="766"/>
      <c r="B287" s="766"/>
      <c r="C287" s="766"/>
      <c r="D287" s="766"/>
      <c r="E287" s="767"/>
      <c r="F287" s="771"/>
      <c r="G287" s="771"/>
      <c r="H287" s="771"/>
      <c r="I287" s="766"/>
      <c r="J287" s="766"/>
      <c r="K287" s="771"/>
      <c r="L287" s="771"/>
    </row>
    <row r="288" spans="1:12" ht="15.75" customHeight="1">
      <c r="A288" s="766"/>
      <c r="B288" s="766"/>
      <c r="C288" s="766"/>
      <c r="D288" s="766"/>
      <c r="E288" s="767"/>
      <c r="F288" s="771"/>
      <c r="G288" s="771"/>
      <c r="H288" s="771"/>
      <c r="I288" s="766"/>
      <c r="J288" s="766"/>
      <c r="K288" s="771"/>
      <c r="L288" s="771"/>
    </row>
    <row r="289" spans="1:12" ht="15.75" customHeight="1">
      <c r="A289" s="766"/>
      <c r="B289" s="766"/>
      <c r="C289" s="766"/>
      <c r="D289" s="766"/>
      <c r="E289" s="767"/>
      <c r="F289" s="771"/>
      <c r="G289" s="771"/>
      <c r="H289" s="771"/>
      <c r="I289" s="766"/>
      <c r="J289" s="766"/>
      <c r="K289" s="771"/>
      <c r="L289" s="771"/>
    </row>
    <row r="290" spans="1:12" ht="15.75" customHeight="1">
      <c r="A290" s="766"/>
      <c r="B290" s="766"/>
      <c r="C290" s="766"/>
      <c r="D290" s="766"/>
      <c r="E290" s="767"/>
      <c r="F290" s="771"/>
      <c r="G290" s="771"/>
      <c r="H290" s="771"/>
      <c r="I290" s="766"/>
      <c r="J290" s="766"/>
      <c r="K290" s="771"/>
      <c r="L290" s="771"/>
    </row>
    <row r="291" spans="1:12" ht="15.75" customHeight="1">
      <c r="A291" s="766"/>
      <c r="B291" s="766"/>
      <c r="C291" s="766"/>
      <c r="D291" s="766"/>
      <c r="E291" s="767"/>
      <c r="F291" s="771"/>
      <c r="G291" s="771"/>
      <c r="H291" s="771"/>
      <c r="I291" s="766"/>
      <c r="J291" s="766"/>
      <c r="K291" s="771"/>
      <c r="L291" s="771"/>
    </row>
    <row r="292" spans="1:12" ht="15.75" customHeight="1">
      <c r="A292" s="766"/>
      <c r="B292" s="766"/>
      <c r="C292" s="766"/>
      <c r="D292" s="766"/>
      <c r="E292" s="767"/>
      <c r="F292" s="771"/>
      <c r="G292" s="771"/>
      <c r="H292" s="771"/>
      <c r="I292" s="766"/>
      <c r="J292" s="766"/>
      <c r="K292" s="771"/>
      <c r="L292" s="771"/>
    </row>
    <row r="293" spans="1:12" ht="15.75" customHeight="1">
      <c r="A293" s="766"/>
      <c r="B293" s="766"/>
      <c r="C293" s="766"/>
      <c r="D293" s="766"/>
      <c r="E293" s="767"/>
      <c r="F293" s="771"/>
      <c r="G293" s="771"/>
      <c r="H293" s="771"/>
      <c r="I293" s="766"/>
      <c r="J293" s="766"/>
      <c r="K293" s="771"/>
      <c r="L293" s="771"/>
    </row>
    <row r="294" spans="1:12" ht="15.75" customHeight="1">
      <c r="A294" s="766"/>
      <c r="B294" s="766"/>
      <c r="C294" s="766"/>
      <c r="D294" s="766"/>
      <c r="E294" s="767"/>
      <c r="F294" s="771"/>
      <c r="G294" s="771"/>
      <c r="H294" s="771"/>
      <c r="I294" s="766"/>
      <c r="J294" s="766"/>
      <c r="K294" s="771"/>
      <c r="L294" s="771"/>
    </row>
    <row r="295" spans="1:12" ht="15.75" customHeight="1">
      <c r="A295" s="766"/>
      <c r="B295" s="766"/>
      <c r="C295" s="766"/>
      <c r="D295" s="766"/>
      <c r="E295" s="767"/>
      <c r="F295" s="771"/>
      <c r="G295" s="771"/>
      <c r="H295" s="771"/>
      <c r="I295" s="766"/>
      <c r="J295" s="766"/>
      <c r="K295" s="771"/>
      <c r="L295" s="771"/>
    </row>
    <row r="296" spans="1:12" ht="15.75" customHeight="1">
      <c r="A296" s="766"/>
      <c r="B296" s="766"/>
      <c r="C296" s="766"/>
      <c r="D296" s="766"/>
      <c r="E296" s="767"/>
      <c r="F296" s="771"/>
      <c r="G296" s="771"/>
      <c r="H296" s="771"/>
      <c r="I296" s="766"/>
      <c r="J296" s="766"/>
      <c r="K296" s="771"/>
      <c r="L296" s="771"/>
    </row>
    <row r="297" spans="1:12" ht="15.75" customHeight="1">
      <c r="A297" s="766"/>
      <c r="B297" s="766"/>
      <c r="C297" s="766"/>
      <c r="D297" s="766"/>
      <c r="E297" s="767"/>
      <c r="F297" s="771"/>
      <c r="G297" s="771"/>
      <c r="H297" s="771"/>
      <c r="I297" s="766"/>
      <c r="J297" s="766"/>
      <c r="K297" s="771"/>
      <c r="L297" s="771"/>
    </row>
    <row r="298" spans="1:12" ht="15.75" customHeight="1">
      <c r="A298" s="766"/>
      <c r="B298" s="766"/>
      <c r="C298" s="766"/>
      <c r="D298" s="766"/>
      <c r="E298" s="767"/>
      <c r="F298" s="771"/>
      <c r="G298" s="771"/>
      <c r="H298" s="771"/>
      <c r="I298" s="766"/>
      <c r="J298" s="766"/>
      <c r="K298" s="771"/>
      <c r="L298" s="771"/>
    </row>
    <row r="299" spans="1:12" ht="15.75" customHeight="1">
      <c r="A299" s="766"/>
      <c r="B299" s="766"/>
      <c r="C299" s="766"/>
      <c r="D299" s="766"/>
      <c r="E299" s="767"/>
      <c r="F299" s="771"/>
      <c r="G299" s="771"/>
      <c r="H299" s="771"/>
      <c r="I299" s="766"/>
      <c r="J299" s="766"/>
      <c r="K299" s="771"/>
      <c r="L299" s="771"/>
    </row>
    <row r="300" spans="1:12" ht="15.75" customHeight="1">
      <c r="A300" s="766"/>
      <c r="B300" s="766"/>
      <c r="C300" s="766"/>
      <c r="D300" s="766"/>
      <c r="E300" s="767"/>
      <c r="F300" s="771"/>
      <c r="G300" s="771"/>
      <c r="H300" s="771"/>
      <c r="I300" s="766"/>
      <c r="J300" s="766"/>
      <c r="K300" s="771"/>
      <c r="L300" s="771"/>
    </row>
    <row r="301" spans="1:12" ht="15.75" customHeight="1">
      <c r="A301" s="766"/>
      <c r="B301" s="766"/>
      <c r="C301" s="766"/>
      <c r="D301" s="766"/>
      <c r="E301" s="767"/>
      <c r="F301" s="771"/>
      <c r="G301" s="771"/>
      <c r="H301" s="771"/>
      <c r="I301" s="766"/>
      <c r="J301" s="766"/>
      <c r="K301" s="771"/>
      <c r="L301" s="771"/>
    </row>
    <row r="302" spans="1:12" ht="15.75" customHeight="1">
      <c r="A302" s="766"/>
      <c r="B302" s="766"/>
      <c r="C302" s="766"/>
      <c r="D302" s="766"/>
      <c r="E302" s="767"/>
      <c r="F302" s="771"/>
      <c r="G302" s="771"/>
      <c r="H302" s="771"/>
      <c r="I302" s="766"/>
      <c r="J302" s="766"/>
      <c r="K302" s="771"/>
      <c r="L302" s="771"/>
    </row>
    <row r="303" spans="1:12" ht="15.75" customHeight="1">
      <c r="A303" s="766"/>
      <c r="B303" s="766"/>
      <c r="C303" s="766"/>
      <c r="D303" s="766"/>
      <c r="E303" s="767"/>
      <c r="F303" s="771"/>
      <c r="G303" s="771"/>
      <c r="H303" s="771"/>
      <c r="I303" s="766"/>
      <c r="J303" s="766"/>
      <c r="K303" s="771"/>
      <c r="L303" s="771"/>
    </row>
    <row r="304" spans="1:12" ht="15.75" customHeight="1">
      <c r="A304" s="766"/>
      <c r="B304" s="766"/>
      <c r="C304" s="766"/>
      <c r="D304" s="766"/>
      <c r="E304" s="767"/>
      <c r="F304" s="771"/>
      <c r="G304" s="771"/>
      <c r="H304" s="771"/>
      <c r="I304" s="766"/>
      <c r="J304" s="766"/>
      <c r="K304" s="771"/>
      <c r="L304" s="771"/>
    </row>
    <row r="305" spans="1:12" ht="15.75" customHeight="1">
      <c r="A305" s="766"/>
      <c r="B305" s="766"/>
      <c r="C305" s="766"/>
      <c r="D305" s="766"/>
      <c r="E305" s="767"/>
      <c r="F305" s="771"/>
      <c r="G305" s="771"/>
      <c r="H305" s="771"/>
      <c r="I305" s="766"/>
      <c r="J305" s="766"/>
      <c r="K305" s="771"/>
      <c r="L305" s="771"/>
    </row>
    <row r="306" spans="1:12" ht="15.75" customHeight="1">
      <c r="A306" s="766"/>
      <c r="B306" s="766"/>
      <c r="C306" s="766"/>
      <c r="D306" s="766"/>
      <c r="E306" s="767"/>
      <c r="F306" s="771"/>
      <c r="G306" s="771"/>
      <c r="H306" s="771"/>
      <c r="I306" s="766"/>
      <c r="J306" s="766"/>
      <c r="K306" s="771"/>
      <c r="L306" s="771"/>
    </row>
    <row r="307" spans="1:12" ht="15.75" customHeight="1">
      <c r="A307" s="766"/>
      <c r="B307" s="766"/>
      <c r="C307" s="766"/>
      <c r="D307" s="766"/>
      <c r="E307" s="767"/>
      <c r="F307" s="771"/>
      <c r="G307" s="771"/>
      <c r="H307" s="771"/>
      <c r="I307" s="766"/>
      <c r="J307" s="766"/>
      <c r="K307" s="771"/>
      <c r="L307" s="771"/>
    </row>
    <row r="308" spans="1:12" ht="15.75" customHeight="1">
      <c r="A308" s="766"/>
      <c r="B308" s="766"/>
      <c r="C308" s="766"/>
      <c r="D308" s="766"/>
      <c r="E308" s="767"/>
      <c r="F308" s="771"/>
      <c r="G308" s="771"/>
      <c r="H308" s="771"/>
      <c r="I308" s="766"/>
      <c r="J308" s="766"/>
      <c r="K308" s="771"/>
      <c r="L308" s="771"/>
    </row>
    <row r="309" spans="1:12" ht="15.75" customHeight="1">
      <c r="A309" s="766"/>
      <c r="B309" s="766"/>
      <c r="C309" s="766"/>
      <c r="D309" s="766"/>
      <c r="E309" s="767"/>
      <c r="F309" s="771"/>
      <c r="G309" s="771"/>
      <c r="H309" s="771"/>
      <c r="I309" s="766"/>
      <c r="J309" s="766"/>
      <c r="K309" s="771"/>
      <c r="L309" s="771"/>
    </row>
    <row r="310" spans="1:12" ht="15.75" customHeight="1">
      <c r="A310" s="766"/>
      <c r="B310" s="766"/>
      <c r="C310" s="766"/>
      <c r="D310" s="766"/>
      <c r="E310" s="767"/>
      <c r="F310" s="771"/>
      <c r="G310" s="771"/>
      <c r="H310" s="771"/>
      <c r="I310" s="766"/>
      <c r="J310" s="766"/>
      <c r="K310" s="771"/>
      <c r="L310" s="771"/>
    </row>
    <row r="311" spans="1:12" ht="15.75" customHeight="1">
      <c r="A311" s="766"/>
      <c r="B311" s="766"/>
      <c r="C311" s="766"/>
      <c r="D311" s="766"/>
      <c r="E311" s="767"/>
      <c r="F311" s="771"/>
      <c r="G311" s="771"/>
      <c r="H311" s="771"/>
      <c r="I311" s="766"/>
      <c r="J311" s="766"/>
      <c r="K311" s="771"/>
      <c r="L311" s="771"/>
    </row>
    <row r="312" spans="1:12" ht="15.75" customHeight="1">
      <c r="A312" s="766"/>
      <c r="B312" s="766"/>
      <c r="C312" s="766"/>
      <c r="D312" s="766"/>
      <c r="E312" s="767"/>
      <c r="F312" s="771"/>
      <c r="G312" s="771"/>
      <c r="H312" s="771"/>
      <c r="I312" s="766"/>
      <c r="J312" s="766"/>
      <c r="K312" s="771"/>
      <c r="L312" s="771"/>
    </row>
    <row r="313" spans="1:12" ht="15.75" customHeight="1">
      <c r="A313" s="766"/>
      <c r="B313" s="766"/>
      <c r="C313" s="766"/>
      <c r="D313" s="766"/>
      <c r="E313" s="767"/>
      <c r="F313" s="771"/>
      <c r="G313" s="771"/>
      <c r="H313" s="771"/>
      <c r="I313" s="766"/>
      <c r="J313" s="766"/>
      <c r="K313" s="771"/>
      <c r="L313" s="771"/>
    </row>
    <row r="314" spans="1:12" ht="15.75" customHeight="1">
      <c r="A314" s="766"/>
      <c r="B314" s="766"/>
      <c r="C314" s="766"/>
      <c r="D314" s="766"/>
      <c r="E314" s="767"/>
      <c r="F314" s="771"/>
      <c r="G314" s="771"/>
      <c r="H314" s="771"/>
      <c r="I314" s="766"/>
      <c r="J314" s="766"/>
      <c r="K314" s="771"/>
      <c r="L314" s="771"/>
    </row>
    <row r="315" spans="1:12" ht="15.75" customHeight="1">
      <c r="A315" s="766"/>
      <c r="B315" s="766"/>
      <c r="C315" s="766"/>
      <c r="D315" s="766"/>
      <c r="E315" s="767"/>
      <c r="F315" s="771"/>
      <c r="G315" s="771"/>
      <c r="H315" s="771"/>
      <c r="I315" s="766"/>
      <c r="J315" s="766"/>
      <c r="K315" s="771"/>
      <c r="L315" s="771"/>
    </row>
    <row r="316" spans="1:12" ht="15.75" customHeight="1">
      <c r="A316" s="766"/>
      <c r="B316" s="766"/>
      <c r="C316" s="766"/>
      <c r="D316" s="766"/>
      <c r="E316" s="767"/>
      <c r="F316" s="771"/>
      <c r="G316" s="771"/>
      <c r="H316" s="771"/>
      <c r="I316" s="766"/>
      <c r="J316" s="766"/>
      <c r="K316" s="771"/>
      <c r="L316" s="771"/>
    </row>
    <row r="317" spans="1:12" ht="15.75" customHeight="1">
      <c r="A317" s="766"/>
      <c r="B317" s="766"/>
      <c r="C317" s="766"/>
      <c r="D317" s="766"/>
      <c r="E317" s="767"/>
      <c r="F317" s="771"/>
      <c r="G317" s="771"/>
      <c r="H317" s="771"/>
      <c r="I317" s="766"/>
      <c r="J317" s="766"/>
      <c r="K317" s="771"/>
      <c r="L317" s="771"/>
    </row>
    <row r="318" spans="1:12" ht="15.75" customHeight="1">
      <c r="A318" s="766"/>
      <c r="B318" s="766"/>
      <c r="C318" s="766"/>
      <c r="D318" s="766"/>
      <c r="E318" s="767"/>
      <c r="F318" s="771"/>
      <c r="G318" s="771"/>
      <c r="H318" s="771"/>
      <c r="I318" s="766"/>
      <c r="J318" s="766"/>
      <c r="K318" s="771"/>
      <c r="L318" s="771"/>
    </row>
    <row r="319" spans="1:12" ht="15.75" customHeight="1">
      <c r="A319" s="766"/>
      <c r="B319" s="766"/>
      <c r="C319" s="766"/>
      <c r="D319" s="766"/>
      <c r="E319" s="767"/>
      <c r="F319" s="771"/>
      <c r="G319" s="771"/>
      <c r="H319" s="771"/>
      <c r="I319" s="766"/>
      <c r="J319" s="766"/>
      <c r="K319" s="771"/>
      <c r="L319" s="771"/>
    </row>
    <row r="320" spans="1:12" ht="15.75" customHeight="1">
      <c r="A320" s="766"/>
      <c r="B320" s="766"/>
      <c r="C320" s="766"/>
      <c r="D320" s="766"/>
      <c r="E320" s="767"/>
      <c r="F320" s="771"/>
      <c r="G320" s="771"/>
      <c r="H320" s="771"/>
      <c r="I320" s="766"/>
      <c r="J320" s="766"/>
      <c r="K320" s="771"/>
      <c r="L320" s="771"/>
    </row>
    <row r="321" spans="1:12" ht="15.75" customHeight="1">
      <c r="A321" s="766"/>
      <c r="B321" s="766"/>
      <c r="C321" s="766"/>
      <c r="D321" s="766"/>
      <c r="E321" s="767"/>
      <c r="F321" s="771"/>
      <c r="G321" s="771"/>
      <c r="H321" s="771"/>
      <c r="I321" s="766"/>
      <c r="J321" s="766"/>
      <c r="K321" s="771"/>
      <c r="L321" s="771"/>
    </row>
    <row r="322" spans="1:12" ht="15.75" customHeight="1">
      <c r="A322" s="766"/>
      <c r="B322" s="766"/>
      <c r="C322" s="766"/>
      <c r="D322" s="766"/>
      <c r="E322" s="767"/>
      <c r="F322" s="771"/>
      <c r="G322" s="771"/>
      <c r="H322" s="771"/>
      <c r="I322" s="766"/>
      <c r="J322" s="766"/>
      <c r="K322" s="771"/>
      <c r="L322" s="771"/>
    </row>
    <row r="323" spans="1:12" ht="15.75" customHeight="1">
      <c r="A323" s="766"/>
      <c r="B323" s="766"/>
      <c r="C323" s="766"/>
      <c r="D323" s="766"/>
      <c r="E323" s="767"/>
      <c r="F323" s="771"/>
      <c r="G323" s="771"/>
      <c r="H323" s="771"/>
      <c r="I323" s="766"/>
      <c r="J323" s="766"/>
      <c r="K323" s="771"/>
      <c r="L323" s="771"/>
    </row>
    <row r="324" spans="1:12" ht="15.75" customHeight="1">
      <c r="A324" s="766"/>
      <c r="B324" s="766"/>
      <c r="C324" s="766"/>
      <c r="D324" s="766"/>
      <c r="E324" s="767"/>
      <c r="F324" s="771"/>
      <c r="G324" s="771"/>
      <c r="H324" s="771"/>
      <c r="I324" s="766"/>
      <c r="J324" s="766"/>
      <c r="K324" s="771"/>
      <c r="L324" s="771"/>
    </row>
    <row r="325" spans="1:12" ht="15.75" customHeight="1">
      <c r="A325" s="766"/>
      <c r="B325" s="766"/>
      <c r="C325" s="766"/>
      <c r="D325" s="766"/>
      <c r="E325" s="767"/>
      <c r="F325" s="771"/>
      <c r="G325" s="771"/>
      <c r="H325" s="771"/>
      <c r="I325" s="766"/>
      <c r="J325" s="766"/>
      <c r="K325" s="771"/>
      <c r="L325" s="771"/>
    </row>
    <row r="326" spans="1:12" ht="15.75" customHeight="1">
      <c r="A326" s="766"/>
      <c r="B326" s="766"/>
      <c r="C326" s="766"/>
      <c r="D326" s="766"/>
      <c r="E326" s="767"/>
      <c r="F326" s="771"/>
      <c r="G326" s="771"/>
      <c r="H326" s="771"/>
      <c r="I326" s="766"/>
      <c r="J326" s="766"/>
      <c r="K326" s="771"/>
      <c r="L326" s="771"/>
    </row>
    <row r="327" spans="1:12" ht="15.75" customHeight="1">
      <c r="A327" s="766"/>
      <c r="B327" s="766"/>
      <c r="C327" s="766"/>
      <c r="D327" s="766"/>
      <c r="E327" s="767"/>
      <c r="F327" s="771"/>
      <c r="G327" s="771"/>
      <c r="H327" s="771"/>
      <c r="I327" s="766"/>
      <c r="J327" s="766"/>
      <c r="K327" s="771"/>
      <c r="L327" s="771"/>
    </row>
    <row r="328" spans="1:12" ht="15.75" customHeight="1">
      <c r="A328" s="766"/>
      <c r="B328" s="766"/>
      <c r="C328" s="766"/>
      <c r="D328" s="766"/>
      <c r="E328" s="767"/>
      <c r="F328" s="771"/>
      <c r="G328" s="771"/>
      <c r="H328" s="771"/>
      <c r="I328" s="766"/>
      <c r="J328" s="766"/>
      <c r="K328" s="771"/>
      <c r="L328" s="771"/>
    </row>
    <row r="329" spans="1:12" ht="15.75" customHeight="1">
      <c r="A329" s="766"/>
      <c r="B329" s="766"/>
      <c r="C329" s="766"/>
      <c r="D329" s="766"/>
      <c r="E329" s="767"/>
      <c r="F329" s="771"/>
      <c r="G329" s="771"/>
      <c r="H329" s="771"/>
      <c r="I329" s="766"/>
      <c r="J329" s="766"/>
      <c r="K329" s="771"/>
      <c r="L329" s="771"/>
    </row>
    <row r="330" spans="1:12" ht="15.75" customHeight="1">
      <c r="A330" s="766"/>
      <c r="B330" s="766"/>
      <c r="C330" s="766"/>
      <c r="D330" s="766"/>
      <c r="E330" s="767"/>
      <c r="F330" s="771"/>
      <c r="G330" s="771"/>
      <c r="H330" s="771"/>
      <c r="I330" s="766"/>
      <c r="J330" s="766"/>
      <c r="K330" s="771"/>
      <c r="L330" s="771"/>
    </row>
    <row r="331" spans="1:12" ht="15.75" customHeight="1">
      <c r="A331" s="766"/>
      <c r="B331" s="766"/>
      <c r="C331" s="766"/>
      <c r="D331" s="766"/>
      <c r="E331" s="767"/>
      <c r="F331" s="771"/>
      <c r="G331" s="771"/>
      <c r="H331" s="771"/>
      <c r="I331" s="766"/>
      <c r="J331" s="766"/>
      <c r="K331" s="771"/>
      <c r="L331" s="771"/>
    </row>
    <row r="332" spans="1:12" ht="15.75" customHeight="1">
      <c r="A332" s="766"/>
      <c r="B332" s="766"/>
      <c r="C332" s="766"/>
      <c r="D332" s="766"/>
      <c r="E332" s="767"/>
      <c r="F332" s="771"/>
      <c r="G332" s="771"/>
      <c r="H332" s="771"/>
      <c r="I332" s="766"/>
      <c r="J332" s="766"/>
      <c r="K332" s="771"/>
      <c r="L332" s="771"/>
    </row>
    <row r="333" spans="1:12" ht="15.75" customHeight="1">
      <c r="A333" s="766"/>
      <c r="B333" s="766"/>
      <c r="C333" s="766"/>
      <c r="D333" s="766"/>
      <c r="E333" s="767"/>
      <c r="F333" s="771"/>
      <c r="G333" s="771"/>
      <c r="H333" s="771"/>
      <c r="I333" s="766"/>
      <c r="J333" s="766"/>
      <c r="K333" s="771"/>
      <c r="L333" s="771"/>
    </row>
    <row r="334" spans="1:12" ht="15.75" customHeight="1">
      <c r="A334" s="766"/>
      <c r="B334" s="766"/>
      <c r="C334" s="766"/>
      <c r="D334" s="766"/>
      <c r="E334" s="767"/>
      <c r="F334" s="771"/>
      <c r="G334" s="771"/>
      <c r="H334" s="771"/>
      <c r="I334" s="766"/>
      <c r="J334" s="766"/>
      <c r="K334" s="771"/>
      <c r="L334" s="771"/>
    </row>
    <row r="335" spans="1:12" ht="15.75" customHeight="1">
      <c r="A335" s="766"/>
      <c r="B335" s="766"/>
      <c r="C335" s="766"/>
      <c r="D335" s="766"/>
      <c r="E335" s="767"/>
      <c r="F335" s="771"/>
      <c r="G335" s="771"/>
      <c r="H335" s="771"/>
      <c r="I335" s="766"/>
      <c r="J335" s="766"/>
      <c r="K335" s="771"/>
      <c r="L335" s="771"/>
    </row>
    <row r="336" spans="1:12" ht="15.75" customHeight="1">
      <c r="A336" s="766"/>
      <c r="B336" s="766"/>
      <c r="C336" s="766"/>
      <c r="D336" s="766"/>
      <c r="E336" s="767"/>
      <c r="F336" s="771"/>
      <c r="G336" s="771"/>
      <c r="H336" s="771"/>
      <c r="I336" s="766"/>
      <c r="J336" s="766"/>
      <c r="K336" s="771"/>
      <c r="L336" s="771"/>
    </row>
    <row r="337" spans="1:12" ht="15.75" customHeight="1">
      <c r="A337" s="766"/>
      <c r="B337" s="766"/>
      <c r="C337" s="766"/>
      <c r="D337" s="766"/>
      <c r="E337" s="767"/>
      <c r="F337" s="771"/>
      <c r="G337" s="771"/>
      <c r="H337" s="771"/>
      <c r="I337" s="766"/>
      <c r="J337" s="766"/>
      <c r="K337" s="771"/>
      <c r="L337" s="771"/>
    </row>
    <row r="338" spans="1:12" ht="15.75" customHeight="1">
      <c r="A338" s="766"/>
      <c r="B338" s="766"/>
      <c r="C338" s="766"/>
      <c r="D338" s="766"/>
      <c r="E338" s="767"/>
      <c r="F338" s="771"/>
      <c r="G338" s="771"/>
      <c r="H338" s="771"/>
      <c r="I338" s="766"/>
      <c r="J338" s="766"/>
      <c r="K338" s="771"/>
      <c r="L338" s="771"/>
    </row>
    <row r="339" spans="1:12" ht="15.75" customHeight="1">
      <c r="A339" s="766"/>
      <c r="B339" s="766"/>
      <c r="C339" s="766"/>
      <c r="D339" s="766"/>
      <c r="E339" s="767"/>
      <c r="F339" s="771"/>
      <c r="G339" s="771"/>
      <c r="H339" s="771"/>
      <c r="I339" s="766"/>
      <c r="J339" s="766"/>
      <c r="K339" s="771"/>
      <c r="L339" s="771"/>
    </row>
    <row r="340" spans="1:12" ht="15.75" customHeight="1">
      <c r="A340" s="766"/>
      <c r="B340" s="766"/>
      <c r="C340" s="766"/>
      <c r="D340" s="766"/>
      <c r="E340" s="767"/>
      <c r="F340" s="771"/>
      <c r="G340" s="771"/>
      <c r="H340" s="771"/>
      <c r="I340" s="766"/>
      <c r="J340" s="766"/>
      <c r="K340" s="771"/>
      <c r="L340" s="771"/>
    </row>
    <row r="341" spans="1:12" ht="15.75" customHeight="1">
      <c r="A341" s="766"/>
      <c r="B341" s="766"/>
      <c r="C341" s="766"/>
      <c r="D341" s="766"/>
      <c r="E341" s="767"/>
      <c r="F341" s="771"/>
      <c r="G341" s="771"/>
      <c r="H341" s="771"/>
      <c r="I341" s="766"/>
      <c r="J341" s="766"/>
      <c r="K341" s="771"/>
      <c r="L341" s="771"/>
    </row>
    <row r="342" spans="1:12" ht="15.75" customHeight="1">
      <c r="A342" s="766"/>
      <c r="B342" s="766"/>
      <c r="C342" s="766"/>
      <c r="D342" s="766"/>
      <c r="E342" s="767"/>
      <c r="F342" s="771"/>
      <c r="G342" s="771"/>
      <c r="H342" s="771"/>
      <c r="I342" s="766"/>
      <c r="J342" s="766"/>
      <c r="K342" s="771"/>
      <c r="L342" s="771"/>
    </row>
    <row r="343" spans="1:12" ht="15.75" customHeight="1">
      <c r="A343" s="766"/>
      <c r="B343" s="766"/>
      <c r="C343" s="766"/>
      <c r="D343" s="766"/>
      <c r="E343" s="767"/>
      <c r="F343" s="771"/>
      <c r="G343" s="771"/>
      <c r="H343" s="771"/>
      <c r="I343" s="766"/>
      <c r="J343" s="766"/>
      <c r="K343" s="771"/>
      <c r="L343" s="771"/>
    </row>
    <row r="344" spans="1:12" ht="15.75" customHeight="1">
      <c r="A344" s="766"/>
      <c r="B344" s="766"/>
      <c r="C344" s="766"/>
      <c r="D344" s="766"/>
      <c r="E344" s="767"/>
      <c r="F344" s="771"/>
      <c r="G344" s="771"/>
      <c r="H344" s="771"/>
      <c r="I344" s="766"/>
      <c r="J344" s="766"/>
      <c r="K344" s="771"/>
      <c r="L344" s="771"/>
    </row>
    <row r="345" spans="1:12" ht="15.75" customHeight="1">
      <c r="A345" s="766"/>
      <c r="B345" s="766"/>
      <c r="C345" s="766"/>
      <c r="D345" s="766"/>
      <c r="E345" s="767"/>
      <c r="F345" s="771"/>
      <c r="G345" s="771"/>
      <c r="H345" s="771"/>
      <c r="I345" s="766"/>
      <c r="J345" s="766"/>
      <c r="K345" s="771"/>
      <c r="L345" s="771"/>
    </row>
    <row r="346" spans="1:12" ht="15.75" customHeight="1">
      <c r="A346" s="766"/>
      <c r="B346" s="766"/>
      <c r="C346" s="766"/>
      <c r="D346" s="766"/>
      <c r="E346" s="767"/>
      <c r="F346" s="771"/>
      <c r="G346" s="771"/>
      <c r="H346" s="771"/>
      <c r="I346" s="766"/>
      <c r="J346" s="766"/>
      <c r="K346" s="771"/>
      <c r="L346" s="771"/>
    </row>
    <row r="347" spans="1:12" ht="15.75" customHeight="1">
      <c r="A347" s="766"/>
      <c r="B347" s="766"/>
      <c r="C347" s="766"/>
      <c r="D347" s="766"/>
      <c r="E347" s="767"/>
      <c r="F347" s="771"/>
      <c r="G347" s="771"/>
      <c r="H347" s="771"/>
      <c r="I347" s="766"/>
      <c r="J347" s="766"/>
      <c r="K347" s="771"/>
      <c r="L347" s="771"/>
    </row>
    <row r="348" spans="1:12" ht="15.75" customHeight="1">
      <c r="A348" s="766"/>
      <c r="B348" s="766"/>
      <c r="C348" s="766"/>
      <c r="D348" s="766"/>
      <c r="E348" s="767"/>
      <c r="F348" s="771"/>
      <c r="G348" s="771"/>
      <c r="H348" s="771"/>
      <c r="I348" s="766"/>
      <c r="J348" s="766"/>
      <c r="K348" s="771"/>
      <c r="L348" s="771"/>
    </row>
    <row r="349" spans="1:12" ht="15.75" customHeight="1">
      <c r="A349" s="766"/>
      <c r="B349" s="766"/>
      <c r="C349" s="766"/>
      <c r="D349" s="766"/>
      <c r="E349" s="767"/>
      <c r="F349" s="771"/>
      <c r="G349" s="771"/>
      <c r="H349" s="771"/>
      <c r="I349" s="766"/>
      <c r="J349" s="766"/>
      <c r="K349" s="771"/>
      <c r="L349" s="771"/>
    </row>
    <row r="350" spans="1:12" ht="15.75" customHeight="1">
      <c r="A350" s="766"/>
      <c r="B350" s="766"/>
      <c r="C350" s="766"/>
      <c r="D350" s="766"/>
      <c r="E350" s="767"/>
      <c r="F350" s="771"/>
      <c r="G350" s="771"/>
      <c r="H350" s="771"/>
      <c r="I350" s="766"/>
      <c r="J350" s="766"/>
      <c r="K350" s="771"/>
      <c r="L350" s="771"/>
    </row>
    <row r="351" spans="1:12" ht="15.75" customHeight="1">
      <c r="A351" s="766"/>
      <c r="B351" s="766"/>
      <c r="C351" s="766"/>
      <c r="D351" s="766"/>
      <c r="E351" s="767"/>
      <c r="F351" s="771"/>
      <c r="G351" s="771"/>
      <c r="H351" s="771"/>
      <c r="I351" s="766"/>
      <c r="J351" s="766"/>
      <c r="K351" s="771"/>
      <c r="L351" s="771"/>
    </row>
    <row r="352" spans="1:12" ht="15.75" customHeight="1">
      <c r="A352" s="766"/>
      <c r="B352" s="766"/>
      <c r="C352" s="766"/>
      <c r="D352" s="766"/>
      <c r="E352" s="767"/>
      <c r="F352" s="771"/>
      <c r="G352" s="771"/>
      <c r="H352" s="771"/>
      <c r="I352" s="766"/>
      <c r="J352" s="766"/>
      <c r="K352" s="771"/>
      <c r="L352" s="771"/>
    </row>
    <row r="353" spans="1:12" ht="15.75" customHeight="1">
      <c r="A353" s="766"/>
      <c r="B353" s="766"/>
      <c r="C353" s="766"/>
      <c r="D353" s="766"/>
      <c r="E353" s="767"/>
      <c r="F353" s="771"/>
      <c r="G353" s="771"/>
      <c r="H353" s="771"/>
      <c r="I353" s="766"/>
      <c r="J353" s="766"/>
      <c r="K353" s="771"/>
      <c r="L353" s="771"/>
    </row>
    <row r="354" spans="1:12" ht="15.75" customHeight="1">
      <c r="A354" s="766"/>
      <c r="B354" s="766"/>
      <c r="C354" s="766"/>
      <c r="D354" s="766"/>
      <c r="E354" s="767"/>
      <c r="F354" s="771"/>
      <c r="G354" s="771"/>
      <c r="H354" s="771"/>
      <c r="I354" s="766"/>
      <c r="J354" s="766"/>
      <c r="K354" s="771"/>
      <c r="L354" s="771"/>
    </row>
    <row r="355" spans="1:12" ht="15.75" customHeight="1">
      <c r="A355" s="766"/>
      <c r="B355" s="766"/>
      <c r="C355" s="766"/>
      <c r="D355" s="766"/>
      <c r="E355" s="767"/>
      <c r="F355" s="771"/>
      <c r="G355" s="771"/>
      <c r="H355" s="771"/>
      <c r="I355" s="766"/>
      <c r="J355" s="766"/>
      <c r="K355" s="771"/>
      <c r="L355" s="771"/>
    </row>
    <row r="356" spans="1:12" ht="15.75" customHeight="1">
      <c r="A356" s="766"/>
      <c r="B356" s="766"/>
      <c r="C356" s="766"/>
      <c r="D356" s="766"/>
      <c r="E356" s="767"/>
      <c r="F356" s="771"/>
      <c r="G356" s="771"/>
      <c r="H356" s="771"/>
      <c r="I356" s="766"/>
      <c r="J356" s="766"/>
      <c r="K356" s="771"/>
      <c r="L356" s="771"/>
    </row>
    <row r="357" spans="1:12" ht="15.75" customHeight="1">
      <c r="A357" s="766"/>
      <c r="B357" s="766"/>
      <c r="C357" s="766"/>
      <c r="D357" s="766"/>
      <c r="E357" s="767"/>
      <c r="F357" s="771"/>
      <c r="G357" s="771"/>
      <c r="H357" s="771"/>
      <c r="I357" s="766"/>
      <c r="J357" s="766"/>
      <c r="K357" s="771"/>
      <c r="L357" s="771"/>
    </row>
    <row r="358" spans="1:12" ht="15.75" customHeight="1">
      <c r="A358" s="766"/>
      <c r="B358" s="766"/>
      <c r="C358" s="766"/>
      <c r="D358" s="766"/>
      <c r="E358" s="767"/>
      <c r="F358" s="771"/>
      <c r="G358" s="771"/>
      <c r="H358" s="771"/>
      <c r="I358" s="766"/>
      <c r="J358" s="766"/>
      <c r="K358" s="771"/>
      <c r="L358" s="771"/>
    </row>
    <row r="359" spans="1:12" ht="15.75" customHeight="1">
      <c r="A359" s="766"/>
      <c r="B359" s="766"/>
      <c r="C359" s="766"/>
      <c r="D359" s="766"/>
      <c r="E359" s="767"/>
      <c r="F359" s="771"/>
      <c r="G359" s="771"/>
      <c r="H359" s="771"/>
      <c r="I359" s="766"/>
      <c r="J359" s="766"/>
      <c r="K359" s="771"/>
      <c r="L359" s="771"/>
    </row>
    <row r="360" spans="1:12" ht="15.75" customHeight="1">
      <c r="A360" s="766"/>
      <c r="B360" s="766"/>
      <c r="C360" s="766"/>
      <c r="D360" s="766"/>
      <c r="E360" s="767"/>
      <c r="F360" s="771"/>
      <c r="G360" s="771"/>
      <c r="H360" s="771"/>
      <c r="I360" s="766"/>
      <c r="J360" s="766"/>
      <c r="K360" s="771"/>
      <c r="L360" s="771"/>
    </row>
    <row r="361" spans="1:12" ht="15.75" customHeight="1">
      <c r="A361" s="766"/>
      <c r="B361" s="766"/>
      <c r="C361" s="766"/>
      <c r="D361" s="766"/>
      <c r="E361" s="767"/>
      <c r="F361" s="771"/>
      <c r="G361" s="771"/>
      <c r="H361" s="771"/>
      <c r="I361" s="766"/>
      <c r="J361" s="766"/>
      <c r="K361" s="771"/>
      <c r="L361" s="771"/>
    </row>
    <row r="362" spans="1:12" ht="15.75" customHeight="1">
      <c r="A362" s="766"/>
      <c r="B362" s="766"/>
      <c r="C362" s="766"/>
      <c r="D362" s="766"/>
      <c r="E362" s="767"/>
      <c r="F362" s="771"/>
      <c r="G362" s="771"/>
      <c r="H362" s="771"/>
      <c r="I362" s="766"/>
      <c r="J362" s="766"/>
      <c r="K362" s="771"/>
      <c r="L362" s="771"/>
    </row>
    <row r="363" spans="1:12" ht="15.75" customHeight="1">
      <c r="A363" s="766"/>
      <c r="B363" s="766"/>
      <c r="C363" s="766"/>
      <c r="D363" s="766"/>
      <c r="E363" s="767"/>
      <c r="F363" s="771"/>
      <c r="G363" s="771"/>
      <c r="H363" s="771"/>
      <c r="I363" s="766"/>
      <c r="J363" s="766"/>
      <c r="K363" s="771"/>
      <c r="L363" s="771"/>
    </row>
    <row r="364" spans="1:12" ht="15.75" customHeight="1">
      <c r="A364" s="766"/>
      <c r="B364" s="766"/>
      <c r="C364" s="766"/>
      <c r="D364" s="766"/>
      <c r="E364" s="767"/>
      <c r="F364" s="771"/>
      <c r="G364" s="771"/>
      <c r="H364" s="771"/>
      <c r="I364" s="766"/>
      <c r="J364" s="766"/>
      <c r="K364" s="771"/>
      <c r="L364" s="771"/>
    </row>
    <row r="365" spans="1:12" ht="15.75" customHeight="1">
      <c r="A365" s="766"/>
      <c r="B365" s="766"/>
      <c r="C365" s="766"/>
      <c r="D365" s="766"/>
      <c r="E365" s="767"/>
      <c r="F365" s="771"/>
      <c r="G365" s="771"/>
      <c r="H365" s="771"/>
      <c r="I365" s="766"/>
      <c r="J365" s="766"/>
      <c r="K365" s="771"/>
      <c r="L365" s="771"/>
    </row>
    <row r="366" spans="1:12" ht="15.75" customHeight="1">
      <c r="A366" s="766"/>
      <c r="B366" s="766"/>
      <c r="C366" s="766"/>
      <c r="D366" s="766"/>
      <c r="E366" s="767"/>
      <c r="F366" s="771"/>
      <c r="G366" s="771"/>
      <c r="H366" s="771"/>
      <c r="I366" s="766"/>
      <c r="J366" s="766"/>
      <c r="K366" s="771"/>
      <c r="L366" s="771"/>
    </row>
    <row r="367" spans="1:12" ht="15.75" customHeight="1">
      <c r="A367" s="766"/>
      <c r="B367" s="766"/>
      <c r="C367" s="766"/>
      <c r="D367" s="766"/>
      <c r="E367" s="767"/>
      <c r="F367" s="771"/>
      <c r="G367" s="771"/>
      <c r="H367" s="771"/>
      <c r="I367" s="766"/>
      <c r="J367" s="766"/>
      <c r="K367" s="771"/>
      <c r="L367" s="771"/>
    </row>
    <row r="368" spans="1:12" ht="15.75" customHeight="1">
      <c r="A368" s="766"/>
      <c r="B368" s="766"/>
      <c r="C368" s="766"/>
      <c r="D368" s="766"/>
      <c r="E368" s="767"/>
      <c r="F368" s="771"/>
      <c r="G368" s="771"/>
      <c r="H368" s="771"/>
      <c r="I368" s="766"/>
      <c r="J368" s="766"/>
      <c r="K368" s="771"/>
      <c r="L368" s="771"/>
    </row>
    <row r="369" spans="1:12" ht="15.75" customHeight="1">
      <c r="A369" s="766"/>
      <c r="B369" s="766"/>
      <c r="C369" s="766"/>
      <c r="D369" s="766"/>
      <c r="E369" s="767"/>
      <c r="F369" s="771"/>
      <c r="G369" s="771"/>
      <c r="H369" s="771"/>
      <c r="I369" s="766"/>
      <c r="J369" s="766"/>
      <c r="K369" s="771"/>
      <c r="L369" s="771"/>
    </row>
    <row r="370" spans="1:12" ht="15.75" customHeight="1">
      <c r="A370" s="766"/>
      <c r="B370" s="766"/>
      <c r="C370" s="766"/>
      <c r="D370" s="766"/>
      <c r="E370" s="767"/>
      <c r="F370" s="771"/>
      <c r="G370" s="771"/>
      <c r="H370" s="771"/>
      <c r="I370" s="766"/>
      <c r="J370" s="766"/>
      <c r="K370" s="771"/>
      <c r="L370" s="771"/>
    </row>
    <row r="371" spans="1:12" ht="15.75" customHeight="1">
      <c r="A371" s="766"/>
      <c r="B371" s="766"/>
      <c r="C371" s="766"/>
      <c r="D371" s="766"/>
      <c r="E371" s="767"/>
      <c r="F371" s="771"/>
      <c r="G371" s="771"/>
      <c r="H371" s="771"/>
      <c r="I371" s="766"/>
      <c r="J371" s="766"/>
      <c r="K371" s="771"/>
      <c r="L371" s="771"/>
    </row>
    <row r="372" spans="1:12" ht="15.75" customHeight="1">
      <c r="A372" s="766"/>
      <c r="B372" s="766"/>
      <c r="C372" s="766"/>
      <c r="D372" s="766"/>
      <c r="E372" s="767"/>
      <c r="F372" s="771"/>
      <c r="G372" s="771"/>
      <c r="H372" s="771"/>
      <c r="I372" s="766"/>
      <c r="J372" s="766"/>
      <c r="K372" s="771"/>
      <c r="L372" s="771"/>
    </row>
    <row r="373" spans="1:12" ht="15.75" customHeight="1">
      <c r="A373" s="766"/>
      <c r="B373" s="766"/>
      <c r="C373" s="766"/>
      <c r="D373" s="766"/>
      <c r="E373" s="767"/>
      <c r="F373" s="771"/>
      <c r="G373" s="771"/>
      <c r="H373" s="771"/>
      <c r="I373" s="766"/>
      <c r="J373" s="766"/>
      <c r="K373" s="771"/>
      <c r="L373" s="771"/>
    </row>
    <row r="374" spans="1:12" ht="15.75" customHeight="1">
      <c r="A374" s="766"/>
      <c r="B374" s="766"/>
      <c r="C374" s="766"/>
      <c r="D374" s="766"/>
      <c r="E374" s="767"/>
      <c r="F374" s="771"/>
      <c r="G374" s="771"/>
      <c r="H374" s="771"/>
      <c r="I374" s="766"/>
      <c r="J374" s="766"/>
      <c r="K374" s="771"/>
      <c r="L374" s="771"/>
    </row>
    <row r="375" spans="1:12" ht="15.75" customHeight="1">
      <c r="A375" s="766"/>
      <c r="B375" s="766"/>
      <c r="C375" s="766"/>
      <c r="D375" s="766"/>
      <c r="E375" s="767"/>
      <c r="F375" s="771"/>
      <c r="G375" s="771"/>
      <c r="H375" s="771"/>
      <c r="I375" s="766"/>
      <c r="J375" s="766"/>
      <c r="K375" s="771"/>
      <c r="L375" s="771"/>
    </row>
    <row r="376" spans="1:12" ht="15.75" customHeight="1">
      <c r="A376" s="766"/>
      <c r="B376" s="766"/>
      <c r="C376" s="766"/>
      <c r="D376" s="766"/>
      <c r="E376" s="767"/>
      <c r="F376" s="771"/>
      <c r="G376" s="771"/>
      <c r="H376" s="771"/>
      <c r="I376" s="766"/>
      <c r="J376" s="766"/>
      <c r="K376" s="771"/>
      <c r="L376" s="771"/>
    </row>
    <row r="377" spans="1:12" ht="15.75" customHeight="1">
      <c r="A377" s="766"/>
      <c r="B377" s="766"/>
      <c r="C377" s="766"/>
      <c r="D377" s="766"/>
      <c r="E377" s="767"/>
      <c r="F377" s="771"/>
      <c r="G377" s="771"/>
      <c r="H377" s="771"/>
      <c r="I377" s="766"/>
      <c r="J377" s="766"/>
      <c r="K377" s="771"/>
      <c r="L377" s="771"/>
    </row>
    <row r="378" spans="1:12" ht="15.75" customHeight="1">
      <c r="A378" s="766"/>
      <c r="B378" s="766"/>
      <c r="C378" s="766"/>
      <c r="D378" s="766"/>
      <c r="E378" s="767"/>
      <c r="F378" s="771"/>
      <c r="G378" s="771"/>
      <c r="H378" s="771"/>
      <c r="I378" s="766"/>
      <c r="J378" s="766"/>
      <c r="K378" s="771"/>
      <c r="L378" s="771"/>
    </row>
    <row r="379" spans="1:12" ht="15.75" customHeight="1">
      <c r="A379" s="766"/>
      <c r="B379" s="766"/>
      <c r="C379" s="766"/>
      <c r="D379" s="766"/>
      <c r="E379" s="767"/>
      <c r="F379" s="771"/>
      <c r="G379" s="771"/>
      <c r="H379" s="771"/>
      <c r="I379" s="766"/>
      <c r="J379" s="766"/>
      <c r="K379" s="771"/>
      <c r="L379" s="771"/>
    </row>
    <row r="380" spans="1:12" ht="15.75" customHeight="1">
      <c r="A380" s="766"/>
      <c r="B380" s="766"/>
      <c r="C380" s="766"/>
      <c r="D380" s="766"/>
      <c r="E380" s="767"/>
      <c r="F380" s="771"/>
      <c r="G380" s="771"/>
      <c r="H380" s="771"/>
      <c r="I380" s="766"/>
      <c r="J380" s="766"/>
      <c r="K380" s="771"/>
      <c r="L380" s="771"/>
    </row>
    <row r="381" spans="1:12" ht="15.75" customHeight="1">
      <c r="A381" s="766"/>
      <c r="B381" s="766"/>
      <c r="C381" s="766"/>
      <c r="D381" s="766"/>
      <c r="E381" s="767"/>
      <c r="F381" s="771"/>
      <c r="G381" s="771"/>
      <c r="H381" s="771"/>
      <c r="I381" s="766"/>
      <c r="J381" s="766"/>
      <c r="K381" s="771"/>
      <c r="L381" s="771"/>
    </row>
    <row r="382" spans="1:12" ht="15.75" customHeight="1">
      <c r="A382" s="766"/>
      <c r="B382" s="766"/>
      <c r="C382" s="766"/>
      <c r="D382" s="766"/>
      <c r="E382" s="767"/>
      <c r="F382" s="771"/>
      <c r="G382" s="771"/>
      <c r="H382" s="771"/>
      <c r="I382" s="766"/>
      <c r="J382" s="766"/>
      <c r="K382" s="771"/>
      <c r="L382" s="771"/>
    </row>
    <row r="383" spans="1:12" ht="15.75" customHeight="1">
      <c r="A383" s="766"/>
      <c r="B383" s="766"/>
      <c r="C383" s="766"/>
      <c r="D383" s="766"/>
      <c r="E383" s="767"/>
      <c r="F383" s="771"/>
      <c r="G383" s="771"/>
      <c r="H383" s="771"/>
      <c r="I383" s="766"/>
      <c r="J383" s="766"/>
      <c r="K383" s="771"/>
      <c r="L383" s="771"/>
    </row>
    <row r="384" spans="1:12" ht="15.75" customHeight="1">
      <c r="A384" s="766"/>
      <c r="B384" s="766"/>
      <c r="C384" s="766"/>
      <c r="D384" s="766"/>
      <c r="E384" s="767"/>
      <c r="F384" s="771"/>
      <c r="G384" s="771"/>
      <c r="H384" s="771"/>
      <c r="I384" s="766"/>
      <c r="J384" s="766"/>
      <c r="K384" s="771"/>
      <c r="L384" s="771"/>
    </row>
    <row r="385" spans="1:12" ht="15.75" customHeight="1">
      <c r="A385" s="766"/>
      <c r="B385" s="766"/>
      <c r="C385" s="766"/>
      <c r="D385" s="766"/>
      <c r="E385" s="767"/>
      <c r="F385" s="771"/>
      <c r="G385" s="771"/>
      <c r="H385" s="771"/>
      <c r="I385" s="766"/>
      <c r="J385" s="766"/>
      <c r="K385" s="771"/>
      <c r="L385" s="771"/>
    </row>
    <row r="386" spans="1:12" ht="15.75" customHeight="1">
      <c r="A386" s="766"/>
      <c r="B386" s="766"/>
      <c r="C386" s="766"/>
      <c r="D386" s="766"/>
      <c r="E386" s="767"/>
      <c r="F386" s="771"/>
      <c r="G386" s="771"/>
      <c r="H386" s="771"/>
      <c r="I386" s="766"/>
      <c r="J386" s="766"/>
      <c r="K386" s="771"/>
      <c r="L386" s="771"/>
    </row>
    <row r="387" spans="1:12" ht="15.75" customHeight="1">
      <c r="A387" s="766"/>
      <c r="B387" s="766"/>
      <c r="C387" s="766"/>
      <c r="D387" s="766"/>
      <c r="E387" s="767"/>
      <c r="F387" s="771"/>
      <c r="G387" s="771"/>
      <c r="H387" s="771"/>
      <c r="I387" s="766"/>
      <c r="J387" s="766"/>
      <c r="K387" s="771"/>
      <c r="L387" s="771"/>
    </row>
    <row r="388" spans="1:12" ht="15.75" customHeight="1">
      <c r="A388" s="766"/>
      <c r="B388" s="766"/>
      <c r="C388" s="766"/>
      <c r="D388" s="766"/>
      <c r="E388" s="767"/>
      <c r="F388" s="771"/>
      <c r="G388" s="771"/>
      <c r="H388" s="771"/>
      <c r="I388" s="766"/>
      <c r="J388" s="766"/>
      <c r="K388" s="771"/>
      <c r="L388" s="771"/>
    </row>
    <row r="389" spans="1:12" ht="15.75" customHeight="1">
      <c r="A389" s="766"/>
      <c r="B389" s="766"/>
      <c r="C389" s="766"/>
      <c r="D389" s="766"/>
      <c r="E389" s="767"/>
      <c r="F389" s="771"/>
      <c r="G389" s="771"/>
      <c r="H389" s="771"/>
      <c r="I389" s="766"/>
      <c r="J389" s="766"/>
      <c r="K389" s="771"/>
      <c r="L389" s="771"/>
    </row>
    <row r="390" spans="1:12" ht="15.75" customHeight="1">
      <c r="A390" s="766"/>
      <c r="B390" s="766"/>
      <c r="C390" s="766"/>
      <c r="D390" s="766"/>
      <c r="E390" s="767"/>
      <c r="F390" s="771"/>
      <c r="G390" s="771"/>
      <c r="H390" s="771"/>
      <c r="I390" s="766"/>
      <c r="J390" s="766"/>
      <c r="K390" s="771"/>
      <c r="L390" s="771"/>
    </row>
    <row r="391" spans="1:12" ht="15.75" customHeight="1">
      <c r="A391" s="766"/>
      <c r="B391" s="766"/>
      <c r="C391" s="766"/>
      <c r="D391" s="766"/>
      <c r="E391" s="767"/>
      <c r="F391" s="771"/>
      <c r="G391" s="771"/>
      <c r="H391" s="771"/>
      <c r="I391" s="766"/>
      <c r="J391" s="766"/>
      <c r="K391" s="771"/>
      <c r="L391" s="771"/>
    </row>
    <row r="392" spans="1:12" ht="15.75" customHeight="1">
      <c r="A392" s="766"/>
      <c r="B392" s="766"/>
      <c r="C392" s="766"/>
      <c r="D392" s="766"/>
      <c r="E392" s="767"/>
      <c r="F392" s="771"/>
      <c r="G392" s="771"/>
      <c r="H392" s="771"/>
      <c r="I392" s="766"/>
      <c r="J392" s="766"/>
      <c r="K392" s="771"/>
      <c r="L392" s="771"/>
    </row>
    <row r="393" spans="1:12" ht="15.75" customHeight="1">
      <c r="A393" s="766"/>
      <c r="B393" s="766"/>
      <c r="C393" s="766"/>
      <c r="D393" s="766"/>
      <c r="E393" s="767"/>
      <c r="F393" s="771"/>
      <c r="G393" s="771"/>
      <c r="H393" s="771"/>
      <c r="I393" s="766"/>
      <c r="J393" s="766"/>
      <c r="K393" s="771"/>
      <c r="L393" s="771"/>
    </row>
    <row r="394" spans="1:12" ht="15.75" customHeight="1">
      <c r="A394" s="766"/>
      <c r="B394" s="766"/>
      <c r="C394" s="766"/>
      <c r="D394" s="766"/>
      <c r="E394" s="767"/>
      <c r="F394" s="771"/>
      <c r="G394" s="771"/>
      <c r="H394" s="771"/>
      <c r="I394" s="766"/>
      <c r="J394" s="766"/>
      <c r="K394" s="771"/>
      <c r="L394" s="771"/>
    </row>
    <row r="395" spans="1:12" ht="15.75" customHeight="1">
      <c r="A395" s="766"/>
      <c r="B395" s="766"/>
      <c r="C395" s="766"/>
      <c r="D395" s="766"/>
      <c r="E395" s="767"/>
      <c r="F395" s="771"/>
      <c r="G395" s="771"/>
      <c r="H395" s="771"/>
      <c r="I395" s="766"/>
      <c r="J395" s="766"/>
      <c r="K395" s="771"/>
      <c r="L395" s="771"/>
    </row>
    <row r="396" spans="1:12" ht="15.75" customHeight="1">
      <c r="A396" s="766"/>
      <c r="B396" s="766"/>
      <c r="C396" s="766"/>
      <c r="D396" s="766"/>
      <c r="E396" s="767"/>
      <c r="F396" s="771"/>
      <c r="G396" s="771"/>
      <c r="H396" s="771"/>
      <c r="I396" s="766"/>
      <c r="J396" s="766"/>
      <c r="K396" s="771"/>
      <c r="L396" s="771"/>
    </row>
    <row r="397" spans="1:12" ht="15.75" customHeight="1">
      <c r="A397" s="766"/>
      <c r="B397" s="766"/>
      <c r="C397" s="766"/>
      <c r="D397" s="766"/>
      <c r="E397" s="767"/>
      <c r="F397" s="771"/>
      <c r="G397" s="771"/>
      <c r="H397" s="771"/>
      <c r="I397" s="766"/>
      <c r="J397" s="766"/>
      <c r="K397" s="771"/>
      <c r="L397" s="771"/>
    </row>
    <row r="398" spans="1:12" ht="15.75" customHeight="1">
      <c r="A398" s="766"/>
      <c r="B398" s="766"/>
      <c r="C398" s="766"/>
      <c r="D398" s="766"/>
      <c r="E398" s="767"/>
      <c r="F398" s="771"/>
      <c r="G398" s="771"/>
      <c r="H398" s="771"/>
      <c r="I398" s="766"/>
      <c r="J398" s="766"/>
      <c r="K398" s="771"/>
      <c r="L398" s="771"/>
    </row>
    <row r="399" spans="1:12" ht="15.75" customHeight="1">
      <c r="A399" s="766"/>
      <c r="B399" s="766"/>
      <c r="C399" s="766"/>
      <c r="D399" s="766"/>
      <c r="E399" s="767"/>
      <c r="F399" s="771"/>
      <c r="G399" s="771"/>
      <c r="H399" s="771"/>
      <c r="I399" s="766"/>
      <c r="J399" s="766"/>
      <c r="K399" s="771"/>
      <c r="L399" s="771"/>
    </row>
    <row r="400" spans="1:12" ht="15.75" customHeight="1">
      <c r="A400" s="766"/>
      <c r="B400" s="766"/>
      <c r="C400" s="766"/>
      <c r="D400" s="766"/>
      <c r="E400" s="767"/>
      <c r="F400" s="771"/>
      <c r="G400" s="771"/>
      <c r="H400" s="771"/>
      <c r="I400" s="766"/>
      <c r="J400" s="766"/>
      <c r="K400" s="771"/>
      <c r="L400" s="771"/>
    </row>
    <row r="401" spans="1:12" ht="15.75" customHeight="1">
      <c r="A401" s="766"/>
      <c r="B401" s="766"/>
      <c r="C401" s="766"/>
      <c r="D401" s="766"/>
      <c r="E401" s="767"/>
      <c r="F401" s="771"/>
      <c r="G401" s="771"/>
      <c r="H401" s="771"/>
      <c r="I401" s="766"/>
      <c r="J401" s="766"/>
      <c r="K401" s="771"/>
      <c r="L401" s="771"/>
    </row>
    <row r="402" spans="1:12" ht="15.75" customHeight="1">
      <c r="A402" s="766"/>
      <c r="B402" s="766"/>
      <c r="C402" s="766"/>
      <c r="D402" s="766"/>
      <c r="E402" s="767"/>
      <c r="F402" s="771"/>
      <c r="G402" s="771"/>
      <c r="H402" s="771"/>
      <c r="I402" s="766"/>
      <c r="J402" s="766"/>
      <c r="K402" s="771"/>
      <c r="L402" s="771"/>
    </row>
    <row r="403" spans="1:12" ht="15.75" customHeight="1">
      <c r="A403" s="766"/>
      <c r="B403" s="766"/>
      <c r="C403" s="766"/>
      <c r="D403" s="766"/>
      <c r="E403" s="767"/>
      <c r="F403" s="771"/>
      <c r="G403" s="771"/>
      <c r="H403" s="771"/>
      <c r="I403" s="766"/>
      <c r="J403" s="766"/>
      <c r="K403" s="771"/>
      <c r="L403" s="771"/>
    </row>
    <row r="404" spans="1:12" ht="15.75" customHeight="1">
      <c r="A404" s="766"/>
      <c r="B404" s="766"/>
      <c r="C404" s="766"/>
      <c r="D404" s="766"/>
      <c r="E404" s="767"/>
      <c r="F404" s="771"/>
      <c r="G404" s="771"/>
      <c r="H404" s="771"/>
      <c r="I404" s="766"/>
      <c r="J404" s="766"/>
      <c r="K404" s="771"/>
      <c r="L404" s="771"/>
    </row>
    <row r="405" spans="1:12" ht="15.75" customHeight="1">
      <c r="A405" s="766"/>
      <c r="B405" s="766"/>
      <c r="C405" s="766"/>
      <c r="D405" s="766"/>
      <c r="E405" s="767"/>
      <c r="F405" s="771"/>
      <c r="G405" s="771"/>
      <c r="H405" s="771"/>
      <c r="I405" s="766"/>
      <c r="J405" s="766"/>
      <c r="K405" s="771"/>
      <c r="L405" s="771"/>
    </row>
    <row r="406" spans="1:12" ht="15.75" customHeight="1">
      <c r="A406" s="766"/>
      <c r="B406" s="766"/>
      <c r="C406" s="766"/>
      <c r="D406" s="766"/>
      <c r="E406" s="767"/>
      <c r="F406" s="771"/>
      <c r="G406" s="771"/>
      <c r="H406" s="771"/>
      <c r="I406" s="766"/>
      <c r="J406" s="766"/>
      <c r="K406" s="771"/>
      <c r="L406" s="771"/>
    </row>
    <row r="407" spans="1:12" ht="15.75" customHeight="1">
      <c r="A407" s="766"/>
      <c r="B407" s="766"/>
      <c r="C407" s="766"/>
      <c r="D407" s="766"/>
      <c r="E407" s="767"/>
      <c r="F407" s="771"/>
      <c r="G407" s="771"/>
      <c r="H407" s="771"/>
      <c r="I407" s="766"/>
      <c r="J407" s="766"/>
      <c r="K407" s="771"/>
      <c r="L407" s="771"/>
    </row>
    <row r="408" spans="1:12" ht="15.75" customHeight="1">
      <c r="A408" s="766"/>
      <c r="B408" s="766"/>
      <c r="C408" s="766"/>
      <c r="D408" s="766"/>
      <c r="E408" s="767"/>
      <c r="F408" s="771"/>
      <c r="G408" s="771"/>
      <c r="H408" s="771"/>
      <c r="I408" s="766"/>
      <c r="J408" s="766"/>
      <c r="K408" s="771"/>
      <c r="L408" s="771"/>
    </row>
    <row r="409" spans="1:12" ht="15.75" customHeight="1">
      <c r="A409" s="766"/>
      <c r="B409" s="766"/>
      <c r="C409" s="766"/>
      <c r="D409" s="766"/>
      <c r="E409" s="767"/>
      <c r="F409" s="771"/>
      <c r="G409" s="771"/>
      <c r="H409" s="771"/>
      <c r="I409" s="766"/>
      <c r="J409" s="766"/>
      <c r="K409" s="771"/>
      <c r="L409" s="771"/>
    </row>
    <row r="410" spans="1:12" ht="15.75" customHeight="1">
      <c r="A410" s="766"/>
      <c r="B410" s="766"/>
      <c r="C410" s="766"/>
      <c r="D410" s="766"/>
      <c r="E410" s="767"/>
      <c r="F410" s="771"/>
      <c r="G410" s="771"/>
      <c r="H410" s="771"/>
      <c r="I410" s="766"/>
      <c r="J410" s="766"/>
      <c r="K410" s="771"/>
      <c r="L410" s="771"/>
    </row>
    <row r="411" spans="1:12" ht="15.75" customHeight="1">
      <c r="A411" s="766"/>
      <c r="B411" s="766"/>
      <c r="C411" s="766"/>
      <c r="D411" s="766"/>
      <c r="E411" s="767"/>
      <c r="F411" s="771"/>
      <c r="G411" s="771"/>
      <c r="H411" s="771"/>
      <c r="I411" s="766"/>
      <c r="J411" s="766"/>
      <c r="K411" s="771"/>
      <c r="L411" s="771"/>
    </row>
    <row r="412" spans="1:12" ht="15.75" customHeight="1">
      <c r="A412" s="766"/>
      <c r="B412" s="766"/>
      <c r="C412" s="766"/>
      <c r="D412" s="766"/>
      <c r="E412" s="767"/>
      <c r="F412" s="771"/>
      <c r="G412" s="771"/>
      <c r="H412" s="771"/>
      <c r="I412" s="766"/>
      <c r="J412" s="766"/>
      <c r="K412" s="771"/>
      <c r="L412" s="771"/>
    </row>
    <row r="413" spans="1:12" ht="15.75" customHeight="1">
      <c r="A413" s="766"/>
      <c r="B413" s="766"/>
      <c r="C413" s="766"/>
      <c r="D413" s="766"/>
      <c r="E413" s="767"/>
      <c r="F413" s="771"/>
      <c r="G413" s="771"/>
      <c r="H413" s="771"/>
      <c r="I413" s="766"/>
      <c r="J413" s="766"/>
      <c r="K413" s="771"/>
      <c r="L413" s="771"/>
    </row>
    <row r="414" spans="1:12" ht="15.75" customHeight="1">
      <c r="A414" s="766"/>
      <c r="B414" s="766"/>
      <c r="C414" s="766"/>
      <c r="D414" s="766"/>
      <c r="E414" s="767"/>
      <c r="F414" s="771"/>
      <c r="G414" s="771"/>
      <c r="H414" s="771"/>
      <c r="I414" s="766"/>
      <c r="J414" s="766"/>
      <c r="K414" s="771"/>
      <c r="L414" s="771"/>
    </row>
    <row r="415" spans="1:12" ht="15.75" customHeight="1">
      <c r="A415" s="766"/>
      <c r="B415" s="766"/>
      <c r="C415" s="766"/>
      <c r="D415" s="766"/>
      <c r="E415" s="767"/>
      <c r="F415" s="771"/>
      <c r="G415" s="771"/>
      <c r="H415" s="771"/>
      <c r="I415" s="766"/>
      <c r="J415" s="766"/>
      <c r="K415" s="771"/>
      <c r="L415" s="771"/>
    </row>
    <row r="416" spans="1:12" ht="15.75" customHeight="1">
      <c r="A416" s="766"/>
      <c r="B416" s="766"/>
      <c r="C416" s="766"/>
      <c r="D416" s="766"/>
      <c r="E416" s="767"/>
      <c r="F416" s="771"/>
      <c r="G416" s="771"/>
      <c r="H416" s="771"/>
      <c r="I416" s="766"/>
      <c r="J416" s="766"/>
      <c r="K416" s="771"/>
      <c r="L416" s="771"/>
    </row>
    <row r="417" spans="1:12" ht="15.75" customHeight="1">
      <c r="A417" s="766"/>
      <c r="B417" s="766"/>
      <c r="C417" s="766"/>
      <c r="D417" s="766"/>
      <c r="E417" s="767"/>
      <c r="F417" s="771"/>
      <c r="G417" s="771"/>
      <c r="H417" s="771"/>
      <c r="I417" s="766"/>
      <c r="J417" s="766"/>
      <c r="K417" s="771"/>
      <c r="L417" s="771"/>
    </row>
    <row r="418" spans="1:12" ht="15.75" customHeight="1">
      <c r="A418" s="766"/>
      <c r="B418" s="766"/>
      <c r="C418" s="766"/>
      <c r="D418" s="766"/>
      <c r="E418" s="767"/>
      <c r="F418" s="771"/>
      <c r="G418" s="771"/>
      <c r="H418" s="771"/>
      <c r="I418" s="766"/>
      <c r="J418" s="766"/>
      <c r="K418" s="771"/>
      <c r="L418" s="771"/>
    </row>
    <row r="419" spans="1:12" ht="15.75" customHeight="1">
      <c r="A419" s="766"/>
      <c r="B419" s="766"/>
      <c r="C419" s="766"/>
      <c r="D419" s="766"/>
      <c r="E419" s="767"/>
      <c r="F419" s="771"/>
      <c r="G419" s="771"/>
      <c r="H419" s="771"/>
      <c r="I419" s="766"/>
      <c r="J419" s="766"/>
      <c r="K419" s="771"/>
      <c r="L419" s="771"/>
    </row>
    <row r="420" spans="1:12" ht="15.75" customHeight="1">
      <c r="A420" s="766"/>
      <c r="B420" s="766"/>
      <c r="C420" s="766"/>
      <c r="D420" s="766"/>
      <c r="E420" s="767"/>
      <c r="F420" s="771"/>
      <c r="G420" s="771"/>
      <c r="H420" s="771"/>
      <c r="I420" s="766"/>
      <c r="J420" s="766"/>
      <c r="K420" s="771"/>
      <c r="L420" s="771"/>
    </row>
    <row r="421" spans="1:12" ht="15.75" customHeight="1">
      <c r="A421" s="766"/>
      <c r="B421" s="766"/>
      <c r="C421" s="766"/>
      <c r="D421" s="766"/>
      <c r="E421" s="767"/>
      <c r="F421" s="771"/>
      <c r="G421" s="771"/>
      <c r="H421" s="771"/>
      <c r="I421" s="766"/>
      <c r="J421" s="766"/>
      <c r="K421" s="771"/>
      <c r="L421" s="771"/>
    </row>
    <row r="422" spans="1:12" ht="15.75" customHeight="1">
      <c r="A422" s="766"/>
      <c r="B422" s="766"/>
      <c r="C422" s="766"/>
      <c r="D422" s="766"/>
      <c r="E422" s="767"/>
      <c r="F422" s="771"/>
      <c r="G422" s="771"/>
      <c r="H422" s="771"/>
      <c r="I422" s="766"/>
      <c r="J422" s="766"/>
      <c r="K422" s="771"/>
      <c r="L422" s="771"/>
    </row>
    <row r="423" spans="1:12" ht="15.75" customHeight="1">
      <c r="A423" s="766"/>
      <c r="B423" s="766"/>
      <c r="C423" s="766"/>
      <c r="D423" s="766"/>
      <c r="E423" s="767"/>
      <c r="F423" s="771"/>
      <c r="G423" s="771"/>
      <c r="H423" s="771"/>
      <c r="I423" s="766"/>
      <c r="J423" s="766"/>
      <c r="K423" s="771"/>
      <c r="L423" s="771"/>
    </row>
    <row r="424" spans="1:12" ht="15.75" customHeight="1">
      <c r="A424" s="766"/>
      <c r="B424" s="766"/>
      <c r="C424" s="766"/>
      <c r="D424" s="766"/>
      <c r="E424" s="767"/>
      <c r="F424" s="771"/>
      <c r="G424" s="771"/>
      <c r="H424" s="771"/>
      <c r="I424" s="766"/>
      <c r="J424" s="766"/>
      <c r="K424" s="771"/>
      <c r="L424" s="771"/>
    </row>
    <row r="425" spans="1:12" ht="15.75" customHeight="1">
      <c r="A425" s="766"/>
      <c r="B425" s="766"/>
      <c r="C425" s="766"/>
      <c r="D425" s="766"/>
      <c r="E425" s="767"/>
      <c r="F425" s="771"/>
      <c r="G425" s="771"/>
      <c r="H425" s="771"/>
      <c r="I425" s="766"/>
      <c r="J425" s="766"/>
      <c r="K425" s="771"/>
      <c r="L425" s="771"/>
    </row>
    <row r="426" spans="1:12" ht="15.75" customHeight="1">
      <c r="A426" s="766"/>
      <c r="B426" s="766"/>
      <c r="C426" s="766"/>
      <c r="D426" s="766"/>
      <c r="E426" s="767"/>
      <c r="F426" s="771"/>
      <c r="G426" s="771"/>
      <c r="H426" s="771"/>
      <c r="I426" s="766"/>
      <c r="J426" s="766"/>
      <c r="K426" s="771"/>
      <c r="L426" s="771"/>
    </row>
    <row r="427" spans="1:12" ht="15.75" customHeight="1">
      <c r="A427" s="766"/>
      <c r="B427" s="766"/>
      <c r="C427" s="766"/>
      <c r="D427" s="766"/>
      <c r="E427" s="767"/>
      <c r="F427" s="771"/>
      <c r="G427" s="771"/>
      <c r="H427" s="771"/>
      <c r="I427" s="766"/>
      <c r="J427" s="766"/>
      <c r="K427" s="771"/>
      <c r="L427" s="771"/>
    </row>
    <row r="428" spans="1:12" ht="15.75" customHeight="1">
      <c r="A428" s="766"/>
      <c r="B428" s="766"/>
      <c r="C428" s="766"/>
      <c r="D428" s="766"/>
      <c r="E428" s="767"/>
      <c r="F428" s="771"/>
      <c r="G428" s="771"/>
      <c r="H428" s="771"/>
      <c r="I428" s="766"/>
      <c r="J428" s="766"/>
      <c r="K428" s="771"/>
      <c r="L428" s="771"/>
    </row>
    <row r="429" spans="1:12" ht="15.75" customHeight="1">
      <c r="A429" s="766"/>
      <c r="B429" s="766"/>
      <c r="C429" s="766"/>
      <c r="D429" s="766"/>
      <c r="E429" s="767"/>
      <c r="F429" s="771"/>
      <c r="G429" s="771"/>
      <c r="H429" s="771"/>
      <c r="I429" s="766"/>
      <c r="J429" s="766"/>
      <c r="K429" s="771"/>
      <c r="L429" s="771"/>
    </row>
    <row r="430" spans="1:12" ht="15.75" customHeight="1">
      <c r="A430" s="766"/>
      <c r="B430" s="766"/>
      <c r="C430" s="766"/>
      <c r="D430" s="766"/>
      <c r="E430" s="767"/>
      <c r="F430" s="771"/>
      <c r="G430" s="771"/>
      <c r="H430" s="771"/>
      <c r="I430" s="766"/>
      <c r="J430" s="766"/>
      <c r="K430" s="771"/>
      <c r="L430" s="771"/>
    </row>
    <row r="431" spans="1:12" ht="15.75" customHeight="1">
      <c r="A431" s="766"/>
      <c r="B431" s="766"/>
      <c r="C431" s="766"/>
      <c r="D431" s="766"/>
      <c r="E431" s="767"/>
      <c r="F431" s="771"/>
      <c r="G431" s="771"/>
      <c r="H431" s="771"/>
      <c r="I431" s="766"/>
      <c r="J431" s="766"/>
      <c r="K431" s="771"/>
      <c r="L431" s="771"/>
    </row>
    <row r="432" spans="1:12" ht="15.75" customHeight="1">
      <c r="A432" s="766"/>
      <c r="B432" s="766"/>
      <c r="C432" s="766"/>
      <c r="D432" s="766"/>
      <c r="E432" s="767"/>
      <c r="F432" s="771"/>
      <c r="G432" s="771"/>
      <c r="H432" s="771"/>
      <c r="I432" s="766"/>
      <c r="J432" s="766"/>
      <c r="K432" s="771"/>
      <c r="L432" s="771"/>
    </row>
    <row r="433" spans="1:12" ht="15.75" customHeight="1">
      <c r="A433" s="766"/>
      <c r="B433" s="766"/>
      <c r="C433" s="766"/>
      <c r="D433" s="766"/>
      <c r="E433" s="767"/>
      <c r="F433" s="771"/>
      <c r="G433" s="771"/>
      <c r="H433" s="771"/>
      <c r="I433" s="766"/>
      <c r="J433" s="766"/>
      <c r="K433" s="771"/>
      <c r="L433" s="771"/>
    </row>
    <row r="434" spans="1:12" ht="15.75" customHeight="1">
      <c r="A434" s="766"/>
      <c r="B434" s="766"/>
      <c r="C434" s="766"/>
      <c r="D434" s="766"/>
      <c r="E434" s="767"/>
      <c r="F434" s="771"/>
      <c r="G434" s="771"/>
      <c r="H434" s="771"/>
      <c r="I434" s="766"/>
      <c r="J434" s="766"/>
      <c r="K434" s="771"/>
      <c r="L434" s="771"/>
    </row>
    <row r="435" spans="1:12" ht="15.75" customHeight="1">
      <c r="A435" s="766"/>
      <c r="B435" s="766"/>
      <c r="C435" s="766"/>
      <c r="D435" s="766"/>
      <c r="E435" s="767"/>
      <c r="F435" s="771"/>
      <c r="G435" s="771"/>
      <c r="H435" s="771"/>
      <c r="I435" s="766"/>
      <c r="J435" s="766"/>
      <c r="K435" s="771"/>
      <c r="L435" s="771"/>
    </row>
    <row r="436" spans="1:12" ht="15.75" customHeight="1">
      <c r="A436" s="766"/>
      <c r="B436" s="766"/>
      <c r="C436" s="766"/>
      <c r="D436" s="766"/>
      <c r="E436" s="767"/>
      <c r="F436" s="771"/>
      <c r="G436" s="771"/>
      <c r="H436" s="771"/>
      <c r="I436" s="766"/>
      <c r="J436" s="766"/>
      <c r="K436" s="771"/>
      <c r="L436" s="771"/>
    </row>
    <row r="437" spans="1:12" ht="15.75" customHeight="1">
      <c r="A437" s="766"/>
      <c r="B437" s="766"/>
      <c r="C437" s="766"/>
      <c r="D437" s="766"/>
      <c r="E437" s="767"/>
      <c r="F437" s="771"/>
      <c r="G437" s="771"/>
      <c r="H437" s="771"/>
      <c r="I437" s="766"/>
      <c r="J437" s="766"/>
      <c r="K437" s="771"/>
      <c r="L437" s="771"/>
    </row>
    <row r="438" spans="1:12" ht="15.75" customHeight="1">
      <c r="A438" s="766"/>
      <c r="B438" s="766"/>
      <c r="C438" s="766"/>
      <c r="D438" s="766"/>
      <c r="E438" s="767"/>
      <c r="F438" s="771"/>
      <c r="G438" s="771"/>
      <c r="H438" s="771"/>
      <c r="I438" s="766"/>
      <c r="J438" s="766"/>
      <c r="K438" s="771"/>
      <c r="L438" s="771"/>
    </row>
    <row r="439" spans="1:12" ht="15.75" customHeight="1">
      <c r="A439" s="766"/>
      <c r="B439" s="766"/>
      <c r="C439" s="766"/>
      <c r="D439" s="766"/>
      <c r="E439" s="767"/>
      <c r="F439" s="771"/>
      <c r="G439" s="771"/>
      <c r="H439" s="771"/>
      <c r="I439" s="766"/>
      <c r="J439" s="766"/>
      <c r="K439" s="771"/>
      <c r="L439" s="771"/>
    </row>
    <row r="440" spans="1:12" ht="15.75" customHeight="1">
      <c r="A440" s="766"/>
      <c r="B440" s="766"/>
      <c r="C440" s="766"/>
      <c r="D440" s="766"/>
      <c r="E440" s="767"/>
      <c r="F440" s="771"/>
      <c r="G440" s="771"/>
      <c r="H440" s="771"/>
      <c r="I440" s="766"/>
      <c r="J440" s="766"/>
      <c r="K440" s="771"/>
      <c r="L440" s="771"/>
    </row>
    <row r="441" spans="1:12" ht="15.75" customHeight="1">
      <c r="A441" s="766"/>
      <c r="B441" s="766"/>
      <c r="C441" s="766"/>
      <c r="D441" s="766"/>
      <c r="E441" s="767"/>
      <c r="F441" s="771"/>
      <c r="G441" s="771"/>
      <c r="H441" s="771"/>
      <c r="I441" s="766"/>
      <c r="J441" s="766"/>
      <c r="K441" s="771"/>
      <c r="L441" s="771"/>
    </row>
    <row r="442" spans="1:12" ht="15.75" customHeight="1">
      <c r="A442" s="766"/>
      <c r="B442" s="766"/>
      <c r="C442" s="766"/>
      <c r="D442" s="766"/>
      <c r="E442" s="767"/>
      <c r="F442" s="771"/>
      <c r="G442" s="771"/>
      <c r="H442" s="771"/>
      <c r="I442" s="766"/>
      <c r="J442" s="766"/>
      <c r="K442" s="771"/>
      <c r="L442" s="771"/>
    </row>
    <row r="443" spans="1:12" ht="15.75" customHeight="1">
      <c r="A443" s="766"/>
      <c r="B443" s="766"/>
      <c r="C443" s="766"/>
      <c r="D443" s="766"/>
      <c r="E443" s="767"/>
      <c r="F443" s="771"/>
      <c r="G443" s="771"/>
      <c r="H443" s="771"/>
      <c r="I443" s="766"/>
      <c r="J443" s="766"/>
      <c r="K443" s="771"/>
      <c r="L443" s="771"/>
    </row>
    <row r="444" spans="1:12" ht="15.75" customHeight="1">
      <c r="A444" s="766"/>
      <c r="B444" s="766"/>
      <c r="C444" s="766"/>
      <c r="D444" s="766"/>
      <c r="E444" s="767"/>
      <c r="F444" s="771"/>
      <c r="G444" s="771"/>
      <c r="H444" s="771"/>
      <c r="I444" s="766"/>
      <c r="J444" s="766"/>
      <c r="K444" s="771"/>
      <c r="L444" s="771"/>
    </row>
    <row r="445" spans="1:12" ht="15.75" customHeight="1">
      <c r="A445" s="766"/>
      <c r="B445" s="766"/>
      <c r="C445" s="766"/>
      <c r="D445" s="766"/>
      <c r="E445" s="767"/>
      <c r="F445" s="771"/>
      <c r="G445" s="771"/>
      <c r="H445" s="771"/>
      <c r="I445" s="766"/>
      <c r="J445" s="766"/>
      <c r="K445" s="771"/>
      <c r="L445" s="771"/>
    </row>
    <row r="446" spans="1:12" ht="15.75" customHeight="1">
      <c r="A446" s="766"/>
      <c r="B446" s="766"/>
      <c r="C446" s="766"/>
      <c r="D446" s="766"/>
      <c r="E446" s="767"/>
      <c r="F446" s="771"/>
      <c r="G446" s="771"/>
      <c r="H446" s="771"/>
      <c r="I446" s="766"/>
      <c r="J446" s="766"/>
      <c r="K446" s="771"/>
      <c r="L446" s="771"/>
    </row>
    <row r="447" spans="1:12" ht="15.75" customHeight="1">
      <c r="A447" s="766"/>
      <c r="B447" s="766"/>
      <c r="C447" s="766"/>
      <c r="D447" s="766"/>
      <c r="E447" s="767"/>
      <c r="F447" s="771"/>
      <c r="G447" s="771"/>
      <c r="H447" s="771"/>
      <c r="I447" s="766"/>
      <c r="J447" s="766"/>
      <c r="K447" s="771"/>
      <c r="L447" s="771"/>
    </row>
    <row r="448" spans="1:12" ht="15.75" customHeight="1">
      <c r="A448" s="766"/>
      <c r="B448" s="766"/>
      <c r="C448" s="766"/>
      <c r="D448" s="766"/>
      <c r="E448" s="767"/>
      <c r="F448" s="771"/>
      <c r="G448" s="771"/>
      <c r="H448" s="771"/>
      <c r="I448" s="766"/>
      <c r="J448" s="766"/>
      <c r="K448" s="771"/>
      <c r="L448" s="771"/>
    </row>
    <row r="449" spans="1:12" ht="15.75" customHeight="1">
      <c r="A449" s="766"/>
      <c r="B449" s="766"/>
      <c r="C449" s="766"/>
      <c r="D449" s="766"/>
      <c r="E449" s="767"/>
      <c r="F449" s="771"/>
      <c r="G449" s="771"/>
      <c r="H449" s="771"/>
      <c r="I449" s="766"/>
      <c r="J449" s="766"/>
      <c r="K449" s="771"/>
      <c r="L449" s="771"/>
    </row>
    <row r="450" spans="1:12" ht="15.75" customHeight="1">
      <c r="A450" s="766"/>
      <c r="B450" s="766"/>
      <c r="C450" s="766"/>
      <c r="D450" s="766"/>
      <c r="E450" s="767"/>
      <c r="F450" s="771"/>
      <c r="G450" s="771"/>
      <c r="H450" s="771"/>
      <c r="I450" s="766"/>
      <c r="J450" s="766"/>
      <c r="K450" s="771"/>
      <c r="L450" s="771"/>
    </row>
    <row r="451" spans="1:12" ht="15.75" customHeight="1">
      <c r="A451" s="766"/>
      <c r="B451" s="766"/>
      <c r="C451" s="766"/>
      <c r="D451" s="766"/>
      <c r="E451" s="767"/>
      <c r="F451" s="771"/>
      <c r="G451" s="771"/>
      <c r="H451" s="771"/>
      <c r="I451" s="766"/>
      <c r="J451" s="766"/>
      <c r="K451" s="771"/>
      <c r="L451" s="771"/>
    </row>
    <row r="452" spans="1:12" ht="15.75" customHeight="1">
      <c r="A452" s="766"/>
      <c r="B452" s="766"/>
      <c r="C452" s="766"/>
      <c r="D452" s="766"/>
      <c r="E452" s="767"/>
      <c r="F452" s="771"/>
      <c r="G452" s="771"/>
      <c r="H452" s="771"/>
      <c r="I452" s="766"/>
      <c r="J452" s="766"/>
      <c r="K452" s="771"/>
      <c r="L452" s="771"/>
    </row>
    <row r="453" spans="1:12" ht="15.75" customHeight="1">
      <c r="A453" s="766"/>
      <c r="B453" s="766"/>
      <c r="C453" s="766"/>
      <c r="D453" s="766"/>
      <c r="E453" s="767"/>
      <c r="F453" s="771"/>
      <c r="G453" s="771"/>
      <c r="H453" s="771"/>
      <c r="I453" s="766"/>
      <c r="J453" s="766"/>
      <c r="K453" s="771"/>
      <c r="L453" s="771"/>
    </row>
    <row r="454" spans="1:12" ht="15.75" customHeight="1">
      <c r="A454" s="766"/>
      <c r="B454" s="766"/>
      <c r="C454" s="766"/>
      <c r="D454" s="766"/>
      <c r="E454" s="767"/>
      <c r="F454" s="771"/>
      <c r="G454" s="771"/>
      <c r="H454" s="771"/>
      <c r="I454" s="766"/>
      <c r="J454" s="766"/>
      <c r="K454" s="771"/>
      <c r="L454" s="771"/>
    </row>
    <row r="455" spans="1:12" ht="15.75" customHeight="1">
      <c r="A455" s="766"/>
      <c r="B455" s="766"/>
      <c r="C455" s="766"/>
      <c r="D455" s="766"/>
      <c r="E455" s="767"/>
      <c r="F455" s="771"/>
      <c r="G455" s="771"/>
      <c r="H455" s="771"/>
      <c r="I455" s="766"/>
      <c r="J455" s="766"/>
      <c r="K455" s="771"/>
      <c r="L455" s="771"/>
    </row>
    <row r="456" spans="1:12" ht="15.75" customHeight="1">
      <c r="A456" s="766"/>
      <c r="B456" s="766"/>
      <c r="C456" s="766"/>
      <c r="D456" s="766"/>
      <c r="E456" s="767"/>
      <c r="F456" s="771"/>
      <c r="G456" s="771"/>
      <c r="H456" s="771"/>
      <c r="I456" s="766"/>
      <c r="J456" s="766"/>
      <c r="K456" s="771"/>
      <c r="L456" s="771"/>
    </row>
    <row r="457" spans="1:12" ht="15.75" customHeight="1">
      <c r="A457" s="766"/>
      <c r="B457" s="766"/>
      <c r="C457" s="766"/>
      <c r="D457" s="766"/>
      <c r="E457" s="767"/>
      <c r="F457" s="771"/>
      <c r="G457" s="771"/>
      <c r="H457" s="771"/>
      <c r="I457" s="766"/>
      <c r="J457" s="766"/>
      <c r="K457" s="771"/>
      <c r="L457" s="771"/>
    </row>
    <row r="458" spans="1:12" ht="15.75" customHeight="1">
      <c r="A458" s="766"/>
      <c r="B458" s="766"/>
      <c r="C458" s="766"/>
      <c r="D458" s="766"/>
      <c r="E458" s="767"/>
      <c r="F458" s="771"/>
      <c r="G458" s="771"/>
      <c r="H458" s="771"/>
      <c r="I458" s="766"/>
      <c r="J458" s="766"/>
      <c r="K458" s="771"/>
      <c r="L458" s="771"/>
    </row>
    <row r="459" spans="1:12" ht="15.75" customHeight="1">
      <c r="A459" s="766"/>
      <c r="B459" s="766"/>
      <c r="C459" s="766"/>
      <c r="D459" s="766"/>
      <c r="E459" s="767"/>
      <c r="F459" s="771"/>
      <c r="G459" s="771"/>
      <c r="H459" s="771"/>
      <c r="I459" s="766"/>
      <c r="J459" s="766"/>
      <c r="K459" s="771"/>
      <c r="L459" s="771"/>
    </row>
    <row r="460" spans="1:12" ht="15.75" customHeight="1">
      <c r="A460" s="766"/>
      <c r="B460" s="766"/>
      <c r="C460" s="766"/>
      <c r="D460" s="766"/>
      <c r="E460" s="767"/>
      <c r="F460" s="771"/>
      <c r="G460" s="771"/>
      <c r="H460" s="771"/>
      <c r="I460" s="766"/>
      <c r="J460" s="766"/>
      <c r="K460" s="771"/>
      <c r="L460" s="771"/>
    </row>
    <row r="461" spans="1:12" ht="15.75" customHeight="1">
      <c r="A461" s="766"/>
      <c r="B461" s="766"/>
      <c r="C461" s="766"/>
      <c r="D461" s="766"/>
      <c r="E461" s="767"/>
      <c r="F461" s="771"/>
      <c r="G461" s="771"/>
      <c r="H461" s="771"/>
      <c r="I461" s="766"/>
      <c r="J461" s="766"/>
      <c r="K461" s="771"/>
      <c r="L461" s="771"/>
    </row>
    <row r="462" spans="1:12" ht="15.75" customHeight="1">
      <c r="A462" s="766"/>
      <c r="B462" s="766"/>
      <c r="C462" s="766"/>
      <c r="D462" s="766"/>
      <c r="E462" s="767"/>
      <c r="F462" s="771"/>
      <c r="G462" s="771"/>
      <c r="H462" s="771"/>
      <c r="I462" s="766"/>
      <c r="J462" s="766"/>
      <c r="K462" s="771"/>
      <c r="L462" s="771"/>
    </row>
    <row r="463" spans="1:12" ht="15.75" customHeight="1">
      <c r="A463" s="766"/>
      <c r="B463" s="766"/>
      <c r="C463" s="766"/>
      <c r="D463" s="766"/>
      <c r="E463" s="767"/>
      <c r="F463" s="771"/>
      <c r="G463" s="771"/>
      <c r="H463" s="771"/>
      <c r="I463" s="766"/>
      <c r="J463" s="766"/>
      <c r="K463" s="771"/>
      <c r="L463" s="771"/>
    </row>
    <row r="464" spans="1:12" ht="15.75" customHeight="1">
      <c r="A464" s="766"/>
      <c r="B464" s="766"/>
      <c r="C464" s="766"/>
      <c r="D464" s="766"/>
      <c r="E464" s="767"/>
      <c r="F464" s="771"/>
      <c r="G464" s="771"/>
      <c r="H464" s="771"/>
      <c r="I464" s="766"/>
      <c r="J464" s="766"/>
      <c r="K464" s="771"/>
      <c r="L464" s="771"/>
    </row>
    <row r="465" spans="1:12" ht="15.75" customHeight="1">
      <c r="A465" s="766"/>
      <c r="B465" s="766"/>
      <c r="C465" s="766"/>
      <c r="D465" s="766"/>
      <c r="E465" s="767"/>
      <c r="F465" s="771"/>
      <c r="G465" s="771"/>
      <c r="H465" s="771"/>
      <c r="I465" s="766"/>
      <c r="J465" s="766"/>
      <c r="K465" s="771"/>
      <c r="L465" s="771"/>
    </row>
    <row r="466" spans="1:12" ht="15.75" customHeight="1">
      <c r="A466" s="766"/>
      <c r="B466" s="766"/>
      <c r="C466" s="766"/>
      <c r="D466" s="766"/>
      <c r="E466" s="767"/>
      <c r="F466" s="771"/>
      <c r="G466" s="771"/>
      <c r="H466" s="771"/>
      <c r="I466" s="766"/>
      <c r="J466" s="766"/>
      <c r="K466" s="771"/>
      <c r="L466" s="771"/>
    </row>
    <row r="467" spans="1:12" ht="15.75" customHeight="1">
      <c r="A467" s="766"/>
      <c r="B467" s="766"/>
      <c r="C467" s="766"/>
      <c r="D467" s="766"/>
      <c r="E467" s="767"/>
      <c r="F467" s="771"/>
      <c r="G467" s="771"/>
      <c r="H467" s="771"/>
      <c r="I467" s="766"/>
      <c r="J467" s="766"/>
      <c r="K467" s="771"/>
      <c r="L467" s="771"/>
    </row>
    <row r="468" spans="1:12" ht="15.75" customHeight="1">
      <c r="A468" s="766"/>
      <c r="B468" s="766"/>
      <c r="C468" s="766"/>
      <c r="D468" s="766"/>
      <c r="E468" s="767"/>
      <c r="F468" s="771"/>
      <c r="G468" s="771"/>
      <c r="H468" s="771"/>
      <c r="I468" s="766"/>
      <c r="J468" s="766"/>
      <c r="K468" s="771"/>
      <c r="L468" s="771"/>
    </row>
    <row r="469" spans="1:12" ht="15.75" customHeight="1">
      <c r="A469" s="766"/>
      <c r="B469" s="766"/>
      <c r="C469" s="766"/>
      <c r="D469" s="766"/>
      <c r="E469" s="767"/>
      <c r="F469" s="771"/>
      <c r="G469" s="771"/>
      <c r="H469" s="771"/>
      <c r="I469" s="766"/>
      <c r="J469" s="766"/>
      <c r="K469" s="771"/>
      <c r="L469" s="771"/>
    </row>
    <row r="470" spans="1:12" ht="15.75" customHeight="1">
      <c r="A470" s="766"/>
      <c r="B470" s="766"/>
      <c r="C470" s="766"/>
      <c r="D470" s="766"/>
      <c r="E470" s="767"/>
      <c r="F470" s="771"/>
      <c r="G470" s="771"/>
      <c r="H470" s="771"/>
      <c r="I470" s="766"/>
      <c r="J470" s="766"/>
      <c r="K470" s="771"/>
      <c r="L470" s="771"/>
    </row>
    <row r="471" spans="1:12" ht="15.75" customHeight="1">
      <c r="A471" s="766"/>
      <c r="B471" s="766"/>
      <c r="C471" s="766"/>
      <c r="D471" s="766"/>
      <c r="E471" s="767"/>
      <c r="F471" s="771"/>
      <c r="G471" s="771"/>
      <c r="H471" s="771"/>
      <c r="I471" s="766"/>
      <c r="J471" s="766"/>
      <c r="K471" s="771"/>
      <c r="L471" s="771"/>
    </row>
    <row r="472" spans="1:12" ht="15.75" customHeight="1">
      <c r="A472" s="766"/>
      <c r="B472" s="766"/>
      <c r="C472" s="766"/>
      <c r="D472" s="766"/>
      <c r="E472" s="767"/>
      <c r="F472" s="771"/>
      <c r="G472" s="771"/>
      <c r="H472" s="771"/>
      <c r="I472" s="766"/>
      <c r="J472" s="766"/>
      <c r="K472" s="771"/>
      <c r="L472" s="771"/>
    </row>
    <row r="473" spans="1:12" ht="15.75" customHeight="1">
      <c r="A473" s="766"/>
      <c r="B473" s="766"/>
      <c r="C473" s="766"/>
      <c r="D473" s="766"/>
      <c r="E473" s="767"/>
      <c r="F473" s="771"/>
      <c r="G473" s="771"/>
      <c r="H473" s="771"/>
      <c r="I473" s="766"/>
      <c r="J473" s="766"/>
      <c r="K473" s="771"/>
      <c r="L473" s="771"/>
    </row>
    <row r="474" spans="1:12" ht="15.75" customHeight="1">
      <c r="A474" s="766"/>
      <c r="B474" s="766"/>
      <c r="C474" s="766"/>
      <c r="D474" s="766"/>
      <c r="E474" s="767"/>
      <c r="F474" s="771"/>
      <c r="G474" s="771"/>
      <c r="H474" s="771"/>
      <c r="I474" s="766"/>
      <c r="J474" s="766"/>
      <c r="K474" s="771"/>
      <c r="L474" s="771"/>
    </row>
    <row r="475" spans="1:12" ht="15.75" customHeight="1">
      <c r="A475" s="766"/>
      <c r="B475" s="766"/>
      <c r="C475" s="766"/>
      <c r="D475" s="766"/>
      <c r="E475" s="767"/>
      <c r="F475" s="771"/>
      <c r="G475" s="771"/>
      <c r="H475" s="771"/>
      <c r="I475" s="766"/>
      <c r="J475" s="766"/>
      <c r="K475" s="771"/>
      <c r="L475" s="771"/>
    </row>
    <row r="476" spans="1:12" ht="15.75" customHeight="1">
      <c r="A476" s="766"/>
      <c r="B476" s="766"/>
      <c r="C476" s="766"/>
      <c r="D476" s="766"/>
      <c r="E476" s="767"/>
      <c r="F476" s="771"/>
      <c r="G476" s="771"/>
      <c r="H476" s="771"/>
      <c r="I476" s="766"/>
      <c r="J476" s="766"/>
      <c r="K476" s="771"/>
      <c r="L476" s="771"/>
    </row>
    <row r="477" spans="1:12" ht="15.75" customHeight="1">
      <c r="A477" s="766"/>
      <c r="B477" s="766"/>
      <c r="C477" s="766"/>
      <c r="D477" s="766"/>
      <c r="E477" s="767"/>
      <c r="F477" s="771"/>
      <c r="G477" s="771"/>
      <c r="H477" s="771"/>
      <c r="I477" s="766"/>
      <c r="J477" s="766"/>
      <c r="K477" s="771"/>
      <c r="L477" s="771"/>
    </row>
    <row r="478" spans="1:12" ht="15.75" customHeight="1">
      <c r="A478" s="766"/>
      <c r="B478" s="766"/>
      <c r="C478" s="766"/>
      <c r="D478" s="766"/>
      <c r="E478" s="767"/>
      <c r="F478" s="771"/>
      <c r="G478" s="771"/>
      <c r="H478" s="771"/>
      <c r="I478" s="766"/>
      <c r="J478" s="766"/>
      <c r="K478" s="771"/>
      <c r="L478" s="771"/>
    </row>
    <row r="479" spans="1:12" ht="15.75" customHeight="1">
      <c r="A479" s="766"/>
      <c r="B479" s="766"/>
      <c r="C479" s="766"/>
      <c r="D479" s="766"/>
      <c r="E479" s="767"/>
      <c r="F479" s="771"/>
      <c r="G479" s="771"/>
      <c r="H479" s="771"/>
      <c r="I479" s="766"/>
      <c r="J479" s="766"/>
      <c r="K479" s="771"/>
      <c r="L479" s="771"/>
    </row>
    <row r="480" spans="1:12" ht="15.75" customHeight="1">
      <c r="A480" s="766"/>
      <c r="B480" s="766"/>
      <c r="C480" s="766"/>
      <c r="D480" s="766"/>
      <c r="E480" s="767"/>
      <c r="F480" s="771"/>
      <c r="G480" s="771"/>
      <c r="H480" s="771"/>
      <c r="I480" s="766"/>
      <c r="J480" s="766"/>
      <c r="K480" s="771"/>
      <c r="L480" s="771"/>
    </row>
    <row r="481" spans="1:12" ht="15.75" customHeight="1">
      <c r="A481" s="766"/>
      <c r="B481" s="766"/>
      <c r="C481" s="766"/>
      <c r="D481" s="766"/>
      <c r="E481" s="767"/>
      <c r="F481" s="771"/>
      <c r="G481" s="771"/>
      <c r="H481" s="771"/>
      <c r="I481" s="766"/>
      <c r="J481" s="766"/>
      <c r="K481" s="771"/>
      <c r="L481" s="771"/>
    </row>
    <row r="482" spans="1:12" ht="15.75" customHeight="1">
      <c r="A482" s="766"/>
      <c r="B482" s="766"/>
      <c r="C482" s="766"/>
      <c r="D482" s="766"/>
      <c r="E482" s="767"/>
      <c r="F482" s="771"/>
      <c r="G482" s="771"/>
      <c r="H482" s="771"/>
      <c r="I482" s="766"/>
      <c r="J482" s="766"/>
      <c r="K482" s="771"/>
      <c r="L482" s="771"/>
    </row>
    <row r="483" spans="1:12" ht="15.75" customHeight="1">
      <c r="A483" s="766"/>
      <c r="B483" s="766"/>
      <c r="C483" s="766"/>
      <c r="D483" s="766"/>
      <c r="E483" s="767"/>
      <c r="F483" s="771"/>
      <c r="G483" s="771"/>
      <c r="H483" s="771"/>
      <c r="I483" s="766"/>
      <c r="J483" s="766"/>
      <c r="K483" s="771"/>
      <c r="L483" s="771"/>
    </row>
    <row r="484" spans="1:12" ht="15.75" customHeight="1">
      <c r="A484" s="766"/>
      <c r="B484" s="766"/>
      <c r="C484" s="766"/>
      <c r="D484" s="766"/>
      <c r="E484" s="767"/>
      <c r="F484" s="771"/>
      <c r="G484" s="771"/>
      <c r="H484" s="771"/>
      <c r="I484" s="766"/>
      <c r="J484" s="766"/>
      <c r="K484" s="771"/>
      <c r="L484" s="771"/>
    </row>
    <row r="485" spans="1:12" ht="15.75" customHeight="1">
      <c r="A485" s="766"/>
      <c r="B485" s="766"/>
      <c r="C485" s="766"/>
      <c r="D485" s="766"/>
      <c r="E485" s="767"/>
      <c r="F485" s="771"/>
      <c r="G485" s="771"/>
      <c r="H485" s="771"/>
      <c r="I485" s="766"/>
      <c r="J485" s="766"/>
      <c r="K485" s="771"/>
      <c r="L485" s="771"/>
    </row>
    <row r="486" spans="1:12" ht="15.75" customHeight="1">
      <c r="A486" s="766"/>
      <c r="B486" s="766"/>
      <c r="C486" s="766"/>
      <c r="D486" s="766"/>
      <c r="E486" s="767"/>
      <c r="F486" s="771"/>
      <c r="G486" s="771"/>
      <c r="H486" s="771"/>
      <c r="I486" s="766"/>
      <c r="J486" s="766"/>
      <c r="K486" s="771"/>
      <c r="L486" s="771"/>
    </row>
    <row r="487" spans="1:12" ht="15.75" customHeight="1">
      <c r="A487" s="766"/>
      <c r="B487" s="766"/>
      <c r="C487" s="766"/>
      <c r="D487" s="766"/>
      <c r="E487" s="767"/>
      <c r="F487" s="771"/>
      <c r="G487" s="771"/>
      <c r="H487" s="771"/>
      <c r="I487" s="766"/>
      <c r="J487" s="766"/>
      <c r="K487" s="771"/>
      <c r="L487" s="771"/>
    </row>
    <row r="488" spans="1:12" ht="15.75" customHeight="1">
      <c r="A488" s="766"/>
      <c r="B488" s="766"/>
      <c r="C488" s="766"/>
      <c r="D488" s="766"/>
      <c r="E488" s="767"/>
      <c r="F488" s="771"/>
      <c r="G488" s="771"/>
      <c r="H488" s="771"/>
      <c r="I488" s="766"/>
      <c r="J488" s="766"/>
      <c r="K488" s="771"/>
      <c r="L488" s="771"/>
    </row>
    <row r="489" spans="1:12" ht="15.75" customHeight="1">
      <c r="A489" s="766"/>
      <c r="B489" s="766"/>
      <c r="C489" s="766"/>
      <c r="D489" s="766"/>
      <c r="E489" s="767"/>
      <c r="F489" s="771"/>
      <c r="G489" s="771"/>
      <c r="H489" s="771"/>
      <c r="I489" s="766"/>
      <c r="J489" s="766"/>
      <c r="K489" s="771"/>
      <c r="L489" s="771"/>
    </row>
    <row r="490" spans="1:12" ht="15.75" customHeight="1">
      <c r="A490" s="766"/>
      <c r="B490" s="766"/>
      <c r="C490" s="766"/>
      <c r="D490" s="766"/>
      <c r="E490" s="767"/>
      <c r="F490" s="771"/>
      <c r="G490" s="771"/>
      <c r="H490" s="771"/>
      <c r="I490" s="766"/>
      <c r="J490" s="766"/>
      <c r="K490" s="771"/>
      <c r="L490" s="771"/>
    </row>
    <row r="491" spans="1:12" ht="15.75" customHeight="1">
      <c r="A491" s="766"/>
      <c r="B491" s="766"/>
      <c r="C491" s="766"/>
      <c r="D491" s="766"/>
      <c r="E491" s="767"/>
      <c r="F491" s="771"/>
      <c r="G491" s="771"/>
      <c r="H491" s="771"/>
      <c r="I491" s="766"/>
      <c r="J491" s="766"/>
      <c r="K491" s="771"/>
      <c r="L491" s="771"/>
    </row>
    <row r="492" spans="1:12" ht="15.75" customHeight="1">
      <c r="A492" s="766"/>
      <c r="B492" s="766"/>
      <c r="C492" s="766"/>
      <c r="D492" s="766"/>
      <c r="E492" s="767"/>
      <c r="F492" s="771"/>
      <c r="G492" s="771"/>
      <c r="H492" s="771"/>
      <c r="I492" s="766"/>
      <c r="J492" s="766"/>
      <c r="K492" s="771"/>
      <c r="L492" s="771"/>
    </row>
    <row r="493" spans="1:12" ht="15.75" customHeight="1">
      <c r="A493" s="766"/>
      <c r="B493" s="766"/>
      <c r="C493" s="766"/>
      <c r="D493" s="766"/>
      <c r="E493" s="767"/>
      <c r="F493" s="771"/>
      <c r="G493" s="771"/>
      <c r="H493" s="771"/>
      <c r="I493" s="766"/>
      <c r="J493" s="766"/>
      <c r="K493" s="771"/>
      <c r="L493" s="771"/>
    </row>
    <row r="494" spans="1:12" ht="15.75" customHeight="1">
      <c r="A494" s="766"/>
      <c r="B494" s="766"/>
      <c r="C494" s="766"/>
      <c r="D494" s="766"/>
      <c r="E494" s="767"/>
      <c r="F494" s="771"/>
      <c r="G494" s="771"/>
      <c r="H494" s="771"/>
      <c r="I494" s="766"/>
      <c r="J494" s="766"/>
      <c r="K494" s="771"/>
      <c r="L494" s="771"/>
    </row>
    <row r="495" spans="1:12" ht="15.75" customHeight="1">
      <c r="A495" s="766"/>
      <c r="B495" s="766"/>
      <c r="C495" s="766"/>
      <c r="D495" s="766"/>
      <c r="E495" s="767"/>
      <c r="F495" s="771"/>
      <c r="G495" s="771"/>
      <c r="H495" s="771"/>
      <c r="I495" s="766"/>
      <c r="J495" s="766"/>
      <c r="K495" s="771"/>
      <c r="L495" s="771"/>
    </row>
    <row r="496" spans="1:12" ht="15.75" customHeight="1">
      <c r="A496" s="766"/>
      <c r="B496" s="766"/>
      <c r="C496" s="766"/>
      <c r="D496" s="766"/>
      <c r="E496" s="767"/>
      <c r="F496" s="771"/>
      <c r="G496" s="771"/>
      <c r="H496" s="771"/>
      <c r="I496" s="766"/>
      <c r="J496" s="766"/>
      <c r="K496" s="771"/>
      <c r="L496" s="771"/>
    </row>
    <row r="497" spans="1:12" ht="15.75" customHeight="1">
      <c r="A497" s="766"/>
      <c r="B497" s="766"/>
      <c r="C497" s="766"/>
      <c r="D497" s="766"/>
      <c r="E497" s="767"/>
      <c r="F497" s="771"/>
      <c r="G497" s="771"/>
      <c r="H497" s="771"/>
      <c r="I497" s="766"/>
      <c r="J497" s="766"/>
      <c r="K497" s="771"/>
      <c r="L497" s="771"/>
    </row>
    <row r="498" spans="1:12" ht="15.75" customHeight="1">
      <c r="A498" s="766"/>
      <c r="B498" s="766"/>
      <c r="C498" s="766"/>
      <c r="D498" s="766"/>
      <c r="E498" s="767"/>
      <c r="F498" s="771"/>
      <c r="G498" s="771"/>
      <c r="H498" s="771"/>
      <c r="I498" s="766"/>
      <c r="J498" s="766"/>
      <c r="K498" s="771"/>
      <c r="L498" s="771"/>
    </row>
    <row r="499" spans="1:12" ht="15.75" customHeight="1">
      <c r="A499" s="766"/>
      <c r="B499" s="766"/>
      <c r="C499" s="766"/>
      <c r="D499" s="766"/>
      <c r="E499" s="767"/>
      <c r="F499" s="771"/>
      <c r="G499" s="771"/>
      <c r="H499" s="771"/>
      <c r="I499" s="766"/>
      <c r="J499" s="766"/>
      <c r="K499" s="771"/>
      <c r="L499" s="771"/>
    </row>
    <row r="500" spans="1:12" ht="15.75" customHeight="1">
      <c r="A500" s="766"/>
      <c r="B500" s="766"/>
      <c r="C500" s="766"/>
      <c r="D500" s="766"/>
      <c r="E500" s="767"/>
      <c r="F500" s="771"/>
      <c r="G500" s="771"/>
      <c r="H500" s="771"/>
      <c r="I500" s="766"/>
      <c r="J500" s="766"/>
      <c r="K500" s="771"/>
      <c r="L500" s="771"/>
    </row>
    <row r="501" spans="1:12" ht="15.75" customHeight="1">
      <c r="A501" s="766"/>
      <c r="B501" s="766"/>
      <c r="C501" s="766"/>
      <c r="D501" s="766"/>
      <c r="E501" s="767"/>
      <c r="F501" s="771"/>
      <c r="G501" s="771"/>
      <c r="H501" s="771"/>
      <c r="I501" s="766"/>
      <c r="J501" s="766"/>
      <c r="K501" s="771"/>
      <c r="L501" s="771"/>
    </row>
    <row r="502" spans="1:12" ht="15.75" customHeight="1">
      <c r="A502" s="766"/>
      <c r="B502" s="766"/>
      <c r="C502" s="766"/>
      <c r="D502" s="766"/>
      <c r="E502" s="767"/>
      <c r="F502" s="771"/>
      <c r="G502" s="771"/>
      <c r="H502" s="771"/>
      <c r="I502" s="766"/>
      <c r="J502" s="766"/>
      <c r="K502" s="771"/>
      <c r="L502" s="771"/>
    </row>
    <row r="503" spans="1:12" ht="15.75" customHeight="1">
      <c r="A503" s="766"/>
      <c r="B503" s="766"/>
      <c r="C503" s="766"/>
      <c r="D503" s="766"/>
      <c r="E503" s="767"/>
      <c r="F503" s="771"/>
      <c r="G503" s="771"/>
      <c r="H503" s="771"/>
      <c r="I503" s="766"/>
      <c r="J503" s="766"/>
      <c r="K503" s="771"/>
      <c r="L503" s="771"/>
    </row>
    <row r="504" spans="1:12" ht="15.75" customHeight="1">
      <c r="A504" s="766"/>
      <c r="B504" s="766"/>
      <c r="C504" s="766"/>
      <c r="D504" s="766"/>
      <c r="E504" s="767"/>
      <c r="F504" s="771"/>
      <c r="G504" s="771"/>
      <c r="H504" s="771"/>
      <c r="I504" s="766"/>
      <c r="J504" s="766"/>
      <c r="K504" s="771"/>
      <c r="L504" s="771"/>
    </row>
    <row r="505" spans="1:12" ht="15.75" customHeight="1">
      <c r="A505" s="766"/>
      <c r="B505" s="766"/>
      <c r="C505" s="766"/>
      <c r="D505" s="766"/>
      <c r="E505" s="767"/>
      <c r="F505" s="771"/>
      <c r="G505" s="771"/>
      <c r="H505" s="771"/>
      <c r="I505" s="766"/>
      <c r="J505" s="766"/>
      <c r="K505" s="771"/>
      <c r="L505" s="771"/>
    </row>
    <row r="506" spans="1:12" ht="15.75" customHeight="1">
      <c r="A506" s="766"/>
      <c r="B506" s="766"/>
      <c r="C506" s="766"/>
      <c r="D506" s="766"/>
      <c r="E506" s="767"/>
      <c r="F506" s="771"/>
      <c r="G506" s="771"/>
      <c r="H506" s="771"/>
      <c r="I506" s="766"/>
      <c r="J506" s="766"/>
      <c r="K506" s="771"/>
      <c r="L506" s="771"/>
    </row>
    <row r="507" spans="1:12" ht="15.75" customHeight="1">
      <c r="A507" s="766"/>
      <c r="B507" s="766"/>
      <c r="C507" s="766"/>
      <c r="D507" s="766"/>
      <c r="E507" s="767"/>
      <c r="F507" s="771"/>
      <c r="G507" s="771"/>
      <c r="H507" s="771"/>
      <c r="I507" s="766"/>
      <c r="J507" s="766"/>
      <c r="K507" s="771"/>
      <c r="L507" s="771"/>
    </row>
    <row r="508" spans="1:12" ht="15.75" customHeight="1">
      <c r="A508" s="766"/>
      <c r="B508" s="766"/>
      <c r="C508" s="766"/>
      <c r="D508" s="766"/>
      <c r="E508" s="767"/>
      <c r="F508" s="771"/>
      <c r="G508" s="771"/>
      <c r="H508" s="771"/>
      <c r="I508" s="766"/>
      <c r="J508" s="766"/>
      <c r="K508" s="771"/>
      <c r="L508" s="771"/>
    </row>
    <row r="509" spans="1:12" ht="15.75" customHeight="1">
      <c r="A509" s="766"/>
      <c r="B509" s="766"/>
      <c r="C509" s="766"/>
      <c r="D509" s="766"/>
      <c r="E509" s="767"/>
      <c r="F509" s="771"/>
      <c r="G509" s="771"/>
      <c r="H509" s="771"/>
      <c r="I509" s="766"/>
      <c r="J509" s="766"/>
      <c r="K509" s="771"/>
      <c r="L509" s="771"/>
    </row>
    <row r="510" spans="1:12" ht="15.75" customHeight="1">
      <c r="A510" s="766"/>
      <c r="B510" s="766"/>
      <c r="C510" s="766"/>
      <c r="D510" s="766"/>
      <c r="E510" s="767"/>
      <c r="F510" s="771"/>
      <c r="G510" s="771"/>
      <c r="H510" s="771"/>
      <c r="I510" s="766"/>
      <c r="J510" s="766"/>
      <c r="K510" s="771"/>
      <c r="L510" s="771"/>
    </row>
    <row r="511" spans="1:12" ht="15.75" customHeight="1">
      <c r="A511" s="766"/>
      <c r="B511" s="766"/>
      <c r="C511" s="766"/>
      <c r="D511" s="766"/>
      <c r="E511" s="767"/>
      <c r="F511" s="771"/>
      <c r="G511" s="771"/>
      <c r="H511" s="771"/>
      <c r="I511" s="766"/>
      <c r="J511" s="766"/>
      <c r="K511" s="771"/>
      <c r="L511" s="771"/>
    </row>
    <row r="512" spans="1:12" ht="15.75" customHeight="1">
      <c r="A512" s="766"/>
      <c r="B512" s="766"/>
      <c r="C512" s="766"/>
      <c r="D512" s="766"/>
      <c r="E512" s="767"/>
      <c r="F512" s="771"/>
      <c r="G512" s="771"/>
      <c r="H512" s="771"/>
      <c r="I512" s="766"/>
      <c r="J512" s="766"/>
      <c r="K512" s="771"/>
      <c r="L512" s="771"/>
    </row>
    <row r="513" spans="1:12" ht="15.75" customHeight="1">
      <c r="A513" s="766"/>
      <c r="B513" s="766"/>
      <c r="C513" s="766"/>
      <c r="D513" s="766"/>
      <c r="E513" s="767"/>
      <c r="F513" s="771"/>
      <c r="G513" s="771"/>
      <c r="H513" s="771"/>
      <c r="I513" s="766"/>
      <c r="J513" s="766"/>
      <c r="K513" s="771"/>
      <c r="L513" s="771"/>
    </row>
    <row r="514" spans="1:12" ht="15.75" customHeight="1">
      <c r="A514" s="766"/>
      <c r="B514" s="766"/>
      <c r="C514" s="766"/>
      <c r="D514" s="766"/>
      <c r="E514" s="767"/>
      <c r="F514" s="771"/>
      <c r="G514" s="771"/>
      <c r="H514" s="771"/>
      <c r="I514" s="766"/>
      <c r="J514" s="766"/>
      <c r="K514" s="771"/>
      <c r="L514" s="771"/>
    </row>
    <row r="515" spans="1:12" ht="15.75" customHeight="1">
      <c r="A515" s="766"/>
      <c r="B515" s="766"/>
      <c r="C515" s="766"/>
      <c r="D515" s="766"/>
      <c r="E515" s="767"/>
      <c r="F515" s="771"/>
      <c r="G515" s="771"/>
      <c r="H515" s="771"/>
      <c r="I515" s="766"/>
      <c r="J515" s="766"/>
      <c r="K515" s="771"/>
      <c r="L515" s="771"/>
    </row>
    <row r="516" spans="1:12" ht="15.75" customHeight="1">
      <c r="A516" s="766"/>
      <c r="B516" s="766"/>
      <c r="C516" s="766"/>
      <c r="D516" s="766"/>
      <c r="E516" s="767"/>
      <c r="F516" s="771"/>
      <c r="G516" s="771"/>
      <c r="H516" s="771"/>
      <c r="I516" s="766"/>
      <c r="J516" s="766"/>
      <c r="K516" s="771"/>
      <c r="L516" s="771"/>
    </row>
    <row r="517" spans="1:12" ht="15.75" customHeight="1">
      <c r="A517" s="766"/>
      <c r="B517" s="766"/>
      <c r="C517" s="766"/>
      <c r="D517" s="766"/>
      <c r="E517" s="767"/>
      <c r="F517" s="771"/>
      <c r="G517" s="771"/>
      <c r="H517" s="771"/>
      <c r="I517" s="766"/>
      <c r="J517" s="766"/>
      <c r="K517" s="771"/>
      <c r="L517" s="771"/>
    </row>
    <row r="518" spans="1:12" ht="15.75" customHeight="1">
      <c r="A518" s="766"/>
      <c r="B518" s="766"/>
      <c r="C518" s="766"/>
      <c r="D518" s="766"/>
      <c r="E518" s="767"/>
      <c r="F518" s="771"/>
      <c r="G518" s="771"/>
      <c r="H518" s="771"/>
      <c r="I518" s="766"/>
      <c r="J518" s="766"/>
      <c r="K518" s="771"/>
      <c r="L518" s="771"/>
    </row>
    <row r="519" spans="1:12" ht="15.75" customHeight="1">
      <c r="A519" s="766"/>
      <c r="B519" s="766"/>
      <c r="C519" s="766"/>
      <c r="D519" s="766"/>
      <c r="E519" s="767"/>
      <c r="F519" s="771"/>
      <c r="G519" s="771"/>
      <c r="H519" s="771"/>
      <c r="I519" s="766"/>
      <c r="J519" s="766"/>
      <c r="K519" s="771"/>
      <c r="L519" s="771"/>
    </row>
    <row r="520" spans="1:12" ht="15.75" customHeight="1">
      <c r="A520" s="766"/>
      <c r="B520" s="766"/>
      <c r="C520" s="766"/>
      <c r="D520" s="766"/>
      <c r="E520" s="767"/>
      <c r="F520" s="771"/>
      <c r="G520" s="771"/>
      <c r="H520" s="771"/>
      <c r="I520" s="766"/>
      <c r="J520" s="766"/>
      <c r="K520" s="771"/>
      <c r="L520" s="771"/>
    </row>
    <row r="521" spans="1:12" ht="15.75" customHeight="1">
      <c r="A521" s="766"/>
      <c r="B521" s="766"/>
      <c r="C521" s="766"/>
      <c r="D521" s="766"/>
      <c r="E521" s="767"/>
      <c r="F521" s="771"/>
      <c r="G521" s="771"/>
      <c r="H521" s="771"/>
      <c r="I521" s="766"/>
      <c r="J521" s="766"/>
      <c r="K521" s="771"/>
      <c r="L521" s="771"/>
    </row>
    <row r="522" spans="1:12" ht="15.75" customHeight="1">
      <c r="A522" s="766"/>
      <c r="B522" s="766"/>
      <c r="C522" s="766"/>
      <c r="D522" s="766"/>
      <c r="E522" s="767"/>
      <c r="F522" s="771"/>
      <c r="G522" s="771"/>
      <c r="H522" s="771"/>
      <c r="I522" s="766"/>
      <c r="J522" s="766"/>
      <c r="K522" s="771"/>
      <c r="L522" s="771"/>
    </row>
    <row r="523" spans="1:12" ht="15.75" customHeight="1">
      <c r="A523" s="766"/>
      <c r="B523" s="766"/>
      <c r="C523" s="766"/>
      <c r="D523" s="766"/>
      <c r="E523" s="767"/>
      <c r="F523" s="771"/>
      <c r="G523" s="771"/>
      <c r="H523" s="771"/>
      <c r="I523" s="766"/>
      <c r="J523" s="766"/>
      <c r="K523" s="771"/>
      <c r="L523" s="771"/>
    </row>
    <row r="524" spans="1:12" ht="15.75" customHeight="1">
      <c r="A524" s="766"/>
      <c r="B524" s="766"/>
      <c r="C524" s="766"/>
      <c r="D524" s="766"/>
      <c r="E524" s="767"/>
      <c r="F524" s="771"/>
      <c r="G524" s="771"/>
      <c r="H524" s="771"/>
      <c r="I524" s="766"/>
      <c r="J524" s="766"/>
      <c r="K524" s="771"/>
      <c r="L524" s="771"/>
    </row>
    <row r="525" spans="1:12" ht="15.75" customHeight="1">
      <c r="A525" s="766"/>
      <c r="B525" s="766"/>
      <c r="C525" s="766"/>
      <c r="D525" s="766"/>
      <c r="E525" s="767"/>
      <c r="F525" s="771"/>
      <c r="G525" s="771"/>
      <c r="H525" s="771"/>
      <c r="I525" s="766"/>
      <c r="J525" s="766"/>
      <c r="K525" s="771"/>
      <c r="L525" s="771"/>
    </row>
    <row r="526" spans="1:12" ht="15.75" customHeight="1">
      <c r="A526" s="766"/>
      <c r="B526" s="766"/>
      <c r="C526" s="766"/>
      <c r="D526" s="766"/>
      <c r="E526" s="767"/>
      <c r="F526" s="771"/>
      <c r="G526" s="771"/>
      <c r="H526" s="771"/>
      <c r="I526" s="766"/>
      <c r="J526" s="766"/>
      <c r="K526" s="771"/>
      <c r="L526" s="771"/>
    </row>
    <row r="527" spans="1:12" ht="15.75" customHeight="1">
      <c r="A527" s="766"/>
      <c r="B527" s="766"/>
      <c r="C527" s="766"/>
      <c r="D527" s="766"/>
      <c r="E527" s="767"/>
      <c r="F527" s="771"/>
      <c r="G527" s="771"/>
      <c r="H527" s="771"/>
      <c r="I527" s="766"/>
      <c r="J527" s="766"/>
      <c r="K527" s="771"/>
      <c r="L527" s="771"/>
    </row>
    <row r="528" spans="1:12" ht="15.75" customHeight="1">
      <c r="A528" s="766"/>
      <c r="B528" s="766"/>
      <c r="C528" s="766"/>
      <c r="D528" s="766"/>
      <c r="E528" s="767"/>
      <c r="F528" s="771"/>
      <c r="G528" s="771"/>
      <c r="H528" s="771"/>
      <c r="I528" s="766"/>
      <c r="J528" s="766"/>
      <c r="K528" s="771"/>
      <c r="L528" s="771"/>
    </row>
    <row r="529" spans="1:12" ht="15.75" customHeight="1">
      <c r="A529" s="766"/>
      <c r="B529" s="766"/>
      <c r="C529" s="766"/>
      <c r="D529" s="766"/>
      <c r="E529" s="767"/>
      <c r="F529" s="771"/>
      <c r="G529" s="771"/>
      <c r="H529" s="771"/>
      <c r="I529" s="766"/>
      <c r="J529" s="766"/>
      <c r="K529" s="771"/>
      <c r="L529" s="771"/>
    </row>
    <row r="530" spans="1:12" ht="15.75" customHeight="1">
      <c r="A530" s="766"/>
      <c r="B530" s="766"/>
      <c r="C530" s="766"/>
      <c r="D530" s="766"/>
      <c r="E530" s="767"/>
      <c r="F530" s="771"/>
      <c r="G530" s="771"/>
      <c r="H530" s="771"/>
      <c r="I530" s="766"/>
      <c r="J530" s="766"/>
      <c r="K530" s="771"/>
      <c r="L530" s="771"/>
    </row>
    <row r="531" spans="1:12" ht="15.75" customHeight="1">
      <c r="A531" s="766"/>
      <c r="B531" s="766"/>
      <c r="C531" s="766"/>
      <c r="D531" s="766"/>
      <c r="E531" s="767"/>
      <c r="F531" s="771"/>
      <c r="G531" s="771"/>
      <c r="H531" s="771"/>
      <c r="I531" s="766"/>
      <c r="J531" s="766"/>
      <c r="K531" s="771"/>
      <c r="L531" s="771"/>
    </row>
    <row r="532" spans="1:12" ht="15.75" customHeight="1">
      <c r="A532" s="766"/>
      <c r="B532" s="766"/>
      <c r="C532" s="766"/>
      <c r="D532" s="766"/>
      <c r="E532" s="767"/>
      <c r="F532" s="771"/>
      <c r="G532" s="771"/>
      <c r="H532" s="771"/>
      <c r="I532" s="766"/>
      <c r="J532" s="766"/>
      <c r="K532" s="771"/>
      <c r="L532" s="771"/>
    </row>
    <row r="533" spans="1:12" ht="15.75" customHeight="1">
      <c r="A533" s="766"/>
      <c r="B533" s="766"/>
      <c r="C533" s="766"/>
      <c r="D533" s="766"/>
      <c r="E533" s="767"/>
      <c r="F533" s="771"/>
      <c r="G533" s="771"/>
      <c r="H533" s="771"/>
      <c r="I533" s="766"/>
      <c r="J533" s="766"/>
      <c r="K533" s="771"/>
      <c r="L533" s="771"/>
    </row>
    <row r="534" spans="1:12" ht="15.75" customHeight="1">
      <c r="A534" s="766"/>
      <c r="B534" s="766"/>
      <c r="C534" s="766"/>
      <c r="D534" s="766"/>
      <c r="E534" s="767"/>
      <c r="F534" s="771"/>
      <c r="G534" s="771"/>
      <c r="H534" s="771"/>
      <c r="I534" s="766"/>
      <c r="J534" s="766"/>
      <c r="K534" s="771"/>
      <c r="L534" s="771"/>
    </row>
    <row r="535" spans="1:12" ht="15.75" customHeight="1">
      <c r="A535" s="766"/>
      <c r="B535" s="766"/>
      <c r="C535" s="766"/>
      <c r="D535" s="766"/>
      <c r="E535" s="767"/>
      <c r="F535" s="771"/>
      <c r="G535" s="771"/>
      <c r="H535" s="771"/>
      <c r="I535" s="766"/>
      <c r="J535" s="766"/>
      <c r="K535" s="771"/>
      <c r="L535" s="771"/>
    </row>
    <row r="536" spans="1:12" ht="15.75" customHeight="1">
      <c r="A536" s="766"/>
      <c r="B536" s="766"/>
      <c r="C536" s="766"/>
      <c r="D536" s="766"/>
      <c r="E536" s="767"/>
      <c r="F536" s="771"/>
      <c r="G536" s="771"/>
      <c r="H536" s="771"/>
      <c r="I536" s="766"/>
      <c r="J536" s="766"/>
      <c r="K536" s="771"/>
      <c r="L536" s="771"/>
    </row>
    <row r="537" spans="1:12" ht="15.75" customHeight="1">
      <c r="A537" s="766"/>
      <c r="B537" s="766"/>
      <c r="C537" s="766"/>
      <c r="D537" s="766"/>
      <c r="E537" s="767"/>
      <c r="F537" s="771"/>
      <c r="G537" s="771"/>
      <c r="H537" s="771"/>
      <c r="I537" s="766"/>
      <c r="J537" s="766"/>
      <c r="K537" s="771"/>
      <c r="L537" s="771"/>
    </row>
    <row r="538" spans="1:12" ht="15.75" customHeight="1">
      <c r="A538" s="766"/>
      <c r="B538" s="766"/>
      <c r="C538" s="766"/>
      <c r="D538" s="766"/>
      <c r="E538" s="767"/>
      <c r="F538" s="771"/>
      <c r="G538" s="771"/>
      <c r="H538" s="771"/>
      <c r="I538" s="766"/>
      <c r="J538" s="766"/>
      <c r="K538" s="771"/>
      <c r="L538" s="771"/>
    </row>
    <row r="539" spans="1:12" ht="15.75" customHeight="1">
      <c r="A539" s="766"/>
      <c r="B539" s="766"/>
      <c r="C539" s="766"/>
      <c r="D539" s="766"/>
      <c r="E539" s="767"/>
      <c r="F539" s="771"/>
      <c r="G539" s="771"/>
      <c r="H539" s="771"/>
      <c r="I539" s="766"/>
      <c r="J539" s="766"/>
      <c r="K539" s="771"/>
      <c r="L539" s="771"/>
    </row>
    <row r="540" spans="1:12" ht="15.75" customHeight="1">
      <c r="A540" s="766"/>
      <c r="B540" s="766"/>
      <c r="C540" s="766"/>
      <c r="D540" s="766"/>
      <c r="E540" s="767"/>
      <c r="F540" s="771"/>
      <c r="G540" s="771"/>
      <c r="H540" s="771"/>
      <c r="I540" s="766"/>
      <c r="J540" s="766"/>
      <c r="K540" s="771"/>
      <c r="L540" s="771"/>
    </row>
    <row r="541" spans="1:12" ht="15.75" customHeight="1">
      <c r="A541" s="766"/>
      <c r="B541" s="766"/>
      <c r="C541" s="766"/>
      <c r="D541" s="766"/>
      <c r="E541" s="767"/>
      <c r="F541" s="771"/>
      <c r="G541" s="771"/>
      <c r="H541" s="771"/>
      <c r="I541" s="766"/>
      <c r="J541" s="766"/>
      <c r="K541" s="771"/>
      <c r="L541" s="771"/>
    </row>
    <row r="542" spans="1:12" ht="15.75" customHeight="1">
      <c r="A542" s="766"/>
      <c r="B542" s="766"/>
      <c r="C542" s="766"/>
      <c r="D542" s="766"/>
      <c r="E542" s="767"/>
      <c r="F542" s="771"/>
      <c r="G542" s="771"/>
      <c r="H542" s="771"/>
      <c r="I542" s="766"/>
      <c r="J542" s="766"/>
      <c r="K542" s="771"/>
      <c r="L542" s="771"/>
    </row>
    <row r="543" spans="1:12" ht="15.75" customHeight="1">
      <c r="A543" s="766"/>
      <c r="B543" s="766"/>
      <c r="C543" s="766"/>
      <c r="D543" s="766"/>
      <c r="E543" s="767"/>
      <c r="F543" s="771"/>
      <c r="G543" s="771"/>
      <c r="H543" s="771"/>
      <c r="I543" s="766"/>
      <c r="J543" s="766"/>
      <c r="K543" s="771"/>
      <c r="L543" s="771"/>
    </row>
    <row r="544" spans="1:12" ht="15.75" customHeight="1">
      <c r="A544" s="766"/>
      <c r="B544" s="766"/>
      <c r="C544" s="766"/>
      <c r="D544" s="766"/>
      <c r="E544" s="767"/>
      <c r="F544" s="771"/>
      <c r="G544" s="771"/>
      <c r="H544" s="771"/>
      <c r="I544" s="766"/>
      <c r="J544" s="766"/>
      <c r="K544" s="771"/>
      <c r="L544" s="771"/>
    </row>
    <row r="545" spans="1:12" ht="15.75" customHeight="1">
      <c r="A545" s="766"/>
      <c r="B545" s="766"/>
      <c r="C545" s="766"/>
      <c r="D545" s="766"/>
      <c r="E545" s="767"/>
      <c r="F545" s="771"/>
      <c r="G545" s="771"/>
      <c r="H545" s="771"/>
      <c r="I545" s="766"/>
      <c r="J545" s="766"/>
      <c r="K545" s="771"/>
      <c r="L545" s="771"/>
    </row>
    <row r="546" spans="1:12" ht="15.75" customHeight="1">
      <c r="A546" s="766"/>
      <c r="B546" s="766"/>
      <c r="C546" s="766"/>
      <c r="D546" s="766"/>
      <c r="E546" s="767"/>
      <c r="F546" s="771"/>
      <c r="G546" s="771"/>
      <c r="H546" s="771"/>
      <c r="I546" s="766"/>
      <c r="J546" s="766"/>
      <c r="K546" s="771"/>
      <c r="L546" s="771"/>
    </row>
    <row r="547" spans="1:12" ht="15.75" customHeight="1">
      <c r="A547" s="766"/>
      <c r="B547" s="766"/>
      <c r="C547" s="766"/>
      <c r="D547" s="766"/>
      <c r="E547" s="767"/>
      <c r="F547" s="771"/>
      <c r="G547" s="771"/>
      <c r="H547" s="771"/>
      <c r="I547" s="766"/>
      <c r="J547" s="766"/>
      <c r="K547" s="771"/>
      <c r="L547" s="771"/>
    </row>
    <row r="548" spans="1:12" ht="15.75" customHeight="1">
      <c r="A548" s="766"/>
      <c r="B548" s="766"/>
      <c r="C548" s="766"/>
      <c r="D548" s="766"/>
      <c r="E548" s="767"/>
      <c r="F548" s="771"/>
      <c r="G548" s="771"/>
      <c r="H548" s="771"/>
      <c r="I548" s="766"/>
      <c r="J548" s="766"/>
      <c r="K548" s="771"/>
      <c r="L548" s="771"/>
    </row>
    <row r="549" spans="1:12" ht="15.75" customHeight="1">
      <c r="A549" s="766"/>
      <c r="B549" s="766"/>
      <c r="C549" s="766"/>
      <c r="D549" s="766"/>
      <c r="E549" s="767"/>
      <c r="F549" s="771"/>
      <c r="G549" s="771"/>
      <c r="H549" s="771"/>
      <c r="I549" s="766"/>
      <c r="J549" s="766"/>
      <c r="K549" s="771"/>
      <c r="L549" s="771"/>
    </row>
    <row r="550" spans="1:12" ht="15.75" customHeight="1">
      <c r="A550" s="766"/>
      <c r="B550" s="766"/>
      <c r="C550" s="766"/>
      <c r="D550" s="766"/>
      <c r="E550" s="767"/>
      <c r="F550" s="771"/>
      <c r="G550" s="771"/>
      <c r="H550" s="771"/>
      <c r="I550" s="766"/>
      <c r="J550" s="766"/>
      <c r="K550" s="771"/>
      <c r="L550" s="771"/>
    </row>
    <row r="551" spans="1:12" ht="15.75" customHeight="1">
      <c r="A551" s="766"/>
      <c r="B551" s="766"/>
      <c r="C551" s="766"/>
      <c r="D551" s="766"/>
      <c r="E551" s="767"/>
      <c r="F551" s="771"/>
      <c r="G551" s="771"/>
      <c r="H551" s="771"/>
      <c r="I551" s="766"/>
      <c r="J551" s="766"/>
      <c r="K551" s="771"/>
      <c r="L551" s="771"/>
    </row>
    <row r="552" spans="1:12" ht="15.75" customHeight="1">
      <c r="A552" s="766"/>
      <c r="B552" s="766"/>
      <c r="C552" s="766"/>
      <c r="D552" s="766"/>
      <c r="E552" s="767"/>
      <c r="F552" s="771"/>
      <c r="G552" s="771"/>
      <c r="H552" s="771"/>
      <c r="I552" s="766"/>
      <c r="J552" s="766"/>
      <c r="K552" s="771"/>
      <c r="L552" s="771"/>
    </row>
    <row r="553" spans="1:12" ht="15.75" customHeight="1">
      <c r="A553" s="766"/>
      <c r="B553" s="766"/>
      <c r="C553" s="766"/>
      <c r="D553" s="766"/>
      <c r="E553" s="767"/>
      <c r="F553" s="771"/>
      <c r="G553" s="771"/>
      <c r="H553" s="771"/>
      <c r="I553" s="766"/>
      <c r="J553" s="766"/>
      <c r="K553" s="771"/>
      <c r="L553" s="771"/>
    </row>
    <row r="554" spans="1:12" ht="15.75" customHeight="1">
      <c r="A554" s="766"/>
      <c r="B554" s="766"/>
      <c r="C554" s="766"/>
      <c r="D554" s="766"/>
      <c r="E554" s="767"/>
      <c r="F554" s="771"/>
      <c r="G554" s="771"/>
      <c r="H554" s="771"/>
      <c r="I554" s="766"/>
      <c r="J554" s="766"/>
      <c r="K554" s="771"/>
      <c r="L554" s="771"/>
    </row>
    <row r="555" spans="1:12" ht="15.75" customHeight="1">
      <c r="A555" s="766"/>
      <c r="B555" s="766"/>
      <c r="C555" s="766"/>
      <c r="D555" s="766"/>
      <c r="E555" s="767"/>
      <c r="F555" s="771"/>
      <c r="G555" s="771"/>
      <c r="H555" s="771"/>
      <c r="I555" s="766"/>
      <c r="J555" s="766"/>
      <c r="K555" s="771"/>
      <c r="L555" s="771"/>
    </row>
    <row r="556" spans="1:12" ht="15.75" customHeight="1">
      <c r="A556" s="766"/>
      <c r="B556" s="766"/>
      <c r="C556" s="766"/>
      <c r="D556" s="766"/>
      <c r="E556" s="767"/>
      <c r="F556" s="771"/>
      <c r="G556" s="771"/>
      <c r="H556" s="771"/>
      <c r="I556" s="766"/>
      <c r="J556" s="766"/>
      <c r="K556" s="771"/>
      <c r="L556" s="771"/>
    </row>
    <row r="557" spans="1:12" ht="15.75" customHeight="1">
      <c r="A557" s="766"/>
      <c r="B557" s="766"/>
      <c r="C557" s="766"/>
      <c r="D557" s="766"/>
      <c r="E557" s="767"/>
      <c r="F557" s="771"/>
      <c r="G557" s="771"/>
      <c r="H557" s="771"/>
      <c r="I557" s="766"/>
      <c r="J557" s="766"/>
      <c r="K557" s="771"/>
      <c r="L557" s="771"/>
    </row>
    <row r="558" spans="1:12" ht="15.75" customHeight="1">
      <c r="A558" s="766"/>
      <c r="B558" s="766"/>
      <c r="C558" s="766"/>
      <c r="D558" s="766"/>
      <c r="E558" s="767"/>
      <c r="F558" s="771"/>
      <c r="G558" s="771"/>
      <c r="H558" s="771"/>
      <c r="I558" s="766"/>
      <c r="J558" s="766"/>
      <c r="K558" s="771"/>
      <c r="L558" s="771"/>
    </row>
    <row r="559" spans="1:12" ht="15.75" customHeight="1">
      <c r="A559" s="766"/>
      <c r="B559" s="766"/>
      <c r="C559" s="766"/>
      <c r="D559" s="766"/>
      <c r="E559" s="767"/>
      <c r="F559" s="771"/>
      <c r="G559" s="771"/>
      <c r="H559" s="771"/>
      <c r="I559" s="766"/>
      <c r="J559" s="766"/>
      <c r="K559" s="771"/>
      <c r="L559" s="771"/>
    </row>
    <row r="560" spans="1:12" ht="15.75" customHeight="1">
      <c r="A560" s="766"/>
      <c r="B560" s="766"/>
      <c r="C560" s="766"/>
      <c r="D560" s="766"/>
      <c r="E560" s="767"/>
      <c r="F560" s="771"/>
      <c r="G560" s="771"/>
      <c r="H560" s="771"/>
      <c r="I560" s="766"/>
      <c r="J560" s="766"/>
      <c r="K560" s="771"/>
      <c r="L560" s="771"/>
    </row>
    <row r="561" spans="1:12" ht="15.75" customHeight="1">
      <c r="A561" s="766"/>
      <c r="B561" s="766"/>
      <c r="C561" s="766"/>
      <c r="D561" s="766"/>
      <c r="E561" s="767"/>
      <c r="F561" s="771"/>
      <c r="G561" s="771"/>
      <c r="H561" s="771"/>
      <c r="I561" s="766"/>
      <c r="J561" s="766"/>
      <c r="K561" s="771"/>
      <c r="L561" s="771"/>
    </row>
    <row r="562" spans="1:12" ht="15.75" customHeight="1">
      <c r="A562" s="766"/>
      <c r="B562" s="766"/>
      <c r="C562" s="766"/>
      <c r="D562" s="766"/>
      <c r="E562" s="767"/>
      <c r="F562" s="771"/>
      <c r="G562" s="771"/>
      <c r="H562" s="771"/>
      <c r="I562" s="766"/>
      <c r="J562" s="766"/>
      <c r="K562" s="771"/>
      <c r="L562" s="771"/>
    </row>
    <row r="563" spans="1:12" ht="15.75" customHeight="1">
      <c r="A563" s="766"/>
      <c r="B563" s="766"/>
      <c r="C563" s="766"/>
      <c r="D563" s="766"/>
      <c r="E563" s="767"/>
      <c r="F563" s="771"/>
      <c r="G563" s="771"/>
      <c r="H563" s="771"/>
      <c r="I563" s="766"/>
      <c r="J563" s="766"/>
      <c r="K563" s="771"/>
      <c r="L563" s="771"/>
    </row>
    <row r="564" spans="1:12" ht="15.75" customHeight="1">
      <c r="A564" s="766"/>
      <c r="B564" s="766"/>
      <c r="C564" s="766"/>
      <c r="D564" s="766"/>
      <c r="E564" s="767"/>
      <c r="F564" s="771"/>
      <c r="G564" s="771"/>
      <c r="H564" s="771"/>
      <c r="I564" s="766"/>
      <c r="J564" s="766"/>
      <c r="K564" s="771"/>
      <c r="L564" s="771"/>
    </row>
    <row r="565" spans="1:12" ht="15.75" customHeight="1">
      <c r="A565" s="766"/>
      <c r="B565" s="766"/>
      <c r="C565" s="766"/>
      <c r="D565" s="766"/>
      <c r="E565" s="767"/>
      <c r="F565" s="771"/>
      <c r="G565" s="771"/>
      <c r="H565" s="771"/>
      <c r="I565" s="766"/>
      <c r="J565" s="766"/>
      <c r="K565" s="771"/>
      <c r="L565" s="771"/>
    </row>
    <row r="566" spans="1:12" ht="15.75" customHeight="1">
      <c r="A566" s="766"/>
      <c r="B566" s="766"/>
      <c r="C566" s="766"/>
      <c r="D566" s="766"/>
      <c r="E566" s="767"/>
      <c r="F566" s="771"/>
      <c r="G566" s="771"/>
      <c r="H566" s="771"/>
      <c r="I566" s="766"/>
      <c r="J566" s="766"/>
      <c r="K566" s="771"/>
      <c r="L566" s="771"/>
    </row>
    <row r="567" spans="1:12" ht="15.75" customHeight="1">
      <c r="A567" s="766"/>
      <c r="B567" s="766"/>
      <c r="C567" s="766"/>
      <c r="D567" s="766"/>
      <c r="E567" s="767"/>
      <c r="F567" s="771"/>
      <c r="G567" s="771"/>
      <c r="H567" s="771"/>
      <c r="I567" s="766"/>
      <c r="J567" s="766"/>
      <c r="K567" s="771"/>
      <c r="L567" s="771"/>
    </row>
    <row r="568" spans="1:12" ht="15.75" customHeight="1">
      <c r="A568" s="766"/>
      <c r="B568" s="766"/>
      <c r="C568" s="766"/>
      <c r="D568" s="766"/>
      <c r="E568" s="767"/>
      <c r="F568" s="771"/>
      <c r="G568" s="771"/>
      <c r="H568" s="771"/>
      <c r="I568" s="766"/>
      <c r="J568" s="766"/>
      <c r="K568" s="771"/>
      <c r="L568" s="771"/>
    </row>
    <row r="569" spans="1:12" ht="15.75" customHeight="1">
      <c r="A569" s="766"/>
      <c r="B569" s="766"/>
      <c r="C569" s="766"/>
      <c r="D569" s="766"/>
      <c r="E569" s="767"/>
      <c r="F569" s="771"/>
      <c r="G569" s="771"/>
      <c r="H569" s="771"/>
      <c r="I569" s="766"/>
      <c r="J569" s="766"/>
      <c r="K569" s="771"/>
      <c r="L569" s="771"/>
    </row>
    <row r="570" spans="1:12" ht="15.75" customHeight="1">
      <c r="A570" s="766"/>
      <c r="B570" s="766"/>
      <c r="C570" s="766"/>
      <c r="D570" s="766"/>
      <c r="E570" s="767"/>
      <c r="F570" s="771"/>
      <c r="G570" s="771"/>
      <c r="H570" s="771"/>
      <c r="I570" s="766"/>
      <c r="J570" s="766"/>
      <c r="K570" s="771"/>
      <c r="L570" s="771"/>
    </row>
    <row r="571" spans="1:12" ht="15.75" customHeight="1">
      <c r="A571" s="766"/>
      <c r="B571" s="766"/>
      <c r="C571" s="766"/>
      <c r="D571" s="766"/>
      <c r="E571" s="767"/>
      <c r="F571" s="771"/>
      <c r="G571" s="771"/>
      <c r="H571" s="771"/>
      <c r="I571" s="766"/>
      <c r="J571" s="766"/>
      <c r="K571" s="771"/>
      <c r="L571" s="771"/>
    </row>
    <row r="572" spans="1:12" ht="15.75" customHeight="1">
      <c r="A572" s="766"/>
      <c r="B572" s="766"/>
      <c r="C572" s="766"/>
      <c r="D572" s="766"/>
      <c r="E572" s="767"/>
      <c r="F572" s="771"/>
      <c r="G572" s="771"/>
      <c r="H572" s="771"/>
      <c r="I572" s="766"/>
      <c r="J572" s="766"/>
      <c r="K572" s="771"/>
      <c r="L572" s="771"/>
    </row>
    <row r="573" spans="1:12" ht="15.75" customHeight="1">
      <c r="A573" s="766"/>
      <c r="B573" s="766"/>
      <c r="C573" s="766"/>
      <c r="D573" s="766"/>
      <c r="E573" s="767"/>
      <c r="F573" s="771"/>
      <c r="G573" s="771"/>
      <c r="H573" s="771"/>
      <c r="I573" s="766"/>
      <c r="J573" s="766"/>
      <c r="K573" s="771"/>
      <c r="L573" s="771"/>
    </row>
    <row r="574" spans="1:12" ht="15.75" customHeight="1">
      <c r="A574" s="766"/>
      <c r="B574" s="766"/>
      <c r="C574" s="766"/>
      <c r="D574" s="766"/>
      <c r="E574" s="767"/>
      <c r="F574" s="771"/>
      <c r="G574" s="771"/>
      <c r="H574" s="771"/>
      <c r="I574" s="766"/>
      <c r="J574" s="766"/>
      <c r="K574" s="771"/>
      <c r="L574" s="771"/>
    </row>
    <row r="575" spans="1:12" ht="15.75" customHeight="1">
      <c r="A575" s="766"/>
      <c r="B575" s="766"/>
      <c r="C575" s="766"/>
      <c r="D575" s="766"/>
      <c r="E575" s="767"/>
      <c r="F575" s="771"/>
      <c r="G575" s="771"/>
      <c r="H575" s="771"/>
      <c r="I575" s="766"/>
      <c r="J575" s="766"/>
      <c r="K575" s="771"/>
      <c r="L575" s="771"/>
    </row>
    <row r="576" spans="1:12" ht="15.75" customHeight="1">
      <c r="A576" s="766"/>
      <c r="B576" s="766"/>
      <c r="C576" s="766"/>
      <c r="D576" s="766"/>
      <c r="E576" s="767"/>
      <c r="F576" s="771"/>
      <c r="G576" s="771"/>
      <c r="H576" s="771"/>
      <c r="I576" s="766"/>
      <c r="J576" s="766"/>
      <c r="K576" s="771"/>
      <c r="L576" s="771"/>
    </row>
    <row r="577" spans="1:12" ht="15.75" customHeight="1">
      <c r="A577" s="766"/>
      <c r="B577" s="766"/>
      <c r="C577" s="766"/>
      <c r="D577" s="766"/>
      <c r="E577" s="767"/>
      <c r="F577" s="771"/>
      <c r="G577" s="771"/>
      <c r="H577" s="771"/>
      <c r="I577" s="766"/>
      <c r="J577" s="766"/>
      <c r="K577" s="771"/>
      <c r="L577" s="771"/>
    </row>
    <row r="578" spans="1:12" ht="15.75" customHeight="1">
      <c r="A578" s="766"/>
      <c r="B578" s="766"/>
      <c r="C578" s="766"/>
      <c r="D578" s="766"/>
      <c r="E578" s="767"/>
      <c r="F578" s="771"/>
      <c r="G578" s="771"/>
      <c r="H578" s="771"/>
      <c r="I578" s="766"/>
      <c r="J578" s="766"/>
      <c r="K578" s="771"/>
      <c r="L578" s="771"/>
    </row>
    <row r="579" spans="1:12" ht="15.75" customHeight="1">
      <c r="A579" s="766"/>
      <c r="B579" s="766"/>
      <c r="C579" s="766"/>
      <c r="D579" s="766"/>
      <c r="E579" s="767"/>
      <c r="F579" s="771"/>
      <c r="G579" s="771"/>
      <c r="H579" s="771"/>
      <c r="I579" s="766"/>
      <c r="J579" s="766"/>
      <c r="K579" s="771"/>
      <c r="L579" s="771"/>
    </row>
    <row r="580" spans="1:12" ht="15.75" customHeight="1">
      <c r="A580" s="766"/>
      <c r="B580" s="766"/>
      <c r="C580" s="766"/>
      <c r="D580" s="766"/>
      <c r="E580" s="767"/>
      <c r="F580" s="771"/>
      <c r="G580" s="771"/>
      <c r="H580" s="771"/>
      <c r="I580" s="766"/>
      <c r="J580" s="766"/>
      <c r="K580" s="771"/>
      <c r="L580" s="771"/>
    </row>
    <row r="581" spans="1:12" ht="15.75" customHeight="1">
      <c r="A581" s="766"/>
      <c r="B581" s="766"/>
      <c r="C581" s="766"/>
      <c r="D581" s="766"/>
      <c r="E581" s="767"/>
      <c r="F581" s="771"/>
      <c r="G581" s="771"/>
      <c r="H581" s="771"/>
      <c r="I581" s="766"/>
      <c r="J581" s="766"/>
      <c r="K581" s="771"/>
      <c r="L581" s="771"/>
    </row>
    <row r="582" spans="1:12" ht="15.75" customHeight="1">
      <c r="A582" s="766"/>
      <c r="B582" s="766"/>
      <c r="C582" s="766"/>
      <c r="D582" s="766"/>
      <c r="E582" s="767"/>
      <c r="F582" s="771"/>
      <c r="G582" s="771"/>
      <c r="H582" s="771"/>
      <c r="I582" s="766"/>
      <c r="J582" s="766"/>
      <c r="K582" s="771"/>
      <c r="L582" s="771"/>
    </row>
    <row r="583" spans="1:12" ht="15.75" customHeight="1">
      <c r="A583" s="766"/>
      <c r="B583" s="766"/>
      <c r="C583" s="766"/>
      <c r="D583" s="766"/>
      <c r="E583" s="767"/>
      <c r="F583" s="771"/>
      <c r="G583" s="771"/>
      <c r="H583" s="771"/>
      <c r="I583" s="766"/>
      <c r="J583" s="766"/>
      <c r="K583" s="771"/>
      <c r="L583" s="771"/>
    </row>
    <row r="584" spans="1:12" ht="15.75" customHeight="1">
      <c r="A584" s="766"/>
      <c r="B584" s="766"/>
      <c r="C584" s="766"/>
      <c r="D584" s="766"/>
      <c r="E584" s="767"/>
      <c r="F584" s="771"/>
      <c r="G584" s="771"/>
      <c r="H584" s="771"/>
      <c r="I584" s="766"/>
      <c r="J584" s="766"/>
      <c r="K584" s="771"/>
      <c r="L584" s="771"/>
    </row>
    <row r="585" spans="1:12" ht="15.75" customHeight="1">
      <c r="A585" s="766"/>
      <c r="B585" s="766"/>
      <c r="C585" s="766"/>
      <c r="D585" s="766"/>
      <c r="E585" s="767"/>
      <c r="F585" s="771"/>
      <c r="G585" s="771"/>
      <c r="H585" s="771"/>
      <c r="I585" s="766"/>
      <c r="J585" s="766"/>
      <c r="K585" s="771"/>
      <c r="L585" s="771"/>
    </row>
    <row r="586" spans="1:12" ht="15.75" customHeight="1">
      <c r="A586" s="766"/>
      <c r="B586" s="766"/>
      <c r="C586" s="766"/>
      <c r="D586" s="766"/>
      <c r="E586" s="767"/>
      <c r="F586" s="771"/>
      <c r="G586" s="771"/>
      <c r="H586" s="771"/>
      <c r="I586" s="766"/>
      <c r="J586" s="766"/>
      <c r="K586" s="771"/>
      <c r="L586" s="771"/>
    </row>
    <row r="587" spans="1:12" ht="15.75" customHeight="1">
      <c r="A587" s="766"/>
      <c r="B587" s="766"/>
      <c r="C587" s="766"/>
      <c r="D587" s="766"/>
      <c r="E587" s="767"/>
      <c r="F587" s="771"/>
      <c r="G587" s="771"/>
      <c r="H587" s="771"/>
      <c r="I587" s="766"/>
      <c r="J587" s="766"/>
      <c r="K587" s="771"/>
      <c r="L587" s="771"/>
    </row>
    <row r="588" spans="1:12" ht="15.75" customHeight="1">
      <c r="A588" s="766"/>
      <c r="B588" s="766"/>
      <c r="C588" s="766"/>
      <c r="D588" s="766"/>
      <c r="E588" s="767"/>
      <c r="F588" s="771"/>
      <c r="G588" s="771"/>
      <c r="H588" s="771"/>
      <c r="I588" s="766"/>
      <c r="J588" s="766"/>
      <c r="K588" s="771"/>
      <c r="L588" s="771"/>
    </row>
    <row r="589" spans="1:12" ht="15.75" customHeight="1">
      <c r="A589" s="766"/>
      <c r="B589" s="766"/>
      <c r="C589" s="766"/>
      <c r="D589" s="766"/>
      <c r="E589" s="767"/>
      <c r="F589" s="771"/>
      <c r="G589" s="771"/>
      <c r="H589" s="771"/>
      <c r="I589" s="766"/>
      <c r="J589" s="766"/>
      <c r="K589" s="771"/>
      <c r="L589" s="771"/>
    </row>
    <row r="590" spans="1:12" ht="15.75" customHeight="1">
      <c r="A590" s="766"/>
      <c r="B590" s="766"/>
      <c r="C590" s="766"/>
      <c r="D590" s="766"/>
      <c r="E590" s="767"/>
      <c r="F590" s="771"/>
      <c r="G590" s="771"/>
      <c r="H590" s="771"/>
      <c r="I590" s="766"/>
      <c r="J590" s="766"/>
      <c r="K590" s="771"/>
      <c r="L590" s="771"/>
    </row>
    <row r="591" spans="1:12" ht="15.75" customHeight="1">
      <c r="A591" s="766"/>
      <c r="B591" s="766"/>
      <c r="C591" s="766"/>
      <c r="D591" s="766"/>
      <c r="E591" s="767"/>
      <c r="F591" s="771"/>
      <c r="G591" s="771"/>
      <c r="H591" s="771"/>
      <c r="I591" s="766"/>
      <c r="J591" s="766"/>
      <c r="K591" s="771"/>
      <c r="L591" s="771"/>
    </row>
    <row r="592" spans="1:12" ht="15.75" customHeight="1">
      <c r="A592" s="766"/>
      <c r="B592" s="766"/>
      <c r="C592" s="766"/>
      <c r="D592" s="766"/>
      <c r="E592" s="767"/>
      <c r="F592" s="771"/>
      <c r="G592" s="771"/>
      <c r="H592" s="771"/>
      <c r="I592" s="766"/>
      <c r="J592" s="766"/>
      <c r="K592" s="771"/>
      <c r="L592" s="771"/>
    </row>
    <row r="593" spans="1:12" ht="15.75" customHeight="1">
      <c r="A593" s="766"/>
      <c r="B593" s="766"/>
      <c r="C593" s="766"/>
      <c r="D593" s="766"/>
      <c r="E593" s="767"/>
      <c r="F593" s="771"/>
      <c r="G593" s="771"/>
      <c r="H593" s="771"/>
      <c r="I593" s="766"/>
      <c r="J593" s="766"/>
      <c r="K593" s="771"/>
      <c r="L593" s="771"/>
    </row>
    <row r="594" spans="1:12" ht="15.75" customHeight="1">
      <c r="A594" s="766"/>
      <c r="B594" s="766"/>
      <c r="C594" s="766"/>
      <c r="D594" s="766"/>
      <c r="E594" s="767"/>
      <c r="F594" s="771"/>
      <c r="G594" s="771"/>
      <c r="H594" s="771"/>
      <c r="I594" s="766"/>
      <c r="J594" s="766"/>
      <c r="K594" s="771"/>
      <c r="L594" s="771"/>
    </row>
    <row r="595" spans="1:12" ht="15.75" customHeight="1">
      <c r="A595" s="766"/>
      <c r="B595" s="766"/>
      <c r="C595" s="766"/>
      <c r="D595" s="766"/>
      <c r="E595" s="767"/>
      <c r="F595" s="771"/>
      <c r="G595" s="771"/>
      <c r="H595" s="771"/>
      <c r="I595" s="766"/>
      <c r="J595" s="766"/>
      <c r="K595" s="771"/>
      <c r="L595" s="771"/>
    </row>
    <row r="596" spans="1:12" ht="15.75" customHeight="1">
      <c r="A596" s="766"/>
      <c r="B596" s="766"/>
      <c r="C596" s="766"/>
      <c r="D596" s="766"/>
      <c r="E596" s="767"/>
      <c r="F596" s="771"/>
      <c r="G596" s="771"/>
      <c r="H596" s="771"/>
      <c r="I596" s="766"/>
      <c r="J596" s="766"/>
      <c r="K596" s="771"/>
      <c r="L596" s="771"/>
    </row>
    <row r="597" spans="1:12" ht="15.75" customHeight="1">
      <c r="A597" s="766"/>
      <c r="B597" s="766"/>
      <c r="C597" s="766"/>
      <c r="D597" s="766"/>
      <c r="E597" s="767"/>
      <c r="F597" s="771"/>
      <c r="G597" s="771"/>
      <c r="H597" s="771"/>
      <c r="I597" s="766"/>
      <c r="J597" s="766"/>
      <c r="K597" s="771"/>
      <c r="L597" s="771"/>
    </row>
    <row r="598" spans="1:12" ht="15.75" customHeight="1">
      <c r="A598" s="766"/>
      <c r="B598" s="766"/>
      <c r="C598" s="766"/>
      <c r="D598" s="766"/>
      <c r="E598" s="767"/>
      <c r="F598" s="771"/>
      <c r="G598" s="771"/>
      <c r="H598" s="771"/>
      <c r="I598" s="766"/>
      <c r="J598" s="766"/>
      <c r="K598" s="771"/>
      <c r="L598" s="771"/>
    </row>
    <row r="599" spans="1:12" ht="15.75" customHeight="1">
      <c r="A599" s="766"/>
      <c r="B599" s="766"/>
      <c r="C599" s="766"/>
      <c r="D599" s="766"/>
      <c r="E599" s="767"/>
      <c r="F599" s="771"/>
      <c r="G599" s="771"/>
      <c r="H599" s="771"/>
      <c r="I599" s="766"/>
      <c r="J599" s="766"/>
      <c r="K599" s="771"/>
      <c r="L599" s="771"/>
    </row>
    <row r="600" spans="1:12" ht="15.75" customHeight="1">
      <c r="A600" s="766"/>
      <c r="B600" s="766"/>
      <c r="C600" s="766"/>
      <c r="D600" s="766"/>
      <c r="E600" s="767"/>
      <c r="F600" s="771"/>
      <c r="G600" s="771"/>
      <c r="H600" s="771"/>
      <c r="I600" s="766"/>
      <c r="J600" s="766"/>
      <c r="K600" s="771"/>
      <c r="L600" s="771"/>
    </row>
    <row r="601" spans="1:12" ht="15.75" customHeight="1">
      <c r="A601" s="766"/>
      <c r="B601" s="766"/>
      <c r="C601" s="766"/>
      <c r="D601" s="766"/>
      <c r="E601" s="767"/>
      <c r="F601" s="771"/>
      <c r="G601" s="771"/>
      <c r="H601" s="771"/>
      <c r="I601" s="766"/>
      <c r="J601" s="766"/>
      <c r="K601" s="771"/>
      <c r="L601" s="771"/>
    </row>
    <row r="602" spans="1:12" ht="15.75" customHeight="1">
      <c r="A602" s="766"/>
      <c r="B602" s="766"/>
      <c r="C602" s="766"/>
      <c r="D602" s="766"/>
      <c r="E602" s="767"/>
      <c r="F602" s="771"/>
      <c r="G602" s="771"/>
      <c r="H602" s="771"/>
      <c r="I602" s="766"/>
      <c r="J602" s="766"/>
      <c r="K602" s="771"/>
      <c r="L602" s="771"/>
    </row>
    <row r="603" spans="1:12" ht="15.75" customHeight="1">
      <c r="A603" s="766"/>
      <c r="B603" s="766"/>
      <c r="C603" s="766"/>
      <c r="D603" s="766"/>
      <c r="E603" s="767"/>
      <c r="F603" s="771"/>
      <c r="G603" s="771"/>
      <c r="H603" s="771"/>
      <c r="I603" s="766"/>
      <c r="J603" s="766"/>
      <c r="K603" s="771"/>
      <c r="L603" s="771"/>
    </row>
    <row r="604" spans="1:12" ht="15.75" customHeight="1">
      <c r="A604" s="766"/>
      <c r="B604" s="766"/>
      <c r="C604" s="766"/>
      <c r="D604" s="766"/>
      <c r="E604" s="767"/>
      <c r="F604" s="771"/>
      <c r="G604" s="771"/>
      <c r="H604" s="771"/>
      <c r="I604" s="766"/>
      <c r="J604" s="766"/>
      <c r="K604" s="771"/>
      <c r="L604" s="771"/>
    </row>
    <row r="605" spans="1:12" ht="15.75" customHeight="1">
      <c r="A605" s="766"/>
      <c r="B605" s="766"/>
      <c r="C605" s="766"/>
      <c r="D605" s="766"/>
      <c r="E605" s="767"/>
      <c r="F605" s="771"/>
      <c r="G605" s="771"/>
      <c r="H605" s="771"/>
      <c r="I605" s="766"/>
      <c r="J605" s="766"/>
      <c r="K605" s="771"/>
      <c r="L605" s="771"/>
    </row>
    <row r="606" spans="1:12" ht="15.75" customHeight="1">
      <c r="A606" s="766"/>
      <c r="B606" s="766"/>
      <c r="C606" s="766"/>
      <c r="D606" s="766"/>
      <c r="E606" s="767"/>
      <c r="F606" s="771"/>
      <c r="G606" s="771"/>
      <c r="H606" s="771"/>
      <c r="I606" s="766"/>
      <c r="J606" s="766"/>
      <c r="K606" s="771"/>
      <c r="L606" s="771"/>
    </row>
    <row r="607" spans="1:12" ht="15.75" customHeight="1">
      <c r="A607" s="766"/>
      <c r="B607" s="766"/>
      <c r="C607" s="766"/>
      <c r="D607" s="766"/>
      <c r="E607" s="767"/>
      <c r="F607" s="771"/>
      <c r="G607" s="771"/>
      <c r="H607" s="771"/>
      <c r="I607" s="766"/>
      <c r="J607" s="766"/>
      <c r="K607" s="771"/>
      <c r="L607" s="771"/>
    </row>
    <row r="608" spans="1:12" ht="15.75" customHeight="1">
      <c r="A608" s="766"/>
      <c r="B608" s="766"/>
      <c r="C608" s="766"/>
      <c r="D608" s="766"/>
      <c r="E608" s="767"/>
      <c r="F608" s="771"/>
      <c r="G608" s="771"/>
      <c r="H608" s="771"/>
      <c r="I608" s="766"/>
      <c r="J608" s="766"/>
      <c r="K608" s="771"/>
      <c r="L608" s="771"/>
    </row>
    <row r="609" spans="1:12" ht="15.75" customHeight="1">
      <c r="A609" s="766"/>
      <c r="B609" s="766"/>
      <c r="C609" s="766"/>
      <c r="D609" s="766"/>
      <c r="E609" s="767"/>
      <c r="F609" s="771"/>
      <c r="G609" s="771"/>
      <c r="H609" s="771"/>
      <c r="I609" s="766"/>
      <c r="J609" s="766"/>
      <c r="K609" s="771"/>
      <c r="L609" s="771"/>
    </row>
    <row r="610" spans="1:12" ht="15.75" customHeight="1">
      <c r="A610" s="766"/>
      <c r="B610" s="766"/>
      <c r="C610" s="766"/>
      <c r="D610" s="766"/>
      <c r="E610" s="767"/>
      <c r="F610" s="771"/>
      <c r="G610" s="771"/>
      <c r="H610" s="771"/>
      <c r="I610" s="766"/>
      <c r="J610" s="766"/>
      <c r="K610" s="771"/>
      <c r="L610" s="771"/>
    </row>
    <row r="611" spans="1:12" ht="15.75" customHeight="1">
      <c r="A611" s="766"/>
      <c r="B611" s="766"/>
      <c r="C611" s="766"/>
      <c r="D611" s="766"/>
      <c r="E611" s="767"/>
      <c r="F611" s="771"/>
      <c r="G611" s="771"/>
      <c r="H611" s="771"/>
      <c r="I611" s="766"/>
      <c r="J611" s="766"/>
      <c r="K611" s="771"/>
      <c r="L611" s="771"/>
    </row>
    <row r="612" spans="1:12" ht="15.75" customHeight="1">
      <c r="A612" s="766"/>
      <c r="B612" s="766"/>
      <c r="C612" s="766"/>
      <c r="D612" s="766"/>
      <c r="E612" s="767"/>
      <c r="F612" s="771"/>
      <c r="G612" s="771"/>
      <c r="H612" s="771"/>
      <c r="I612" s="766"/>
      <c r="J612" s="766"/>
      <c r="K612" s="771"/>
      <c r="L612" s="771"/>
    </row>
    <row r="613" spans="1:12" ht="15.75" customHeight="1">
      <c r="A613" s="766"/>
      <c r="B613" s="766"/>
      <c r="C613" s="766"/>
      <c r="D613" s="766"/>
      <c r="E613" s="767"/>
      <c r="F613" s="771"/>
      <c r="G613" s="771"/>
      <c r="H613" s="771"/>
      <c r="I613" s="766"/>
      <c r="J613" s="766"/>
      <c r="K613" s="771"/>
      <c r="L613" s="771"/>
    </row>
    <row r="614" spans="1:12" ht="15.75" customHeight="1">
      <c r="A614" s="766"/>
      <c r="B614" s="766"/>
      <c r="C614" s="766"/>
      <c r="D614" s="766"/>
      <c r="E614" s="767"/>
      <c r="F614" s="771"/>
      <c r="G614" s="771"/>
      <c r="H614" s="771"/>
      <c r="I614" s="766"/>
      <c r="J614" s="766"/>
      <c r="K614" s="771"/>
      <c r="L614" s="771"/>
    </row>
    <row r="615" spans="1:12" ht="15.75" customHeight="1">
      <c r="A615" s="766"/>
      <c r="B615" s="766"/>
      <c r="C615" s="766"/>
      <c r="D615" s="766"/>
      <c r="E615" s="767"/>
      <c r="F615" s="771"/>
      <c r="G615" s="771"/>
      <c r="H615" s="771"/>
      <c r="I615" s="766"/>
      <c r="J615" s="766"/>
      <c r="K615" s="771"/>
      <c r="L615" s="771"/>
    </row>
    <row r="616" spans="1:12" ht="15.75" customHeight="1">
      <c r="A616" s="766"/>
      <c r="B616" s="766"/>
      <c r="C616" s="766"/>
      <c r="D616" s="766"/>
      <c r="E616" s="767"/>
      <c r="F616" s="771"/>
      <c r="G616" s="771"/>
      <c r="H616" s="771"/>
      <c r="I616" s="766"/>
      <c r="J616" s="766"/>
      <c r="K616" s="771"/>
      <c r="L616" s="771"/>
    </row>
    <row r="617" spans="1:12" ht="15.75" customHeight="1">
      <c r="A617" s="766"/>
      <c r="B617" s="766"/>
      <c r="C617" s="766"/>
      <c r="D617" s="766"/>
      <c r="E617" s="767"/>
      <c r="F617" s="771"/>
      <c r="G617" s="771"/>
      <c r="H617" s="771"/>
      <c r="I617" s="766"/>
      <c r="J617" s="766"/>
      <c r="K617" s="771"/>
      <c r="L617" s="771"/>
    </row>
    <row r="618" spans="1:12" ht="15.75" customHeight="1">
      <c r="A618" s="766"/>
      <c r="B618" s="766"/>
      <c r="C618" s="766"/>
      <c r="D618" s="766"/>
      <c r="E618" s="767"/>
      <c r="F618" s="771"/>
      <c r="G618" s="771"/>
      <c r="H618" s="771"/>
      <c r="I618" s="766"/>
      <c r="J618" s="766"/>
      <c r="K618" s="771"/>
      <c r="L618" s="771"/>
    </row>
    <row r="619" spans="1:12" ht="15.75" customHeight="1">
      <c r="A619" s="766"/>
      <c r="B619" s="766"/>
      <c r="C619" s="766"/>
      <c r="D619" s="766"/>
      <c r="E619" s="767"/>
      <c r="F619" s="771"/>
      <c r="G619" s="771"/>
      <c r="H619" s="771"/>
      <c r="I619" s="766"/>
      <c r="J619" s="766"/>
      <c r="K619" s="771"/>
      <c r="L619" s="771"/>
    </row>
    <row r="620" spans="1:12" ht="15.75" customHeight="1">
      <c r="A620" s="766"/>
      <c r="B620" s="766"/>
      <c r="C620" s="766"/>
      <c r="D620" s="766"/>
      <c r="E620" s="767"/>
      <c r="F620" s="771"/>
      <c r="G620" s="771"/>
      <c r="H620" s="771"/>
      <c r="I620" s="766"/>
      <c r="J620" s="766"/>
      <c r="K620" s="771"/>
      <c r="L620" s="771"/>
    </row>
    <row r="621" spans="1:12" ht="15.75" customHeight="1">
      <c r="A621" s="766"/>
      <c r="B621" s="766"/>
      <c r="C621" s="766"/>
      <c r="D621" s="766"/>
      <c r="E621" s="767"/>
      <c r="F621" s="771"/>
      <c r="G621" s="771"/>
      <c r="H621" s="771"/>
      <c r="I621" s="766"/>
      <c r="J621" s="766"/>
      <c r="K621" s="771"/>
      <c r="L621" s="771"/>
    </row>
    <row r="622" spans="1:12" ht="15.75" customHeight="1">
      <c r="A622" s="766"/>
      <c r="B622" s="766"/>
      <c r="C622" s="766"/>
      <c r="D622" s="766"/>
      <c r="E622" s="767"/>
      <c r="F622" s="771"/>
      <c r="G622" s="771"/>
      <c r="H622" s="771"/>
      <c r="I622" s="766"/>
      <c r="J622" s="766"/>
      <c r="K622" s="771"/>
      <c r="L622" s="771"/>
    </row>
    <row r="623" spans="1:12" ht="15.75" customHeight="1">
      <c r="A623" s="766"/>
      <c r="B623" s="766"/>
      <c r="C623" s="766"/>
      <c r="D623" s="766"/>
      <c r="E623" s="767"/>
      <c r="F623" s="771"/>
      <c r="G623" s="771"/>
      <c r="H623" s="771"/>
      <c r="I623" s="766"/>
      <c r="J623" s="766"/>
      <c r="K623" s="771"/>
      <c r="L623" s="771"/>
    </row>
    <row r="624" spans="1:12" ht="15.75" customHeight="1">
      <c r="A624" s="766"/>
      <c r="B624" s="766"/>
      <c r="C624" s="766"/>
      <c r="D624" s="766"/>
      <c r="E624" s="767"/>
      <c r="F624" s="771"/>
      <c r="G624" s="771"/>
      <c r="H624" s="771"/>
      <c r="I624" s="766"/>
      <c r="J624" s="766"/>
      <c r="K624" s="771"/>
      <c r="L624" s="771"/>
    </row>
    <row r="625" spans="1:12" ht="15.75" customHeight="1">
      <c r="A625" s="766"/>
      <c r="B625" s="766"/>
      <c r="C625" s="766"/>
      <c r="D625" s="766"/>
      <c r="E625" s="767"/>
      <c r="F625" s="771"/>
      <c r="G625" s="771"/>
      <c r="H625" s="771"/>
      <c r="I625" s="766"/>
      <c r="J625" s="766"/>
      <c r="K625" s="771"/>
      <c r="L625" s="771"/>
    </row>
    <row r="626" spans="1:12" ht="15.75" customHeight="1">
      <c r="A626" s="766"/>
      <c r="B626" s="766"/>
      <c r="C626" s="766"/>
      <c r="D626" s="766"/>
      <c r="E626" s="767"/>
      <c r="F626" s="771"/>
      <c r="G626" s="771"/>
      <c r="H626" s="771"/>
      <c r="I626" s="766"/>
      <c r="J626" s="766"/>
      <c r="K626" s="771"/>
      <c r="L626" s="771"/>
    </row>
    <row r="627" spans="1:12" ht="15.75" customHeight="1">
      <c r="A627" s="766"/>
      <c r="B627" s="766"/>
      <c r="C627" s="766"/>
      <c r="D627" s="766"/>
      <c r="E627" s="767"/>
      <c r="F627" s="771"/>
      <c r="G627" s="771"/>
      <c r="H627" s="771"/>
      <c r="I627" s="766"/>
      <c r="J627" s="766"/>
      <c r="K627" s="771"/>
      <c r="L627" s="771"/>
    </row>
    <row r="628" spans="1:12" ht="15.75" customHeight="1">
      <c r="A628" s="766"/>
      <c r="B628" s="766"/>
      <c r="C628" s="766"/>
      <c r="D628" s="766"/>
      <c r="E628" s="767"/>
      <c r="F628" s="771"/>
      <c r="G628" s="771"/>
      <c r="H628" s="771"/>
      <c r="I628" s="766"/>
      <c r="J628" s="766"/>
      <c r="K628" s="771"/>
      <c r="L628" s="771"/>
    </row>
    <row r="629" spans="1:12" ht="15.75" customHeight="1">
      <c r="A629" s="766"/>
      <c r="B629" s="766"/>
      <c r="C629" s="766"/>
      <c r="D629" s="766"/>
      <c r="E629" s="767"/>
      <c r="F629" s="771"/>
      <c r="G629" s="771"/>
      <c r="H629" s="771"/>
      <c r="I629" s="766"/>
      <c r="J629" s="766"/>
      <c r="K629" s="771"/>
      <c r="L629" s="771"/>
    </row>
    <row r="630" spans="1:12" ht="15.75" customHeight="1">
      <c r="A630" s="766"/>
      <c r="B630" s="766"/>
      <c r="C630" s="766"/>
      <c r="D630" s="766"/>
      <c r="E630" s="767"/>
      <c r="F630" s="771"/>
      <c r="G630" s="771"/>
      <c r="H630" s="771"/>
      <c r="I630" s="766"/>
      <c r="J630" s="766"/>
      <c r="K630" s="771"/>
      <c r="L630" s="771"/>
    </row>
    <row r="631" spans="1:12" ht="15.75" customHeight="1">
      <c r="A631" s="766"/>
      <c r="B631" s="766"/>
      <c r="C631" s="766"/>
      <c r="D631" s="766"/>
      <c r="E631" s="767"/>
      <c r="F631" s="771"/>
      <c r="G631" s="771"/>
      <c r="H631" s="771"/>
      <c r="I631" s="766"/>
      <c r="J631" s="766"/>
      <c r="K631" s="771"/>
      <c r="L631" s="771"/>
    </row>
    <row r="632" spans="1:12" ht="15.75" customHeight="1">
      <c r="A632" s="766"/>
      <c r="B632" s="766"/>
      <c r="C632" s="766"/>
      <c r="D632" s="766"/>
      <c r="E632" s="767"/>
      <c r="F632" s="771"/>
      <c r="G632" s="771"/>
      <c r="H632" s="771"/>
      <c r="I632" s="766"/>
      <c r="J632" s="766"/>
      <c r="K632" s="771"/>
      <c r="L632" s="771"/>
    </row>
    <row r="633" spans="1:12" ht="15.75" customHeight="1">
      <c r="A633" s="766"/>
      <c r="B633" s="766"/>
      <c r="C633" s="766"/>
      <c r="D633" s="766"/>
      <c r="E633" s="767"/>
      <c r="F633" s="771"/>
      <c r="G633" s="771"/>
      <c r="H633" s="771"/>
      <c r="I633" s="766"/>
      <c r="J633" s="766"/>
      <c r="K633" s="771"/>
      <c r="L633" s="771"/>
    </row>
    <row r="634" spans="1:12" ht="15.75" customHeight="1">
      <c r="A634" s="766"/>
      <c r="B634" s="766"/>
      <c r="C634" s="766"/>
      <c r="D634" s="766"/>
      <c r="E634" s="767"/>
      <c r="F634" s="771"/>
      <c r="G634" s="771"/>
      <c r="H634" s="771"/>
      <c r="I634" s="766"/>
      <c r="J634" s="766"/>
      <c r="K634" s="771"/>
      <c r="L634" s="771"/>
    </row>
    <row r="635" spans="1:12" ht="15.75" customHeight="1">
      <c r="A635" s="766"/>
      <c r="B635" s="766"/>
      <c r="C635" s="766"/>
      <c r="D635" s="766"/>
      <c r="E635" s="767"/>
      <c r="F635" s="771"/>
      <c r="G635" s="771"/>
      <c r="H635" s="771"/>
      <c r="I635" s="766"/>
      <c r="J635" s="766"/>
      <c r="K635" s="771"/>
      <c r="L635" s="771"/>
    </row>
    <row r="636" spans="1:12" ht="15.75" customHeight="1">
      <c r="A636" s="766"/>
      <c r="B636" s="766"/>
      <c r="C636" s="766"/>
      <c r="D636" s="766"/>
      <c r="E636" s="767"/>
      <c r="F636" s="771"/>
      <c r="G636" s="771"/>
      <c r="H636" s="771"/>
      <c r="I636" s="766"/>
      <c r="J636" s="766"/>
      <c r="K636" s="771"/>
      <c r="L636" s="771"/>
    </row>
    <row r="637" spans="1:12" ht="15.75" customHeight="1">
      <c r="A637" s="766"/>
      <c r="B637" s="766"/>
      <c r="C637" s="766"/>
      <c r="D637" s="766"/>
      <c r="E637" s="767"/>
      <c r="F637" s="771"/>
      <c r="G637" s="771"/>
      <c r="H637" s="771"/>
      <c r="I637" s="766"/>
      <c r="J637" s="766"/>
      <c r="K637" s="771"/>
      <c r="L637" s="771"/>
    </row>
    <row r="638" spans="1:12" ht="15.75" customHeight="1">
      <c r="A638" s="766"/>
      <c r="B638" s="766"/>
      <c r="C638" s="766"/>
      <c r="D638" s="766"/>
      <c r="E638" s="767"/>
      <c r="F638" s="771"/>
      <c r="G638" s="771"/>
      <c r="H638" s="771"/>
      <c r="I638" s="766"/>
      <c r="J638" s="766"/>
      <c r="K638" s="771"/>
      <c r="L638" s="771"/>
    </row>
    <row r="639" spans="1:12" ht="15.75" customHeight="1">
      <c r="A639" s="766"/>
      <c r="B639" s="766"/>
      <c r="C639" s="766"/>
      <c r="D639" s="766"/>
      <c r="E639" s="767"/>
      <c r="F639" s="771"/>
      <c r="G639" s="771"/>
      <c r="H639" s="771"/>
      <c r="I639" s="766"/>
      <c r="J639" s="766"/>
      <c r="K639" s="771"/>
      <c r="L639" s="771"/>
    </row>
    <row r="640" spans="1:12" ht="15.75" customHeight="1">
      <c r="A640" s="766"/>
      <c r="B640" s="766"/>
      <c r="C640" s="766"/>
      <c r="D640" s="766"/>
      <c r="E640" s="767"/>
      <c r="F640" s="771"/>
      <c r="G640" s="771"/>
      <c r="H640" s="771"/>
      <c r="I640" s="766"/>
      <c r="J640" s="766"/>
      <c r="K640" s="771"/>
      <c r="L640" s="771"/>
    </row>
    <row r="641" spans="1:12" ht="15.75" customHeight="1">
      <c r="A641" s="766"/>
      <c r="B641" s="766"/>
      <c r="C641" s="766"/>
      <c r="D641" s="766"/>
      <c r="E641" s="767"/>
      <c r="F641" s="771"/>
      <c r="G641" s="771"/>
      <c r="H641" s="771"/>
      <c r="I641" s="766"/>
      <c r="J641" s="766"/>
      <c r="K641" s="771"/>
      <c r="L641" s="771"/>
    </row>
    <row r="642" spans="1:12" ht="15.75" customHeight="1">
      <c r="A642" s="766"/>
      <c r="B642" s="766"/>
      <c r="C642" s="766"/>
      <c r="D642" s="766"/>
      <c r="E642" s="767"/>
      <c r="F642" s="771"/>
      <c r="G642" s="771"/>
      <c r="H642" s="771"/>
      <c r="I642" s="766"/>
      <c r="J642" s="766"/>
      <c r="K642" s="771"/>
      <c r="L642" s="771"/>
    </row>
    <row r="643" spans="1:12" ht="15.75" customHeight="1">
      <c r="A643" s="766"/>
      <c r="B643" s="766"/>
      <c r="C643" s="766"/>
      <c r="D643" s="766"/>
      <c r="E643" s="767"/>
      <c r="F643" s="771"/>
      <c r="G643" s="771"/>
      <c r="H643" s="771"/>
      <c r="I643" s="766"/>
      <c r="J643" s="766"/>
      <c r="K643" s="771"/>
      <c r="L643" s="771"/>
    </row>
    <row r="644" spans="1:12" ht="15.75" customHeight="1">
      <c r="A644" s="766"/>
      <c r="B644" s="766"/>
      <c r="C644" s="766"/>
      <c r="D644" s="766"/>
      <c r="E644" s="767"/>
      <c r="F644" s="771"/>
      <c r="G644" s="771"/>
      <c r="H644" s="771"/>
      <c r="I644" s="766"/>
      <c r="J644" s="766"/>
      <c r="K644" s="771"/>
      <c r="L644" s="771"/>
    </row>
    <row r="645" spans="1:12" ht="15.75" customHeight="1">
      <c r="A645" s="766"/>
      <c r="B645" s="766"/>
      <c r="C645" s="766"/>
      <c r="D645" s="766"/>
      <c r="E645" s="767"/>
      <c r="F645" s="771"/>
      <c r="G645" s="771"/>
      <c r="H645" s="771"/>
      <c r="I645" s="766"/>
      <c r="J645" s="766"/>
      <c r="K645" s="771"/>
      <c r="L645" s="771"/>
    </row>
    <row r="646" spans="1:12" ht="15.75" customHeight="1">
      <c r="A646" s="766"/>
      <c r="B646" s="766"/>
      <c r="C646" s="766"/>
      <c r="D646" s="766"/>
      <c r="E646" s="767"/>
      <c r="F646" s="771"/>
      <c r="G646" s="771"/>
      <c r="H646" s="771"/>
      <c r="I646" s="766"/>
      <c r="J646" s="766"/>
      <c r="K646" s="771"/>
      <c r="L646" s="771"/>
    </row>
    <row r="647" spans="1:12" ht="15.75" customHeight="1">
      <c r="A647" s="766"/>
      <c r="B647" s="766"/>
      <c r="C647" s="766"/>
      <c r="D647" s="766"/>
      <c r="E647" s="767"/>
      <c r="F647" s="771"/>
      <c r="G647" s="771"/>
      <c r="H647" s="771"/>
      <c r="I647" s="766"/>
      <c r="J647" s="766"/>
      <c r="K647" s="771"/>
      <c r="L647" s="771"/>
    </row>
    <row r="648" spans="1:12" ht="15.75" customHeight="1">
      <c r="A648" s="766"/>
      <c r="B648" s="766"/>
      <c r="C648" s="766"/>
      <c r="D648" s="766"/>
      <c r="E648" s="767"/>
      <c r="F648" s="771"/>
      <c r="G648" s="771"/>
      <c r="H648" s="771"/>
      <c r="I648" s="766"/>
      <c r="J648" s="766"/>
      <c r="K648" s="771"/>
      <c r="L648" s="771"/>
    </row>
    <row r="649" spans="1:12" ht="15.75" customHeight="1">
      <c r="A649" s="766"/>
      <c r="B649" s="766"/>
      <c r="C649" s="766"/>
      <c r="D649" s="766"/>
      <c r="E649" s="767"/>
      <c r="F649" s="771"/>
      <c r="G649" s="771"/>
      <c r="H649" s="771"/>
      <c r="I649" s="766"/>
      <c r="J649" s="766"/>
      <c r="K649" s="771"/>
      <c r="L649" s="771"/>
    </row>
    <row r="650" spans="1:12" ht="15.75" customHeight="1">
      <c r="A650" s="766"/>
      <c r="B650" s="766"/>
      <c r="C650" s="766"/>
      <c r="D650" s="766"/>
      <c r="E650" s="767"/>
      <c r="F650" s="771"/>
      <c r="G650" s="771"/>
      <c r="H650" s="771"/>
      <c r="I650" s="766"/>
      <c r="J650" s="766"/>
      <c r="K650" s="771"/>
      <c r="L650" s="771"/>
    </row>
    <row r="651" spans="1:12" ht="15.75" customHeight="1">
      <c r="A651" s="766"/>
      <c r="B651" s="766"/>
      <c r="C651" s="766"/>
      <c r="D651" s="766"/>
      <c r="E651" s="767"/>
      <c r="F651" s="771"/>
      <c r="G651" s="771"/>
      <c r="H651" s="771"/>
      <c r="I651" s="766"/>
      <c r="J651" s="766"/>
      <c r="K651" s="771"/>
      <c r="L651" s="771"/>
    </row>
    <row r="652" spans="1:12" ht="15.75" customHeight="1">
      <c r="A652" s="766"/>
      <c r="B652" s="766"/>
      <c r="C652" s="766"/>
      <c r="D652" s="766"/>
      <c r="E652" s="767"/>
      <c r="F652" s="771"/>
      <c r="G652" s="771"/>
      <c r="H652" s="771"/>
      <c r="I652" s="766"/>
      <c r="J652" s="766"/>
      <c r="K652" s="771"/>
      <c r="L652" s="771"/>
    </row>
    <row r="653" spans="1:12" ht="15.75" customHeight="1">
      <c r="A653" s="766"/>
      <c r="B653" s="766"/>
      <c r="C653" s="766"/>
      <c r="D653" s="766"/>
      <c r="E653" s="767"/>
      <c r="F653" s="771"/>
      <c r="G653" s="771"/>
      <c r="H653" s="771"/>
      <c r="I653" s="766"/>
      <c r="J653" s="766"/>
      <c r="K653" s="771"/>
      <c r="L653" s="771"/>
    </row>
    <row r="654" spans="1:12" ht="15.75" customHeight="1">
      <c r="A654" s="766"/>
      <c r="B654" s="766"/>
      <c r="C654" s="766"/>
      <c r="D654" s="766"/>
      <c r="E654" s="767"/>
      <c r="F654" s="771"/>
      <c r="G654" s="771"/>
      <c r="H654" s="771"/>
      <c r="I654" s="766"/>
      <c r="J654" s="766"/>
      <c r="K654" s="771"/>
      <c r="L654" s="771"/>
    </row>
    <row r="655" spans="1:12" ht="15.75" customHeight="1">
      <c r="A655" s="766"/>
      <c r="B655" s="766"/>
      <c r="C655" s="766"/>
      <c r="D655" s="766"/>
      <c r="E655" s="767"/>
      <c r="F655" s="771"/>
      <c r="G655" s="771"/>
      <c r="H655" s="771"/>
      <c r="I655" s="766"/>
      <c r="J655" s="766"/>
      <c r="K655" s="771"/>
      <c r="L655" s="771"/>
    </row>
    <row r="656" spans="1:12" ht="15.75" customHeight="1">
      <c r="A656" s="766"/>
      <c r="B656" s="766"/>
      <c r="C656" s="766"/>
      <c r="D656" s="766"/>
      <c r="E656" s="767"/>
      <c r="F656" s="771"/>
      <c r="G656" s="771"/>
      <c r="H656" s="771"/>
      <c r="I656" s="766"/>
      <c r="J656" s="766"/>
      <c r="K656" s="771"/>
      <c r="L656" s="771"/>
    </row>
    <row r="657" spans="1:12" ht="15.75" customHeight="1">
      <c r="A657" s="766"/>
      <c r="B657" s="766"/>
      <c r="C657" s="766"/>
      <c r="D657" s="766"/>
      <c r="E657" s="767"/>
      <c r="F657" s="771"/>
      <c r="G657" s="771"/>
      <c r="H657" s="771"/>
      <c r="I657" s="766"/>
      <c r="J657" s="766"/>
      <c r="K657" s="771"/>
      <c r="L657" s="771"/>
    </row>
    <row r="658" spans="1:12" ht="15.75" customHeight="1">
      <c r="A658" s="766"/>
      <c r="B658" s="766"/>
      <c r="C658" s="766"/>
      <c r="D658" s="766"/>
      <c r="E658" s="767"/>
      <c r="F658" s="771"/>
      <c r="G658" s="771"/>
      <c r="H658" s="771"/>
      <c r="I658" s="766"/>
      <c r="J658" s="766"/>
      <c r="K658" s="771"/>
      <c r="L658" s="771"/>
    </row>
    <row r="659" spans="1:12" ht="15.75" customHeight="1">
      <c r="A659" s="766"/>
      <c r="B659" s="766"/>
      <c r="C659" s="766"/>
      <c r="D659" s="766"/>
      <c r="E659" s="767"/>
      <c r="F659" s="771"/>
      <c r="G659" s="771"/>
      <c r="H659" s="771"/>
      <c r="I659" s="766"/>
      <c r="J659" s="766"/>
      <c r="K659" s="771"/>
      <c r="L659" s="771"/>
    </row>
    <row r="660" spans="1:12" ht="15.75" customHeight="1">
      <c r="A660" s="766"/>
      <c r="B660" s="766"/>
      <c r="C660" s="766"/>
      <c r="D660" s="766"/>
      <c r="E660" s="767"/>
      <c r="F660" s="771"/>
      <c r="G660" s="771"/>
      <c r="H660" s="771"/>
      <c r="I660" s="766"/>
      <c r="J660" s="766"/>
      <c r="K660" s="771"/>
      <c r="L660" s="771"/>
    </row>
    <row r="661" spans="1:12" ht="15.75" customHeight="1">
      <c r="A661" s="766"/>
      <c r="B661" s="766"/>
      <c r="C661" s="766"/>
      <c r="D661" s="766"/>
      <c r="E661" s="767"/>
      <c r="F661" s="771"/>
      <c r="G661" s="771"/>
      <c r="H661" s="771"/>
      <c r="I661" s="766"/>
      <c r="J661" s="766"/>
      <c r="K661" s="771"/>
      <c r="L661" s="771"/>
    </row>
    <row r="662" spans="1:12" ht="15.75" customHeight="1">
      <c r="A662" s="766"/>
      <c r="B662" s="766"/>
      <c r="C662" s="766"/>
      <c r="D662" s="766"/>
      <c r="E662" s="767"/>
      <c r="F662" s="771"/>
      <c r="G662" s="771"/>
      <c r="H662" s="771"/>
      <c r="I662" s="766"/>
      <c r="J662" s="766"/>
      <c r="K662" s="771"/>
      <c r="L662" s="771"/>
    </row>
    <row r="663" spans="1:12" ht="15.75" customHeight="1">
      <c r="A663" s="766"/>
      <c r="B663" s="766"/>
      <c r="C663" s="766"/>
      <c r="D663" s="766"/>
      <c r="E663" s="767"/>
      <c r="F663" s="771"/>
      <c r="G663" s="771"/>
      <c r="H663" s="771"/>
      <c r="I663" s="766"/>
      <c r="J663" s="766"/>
      <c r="K663" s="771"/>
      <c r="L663" s="771"/>
    </row>
    <row r="664" spans="1:12" ht="15.75" customHeight="1">
      <c r="A664" s="766"/>
      <c r="B664" s="766"/>
      <c r="C664" s="766"/>
      <c r="D664" s="766"/>
      <c r="E664" s="767"/>
      <c r="F664" s="771"/>
      <c r="G664" s="771"/>
      <c r="H664" s="771"/>
      <c r="I664" s="766"/>
      <c r="J664" s="766"/>
      <c r="K664" s="771"/>
      <c r="L664" s="771"/>
    </row>
    <row r="665" spans="1:12" ht="15.75" customHeight="1">
      <c r="A665" s="766"/>
      <c r="B665" s="766"/>
      <c r="C665" s="766"/>
      <c r="D665" s="766"/>
      <c r="E665" s="767"/>
      <c r="F665" s="771"/>
      <c r="G665" s="771"/>
      <c r="H665" s="771"/>
      <c r="I665" s="766"/>
      <c r="J665" s="766"/>
      <c r="K665" s="771"/>
      <c r="L665" s="771"/>
    </row>
    <row r="666" spans="1:12" ht="15.75" customHeight="1">
      <c r="A666" s="766"/>
      <c r="B666" s="766"/>
      <c r="C666" s="766"/>
      <c r="D666" s="766"/>
      <c r="E666" s="767"/>
      <c r="F666" s="771"/>
      <c r="G666" s="771"/>
      <c r="H666" s="771"/>
      <c r="I666" s="766"/>
      <c r="J666" s="766"/>
      <c r="K666" s="771"/>
      <c r="L666" s="771"/>
    </row>
    <row r="667" spans="1:12" ht="15.75" customHeight="1">
      <c r="A667" s="766"/>
      <c r="B667" s="766"/>
      <c r="C667" s="766"/>
      <c r="D667" s="766"/>
      <c r="E667" s="767"/>
      <c r="F667" s="771"/>
      <c r="G667" s="771"/>
      <c r="H667" s="771"/>
      <c r="I667" s="766"/>
      <c r="J667" s="766"/>
      <c r="K667" s="771"/>
      <c r="L667" s="771"/>
    </row>
    <row r="668" spans="1:12" ht="15.75" customHeight="1">
      <c r="A668" s="766"/>
      <c r="B668" s="766"/>
      <c r="C668" s="766"/>
      <c r="D668" s="766"/>
      <c r="E668" s="767"/>
      <c r="F668" s="771"/>
      <c r="G668" s="771"/>
      <c r="H668" s="771"/>
      <c r="I668" s="766"/>
      <c r="J668" s="766"/>
      <c r="K668" s="771"/>
      <c r="L668" s="771"/>
    </row>
    <row r="669" spans="1:12" ht="15.75" customHeight="1">
      <c r="A669" s="766"/>
      <c r="B669" s="766"/>
      <c r="C669" s="766"/>
      <c r="D669" s="766"/>
      <c r="E669" s="767"/>
      <c r="F669" s="771"/>
      <c r="G669" s="771"/>
      <c r="H669" s="771"/>
      <c r="I669" s="766"/>
      <c r="J669" s="766"/>
      <c r="K669" s="771"/>
      <c r="L669" s="771"/>
    </row>
    <row r="670" spans="1:12" ht="15.75" customHeight="1">
      <c r="A670" s="766"/>
      <c r="B670" s="766"/>
      <c r="C670" s="766"/>
      <c r="D670" s="766"/>
      <c r="E670" s="767"/>
      <c r="F670" s="771"/>
      <c r="G670" s="771"/>
      <c r="H670" s="771"/>
      <c r="I670" s="766"/>
      <c r="J670" s="766"/>
      <c r="K670" s="771"/>
      <c r="L670" s="771"/>
    </row>
    <row r="671" spans="1:12" ht="15.75" customHeight="1">
      <c r="A671" s="766"/>
      <c r="B671" s="766"/>
      <c r="C671" s="766"/>
      <c r="D671" s="766"/>
      <c r="E671" s="767"/>
      <c r="F671" s="771"/>
      <c r="G671" s="771"/>
      <c r="H671" s="771"/>
      <c r="I671" s="766"/>
      <c r="J671" s="766"/>
      <c r="K671" s="771"/>
      <c r="L671" s="771"/>
    </row>
    <row r="672" spans="1:12" ht="15.75" customHeight="1">
      <c r="A672" s="766"/>
      <c r="B672" s="766"/>
      <c r="C672" s="766"/>
      <c r="D672" s="766"/>
      <c r="E672" s="767"/>
      <c r="F672" s="771"/>
      <c r="G672" s="771"/>
      <c r="H672" s="771"/>
      <c r="I672" s="766"/>
      <c r="J672" s="766"/>
      <c r="K672" s="771"/>
      <c r="L672" s="771"/>
    </row>
    <row r="673" spans="1:12" ht="15.75" customHeight="1">
      <c r="A673" s="766"/>
      <c r="B673" s="766"/>
      <c r="C673" s="766"/>
      <c r="D673" s="766"/>
      <c r="E673" s="767"/>
      <c r="F673" s="771"/>
      <c r="G673" s="771"/>
      <c r="H673" s="771"/>
      <c r="I673" s="766"/>
      <c r="J673" s="766"/>
      <c r="K673" s="771"/>
      <c r="L673" s="771"/>
    </row>
    <row r="674" spans="1:12" ht="15.75" customHeight="1">
      <c r="A674" s="766"/>
      <c r="B674" s="766"/>
      <c r="C674" s="766"/>
      <c r="D674" s="766"/>
      <c r="E674" s="767"/>
      <c r="F674" s="771"/>
      <c r="G674" s="771"/>
      <c r="H674" s="771"/>
      <c r="I674" s="766"/>
      <c r="J674" s="766"/>
      <c r="K674" s="771"/>
      <c r="L674" s="771"/>
    </row>
    <row r="675" spans="1:12" ht="15.75" customHeight="1">
      <c r="A675" s="766"/>
      <c r="B675" s="766"/>
      <c r="C675" s="766"/>
      <c r="D675" s="766"/>
      <c r="E675" s="767"/>
      <c r="F675" s="771"/>
      <c r="G675" s="771"/>
      <c r="H675" s="771"/>
      <c r="I675" s="766"/>
      <c r="J675" s="766"/>
      <c r="K675" s="771"/>
      <c r="L675" s="771"/>
    </row>
    <row r="676" spans="1:12" ht="15.75" customHeight="1">
      <c r="A676" s="766"/>
      <c r="B676" s="766"/>
      <c r="C676" s="766"/>
      <c r="D676" s="766"/>
      <c r="E676" s="767"/>
      <c r="F676" s="771"/>
      <c r="G676" s="771"/>
      <c r="H676" s="771"/>
      <c r="I676" s="766"/>
      <c r="J676" s="766"/>
      <c r="K676" s="771"/>
      <c r="L676" s="771"/>
    </row>
    <row r="677" spans="1:12" ht="15.75" customHeight="1">
      <c r="A677" s="766"/>
      <c r="B677" s="766"/>
      <c r="C677" s="766"/>
      <c r="D677" s="766"/>
      <c r="E677" s="767"/>
      <c r="F677" s="771"/>
      <c r="G677" s="771"/>
      <c r="H677" s="771"/>
      <c r="I677" s="766"/>
      <c r="J677" s="766"/>
      <c r="K677" s="771"/>
      <c r="L677" s="771"/>
    </row>
    <row r="678" spans="1:12" ht="15.75" customHeight="1">
      <c r="A678" s="766"/>
      <c r="B678" s="766"/>
      <c r="C678" s="766"/>
      <c r="D678" s="766"/>
      <c r="E678" s="767"/>
      <c r="F678" s="771"/>
      <c r="G678" s="771"/>
      <c r="H678" s="771"/>
      <c r="I678" s="766"/>
      <c r="J678" s="766"/>
      <c r="K678" s="771"/>
      <c r="L678" s="771"/>
    </row>
    <row r="679" spans="1:12" ht="15.75" customHeight="1">
      <c r="A679" s="766"/>
      <c r="B679" s="766"/>
      <c r="C679" s="766"/>
      <c r="D679" s="766"/>
      <c r="E679" s="767"/>
      <c r="F679" s="771"/>
      <c r="G679" s="771"/>
      <c r="H679" s="771"/>
      <c r="I679" s="766"/>
      <c r="J679" s="766"/>
      <c r="K679" s="771"/>
      <c r="L679" s="771"/>
    </row>
    <row r="680" spans="1:12" ht="15.75" customHeight="1">
      <c r="A680" s="766"/>
      <c r="B680" s="766"/>
      <c r="C680" s="766"/>
      <c r="D680" s="766"/>
      <c r="E680" s="767"/>
      <c r="F680" s="771"/>
      <c r="G680" s="771"/>
      <c r="H680" s="771"/>
      <c r="I680" s="766"/>
      <c r="J680" s="766"/>
      <c r="K680" s="771"/>
      <c r="L680" s="771"/>
    </row>
    <row r="681" spans="1:12" ht="15.75" customHeight="1">
      <c r="A681" s="766"/>
      <c r="B681" s="766"/>
      <c r="C681" s="766"/>
      <c r="D681" s="766"/>
      <c r="E681" s="767"/>
      <c r="F681" s="771"/>
      <c r="G681" s="771"/>
      <c r="H681" s="771"/>
      <c r="I681" s="766"/>
      <c r="J681" s="766"/>
      <c r="K681" s="771"/>
      <c r="L681" s="771"/>
    </row>
    <row r="682" spans="1:12" ht="15.75" customHeight="1">
      <c r="A682" s="766"/>
      <c r="B682" s="766"/>
      <c r="C682" s="766"/>
      <c r="D682" s="766"/>
      <c r="E682" s="767"/>
      <c r="F682" s="771"/>
      <c r="G682" s="771"/>
      <c r="H682" s="771"/>
      <c r="I682" s="766"/>
      <c r="J682" s="766"/>
      <c r="K682" s="771"/>
      <c r="L682" s="771"/>
    </row>
    <row r="683" spans="1:12" ht="15.75" customHeight="1">
      <c r="A683" s="766"/>
      <c r="B683" s="766"/>
      <c r="C683" s="766"/>
      <c r="D683" s="766"/>
      <c r="E683" s="767"/>
      <c r="F683" s="771"/>
      <c r="G683" s="771"/>
      <c r="H683" s="771"/>
      <c r="I683" s="766"/>
      <c r="J683" s="766"/>
      <c r="K683" s="771"/>
      <c r="L683" s="771"/>
    </row>
    <row r="684" spans="1:12" ht="15.75" customHeight="1">
      <c r="A684" s="766"/>
      <c r="B684" s="766"/>
      <c r="C684" s="766"/>
      <c r="D684" s="766"/>
      <c r="E684" s="767"/>
      <c r="F684" s="771"/>
      <c r="G684" s="771"/>
      <c r="H684" s="771"/>
      <c r="I684" s="766"/>
      <c r="J684" s="766"/>
      <c r="K684" s="771"/>
      <c r="L684" s="771"/>
    </row>
    <row r="685" spans="1:12" ht="15.75" customHeight="1">
      <c r="A685" s="766"/>
      <c r="B685" s="766"/>
      <c r="C685" s="766"/>
      <c r="D685" s="766"/>
      <c r="E685" s="767"/>
      <c r="F685" s="771"/>
      <c r="G685" s="771"/>
      <c r="H685" s="771"/>
      <c r="I685" s="766"/>
      <c r="J685" s="766"/>
      <c r="K685" s="771"/>
      <c r="L685" s="771"/>
    </row>
    <row r="686" spans="1:12" ht="15.75" customHeight="1">
      <c r="A686" s="766"/>
      <c r="B686" s="766"/>
      <c r="C686" s="766"/>
      <c r="D686" s="766"/>
      <c r="E686" s="767"/>
      <c r="F686" s="771"/>
      <c r="G686" s="771"/>
      <c r="H686" s="771"/>
      <c r="I686" s="766"/>
      <c r="J686" s="766"/>
      <c r="K686" s="771"/>
      <c r="L686" s="771"/>
    </row>
    <row r="687" spans="1:12" ht="15.75" customHeight="1">
      <c r="A687" s="766"/>
      <c r="B687" s="766"/>
      <c r="C687" s="766"/>
      <c r="D687" s="766"/>
      <c r="E687" s="767"/>
      <c r="F687" s="771"/>
      <c r="G687" s="771"/>
      <c r="H687" s="771"/>
      <c r="I687" s="766"/>
      <c r="J687" s="766"/>
      <c r="K687" s="771"/>
      <c r="L687" s="771"/>
    </row>
    <row r="688" spans="1:12" ht="15.75" customHeight="1">
      <c r="A688" s="766"/>
      <c r="B688" s="766"/>
      <c r="C688" s="766"/>
      <c r="D688" s="766"/>
      <c r="E688" s="767"/>
      <c r="F688" s="771"/>
      <c r="G688" s="771"/>
      <c r="H688" s="771"/>
      <c r="I688" s="766"/>
      <c r="J688" s="766"/>
      <c r="K688" s="771"/>
      <c r="L688" s="771"/>
    </row>
    <row r="689" spans="1:12" ht="15.75" customHeight="1">
      <c r="A689" s="766"/>
      <c r="B689" s="766"/>
      <c r="C689" s="766"/>
      <c r="D689" s="766"/>
      <c r="E689" s="767"/>
      <c r="F689" s="771"/>
      <c r="G689" s="771"/>
      <c r="H689" s="771"/>
      <c r="I689" s="766"/>
      <c r="J689" s="766"/>
      <c r="K689" s="771"/>
      <c r="L689" s="771"/>
    </row>
    <row r="690" spans="1:12" ht="15.75" customHeight="1">
      <c r="A690" s="766"/>
      <c r="B690" s="766"/>
      <c r="C690" s="766"/>
      <c r="D690" s="766"/>
      <c r="E690" s="767"/>
      <c r="F690" s="771"/>
      <c r="G690" s="771"/>
      <c r="H690" s="771"/>
      <c r="I690" s="766"/>
      <c r="J690" s="766"/>
      <c r="K690" s="771"/>
      <c r="L690" s="771"/>
    </row>
    <row r="691" spans="1:12" ht="15.75" customHeight="1">
      <c r="A691" s="766"/>
      <c r="B691" s="766"/>
      <c r="C691" s="766"/>
      <c r="D691" s="766"/>
      <c r="E691" s="767"/>
      <c r="F691" s="771"/>
      <c r="G691" s="771"/>
      <c r="H691" s="771"/>
      <c r="I691" s="766"/>
      <c r="J691" s="766"/>
      <c r="K691" s="771"/>
      <c r="L691" s="771"/>
    </row>
    <row r="692" spans="1:12" ht="15.75" customHeight="1">
      <c r="A692" s="766"/>
      <c r="B692" s="766"/>
      <c r="C692" s="766"/>
      <c r="D692" s="766"/>
      <c r="E692" s="767"/>
      <c r="F692" s="771"/>
      <c r="G692" s="771"/>
      <c r="H692" s="771"/>
      <c r="I692" s="766"/>
      <c r="J692" s="766"/>
      <c r="K692" s="771"/>
      <c r="L692" s="771"/>
    </row>
    <row r="693" spans="1:12" ht="15.75" customHeight="1">
      <c r="A693" s="766"/>
      <c r="B693" s="766"/>
      <c r="C693" s="766"/>
      <c r="D693" s="766"/>
      <c r="E693" s="767"/>
      <c r="F693" s="771"/>
      <c r="G693" s="771"/>
      <c r="H693" s="771"/>
      <c r="I693" s="766"/>
      <c r="J693" s="766"/>
      <c r="K693" s="771"/>
      <c r="L693" s="771"/>
    </row>
    <row r="694" spans="1:12" ht="15.75" customHeight="1">
      <c r="A694" s="766"/>
      <c r="B694" s="766"/>
      <c r="C694" s="766"/>
      <c r="D694" s="766"/>
      <c r="E694" s="767"/>
      <c r="F694" s="771"/>
      <c r="G694" s="771"/>
      <c r="H694" s="771"/>
      <c r="I694" s="766"/>
      <c r="J694" s="766"/>
      <c r="K694" s="771"/>
      <c r="L694" s="771"/>
    </row>
    <row r="695" spans="1:12" ht="15.75" customHeight="1">
      <c r="A695" s="766"/>
      <c r="B695" s="766"/>
      <c r="C695" s="766"/>
      <c r="D695" s="766"/>
      <c r="E695" s="767"/>
      <c r="F695" s="771"/>
      <c r="G695" s="771"/>
      <c r="H695" s="771"/>
      <c r="I695" s="766"/>
      <c r="J695" s="766"/>
      <c r="K695" s="771"/>
      <c r="L695" s="771"/>
    </row>
    <row r="696" spans="1:12" ht="15.75" customHeight="1">
      <c r="A696" s="766"/>
      <c r="B696" s="766"/>
      <c r="C696" s="766"/>
      <c r="D696" s="766"/>
      <c r="E696" s="767"/>
      <c r="F696" s="771"/>
      <c r="G696" s="771"/>
      <c r="H696" s="771"/>
      <c r="I696" s="766"/>
      <c r="J696" s="766"/>
      <c r="K696" s="771"/>
      <c r="L696" s="771"/>
    </row>
    <row r="697" spans="1:12" ht="15.75" customHeight="1">
      <c r="A697" s="766"/>
      <c r="B697" s="766"/>
      <c r="C697" s="766"/>
      <c r="D697" s="766"/>
      <c r="E697" s="767"/>
      <c r="F697" s="771"/>
      <c r="G697" s="771"/>
      <c r="H697" s="771"/>
      <c r="I697" s="766"/>
      <c r="J697" s="766"/>
      <c r="K697" s="771"/>
      <c r="L697" s="771"/>
    </row>
    <row r="698" spans="1:12" ht="15.75" customHeight="1">
      <c r="A698" s="766"/>
      <c r="B698" s="766"/>
      <c r="C698" s="766"/>
      <c r="D698" s="766"/>
      <c r="E698" s="767"/>
      <c r="F698" s="771"/>
      <c r="G698" s="771"/>
      <c r="H698" s="771"/>
      <c r="I698" s="766"/>
      <c r="J698" s="766"/>
      <c r="K698" s="771"/>
      <c r="L698" s="771"/>
    </row>
    <row r="699" spans="1:12" ht="15.75" customHeight="1">
      <c r="A699" s="766"/>
      <c r="B699" s="766"/>
      <c r="C699" s="766"/>
      <c r="D699" s="766"/>
      <c r="E699" s="767"/>
      <c r="F699" s="771"/>
      <c r="G699" s="771"/>
      <c r="H699" s="771"/>
      <c r="I699" s="766"/>
      <c r="J699" s="766"/>
      <c r="K699" s="771"/>
      <c r="L699" s="771"/>
    </row>
    <row r="700" spans="1:12" ht="15.75" customHeight="1">
      <c r="A700" s="766"/>
      <c r="B700" s="766"/>
      <c r="C700" s="766"/>
      <c r="D700" s="766"/>
      <c r="E700" s="767"/>
      <c r="F700" s="771"/>
      <c r="G700" s="771"/>
      <c r="H700" s="771"/>
      <c r="I700" s="766"/>
      <c r="J700" s="766"/>
      <c r="K700" s="771"/>
      <c r="L700" s="771"/>
    </row>
    <row r="701" spans="1:12" ht="15.75" customHeight="1">
      <c r="A701" s="766"/>
      <c r="B701" s="766"/>
      <c r="C701" s="766"/>
      <c r="D701" s="766"/>
      <c r="E701" s="767"/>
      <c r="F701" s="771"/>
      <c r="G701" s="771"/>
      <c r="H701" s="771"/>
      <c r="I701" s="766"/>
      <c r="J701" s="766"/>
      <c r="K701" s="771"/>
      <c r="L701" s="771"/>
    </row>
    <row r="702" spans="1:12" ht="15.75" customHeight="1">
      <c r="A702" s="766"/>
      <c r="B702" s="766"/>
      <c r="C702" s="766"/>
      <c r="D702" s="766"/>
      <c r="E702" s="767"/>
      <c r="F702" s="771"/>
      <c r="G702" s="771"/>
      <c r="H702" s="771"/>
      <c r="I702" s="766"/>
      <c r="J702" s="766"/>
      <c r="K702" s="771"/>
      <c r="L702" s="771"/>
    </row>
    <row r="703" spans="1:12" ht="15.75" customHeight="1">
      <c r="A703" s="766"/>
      <c r="B703" s="766"/>
      <c r="C703" s="766"/>
      <c r="D703" s="766"/>
      <c r="E703" s="767"/>
      <c r="F703" s="771"/>
      <c r="G703" s="771"/>
      <c r="H703" s="771"/>
      <c r="I703" s="766"/>
      <c r="J703" s="766"/>
      <c r="K703" s="771"/>
      <c r="L703" s="771"/>
    </row>
    <row r="704" spans="1:12" ht="15.75" customHeight="1">
      <c r="A704" s="766"/>
      <c r="B704" s="766"/>
      <c r="C704" s="766"/>
      <c r="D704" s="766"/>
      <c r="E704" s="767"/>
      <c r="F704" s="771"/>
      <c r="G704" s="771"/>
      <c r="H704" s="771"/>
      <c r="I704" s="766"/>
      <c r="J704" s="766"/>
      <c r="K704" s="771"/>
      <c r="L704" s="771"/>
    </row>
    <row r="705" spans="1:12" ht="15.75" customHeight="1">
      <c r="A705" s="766"/>
      <c r="B705" s="766"/>
      <c r="C705" s="766"/>
      <c r="D705" s="766"/>
      <c r="E705" s="767"/>
      <c r="F705" s="771"/>
      <c r="G705" s="771"/>
      <c r="H705" s="771"/>
      <c r="I705" s="766"/>
      <c r="J705" s="766"/>
      <c r="K705" s="771"/>
      <c r="L705" s="771"/>
    </row>
    <row r="706" spans="1:12" ht="15.75" customHeight="1">
      <c r="A706" s="766"/>
      <c r="B706" s="766"/>
      <c r="C706" s="766"/>
      <c r="D706" s="766"/>
      <c r="E706" s="767"/>
      <c r="F706" s="771"/>
      <c r="G706" s="771"/>
      <c r="H706" s="771"/>
      <c r="I706" s="766"/>
      <c r="J706" s="766"/>
      <c r="K706" s="771"/>
      <c r="L706" s="771"/>
    </row>
    <row r="707" spans="1:12" ht="15.75" customHeight="1">
      <c r="A707" s="766"/>
      <c r="B707" s="766"/>
      <c r="C707" s="766"/>
      <c r="D707" s="766"/>
      <c r="E707" s="767"/>
      <c r="F707" s="771"/>
      <c r="G707" s="771"/>
      <c r="H707" s="771"/>
      <c r="I707" s="766"/>
      <c r="J707" s="766"/>
      <c r="K707" s="771"/>
      <c r="L707" s="771"/>
    </row>
    <row r="708" spans="1:12" ht="15.75" customHeight="1">
      <c r="A708" s="766"/>
      <c r="B708" s="766"/>
      <c r="C708" s="766"/>
      <c r="D708" s="766"/>
      <c r="E708" s="767"/>
      <c r="F708" s="771"/>
      <c r="G708" s="771"/>
      <c r="H708" s="771"/>
      <c r="I708" s="766"/>
      <c r="J708" s="766"/>
      <c r="K708" s="771"/>
      <c r="L708" s="771"/>
    </row>
    <row r="709" spans="1:12" ht="15.75" customHeight="1">
      <c r="A709" s="766"/>
      <c r="B709" s="766"/>
      <c r="C709" s="766"/>
      <c r="D709" s="766"/>
      <c r="E709" s="767"/>
      <c r="F709" s="771"/>
      <c r="G709" s="771"/>
      <c r="H709" s="771"/>
      <c r="I709" s="766"/>
      <c r="J709" s="766"/>
      <c r="K709" s="771"/>
      <c r="L709" s="771"/>
    </row>
    <row r="710" spans="1:12" ht="15.75" customHeight="1">
      <c r="A710" s="766"/>
      <c r="B710" s="766"/>
      <c r="C710" s="766"/>
      <c r="D710" s="766"/>
      <c r="E710" s="767"/>
      <c r="F710" s="771"/>
      <c r="G710" s="771"/>
      <c r="H710" s="771"/>
      <c r="I710" s="766"/>
      <c r="J710" s="766"/>
      <c r="K710" s="771"/>
      <c r="L710" s="771"/>
    </row>
    <row r="711" spans="1:12" ht="15.75" customHeight="1">
      <c r="A711" s="766"/>
      <c r="B711" s="766"/>
      <c r="C711" s="766"/>
      <c r="D711" s="766"/>
      <c r="E711" s="767"/>
      <c r="F711" s="771"/>
      <c r="G711" s="771"/>
      <c r="H711" s="771"/>
      <c r="I711" s="766"/>
      <c r="J711" s="766"/>
      <c r="K711" s="771"/>
      <c r="L711" s="771"/>
    </row>
    <row r="712" spans="1:12" ht="15.75" customHeight="1">
      <c r="A712" s="766"/>
      <c r="B712" s="766"/>
      <c r="C712" s="766"/>
      <c r="D712" s="766"/>
      <c r="E712" s="767"/>
      <c r="F712" s="771"/>
      <c r="G712" s="771"/>
      <c r="H712" s="771"/>
      <c r="I712" s="766"/>
      <c r="J712" s="766"/>
      <c r="K712" s="771"/>
      <c r="L712" s="771"/>
    </row>
    <row r="713" spans="1:12" ht="15.75" customHeight="1">
      <c r="A713" s="766"/>
      <c r="B713" s="766"/>
      <c r="C713" s="766"/>
      <c r="D713" s="766"/>
      <c r="E713" s="767"/>
      <c r="F713" s="771"/>
      <c r="G713" s="771"/>
      <c r="H713" s="771"/>
      <c r="I713" s="766"/>
      <c r="J713" s="766"/>
      <c r="K713" s="771"/>
      <c r="L713" s="771"/>
    </row>
    <row r="714" spans="1:12" ht="15.75" customHeight="1">
      <c r="A714" s="766"/>
      <c r="B714" s="766"/>
      <c r="C714" s="766"/>
      <c r="D714" s="766"/>
      <c r="E714" s="767"/>
      <c r="F714" s="771"/>
      <c r="G714" s="771"/>
      <c r="H714" s="771"/>
      <c r="I714" s="766"/>
      <c r="J714" s="766"/>
      <c r="K714" s="771"/>
      <c r="L714" s="771"/>
    </row>
    <row r="715" spans="1:12" ht="15.75" customHeight="1">
      <c r="A715" s="766"/>
      <c r="B715" s="766"/>
      <c r="C715" s="766"/>
      <c r="D715" s="766"/>
      <c r="E715" s="767"/>
      <c r="F715" s="771"/>
      <c r="G715" s="771"/>
      <c r="H715" s="771"/>
      <c r="I715" s="766"/>
      <c r="J715" s="766"/>
      <c r="K715" s="771"/>
      <c r="L715" s="771"/>
    </row>
    <row r="716" spans="1:12" ht="15.75" customHeight="1">
      <c r="A716" s="766"/>
      <c r="B716" s="766"/>
      <c r="C716" s="766"/>
      <c r="D716" s="766"/>
      <c r="E716" s="767"/>
      <c r="F716" s="771"/>
      <c r="G716" s="771"/>
      <c r="H716" s="771"/>
      <c r="I716" s="766"/>
      <c r="J716" s="766"/>
      <c r="K716" s="771"/>
      <c r="L716" s="771"/>
    </row>
    <row r="717" spans="1:12" ht="15.75" customHeight="1">
      <c r="A717" s="766"/>
      <c r="B717" s="766"/>
      <c r="C717" s="766"/>
      <c r="D717" s="766"/>
      <c r="E717" s="767"/>
      <c r="F717" s="771"/>
      <c r="G717" s="771"/>
      <c r="H717" s="771"/>
      <c r="I717" s="766"/>
      <c r="J717" s="766"/>
      <c r="K717" s="771"/>
      <c r="L717" s="771"/>
    </row>
    <row r="718" spans="1:12" ht="15.75" customHeight="1">
      <c r="A718" s="766"/>
      <c r="B718" s="766"/>
      <c r="C718" s="766"/>
      <c r="D718" s="766"/>
      <c r="E718" s="767"/>
      <c r="F718" s="771"/>
      <c r="G718" s="771"/>
      <c r="H718" s="771"/>
      <c r="I718" s="766"/>
      <c r="J718" s="766"/>
      <c r="K718" s="771"/>
      <c r="L718" s="771"/>
    </row>
    <row r="719" spans="1:12" ht="15.75" customHeight="1">
      <c r="A719" s="766"/>
      <c r="B719" s="766"/>
      <c r="C719" s="766"/>
      <c r="D719" s="766"/>
      <c r="E719" s="767"/>
      <c r="F719" s="771"/>
      <c r="G719" s="771"/>
      <c r="H719" s="771"/>
      <c r="I719" s="766"/>
      <c r="J719" s="766"/>
      <c r="K719" s="771"/>
      <c r="L719" s="771"/>
    </row>
    <row r="720" spans="1:12" ht="15.75" customHeight="1">
      <c r="A720" s="766"/>
      <c r="B720" s="766"/>
      <c r="C720" s="766"/>
      <c r="D720" s="766"/>
      <c r="E720" s="767"/>
      <c r="F720" s="771"/>
      <c r="G720" s="771"/>
      <c r="H720" s="771"/>
      <c r="I720" s="766"/>
      <c r="J720" s="766"/>
      <c r="K720" s="771"/>
      <c r="L720" s="771"/>
    </row>
    <row r="721" spans="1:12" ht="15.75" customHeight="1">
      <c r="A721" s="766"/>
      <c r="B721" s="766"/>
      <c r="C721" s="766"/>
      <c r="D721" s="766"/>
      <c r="E721" s="767"/>
      <c r="F721" s="771"/>
      <c r="G721" s="771"/>
      <c r="H721" s="771"/>
      <c r="I721" s="766"/>
      <c r="J721" s="766"/>
      <c r="K721" s="771"/>
      <c r="L721" s="771"/>
    </row>
    <row r="722" spans="1:12" ht="15.75" customHeight="1">
      <c r="A722" s="766"/>
      <c r="B722" s="766"/>
      <c r="C722" s="766"/>
      <c r="D722" s="766"/>
      <c r="E722" s="767"/>
      <c r="F722" s="771"/>
      <c r="G722" s="771"/>
      <c r="H722" s="771"/>
      <c r="I722" s="766"/>
      <c r="J722" s="766"/>
      <c r="K722" s="771"/>
      <c r="L722" s="771"/>
    </row>
    <row r="723" spans="1:12" ht="15.75" customHeight="1">
      <c r="A723" s="766"/>
      <c r="B723" s="766"/>
      <c r="C723" s="766"/>
      <c r="D723" s="766"/>
      <c r="E723" s="767"/>
      <c r="F723" s="771"/>
      <c r="G723" s="771"/>
      <c r="H723" s="771"/>
      <c r="I723" s="766"/>
      <c r="J723" s="766"/>
      <c r="K723" s="771"/>
      <c r="L723" s="771"/>
    </row>
    <row r="724" spans="1:12" ht="15.75" customHeight="1">
      <c r="A724" s="766"/>
      <c r="B724" s="766"/>
      <c r="C724" s="766"/>
      <c r="D724" s="766"/>
      <c r="E724" s="767"/>
      <c r="F724" s="771"/>
      <c r="G724" s="771"/>
      <c r="H724" s="771"/>
      <c r="I724" s="766"/>
      <c r="J724" s="766"/>
      <c r="K724" s="771"/>
      <c r="L724" s="771"/>
    </row>
    <row r="725" spans="1:12" ht="15.75" customHeight="1">
      <c r="A725" s="766"/>
      <c r="B725" s="766"/>
      <c r="C725" s="766"/>
      <c r="D725" s="766"/>
      <c r="E725" s="767"/>
      <c r="F725" s="771"/>
      <c r="G725" s="771"/>
      <c r="H725" s="771"/>
      <c r="I725" s="766"/>
      <c r="J725" s="766"/>
      <c r="K725" s="771"/>
      <c r="L725" s="771"/>
    </row>
    <row r="726" spans="1:12" ht="15.75" customHeight="1">
      <c r="A726" s="766"/>
      <c r="B726" s="766"/>
      <c r="C726" s="766"/>
      <c r="D726" s="766"/>
      <c r="E726" s="767"/>
      <c r="F726" s="771"/>
      <c r="G726" s="771"/>
      <c r="H726" s="771"/>
      <c r="I726" s="766"/>
      <c r="J726" s="766"/>
      <c r="K726" s="771"/>
      <c r="L726" s="771"/>
    </row>
    <row r="727" spans="1:12" ht="15.75" customHeight="1">
      <c r="A727" s="766"/>
      <c r="B727" s="766"/>
      <c r="C727" s="766"/>
      <c r="D727" s="766"/>
      <c r="E727" s="767"/>
      <c r="F727" s="771"/>
      <c r="G727" s="771"/>
      <c r="H727" s="771"/>
      <c r="I727" s="766"/>
      <c r="J727" s="766"/>
      <c r="K727" s="771"/>
      <c r="L727" s="771"/>
    </row>
    <row r="728" spans="1:12" ht="15.75" customHeight="1">
      <c r="A728" s="766"/>
      <c r="B728" s="766"/>
      <c r="C728" s="766"/>
      <c r="D728" s="766"/>
      <c r="E728" s="767"/>
      <c r="F728" s="771"/>
      <c r="G728" s="771"/>
      <c r="H728" s="771"/>
      <c r="I728" s="766"/>
      <c r="J728" s="766"/>
      <c r="K728" s="771"/>
      <c r="L728" s="771"/>
    </row>
    <row r="729" spans="1:12" ht="15.75" customHeight="1">
      <c r="A729" s="766"/>
      <c r="B729" s="766"/>
      <c r="C729" s="766"/>
      <c r="D729" s="766"/>
      <c r="E729" s="767"/>
      <c r="F729" s="771"/>
      <c r="G729" s="771"/>
      <c r="H729" s="771"/>
      <c r="I729" s="766"/>
      <c r="J729" s="766"/>
      <c r="K729" s="771"/>
      <c r="L729" s="771"/>
    </row>
    <row r="730" spans="1:12" ht="15.75" customHeight="1">
      <c r="A730" s="766"/>
      <c r="B730" s="766"/>
      <c r="C730" s="766"/>
      <c r="D730" s="766"/>
      <c r="E730" s="767"/>
      <c r="F730" s="771"/>
      <c r="G730" s="771"/>
      <c r="H730" s="771"/>
      <c r="I730" s="766"/>
      <c r="J730" s="766"/>
      <c r="K730" s="771"/>
      <c r="L730" s="771"/>
    </row>
    <row r="731" spans="1:12" ht="15.75" customHeight="1">
      <c r="A731" s="766"/>
      <c r="B731" s="766"/>
      <c r="C731" s="766"/>
      <c r="D731" s="766"/>
      <c r="E731" s="767"/>
      <c r="F731" s="771"/>
      <c r="G731" s="771"/>
      <c r="H731" s="771"/>
      <c r="I731" s="766"/>
      <c r="J731" s="766"/>
      <c r="K731" s="771"/>
      <c r="L731" s="771"/>
    </row>
    <row r="732" spans="1:12" ht="15.75" customHeight="1">
      <c r="A732" s="766"/>
      <c r="B732" s="766"/>
      <c r="C732" s="766"/>
      <c r="D732" s="766"/>
      <c r="E732" s="767"/>
      <c r="F732" s="771"/>
      <c r="G732" s="771"/>
      <c r="H732" s="771"/>
      <c r="I732" s="766"/>
      <c r="J732" s="766"/>
      <c r="K732" s="771"/>
      <c r="L732" s="771"/>
    </row>
    <row r="733" spans="1:12" ht="15.75" customHeight="1">
      <c r="A733" s="766"/>
      <c r="B733" s="766"/>
      <c r="C733" s="766"/>
      <c r="D733" s="766"/>
      <c r="E733" s="767"/>
      <c r="F733" s="771"/>
      <c r="G733" s="771"/>
      <c r="H733" s="771"/>
      <c r="I733" s="766"/>
      <c r="J733" s="766"/>
      <c r="K733" s="771"/>
      <c r="L733" s="771"/>
    </row>
    <row r="734" spans="1:12" ht="15.75" customHeight="1">
      <c r="A734" s="766"/>
      <c r="B734" s="766"/>
      <c r="C734" s="766"/>
      <c r="D734" s="766"/>
      <c r="E734" s="767"/>
      <c r="F734" s="771"/>
      <c r="G734" s="771"/>
      <c r="H734" s="771"/>
      <c r="I734" s="766"/>
      <c r="J734" s="766"/>
      <c r="K734" s="771"/>
      <c r="L734" s="771"/>
    </row>
    <row r="735" spans="1:12" ht="15.75" customHeight="1">
      <c r="A735" s="766"/>
      <c r="B735" s="766"/>
      <c r="C735" s="766"/>
      <c r="D735" s="766"/>
      <c r="E735" s="767"/>
      <c r="F735" s="771"/>
      <c r="G735" s="771"/>
      <c r="H735" s="771"/>
      <c r="I735" s="766"/>
      <c r="J735" s="766"/>
      <c r="K735" s="771"/>
      <c r="L735" s="771"/>
    </row>
    <row r="736" spans="1:12" ht="15.75" customHeight="1">
      <c r="A736" s="766"/>
      <c r="B736" s="766"/>
      <c r="C736" s="766"/>
      <c r="D736" s="766"/>
      <c r="E736" s="767"/>
      <c r="F736" s="771"/>
      <c r="G736" s="771"/>
      <c r="H736" s="771"/>
      <c r="I736" s="766"/>
      <c r="J736" s="766"/>
      <c r="K736" s="771"/>
      <c r="L736" s="771"/>
    </row>
    <row r="737" spans="1:12" ht="15.75" customHeight="1">
      <c r="A737" s="766"/>
      <c r="B737" s="766"/>
      <c r="C737" s="766"/>
      <c r="D737" s="766"/>
      <c r="E737" s="767"/>
      <c r="F737" s="771"/>
      <c r="G737" s="771"/>
      <c r="H737" s="771"/>
      <c r="I737" s="766"/>
      <c r="J737" s="766"/>
      <c r="K737" s="771"/>
      <c r="L737" s="771"/>
    </row>
    <row r="738" spans="1:12" ht="15.75" customHeight="1">
      <c r="A738" s="766"/>
      <c r="B738" s="766"/>
      <c r="C738" s="766"/>
      <c r="D738" s="766"/>
      <c r="E738" s="767"/>
      <c r="F738" s="771"/>
      <c r="G738" s="771"/>
      <c r="H738" s="771"/>
      <c r="I738" s="766"/>
      <c r="J738" s="766"/>
      <c r="K738" s="771"/>
      <c r="L738" s="771"/>
    </row>
    <row r="739" spans="1:12" ht="15.75" customHeight="1">
      <c r="A739" s="766"/>
      <c r="B739" s="766"/>
      <c r="C739" s="766"/>
      <c r="D739" s="766"/>
      <c r="E739" s="767"/>
      <c r="F739" s="771"/>
      <c r="G739" s="771"/>
      <c r="H739" s="771"/>
      <c r="I739" s="766"/>
      <c r="J739" s="766"/>
      <c r="K739" s="771"/>
      <c r="L739" s="771"/>
    </row>
    <row r="740" spans="1:12" ht="15.75" customHeight="1">
      <c r="A740" s="766"/>
      <c r="B740" s="766"/>
      <c r="C740" s="766"/>
      <c r="D740" s="766"/>
      <c r="E740" s="767"/>
      <c r="F740" s="771"/>
      <c r="G740" s="771"/>
      <c r="H740" s="771"/>
      <c r="I740" s="766"/>
      <c r="J740" s="766"/>
      <c r="K740" s="771"/>
      <c r="L740" s="771"/>
    </row>
    <row r="741" spans="1:12" ht="15.75" customHeight="1">
      <c r="A741" s="766"/>
      <c r="B741" s="766"/>
      <c r="C741" s="766"/>
      <c r="D741" s="766"/>
      <c r="E741" s="767"/>
      <c r="F741" s="771"/>
      <c r="G741" s="771"/>
      <c r="H741" s="771"/>
      <c r="I741" s="766"/>
      <c r="J741" s="766"/>
      <c r="K741" s="771"/>
      <c r="L741" s="771"/>
    </row>
    <row r="742" spans="1:12" ht="15.75" customHeight="1">
      <c r="A742" s="766"/>
      <c r="B742" s="766"/>
      <c r="C742" s="766"/>
      <c r="D742" s="766"/>
      <c r="E742" s="767"/>
      <c r="F742" s="771"/>
      <c r="G742" s="771"/>
      <c r="H742" s="771"/>
      <c r="I742" s="766"/>
      <c r="J742" s="766"/>
      <c r="K742" s="771"/>
      <c r="L742" s="771"/>
    </row>
    <row r="743" spans="1:12" ht="15.75" customHeight="1">
      <c r="A743" s="766"/>
      <c r="B743" s="766"/>
      <c r="C743" s="766"/>
      <c r="D743" s="766"/>
      <c r="E743" s="767"/>
      <c r="F743" s="771"/>
      <c r="G743" s="771"/>
      <c r="H743" s="771"/>
      <c r="I743" s="766"/>
      <c r="J743" s="766"/>
      <c r="K743" s="771"/>
      <c r="L743" s="771"/>
    </row>
    <row r="744" spans="1:12" ht="15.75" customHeight="1">
      <c r="A744" s="766"/>
      <c r="B744" s="766"/>
      <c r="C744" s="766"/>
      <c r="D744" s="766"/>
      <c r="E744" s="767"/>
      <c r="F744" s="771"/>
      <c r="G744" s="771"/>
      <c r="H744" s="771"/>
      <c r="I744" s="766"/>
      <c r="J744" s="766"/>
      <c r="K744" s="771"/>
      <c r="L744" s="771"/>
    </row>
    <row r="745" spans="1:12" ht="15.75" customHeight="1">
      <c r="A745" s="766"/>
      <c r="B745" s="766"/>
      <c r="C745" s="766"/>
      <c r="D745" s="766"/>
      <c r="E745" s="767"/>
      <c r="F745" s="771"/>
      <c r="G745" s="771"/>
      <c r="H745" s="771"/>
      <c r="I745" s="766"/>
      <c r="J745" s="766"/>
      <c r="K745" s="771"/>
      <c r="L745" s="771"/>
    </row>
    <row r="746" spans="1:12" ht="15.75" customHeight="1">
      <c r="A746" s="766"/>
      <c r="B746" s="766"/>
      <c r="C746" s="766"/>
      <c r="D746" s="766"/>
      <c r="E746" s="767"/>
      <c r="F746" s="771"/>
      <c r="G746" s="771"/>
      <c r="H746" s="771"/>
      <c r="I746" s="766"/>
      <c r="J746" s="766"/>
      <c r="K746" s="771"/>
      <c r="L746" s="771"/>
    </row>
    <row r="747" spans="1:12" ht="15.75" customHeight="1">
      <c r="A747" s="766"/>
      <c r="B747" s="766"/>
      <c r="C747" s="766"/>
      <c r="D747" s="766"/>
      <c r="E747" s="767"/>
      <c r="F747" s="771"/>
      <c r="G747" s="771"/>
      <c r="H747" s="771"/>
      <c r="I747" s="766"/>
      <c r="J747" s="766"/>
      <c r="K747" s="771"/>
      <c r="L747" s="771"/>
    </row>
    <row r="748" spans="1:12" ht="15.75" customHeight="1">
      <c r="A748" s="766"/>
      <c r="B748" s="766"/>
      <c r="C748" s="766"/>
      <c r="D748" s="766"/>
      <c r="E748" s="767"/>
      <c r="F748" s="771"/>
      <c r="G748" s="771"/>
      <c r="H748" s="771"/>
      <c r="I748" s="766"/>
      <c r="J748" s="766"/>
      <c r="K748" s="771"/>
      <c r="L748" s="771"/>
    </row>
    <row r="749" spans="1:12" ht="15.75" customHeight="1">
      <c r="A749" s="766"/>
      <c r="B749" s="766"/>
      <c r="C749" s="766"/>
      <c r="D749" s="766"/>
      <c r="E749" s="767"/>
      <c r="F749" s="771"/>
      <c r="G749" s="771"/>
      <c r="H749" s="771"/>
      <c r="I749" s="766"/>
      <c r="J749" s="766"/>
      <c r="K749" s="771"/>
      <c r="L749" s="771"/>
    </row>
    <row r="750" spans="1:12" ht="15.75" customHeight="1">
      <c r="A750" s="766"/>
      <c r="B750" s="766"/>
      <c r="C750" s="766"/>
      <c r="D750" s="766"/>
      <c r="E750" s="767"/>
      <c r="F750" s="771"/>
      <c r="G750" s="771"/>
      <c r="H750" s="771"/>
      <c r="I750" s="766"/>
      <c r="J750" s="766"/>
      <c r="K750" s="771"/>
      <c r="L750" s="771"/>
    </row>
    <row r="751" spans="1:12" ht="15.75" customHeight="1">
      <c r="A751" s="766"/>
      <c r="B751" s="766"/>
      <c r="C751" s="766"/>
      <c r="D751" s="766"/>
      <c r="E751" s="767"/>
      <c r="F751" s="771"/>
      <c r="G751" s="771"/>
      <c r="H751" s="771"/>
      <c r="I751" s="766"/>
      <c r="J751" s="766"/>
      <c r="K751" s="771"/>
      <c r="L751" s="771"/>
    </row>
    <row r="752" spans="1:12" ht="15.75" customHeight="1">
      <c r="A752" s="766"/>
      <c r="B752" s="766"/>
      <c r="C752" s="766"/>
      <c r="D752" s="766"/>
      <c r="E752" s="767"/>
      <c r="F752" s="771"/>
      <c r="G752" s="771"/>
      <c r="H752" s="771"/>
      <c r="I752" s="766"/>
      <c r="J752" s="766"/>
      <c r="K752" s="771"/>
      <c r="L752" s="771"/>
    </row>
    <row r="753" spans="1:12" ht="15.75" customHeight="1">
      <c r="A753" s="766"/>
      <c r="B753" s="766"/>
      <c r="C753" s="766"/>
      <c r="D753" s="766"/>
      <c r="E753" s="767"/>
      <c r="F753" s="771"/>
      <c r="G753" s="771"/>
      <c r="H753" s="771"/>
      <c r="I753" s="766"/>
      <c r="J753" s="766"/>
      <c r="K753" s="771"/>
      <c r="L753" s="771"/>
    </row>
    <row r="754" spans="1:12" ht="15.75" customHeight="1">
      <c r="A754" s="766"/>
      <c r="B754" s="766"/>
      <c r="C754" s="766"/>
      <c r="D754" s="766"/>
      <c r="E754" s="767"/>
      <c r="F754" s="771"/>
      <c r="G754" s="771"/>
      <c r="H754" s="771"/>
      <c r="I754" s="766"/>
      <c r="J754" s="766"/>
      <c r="K754" s="771"/>
      <c r="L754" s="771"/>
    </row>
    <row r="755" spans="1:12" ht="15.75" customHeight="1">
      <c r="A755" s="766"/>
      <c r="B755" s="766"/>
      <c r="C755" s="766"/>
      <c r="D755" s="766"/>
      <c r="E755" s="767"/>
      <c r="F755" s="771"/>
      <c r="G755" s="771"/>
      <c r="H755" s="771"/>
      <c r="I755" s="766"/>
      <c r="J755" s="766"/>
      <c r="K755" s="771"/>
      <c r="L755" s="771"/>
    </row>
    <row r="756" spans="1:12" ht="15.75" customHeight="1">
      <c r="A756" s="766"/>
      <c r="B756" s="766"/>
      <c r="C756" s="766"/>
      <c r="D756" s="766"/>
      <c r="E756" s="767"/>
      <c r="F756" s="771"/>
      <c r="G756" s="771"/>
      <c r="H756" s="771"/>
      <c r="I756" s="766"/>
      <c r="J756" s="766"/>
      <c r="K756" s="771"/>
      <c r="L756" s="771"/>
    </row>
    <row r="757" spans="1:12" ht="15.75" customHeight="1">
      <c r="A757" s="766"/>
      <c r="B757" s="766"/>
      <c r="C757" s="766"/>
      <c r="D757" s="766"/>
      <c r="E757" s="767"/>
      <c r="F757" s="771"/>
      <c r="G757" s="771"/>
      <c r="H757" s="771"/>
      <c r="I757" s="766"/>
      <c r="J757" s="766"/>
      <c r="K757" s="771"/>
      <c r="L757" s="771"/>
    </row>
    <row r="758" spans="1:12" ht="15.75" customHeight="1">
      <c r="A758" s="766"/>
      <c r="B758" s="766"/>
      <c r="C758" s="766"/>
      <c r="D758" s="766"/>
      <c r="E758" s="767"/>
      <c r="F758" s="771"/>
      <c r="G758" s="771"/>
      <c r="H758" s="771"/>
      <c r="I758" s="766"/>
      <c r="J758" s="766"/>
      <c r="K758" s="771"/>
      <c r="L758" s="771"/>
    </row>
    <row r="759" spans="1:12" ht="15.75" customHeight="1">
      <c r="A759" s="766"/>
      <c r="B759" s="766"/>
      <c r="C759" s="766"/>
      <c r="D759" s="766"/>
      <c r="E759" s="767"/>
      <c r="F759" s="771"/>
      <c r="G759" s="771"/>
      <c r="H759" s="771"/>
      <c r="I759" s="766"/>
      <c r="J759" s="766"/>
      <c r="K759" s="771"/>
      <c r="L759" s="771"/>
    </row>
    <row r="760" spans="1:12" ht="15.75" customHeight="1">
      <c r="A760" s="766"/>
      <c r="B760" s="766"/>
      <c r="C760" s="766"/>
      <c r="D760" s="766"/>
      <c r="E760" s="767"/>
      <c r="F760" s="771"/>
      <c r="G760" s="771"/>
      <c r="H760" s="771"/>
      <c r="I760" s="766"/>
      <c r="J760" s="766"/>
      <c r="K760" s="771"/>
      <c r="L760" s="771"/>
    </row>
    <row r="761" spans="1:12" ht="15.75" customHeight="1">
      <c r="A761" s="766"/>
      <c r="B761" s="766"/>
      <c r="C761" s="766"/>
      <c r="D761" s="766"/>
      <c r="E761" s="767"/>
      <c r="F761" s="771"/>
      <c r="G761" s="771"/>
      <c r="H761" s="771"/>
      <c r="I761" s="766"/>
      <c r="J761" s="766"/>
      <c r="K761" s="771"/>
      <c r="L761" s="771"/>
    </row>
    <row r="762" spans="1:12" ht="15.75" customHeight="1">
      <c r="A762" s="766"/>
      <c r="B762" s="766"/>
      <c r="C762" s="766"/>
      <c r="D762" s="766"/>
      <c r="E762" s="767"/>
      <c r="F762" s="771"/>
      <c r="G762" s="771"/>
      <c r="H762" s="771"/>
      <c r="I762" s="766"/>
      <c r="J762" s="766"/>
      <c r="K762" s="771"/>
      <c r="L762" s="771"/>
    </row>
    <row r="763" spans="1:12" ht="15.75" customHeight="1">
      <c r="A763" s="766"/>
      <c r="B763" s="766"/>
      <c r="C763" s="766"/>
      <c r="D763" s="766"/>
      <c r="E763" s="767"/>
      <c r="F763" s="771"/>
      <c r="G763" s="771"/>
      <c r="H763" s="771"/>
      <c r="I763" s="766"/>
      <c r="J763" s="766"/>
      <c r="K763" s="771"/>
      <c r="L763" s="771"/>
    </row>
    <row r="764" spans="1:12" ht="15.75" customHeight="1">
      <c r="A764" s="766"/>
      <c r="B764" s="766"/>
      <c r="C764" s="766"/>
      <c r="D764" s="766"/>
      <c r="E764" s="767"/>
      <c r="F764" s="771"/>
      <c r="G764" s="771"/>
      <c r="H764" s="771"/>
      <c r="I764" s="766"/>
      <c r="J764" s="766"/>
      <c r="K764" s="771"/>
      <c r="L764" s="771"/>
    </row>
    <row r="765" spans="1:12" ht="15.75" customHeight="1">
      <c r="A765" s="766"/>
      <c r="B765" s="766"/>
      <c r="C765" s="766"/>
      <c r="D765" s="766"/>
      <c r="E765" s="767"/>
      <c r="F765" s="771"/>
      <c r="G765" s="771"/>
      <c r="H765" s="771"/>
      <c r="I765" s="766"/>
      <c r="J765" s="766"/>
      <c r="K765" s="771"/>
      <c r="L765" s="771"/>
    </row>
    <row r="766" spans="1:12" ht="15.75" customHeight="1">
      <c r="A766" s="766"/>
      <c r="B766" s="766"/>
      <c r="C766" s="766"/>
      <c r="D766" s="766"/>
      <c r="E766" s="767"/>
      <c r="F766" s="771"/>
      <c r="G766" s="771"/>
      <c r="H766" s="771"/>
      <c r="I766" s="766"/>
      <c r="J766" s="766"/>
      <c r="K766" s="771"/>
      <c r="L766" s="771"/>
    </row>
    <row r="767" spans="1:12" ht="15.75" customHeight="1">
      <c r="A767" s="766"/>
      <c r="B767" s="766"/>
      <c r="C767" s="766"/>
      <c r="D767" s="766"/>
      <c r="E767" s="767"/>
      <c r="F767" s="771"/>
      <c r="G767" s="771"/>
      <c r="H767" s="771"/>
      <c r="I767" s="766"/>
      <c r="J767" s="766"/>
      <c r="K767" s="771"/>
      <c r="L767" s="771"/>
    </row>
    <row r="768" spans="1:12" ht="15.75" customHeight="1">
      <c r="A768" s="766"/>
      <c r="B768" s="766"/>
      <c r="C768" s="766"/>
      <c r="D768" s="766"/>
      <c r="E768" s="767"/>
      <c r="F768" s="771"/>
      <c r="G768" s="771"/>
      <c r="H768" s="771"/>
      <c r="I768" s="766"/>
      <c r="J768" s="766"/>
      <c r="K768" s="771"/>
      <c r="L768" s="771"/>
    </row>
    <row r="769" spans="1:12" ht="15.75" customHeight="1">
      <c r="A769" s="766"/>
      <c r="B769" s="766"/>
      <c r="C769" s="766"/>
      <c r="D769" s="766"/>
      <c r="E769" s="767"/>
      <c r="F769" s="771"/>
      <c r="G769" s="771"/>
      <c r="H769" s="771"/>
      <c r="I769" s="766"/>
      <c r="J769" s="766"/>
      <c r="K769" s="771"/>
      <c r="L769" s="771"/>
    </row>
    <row r="770" spans="1:12" ht="15.75" customHeight="1">
      <c r="A770" s="766"/>
      <c r="B770" s="766"/>
      <c r="C770" s="766"/>
      <c r="D770" s="766"/>
      <c r="E770" s="767"/>
      <c r="F770" s="771"/>
      <c r="G770" s="771"/>
      <c r="H770" s="771"/>
      <c r="I770" s="766"/>
      <c r="J770" s="766"/>
      <c r="K770" s="771"/>
      <c r="L770" s="771"/>
    </row>
    <row r="771" spans="1:12" ht="15.75" customHeight="1">
      <c r="A771" s="766"/>
      <c r="B771" s="766"/>
      <c r="C771" s="766"/>
      <c r="D771" s="766"/>
      <c r="E771" s="767"/>
      <c r="F771" s="771"/>
      <c r="G771" s="771"/>
      <c r="H771" s="771"/>
      <c r="I771" s="766"/>
      <c r="J771" s="766"/>
      <c r="K771" s="771"/>
      <c r="L771" s="771"/>
    </row>
    <row r="772" spans="1:12" ht="15.75" customHeight="1">
      <c r="A772" s="766"/>
      <c r="B772" s="766"/>
      <c r="C772" s="766"/>
      <c r="D772" s="766"/>
      <c r="E772" s="767"/>
      <c r="F772" s="771"/>
      <c r="G772" s="771"/>
      <c r="H772" s="771"/>
      <c r="I772" s="766"/>
      <c r="J772" s="766"/>
      <c r="K772" s="771"/>
      <c r="L772" s="771"/>
    </row>
    <row r="773" spans="1:12" ht="15.75" customHeight="1">
      <c r="A773" s="766"/>
      <c r="B773" s="766"/>
      <c r="C773" s="766"/>
      <c r="D773" s="766"/>
      <c r="E773" s="767"/>
      <c r="F773" s="771"/>
      <c r="G773" s="771"/>
      <c r="H773" s="771"/>
      <c r="I773" s="766"/>
      <c r="J773" s="766"/>
      <c r="K773" s="771"/>
      <c r="L773" s="771"/>
    </row>
    <row r="774" spans="1:12" ht="15.75" customHeight="1">
      <c r="A774" s="766"/>
      <c r="B774" s="766"/>
      <c r="C774" s="766"/>
      <c r="D774" s="766"/>
      <c r="E774" s="767"/>
      <c r="F774" s="771"/>
      <c r="G774" s="771"/>
      <c r="H774" s="771"/>
      <c r="I774" s="766"/>
      <c r="J774" s="766"/>
      <c r="K774" s="771"/>
      <c r="L774" s="771"/>
    </row>
    <row r="775" spans="1:12" ht="15.75" customHeight="1">
      <c r="A775" s="766"/>
      <c r="B775" s="766"/>
      <c r="C775" s="766"/>
      <c r="D775" s="766"/>
      <c r="E775" s="767"/>
      <c r="F775" s="771"/>
      <c r="G775" s="771"/>
      <c r="H775" s="771"/>
      <c r="I775" s="766"/>
      <c r="J775" s="766"/>
      <c r="K775" s="771"/>
      <c r="L775" s="771"/>
    </row>
    <row r="776" spans="1:12" ht="15.75" customHeight="1">
      <c r="A776" s="766"/>
      <c r="B776" s="766"/>
      <c r="C776" s="766"/>
      <c r="D776" s="766"/>
      <c r="E776" s="767"/>
      <c r="F776" s="771"/>
      <c r="G776" s="771"/>
      <c r="H776" s="771"/>
      <c r="I776" s="766"/>
      <c r="J776" s="766"/>
      <c r="K776" s="771"/>
      <c r="L776" s="771"/>
    </row>
    <row r="777" spans="1:12" ht="15.75" customHeight="1">
      <c r="A777" s="766"/>
      <c r="B777" s="766"/>
      <c r="C777" s="766"/>
      <c r="D777" s="766"/>
      <c r="E777" s="767"/>
      <c r="F777" s="771"/>
      <c r="G777" s="771"/>
      <c r="H777" s="771"/>
      <c r="I777" s="766"/>
      <c r="J777" s="766"/>
      <c r="K777" s="771"/>
      <c r="L777" s="771"/>
    </row>
    <row r="778" spans="1:12" ht="15.75" customHeight="1">
      <c r="A778" s="766"/>
      <c r="B778" s="766"/>
      <c r="C778" s="766"/>
      <c r="D778" s="766"/>
      <c r="E778" s="767"/>
      <c r="F778" s="771"/>
      <c r="G778" s="771"/>
      <c r="H778" s="771"/>
      <c r="I778" s="766"/>
      <c r="J778" s="766"/>
      <c r="K778" s="771"/>
      <c r="L778" s="771"/>
    </row>
    <row r="779" spans="1:12" ht="15.75" customHeight="1">
      <c r="A779" s="766"/>
      <c r="B779" s="766"/>
      <c r="C779" s="766"/>
      <c r="D779" s="766"/>
      <c r="E779" s="767"/>
      <c r="F779" s="771"/>
      <c r="G779" s="771"/>
      <c r="H779" s="771"/>
      <c r="I779" s="766"/>
      <c r="J779" s="766"/>
      <c r="K779" s="771"/>
      <c r="L779" s="771"/>
    </row>
    <row r="780" spans="1:12" ht="15.75" customHeight="1">
      <c r="A780" s="766"/>
      <c r="B780" s="766"/>
      <c r="C780" s="766"/>
      <c r="D780" s="766"/>
      <c r="E780" s="767"/>
      <c r="F780" s="771"/>
      <c r="G780" s="771"/>
      <c r="H780" s="771"/>
      <c r="I780" s="766"/>
      <c r="J780" s="766"/>
      <c r="K780" s="771"/>
      <c r="L780" s="771"/>
    </row>
    <row r="781" spans="1:12" ht="15.75" customHeight="1">
      <c r="A781" s="766"/>
      <c r="B781" s="766"/>
      <c r="C781" s="766"/>
      <c r="D781" s="766"/>
      <c r="E781" s="767"/>
      <c r="F781" s="771"/>
      <c r="G781" s="771"/>
      <c r="H781" s="771"/>
      <c r="I781" s="766"/>
      <c r="J781" s="766"/>
      <c r="K781" s="771"/>
      <c r="L781" s="771"/>
    </row>
    <row r="782" spans="1:12" ht="15.75" customHeight="1">
      <c r="A782" s="766"/>
      <c r="B782" s="766"/>
      <c r="C782" s="766"/>
      <c r="D782" s="766"/>
      <c r="E782" s="767"/>
      <c r="F782" s="771"/>
      <c r="G782" s="771"/>
      <c r="H782" s="771"/>
      <c r="I782" s="766"/>
      <c r="J782" s="766"/>
      <c r="K782" s="771"/>
      <c r="L782" s="771"/>
    </row>
    <row r="783" spans="1:12" ht="15.75" customHeight="1">
      <c r="A783" s="766"/>
      <c r="B783" s="766"/>
      <c r="C783" s="766"/>
      <c r="D783" s="766"/>
      <c r="E783" s="767"/>
      <c r="F783" s="771"/>
      <c r="G783" s="771"/>
      <c r="H783" s="771"/>
      <c r="I783" s="766"/>
      <c r="J783" s="766"/>
      <c r="K783" s="771"/>
      <c r="L783" s="771"/>
    </row>
    <row r="784" spans="1:12" ht="15.75" customHeight="1">
      <c r="A784" s="766"/>
      <c r="B784" s="766"/>
      <c r="C784" s="766"/>
      <c r="D784" s="766"/>
      <c r="E784" s="767"/>
      <c r="F784" s="771"/>
      <c r="G784" s="771"/>
      <c r="H784" s="771"/>
      <c r="I784" s="766"/>
      <c r="J784" s="766"/>
      <c r="K784" s="771"/>
      <c r="L784" s="771"/>
    </row>
    <row r="785" spans="1:12" ht="15.75" customHeight="1">
      <c r="A785" s="766"/>
      <c r="B785" s="766"/>
      <c r="C785" s="766"/>
      <c r="D785" s="766"/>
      <c r="E785" s="767"/>
      <c r="F785" s="771"/>
      <c r="G785" s="771"/>
      <c r="H785" s="771"/>
      <c r="I785" s="766"/>
      <c r="J785" s="766"/>
      <c r="K785" s="771"/>
      <c r="L785" s="771"/>
    </row>
    <row r="786" spans="1:12" ht="15.75" customHeight="1">
      <c r="A786" s="766"/>
      <c r="B786" s="766"/>
      <c r="C786" s="766"/>
      <c r="D786" s="766"/>
      <c r="E786" s="767"/>
      <c r="F786" s="771"/>
      <c r="G786" s="771"/>
      <c r="H786" s="771"/>
      <c r="I786" s="766"/>
      <c r="J786" s="766"/>
      <c r="K786" s="771"/>
      <c r="L786" s="771"/>
    </row>
    <row r="787" spans="1:12" ht="15.75" customHeight="1">
      <c r="A787" s="766"/>
      <c r="B787" s="766"/>
      <c r="C787" s="766"/>
      <c r="D787" s="766"/>
      <c r="E787" s="767"/>
      <c r="F787" s="771"/>
      <c r="G787" s="771"/>
      <c r="H787" s="771"/>
      <c r="I787" s="766"/>
      <c r="J787" s="766"/>
      <c r="K787" s="771"/>
      <c r="L787" s="771"/>
    </row>
    <row r="788" spans="1:12" ht="15.75" customHeight="1">
      <c r="A788" s="766"/>
      <c r="B788" s="766"/>
      <c r="C788" s="766"/>
      <c r="D788" s="766"/>
      <c r="E788" s="767"/>
      <c r="F788" s="771"/>
      <c r="G788" s="771"/>
      <c r="H788" s="771"/>
      <c r="I788" s="766"/>
      <c r="J788" s="766"/>
      <c r="K788" s="771"/>
      <c r="L788" s="771"/>
    </row>
    <row r="789" spans="1:12" ht="15.75" customHeight="1">
      <c r="A789" s="766"/>
      <c r="B789" s="766"/>
      <c r="C789" s="766"/>
      <c r="D789" s="766"/>
      <c r="E789" s="767"/>
      <c r="F789" s="771"/>
      <c r="G789" s="771"/>
      <c r="H789" s="771"/>
      <c r="I789" s="766"/>
      <c r="J789" s="766"/>
      <c r="K789" s="771"/>
      <c r="L789" s="771"/>
    </row>
    <row r="790" spans="1:12" ht="15.75" customHeight="1">
      <c r="A790" s="766"/>
      <c r="B790" s="766"/>
      <c r="C790" s="766"/>
      <c r="D790" s="766"/>
      <c r="E790" s="767"/>
      <c r="F790" s="771"/>
      <c r="G790" s="771"/>
      <c r="H790" s="771"/>
      <c r="I790" s="766"/>
      <c r="J790" s="766"/>
      <c r="K790" s="771"/>
      <c r="L790" s="771"/>
    </row>
    <row r="791" spans="1:12" ht="15.75" customHeight="1">
      <c r="A791" s="766"/>
      <c r="B791" s="766"/>
      <c r="C791" s="766"/>
      <c r="D791" s="766"/>
      <c r="E791" s="767"/>
      <c r="F791" s="771"/>
      <c r="G791" s="771"/>
      <c r="H791" s="771"/>
      <c r="I791" s="766"/>
      <c r="J791" s="766"/>
      <c r="K791" s="771"/>
      <c r="L791" s="771"/>
    </row>
    <row r="792" spans="1:12" ht="15.75" customHeight="1">
      <c r="A792" s="766"/>
      <c r="B792" s="766"/>
      <c r="C792" s="766"/>
      <c r="D792" s="766"/>
      <c r="E792" s="767"/>
      <c r="F792" s="771"/>
      <c r="G792" s="771"/>
      <c r="H792" s="771"/>
      <c r="I792" s="766"/>
      <c r="J792" s="766"/>
      <c r="K792" s="771"/>
      <c r="L792" s="771"/>
    </row>
    <row r="793" spans="1:12" ht="15.75" customHeight="1">
      <c r="A793" s="766"/>
      <c r="B793" s="766"/>
      <c r="C793" s="766"/>
      <c r="D793" s="766"/>
      <c r="E793" s="767"/>
      <c r="F793" s="771"/>
      <c r="G793" s="771"/>
      <c r="H793" s="771"/>
      <c r="I793" s="766"/>
      <c r="J793" s="766"/>
      <c r="K793" s="771"/>
      <c r="L793" s="771"/>
    </row>
    <row r="794" spans="1:12" ht="15.75" customHeight="1">
      <c r="A794" s="766"/>
      <c r="B794" s="766"/>
      <c r="C794" s="766"/>
      <c r="D794" s="766"/>
      <c r="E794" s="767"/>
      <c r="F794" s="771"/>
      <c r="G794" s="771"/>
      <c r="H794" s="771"/>
      <c r="I794" s="766"/>
      <c r="J794" s="766"/>
      <c r="K794" s="771"/>
      <c r="L794" s="771"/>
    </row>
    <row r="795" spans="1:12" ht="15.75" customHeight="1">
      <c r="A795" s="766"/>
      <c r="B795" s="766"/>
      <c r="C795" s="766"/>
      <c r="D795" s="766"/>
      <c r="E795" s="767"/>
      <c r="F795" s="771"/>
      <c r="G795" s="771"/>
      <c r="H795" s="771"/>
      <c r="I795" s="766"/>
      <c r="J795" s="766"/>
      <c r="K795" s="771"/>
      <c r="L795" s="771"/>
    </row>
    <row r="796" spans="1:12" ht="15.75" customHeight="1">
      <c r="A796" s="766"/>
      <c r="B796" s="766"/>
      <c r="C796" s="766"/>
      <c r="D796" s="766"/>
      <c r="E796" s="767"/>
      <c r="F796" s="771"/>
      <c r="G796" s="771"/>
      <c r="H796" s="771"/>
      <c r="I796" s="766"/>
      <c r="J796" s="766"/>
      <c r="K796" s="771"/>
      <c r="L796" s="771"/>
    </row>
    <row r="797" spans="1:12" ht="15.75" customHeight="1">
      <c r="A797" s="766"/>
      <c r="B797" s="766"/>
      <c r="C797" s="766"/>
      <c r="D797" s="766"/>
      <c r="E797" s="767"/>
      <c r="F797" s="771"/>
      <c r="G797" s="771"/>
      <c r="H797" s="771"/>
      <c r="I797" s="766"/>
      <c r="J797" s="766"/>
      <c r="K797" s="771"/>
      <c r="L797" s="771"/>
    </row>
    <row r="798" spans="1:12" ht="15.75" customHeight="1">
      <c r="A798" s="766"/>
      <c r="B798" s="766"/>
      <c r="C798" s="766"/>
      <c r="D798" s="766"/>
      <c r="E798" s="767"/>
      <c r="F798" s="771"/>
      <c r="G798" s="771"/>
      <c r="H798" s="771"/>
      <c r="I798" s="766"/>
      <c r="J798" s="766"/>
      <c r="K798" s="771"/>
      <c r="L798" s="771"/>
    </row>
    <row r="799" spans="1:12" ht="15.75" customHeight="1">
      <c r="A799" s="766"/>
      <c r="B799" s="766"/>
      <c r="C799" s="766"/>
      <c r="D799" s="766"/>
      <c r="E799" s="767"/>
      <c r="F799" s="771"/>
      <c r="G799" s="771"/>
      <c r="H799" s="771"/>
      <c r="I799" s="766"/>
      <c r="J799" s="766"/>
      <c r="K799" s="771"/>
      <c r="L799" s="771"/>
    </row>
    <row r="800" spans="1:12" ht="15.75" customHeight="1">
      <c r="A800" s="766"/>
      <c r="B800" s="766"/>
      <c r="C800" s="766"/>
      <c r="D800" s="766"/>
      <c r="E800" s="767"/>
      <c r="F800" s="771"/>
      <c r="G800" s="771"/>
      <c r="H800" s="771"/>
      <c r="I800" s="766"/>
      <c r="J800" s="766"/>
      <c r="K800" s="771"/>
      <c r="L800" s="771"/>
    </row>
    <row r="801" spans="1:12" ht="15.75" customHeight="1">
      <c r="A801" s="766"/>
      <c r="B801" s="766"/>
      <c r="C801" s="766"/>
      <c r="D801" s="766"/>
      <c r="E801" s="767"/>
      <c r="F801" s="771"/>
      <c r="G801" s="771"/>
      <c r="H801" s="771"/>
      <c r="I801" s="766"/>
      <c r="J801" s="766"/>
      <c r="K801" s="771"/>
      <c r="L801" s="771"/>
    </row>
    <row r="802" spans="1:12" ht="15.75" customHeight="1">
      <c r="A802" s="766"/>
      <c r="B802" s="766"/>
      <c r="C802" s="766"/>
      <c r="D802" s="766"/>
      <c r="E802" s="767"/>
      <c r="F802" s="771"/>
      <c r="G802" s="771"/>
      <c r="H802" s="771"/>
      <c r="I802" s="766"/>
      <c r="J802" s="766"/>
      <c r="K802" s="771"/>
      <c r="L802" s="771"/>
    </row>
    <row r="803" spans="1:12" ht="15.75" customHeight="1">
      <c r="A803" s="766"/>
      <c r="B803" s="766"/>
      <c r="C803" s="766"/>
      <c r="D803" s="766"/>
      <c r="E803" s="767"/>
      <c r="F803" s="771"/>
      <c r="G803" s="771"/>
      <c r="H803" s="771"/>
      <c r="I803" s="766"/>
      <c r="J803" s="766"/>
      <c r="K803" s="771"/>
      <c r="L803" s="771"/>
    </row>
    <row r="804" spans="1:12" ht="15.75" customHeight="1">
      <c r="A804" s="766"/>
      <c r="B804" s="766"/>
      <c r="C804" s="766"/>
      <c r="D804" s="766"/>
      <c r="E804" s="767"/>
      <c r="F804" s="771"/>
      <c r="G804" s="771"/>
      <c r="H804" s="771"/>
      <c r="I804" s="766"/>
      <c r="J804" s="766"/>
      <c r="K804" s="771"/>
      <c r="L804" s="771"/>
    </row>
    <row r="805" spans="1:12" ht="15.75" customHeight="1">
      <c r="A805" s="766"/>
      <c r="B805" s="766"/>
      <c r="C805" s="766"/>
      <c r="D805" s="766"/>
      <c r="E805" s="767"/>
      <c r="F805" s="771"/>
      <c r="G805" s="771"/>
      <c r="H805" s="771"/>
      <c r="I805" s="766"/>
      <c r="J805" s="766"/>
      <c r="K805" s="771"/>
      <c r="L805" s="771"/>
    </row>
    <row r="806" spans="1:12" ht="15.75" customHeight="1">
      <c r="A806" s="766"/>
      <c r="B806" s="766"/>
      <c r="C806" s="766"/>
      <c r="D806" s="766"/>
      <c r="E806" s="767"/>
      <c r="F806" s="771"/>
      <c r="G806" s="771"/>
      <c r="H806" s="771"/>
      <c r="I806" s="766"/>
      <c r="J806" s="766"/>
      <c r="K806" s="771"/>
      <c r="L806" s="771"/>
    </row>
    <row r="807" spans="1:12" ht="15.75" customHeight="1">
      <c r="A807" s="766"/>
      <c r="B807" s="766"/>
      <c r="C807" s="766"/>
      <c r="D807" s="766"/>
      <c r="E807" s="767"/>
      <c r="F807" s="771"/>
      <c r="G807" s="771"/>
      <c r="H807" s="771"/>
      <c r="I807" s="766"/>
      <c r="J807" s="766"/>
      <c r="K807" s="771"/>
      <c r="L807" s="771"/>
    </row>
    <row r="808" spans="1:12" ht="15.75" customHeight="1">
      <c r="A808" s="766"/>
      <c r="B808" s="766"/>
      <c r="C808" s="766"/>
      <c r="D808" s="766"/>
      <c r="E808" s="767"/>
      <c r="F808" s="771"/>
      <c r="G808" s="771"/>
      <c r="H808" s="771"/>
      <c r="I808" s="766"/>
      <c r="J808" s="766"/>
      <c r="K808" s="771"/>
      <c r="L808" s="771"/>
    </row>
    <row r="809" spans="1:12" ht="15.75" customHeight="1">
      <c r="A809" s="766"/>
      <c r="B809" s="766"/>
      <c r="C809" s="766"/>
      <c r="D809" s="766"/>
      <c r="E809" s="767"/>
      <c r="F809" s="771"/>
      <c r="G809" s="771"/>
      <c r="H809" s="771"/>
      <c r="I809" s="766"/>
      <c r="J809" s="766"/>
      <c r="K809" s="771"/>
      <c r="L809" s="771"/>
    </row>
    <row r="810" spans="1:12" ht="15.75" customHeight="1">
      <c r="A810" s="766"/>
      <c r="B810" s="766"/>
      <c r="C810" s="766"/>
      <c r="D810" s="766"/>
      <c r="E810" s="767"/>
      <c r="F810" s="771"/>
      <c r="G810" s="771"/>
      <c r="H810" s="771"/>
      <c r="I810" s="766"/>
      <c r="J810" s="766"/>
      <c r="K810" s="771"/>
      <c r="L810" s="771"/>
    </row>
    <row r="811" spans="1:12" ht="15.75" customHeight="1">
      <c r="A811" s="766"/>
      <c r="B811" s="766"/>
      <c r="C811" s="766"/>
      <c r="D811" s="766"/>
      <c r="E811" s="767"/>
      <c r="F811" s="771"/>
      <c r="G811" s="771"/>
      <c r="H811" s="771"/>
      <c r="I811" s="766"/>
      <c r="J811" s="766"/>
      <c r="K811" s="771"/>
      <c r="L811" s="771"/>
    </row>
    <row r="812" spans="1:12" ht="15.75" customHeight="1">
      <c r="A812" s="766"/>
      <c r="B812" s="766"/>
      <c r="C812" s="766"/>
      <c r="D812" s="766"/>
      <c r="E812" s="767"/>
      <c r="F812" s="771"/>
      <c r="G812" s="771"/>
      <c r="H812" s="771"/>
      <c r="I812" s="766"/>
      <c r="J812" s="766"/>
      <c r="K812" s="771"/>
      <c r="L812" s="771"/>
    </row>
    <row r="813" spans="1:12" ht="15.75" customHeight="1">
      <c r="A813" s="766"/>
      <c r="B813" s="766"/>
      <c r="C813" s="766"/>
      <c r="D813" s="766"/>
      <c r="E813" s="767"/>
      <c r="F813" s="771"/>
      <c r="G813" s="771"/>
      <c r="H813" s="771"/>
      <c r="I813" s="766"/>
      <c r="J813" s="766"/>
      <c r="K813" s="771"/>
      <c r="L813" s="771"/>
    </row>
    <row r="814" spans="1:12" ht="15.75" customHeight="1">
      <c r="A814" s="766"/>
      <c r="B814" s="766"/>
      <c r="C814" s="766"/>
      <c r="D814" s="766"/>
      <c r="E814" s="767"/>
      <c r="F814" s="771"/>
      <c r="G814" s="771"/>
      <c r="H814" s="771"/>
      <c r="I814" s="766"/>
      <c r="J814" s="766"/>
      <c r="K814" s="771"/>
      <c r="L814" s="771"/>
    </row>
    <row r="815" spans="1:12" ht="15.75" customHeight="1">
      <c r="A815" s="766"/>
      <c r="B815" s="766"/>
      <c r="C815" s="766"/>
      <c r="D815" s="766"/>
      <c r="E815" s="767"/>
      <c r="F815" s="771"/>
      <c r="G815" s="771"/>
      <c r="H815" s="771"/>
      <c r="I815" s="766"/>
      <c r="J815" s="766"/>
      <c r="K815" s="771"/>
      <c r="L815" s="771"/>
    </row>
    <row r="816" spans="1:12" ht="15.75" customHeight="1">
      <c r="A816" s="766"/>
      <c r="B816" s="766"/>
      <c r="C816" s="766"/>
      <c r="D816" s="766"/>
      <c r="E816" s="767"/>
      <c r="F816" s="771"/>
      <c r="G816" s="771"/>
      <c r="H816" s="771"/>
      <c r="I816" s="766"/>
      <c r="J816" s="766"/>
      <c r="K816" s="771"/>
      <c r="L816" s="771"/>
    </row>
    <row r="817" spans="1:12" ht="15.75" customHeight="1">
      <c r="A817" s="766"/>
      <c r="B817" s="766"/>
      <c r="C817" s="766"/>
      <c r="D817" s="766"/>
      <c r="E817" s="767"/>
      <c r="F817" s="771"/>
      <c r="G817" s="771"/>
      <c r="H817" s="771"/>
      <c r="I817" s="766"/>
      <c r="J817" s="766"/>
      <c r="K817" s="771"/>
      <c r="L817" s="771"/>
    </row>
    <row r="818" spans="1:12" ht="15.75" customHeight="1">
      <c r="A818" s="766"/>
      <c r="B818" s="766"/>
      <c r="C818" s="766"/>
      <c r="D818" s="766"/>
      <c r="E818" s="767"/>
      <c r="F818" s="771"/>
      <c r="G818" s="771"/>
      <c r="H818" s="771"/>
      <c r="I818" s="766"/>
      <c r="J818" s="766"/>
      <c r="K818" s="771"/>
      <c r="L818" s="771"/>
    </row>
    <row r="819" spans="1:12" ht="15.75" customHeight="1">
      <c r="A819" s="766"/>
      <c r="B819" s="766"/>
      <c r="C819" s="766"/>
      <c r="D819" s="766"/>
      <c r="E819" s="767"/>
      <c r="F819" s="771"/>
      <c r="G819" s="771"/>
      <c r="H819" s="771"/>
      <c r="I819" s="766"/>
      <c r="J819" s="766"/>
      <c r="K819" s="771"/>
      <c r="L819" s="771"/>
    </row>
    <row r="820" spans="1:12" ht="15.75" customHeight="1">
      <c r="A820" s="766"/>
      <c r="B820" s="766"/>
      <c r="C820" s="766"/>
      <c r="D820" s="766"/>
      <c r="E820" s="767"/>
      <c r="F820" s="771"/>
      <c r="G820" s="771"/>
      <c r="H820" s="771"/>
      <c r="I820" s="766"/>
      <c r="J820" s="766"/>
      <c r="K820" s="771"/>
      <c r="L820" s="771"/>
    </row>
    <row r="821" spans="1:12" ht="15.75" customHeight="1">
      <c r="A821" s="766"/>
      <c r="B821" s="766"/>
      <c r="C821" s="766"/>
      <c r="D821" s="766"/>
      <c r="E821" s="767"/>
      <c r="F821" s="771"/>
      <c r="G821" s="771"/>
      <c r="H821" s="771"/>
      <c r="I821" s="766"/>
      <c r="J821" s="766"/>
      <c r="K821" s="771"/>
      <c r="L821" s="771"/>
    </row>
    <row r="822" spans="1:12" ht="15.75" customHeight="1">
      <c r="A822" s="766"/>
      <c r="B822" s="766"/>
      <c r="C822" s="766"/>
      <c r="D822" s="766"/>
      <c r="E822" s="767"/>
      <c r="F822" s="771"/>
      <c r="G822" s="771"/>
      <c r="H822" s="771"/>
      <c r="I822" s="766"/>
      <c r="J822" s="766"/>
      <c r="K822" s="771"/>
      <c r="L822" s="771"/>
    </row>
    <row r="823" spans="1:12" ht="15.75" customHeight="1">
      <c r="A823" s="766"/>
      <c r="B823" s="766"/>
      <c r="C823" s="766"/>
      <c r="D823" s="766"/>
      <c r="E823" s="767"/>
      <c r="F823" s="771"/>
      <c r="G823" s="771"/>
      <c r="H823" s="771"/>
      <c r="I823" s="766"/>
      <c r="J823" s="766"/>
      <c r="K823" s="771"/>
      <c r="L823" s="771"/>
    </row>
    <row r="824" spans="1:12" ht="15.75" customHeight="1">
      <c r="A824" s="766"/>
      <c r="B824" s="766"/>
      <c r="C824" s="766"/>
      <c r="D824" s="766"/>
      <c r="E824" s="767"/>
      <c r="F824" s="771"/>
      <c r="G824" s="771"/>
      <c r="H824" s="771"/>
      <c r="I824" s="766"/>
      <c r="J824" s="766"/>
      <c r="K824" s="771"/>
      <c r="L824" s="771"/>
    </row>
    <row r="825" spans="1:12" ht="15.75" customHeight="1">
      <c r="A825" s="766"/>
      <c r="B825" s="766"/>
      <c r="C825" s="766"/>
      <c r="D825" s="766"/>
      <c r="E825" s="767"/>
      <c r="F825" s="771"/>
      <c r="G825" s="771"/>
      <c r="H825" s="771"/>
      <c r="I825" s="766"/>
      <c r="J825" s="766"/>
      <c r="K825" s="771"/>
      <c r="L825" s="771"/>
    </row>
    <row r="826" spans="1:12" ht="15.75" customHeight="1">
      <c r="A826" s="766"/>
      <c r="B826" s="766"/>
      <c r="C826" s="766"/>
      <c r="D826" s="766"/>
      <c r="E826" s="767"/>
      <c r="F826" s="771"/>
      <c r="G826" s="771"/>
      <c r="H826" s="771"/>
      <c r="I826" s="766"/>
      <c r="J826" s="766"/>
      <c r="K826" s="771"/>
      <c r="L826" s="771"/>
    </row>
    <row r="827" spans="1:12" ht="15.75" customHeight="1">
      <c r="A827" s="766"/>
      <c r="B827" s="766"/>
      <c r="C827" s="766"/>
      <c r="D827" s="766"/>
      <c r="E827" s="767"/>
      <c r="F827" s="771"/>
      <c r="G827" s="771"/>
      <c r="H827" s="771"/>
      <c r="I827" s="766"/>
      <c r="J827" s="766"/>
      <c r="K827" s="771"/>
      <c r="L827" s="771"/>
    </row>
    <row r="828" spans="1:12" ht="15.75" customHeight="1">
      <c r="A828" s="766"/>
      <c r="B828" s="766"/>
      <c r="C828" s="766"/>
      <c r="D828" s="766"/>
      <c r="E828" s="767"/>
      <c r="F828" s="771"/>
      <c r="G828" s="771"/>
      <c r="H828" s="771"/>
      <c r="I828" s="766"/>
      <c r="J828" s="766"/>
      <c r="K828" s="771"/>
      <c r="L828" s="771"/>
    </row>
    <row r="829" spans="1:12" ht="15.75" customHeight="1">
      <c r="A829" s="766"/>
      <c r="B829" s="766"/>
      <c r="C829" s="766"/>
      <c r="D829" s="766"/>
      <c r="E829" s="767"/>
      <c r="F829" s="771"/>
      <c r="G829" s="771"/>
      <c r="H829" s="771"/>
      <c r="I829" s="766"/>
      <c r="J829" s="766"/>
      <c r="K829" s="771"/>
      <c r="L829" s="771"/>
    </row>
    <row r="830" spans="1:12" ht="15.75" customHeight="1">
      <c r="A830" s="766"/>
      <c r="B830" s="766"/>
      <c r="C830" s="766"/>
      <c r="D830" s="766"/>
      <c r="E830" s="767"/>
      <c r="F830" s="771"/>
      <c r="G830" s="771"/>
      <c r="H830" s="771"/>
      <c r="I830" s="766"/>
      <c r="J830" s="766"/>
      <c r="K830" s="771"/>
      <c r="L830" s="771"/>
    </row>
    <row r="831" spans="1:12" ht="15.75" customHeight="1">
      <c r="A831" s="766"/>
      <c r="B831" s="766"/>
      <c r="C831" s="766"/>
      <c r="D831" s="766"/>
      <c r="E831" s="767"/>
      <c r="F831" s="771"/>
      <c r="G831" s="771"/>
      <c r="H831" s="771"/>
      <c r="I831" s="766"/>
      <c r="J831" s="766"/>
      <c r="K831" s="771"/>
      <c r="L831" s="771"/>
    </row>
    <row r="832" spans="1:12" ht="15.75" customHeight="1">
      <c r="A832" s="766"/>
      <c r="B832" s="766"/>
      <c r="C832" s="766"/>
      <c r="D832" s="766"/>
      <c r="E832" s="767"/>
      <c r="F832" s="771"/>
      <c r="G832" s="771"/>
      <c r="H832" s="771"/>
      <c r="I832" s="766"/>
      <c r="J832" s="766"/>
      <c r="K832" s="771"/>
      <c r="L832" s="771"/>
    </row>
    <row r="833" spans="1:12" ht="15.75" customHeight="1">
      <c r="A833" s="766"/>
      <c r="B833" s="766"/>
      <c r="C833" s="766"/>
      <c r="D833" s="766"/>
      <c r="E833" s="767"/>
      <c r="F833" s="771"/>
      <c r="G833" s="771"/>
      <c r="H833" s="771"/>
      <c r="I833" s="766"/>
      <c r="J833" s="766"/>
      <c r="K833" s="771"/>
      <c r="L833" s="771"/>
    </row>
    <row r="834" spans="1:12" ht="15.75" customHeight="1">
      <c r="A834" s="766"/>
      <c r="B834" s="766"/>
      <c r="C834" s="766"/>
      <c r="D834" s="766"/>
      <c r="E834" s="767"/>
      <c r="F834" s="771"/>
      <c r="G834" s="771"/>
      <c r="H834" s="771"/>
      <c r="I834" s="766"/>
      <c r="J834" s="766"/>
      <c r="K834" s="771"/>
      <c r="L834" s="771"/>
    </row>
    <row r="835" spans="1:12" ht="15.75" customHeight="1">
      <c r="A835" s="766"/>
      <c r="B835" s="766"/>
      <c r="C835" s="766"/>
      <c r="D835" s="766"/>
      <c r="E835" s="767"/>
      <c r="F835" s="771"/>
      <c r="G835" s="771"/>
      <c r="H835" s="771"/>
      <c r="I835" s="766"/>
      <c r="J835" s="766"/>
      <c r="K835" s="771"/>
      <c r="L835" s="771"/>
    </row>
    <row r="836" spans="1:12" ht="15.75" customHeight="1">
      <c r="A836" s="766"/>
      <c r="B836" s="766"/>
      <c r="C836" s="766"/>
      <c r="D836" s="766"/>
      <c r="E836" s="767"/>
      <c r="F836" s="771"/>
      <c r="G836" s="771"/>
      <c r="H836" s="771"/>
      <c r="I836" s="766"/>
      <c r="J836" s="766"/>
      <c r="K836" s="771"/>
      <c r="L836" s="771"/>
    </row>
    <row r="837" spans="1:12" ht="15.75" customHeight="1">
      <c r="A837" s="766"/>
      <c r="B837" s="766"/>
      <c r="C837" s="766"/>
      <c r="D837" s="766"/>
      <c r="E837" s="767"/>
      <c r="F837" s="771"/>
      <c r="G837" s="771"/>
      <c r="H837" s="771"/>
      <c r="I837" s="766"/>
      <c r="J837" s="766"/>
      <c r="K837" s="771"/>
      <c r="L837" s="771"/>
    </row>
    <row r="838" spans="1:12" ht="15.75" customHeight="1">
      <c r="A838" s="766"/>
      <c r="B838" s="766"/>
      <c r="C838" s="766"/>
      <c r="D838" s="766"/>
      <c r="E838" s="767"/>
      <c r="F838" s="771"/>
      <c r="G838" s="771"/>
      <c r="H838" s="771"/>
      <c r="I838" s="766"/>
      <c r="J838" s="766"/>
      <c r="K838" s="771"/>
      <c r="L838" s="771"/>
    </row>
    <row r="839" spans="1:12" ht="15.75" customHeight="1">
      <c r="A839" s="766"/>
      <c r="B839" s="766"/>
      <c r="C839" s="766"/>
      <c r="D839" s="766"/>
      <c r="E839" s="767"/>
      <c r="F839" s="771"/>
      <c r="G839" s="771"/>
      <c r="H839" s="771"/>
      <c r="I839" s="766"/>
      <c r="J839" s="766"/>
      <c r="K839" s="771"/>
      <c r="L839" s="771"/>
    </row>
    <row r="840" spans="1:12" ht="15.75" customHeight="1">
      <c r="A840" s="766"/>
      <c r="B840" s="766"/>
      <c r="C840" s="766"/>
      <c r="D840" s="766"/>
      <c r="E840" s="767"/>
      <c r="F840" s="771"/>
      <c r="G840" s="771"/>
      <c r="H840" s="771"/>
      <c r="I840" s="766"/>
      <c r="J840" s="766"/>
      <c r="K840" s="771"/>
      <c r="L840" s="771"/>
    </row>
    <row r="841" spans="1:12" ht="15.75" customHeight="1">
      <c r="A841" s="766"/>
      <c r="B841" s="766"/>
      <c r="C841" s="766"/>
      <c r="D841" s="766"/>
      <c r="E841" s="767"/>
      <c r="F841" s="771"/>
      <c r="G841" s="771"/>
      <c r="H841" s="771"/>
      <c r="I841" s="766"/>
      <c r="J841" s="766"/>
      <c r="K841" s="771"/>
      <c r="L841" s="771"/>
    </row>
    <row r="842" spans="1:12" ht="15.75" customHeight="1">
      <c r="A842" s="766"/>
      <c r="B842" s="766"/>
      <c r="C842" s="766"/>
      <c r="D842" s="766"/>
      <c r="E842" s="767"/>
      <c r="F842" s="771"/>
      <c r="G842" s="771"/>
      <c r="H842" s="771"/>
      <c r="I842" s="766"/>
      <c r="J842" s="766"/>
      <c r="K842" s="771"/>
      <c r="L842" s="771"/>
    </row>
    <row r="843" spans="1:12" ht="15.75" customHeight="1">
      <c r="A843" s="766"/>
      <c r="B843" s="766"/>
      <c r="C843" s="766"/>
      <c r="D843" s="766"/>
      <c r="E843" s="767"/>
      <c r="F843" s="771"/>
      <c r="G843" s="771"/>
      <c r="H843" s="771"/>
      <c r="I843" s="766"/>
      <c r="J843" s="766"/>
      <c r="K843" s="771"/>
      <c r="L843" s="771"/>
    </row>
    <row r="844" spans="1:12" ht="15.75" customHeight="1">
      <c r="A844" s="766"/>
      <c r="B844" s="766"/>
      <c r="C844" s="766"/>
      <c r="D844" s="766"/>
      <c r="E844" s="767"/>
      <c r="F844" s="771"/>
      <c r="G844" s="771"/>
      <c r="H844" s="771"/>
      <c r="I844" s="766"/>
      <c r="J844" s="766"/>
      <c r="K844" s="771"/>
      <c r="L844" s="771"/>
    </row>
    <row r="845" spans="1:12" ht="15.75" customHeight="1">
      <c r="A845" s="766"/>
      <c r="B845" s="766"/>
      <c r="C845" s="766"/>
      <c r="D845" s="766"/>
      <c r="E845" s="767"/>
      <c r="F845" s="771"/>
      <c r="G845" s="771"/>
      <c r="H845" s="771"/>
      <c r="I845" s="766"/>
      <c r="J845" s="766"/>
      <c r="K845" s="771"/>
      <c r="L845" s="771"/>
    </row>
    <row r="846" spans="1:12" ht="15.75" customHeight="1">
      <c r="A846" s="766"/>
      <c r="B846" s="766"/>
      <c r="C846" s="766"/>
      <c r="D846" s="766"/>
      <c r="E846" s="767"/>
      <c r="F846" s="771"/>
      <c r="G846" s="771"/>
      <c r="H846" s="771"/>
      <c r="I846" s="766"/>
      <c r="J846" s="766"/>
      <c r="K846" s="771"/>
      <c r="L846" s="771"/>
    </row>
    <row r="847" spans="1:12" ht="15.75" customHeight="1">
      <c r="A847" s="766"/>
      <c r="B847" s="766"/>
      <c r="C847" s="766"/>
      <c r="D847" s="766"/>
      <c r="E847" s="767"/>
      <c r="F847" s="771"/>
      <c r="G847" s="771"/>
      <c r="H847" s="771"/>
      <c r="I847" s="766"/>
      <c r="J847" s="766"/>
      <c r="K847" s="771"/>
      <c r="L847" s="771"/>
    </row>
    <row r="848" spans="1:12" ht="15.75" customHeight="1">
      <c r="A848" s="766"/>
      <c r="B848" s="766"/>
      <c r="C848" s="766"/>
      <c r="D848" s="766"/>
      <c r="E848" s="767"/>
      <c r="F848" s="771"/>
      <c r="G848" s="771"/>
      <c r="H848" s="771"/>
      <c r="I848" s="766"/>
      <c r="J848" s="766"/>
      <c r="K848" s="771"/>
      <c r="L848" s="771"/>
    </row>
    <row r="849" spans="1:12" ht="15.75" customHeight="1">
      <c r="A849" s="766"/>
      <c r="B849" s="766"/>
      <c r="C849" s="766"/>
      <c r="D849" s="766"/>
      <c r="E849" s="767"/>
      <c r="F849" s="771"/>
      <c r="G849" s="771"/>
      <c r="H849" s="771"/>
      <c r="I849" s="766"/>
      <c r="J849" s="766"/>
      <c r="K849" s="771"/>
      <c r="L849" s="771"/>
    </row>
    <row r="850" spans="1:12" ht="15.75" customHeight="1">
      <c r="A850" s="766"/>
      <c r="B850" s="766"/>
      <c r="C850" s="766"/>
      <c r="D850" s="766"/>
      <c r="E850" s="767"/>
      <c r="F850" s="771"/>
      <c r="G850" s="771"/>
      <c r="H850" s="771"/>
      <c r="I850" s="766"/>
      <c r="J850" s="766"/>
      <c r="K850" s="771"/>
      <c r="L850" s="771"/>
    </row>
    <row r="851" spans="1:12" ht="15.75" customHeight="1">
      <c r="A851" s="766"/>
      <c r="B851" s="766"/>
      <c r="C851" s="766"/>
      <c r="D851" s="766"/>
      <c r="E851" s="767"/>
      <c r="F851" s="771"/>
      <c r="G851" s="771"/>
      <c r="H851" s="771"/>
      <c r="I851" s="766"/>
      <c r="J851" s="766"/>
      <c r="K851" s="771"/>
      <c r="L851" s="771"/>
    </row>
    <row r="852" spans="1:12" ht="15.75" customHeight="1">
      <c r="A852" s="766"/>
      <c r="B852" s="766"/>
      <c r="C852" s="766"/>
      <c r="D852" s="766"/>
      <c r="E852" s="767"/>
      <c r="F852" s="771"/>
      <c r="G852" s="771"/>
      <c r="H852" s="771"/>
      <c r="I852" s="766"/>
      <c r="J852" s="766"/>
      <c r="K852" s="771"/>
      <c r="L852" s="771"/>
    </row>
    <row r="853" spans="1:12" ht="15.75" customHeight="1">
      <c r="A853" s="766"/>
      <c r="B853" s="766"/>
      <c r="C853" s="766"/>
      <c r="D853" s="766"/>
      <c r="E853" s="767"/>
      <c r="F853" s="771"/>
      <c r="G853" s="771"/>
      <c r="H853" s="771"/>
      <c r="I853" s="766"/>
      <c r="J853" s="766"/>
      <c r="K853" s="771"/>
      <c r="L853" s="771"/>
    </row>
    <row r="854" spans="1:12" ht="15.75" customHeight="1">
      <c r="A854" s="766"/>
      <c r="B854" s="766"/>
      <c r="C854" s="766"/>
      <c r="D854" s="766"/>
      <c r="E854" s="767"/>
      <c r="F854" s="771"/>
      <c r="G854" s="771"/>
      <c r="H854" s="771"/>
      <c r="I854" s="766"/>
      <c r="J854" s="766"/>
      <c r="K854" s="771"/>
      <c r="L854" s="771"/>
    </row>
    <row r="855" spans="1:12" ht="15.75" customHeight="1">
      <c r="A855" s="766"/>
      <c r="B855" s="766"/>
      <c r="C855" s="766"/>
      <c r="D855" s="766"/>
      <c r="E855" s="767"/>
      <c r="F855" s="771"/>
      <c r="G855" s="771"/>
      <c r="H855" s="771"/>
      <c r="I855" s="766"/>
      <c r="J855" s="766"/>
      <c r="K855" s="771"/>
      <c r="L855" s="771"/>
    </row>
    <row r="856" spans="1:12" ht="15.75" customHeight="1">
      <c r="A856" s="766"/>
      <c r="B856" s="766"/>
      <c r="C856" s="766"/>
      <c r="D856" s="766"/>
      <c r="E856" s="767"/>
      <c r="F856" s="771"/>
      <c r="G856" s="771"/>
      <c r="H856" s="771"/>
      <c r="I856" s="766"/>
      <c r="J856" s="766"/>
      <c r="K856" s="771"/>
      <c r="L856" s="771"/>
    </row>
    <row r="857" spans="1:12" ht="15.75" customHeight="1">
      <c r="A857" s="766"/>
      <c r="B857" s="766"/>
      <c r="C857" s="766"/>
      <c r="D857" s="766"/>
      <c r="E857" s="767"/>
      <c r="F857" s="771"/>
      <c r="G857" s="771"/>
      <c r="H857" s="771"/>
      <c r="I857" s="766"/>
      <c r="J857" s="766"/>
      <c r="K857" s="771"/>
      <c r="L857" s="771"/>
    </row>
    <row r="858" spans="1:12" ht="15.75" customHeight="1">
      <c r="A858" s="766"/>
      <c r="B858" s="766"/>
      <c r="C858" s="766"/>
      <c r="D858" s="766"/>
      <c r="E858" s="767"/>
      <c r="F858" s="771"/>
      <c r="G858" s="771"/>
      <c r="H858" s="771"/>
      <c r="I858" s="766"/>
      <c r="J858" s="766"/>
      <c r="K858" s="771"/>
      <c r="L858" s="771"/>
    </row>
    <row r="859" spans="1:12" ht="15.75" customHeight="1">
      <c r="A859" s="766"/>
      <c r="B859" s="766"/>
      <c r="C859" s="766"/>
      <c r="D859" s="766"/>
      <c r="E859" s="767"/>
      <c r="F859" s="771"/>
      <c r="G859" s="771"/>
      <c r="H859" s="771"/>
      <c r="I859" s="766"/>
      <c r="J859" s="766"/>
      <c r="K859" s="771"/>
      <c r="L859" s="771"/>
    </row>
    <row r="860" spans="1:12" ht="15.75" customHeight="1">
      <c r="A860" s="766"/>
      <c r="B860" s="766"/>
      <c r="C860" s="766"/>
      <c r="D860" s="766"/>
      <c r="E860" s="767"/>
      <c r="F860" s="771"/>
      <c r="G860" s="771"/>
      <c r="H860" s="771"/>
      <c r="I860" s="766"/>
      <c r="J860" s="766"/>
      <c r="K860" s="771"/>
      <c r="L860" s="771"/>
    </row>
    <row r="861" spans="1:12" ht="15.75" customHeight="1">
      <c r="A861" s="766"/>
      <c r="B861" s="766"/>
      <c r="C861" s="766"/>
      <c r="D861" s="766"/>
      <c r="E861" s="767"/>
      <c r="F861" s="771"/>
      <c r="G861" s="771"/>
      <c r="H861" s="771"/>
      <c r="I861" s="766"/>
      <c r="J861" s="766"/>
      <c r="K861" s="771"/>
      <c r="L861" s="771"/>
    </row>
    <row r="862" spans="1:12" ht="15.75" customHeight="1">
      <c r="A862" s="766"/>
      <c r="B862" s="766"/>
      <c r="C862" s="766"/>
      <c r="D862" s="766"/>
      <c r="E862" s="767"/>
      <c r="F862" s="771"/>
      <c r="G862" s="771"/>
      <c r="H862" s="771"/>
      <c r="I862" s="766"/>
      <c r="J862" s="766"/>
      <c r="K862" s="771"/>
      <c r="L862" s="771"/>
    </row>
    <row r="863" spans="1:12" ht="15.75" customHeight="1">
      <c r="A863" s="766"/>
      <c r="B863" s="766"/>
      <c r="C863" s="766"/>
      <c r="D863" s="766"/>
      <c r="E863" s="767"/>
      <c r="F863" s="771"/>
      <c r="G863" s="771"/>
      <c r="H863" s="771"/>
      <c r="I863" s="766"/>
      <c r="J863" s="766"/>
      <c r="K863" s="771"/>
      <c r="L863" s="771"/>
    </row>
    <row r="864" spans="1:12" ht="15.75" customHeight="1">
      <c r="A864" s="766"/>
      <c r="B864" s="766"/>
      <c r="C864" s="766"/>
      <c r="D864" s="766"/>
      <c r="E864" s="767"/>
      <c r="F864" s="771"/>
      <c r="G864" s="771"/>
      <c r="H864" s="771"/>
      <c r="I864" s="766"/>
      <c r="J864" s="766"/>
      <c r="K864" s="771"/>
      <c r="L864" s="771"/>
    </row>
    <row r="865" spans="1:12" ht="15.75" customHeight="1">
      <c r="A865" s="766"/>
      <c r="B865" s="766"/>
      <c r="C865" s="766"/>
      <c r="D865" s="766"/>
      <c r="E865" s="767"/>
      <c r="F865" s="771"/>
      <c r="G865" s="771"/>
      <c r="H865" s="771"/>
      <c r="I865" s="766"/>
      <c r="J865" s="766"/>
      <c r="K865" s="771"/>
      <c r="L865" s="771"/>
    </row>
    <row r="866" spans="1:12" ht="15.75" customHeight="1">
      <c r="A866" s="766"/>
      <c r="B866" s="766"/>
      <c r="C866" s="766"/>
      <c r="D866" s="766"/>
      <c r="E866" s="767"/>
      <c r="F866" s="771"/>
      <c r="G866" s="771"/>
      <c r="H866" s="771"/>
      <c r="I866" s="766"/>
      <c r="J866" s="766"/>
      <c r="K866" s="771"/>
      <c r="L866" s="771"/>
    </row>
    <row r="867" spans="1:12" ht="15.75" customHeight="1">
      <c r="A867" s="766"/>
      <c r="B867" s="766"/>
      <c r="C867" s="766"/>
      <c r="D867" s="766"/>
      <c r="E867" s="767"/>
      <c r="F867" s="771"/>
      <c r="G867" s="771"/>
      <c r="H867" s="771"/>
      <c r="I867" s="766"/>
      <c r="J867" s="766"/>
      <c r="K867" s="771"/>
      <c r="L867" s="771"/>
    </row>
    <row r="868" spans="1:12" ht="15.75" customHeight="1">
      <c r="A868" s="766"/>
      <c r="B868" s="766"/>
      <c r="C868" s="766"/>
      <c r="D868" s="766"/>
      <c r="E868" s="767"/>
      <c r="F868" s="771"/>
      <c r="G868" s="771"/>
      <c r="H868" s="771"/>
      <c r="I868" s="766"/>
      <c r="J868" s="766"/>
      <c r="K868" s="771"/>
      <c r="L868" s="771"/>
    </row>
    <row r="869" spans="1:12" ht="15.75" customHeight="1">
      <c r="A869" s="766"/>
      <c r="B869" s="766"/>
      <c r="C869" s="766"/>
      <c r="D869" s="766"/>
      <c r="E869" s="767"/>
      <c r="F869" s="771"/>
      <c r="G869" s="771"/>
      <c r="H869" s="771"/>
      <c r="I869" s="766"/>
      <c r="J869" s="766"/>
      <c r="K869" s="771"/>
      <c r="L869" s="771"/>
    </row>
    <row r="870" spans="1:12" ht="15.75" customHeight="1">
      <c r="A870" s="766"/>
      <c r="B870" s="766"/>
      <c r="C870" s="766"/>
      <c r="D870" s="766"/>
      <c r="E870" s="767"/>
      <c r="F870" s="771"/>
      <c r="G870" s="771"/>
      <c r="H870" s="771"/>
      <c r="I870" s="766"/>
      <c r="J870" s="766"/>
      <c r="K870" s="771"/>
      <c r="L870" s="771"/>
    </row>
    <row r="871" spans="1:12" ht="15.75" customHeight="1">
      <c r="A871" s="766"/>
      <c r="B871" s="766"/>
      <c r="C871" s="766"/>
      <c r="D871" s="766"/>
      <c r="E871" s="767"/>
      <c r="F871" s="771"/>
      <c r="G871" s="771"/>
      <c r="H871" s="771"/>
      <c r="I871" s="766"/>
      <c r="J871" s="766"/>
      <c r="K871" s="771"/>
      <c r="L871" s="771"/>
    </row>
    <row r="872" spans="1:12" ht="15.75" customHeight="1">
      <c r="A872" s="766"/>
      <c r="B872" s="766"/>
      <c r="C872" s="766"/>
      <c r="D872" s="766"/>
      <c r="E872" s="767"/>
      <c r="F872" s="771"/>
      <c r="G872" s="771"/>
      <c r="H872" s="771"/>
      <c r="I872" s="766"/>
      <c r="J872" s="766"/>
      <c r="K872" s="771"/>
      <c r="L872" s="771"/>
    </row>
    <row r="873" spans="1:12" ht="15.75" customHeight="1">
      <c r="A873" s="766"/>
      <c r="B873" s="766"/>
      <c r="C873" s="766"/>
      <c r="D873" s="766"/>
      <c r="E873" s="767"/>
      <c r="F873" s="771"/>
      <c r="G873" s="771"/>
      <c r="H873" s="771"/>
      <c r="I873" s="766"/>
      <c r="J873" s="766"/>
      <c r="K873" s="771"/>
      <c r="L873" s="771"/>
    </row>
    <row r="874" spans="1:12" ht="15.75" customHeight="1">
      <c r="A874" s="766"/>
      <c r="B874" s="766"/>
      <c r="C874" s="766"/>
      <c r="D874" s="766"/>
      <c r="E874" s="767"/>
      <c r="F874" s="771"/>
      <c r="G874" s="771"/>
      <c r="H874" s="771"/>
      <c r="I874" s="766"/>
      <c r="J874" s="766"/>
      <c r="K874" s="771"/>
      <c r="L874" s="771"/>
    </row>
    <row r="875" spans="1:12" ht="15.75" customHeight="1">
      <c r="A875" s="766"/>
      <c r="B875" s="766"/>
      <c r="C875" s="766"/>
      <c r="D875" s="766"/>
      <c r="E875" s="767"/>
      <c r="F875" s="771"/>
      <c r="G875" s="771"/>
      <c r="H875" s="771"/>
      <c r="I875" s="766"/>
      <c r="J875" s="766"/>
      <c r="K875" s="771"/>
      <c r="L875" s="771"/>
    </row>
    <row r="876" spans="1:12" ht="15.75" customHeight="1">
      <c r="A876" s="766"/>
      <c r="B876" s="766"/>
      <c r="C876" s="766"/>
      <c r="D876" s="766"/>
      <c r="E876" s="767"/>
      <c r="F876" s="771"/>
      <c r="G876" s="771"/>
      <c r="H876" s="771"/>
      <c r="I876" s="766"/>
      <c r="J876" s="766"/>
      <c r="K876" s="771"/>
      <c r="L876" s="771"/>
    </row>
    <row r="877" spans="1:12" ht="15.75" customHeight="1">
      <c r="A877" s="766"/>
      <c r="B877" s="766"/>
      <c r="C877" s="766"/>
      <c r="D877" s="766"/>
      <c r="E877" s="767"/>
      <c r="F877" s="771"/>
      <c r="G877" s="771"/>
      <c r="H877" s="771"/>
      <c r="I877" s="766"/>
      <c r="J877" s="766"/>
      <c r="K877" s="771"/>
      <c r="L877" s="771"/>
    </row>
    <row r="878" spans="1:12" ht="15.75" customHeight="1">
      <c r="A878" s="766"/>
      <c r="B878" s="766"/>
      <c r="C878" s="766"/>
      <c r="D878" s="766"/>
      <c r="E878" s="767"/>
      <c r="F878" s="771"/>
      <c r="G878" s="771"/>
      <c r="H878" s="771"/>
      <c r="I878" s="766"/>
      <c r="J878" s="766"/>
      <c r="K878" s="771"/>
      <c r="L878" s="771"/>
    </row>
    <row r="879" spans="1:12" ht="15.75" customHeight="1">
      <c r="A879" s="766"/>
      <c r="B879" s="766"/>
      <c r="C879" s="766"/>
      <c r="D879" s="766"/>
      <c r="E879" s="767"/>
      <c r="F879" s="771"/>
      <c r="G879" s="771"/>
      <c r="H879" s="771"/>
      <c r="I879" s="766"/>
      <c r="J879" s="766"/>
      <c r="K879" s="771"/>
      <c r="L879" s="771"/>
    </row>
    <row r="880" spans="1:12" ht="15.75" customHeight="1">
      <c r="A880" s="766"/>
      <c r="B880" s="766"/>
      <c r="C880" s="766"/>
      <c r="D880" s="766"/>
      <c r="E880" s="767"/>
      <c r="F880" s="771"/>
      <c r="G880" s="771"/>
      <c r="H880" s="771"/>
      <c r="I880" s="766"/>
      <c r="J880" s="766"/>
      <c r="K880" s="771"/>
      <c r="L880" s="771"/>
    </row>
    <row r="881" spans="1:12" ht="15.75" customHeight="1">
      <c r="A881" s="766"/>
      <c r="B881" s="766"/>
      <c r="C881" s="766"/>
      <c r="D881" s="766"/>
      <c r="E881" s="767"/>
      <c r="F881" s="771"/>
      <c r="G881" s="771"/>
      <c r="H881" s="771"/>
      <c r="I881" s="766"/>
      <c r="J881" s="766"/>
      <c r="K881" s="771"/>
      <c r="L881" s="771"/>
    </row>
    <row r="882" spans="1:12" ht="15.75" customHeight="1">
      <c r="A882" s="766"/>
      <c r="B882" s="766"/>
      <c r="C882" s="766"/>
      <c r="D882" s="766"/>
      <c r="E882" s="767"/>
      <c r="F882" s="771"/>
      <c r="G882" s="771"/>
      <c r="H882" s="771"/>
      <c r="I882" s="766"/>
      <c r="J882" s="766"/>
      <c r="K882" s="771"/>
      <c r="L882" s="771"/>
    </row>
    <row r="883" spans="1:12" ht="15.75" customHeight="1">
      <c r="A883" s="766"/>
      <c r="B883" s="766"/>
      <c r="C883" s="766"/>
      <c r="D883" s="766"/>
      <c r="E883" s="767"/>
      <c r="F883" s="771"/>
      <c r="G883" s="771"/>
      <c r="H883" s="771"/>
      <c r="I883" s="766"/>
      <c r="J883" s="766"/>
      <c r="K883" s="771"/>
      <c r="L883" s="771"/>
    </row>
    <row r="884" spans="1:12" ht="15.75" customHeight="1">
      <c r="A884" s="766"/>
      <c r="B884" s="766"/>
      <c r="C884" s="766"/>
      <c r="D884" s="766"/>
      <c r="E884" s="767"/>
      <c r="F884" s="771"/>
      <c r="G884" s="771"/>
      <c r="H884" s="771"/>
      <c r="I884" s="766"/>
      <c r="J884" s="766"/>
      <c r="K884" s="771"/>
      <c r="L884" s="771"/>
    </row>
    <row r="885" spans="1:12" ht="15.75" customHeight="1">
      <c r="A885" s="766"/>
      <c r="B885" s="766"/>
      <c r="C885" s="766"/>
      <c r="D885" s="766"/>
      <c r="E885" s="767"/>
      <c r="F885" s="771"/>
      <c r="G885" s="771"/>
      <c r="H885" s="771"/>
      <c r="I885" s="766"/>
      <c r="J885" s="766"/>
      <c r="K885" s="771"/>
      <c r="L885" s="771"/>
    </row>
    <row r="886" spans="1:12" ht="15.75" customHeight="1">
      <c r="A886" s="766"/>
      <c r="B886" s="766"/>
      <c r="C886" s="766"/>
      <c r="D886" s="766"/>
      <c r="E886" s="767"/>
      <c r="F886" s="771"/>
      <c r="G886" s="771"/>
      <c r="H886" s="771"/>
      <c r="I886" s="766"/>
      <c r="J886" s="766"/>
      <c r="K886" s="771"/>
      <c r="L886" s="771"/>
    </row>
    <row r="887" spans="1:12" ht="15.75" customHeight="1">
      <c r="A887" s="766"/>
      <c r="B887" s="766"/>
      <c r="C887" s="766"/>
      <c r="D887" s="766"/>
      <c r="E887" s="767"/>
      <c r="F887" s="771"/>
      <c r="G887" s="771"/>
      <c r="H887" s="771"/>
      <c r="I887" s="766"/>
      <c r="J887" s="766"/>
      <c r="K887" s="771"/>
      <c r="L887" s="771"/>
    </row>
    <row r="888" spans="1:12" ht="15.75" customHeight="1">
      <c r="A888" s="766"/>
      <c r="B888" s="766"/>
      <c r="C888" s="766"/>
      <c r="D888" s="766"/>
      <c r="E888" s="767"/>
      <c r="F888" s="771"/>
      <c r="G888" s="771"/>
      <c r="H888" s="771"/>
      <c r="I888" s="766"/>
      <c r="J888" s="766"/>
      <c r="K888" s="771"/>
      <c r="L888" s="771"/>
    </row>
    <row r="889" spans="1:12" ht="15.75" customHeight="1">
      <c r="A889" s="766"/>
      <c r="B889" s="766"/>
      <c r="C889" s="766"/>
      <c r="D889" s="766"/>
      <c r="E889" s="767"/>
      <c r="F889" s="771"/>
      <c r="G889" s="771"/>
      <c r="H889" s="771"/>
      <c r="I889" s="766"/>
      <c r="J889" s="766"/>
      <c r="K889" s="771"/>
      <c r="L889" s="771"/>
    </row>
    <row r="890" spans="1:12" ht="15.75" customHeight="1">
      <c r="A890" s="766"/>
      <c r="B890" s="766"/>
      <c r="C890" s="766"/>
      <c r="D890" s="766"/>
      <c r="E890" s="767"/>
      <c r="F890" s="771"/>
      <c r="G890" s="771"/>
      <c r="H890" s="771"/>
      <c r="I890" s="766"/>
      <c r="J890" s="766"/>
      <c r="K890" s="771"/>
      <c r="L890" s="771"/>
    </row>
    <row r="891" spans="1:12" ht="15.75" customHeight="1">
      <c r="A891" s="766"/>
      <c r="B891" s="766"/>
      <c r="C891" s="766"/>
      <c r="D891" s="766"/>
      <c r="E891" s="767"/>
      <c r="F891" s="771"/>
      <c r="G891" s="771"/>
      <c r="H891" s="771"/>
      <c r="I891" s="766"/>
      <c r="J891" s="766"/>
      <c r="K891" s="771"/>
      <c r="L891" s="771"/>
    </row>
    <row r="892" spans="1:12" ht="15.75" customHeight="1">
      <c r="A892" s="766"/>
      <c r="B892" s="766"/>
      <c r="C892" s="766"/>
      <c r="D892" s="766"/>
      <c r="E892" s="767"/>
      <c r="F892" s="771"/>
      <c r="G892" s="771"/>
      <c r="H892" s="771"/>
      <c r="I892" s="766"/>
      <c r="J892" s="766"/>
      <c r="K892" s="771"/>
      <c r="L892" s="771"/>
    </row>
    <row r="893" spans="1:12" ht="15.75" customHeight="1">
      <c r="A893" s="766"/>
      <c r="B893" s="766"/>
      <c r="C893" s="766"/>
      <c r="D893" s="766"/>
      <c r="E893" s="767"/>
      <c r="F893" s="771"/>
      <c r="G893" s="771"/>
      <c r="H893" s="771"/>
      <c r="I893" s="766"/>
      <c r="J893" s="766"/>
      <c r="K893" s="771"/>
      <c r="L893" s="771"/>
    </row>
    <row r="894" spans="1:12" ht="15.75" customHeight="1">
      <c r="A894" s="766"/>
      <c r="B894" s="766"/>
      <c r="C894" s="766"/>
      <c r="D894" s="766"/>
      <c r="E894" s="767"/>
      <c r="F894" s="771"/>
      <c r="G894" s="771"/>
      <c r="H894" s="771"/>
      <c r="I894" s="766"/>
      <c r="J894" s="766"/>
      <c r="K894" s="771"/>
      <c r="L894" s="771"/>
    </row>
    <row r="895" spans="1:12" ht="15.75" customHeight="1">
      <c r="A895" s="766"/>
      <c r="B895" s="766"/>
      <c r="C895" s="766"/>
      <c r="D895" s="766"/>
      <c r="E895" s="767"/>
      <c r="F895" s="771"/>
      <c r="G895" s="771"/>
      <c r="H895" s="771"/>
      <c r="I895" s="766"/>
      <c r="J895" s="766"/>
      <c r="K895" s="771"/>
      <c r="L895" s="771"/>
    </row>
    <row r="896" spans="1:12" ht="15.75" customHeight="1">
      <c r="A896" s="766"/>
      <c r="B896" s="766"/>
      <c r="C896" s="766"/>
      <c r="D896" s="766"/>
      <c r="E896" s="767"/>
      <c r="F896" s="771"/>
      <c r="G896" s="771"/>
      <c r="H896" s="771"/>
      <c r="I896" s="766"/>
      <c r="J896" s="766"/>
      <c r="K896" s="771"/>
      <c r="L896" s="771"/>
    </row>
    <row r="897" spans="1:12" ht="15.75" customHeight="1">
      <c r="A897" s="766"/>
      <c r="B897" s="766"/>
      <c r="C897" s="766"/>
      <c r="D897" s="766"/>
      <c r="E897" s="767"/>
      <c r="F897" s="771"/>
      <c r="G897" s="771"/>
      <c r="H897" s="771"/>
      <c r="I897" s="766"/>
      <c r="J897" s="766"/>
      <c r="K897" s="771"/>
      <c r="L897" s="771"/>
    </row>
    <row r="898" spans="1:12" ht="15.75" customHeight="1">
      <c r="A898" s="766"/>
      <c r="B898" s="766"/>
      <c r="C898" s="766"/>
      <c r="D898" s="766"/>
      <c r="E898" s="767"/>
      <c r="F898" s="771"/>
      <c r="G898" s="771"/>
      <c r="H898" s="771"/>
      <c r="I898" s="766"/>
      <c r="J898" s="766"/>
      <c r="K898" s="771"/>
      <c r="L898" s="771"/>
    </row>
    <row r="899" spans="1:12" ht="15.75" customHeight="1">
      <c r="A899" s="766"/>
      <c r="B899" s="766"/>
      <c r="C899" s="766"/>
      <c r="D899" s="766"/>
      <c r="E899" s="767"/>
      <c r="F899" s="771"/>
      <c r="G899" s="771"/>
      <c r="H899" s="771"/>
      <c r="I899" s="766"/>
      <c r="J899" s="766"/>
      <c r="K899" s="771"/>
      <c r="L899" s="771"/>
    </row>
    <row r="900" spans="1:12" ht="15.75" customHeight="1">
      <c r="A900" s="766"/>
      <c r="B900" s="766"/>
      <c r="C900" s="766"/>
      <c r="D900" s="766"/>
      <c r="E900" s="767"/>
      <c r="F900" s="771"/>
      <c r="G900" s="771"/>
      <c r="H900" s="771"/>
      <c r="I900" s="766"/>
      <c r="J900" s="766"/>
      <c r="K900" s="771"/>
      <c r="L900" s="771"/>
    </row>
    <row r="901" spans="1:12" ht="15.75" customHeight="1">
      <c r="A901" s="766"/>
      <c r="B901" s="766"/>
      <c r="C901" s="766"/>
      <c r="D901" s="766"/>
      <c r="E901" s="767"/>
      <c r="F901" s="771"/>
      <c r="G901" s="771"/>
      <c r="H901" s="771"/>
      <c r="I901" s="766"/>
      <c r="J901" s="766"/>
      <c r="K901" s="771"/>
      <c r="L901" s="771"/>
    </row>
    <row r="902" spans="1:12" ht="15.75" customHeight="1">
      <c r="A902" s="766"/>
      <c r="B902" s="766"/>
      <c r="C902" s="766"/>
      <c r="D902" s="766"/>
      <c r="E902" s="767"/>
      <c r="F902" s="771"/>
      <c r="G902" s="771"/>
      <c r="H902" s="771"/>
      <c r="I902" s="766"/>
      <c r="J902" s="766"/>
      <c r="K902" s="771"/>
      <c r="L902" s="771"/>
    </row>
    <row r="903" spans="1:12" ht="15.75" customHeight="1">
      <c r="A903" s="766"/>
      <c r="B903" s="766"/>
      <c r="C903" s="766"/>
      <c r="D903" s="766"/>
      <c r="E903" s="767"/>
      <c r="F903" s="771"/>
      <c r="G903" s="771"/>
      <c r="H903" s="771"/>
      <c r="I903" s="766"/>
      <c r="J903" s="766"/>
      <c r="K903" s="771"/>
      <c r="L903" s="771"/>
    </row>
    <row r="904" spans="1:12" ht="15.75" customHeight="1">
      <c r="A904" s="766"/>
      <c r="B904" s="766"/>
      <c r="C904" s="766"/>
      <c r="D904" s="766"/>
      <c r="E904" s="767"/>
      <c r="F904" s="771"/>
      <c r="G904" s="771"/>
      <c r="H904" s="771"/>
      <c r="I904" s="766"/>
      <c r="J904" s="766"/>
      <c r="K904" s="771"/>
      <c r="L904" s="771"/>
    </row>
    <row r="905" spans="1:12" ht="15.75" customHeight="1">
      <c r="A905" s="766"/>
      <c r="B905" s="766"/>
      <c r="C905" s="766"/>
      <c r="D905" s="766"/>
      <c r="E905" s="767"/>
      <c r="F905" s="771"/>
      <c r="G905" s="771"/>
      <c r="H905" s="771"/>
      <c r="I905" s="766"/>
      <c r="J905" s="766"/>
      <c r="K905" s="771"/>
      <c r="L905" s="771"/>
    </row>
    <row r="906" spans="1:12" ht="15.75" customHeight="1">
      <c r="A906" s="766"/>
      <c r="B906" s="766"/>
      <c r="C906" s="766"/>
      <c r="D906" s="766"/>
      <c r="E906" s="767"/>
      <c r="F906" s="771"/>
      <c r="G906" s="771"/>
      <c r="H906" s="771"/>
      <c r="I906" s="766"/>
      <c r="J906" s="766"/>
      <c r="K906" s="771"/>
      <c r="L906" s="771"/>
    </row>
    <row r="907" spans="1:12" ht="15.75" customHeight="1">
      <c r="A907" s="766"/>
      <c r="B907" s="766"/>
      <c r="C907" s="766"/>
      <c r="D907" s="766"/>
      <c r="E907" s="767"/>
      <c r="F907" s="771"/>
      <c r="G907" s="771"/>
      <c r="H907" s="771"/>
      <c r="I907" s="766"/>
      <c r="J907" s="766"/>
      <c r="K907" s="771"/>
      <c r="L907" s="771"/>
    </row>
    <row r="908" spans="1:12" ht="15.75" customHeight="1">
      <c r="A908" s="766"/>
      <c r="B908" s="766"/>
      <c r="C908" s="766"/>
      <c r="D908" s="766"/>
      <c r="E908" s="767"/>
      <c r="F908" s="771"/>
      <c r="G908" s="771"/>
      <c r="H908" s="771"/>
      <c r="I908" s="766"/>
      <c r="J908" s="766"/>
      <c r="K908" s="771"/>
      <c r="L908" s="771"/>
    </row>
    <row r="909" spans="1:12" ht="15.75" customHeight="1">
      <c r="A909" s="766"/>
      <c r="B909" s="766"/>
      <c r="C909" s="766"/>
      <c r="D909" s="766"/>
      <c r="E909" s="767"/>
      <c r="F909" s="771"/>
      <c r="G909" s="771"/>
      <c r="H909" s="771"/>
      <c r="I909" s="766"/>
      <c r="J909" s="766"/>
      <c r="K909" s="771"/>
      <c r="L909" s="771"/>
    </row>
    <row r="910" spans="1:12" ht="15.75" customHeight="1">
      <c r="A910" s="766"/>
      <c r="B910" s="766"/>
      <c r="C910" s="766"/>
      <c r="D910" s="766"/>
      <c r="E910" s="767"/>
      <c r="F910" s="771"/>
      <c r="G910" s="771"/>
      <c r="H910" s="771"/>
      <c r="I910" s="766"/>
      <c r="J910" s="766"/>
      <c r="K910" s="771"/>
      <c r="L910" s="771"/>
    </row>
    <row r="911" spans="1:12" ht="15.75" customHeight="1">
      <c r="A911" s="766"/>
      <c r="B911" s="766"/>
      <c r="C911" s="766"/>
      <c r="D911" s="766"/>
      <c r="E911" s="767"/>
      <c r="F911" s="771"/>
      <c r="G911" s="771"/>
      <c r="H911" s="771"/>
      <c r="I911" s="766"/>
      <c r="J911" s="766"/>
      <c r="K911" s="771"/>
      <c r="L911" s="771"/>
    </row>
    <row r="912" spans="1:12" ht="15.75" customHeight="1">
      <c r="A912" s="766"/>
      <c r="B912" s="766"/>
      <c r="C912" s="766"/>
      <c r="D912" s="766"/>
      <c r="E912" s="767"/>
      <c r="F912" s="771"/>
      <c r="G912" s="771"/>
      <c r="H912" s="771"/>
      <c r="I912" s="766"/>
      <c r="J912" s="766"/>
      <c r="K912" s="771"/>
      <c r="L912" s="771"/>
    </row>
    <row r="913" spans="1:12" ht="15.75" customHeight="1">
      <c r="A913" s="766"/>
      <c r="B913" s="766"/>
      <c r="C913" s="766"/>
      <c r="D913" s="766"/>
      <c r="E913" s="767"/>
      <c r="F913" s="771"/>
      <c r="G913" s="771"/>
      <c r="H913" s="771"/>
      <c r="I913" s="766"/>
      <c r="J913" s="766"/>
      <c r="K913" s="771"/>
      <c r="L913" s="771"/>
    </row>
    <row r="914" spans="1:12" ht="15.75" customHeight="1">
      <c r="A914" s="766"/>
      <c r="B914" s="766"/>
      <c r="C914" s="766"/>
      <c r="D914" s="766"/>
      <c r="E914" s="767"/>
      <c r="F914" s="771"/>
      <c r="G914" s="771"/>
      <c r="H914" s="771"/>
      <c r="I914" s="766"/>
      <c r="J914" s="766"/>
      <c r="K914" s="771"/>
      <c r="L914" s="771"/>
    </row>
    <row r="915" spans="1:12" ht="15.75" customHeight="1">
      <c r="A915" s="766"/>
      <c r="B915" s="766"/>
      <c r="C915" s="766"/>
      <c r="D915" s="766"/>
      <c r="E915" s="767"/>
      <c r="F915" s="771"/>
      <c r="G915" s="771"/>
      <c r="H915" s="771"/>
      <c r="I915" s="766"/>
      <c r="J915" s="766"/>
      <c r="K915" s="771"/>
      <c r="L915" s="771"/>
    </row>
    <row r="916" spans="1:12" ht="15.75" customHeight="1">
      <c r="A916" s="766"/>
      <c r="B916" s="766"/>
      <c r="C916" s="766"/>
      <c r="D916" s="766"/>
      <c r="E916" s="767"/>
      <c r="F916" s="771"/>
      <c r="G916" s="771"/>
      <c r="H916" s="771"/>
      <c r="I916" s="766"/>
      <c r="J916" s="766"/>
      <c r="K916" s="771"/>
      <c r="L916" s="771"/>
    </row>
    <row r="917" spans="1:12" ht="15.75" customHeight="1">
      <c r="A917" s="766"/>
      <c r="B917" s="766"/>
      <c r="C917" s="766"/>
      <c r="D917" s="766"/>
      <c r="E917" s="767"/>
      <c r="F917" s="771"/>
      <c r="G917" s="771"/>
      <c r="H917" s="771"/>
      <c r="I917" s="766"/>
      <c r="J917" s="766"/>
      <c r="K917" s="771"/>
      <c r="L917" s="771"/>
    </row>
    <row r="918" spans="1:12" ht="15.75" customHeight="1">
      <c r="A918" s="766"/>
      <c r="B918" s="766"/>
      <c r="C918" s="766"/>
      <c r="D918" s="766"/>
      <c r="E918" s="767"/>
      <c r="F918" s="771"/>
      <c r="G918" s="771"/>
      <c r="H918" s="771"/>
      <c r="I918" s="766"/>
      <c r="J918" s="766"/>
      <c r="K918" s="771"/>
      <c r="L918" s="771"/>
    </row>
    <row r="919" spans="1:12" ht="15.75" customHeight="1">
      <c r="A919" s="766"/>
      <c r="B919" s="766"/>
      <c r="C919" s="766"/>
      <c r="D919" s="766"/>
      <c r="E919" s="767"/>
      <c r="F919" s="771"/>
      <c r="G919" s="771"/>
      <c r="H919" s="771"/>
      <c r="I919" s="766"/>
      <c r="J919" s="766"/>
      <c r="K919" s="771"/>
      <c r="L919" s="771"/>
    </row>
    <row r="920" spans="1:12" ht="15.75" customHeight="1">
      <c r="A920" s="766"/>
      <c r="B920" s="766"/>
      <c r="C920" s="766"/>
      <c r="D920" s="766"/>
      <c r="E920" s="767"/>
      <c r="F920" s="771"/>
      <c r="G920" s="771"/>
      <c r="H920" s="771"/>
      <c r="I920" s="766"/>
      <c r="J920" s="766"/>
      <c r="K920" s="771"/>
      <c r="L920" s="771"/>
    </row>
    <row r="921" spans="1:12" ht="15.75" customHeight="1">
      <c r="A921" s="766"/>
      <c r="B921" s="766"/>
      <c r="C921" s="766"/>
      <c r="D921" s="766"/>
      <c r="E921" s="767"/>
      <c r="F921" s="771"/>
      <c r="G921" s="771"/>
      <c r="H921" s="771"/>
      <c r="I921" s="766"/>
      <c r="J921" s="766"/>
      <c r="K921" s="771"/>
      <c r="L921" s="771"/>
    </row>
    <row r="922" spans="1:12" ht="15.75" customHeight="1">
      <c r="A922" s="766"/>
      <c r="B922" s="766"/>
      <c r="C922" s="766"/>
      <c r="D922" s="766"/>
      <c r="E922" s="767"/>
      <c r="F922" s="771"/>
      <c r="G922" s="771"/>
      <c r="H922" s="771"/>
      <c r="I922" s="766"/>
      <c r="J922" s="766"/>
      <c r="K922" s="771"/>
      <c r="L922" s="771"/>
    </row>
    <row r="923" spans="1:12" ht="15.75" customHeight="1">
      <c r="A923" s="766"/>
      <c r="B923" s="766"/>
      <c r="C923" s="766"/>
      <c r="D923" s="766"/>
      <c r="E923" s="767"/>
      <c r="F923" s="771"/>
      <c r="G923" s="771"/>
      <c r="H923" s="771"/>
      <c r="I923" s="766"/>
      <c r="J923" s="766"/>
      <c r="K923" s="771"/>
      <c r="L923" s="771"/>
    </row>
    <row r="924" spans="1:12" ht="15.75" customHeight="1">
      <c r="A924" s="766"/>
      <c r="B924" s="766"/>
      <c r="C924" s="766"/>
      <c r="D924" s="766"/>
      <c r="E924" s="767"/>
      <c r="F924" s="771"/>
      <c r="G924" s="771"/>
      <c r="H924" s="771"/>
      <c r="I924" s="766"/>
      <c r="J924" s="766"/>
      <c r="K924" s="771"/>
      <c r="L924" s="771"/>
    </row>
    <row r="925" spans="1:12" ht="15.75" customHeight="1">
      <c r="A925" s="766"/>
      <c r="B925" s="766"/>
      <c r="C925" s="766"/>
      <c r="D925" s="766"/>
      <c r="E925" s="767"/>
      <c r="F925" s="771"/>
      <c r="G925" s="771"/>
      <c r="H925" s="771"/>
      <c r="I925" s="766"/>
      <c r="J925" s="766"/>
      <c r="K925" s="771"/>
      <c r="L925" s="771"/>
    </row>
    <row r="926" spans="1:12" ht="15.75" customHeight="1">
      <c r="A926" s="766"/>
      <c r="B926" s="766"/>
      <c r="C926" s="766"/>
      <c r="D926" s="766"/>
      <c r="E926" s="767"/>
      <c r="F926" s="771"/>
      <c r="G926" s="771"/>
      <c r="H926" s="771"/>
      <c r="I926" s="766"/>
      <c r="J926" s="766"/>
      <c r="K926" s="771"/>
      <c r="L926" s="771"/>
    </row>
    <row r="927" spans="1:12" ht="15.75" customHeight="1">
      <c r="A927" s="766"/>
      <c r="B927" s="766"/>
      <c r="C927" s="766"/>
      <c r="D927" s="766"/>
      <c r="E927" s="767"/>
      <c r="F927" s="771"/>
      <c r="G927" s="771"/>
      <c r="H927" s="771"/>
      <c r="I927" s="766"/>
      <c r="J927" s="766"/>
      <c r="K927" s="771"/>
      <c r="L927" s="771"/>
    </row>
    <row r="928" spans="1:12" ht="15.75" customHeight="1">
      <c r="A928" s="766"/>
      <c r="B928" s="766"/>
      <c r="C928" s="766"/>
      <c r="D928" s="766"/>
      <c r="E928" s="767"/>
      <c r="F928" s="771"/>
      <c r="G928" s="771"/>
      <c r="H928" s="771"/>
      <c r="I928" s="766"/>
      <c r="J928" s="766"/>
      <c r="K928" s="771"/>
      <c r="L928" s="771"/>
    </row>
    <row r="929" spans="1:12" ht="15.75" customHeight="1">
      <c r="A929" s="766"/>
      <c r="B929" s="766"/>
      <c r="C929" s="766"/>
      <c r="D929" s="766"/>
      <c r="E929" s="767"/>
      <c r="F929" s="771"/>
      <c r="G929" s="771"/>
      <c r="H929" s="771"/>
      <c r="I929" s="766"/>
      <c r="J929" s="766"/>
      <c r="K929" s="771"/>
      <c r="L929" s="771"/>
    </row>
    <row r="930" spans="1:12" ht="15.75" customHeight="1">
      <c r="A930" s="766"/>
      <c r="B930" s="766"/>
      <c r="C930" s="766"/>
      <c r="D930" s="766"/>
      <c r="E930" s="767"/>
      <c r="F930" s="771"/>
      <c r="G930" s="771"/>
      <c r="H930" s="771"/>
      <c r="I930" s="766"/>
      <c r="J930" s="766"/>
      <c r="K930" s="771"/>
      <c r="L930" s="771"/>
    </row>
    <row r="931" spans="1:12" ht="15.75" customHeight="1">
      <c r="A931" s="766"/>
      <c r="B931" s="766"/>
      <c r="C931" s="766"/>
      <c r="D931" s="766"/>
      <c r="E931" s="767"/>
      <c r="F931" s="771"/>
      <c r="G931" s="771"/>
      <c r="H931" s="771"/>
      <c r="I931" s="766"/>
      <c r="J931" s="766"/>
      <c r="K931" s="771"/>
      <c r="L931" s="771"/>
    </row>
    <row r="932" spans="1:12" ht="15.75" customHeight="1">
      <c r="A932" s="766"/>
      <c r="B932" s="766"/>
      <c r="C932" s="766"/>
      <c r="D932" s="766"/>
      <c r="E932" s="767"/>
      <c r="F932" s="771"/>
      <c r="G932" s="771"/>
      <c r="H932" s="771"/>
      <c r="I932" s="766"/>
      <c r="J932" s="766"/>
      <c r="K932" s="771"/>
      <c r="L932" s="771"/>
    </row>
    <row r="933" spans="1:12" ht="15.75" customHeight="1">
      <c r="A933" s="766"/>
      <c r="B933" s="766"/>
      <c r="C933" s="766"/>
      <c r="D933" s="766"/>
      <c r="E933" s="767"/>
      <c r="F933" s="771"/>
      <c r="G933" s="771"/>
      <c r="H933" s="771"/>
      <c r="I933" s="766"/>
      <c r="J933" s="766"/>
      <c r="K933" s="771"/>
      <c r="L933" s="771"/>
    </row>
    <row r="934" spans="1:12" ht="15.75" customHeight="1">
      <c r="A934" s="766"/>
      <c r="B934" s="766"/>
      <c r="C934" s="766"/>
      <c r="D934" s="766"/>
      <c r="E934" s="767"/>
      <c r="F934" s="771"/>
      <c r="G934" s="771"/>
      <c r="H934" s="771"/>
      <c r="I934" s="766"/>
      <c r="J934" s="766"/>
      <c r="K934" s="771"/>
      <c r="L934" s="771"/>
    </row>
    <row r="935" spans="1:12" ht="15.75" customHeight="1">
      <c r="A935" s="766"/>
      <c r="B935" s="766"/>
      <c r="C935" s="766"/>
      <c r="D935" s="766"/>
      <c r="E935" s="767"/>
      <c r="F935" s="771"/>
      <c r="G935" s="771"/>
      <c r="H935" s="771"/>
      <c r="I935" s="766"/>
      <c r="J935" s="766"/>
      <c r="K935" s="771"/>
      <c r="L935" s="771"/>
    </row>
    <row r="936" spans="1:12" ht="15.75" customHeight="1">
      <c r="A936" s="766"/>
      <c r="B936" s="766"/>
      <c r="C936" s="766"/>
      <c r="D936" s="766"/>
      <c r="E936" s="767"/>
      <c r="F936" s="771"/>
      <c r="G936" s="771"/>
      <c r="H936" s="771"/>
      <c r="I936" s="766"/>
      <c r="J936" s="766"/>
      <c r="K936" s="771"/>
      <c r="L936" s="771"/>
    </row>
    <row r="937" spans="1:12" ht="15.75" customHeight="1">
      <c r="A937" s="766"/>
      <c r="B937" s="766"/>
      <c r="C937" s="766"/>
      <c r="D937" s="766"/>
      <c r="E937" s="767"/>
      <c r="F937" s="771"/>
      <c r="G937" s="771"/>
      <c r="H937" s="771"/>
      <c r="I937" s="766"/>
      <c r="J937" s="766"/>
      <c r="K937" s="771"/>
      <c r="L937" s="771"/>
    </row>
    <row r="938" spans="1:12" ht="15.75" customHeight="1">
      <c r="A938" s="766"/>
      <c r="B938" s="766"/>
      <c r="C938" s="766"/>
      <c r="D938" s="766"/>
      <c r="E938" s="767"/>
      <c r="F938" s="771"/>
      <c r="G938" s="771"/>
      <c r="H938" s="771"/>
      <c r="I938" s="766"/>
      <c r="J938" s="766"/>
      <c r="K938" s="771"/>
      <c r="L938" s="771"/>
    </row>
    <row r="939" spans="1:12" ht="15.75" customHeight="1">
      <c r="A939" s="766"/>
      <c r="B939" s="766"/>
      <c r="C939" s="766"/>
      <c r="D939" s="766"/>
      <c r="E939" s="767"/>
      <c r="F939" s="771"/>
      <c r="G939" s="771"/>
      <c r="H939" s="771"/>
      <c r="I939" s="766"/>
      <c r="J939" s="766"/>
      <c r="K939" s="771"/>
      <c r="L939" s="771"/>
    </row>
    <row r="940" spans="1:12" ht="15.75" customHeight="1">
      <c r="A940" s="766"/>
      <c r="B940" s="766"/>
      <c r="C940" s="766"/>
      <c r="D940" s="766"/>
      <c r="E940" s="767"/>
      <c r="F940" s="771"/>
      <c r="G940" s="771"/>
      <c r="H940" s="771"/>
      <c r="I940" s="766"/>
      <c r="J940" s="766"/>
      <c r="K940" s="771"/>
      <c r="L940" s="771"/>
    </row>
    <row r="941" spans="1:12" ht="15.75" customHeight="1">
      <c r="A941" s="766"/>
      <c r="B941" s="766"/>
      <c r="C941" s="766"/>
      <c r="D941" s="766"/>
      <c r="E941" s="767"/>
      <c r="F941" s="771"/>
      <c r="G941" s="771"/>
      <c r="H941" s="771"/>
      <c r="I941" s="766"/>
      <c r="J941" s="766"/>
      <c r="K941" s="771"/>
      <c r="L941" s="771"/>
    </row>
    <row r="942" spans="1:12" ht="15.75" customHeight="1">
      <c r="A942" s="766"/>
      <c r="B942" s="766"/>
      <c r="C942" s="766"/>
      <c r="D942" s="766"/>
      <c r="E942" s="767"/>
      <c r="F942" s="771"/>
      <c r="G942" s="771"/>
      <c r="H942" s="771"/>
      <c r="I942" s="766"/>
      <c r="J942" s="766"/>
      <c r="K942" s="771"/>
      <c r="L942" s="771"/>
    </row>
    <row r="943" spans="1:12" ht="15.75" customHeight="1">
      <c r="A943" s="766"/>
      <c r="B943" s="766"/>
      <c r="C943" s="766"/>
      <c r="D943" s="766"/>
      <c r="E943" s="767"/>
      <c r="F943" s="771"/>
      <c r="G943" s="771"/>
      <c r="H943" s="771"/>
      <c r="I943" s="766"/>
      <c r="J943" s="766"/>
      <c r="K943" s="771"/>
      <c r="L943" s="771"/>
    </row>
    <row r="944" spans="1:12" ht="15.75" customHeight="1">
      <c r="A944" s="766"/>
      <c r="B944" s="766"/>
      <c r="C944" s="766"/>
      <c r="D944" s="766"/>
      <c r="E944" s="767"/>
      <c r="F944" s="771"/>
      <c r="G944" s="771"/>
      <c r="H944" s="771"/>
      <c r="I944" s="766"/>
      <c r="J944" s="766"/>
      <c r="K944" s="771"/>
      <c r="L944" s="771"/>
    </row>
    <row r="945" spans="1:12" ht="15.75" customHeight="1">
      <c r="A945" s="766"/>
      <c r="B945" s="766"/>
      <c r="C945" s="766"/>
      <c r="D945" s="766"/>
      <c r="E945" s="767"/>
      <c r="F945" s="771"/>
      <c r="G945" s="771"/>
      <c r="H945" s="771"/>
      <c r="I945" s="766"/>
      <c r="J945" s="766"/>
      <c r="K945" s="771"/>
      <c r="L945" s="771"/>
    </row>
    <row r="946" spans="1:12" ht="15.75" customHeight="1">
      <c r="A946" s="766"/>
      <c r="B946" s="766"/>
      <c r="C946" s="766"/>
      <c r="D946" s="766"/>
      <c r="E946" s="767"/>
      <c r="F946" s="771"/>
      <c r="G946" s="771"/>
      <c r="H946" s="771"/>
      <c r="I946" s="766"/>
      <c r="J946" s="766"/>
      <c r="K946" s="771"/>
      <c r="L946" s="771"/>
    </row>
    <row r="947" spans="1:12" ht="15.75" customHeight="1">
      <c r="A947" s="766"/>
      <c r="B947" s="766"/>
      <c r="C947" s="766"/>
      <c r="D947" s="766"/>
      <c r="E947" s="767"/>
      <c r="F947" s="771"/>
      <c r="G947" s="771"/>
      <c r="H947" s="771"/>
      <c r="I947" s="766"/>
      <c r="J947" s="766"/>
      <c r="K947" s="771"/>
      <c r="L947" s="771"/>
    </row>
    <row r="948" spans="1:12" ht="15.75" customHeight="1">
      <c r="A948" s="766"/>
      <c r="B948" s="766"/>
      <c r="C948" s="766"/>
      <c r="D948" s="766"/>
      <c r="E948" s="767"/>
      <c r="F948" s="771"/>
      <c r="G948" s="771"/>
      <c r="H948" s="771"/>
      <c r="I948" s="766"/>
      <c r="J948" s="766"/>
      <c r="K948" s="771"/>
      <c r="L948" s="771"/>
    </row>
    <row r="949" spans="1:12" ht="15.75" customHeight="1">
      <c r="A949" s="766"/>
      <c r="B949" s="766"/>
      <c r="C949" s="766"/>
      <c r="D949" s="766"/>
      <c r="E949" s="767"/>
      <c r="F949" s="771"/>
      <c r="G949" s="771"/>
      <c r="H949" s="771"/>
      <c r="I949" s="766"/>
      <c r="J949" s="766"/>
      <c r="K949" s="771"/>
      <c r="L949" s="771"/>
    </row>
    <row r="950" spans="1:12" ht="15.75" customHeight="1">
      <c r="A950" s="766"/>
      <c r="B950" s="766"/>
      <c r="C950" s="766"/>
      <c r="D950" s="766"/>
      <c r="E950" s="767"/>
      <c r="F950" s="771"/>
      <c r="G950" s="771"/>
      <c r="H950" s="771"/>
      <c r="I950" s="766"/>
      <c r="J950" s="766"/>
      <c r="K950" s="771"/>
      <c r="L950" s="771"/>
    </row>
    <row r="951" spans="1:12" ht="15.75" customHeight="1">
      <c r="A951" s="766"/>
      <c r="B951" s="766"/>
      <c r="C951" s="766"/>
      <c r="D951" s="766"/>
      <c r="E951" s="767"/>
      <c r="F951" s="771"/>
      <c r="G951" s="771"/>
      <c r="H951" s="771"/>
      <c r="I951" s="766"/>
      <c r="J951" s="766"/>
      <c r="K951" s="771"/>
      <c r="L951" s="771"/>
    </row>
    <row r="952" spans="1:12" ht="15.75" customHeight="1">
      <c r="A952" s="766"/>
      <c r="B952" s="766"/>
      <c r="C952" s="766"/>
      <c r="D952" s="766"/>
      <c r="E952" s="767"/>
      <c r="F952" s="771"/>
      <c r="G952" s="771"/>
      <c r="H952" s="771"/>
      <c r="I952" s="766"/>
      <c r="J952" s="766"/>
      <c r="K952" s="771"/>
      <c r="L952" s="771"/>
    </row>
    <row r="953" spans="1:12" ht="15.75" customHeight="1">
      <c r="A953" s="766"/>
      <c r="B953" s="766"/>
      <c r="C953" s="766"/>
      <c r="D953" s="766"/>
      <c r="E953" s="767"/>
      <c r="F953" s="771"/>
      <c r="G953" s="771"/>
      <c r="H953" s="771"/>
      <c r="I953" s="766"/>
      <c r="J953" s="766"/>
      <c r="K953" s="771"/>
      <c r="L953" s="771"/>
    </row>
    <row r="954" spans="1:12" ht="15.75" customHeight="1">
      <c r="A954" s="766"/>
      <c r="B954" s="766"/>
      <c r="C954" s="766"/>
      <c r="D954" s="766"/>
      <c r="E954" s="767"/>
      <c r="F954" s="771"/>
      <c r="G954" s="771"/>
      <c r="H954" s="771"/>
      <c r="I954" s="766"/>
      <c r="J954" s="766"/>
      <c r="K954" s="771"/>
      <c r="L954" s="771"/>
    </row>
    <row r="955" spans="1:12" ht="15.75" customHeight="1">
      <c r="A955" s="766"/>
      <c r="B955" s="766"/>
      <c r="C955" s="766"/>
      <c r="D955" s="766"/>
      <c r="E955" s="767"/>
      <c r="F955" s="771"/>
      <c r="G955" s="771"/>
      <c r="H955" s="771"/>
      <c r="I955" s="766"/>
      <c r="J955" s="766"/>
      <c r="K955" s="771"/>
      <c r="L955" s="771"/>
    </row>
    <row r="956" spans="1:12" ht="15.75" customHeight="1">
      <c r="A956" s="766"/>
      <c r="B956" s="766"/>
      <c r="C956" s="766"/>
      <c r="D956" s="766"/>
      <c r="E956" s="767"/>
      <c r="F956" s="771"/>
      <c r="G956" s="771"/>
      <c r="H956" s="771"/>
      <c r="I956" s="766"/>
      <c r="J956" s="766"/>
      <c r="K956" s="771"/>
      <c r="L956" s="771"/>
    </row>
    <row r="957" spans="1:12" ht="15.75" customHeight="1">
      <c r="A957" s="766"/>
      <c r="B957" s="766"/>
      <c r="C957" s="766"/>
      <c r="D957" s="766"/>
      <c r="E957" s="767"/>
      <c r="F957" s="771"/>
      <c r="G957" s="771"/>
      <c r="H957" s="771"/>
      <c r="I957" s="766"/>
      <c r="J957" s="766"/>
      <c r="K957" s="771"/>
      <c r="L957" s="771"/>
    </row>
    <row r="958" spans="1:12" ht="15.75" customHeight="1">
      <c r="A958" s="766"/>
      <c r="B958" s="766"/>
      <c r="C958" s="766"/>
      <c r="D958" s="766"/>
      <c r="E958" s="767"/>
      <c r="F958" s="771"/>
      <c r="G958" s="771"/>
      <c r="H958" s="771"/>
      <c r="I958" s="766"/>
      <c r="J958" s="766"/>
      <c r="K958" s="771"/>
      <c r="L958" s="771"/>
    </row>
    <row r="959" spans="1:12" ht="15.75" customHeight="1">
      <c r="A959" s="766"/>
      <c r="B959" s="766"/>
      <c r="C959" s="766"/>
      <c r="D959" s="766"/>
      <c r="E959" s="767"/>
      <c r="F959" s="771"/>
      <c r="G959" s="771"/>
      <c r="H959" s="771"/>
      <c r="I959" s="766"/>
      <c r="J959" s="766"/>
      <c r="K959" s="771"/>
      <c r="L959" s="771"/>
    </row>
    <row r="960" spans="1:12" ht="15.75" customHeight="1">
      <c r="A960" s="766"/>
      <c r="B960" s="766"/>
      <c r="C960" s="766"/>
      <c r="D960" s="766"/>
      <c r="E960" s="767"/>
      <c r="F960" s="771"/>
      <c r="G960" s="771"/>
      <c r="H960" s="771"/>
      <c r="I960" s="766"/>
      <c r="J960" s="766"/>
      <c r="K960" s="771"/>
      <c r="L960" s="771"/>
    </row>
    <row r="961" spans="1:12" ht="15.75" customHeight="1">
      <c r="A961" s="766"/>
      <c r="B961" s="766"/>
      <c r="C961" s="766"/>
      <c r="D961" s="766"/>
      <c r="E961" s="767"/>
      <c r="F961" s="771"/>
      <c r="G961" s="771"/>
      <c r="H961" s="771"/>
      <c r="I961" s="766"/>
      <c r="J961" s="766"/>
      <c r="K961" s="771"/>
      <c r="L961" s="771"/>
    </row>
    <row r="962" spans="1:12" ht="15.75" customHeight="1">
      <c r="A962" s="766"/>
      <c r="B962" s="766"/>
      <c r="C962" s="766"/>
      <c r="D962" s="766"/>
      <c r="E962" s="767"/>
      <c r="F962" s="771"/>
      <c r="G962" s="771"/>
      <c r="H962" s="771"/>
      <c r="I962" s="766"/>
      <c r="J962" s="766"/>
      <c r="K962" s="771"/>
      <c r="L962" s="771"/>
    </row>
    <row r="963" spans="1:12" ht="15.75" customHeight="1">
      <c r="A963" s="766"/>
      <c r="B963" s="766"/>
      <c r="C963" s="766"/>
      <c r="D963" s="766"/>
      <c r="E963" s="767"/>
      <c r="F963" s="771"/>
      <c r="G963" s="771"/>
      <c r="H963" s="771"/>
      <c r="I963" s="766"/>
      <c r="J963" s="766"/>
      <c r="K963" s="771"/>
      <c r="L963" s="771"/>
    </row>
    <row r="964" spans="1:12" ht="15.75" customHeight="1">
      <c r="A964" s="766"/>
      <c r="B964" s="766"/>
      <c r="C964" s="766"/>
      <c r="D964" s="766"/>
      <c r="E964" s="767"/>
      <c r="F964" s="771"/>
      <c r="G964" s="771"/>
      <c r="H964" s="771"/>
      <c r="I964" s="766"/>
      <c r="J964" s="766"/>
      <c r="K964" s="771"/>
      <c r="L964" s="771"/>
    </row>
    <row r="965" spans="1:12" ht="15.75" customHeight="1">
      <c r="A965" s="766"/>
      <c r="B965" s="766"/>
      <c r="C965" s="766"/>
      <c r="D965" s="766"/>
      <c r="E965" s="767"/>
      <c r="F965" s="771"/>
      <c r="G965" s="771"/>
      <c r="H965" s="771"/>
      <c r="I965" s="766"/>
      <c r="J965" s="766"/>
      <c r="K965" s="771"/>
      <c r="L965" s="771"/>
    </row>
    <row r="966" spans="1:12" ht="15.75" customHeight="1">
      <c r="A966" s="766"/>
      <c r="B966" s="766"/>
      <c r="C966" s="766"/>
      <c r="D966" s="766"/>
      <c r="E966" s="767"/>
      <c r="F966" s="771"/>
      <c r="G966" s="771"/>
      <c r="H966" s="771"/>
      <c r="I966" s="766"/>
      <c r="J966" s="766"/>
      <c r="K966" s="771"/>
      <c r="L966" s="771"/>
    </row>
    <row r="967" spans="1:12" ht="15.75" customHeight="1">
      <c r="A967" s="766"/>
      <c r="B967" s="766"/>
      <c r="C967" s="766"/>
      <c r="D967" s="766"/>
      <c r="E967" s="767"/>
      <c r="F967" s="771"/>
      <c r="G967" s="771"/>
      <c r="H967" s="771"/>
      <c r="I967" s="766"/>
      <c r="J967" s="766"/>
      <c r="K967" s="771"/>
      <c r="L967" s="771"/>
    </row>
    <row r="968" spans="1:12" ht="15.75" customHeight="1">
      <c r="A968" s="766"/>
      <c r="B968" s="766"/>
      <c r="C968" s="766"/>
      <c r="D968" s="766"/>
      <c r="E968" s="767"/>
      <c r="F968" s="771"/>
      <c r="G968" s="771"/>
      <c r="H968" s="771"/>
      <c r="I968" s="766"/>
      <c r="J968" s="766"/>
      <c r="K968" s="771"/>
      <c r="L968" s="771"/>
    </row>
    <row r="969" spans="1:12" ht="15.75" customHeight="1">
      <c r="A969" s="766"/>
      <c r="B969" s="766"/>
      <c r="C969" s="766"/>
      <c r="D969" s="766"/>
      <c r="E969" s="767"/>
      <c r="F969" s="771"/>
      <c r="G969" s="771"/>
      <c r="H969" s="771"/>
      <c r="I969" s="766"/>
      <c r="J969" s="766"/>
      <c r="K969" s="771"/>
      <c r="L969" s="771"/>
    </row>
    <row r="970" spans="1:12" ht="15.75" customHeight="1">
      <c r="A970" s="766"/>
      <c r="B970" s="766"/>
      <c r="C970" s="766"/>
      <c r="D970" s="766"/>
      <c r="E970" s="767"/>
      <c r="F970" s="771"/>
      <c r="G970" s="771"/>
      <c r="H970" s="771"/>
      <c r="I970" s="766"/>
      <c r="J970" s="766"/>
      <c r="K970" s="771"/>
      <c r="L970" s="771"/>
    </row>
    <row r="971" spans="1:12" ht="15.75" customHeight="1">
      <c r="A971" s="766"/>
      <c r="B971" s="766"/>
      <c r="C971" s="766"/>
      <c r="D971" s="766"/>
      <c r="E971" s="767"/>
      <c r="F971" s="771"/>
      <c r="G971" s="771"/>
      <c r="H971" s="771"/>
      <c r="I971" s="766"/>
      <c r="J971" s="766"/>
      <c r="K971" s="771"/>
      <c r="L971" s="771"/>
    </row>
    <row r="972" spans="1:12" ht="15.75" customHeight="1">
      <c r="A972" s="766"/>
      <c r="B972" s="766"/>
      <c r="C972" s="766"/>
      <c r="D972" s="766"/>
      <c r="E972" s="767"/>
      <c r="F972" s="771"/>
      <c r="G972" s="771"/>
      <c r="H972" s="771"/>
      <c r="I972" s="766"/>
      <c r="J972" s="766"/>
      <c r="K972" s="771"/>
      <c r="L972" s="771"/>
    </row>
    <row r="973" spans="1:12" ht="15.75" customHeight="1">
      <c r="A973" s="766"/>
      <c r="B973" s="766"/>
      <c r="C973" s="766"/>
      <c r="D973" s="766"/>
      <c r="E973" s="767"/>
      <c r="F973" s="771"/>
      <c r="G973" s="771"/>
      <c r="H973" s="771"/>
      <c r="I973" s="766"/>
      <c r="J973" s="766"/>
      <c r="K973" s="771"/>
      <c r="L973" s="771"/>
    </row>
    <row r="974" spans="1:12" ht="15.75" customHeight="1">
      <c r="A974" s="766"/>
      <c r="B974" s="766"/>
      <c r="C974" s="766"/>
      <c r="D974" s="766"/>
      <c r="E974" s="767"/>
      <c r="F974" s="771"/>
      <c r="G974" s="771"/>
      <c r="H974" s="771"/>
      <c r="I974" s="766"/>
      <c r="J974" s="766"/>
      <c r="K974" s="771"/>
      <c r="L974" s="771"/>
    </row>
    <row r="975" spans="1:12" ht="15.75" customHeight="1">
      <c r="A975" s="766"/>
      <c r="B975" s="766"/>
      <c r="C975" s="766"/>
      <c r="D975" s="766"/>
      <c r="E975" s="767"/>
      <c r="F975" s="771"/>
      <c r="G975" s="771"/>
      <c r="H975" s="771"/>
      <c r="I975" s="766"/>
      <c r="J975" s="766"/>
      <c r="K975" s="771"/>
      <c r="L975" s="771"/>
    </row>
    <row r="976" spans="1:12" ht="15.75" customHeight="1">
      <c r="A976" s="766"/>
      <c r="B976" s="766"/>
      <c r="C976" s="766"/>
      <c r="D976" s="766"/>
      <c r="E976" s="767"/>
      <c r="F976" s="771"/>
      <c r="G976" s="771"/>
      <c r="H976" s="771"/>
      <c r="I976" s="766"/>
      <c r="J976" s="766"/>
      <c r="K976" s="771"/>
      <c r="L976" s="771"/>
    </row>
    <row r="977" spans="1:12" ht="15.75" customHeight="1">
      <c r="A977" s="766"/>
      <c r="B977" s="766"/>
      <c r="C977" s="766"/>
      <c r="D977" s="766"/>
      <c r="E977" s="767"/>
      <c r="F977" s="771"/>
      <c r="G977" s="771"/>
      <c r="H977" s="771"/>
      <c r="I977" s="766"/>
      <c r="J977" s="766"/>
      <c r="K977" s="771"/>
      <c r="L977" s="771"/>
    </row>
    <row r="978" spans="1:12" ht="15.75" customHeight="1">
      <c r="A978" s="766"/>
      <c r="B978" s="766"/>
      <c r="C978" s="766"/>
      <c r="D978" s="766"/>
      <c r="E978" s="767"/>
      <c r="F978" s="771"/>
      <c r="G978" s="771"/>
      <c r="H978" s="771"/>
      <c r="I978" s="766"/>
      <c r="J978" s="766"/>
      <c r="K978" s="771"/>
      <c r="L978" s="771"/>
    </row>
    <row r="979" spans="1:12" ht="15.75" customHeight="1">
      <c r="A979" s="766"/>
      <c r="B979" s="766"/>
      <c r="C979" s="766"/>
      <c r="D979" s="766"/>
      <c r="E979" s="767"/>
      <c r="F979" s="771"/>
      <c r="G979" s="771"/>
      <c r="H979" s="771"/>
      <c r="I979" s="766"/>
      <c r="J979" s="766"/>
      <c r="K979" s="771"/>
      <c r="L979" s="771"/>
    </row>
    <row r="980" spans="1:12" ht="15.75" customHeight="1">
      <c r="A980" s="766"/>
      <c r="B980" s="766"/>
      <c r="C980" s="766"/>
      <c r="D980" s="766"/>
      <c r="E980" s="767"/>
      <c r="F980" s="771"/>
      <c r="G980" s="771"/>
      <c r="H980" s="771"/>
      <c r="I980" s="766"/>
      <c r="J980" s="766"/>
      <c r="K980" s="771"/>
      <c r="L980" s="771"/>
    </row>
    <row r="981" spans="1:12" ht="15.75" customHeight="1">
      <c r="A981" s="766"/>
      <c r="B981" s="766"/>
      <c r="C981" s="766"/>
      <c r="D981" s="766"/>
      <c r="E981" s="767"/>
      <c r="F981" s="771"/>
      <c r="G981" s="771"/>
      <c r="H981" s="771"/>
      <c r="I981" s="766"/>
      <c r="J981" s="766"/>
      <c r="K981" s="771"/>
      <c r="L981" s="771"/>
    </row>
    <row r="982" spans="1:12" ht="15.75" customHeight="1">
      <c r="A982" s="766"/>
      <c r="B982" s="766"/>
      <c r="C982" s="766"/>
      <c r="D982" s="766"/>
      <c r="E982" s="767"/>
      <c r="F982" s="771"/>
      <c r="G982" s="771"/>
      <c r="H982" s="771"/>
      <c r="I982" s="766"/>
      <c r="J982" s="766"/>
      <c r="K982" s="771"/>
      <c r="L982" s="771"/>
    </row>
    <row r="983" spans="1:12" ht="15.75" customHeight="1">
      <c r="A983" s="766"/>
      <c r="B983" s="766"/>
      <c r="C983" s="766"/>
      <c r="D983" s="766"/>
      <c r="E983" s="767"/>
      <c r="F983" s="771"/>
      <c r="G983" s="771"/>
      <c r="H983" s="771"/>
      <c r="I983" s="766"/>
      <c r="J983" s="766"/>
      <c r="K983" s="771"/>
      <c r="L983" s="771"/>
    </row>
    <row r="984" spans="1:12" ht="15.75" customHeight="1">
      <c r="A984" s="766"/>
      <c r="B984" s="766"/>
      <c r="C984" s="766"/>
      <c r="D984" s="766"/>
      <c r="E984" s="767"/>
      <c r="F984" s="771"/>
      <c r="G984" s="771"/>
      <c r="H984" s="771"/>
      <c r="I984" s="766"/>
      <c r="J984" s="766"/>
      <c r="K984" s="771"/>
      <c r="L984" s="771"/>
    </row>
    <row r="985" spans="1:12" ht="15.75" customHeight="1">
      <c r="A985" s="766"/>
      <c r="B985" s="766"/>
      <c r="C985" s="766"/>
      <c r="D985" s="766"/>
      <c r="E985" s="767"/>
      <c r="F985" s="771"/>
      <c r="G985" s="771"/>
      <c r="H985" s="771"/>
      <c r="I985" s="766"/>
      <c r="J985" s="766"/>
      <c r="K985" s="771"/>
      <c r="L985" s="771"/>
    </row>
  </sheetData>
  <mergeCells count="40">
    <mergeCell ref="F1:F3"/>
    <mergeCell ref="G1:G3"/>
    <mergeCell ref="A1:A2"/>
    <mergeCell ref="B1:B2"/>
    <mergeCell ref="C1:C2"/>
    <mergeCell ref="D1:D2"/>
    <mergeCell ref="E1:E3"/>
    <mergeCell ref="H1:H3"/>
    <mergeCell ref="I1:I3"/>
    <mergeCell ref="J1:J3"/>
    <mergeCell ref="K1:K3"/>
    <mergeCell ref="L1:L3"/>
    <mergeCell ref="E26:E27"/>
    <mergeCell ref="L11:L12"/>
    <mergeCell ref="A11:A12"/>
    <mergeCell ref="B11:B12"/>
    <mergeCell ref="C11:C12"/>
    <mergeCell ref="D11:D12"/>
    <mergeCell ref="E11:E12"/>
    <mergeCell ref="F11:F12"/>
    <mergeCell ref="G11:G12"/>
    <mergeCell ref="H11:H12"/>
    <mergeCell ref="I11:I12"/>
    <mergeCell ref="K11:K12"/>
    <mergeCell ref="I26:I27"/>
    <mergeCell ref="J26:J27"/>
    <mergeCell ref="K26:K27"/>
    <mergeCell ref="L26:L27"/>
    <mergeCell ref="A26:A27"/>
    <mergeCell ref="B26:B27"/>
    <mergeCell ref="C26:C27"/>
    <mergeCell ref="D26:D27"/>
    <mergeCell ref="B23:B25"/>
    <mergeCell ref="C23:C25"/>
    <mergeCell ref="D23:D25"/>
    <mergeCell ref="E23:E25"/>
    <mergeCell ref="F23:F24"/>
    <mergeCell ref="G23:G25"/>
    <mergeCell ref="I23:I25"/>
    <mergeCell ref="A23:A25"/>
  </mergeCells>
  <hyperlinks>
    <hyperlink ref="E4" r:id="rId1" xr:uid="{00000000-0004-0000-0900-000000000000}"/>
    <hyperlink ref="E5" r:id="rId2" xr:uid="{00000000-0004-0000-0900-000001000000}"/>
    <hyperlink ref="E6" r:id="rId3" xr:uid="{00000000-0004-0000-0900-000002000000}"/>
    <hyperlink ref="E7" r:id="rId4" xr:uid="{00000000-0004-0000-0900-000003000000}"/>
    <hyperlink ref="E8" r:id="rId5" xr:uid="{00000000-0004-0000-0900-000004000000}"/>
    <hyperlink ref="E10" r:id="rId6" xr:uid="{00000000-0004-0000-0900-000005000000}"/>
    <hyperlink ref="E11" r:id="rId7" xr:uid="{00000000-0004-0000-0900-000006000000}"/>
    <hyperlink ref="E13" r:id="rId8" xr:uid="{00000000-0004-0000-0900-000007000000}"/>
    <hyperlink ref="E14" r:id="rId9" xr:uid="{00000000-0004-0000-0900-000008000000}"/>
    <hyperlink ref="E19" r:id="rId10" xr:uid="{00000000-0004-0000-0900-000009000000}"/>
    <hyperlink ref="E21" r:id="rId11" xr:uid="{00000000-0004-0000-0900-00000A000000}"/>
    <hyperlink ref="E22" r:id="rId12" xr:uid="{00000000-0004-0000-0900-00000B000000}"/>
    <hyperlink ref="E23" r:id="rId13" xr:uid="{00000000-0004-0000-0900-00000C000000}"/>
    <hyperlink ref="E26" r:id="rId14" xr:uid="{00000000-0004-0000-0900-00000D000000}"/>
    <hyperlink ref="E28" r:id="rId15" xr:uid="{00000000-0004-0000-0900-00000E000000}"/>
    <hyperlink ref="E29" r:id="rId16" xr:uid="{00000000-0004-0000-0900-00000F000000}"/>
  </hyperlinks>
  <printOptions horizontalCentered="1" gridLines="1"/>
  <pageMargins left="0.7" right="0.7" top="0.75" bottom="0.75" header="0" footer="0"/>
  <pageSetup paperSize="14"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pane ySplit="1" topLeftCell="A2" activePane="bottomLeft" state="frozen"/>
      <selection pane="bottomLeft" activeCell="B3" sqref="B3"/>
    </sheetView>
  </sheetViews>
  <sheetFormatPr defaultColWidth="12.5703125" defaultRowHeight="15" customHeight="1"/>
  <cols>
    <col min="1" max="14" width="9.140625" customWidth="1"/>
    <col min="15" max="15" width="11.5703125" customWidth="1"/>
    <col min="16" max="16" width="9.140625" customWidth="1"/>
    <col min="17" max="17" width="21" customWidth="1"/>
    <col min="18" max="26" width="9.140625" customWidth="1"/>
  </cols>
  <sheetData>
    <row r="1" spans="1:26" ht="58.5" customHeight="1">
      <c r="A1" s="923" t="s">
        <v>2208</v>
      </c>
      <c r="B1" s="945"/>
      <c r="C1" s="945"/>
      <c r="D1" s="945"/>
      <c r="E1" s="945"/>
      <c r="F1" s="945"/>
      <c r="G1" s="945"/>
      <c r="H1" s="945"/>
      <c r="I1" s="945"/>
      <c r="J1" s="945"/>
      <c r="K1" s="945"/>
      <c r="L1" s="945"/>
      <c r="M1" s="945"/>
      <c r="N1" s="945"/>
      <c r="O1" s="945"/>
      <c r="P1" s="29"/>
      <c r="Q1" s="338"/>
      <c r="R1" s="339"/>
      <c r="S1" s="339"/>
      <c r="T1" s="339"/>
      <c r="U1" s="339"/>
      <c r="V1" s="339"/>
      <c r="W1" s="339"/>
      <c r="X1" s="339"/>
      <c r="Y1" s="339"/>
      <c r="Z1" s="339"/>
    </row>
    <row r="2" spans="1:26" ht="12.75" customHeight="1">
      <c r="A2" s="340" t="s">
        <v>2209</v>
      </c>
      <c r="B2" s="340" t="s">
        <v>2210</v>
      </c>
      <c r="C2" s="341" t="s">
        <v>889</v>
      </c>
      <c r="D2" s="341" t="s">
        <v>2211</v>
      </c>
      <c r="E2" s="341" t="s">
        <v>2212</v>
      </c>
      <c r="F2" s="341" t="s">
        <v>999</v>
      </c>
      <c r="G2" s="341" t="s">
        <v>2213</v>
      </c>
      <c r="H2" s="341" t="s">
        <v>2214</v>
      </c>
      <c r="I2" s="341" t="s">
        <v>120</v>
      </c>
      <c r="J2" s="342" t="s">
        <v>2215</v>
      </c>
      <c r="K2" s="341" t="s">
        <v>802</v>
      </c>
      <c r="L2" s="341" t="s">
        <v>2216</v>
      </c>
      <c r="M2" s="341" t="s">
        <v>2217</v>
      </c>
      <c r="N2" s="341" t="s">
        <v>2218</v>
      </c>
      <c r="O2" s="341" t="s">
        <v>15</v>
      </c>
      <c r="P2" s="343"/>
      <c r="Q2" s="344"/>
      <c r="R2" s="345"/>
      <c r="S2" s="345"/>
      <c r="T2" s="345"/>
      <c r="U2" s="345"/>
      <c r="V2" s="345"/>
      <c r="W2" s="345"/>
      <c r="X2" s="345"/>
      <c r="Y2" s="345"/>
      <c r="Z2" s="345"/>
    </row>
    <row r="3" spans="1:26" ht="12.75" customHeight="1">
      <c r="A3" s="346" t="s">
        <v>2</v>
      </c>
      <c r="B3" s="346">
        <v>10</v>
      </c>
      <c r="C3" s="346">
        <v>2</v>
      </c>
      <c r="D3" s="346">
        <v>3</v>
      </c>
      <c r="E3" s="346">
        <v>4</v>
      </c>
      <c r="F3" s="346">
        <f>'REGION 12'!$L$48</f>
        <v>0</v>
      </c>
      <c r="G3" s="346">
        <f>'REGION 12'!$L$48</f>
        <v>0</v>
      </c>
      <c r="H3" s="346">
        <f>'REGION 12'!$L$48</f>
        <v>0</v>
      </c>
      <c r="I3" s="346">
        <v>9</v>
      </c>
      <c r="J3" s="347">
        <v>16</v>
      </c>
      <c r="K3" s="346">
        <v>18</v>
      </c>
      <c r="L3" s="346">
        <f>'REGION 12'!$L$48</f>
        <v>0</v>
      </c>
      <c r="M3" s="346">
        <v>16</v>
      </c>
      <c r="N3" s="346">
        <v>1</v>
      </c>
      <c r="O3" s="346">
        <f t="shared" ref="O3:O15" si="0">SUM(B3:N3)</f>
        <v>79</v>
      </c>
      <c r="P3" s="29">
        <v>79</v>
      </c>
      <c r="Q3" s="338"/>
      <c r="R3" s="339"/>
      <c r="S3" s="339"/>
      <c r="T3" s="339"/>
      <c r="U3" s="339"/>
      <c r="V3" s="339"/>
      <c r="W3" s="339"/>
      <c r="X3" s="339"/>
      <c r="Y3" s="339"/>
      <c r="Z3" s="339"/>
    </row>
    <row r="4" spans="1:26" ht="12.75" customHeight="1">
      <c r="A4" s="346" t="s">
        <v>3</v>
      </c>
      <c r="B4" s="346">
        <f>'REGION 12'!$L$48</f>
        <v>0</v>
      </c>
      <c r="C4" s="346">
        <f>'REGION 12'!$L$48</f>
        <v>0</v>
      </c>
      <c r="D4" s="346">
        <v>0</v>
      </c>
      <c r="E4" s="346">
        <f>'REGION 12'!$L$48</f>
        <v>0</v>
      </c>
      <c r="F4" s="346">
        <f>'REGION 12'!$L$48</f>
        <v>0</v>
      </c>
      <c r="G4" s="346">
        <f>'REGION 12'!$L$48</f>
        <v>0</v>
      </c>
      <c r="H4" s="346">
        <f>'REGION 12'!$L$48</f>
        <v>0</v>
      </c>
      <c r="I4" s="346">
        <v>6</v>
      </c>
      <c r="J4" s="347">
        <v>27</v>
      </c>
      <c r="K4" s="346">
        <v>15</v>
      </c>
      <c r="L4" s="346">
        <f>'REGION 12'!$L$48</f>
        <v>0</v>
      </c>
      <c r="M4" s="346">
        <v>32</v>
      </c>
      <c r="N4" s="346">
        <v>1</v>
      </c>
      <c r="O4" s="346">
        <f t="shared" si="0"/>
        <v>81</v>
      </c>
      <c r="P4" s="29">
        <v>81</v>
      </c>
      <c r="Q4" s="338"/>
      <c r="R4" s="339"/>
      <c r="S4" s="339"/>
      <c r="T4" s="339"/>
      <c r="U4" s="339"/>
      <c r="V4" s="339"/>
      <c r="W4" s="339"/>
      <c r="X4" s="339"/>
      <c r="Y4" s="339"/>
      <c r="Z4" s="339"/>
    </row>
    <row r="5" spans="1:26" ht="12.75" customHeight="1">
      <c r="A5" s="346" t="s">
        <v>4</v>
      </c>
      <c r="B5" s="346">
        <f>'REGION 12'!$L$48</f>
        <v>0</v>
      </c>
      <c r="C5" s="346">
        <v>0</v>
      </c>
      <c r="D5" s="346">
        <v>14</v>
      </c>
      <c r="E5" s="346">
        <f>'REGION 12'!$L$48</f>
        <v>0</v>
      </c>
      <c r="F5" s="346">
        <f>'REGION 12'!$L$48</f>
        <v>0</v>
      </c>
      <c r="G5" s="346">
        <v>14</v>
      </c>
      <c r="H5" s="346">
        <f>'REGION 12'!$L$48</f>
        <v>0</v>
      </c>
      <c r="I5" s="346">
        <v>0</v>
      </c>
      <c r="J5" s="347">
        <v>11</v>
      </c>
      <c r="K5" s="346">
        <v>2</v>
      </c>
      <c r="L5" s="346">
        <f>'REGION 12'!$L$48</f>
        <v>0</v>
      </c>
      <c r="M5" s="346"/>
      <c r="N5" s="346">
        <f>'REGION 12'!$L$48</f>
        <v>0</v>
      </c>
      <c r="O5" s="346">
        <f t="shared" si="0"/>
        <v>41</v>
      </c>
      <c r="P5" s="29">
        <v>41</v>
      </c>
      <c r="Q5" s="338"/>
      <c r="R5" s="339"/>
      <c r="S5" s="339"/>
      <c r="T5" s="339"/>
      <c r="U5" s="339"/>
      <c r="V5" s="339"/>
      <c r="W5" s="339"/>
      <c r="X5" s="339"/>
      <c r="Y5" s="339"/>
      <c r="Z5" s="339"/>
    </row>
    <row r="6" spans="1:26" ht="12.75" customHeight="1">
      <c r="A6" s="346" t="s">
        <v>5</v>
      </c>
      <c r="B6" s="346">
        <v>27</v>
      </c>
      <c r="C6" s="346">
        <v>18</v>
      </c>
      <c r="D6" s="346">
        <v>9</v>
      </c>
      <c r="E6" s="346">
        <f>'REGION 12'!$L$48</f>
        <v>0</v>
      </c>
      <c r="F6" s="346">
        <v>6</v>
      </c>
      <c r="G6" s="346">
        <f>'REGION 12'!$L$48</f>
        <v>0</v>
      </c>
      <c r="H6" s="346">
        <v>4</v>
      </c>
      <c r="I6" s="346">
        <v>16</v>
      </c>
      <c r="J6" s="347">
        <v>12</v>
      </c>
      <c r="K6" s="346">
        <v>18</v>
      </c>
      <c r="L6" s="346">
        <f>'REGION 12'!$L$48</f>
        <v>0</v>
      </c>
      <c r="M6" s="346">
        <v>4</v>
      </c>
      <c r="N6" s="346">
        <f>'REGION 12'!$L$48</f>
        <v>0</v>
      </c>
      <c r="O6" s="346">
        <f t="shared" si="0"/>
        <v>114</v>
      </c>
      <c r="P6" s="29">
        <v>114</v>
      </c>
      <c r="Q6" s="338"/>
      <c r="R6" s="339"/>
      <c r="S6" s="339"/>
      <c r="T6" s="339"/>
      <c r="U6" s="339"/>
      <c r="V6" s="339"/>
      <c r="W6" s="339"/>
      <c r="X6" s="339"/>
      <c r="Y6" s="339"/>
      <c r="Z6" s="339"/>
    </row>
    <row r="7" spans="1:26" ht="12.75" customHeight="1">
      <c r="A7" s="346" t="s">
        <v>2219</v>
      </c>
      <c r="B7" s="346">
        <f>'REGION 12'!$L$48</f>
        <v>0</v>
      </c>
      <c r="C7" s="346">
        <v>3</v>
      </c>
      <c r="D7" s="346">
        <v>0</v>
      </c>
      <c r="E7" s="346">
        <v>1</v>
      </c>
      <c r="F7" s="346">
        <v>3</v>
      </c>
      <c r="G7" s="346">
        <f>'REGION 12'!$L$48</f>
        <v>0</v>
      </c>
      <c r="H7" s="346">
        <v>0</v>
      </c>
      <c r="I7" s="346">
        <v>2</v>
      </c>
      <c r="J7" s="347">
        <v>4</v>
      </c>
      <c r="K7" s="346">
        <v>5</v>
      </c>
      <c r="L7" s="346">
        <f>'REGION 12'!$L$48</f>
        <v>0</v>
      </c>
      <c r="M7" s="346">
        <v>0</v>
      </c>
      <c r="N7" s="346">
        <v>1</v>
      </c>
      <c r="O7" s="346">
        <f t="shared" si="0"/>
        <v>19</v>
      </c>
      <c r="P7" s="29">
        <v>19</v>
      </c>
      <c r="Q7" s="338"/>
      <c r="R7" s="339"/>
      <c r="S7" s="339"/>
      <c r="T7" s="339"/>
      <c r="U7" s="339"/>
      <c r="V7" s="339"/>
      <c r="W7" s="339"/>
      <c r="X7" s="339"/>
      <c r="Y7" s="339"/>
      <c r="Z7" s="339"/>
    </row>
    <row r="8" spans="1:26" ht="12.75" customHeight="1">
      <c r="A8" s="346" t="s">
        <v>2220</v>
      </c>
      <c r="B8" s="346">
        <v>8</v>
      </c>
      <c r="C8" s="346">
        <v>21</v>
      </c>
      <c r="D8" s="346">
        <v>6</v>
      </c>
      <c r="E8" s="346">
        <v>25</v>
      </c>
      <c r="F8" s="346">
        <v>19</v>
      </c>
      <c r="G8" s="346">
        <v>1</v>
      </c>
      <c r="H8" s="346">
        <v>8</v>
      </c>
      <c r="I8" s="346">
        <v>13</v>
      </c>
      <c r="J8" s="347">
        <v>24</v>
      </c>
      <c r="K8" s="346">
        <v>13</v>
      </c>
      <c r="L8" s="346">
        <f>'REGION 12'!$L$48</f>
        <v>0</v>
      </c>
      <c r="M8" s="346">
        <v>87</v>
      </c>
      <c r="N8" s="346">
        <f>'REGION 12'!$L$48</f>
        <v>0</v>
      </c>
      <c r="O8" s="346">
        <f t="shared" si="0"/>
        <v>225</v>
      </c>
      <c r="P8" s="677">
        <v>225</v>
      </c>
      <c r="Q8" s="338"/>
      <c r="R8" s="339"/>
      <c r="S8" s="339"/>
      <c r="T8" s="339"/>
      <c r="U8" s="339"/>
      <c r="V8" s="339"/>
      <c r="W8" s="339"/>
      <c r="X8" s="339"/>
      <c r="Y8" s="339"/>
      <c r="Z8" s="339"/>
    </row>
    <row r="9" spans="1:26" ht="12.75" customHeight="1">
      <c r="A9" s="346" t="s">
        <v>8</v>
      </c>
      <c r="B9" s="346">
        <v>1</v>
      </c>
      <c r="C9" s="346">
        <v>2</v>
      </c>
      <c r="D9" s="346">
        <v>0</v>
      </c>
      <c r="E9" s="346">
        <v>2</v>
      </c>
      <c r="F9" s="346">
        <f>'REGION 12'!$L$48</f>
        <v>0</v>
      </c>
      <c r="G9" s="346">
        <f>'REGION 12'!$L$48</f>
        <v>0</v>
      </c>
      <c r="H9" s="346">
        <f>'REGION 12'!$L$48</f>
        <v>0</v>
      </c>
      <c r="I9" s="346">
        <v>1</v>
      </c>
      <c r="J9" s="347">
        <v>2</v>
      </c>
      <c r="K9" s="346">
        <f>'REGION 12'!$L$48</f>
        <v>0</v>
      </c>
      <c r="L9" s="346">
        <f>'REGION 12'!$L$48</f>
        <v>0</v>
      </c>
      <c r="M9" s="346">
        <f>'REGION 12'!$L$48</f>
        <v>0</v>
      </c>
      <c r="N9" s="346">
        <f>'REGION 12'!$L$48</f>
        <v>0</v>
      </c>
      <c r="O9" s="346">
        <f t="shared" si="0"/>
        <v>8</v>
      </c>
      <c r="P9" s="29">
        <v>8</v>
      </c>
      <c r="Q9" s="338"/>
      <c r="R9" s="339"/>
      <c r="S9" s="339"/>
      <c r="T9" s="339"/>
      <c r="U9" s="339"/>
      <c r="V9" s="339"/>
      <c r="W9" s="339"/>
      <c r="X9" s="339"/>
      <c r="Y9" s="339"/>
      <c r="Z9" s="339"/>
    </row>
    <row r="10" spans="1:26" ht="12.75" customHeight="1">
      <c r="A10" s="346" t="s">
        <v>9</v>
      </c>
      <c r="B10" s="346">
        <v>2</v>
      </c>
      <c r="C10" s="346">
        <v>6</v>
      </c>
      <c r="D10" s="346"/>
      <c r="E10" s="346">
        <f>'REGION 12'!$L$48</f>
        <v>0</v>
      </c>
      <c r="F10" s="346">
        <f>'REGION 12'!$L$48</f>
        <v>0</v>
      </c>
      <c r="G10" s="346">
        <f>'REGION 12'!$L$48</f>
        <v>0</v>
      </c>
      <c r="H10" s="346">
        <v>2</v>
      </c>
      <c r="I10" s="346">
        <v>1</v>
      </c>
      <c r="J10" s="347">
        <v>3</v>
      </c>
      <c r="K10" s="346">
        <f>'REGION 67'!$M$8</f>
        <v>1</v>
      </c>
      <c r="L10" s="346">
        <f>'REGION 12'!$L$48</f>
        <v>0</v>
      </c>
      <c r="M10" s="346">
        <v>7</v>
      </c>
      <c r="N10" s="346"/>
      <c r="O10" s="346">
        <f t="shared" si="0"/>
        <v>22</v>
      </c>
      <c r="P10" s="29">
        <v>22</v>
      </c>
      <c r="Q10" s="338"/>
      <c r="R10" s="339"/>
      <c r="S10" s="339"/>
      <c r="T10" s="339"/>
      <c r="U10" s="339"/>
      <c r="V10" s="339"/>
      <c r="W10" s="339"/>
      <c r="X10" s="339"/>
      <c r="Y10" s="339"/>
      <c r="Z10" s="339"/>
    </row>
    <row r="11" spans="1:26" ht="12.75" customHeight="1">
      <c r="A11" s="346" t="s">
        <v>10</v>
      </c>
      <c r="B11" s="346">
        <v>2</v>
      </c>
      <c r="C11" s="346">
        <v>5</v>
      </c>
      <c r="D11" s="346">
        <v>3</v>
      </c>
      <c r="E11" s="346">
        <v>54</v>
      </c>
      <c r="F11" s="346">
        <f>'REGION 12'!$L$48</f>
        <v>0</v>
      </c>
      <c r="G11" s="346">
        <f>'REGION 12'!$L$48</f>
        <v>0</v>
      </c>
      <c r="H11" s="346">
        <v>35</v>
      </c>
      <c r="I11" s="346">
        <v>13</v>
      </c>
      <c r="J11" s="347">
        <v>25</v>
      </c>
      <c r="K11" s="346">
        <v>35</v>
      </c>
      <c r="L11" s="346">
        <v>1</v>
      </c>
      <c r="M11" s="346">
        <v>12</v>
      </c>
      <c r="N11" s="346">
        <v>1</v>
      </c>
      <c r="O11" s="346">
        <f t="shared" si="0"/>
        <v>186</v>
      </c>
      <c r="P11" s="677">
        <v>186</v>
      </c>
      <c r="Q11" s="822"/>
      <c r="R11" s="823"/>
      <c r="S11" s="823"/>
      <c r="T11" s="823"/>
      <c r="U11" s="823"/>
      <c r="V11" s="823"/>
      <c r="W11" s="823"/>
      <c r="X11" s="823"/>
      <c r="Y11" s="823"/>
      <c r="Z11" s="823"/>
    </row>
    <row r="12" spans="1:26" ht="12.75" customHeight="1">
      <c r="A12" s="346" t="s">
        <v>11</v>
      </c>
      <c r="B12" s="346">
        <f>'REGION 12'!$L$48</f>
        <v>0</v>
      </c>
      <c r="C12" s="346">
        <f>'REGION 12'!$L$48</f>
        <v>0</v>
      </c>
      <c r="D12" s="346">
        <v>0</v>
      </c>
      <c r="E12" s="346">
        <f>'REGION 12'!$L$48</f>
        <v>0</v>
      </c>
      <c r="F12" s="346">
        <f>'REGION 12'!$L$48</f>
        <v>0</v>
      </c>
      <c r="G12" s="346">
        <f>'REGION 10'!$L$71</f>
        <v>18</v>
      </c>
      <c r="H12" s="346">
        <f>'REGION 10'!$L$45</f>
        <v>1</v>
      </c>
      <c r="I12" s="346">
        <v>0</v>
      </c>
      <c r="J12" s="347">
        <v>11</v>
      </c>
      <c r="K12" s="346">
        <f>'REGION 10'!$L$62</f>
        <v>10</v>
      </c>
      <c r="L12" s="346">
        <f>'REGION 12'!$L$48</f>
        <v>0</v>
      </c>
      <c r="M12" s="346">
        <f>'REGION 10'!$L$3</f>
        <v>8</v>
      </c>
      <c r="N12" s="346">
        <f>'REGION 10'!$L$5</f>
        <v>24</v>
      </c>
      <c r="O12" s="346">
        <f t="shared" si="0"/>
        <v>72</v>
      </c>
      <c r="P12" s="29">
        <v>72</v>
      </c>
      <c r="Q12" s="338"/>
      <c r="R12" s="339"/>
      <c r="S12" s="339"/>
      <c r="T12" s="339"/>
      <c r="U12" s="339"/>
      <c r="V12" s="339"/>
      <c r="W12" s="339"/>
      <c r="X12" s="339"/>
      <c r="Y12" s="339"/>
      <c r="Z12" s="339"/>
    </row>
    <row r="13" spans="1:26" ht="12.75" customHeight="1">
      <c r="A13" s="346" t="s">
        <v>12</v>
      </c>
      <c r="B13" s="346">
        <v>4</v>
      </c>
      <c r="C13" s="346">
        <v>9</v>
      </c>
      <c r="D13" s="346">
        <v>1</v>
      </c>
      <c r="E13" s="346">
        <v>6</v>
      </c>
      <c r="F13" s="346">
        <v>25</v>
      </c>
      <c r="G13" s="346">
        <f>'REGION 12'!$L$48</f>
        <v>0</v>
      </c>
      <c r="H13" s="346">
        <v>22</v>
      </c>
      <c r="I13" s="346">
        <v>29</v>
      </c>
      <c r="J13" s="347">
        <v>32</v>
      </c>
      <c r="K13" s="346">
        <v>537</v>
      </c>
      <c r="L13" s="346">
        <v>1</v>
      </c>
      <c r="M13" s="346">
        <v>242</v>
      </c>
      <c r="N13" s="346">
        <v>1018</v>
      </c>
      <c r="O13" s="346">
        <f t="shared" si="0"/>
        <v>1926</v>
      </c>
      <c r="P13" s="677">
        <v>1926</v>
      </c>
      <c r="Q13" s="822">
        <f>O13-P13</f>
        <v>0</v>
      </c>
      <c r="R13" s="823"/>
      <c r="S13" s="823"/>
      <c r="T13" s="823"/>
      <c r="U13" s="823"/>
      <c r="V13" s="823"/>
      <c r="W13" s="823"/>
      <c r="X13" s="823"/>
      <c r="Y13" s="823"/>
      <c r="Z13" s="823"/>
    </row>
    <row r="14" spans="1:26" ht="12.75" customHeight="1">
      <c r="A14" s="346" t="s">
        <v>13</v>
      </c>
      <c r="B14" s="346">
        <v>0</v>
      </c>
      <c r="C14" s="346">
        <f>'REGION 12'!$L$51</f>
        <v>0</v>
      </c>
      <c r="D14" s="346">
        <v>0</v>
      </c>
      <c r="E14" s="346">
        <f>'REGION 12'!$L$47</f>
        <v>2</v>
      </c>
      <c r="F14" s="346">
        <f>'REGION 12'!$L$48</f>
        <v>0</v>
      </c>
      <c r="G14" s="346">
        <f>'REGION 12'!$L$49</f>
        <v>0</v>
      </c>
      <c r="H14" s="346">
        <v>20</v>
      </c>
      <c r="I14" s="346">
        <f>'REGION 12'!$L$48</f>
        <v>0</v>
      </c>
      <c r="J14" s="347">
        <f>'REGION 12'!$L$48</f>
        <v>0</v>
      </c>
      <c r="K14" s="346">
        <f>'REGION 12'!$L$52</f>
        <v>20</v>
      </c>
      <c r="L14" s="346">
        <f>'REGION 12'!$L$46</f>
        <v>0</v>
      </c>
      <c r="M14" s="346">
        <f>'REGION 12'!$L$54</f>
        <v>1</v>
      </c>
      <c r="N14" s="346">
        <f>'REGION 12'!$L$53</f>
        <v>0</v>
      </c>
      <c r="O14" s="346">
        <f t="shared" si="0"/>
        <v>43</v>
      </c>
      <c r="P14" s="29">
        <v>43</v>
      </c>
      <c r="Q14" s="338"/>
      <c r="R14" s="339"/>
      <c r="S14" s="339"/>
      <c r="T14" s="339"/>
      <c r="U14" s="339"/>
      <c r="V14" s="339"/>
      <c r="W14" s="339"/>
      <c r="X14" s="339"/>
      <c r="Y14" s="339"/>
      <c r="Z14" s="339"/>
    </row>
    <row r="15" spans="1:26" ht="12.75" customHeight="1">
      <c r="A15" s="346" t="s">
        <v>14</v>
      </c>
      <c r="B15" s="346">
        <v>2</v>
      </c>
      <c r="C15" s="346">
        <v>4</v>
      </c>
      <c r="D15" s="346">
        <v>2</v>
      </c>
      <c r="E15" s="346">
        <f>'REGION 13'!$N$292</f>
        <v>4</v>
      </c>
      <c r="F15" s="346">
        <f>'REGION 13'!$N$293</f>
        <v>20</v>
      </c>
      <c r="G15" s="346">
        <v>12</v>
      </c>
      <c r="H15" s="346">
        <f>'REGION 13'!$N$301</f>
        <v>31</v>
      </c>
      <c r="I15" s="346">
        <v>5</v>
      </c>
      <c r="J15" s="347">
        <v>1</v>
      </c>
      <c r="K15" s="346">
        <f>'REGION 13'!$N$299</f>
        <v>17</v>
      </c>
      <c r="L15" s="346">
        <f>'REGION 13'!$N$291</f>
        <v>4</v>
      </c>
      <c r="M15" s="346">
        <f>'REGION 13'!$N$300</f>
        <v>9</v>
      </c>
      <c r="N15" s="346">
        <v>186</v>
      </c>
      <c r="O15" s="346">
        <f t="shared" si="0"/>
        <v>297</v>
      </c>
      <c r="P15" s="29">
        <v>297</v>
      </c>
      <c r="Q15" s="338"/>
      <c r="R15" s="339"/>
      <c r="S15" s="339"/>
      <c r="T15" s="339"/>
      <c r="U15" s="339"/>
      <c r="V15" s="339"/>
      <c r="W15" s="339"/>
      <c r="X15" s="339"/>
      <c r="Y15" s="339"/>
      <c r="Z15" s="339"/>
    </row>
    <row r="16" spans="1:26" ht="12.75" customHeight="1">
      <c r="A16" s="348" t="s">
        <v>15</v>
      </c>
      <c r="B16" s="348">
        <f>SUM(B3:B15)</f>
        <v>56</v>
      </c>
      <c r="C16" s="348">
        <f>C15+C14+C13+C12+C11+C10+C9+C8+C7+C6+C5+C4+C3</f>
        <v>70</v>
      </c>
      <c r="D16" s="348">
        <f>SUM(D3:D15)</f>
        <v>38</v>
      </c>
      <c r="E16" s="348">
        <f t="shared" ref="E16:H16" si="1">E15+E14+E13+E12+E11+E10+E9+E8+E7+E6+E5+E4+E3</f>
        <v>98</v>
      </c>
      <c r="F16" s="348">
        <f t="shared" si="1"/>
        <v>73</v>
      </c>
      <c r="G16" s="348">
        <f t="shared" si="1"/>
        <v>45</v>
      </c>
      <c r="H16" s="348">
        <f t="shared" si="1"/>
        <v>123</v>
      </c>
      <c r="I16" s="348">
        <f t="shared" ref="I16:K16" si="2">SUM(I3:I15)</f>
        <v>95</v>
      </c>
      <c r="J16" s="349">
        <f t="shared" si="2"/>
        <v>168</v>
      </c>
      <c r="K16" s="348">
        <f t="shared" si="2"/>
        <v>691</v>
      </c>
      <c r="L16" s="348">
        <f t="shared" ref="L16:O16" si="3">L15+L14+L13+L12+L11+L10+L9+L8+L7+L6+L5+L4+L3</f>
        <v>6</v>
      </c>
      <c r="M16" s="348">
        <f t="shared" si="3"/>
        <v>418</v>
      </c>
      <c r="N16" s="348">
        <f t="shared" si="3"/>
        <v>1232</v>
      </c>
      <c r="O16" s="348">
        <f t="shared" si="3"/>
        <v>3113</v>
      </c>
      <c r="P16" s="350"/>
      <c r="Q16" s="338"/>
      <c r="R16" s="351"/>
      <c r="S16" s="351"/>
      <c r="T16" s="351"/>
      <c r="U16" s="351"/>
      <c r="V16" s="351"/>
      <c r="W16" s="351"/>
      <c r="X16" s="351"/>
      <c r="Y16" s="351"/>
      <c r="Z16" s="351"/>
    </row>
    <row r="17" spans="1:26" ht="12.75" customHeight="1">
      <c r="A17" s="339"/>
      <c r="B17" s="339"/>
      <c r="C17" s="339"/>
      <c r="D17" s="339"/>
      <c r="E17" s="339"/>
      <c r="F17" s="339"/>
      <c r="G17" s="339"/>
      <c r="H17" s="339"/>
      <c r="I17" s="339"/>
      <c r="J17" s="352"/>
      <c r="K17" s="339"/>
      <c r="L17" s="339"/>
      <c r="M17" s="339"/>
      <c r="N17" s="339"/>
      <c r="O17" s="339"/>
      <c r="P17" s="29"/>
      <c r="Q17" s="338"/>
      <c r="R17" s="339"/>
      <c r="S17" s="339"/>
      <c r="T17" s="339"/>
      <c r="U17" s="339"/>
      <c r="V17" s="339"/>
      <c r="W17" s="339"/>
      <c r="X17" s="339"/>
      <c r="Y17" s="339"/>
      <c r="Z17" s="339"/>
    </row>
    <row r="18" spans="1:26" ht="12.75" customHeight="1">
      <c r="A18" s="339"/>
      <c r="B18" s="339"/>
      <c r="C18" s="339"/>
      <c r="D18" s="339"/>
      <c r="E18" s="339"/>
      <c r="F18" s="339"/>
      <c r="G18" s="339"/>
      <c r="H18" s="339"/>
      <c r="I18" s="339"/>
      <c r="J18" s="352"/>
      <c r="K18" s="339"/>
      <c r="L18" s="339"/>
      <c r="M18" s="339"/>
      <c r="N18" s="339"/>
      <c r="O18" s="339"/>
      <c r="P18" s="29"/>
      <c r="Q18" s="338"/>
      <c r="R18" s="339"/>
      <c r="S18" s="339"/>
      <c r="T18" s="339"/>
      <c r="U18" s="339"/>
      <c r="V18" s="339"/>
      <c r="W18" s="339"/>
      <c r="X18" s="339"/>
      <c r="Y18" s="339"/>
      <c r="Z18" s="339"/>
    </row>
    <row r="19" spans="1:26" ht="12.75" customHeight="1">
      <c r="A19" s="339"/>
      <c r="B19" s="339"/>
      <c r="C19" s="339"/>
      <c r="D19" s="339"/>
      <c r="E19" s="339"/>
      <c r="F19" s="339"/>
      <c r="G19" s="339"/>
      <c r="H19" s="339"/>
      <c r="I19" s="339"/>
      <c r="J19" s="352"/>
      <c r="K19" s="339"/>
      <c r="L19" s="339"/>
      <c r="M19" s="339"/>
      <c r="N19" s="339"/>
      <c r="O19" s="339"/>
      <c r="P19" s="29"/>
      <c r="Q19" s="338"/>
      <c r="R19" s="339"/>
      <c r="S19" s="339"/>
      <c r="T19" s="339"/>
      <c r="U19" s="339"/>
      <c r="V19" s="339"/>
      <c r="W19" s="339"/>
      <c r="X19" s="339"/>
      <c r="Y19" s="339"/>
      <c r="Z19" s="339"/>
    </row>
    <row r="20" spans="1:26" ht="12.75" customHeight="1">
      <c r="A20" s="339"/>
      <c r="B20" s="339"/>
      <c r="C20" s="339"/>
      <c r="D20" s="339"/>
      <c r="E20" s="339"/>
      <c r="F20" s="339"/>
      <c r="G20" s="339"/>
      <c r="H20" s="339"/>
      <c r="I20" s="339"/>
      <c r="J20" s="352"/>
      <c r="K20" s="339"/>
      <c r="L20" s="339"/>
      <c r="M20" s="339"/>
      <c r="N20" s="339"/>
      <c r="O20" s="339"/>
      <c r="P20" s="29"/>
      <c r="Q20" s="338"/>
      <c r="R20" s="339"/>
      <c r="S20" s="339"/>
      <c r="T20" s="339"/>
      <c r="U20" s="339"/>
      <c r="V20" s="339"/>
      <c r="W20" s="339"/>
      <c r="X20" s="339"/>
      <c r="Y20" s="339"/>
      <c r="Z20" s="339"/>
    </row>
    <row r="21" spans="1:26" ht="12.75" customHeight="1">
      <c r="A21" s="339"/>
      <c r="B21" s="339"/>
      <c r="C21" s="339"/>
      <c r="D21" s="339"/>
      <c r="E21" s="339"/>
      <c r="F21" s="339"/>
      <c r="G21" s="339"/>
      <c r="H21" s="339"/>
      <c r="I21" s="339"/>
      <c r="J21" s="352"/>
      <c r="K21" s="339"/>
      <c r="L21" s="339"/>
      <c r="M21" s="339"/>
      <c r="N21" s="339"/>
      <c r="O21" s="339"/>
      <c r="P21" s="29"/>
      <c r="Q21" s="338"/>
      <c r="R21" s="339"/>
      <c r="S21" s="339"/>
      <c r="T21" s="339"/>
      <c r="U21" s="339"/>
      <c r="V21" s="339"/>
      <c r="W21" s="339"/>
      <c r="X21" s="339"/>
      <c r="Y21" s="339"/>
      <c r="Z21" s="339"/>
    </row>
    <row r="22" spans="1:26" ht="12.75" customHeight="1">
      <c r="A22" s="339"/>
      <c r="B22" s="339"/>
      <c r="C22" s="339"/>
      <c r="D22" s="339"/>
      <c r="E22" s="339"/>
      <c r="F22" s="339"/>
      <c r="G22" s="339"/>
      <c r="H22" s="339"/>
      <c r="I22" s="339"/>
      <c r="J22" s="352"/>
      <c r="K22" s="339"/>
      <c r="L22" s="339"/>
      <c r="M22" s="339"/>
      <c r="N22" s="339"/>
      <c r="O22" s="339"/>
      <c r="P22" s="29"/>
      <c r="Q22" s="338"/>
      <c r="R22" s="339"/>
      <c r="S22" s="339"/>
      <c r="T22" s="339"/>
      <c r="U22" s="339"/>
      <c r="V22" s="339"/>
      <c r="W22" s="339"/>
      <c r="X22" s="339"/>
      <c r="Y22" s="339"/>
      <c r="Z22" s="339"/>
    </row>
    <row r="23" spans="1:26" ht="12.75" customHeight="1">
      <c r="A23" s="339"/>
      <c r="B23" s="339"/>
      <c r="C23" s="339"/>
      <c r="D23" s="339"/>
      <c r="E23" s="339"/>
      <c r="F23" s="339"/>
      <c r="G23" s="339"/>
      <c r="H23" s="339"/>
      <c r="I23" s="339"/>
      <c r="J23" s="352"/>
      <c r="K23" s="339"/>
      <c r="L23" s="339"/>
      <c r="M23" s="339"/>
      <c r="N23" s="339"/>
      <c r="O23" s="339"/>
      <c r="P23" s="29"/>
      <c r="Q23" s="338"/>
      <c r="R23" s="339"/>
      <c r="S23" s="339"/>
      <c r="T23" s="339"/>
      <c r="U23" s="339"/>
      <c r="V23" s="339"/>
      <c r="W23" s="339"/>
      <c r="X23" s="339"/>
      <c r="Y23" s="339"/>
      <c r="Z23" s="339"/>
    </row>
    <row r="24" spans="1:26" ht="12.75" customHeight="1">
      <c r="A24" s="339"/>
      <c r="B24" s="339"/>
      <c r="C24" s="339"/>
      <c r="D24" s="339"/>
      <c r="E24" s="339"/>
      <c r="F24" s="339"/>
      <c r="G24" s="339"/>
      <c r="H24" s="339"/>
      <c r="I24" s="339"/>
      <c r="J24" s="352"/>
      <c r="K24" s="339"/>
      <c r="L24" s="339"/>
      <c r="M24" s="339"/>
      <c r="N24" s="339"/>
      <c r="O24" s="339"/>
      <c r="P24" s="29"/>
      <c r="Q24" s="338"/>
      <c r="R24" s="339"/>
      <c r="S24" s="339"/>
      <c r="T24" s="339"/>
      <c r="U24" s="339"/>
      <c r="V24" s="339"/>
      <c r="W24" s="339"/>
      <c r="X24" s="339"/>
      <c r="Y24" s="339"/>
      <c r="Z24" s="339"/>
    </row>
    <row r="25" spans="1:26" ht="12.75" customHeight="1">
      <c r="A25" s="339"/>
      <c r="B25" s="339"/>
      <c r="C25" s="339"/>
      <c r="D25" s="339"/>
      <c r="E25" s="339"/>
      <c r="F25" s="339"/>
      <c r="G25" s="339"/>
      <c r="H25" s="339"/>
      <c r="I25" s="339"/>
      <c r="J25" s="352"/>
      <c r="K25" s="339"/>
      <c r="L25" s="339"/>
      <c r="M25" s="339"/>
      <c r="N25" s="339"/>
      <c r="O25" s="339"/>
      <c r="P25" s="29"/>
      <c r="Q25" s="338"/>
      <c r="R25" s="339"/>
      <c r="S25" s="339"/>
      <c r="T25" s="339"/>
      <c r="U25" s="339"/>
      <c r="V25" s="339"/>
      <c r="W25" s="339"/>
      <c r="X25" s="339"/>
      <c r="Y25" s="339"/>
      <c r="Z25" s="339"/>
    </row>
    <row r="26" spans="1:26" ht="12.75" customHeight="1">
      <c r="A26" s="339"/>
      <c r="B26" s="339"/>
      <c r="C26" s="339"/>
      <c r="D26" s="339"/>
      <c r="E26" s="339"/>
      <c r="F26" s="339"/>
      <c r="G26" s="339"/>
      <c r="H26" s="339"/>
      <c r="I26" s="339"/>
      <c r="J26" s="352"/>
      <c r="K26" s="339"/>
      <c r="L26" s="339"/>
      <c r="M26" s="339"/>
      <c r="N26" s="339"/>
      <c r="O26" s="339"/>
      <c r="P26" s="29"/>
      <c r="Q26" s="338"/>
      <c r="R26" s="339"/>
      <c r="S26" s="339"/>
      <c r="T26" s="339"/>
      <c r="U26" s="339"/>
      <c r="V26" s="339"/>
      <c r="W26" s="339"/>
      <c r="X26" s="339"/>
      <c r="Y26" s="339"/>
      <c r="Z26" s="339"/>
    </row>
    <row r="27" spans="1:26" ht="12.75" customHeight="1">
      <c r="A27" s="339"/>
      <c r="B27" s="339"/>
      <c r="C27" s="339"/>
      <c r="D27" s="339"/>
      <c r="E27" s="339"/>
      <c r="F27" s="339"/>
      <c r="G27" s="339"/>
      <c r="H27" s="339"/>
      <c r="I27" s="339"/>
      <c r="J27" s="352"/>
      <c r="K27" s="339"/>
      <c r="L27" s="339"/>
      <c r="M27" s="339"/>
      <c r="N27" s="339"/>
      <c r="O27" s="339"/>
      <c r="P27" s="29"/>
      <c r="Q27" s="338"/>
      <c r="R27" s="339"/>
      <c r="S27" s="339"/>
      <c r="T27" s="339"/>
      <c r="U27" s="339"/>
      <c r="V27" s="339"/>
      <c r="W27" s="339"/>
      <c r="X27" s="339"/>
      <c r="Y27" s="339"/>
      <c r="Z27" s="339"/>
    </row>
    <row r="28" spans="1:26" ht="12.75" customHeight="1">
      <c r="A28" s="339"/>
      <c r="B28" s="339"/>
      <c r="C28" s="339"/>
      <c r="D28" s="339"/>
      <c r="E28" s="339"/>
      <c r="F28" s="339"/>
      <c r="G28" s="339"/>
      <c r="H28" s="339"/>
      <c r="I28" s="339"/>
      <c r="J28" s="352"/>
      <c r="K28" s="339"/>
      <c r="L28" s="339"/>
      <c r="M28" s="339"/>
      <c r="N28" s="339"/>
      <c r="O28" s="339"/>
      <c r="P28" s="29"/>
      <c r="Q28" s="338"/>
      <c r="R28" s="339"/>
      <c r="S28" s="339"/>
      <c r="T28" s="339"/>
      <c r="U28" s="339"/>
      <c r="V28" s="339"/>
      <c r="W28" s="339"/>
      <c r="X28" s="339"/>
      <c r="Y28" s="339"/>
      <c r="Z28" s="339"/>
    </row>
    <row r="29" spans="1:26" ht="12.75" customHeight="1">
      <c r="A29" s="339"/>
      <c r="B29" s="339"/>
      <c r="C29" s="339"/>
      <c r="D29" s="339"/>
      <c r="E29" s="339"/>
      <c r="F29" s="339"/>
      <c r="G29" s="339"/>
      <c r="H29" s="339"/>
      <c r="I29" s="339"/>
      <c r="J29" s="352"/>
      <c r="K29" s="339"/>
      <c r="L29" s="339"/>
      <c r="M29" s="339"/>
      <c r="N29" s="339"/>
      <c r="O29" s="339"/>
      <c r="P29" s="29"/>
      <c r="Q29" s="338"/>
      <c r="R29" s="339"/>
      <c r="S29" s="339"/>
      <c r="T29" s="339"/>
      <c r="U29" s="339"/>
      <c r="V29" s="339"/>
      <c r="W29" s="339"/>
      <c r="X29" s="339"/>
      <c r="Y29" s="339"/>
      <c r="Z29" s="339"/>
    </row>
    <row r="30" spans="1:26" ht="12.75" customHeight="1">
      <c r="A30" s="339"/>
      <c r="B30" s="339"/>
      <c r="C30" s="339"/>
      <c r="D30" s="339"/>
      <c r="E30" s="339"/>
      <c r="F30" s="339"/>
      <c r="G30" s="339"/>
      <c r="H30" s="339"/>
      <c r="I30" s="339"/>
      <c r="J30" s="352"/>
      <c r="K30" s="339"/>
      <c r="L30" s="339"/>
      <c r="M30" s="339"/>
      <c r="N30" s="339"/>
      <c r="O30" s="339"/>
      <c r="P30" s="29"/>
      <c r="Q30" s="338"/>
      <c r="R30" s="339"/>
      <c r="S30" s="339"/>
      <c r="T30" s="339"/>
      <c r="U30" s="339"/>
      <c r="V30" s="339"/>
      <c r="W30" s="339"/>
      <c r="X30" s="339"/>
      <c r="Y30" s="339"/>
      <c r="Z30" s="339"/>
    </row>
    <row r="31" spans="1:26" ht="12.75" customHeight="1">
      <c r="A31" s="339"/>
      <c r="B31" s="339"/>
      <c r="C31" s="339"/>
      <c r="D31" s="339"/>
      <c r="E31" s="339"/>
      <c r="F31" s="339"/>
      <c r="G31" s="339"/>
      <c r="H31" s="339"/>
      <c r="I31" s="339"/>
      <c r="J31" s="352"/>
      <c r="K31" s="339"/>
      <c r="L31" s="339"/>
      <c r="M31" s="339"/>
      <c r="N31" s="339"/>
      <c r="O31" s="339"/>
      <c r="P31" s="29"/>
      <c r="Q31" s="338"/>
      <c r="R31" s="339"/>
      <c r="S31" s="339"/>
      <c r="T31" s="339"/>
      <c r="U31" s="339"/>
      <c r="V31" s="339"/>
      <c r="W31" s="339"/>
      <c r="X31" s="339"/>
      <c r="Y31" s="339"/>
      <c r="Z31" s="339"/>
    </row>
    <row r="32" spans="1:26" ht="12.75" customHeight="1">
      <c r="A32" s="339"/>
      <c r="B32" s="339"/>
      <c r="C32" s="339"/>
      <c r="D32" s="339"/>
      <c r="E32" s="339"/>
      <c r="F32" s="339"/>
      <c r="G32" s="339"/>
      <c r="H32" s="339"/>
      <c r="I32" s="339"/>
      <c r="J32" s="352"/>
      <c r="K32" s="339"/>
      <c r="L32" s="339"/>
      <c r="M32" s="339"/>
      <c r="N32" s="339"/>
      <c r="O32" s="339"/>
      <c r="P32" s="29"/>
      <c r="Q32" s="338"/>
      <c r="R32" s="339"/>
      <c r="S32" s="339"/>
      <c r="T32" s="339"/>
      <c r="U32" s="339"/>
      <c r="V32" s="339"/>
      <c r="W32" s="339"/>
      <c r="X32" s="339"/>
      <c r="Y32" s="339"/>
      <c r="Z32" s="339"/>
    </row>
    <row r="33" spans="1:26" ht="12.75" customHeight="1">
      <c r="A33" s="339"/>
      <c r="B33" s="339"/>
      <c r="C33" s="339"/>
      <c r="D33" s="339"/>
      <c r="E33" s="339"/>
      <c r="F33" s="339"/>
      <c r="G33" s="339"/>
      <c r="H33" s="339"/>
      <c r="I33" s="339"/>
      <c r="J33" s="352"/>
      <c r="K33" s="339"/>
      <c r="L33" s="339"/>
      <c r="M33" s="339"/>
      <c r="N33" s="339"/>
      <c r="O33" s="339"/>
      <c r="P33" s="29"/>
      <c r="Q33" s="338"/>
      <c r="R33" s="339"/>
      <c r="S33" s="339"/>
      <c r="T33" s="339"/>
      <c r="U33" s="339"/>
      <c r="V33" s="339"/>
      <c r="W33" s="339"/>
      <c r="X33" s="339"/>
      <c r="Y33" s="339"/>
      <c r="Z33" s="339"/>
    </row>
    <row r="34" spans="1:26" ht="12.75" customHeight="1">
      <c r="A34" s="339"/>
      <c r="B34" s="339"/>
      <c r="C34" s="339"/>
      <c r="D34" s="339"/>
      <c r="E34" s="339"/>
      <c r="F34" s="339"/>
      <c r="G34" s="339"/>
      <c r="H34" s="339"/>
      <c r="I34" s="339"/>
      <c r="J34" s="352"/>
      <c r="K34" s="339"/>
      <c r="L34" s="339"/>
      <c r="M34" s="339"/>
      <c r="N34" s="339"/>
      <c r="O34" s="339"/>
      <c r="P34" s="29"/>
      <c r="Q34" s="338"/>
      <c r="R34" s="339"/>
      <c r="S34" s="339"/>
      <c r="T34" s="339"/>
      <c r="U34" s="339"/>
      <c r="V34" s="339"/>
      <c r="W34" s="339"/>
      <c r="X34" s="339"/>
      <c r="Y34" s="339"/>
      <c r="Z34" s="339"/>
    </row>
    <row r="35" spans="1:26" ht="12.75" customHeight="1">
      <c r="A35" s="339"/>
      <c r="B35" s="339"/>
      <c r="C35" s="339"/>
      <c r="D35" s="339"/>
      <c r="E35" s="339"/>
      <c r="F35" s="339"/>
      <c r="G35" s="339"/>
      <c r="H35" s="339"/>
      <c r="I35" s="339"/>
      <c r="J35" s="352"/>
      <c r="K35" s="339"/>
      <c r="L35" s="339"/>
      <c r="M35" s="339"/>
      <c r="N35" s="339"/>
      <c r="O35" s="339"/>
      <c r="P35" s="29"/>
      <c r="Q35" s="338"/>
      <c r="R35" s="339"/>
      <c r="S35" s="339"/>
      <c r="T35" s="339"/>
      <c r="U35" s="339"/>
      <c r="V35" s="339"/>
      <c r="W35" s="339"/>
      <c r="X35" s="339"/>
      <c r="Y35" s="339"/>
      <c r="Z35" s="339"/>
    </row>
    <row r="36" spans="1:26" ht="12.75" customHeight="1">
      <c r="A36" s="339"/>
      <c r="B36" s="339"/>
      <c r="C36" s="339"/>
      <c r="D36" s="339"/>
      <c r="E36" s="339"/>
      <c r="F36" s="339"/>
      <c r="G36" s="339"/>
      <c r="H36" s="339"/>
      <c r="I36" s="339"/>
      <c r="J36" s="352"/>
      <c r="K36" s="339"/>
      <c r="L36" s="339"/>
      <c r="M36" s="339"/>
      <c r="N36" s="339"/>
      <c r="O36" s="339"/>
      <c r="P36" s="29"/>
      <c r="Q36" s="338"/>
      <c r="R36" s="339"/>
      <c r="S36" s="339"/>
      <c r="T36" s="339"/>
      <c r="U36" s="339"/>
      <c r="V36" s="339"/>
      <c r="W36" s="339"/>
      <c r="X36" s="339"/>
      <c r="Y36" s="339"/>
      <c r="Z36" s="339"/>
    </row>
    <row r="37" spans="1:26" ht="12.75" customHeight="1">
      <c r="A37" s="339"/>
      <c r="B37" s="339"/>
      <c r="C37" s="339"/>
      <c r="D37" s="339"/>
      <c r="E37" s="339"/>
      <c r="F37" s="339"/>
      <c r="G37" s="339"/>
      <c r="H37" s="339"/>
      <c r="I37" s="339"/>
      <c r="J37" s="352"/>
      <c r="K37" s="339"/>
      <c r="L37" s="339"/>
      <c r="M37" s="339"/>
      <c r="N37" s="339"/>
      <c r="O37" s="339"/>
      <c r="P37" s="29"/>
      <c r="Q37" s="338"/>
      <c r="R37" s="339"/>
      <c r="S37" s="339"/>
      <c r="T37" s="339"/>
      <c r="U37" s="339"/>
      <c r="V37" s="339"/>
      <c r="W37" s="339"/>
      <c r="X37" s="339"/>
      <c r="Y37" s="339"/>
      <c r="Z37" s="339"/>
    </row>
    <row r="38" spans="1:26" ht="12.75" customHeight="1">
      <c r="A38" s="339"/>
      <c r="B38" s="339"/>
      <c r="C38" s="339"/>
      <c r="D38" s="339"/>
      <c r="E38" s="339"/>
      <c r="F38" s="339"/>
      <c r="G38" s="339"/>
      <c r="H38" s="339"/>
      <c r="I38" s="339"/>
      <c r="J38" s="352"/>
      <c r="K38" s="339"/>
      <c r="L38" s="339"/>
      <c r="M38" s="339"/>
      <c r="N38" s="339"/>
      <c r="O38" s="339"/>
      <c r="P38" s="29"/>
      <c r="Q38" s="338"/>
      <c r="R38" s="339"/>
      <c r="S38" s="339"/>
      <c r="T38" s="339"/>
      <c r="U38" s="339"/>
      <c r="V38" s="339"/>
      <c r="W38" s="339"/>
      <c r="X38" s="339"/>
      <c r="Y38" s="339"/>
      <c r="Z38" s="339"/>
    </row>
    <row r="39" spans="1:26" ht="12.75" customHeight="1">
      <c r="A39" s="339"/>
      <c r="B39" s="339"/>
      <c r="C39" s="339"/>
      <c r="D39" s="339"/>
      <c r="E39" s="339"/>
      <c r="F39" s="339"/>
      <c r="G39" s="339"/>
      <c r="H39" s="339"/>
      <c r="I39" s="339"/>
      <c r="J39" s="352"/>
      <c r="K39" s="339"/>
      <c r="L39" s="339"/>
      <c r="M39" s="339"/>
      <c r="N39" s="339"/>
      <c r="O39" s="339"/>
      <c r="P39" s="29"/>
      <c r="Q39" s="338"/>
      <c r="R39" s="339"/>
      <c r="S39" s="339"/>
      <c r="T39" s="339"/>
      <c r="U39" s="339"/>
      <c r="V39" s="339"/>
      <c r="W39" s="339"/>
      <c r="X39" s="339"/>
      <c r="Y39" s="339"/>
      <c r="Z39" s="339"/>
    </row>
    <row r="40" spans="1:26" ht="12.75" customHeight="1">
      <c r="A40" s="339"/>
      <c r="B40" s="339"/>
      <c r="C40" s="339"/>
      <c r="D40" s="339"/>
      <c r="E40" s="339"/>
      <c r="F40" s="339"/>
      <c r="G40" s="339"/>
      <c r="H40" s="339"/>
      <c r="I40" s="339"/>
      <c r="J40" s="352"/>
      <c r="K40" s="339"/>
      <c r="L40" s="339"/>
      <c r="M40" s="339"/>
      <c r="N40" s="339"/>
      <c r="O40" s="339"/>
      <c r="P40" s="29"/>
      <c r="Q40" s="338"/>
      <c r="R40" s="339"/>
      <c r="S40" s="339"/>
      <c r="T40" s="339"/>
      <c r="U40" s="339"/>
      <c r="V40" s="339"/>
      <c r="W40" s="339"/>
      <c r="X40" s="339"/>
      <c r="Y40" s="339"/>
      <c r="Z40" s="339"/>
    </row>
    <row r="41" spans="1:26" ht="12.75" customHeight="1">
      <c r="A41" s="339"/>
      <c r="B41" s="339"/>
      <c r="C41" s="339"/>
      <c r="D41" s="339"/>
      <c r="E41" s="339"/>
      <c r="F41" s="339"/>
      <c r="G41" s="339"/>
      <c r="H41" s="339"/>
      <c r="I41" s="339"/>
      <c r="J41" s="352"/>
      <c r="K41" s="339"/>
      <c r="L41" s="339"/>
      <c r="M41" s="339"/>
      <c r="N41" s="339"/>
      <c r="O41" s="339"/>
      <c r="P41" s="29"/>
      <c r="Q41" s="338"/>
      <c r="R41" s="339"/>
      <c r="S41" s="339"/>
      <c r="T41" s="339"/>
      <c r="U41" s="339"/>
      <c r="V41" s="339"/>
      <c r="W41" s="339"/>
      <c r="X41" s="339"/>
      <c r="Y41" s="339"/>
      <c r="Z41" s="339"/>
    </row>
    <row r="42" spans="1:26" ht="12.75" customHeight="1">
      <c r="A42" s="339"/>
      <c r="B42" s="339"/>
      <c r="C42" s="339"/>
      <c r="D42" s="339"/>
      <c r="E42" s="339"/>
      <c r="F42" s="339"/>
      <c r="G42" s="339"/>
      <c r="H42" s="339"/>
      <c r="I42" s="339"/>
      <c r="J42" s="352"/>
      <c r="K42" s="339"/>
      <c r="L42" s="339"/>
      <c r="M42" s="339"/>
      <c r="N42" s="339"/>
      <c r="O42" s="339"/>
      <c r="P42" s="29"/>
      <c r="Q42" s="338"/>
      <c r="R42" s="339"/>
      <c r="S42" s="339"/>
      <c r="T42" s="339"/>
      <c r="U42" s="339"/>
      <c r="V42" s="339"/>
      <c r="W42" s="339"/>
      <c r="X42" s="339"/>
      <c r="Y42" s="339"/>
      <c r="Z42" s="339"/>
    </row>
    <row r="43" spans="1:26" ht="12.75" customHeight="1">
      <c r="A43" s="339"/>
      <c r="B43" s="339"/>
      <c r="C43" s="339"/>
      <c r="D43" s="339"/>
      <c r="E43" s="339"/>
      <c r="F43" s="339"/>
      <c r="G43" s="339"/>
      <c r="H43" s="339"/>
      <c r="I43" s="339"/>
      <c r="J43" s="352"/>
      <c r="K43" s="339"/>
      <c r="L43" s="339"/>
      <c r="M43" s="339"/>
      <c r="N43" s="339"/>
      <c r="O43" s="339"/>
      <c r="P43" s="29"/>
      <c r="Q43" s="338"/>
      <c r="R43" s="339"/>
      <c r="S43" s="339"/>
      <c r="T43" s="339"/>
      <c r="U43" s="339"/>
      <c r="V43" s="339"/>
      <c r="W43" s="339"/>
      <c r="X43" s="339"/>
      <c r="Y43" s="339"/>
      <c r="Z43" s="339"/>
    </row>
    <row r="44" spans="1:26" ht="12.75" customHeight="1">
      <c r="A44" s="339"/>
      <c r="B44" s="339"/>
      <c r="C44" s="339"/>
      <c r="D44" s="339"/>
      <c r="E44" s="339"/>
      <c r="F44" s="339"/>
      <c r="G44" s="339"/>
      <c r="H44" s="339"/>
      <c r="I44" s="339"/>
      <c r="J44" s="352"/>
      <c r="K44" s="339"/>
      <c r="L44" s="339"/>
      <c r="M44" s="339"/>
      <c r="N44" s="339"/>
      <c r="O44" s="339"/>
      <c r="P44" s="29"/>
      <c r="Q44" s="338"/>
      <c r="R44" s="339"/>
      <c r="S44" s="339"/>
      <c r="T44" s="339"/>
      <c r="U44" s="339"/>
      <c r="V44" s="339"/>
      <c r="W44" s="339"/>
      <c r="X44" s="339"/>
      <c r="Y44" s="339"/>
      <c r="Z44" s="339"/>
    </row>
    <row r="45" spans="1:26" ht="12.75" customHeight="1">
      <c r="A45" s="339"/>
      <c r="B45" s="339"/>
      <c r="C45" s="339"/>
      <c r="D45" s="339"/>
      <c r="E45" s="339"/>
      <c r="F45" s="339"/>
      <c r="G45" s="339"/>
      <c r="H45" s="339"/>
      <c r="I45" s="339"/>
      <c r="J45" s="352"/>
      <c r="K45" s="339"/>
      <c r="L45" s="339"/>
      <c r="M45" s="339"/>
      <c r="N45" s="339"/>
      <c r="O45" s="339"/>
      <c r="P45" s="29"/>
      <c r="Q45" s="338"/>
      <c r="R45" s="339"/>
      <c r="S45" s="339"/>
      <c r="T45" s="339"/>
      <c r="U45" s="339"/>
      <c r="V45" s="339"/>
      <c r="W45" s="339"/>
      <c r="X45" s="339"/>
      <c r="Y45" s="339"/>
      <c r="Z45" s="339"/>
    </row>
    <row r="46" spans="1:26" ht="12.75" customHeight="1">
      <c r="A46" s="339"/>
      <c r="B46" s="339"/>
      <c r="C46" s="339"/>
      <c r="D46" s="339"/>
      <c r="E46" s="339"/>
      <c r="F46" s="339"/>
      <c r="G46" s="339"/>
      <c r="H46" s="339"/>
      <c r="I46" s="339"/>
      <c r="J46" s="352"/>
      <c r="K46" s="339"/>
      <c r="L46" s="339"/>
      <c r="M46" s="339"/>
      <c r="N46" s="339"/>
      <c r="O46" s="339"/>
      <c r="P46" s="29"/>
      <c r="Q46" s="338"/>
      <c r="R46" s="339"/>
      <c r="S46" s="339"/>
      <c r="T46" s="339"/>
      <c r="U46" s="339"/>
      <c r="V46" s="339"/>
      <c r="W46" s="339"/>
      <c r="X46" s="339"/>
      <c r="Y46" s="339"/>
      <c r="Z46" s="339"/>
    </row>
    <row r="47" spans="1:26" ht="12.75" customHeight="1">
      <c r="A47" s="339"/>
      <c r="B47" s="339"/>
      <c r="C47" s="339"/>
      <c r="D47" s="339"/>
      <c r="E47" s="339"/>
      <c r="F47" s="339"/>
      <c r="G47" s="339"/>
      <c r="H47" s="339"/>
      <c r="I47" s="339"/>
      <c r="J47" s="352"/>
      <c r="K47" s="339"/>
      <c r="L47" s="339"/>
      <c r="M47" s="339"/>
      <c r="N47" s="339"/>
      <c r="O47" s="339"/>
      <c r="P47" s="29"/>
      <c r="Q47" s="338"/>
      <c r="R47" s="339"/>
      <c r="S47" s="339"/>
      <c r="T47" s="339"/>
      <c r="U47" s="339"/>
      <c r="V47" s="339"/>
      <c r="W47" s="339"/>
      <c r="X47" s="339"/>
      <c r="Y47" s="339"/>
      <c r="Z47" s="339"/>
    </row>
    <row r="48" spans="1:26" ht="12.75" customHeight="1">
      <c r="A48" s="339"/>
      <c r="B48" s="339"/>
      <c r="C48" s="339"/>
      <c r="D48" s="339"/>
      <c r="E48" s="339"/>
      <c r="F48" s="339"/>
      <c r="G48" s="339"/>
      <c r="H48" s="339"/>
      <c r="I48" s="339"/>
      <c r="J48" s="352"/>
      <c r="K48" s="339"/>
      <c r="L48" s="339"/>
      <c r="M48" s="339"/>
      <c r="N48" s="339"/>
      <c r="O48" s="339"/>
      <c r="P48" s="29"/>
      <c r="Q48" s="338"/>
      <c r="R48" s="339"/>
      <c r="S48" s="339"/>
      <c r="T48" s="339"/>
      <c r="U48" s="339"/>
      <c r="V48" s="339"/>
      <c r="W48" s="339"/>
      <c r="X48" s="339"/>
      <c r="Y48" s="339"/>
      <c r="Z48" s="339"/>
    </row>
    <row r="49" spans="1:26" ht="12.75" customHeight="1">
      <c r="A49" s="339"/>
      <c r="B49" s="339"/>
      <c r="C49" s="339"/>
      <c r="D49" s="339"/>
      <c r="E49" s="339"/>
      <c r="F49" s="339"/>
      <c r="G49" s="339"/>
      <c r="H49" s="339"/>
      <c r="I49" s="339"/>
      <c r="J49" s="352"/>
      <c r="K49" s="339"/>
      <c r="L49" s="339"/>
      <c r="M49" s="339"/>
      <c r="N49" s="339"/>
      <c r="O49" s="339"/>
      <c r="P49" s="29"/>
      <c r="Q49" s="338"/>
      <c r="R49" s="339"/>
      <c r="S49" s="339"/>
      <c r="T49" s="339"/>
      <c r="U49" s="339"/>
      <c r="V49" s="339"/>
      <c r="W49" s="339"/>
      <c r="X49" s="339"/>
      <c r="Y49" s="339"/>
      <c r="Z49" s="339"/>
    </row>
    <row r="50" spans="1:26" ht="12.75" customHeight="1">
      <c r="A50" s="339"/>
      <c r="B50" s="339"/>
      <c r="C50" s="339"/>
      <c r="D50" s="339"/>
      <c r="E50" s="339"/>
      <c r="F50" s="339"/>
      <c r="G50" s="339"/>
      <c r="H50" s="339"/>
      <c r="I50" s="339"/>
      <c r="J50" s="352"/>
      <c r="K50" s="339"/>
      <c r="L50" s="339"/>
      <c r="M50" s="339"/>
      <c r="N50" s="339"/>
      <c r="O50" s="339"/>
      <c r="P50" s="29"/>
      <c r="Q50" s="338"/>
      <c r="R50" s="339"/>
      <c r="S50" s="339"/>
      <c r="T50" s="339"/>
      <c r="U50" s="339"/>
      <c r="V50" s="339"/>
      <c r="W50" s="339"/>
      <c r="X50" s="339"/>
      <c r="Y50" s="339"/>
      <c r="Z50" s="339"/>
    </row>
    <row r="51" spans="1:26" ht="12.75" customHeight="1">
      <c r="A51" s="339"/>
      <c r="B51" s="339"/>
      <c r="C51" s="339"/>
      <c r="D51" s="339"/>
      <c r="E51" s="339"/>
      <c r="F51" s="339"/>
      <c r="G51" s="339"/>
      <c r="H51" s="339"/>
      <c r="I51" s="339"/>
      <c r="J51" s="352"/>
      <c r="K51" s="339"/>
      <c r="L51" s="339"/>
      <c r="M51" s="339"/>
      <c r="N51" s="339"/>
      <c r="O51" s="339"/>
      <c r="P51" s="29"/>
      <c r="Q51" s="338"/>
      <c r="R51" s="339"/>
      <c r="S51" s="339"/>
      <c r="T51" s="339"/>
      <c r="U51" s="339"/>
      <c r="V51" s="339"/>
      <c r="W51" s="339"/>
      <c r="X51" s="339"/>
      <c r="Y51" s="339"/>
      <c r="Z51" s="339"/>
    </row>
    <row r="52" spans="1:26" ht="12.75" customHeight="1">
      <c r="A52" s="339"/>
      <c r="B52" s="339"/>
      <c r="C52" s="339"/>
      <c r="D52" s="339"/>
      <c r="E52" s="339"/>
      <c r="F52" s="339"/>
      <c r="G52" s="339"/>
      <c r="H52" s="339"/>
      <c r="I52" s="339"/>
      <c r="J52" s="352"/>
      <c r="K52" s="339"/>
      <c r="L52" s="339"/>
      <c r="M52" s="339"/>
      <c r="N52" s="339"/>
      <c r="O52" s="339"/>
      <c r="P52" s="29"/>
      <c r="Q52" s="338"/>
      <c r="R52" s="339"/>
      <c r="S52" s="339"/>
      <c r="T52" s="339"/>
      <c r="U52" s="339"/>
      <c r="V52" s="339"/>
      <c r="W52" s="339"/>
      <c r="X52" s="339"/>
      <c r="Y52" s="339"/>
      <c r="Z52" s="339"/>
    </row>
    <row r="53" spans="1:26" ht="12.75" customHeight="1">
      <c r="A53" s="339"/>
      <c r="B53" s="339"/>
      <c r="C53" s="339"/>
      <c r="D53" s="339"/>
      <c r="E53" s="339"/>
      <c r="F53" s="339"/>
      <c r="G53" s="339"/>
      <c r="H53" s="339"/>
      <c r="I53" s="339"/>
      <c r="J53" s="352"/>
      <c r="K53" s="339"/>
      <c r="L53" s="339"/>
      <c r="M53" s="339"/>
      <c r="N53" s="339"/>
      <c r="O53" s="339"/>
      <c r="P53" s="29"/>
      <c r="Q53" s="338"/>
      <c r="R53" s="339"/>
      <c r="S53" s="339"/>
      <c r="T53" s="339"/>
      <c r="U53" s="339"/>
      <c r="V53" s="339"/>
      <c r="W53" s="339"/>
      <c r="X53" s="339"/>
      <c r="Y53" s="339"/>
      <c r="Z53" s="339"/>
    </row>
    <row r="54" spans="1:26" ht="12.75" customHeight="1">
      <c r="A54" s="339"/>
      <c r="B54" s="339"/>
      <c r="C54" s="339"/>
      <c r="D54" s="339"/>
      <c r="E54" s="339"/>
      <c r="F54" s="339"/>
      <c r="G54" s="339"/>
      <c r="H54" s="339"/>
      <c r="I54" s="339"/>
      <c r="J54" s="352"/>
      <c r="K54" s="339"/>
      <c r="L54" s="339"/>
      <c r="M54" s="339"/>
      <c r="N54" s="339"/>
      <c r="O54" s="339"/>
      <c r="P54" s="29"/>
      <c r="Q54" s="338"/>
      <c r="R54" s="339"/>
      <c r="S54" s="339"/>
      <c r="T54" s="339"/>
      <c r="U54" s="339"/>
      <c r="V54" s="339"/>
      <c r="W54" s="339"/>
      <c r="X54" s="339"/>
      <c r="Y54" s="339"/>
      <c r="Z54" s="339"/>
    </row>
    <row r="55" spans="1:26" ht="12.75" customHeight="1">
      <c r="A55" s="339"/>
      <c r="B55" s="339"/>
      <c r="C55" s="339"/>
      <c r="D55" s="339"/>
      <c r="E55" s="339"/>
      <c r="F55" s="339"/>
      <c r="G55" s="339"/>
      <c r="H55" s="339"/>
      <c r="I55" s="339"/>
      <c r="J55" s="352"/>
      <c r="K55" s="339"/>
      <c r="L55" s="339"/>
      <c r="M55" s="339"/>
      <c r="N55" s="339"/>
      <c r="O55" s="339"/>
      <c r="P55" s="29"/>
      <c r="Q55" s="338"/>
      <c r="R55" s="339"/>
      <c r="S55" s="339"/>
      <c r="T55" s="339"/>
      <c r="U55" s="339"/>
      <c r="V55" s="339"/>
      <c r="W55" s="339"/>
      <c r="X55" s="339"/>
      <c r="Y55" s="339"/>
      <c r="Z55" s="339"/>
    </row>
    <row r="56" spans="1:26" ht="12.75" customHeight="1">
      <c r="A56" s="339"/>
      <c r="B56" s="339"/>
      <c r="C56" s="339"/>
      <c r="D56" s="339"/>
      <c r="E56" s="339"/>
      <c r="F56" s="339"/>
      <c r="G56" s="339"/>
      <c r="H56" s="339"/>
      <c r="I56" s="339"/>
      <c r="J56" s="352"/>
      <c r="K56" s="339"/>
      <c r="L56" s="339"/>
      <c r="M56" s="339"/>
      <c r="N56" s="339"/>
      <c r="O56" s="339"/>
      <c r="P56" s="29"/>
      <c r="Q56" s="338"/>
      <c r="R56" s="339"/>
      <c r="S56" s="339"/>
      <c r="T56" s="339"/>
      <c r="U56" s="339"/>
      <c r="V56" s="339"/>
      <c r="W56" s="339"/>
      <c r="X56" s="339"/>
      <c r="Y56" s="339"/>
      <c r="Z56" s="339"/>
    </row>
    <row r="57" spans="1:26" ht="12.75" customHeight="1">
      <c r="A57" s="339"/>
      <c r="B57" s="339"/>
      <c r="C57" s="339"/>
      <c r="D57" s="339"/>
      <c r="E57" s="339"/>
      <c r="F57" s="339"/>
      <c r="G57" s="339"/>
      <c r="H57" s="339"/>
      <c r="I57" s="339"/>
      <c r="J57" s="352"/>
      <c r="K57" s="339"/>
      <c r="L57" s="339"/>
      <c r="M57" s="339"/>
      <c r="N57" s="339"/>
      <c r="O57" s="339"/>
      <c r="P57" s="29"/>
      <c r="Q57" s="338"/>
      <c r="R57" s="339"/>
      <c r="S57" s="339"/>
      <c r="T57" s="339"/>
      <c r="U57" s="339"/>
      <c r="V57" s="339"/>
      <c r="W57" s="339"/>
      <c r="X57" s="339"/>
      <c r="Y57" s="339"/>
      <c r="Z57" s="339"/>
    </row>
    <row r="58" spans="1:26" ht="12.75" customHeight="1">
      <c r="A58" s="339"/>
      <c r="B58" s="339"/>
      <c r="C58" s="339"/>
      <c r="D58" s="339"/>
      <c r="E58" s="339"/>
      <c r="F58" s="339"/>
      <c r="G58" s="339"/>
      <c r="H58" s="339"/>
      <c r="I58" s="339"/>
      <c r="J58" s="352"/>
      <c r="K58" s="339"/>
      <c r="L58" s="339"/>
      <c r="M58" s="339"/>
      <c r="N58" s="339"/>
      <c r="O58" s="339"/>
      <c r="P58" s="29"/>
      <c r="Q58" s="338"/>
      <c r="R58" s="339"/>
      <c r="S58" s="339"/>
      <c r="T58" s="339"/>
      <c r="U58" s="339"/>
      <c r="V58" s="339"/>
      <c r="W58" s="339"/>
      <c r="X58" s="339"/>
      <c r="Y58" s="339"/>
      <c r="Z58" s="339"/>
    </row>
    <row r="59" spans="1:26" ht="12.75" customHeight="1">
      <c r="A59" s="339"/>
      <c r="B59" s="339"/>
      <c r="C59" s="339"/>
      <c r="D59" s="339"/>
      <c r="E59" s="339"/>
      <c r="F59" s="339"/>
      <c r="G59" s="339"/>
      <c r="H59" s="339"/>
      <c r="I59" s="339"/>
      <c r="J59" s="352"/>
      <c r="K59" s="339"/>
      <c r="L59" s="339"/>
      <c r="M59" s="339"/>
      <c r="N59" s="339"/>
      <c r="O59" s="339"/>
      <c r="P59" s="29"/>
      <c r="Q59" s="338"/>
      <c r="R59" s="339"/>
      <c r="S59" s="339"/>
      <c r="T59" s="339"/>
      <c r="U59" s="339"/>
      <c r="V59" s="339"/>
      <c r="W59" s="339"/>
      <c r="X59" s="339"/>
      <c r="Y59" s="339"/>
      <c r="Z59" s="339"/>
    </row>
    <row r="60" spans="1:26" ht="12.75" customHeight="1">
      <c r="A60" s="339"/>
      <c r="B60" s="339"/>
      <c r="C60" s="339"/>
      <c r="D60" s="339"/>
      <c r="E60" s="339"/>
      <c r="F60" s="339"/>
      <c r="G60" s="339"/>
      <c r="H60" s="339"/>
      <c r="I60" s="339"/>
      <c r="J60" s="352"/>
      <c r="K60" s="339"/>
      <c r="L60" s="339"/>
      <c r="M60" s="339"/>
      <c r="N60" s="339"/>
      <c r="O60" s="339"/>
      <c r="P60" s="29"/>
      <c r="Q60" s="338"/>
      <c r="R60" s="339"/>
      <c r="S60" s="339"/>
      <c r="T60" s="339"/>
      <c r="U60" s="339"/>
      <c r="V60" s="339"/>
      <c r="W60" s="339"/>
      <c r="X60" s="339"/>
      <c r="Y60" s="339"/>
      <c r="Z60" s="339"/>
    </row>
    <row r="61" spans="1:26" ht="12.75" customHeight="1">
      <c r="A61" s="339"/>
      <c r="B61" s="339"/>
      <c r="C61" s="339"/>
      <c r="D61" s="339"/>
      <c r="E61" s="339"/>
      <c r="F61" s="339"/>
      <c r="G61" s="339"/>
      <c r="H61" s="339"/>
      <c r="I61" s="339"/>
      <c r="J61" s="352"/>
      <c r="K61" s="339"/>
      <c r="L61" s="339"/>
      <c r="M61" s="339"/>
      <c r="N61" s="339"/>
      <c r="O61" s="339"/>
      <c r="P61" s="29"/>
      <c r="Q61" s="338"/>
      <c r="R61" s="339"/>
      <c r="S61" s="339"/>
      <c r="T61" s="339"/>
      <c r="U61" s="339"/>
      <c r="V61" s="339"/>
      <c r="W61" s="339"/>
      <c r="X61" s="339"/>
      <c r="Y61" s="339"/>
      <c r="Z61" s="339"/>
    </row>
    <row r="62" spans="1:26" ht="12.75" customHeight="1">
      <c r="A62" s="339"/>
      <c r="B62" s="339"/>
      <c r="C62" s="339"/>
      <c r="D62" s="339"/>
      <c r="E62" s="339"/>
      <c r="F62" s="339"/>
      <c r="G62" s="339"/>
      <c r="H62" s="339"/>
      <c r="I62" s="339"/>
      <c r="J62" s="352"/>
      <c r="K62" s="339"/>
      <c r="L62" s="339"/>
      <c r="M62" s="339"/>
      <c r="N62" s="339"/>
      <c r="O62" s="339"/>
      <c r="P62" s="29"/>
      <c r="Q62" s="338"/>
      <c r="R62" s="339"/>
      <c r="S62" s="339"/>
      <c r="T62" s="339"/>
      <c r="U62" s="339"/>
      <c r="V62" s="339"/>
      <c r="W62" s="339"/>
      <c r="X62" s="339"/>
      <c r="Y62" s="339"/>
      <c r="Z62" s="339"/>
    </row>
    <row r="63" spans="1:26" ht="12.75" customHeight="1">
      <c r="A63" s="339"/>
      <c r="B63" s="339"/>
      <c r="C63" s="339"/>
      <c r="D63" s="339"/>
      <c r="E63" s="339"/>
      <c r="F63" s="339"/>
      <c r="G63" s="339"/>
      <c r="H63" s="339"/>
      <c r="I63" s="339"/>
      <c r="J63" s="352"/>
      <c r="K63" s="339"/>
      <c r="L63" s="339"/>
      <c r="M63" s="339"/>
      <c r="N63" s="339"/>
      <c r="O63" s="339"/>
      <c r="P63" s="29"/>
      <c r="Q63" s="338"/>
      <c r="R63" s="339"/>
      <c r="S63" s="339"/>
      <c r="T63" s="339"/>
      <c r="U63" s="339"/>
      <c r="V63" s="339"/>
      <c r="W63" s="339"/>
      <c r="X63" s="339"/>
      <c r="Y63" s="339"/>
      <c r="Z63" s="339"/>
    </row>
    <row r="64" spans="1:26" ht="12.75" customHeight="1">
      <c r="A64" s="339"/>
      <c r="B64" s="339"/>
      <c r="C64" s="339"/>
      <c r="D64" s="339"/>
      <c r="E64" s="339"/>
      <c r="F64" s="339"/>
      <c r="G64" s="339"/>
      <c r="H64" s="339"/>
      <c r="I64" s="339"/>
      <c r="J64" s="352"/>
      <c r="K64" s="339"/>
      <c r="L64" s="339"/>
      <c r="M64" s="339"/>
      <c r="N64" s="339"/>
      <c r="O64" s="339"/>
      <c r="P64" s="29"/>
      <c r="Q64" s="338"/>
      <c r="R64" s="339"/>
      <c r="S64" s="339"/>
      <c r="T64" s="339"/>
      <c r="U64" s="339"/>
      <c r="V64" s="339"/>
      <c r="W64" s="339"/>
      <c r="X64" s="339"/>
      <c r="Y64" s="339"/>
      <c r="Z64" s="339"/>
    </row>
    <row r="65" spans="1:26" ht="12.75" customHeight="1">
      <c r="A65" s="339"/>
      <c r="B65" s="339"/>
      <c r="C65" s="339"/>
      <c r="D65" s="339"/>
      <c r="E65" s="339"/>
      <c r="F65" s="339"/>
      <c r="G65" s="339"/>
      <c r="H65" s="339"/>
      <c r="I65" s="339"/>
      <c r="J65" s="352"/>
      <c r="K65" s="339"/>
      <c r="L65" s="339"/>
      <c r="M65" s="339"/>
      <c r="N65" s="339"/>
      <c r="O65" s="339"/>
      <c r="P65" s="29"/>
      <c r="Q65" s="338"/>
      <c r="R65" s="339"/>
      <c r="S65" s="339"/>
      <c r="T65" s="339"/>
      <c r="U65" s="339"/>
      <c r="V65" s="339"/>
      <c r="W65" s="339"/>
      <c r="X65" s="339"/>
      <c r="Y65" s="339"/>
      <c r="Z65" s="339"/>
    </row>
    <row r="66" spans="1:26" ht="12.75" customHeight="1">
      <c r="A66" s="339"/>
      <c r="B66" s="339"/>
      <c r="C66" s="339"/>
      <c r="D66" s="339"/>
      <c r="E66" s="339"/>
      <c r="F66" s="339"/>
      <c r="G66" s="339"/>
      <c r="H66" s="339"/>
      <c r="I66" s="339"/>
      <c r="J66" s="352"/>
      <c r="K66" s="339"/>
      <c r="L66" s="339"/>
      <c r="M66" s="339"/>
      <c r="N66" s="339"/>
      <c r="O66" s="339"/>
      <c r="P66" s="29"/>
      <c r="Q66" s="338"/>
      <c r="R66" s="339"/>
      <c r="S66" s="339"/>
      <c r="T66" s="339"/>
      <c r="U66" s="339"/>
      <c r="V66" s="339"/>
      <c r="W66" s="339"/>
      <c r="X66" s="339"/>
      <c r="Y66" s="339"/>
      <c r="Z66" s="339"/>
    </row>
    <row r="67" spans="1:26" ht="12.75" customHeight="1">
      <c r="A67" s="339"/>
      <c r="B67" s="339"/>
      <c r="C67" s="339"/>
      <c r="D67" s="339"/>
      <c r="E67" s="339"/>
      <c r="F67" s="339"/>
      <c r="G67" s="339"/>
      <c r="H67" s="339"/>
      <c r="I67" s="339"/>
      <c r="J67" s="352"/>
      <c r="K67" s="339"/>
      <c r="L67" s="339"/>
      <c r="M67" s="339"/>
      <c r="N67" s="339"/>
      <c r="O67" s="339"/>
      <c r="P67" s="29"/>
      <c r="Q67" s="338"/>
      <c r="R67" s="339"/>
      <c r="S67" s="339"/>
      <c r="T67" s="339"/>
      <c r="U67" s="339"/>
      <c r="V67" s="339"/>
      <c r="W67" s="339"/>
      <c r="X67" s="339"/>
      <c r="Y67" s="339"/>
      <c r="Z67" s="339"/>
    </row>
    <row r="68" spans="1:26" ht="12.75" customHeight="1">
      <c r="A68" s="339"/>
      <c r="B68" s="339"/>
      <c r="C68" s="339"/>
      <c r="D68" s="339"/>
      <c r="E68" s="339"/>
      <c r="F68" s="339"/>
      <c r="G68" s="339"/>
      <c r="H68" s="339"/>
      <c r="I68" s="339"/>
      <c r="J68" s="352"/>
      <c r="K68" s="339"/>
      <c r="L68" s="339"/>
      <c r="M68" s="339"/>
      <c r="N68" s="339"/>
      <c r="O68" s="339"/>
      <c r="P68" s="29"/>
      <c r="Q68" s="338"/>
      <c r="R68" s="339"/>
      <c r="S68" s="339"/>
      <c r="T68" s="339"/>
      <c r="U68" s="339"/>
      <c r="V68" s="339"/>
      <c r="W68" s="339"/>
      <c r="X68" s="339"/>
      <c r="Y68" s="339"/>
      <c r="Z68" s="339"/>
    </row>
    <row r="69" spans="1:26" ht="12.75" customHeight="1">
      <c r="A69" s="339"/>
      <c r="B69" s="339"/>
      <c r="C69" s="339"/>
      <c r="D69" s="339"/>
      <c r="E69" s="339"/>
      <c r="F69" s="339"/>
      <c r="G69" s="339"/>
      <c r="H69" s="339"/>
      <c r="I69" s="339"/>
      <c r="J69" s="352"/>
      <c r="K69" s="339"/>
      <c r="L69" s="339"/>
      <c r="M69" s="339"/>
      <c r="N69" s="339"/>
      <c r="O69" s="339"/>
      <c r="P69" s="29"/>
      <c r="Q69" s="338"/>
      <c r="R69" s="339"/>
      <c r="S69" s="339"/>
      <c r="T69" s="339"/>
      <c r="U69" s="339"/>
      <c r="V69" s="339"/>
      <c r="W69" s="339"/>
      <c r="X69" s="339"/>
      <c r="Y69" s="339"/>
      <c r="Z69" s="339"/>
    </row>
    <row r="70" spans="1:26" ht="12.75" customHeight="1">
      <c r="A70" s="339"/>
      <c r="B70" s="339"/>
      <c r="C70" s="339"/>
      <c r="D70" s="339"/>
      <c r="E70" s="339"/>
      <c r="F70" s="339"/>
      <c r="G70" s="339"/>
      <c r="H70" s="339"/>
      <c r="I70" s="339"/>
      <c r="J70" s="352"/>
      <c r="K70" s="339"/>
      <c r="L70" s="339"/>
      <c r="M70" s="339"/>
      <c r="N70" s="339"/>
      <c r="O70" s="339"/>
      <c r="P70" s="29"/>
      <c r="Q70" s="338"/>
      <c r="R70" s="339"/>
      <c r="S70" s="339"/>
      <c r="T70" s="339"/>
      <c r="U70" s="339"/>
      <c r="V70" s="339"/>
      <c r="W70" s="339"/>
      <c r="X70" s="339"/>
      <c r="Y70" s="339"/>
      <c r="Z70" s="339"/>
    </row>
    <row r="71" spans="1:26" ht="12.75" customHeight="1">
      <c r="A71" s="339"/>
      <c r="B71" s="339"/>
      <c r="C71" s="339"/>
      <c r="D71" s="339"/>
      <c r="E71" s="339"/>
      <c r="F71" s="339"/>
      <c r="G71" s="339"/>
      <c r="H71" s="339"/>
      <c r="I71" s="339"/>
      <c r="J71" s="352"/>
      <c r="K71" s="339"/>
      <c r="L71" s="339"/>
      <c r="M71" s="339"/>
      <c r="N71" s="339"/>
      <c r="O71" s="339"/>
      <c r="P71" s="29"/>
      <c r="Q71" s="338"/>
      <c r="R71" s="339"/>
      <c r="S71" s="339"/>
      <c r="T71" s="339"/>
      <c r="U71" s="339"/>
      <c r="V71" s="339"/>
      <c r="W71" s="339"/>
      <c r="X71" s="339"/>
      <c r="Y71" s="339"/>
      <c r="Z71" s="339"/>
    </row>
    <row r="72" spans="1:26" ht="12.75" customHeight="1">
      <c r="A72" s="339"/>
      <c r="B72" s="339"/>
      <c r="C72" s="339"/>
      <c r="D72" s="339"/>
      <c r="E72" s="339"/>
      <c r="F72" s="339"/>
      <c r="G72" s="339"/>
      <c r="H72" s="339"/>
      <c r="I72" s="339"/>
      <c r="J72" s="352"/>
      <c r="K72" s="339"/>
      <c r="L72" s="339"/>
      <c r="M72" s="339"/>
      <c r="N72" s="339"/>
      <c r="O72" s="339"/>
      <c r="P72" s="29"/>
      <c r="Q72" s="338"/>
      <c r="R72" s="339"/>
      <c r="S72" s="339"/>
      <c r="T72" s="339"/>
      <c r="U72" s="339"/>
      <c r="V72" s="339"/>
      <c r="W72" s="339"/>
      <c r="X72" s="339"/>
      <c r="Y72" s="339"/>
      <c r="Z72" s="339"/>
    </row>
    <row r="73" spans="1:26" ht="12.75" customHeight="1">
      <c r="A73" s="339"/>
      <c r="B73" s="339"/>
      <c r="C73" s="339"/>
      <c r="D73" s="339"/>
      <c r="E73" s="339"/>
      <c r="F73" s="339"/>
      <c r="G73" s="339"/>
      <c r="H73" s="339"/>
      <c r="I73" s="339"/>
      <c r="J73" s="352"/>
      <c r="K73" s="339"/>
      <c r="L73" s="339"/>
      <c r="M73" s="339"/>
      <c r="N73" s="339"/>
      <c r="O73" s="339"/>
      <c r="P73" s="29"/>
      <c r="Q73" s="338"/>
      <c r="R73" s="339"/>
      <c r="S73" s="339"/>
      <c r="T73" s="339"/>
      <c r="U73" s="339"/>
      <c r="V73" s="339"/>
      <c r="W73" s="339"/>
      <c r="X73" s="339"/>
      <c r="Y73" s="339"/>
      <c r="Z73" s="339"/>
    </row>
    <row r="74" spans="1:26" ht="12.75" customHeight="1">
      <c r="A74" s="339"/>
      <c r="B74" s="339"/>
      <c r="C74" s="339"/>
      <c r="D74" s="339"/>
      <c r="E74" s="339"/>
      <c r="F74" s="339"/>
      <c r="G74" s="339"/>
      <c r="H74" s="339"/>
      <c r="I74" s="339"/>
      <c r="J74" s="352"/>
      <c r="K74" s="339"/>
      <c r="L74" s="339"/>
      <c r="M74" s="339"/>
      <c r="N74" s="339"/>
      <c r="O74" s="339"/>
      <c r="P74" s="29"/>
      <c r="Q74" s="338"/>
      <c r="R74" s="339"/>
      <c r="S74" s="339"/>
      <c r="T74" s="339"/>
      <c r="U74" s="339"/>
      <c r="V74" s="339"/>
      <c r="W74" s="339"/>
      <c r="X74" s="339"/>
      <c r="Y74" s="339"/>
      <c r="Z74" s="339"/>
    </row>
    <row r="75" spans="1:26" ht="12.75" customHeight="1">
      <c r="A75" s="339"/>
      <c r="B75" s="339"/>
      <c r="C75" s="339"/>
      <c r="D75" s="339"/>
      <c r="E75" s="339"/>
      <c r="F75" s="339"/>
      <c r="G75" s="339"/>
      <c r="H75" s="339"/>
      <c r="I75" s="339"/>
      <c r="J75" s="352"/>
      <c r="K75" s="339"/>
      <c r="L75" s="339"/>
      <c r="M75" s="339"/>
      <c r="N75" s="339"/>
      <c r="O75" s="339"/>
      <c r="P75" s="29"/>
      <c r="Q75" s="338"/>
      <c r="R75" s="339"/>
      <c r="S75" s="339"/>
      <c r="T75" s="339"/>
      <c r="U75" s="339"/>
      <c r="V75" s="339"/>
      <c r="W75" s="339"/>
      <c r="X75" s="339"/>
      <c r="Y75" s="339"/>
      <c r="Z75" s="339"/>
    </row>
    <row r="76" spans="1:26" ht="12.75" customHeight="1">
      <c r="A76" s="339"/>
      <c r="B76" s="339"/>
      <c r="C76" s="339"/>
      <c r="D76" s="339"/>
      <c r="E76" s="339"/>
      <c r="F76" s="339"/>
      <c r="G76" s="339"/>
      <c r="H76" s="339"/>
      <c r="I76" s="339"/>
      <c r="J76" s="352"/>
      <c r="K76" s="339"/>
      <c r="L76" s="339"/>
      <c r="M76" s="339"/>
      <c r="N76" s="339"/>
      <c r="O76" s="339"/>
      <c r="P76" s="29"/>
      <c r="Q76" s="338"/>
      <c r="R76" s="339"/>
      <c r="S76" s="339"/>
      <c r="T76" s="339"/>
      <c r="U76" s="339"/>
      <c r="V76" s="339"/>
      <c r="W76" s="339"/>
      <c r="X76" s="339"/>
      <c r="Y76" s="339"/>
      <c r="Z76" s="339"/>
    </row>
    <row r="77" spans="1:26" ht="12.75" customHeight="1">
      <c r="A77" s="339"/>
      <c r="B77" s="339"/>
      <c r="C77" s="339"/>
      <c r="D77" s="339"/>
      <c r="E77" s="339"/>
      <c r="F77" s="339"/>
      <c r="G77" s="339"/>
      <c r="H77" s="339"/>
      <c r="I77" s="339"/>
      <c r="J77" s="352"/>
      <c r="K77" s="339"/>
      <c r="L77" s="339"/>
      <c r="M77" s="339"/>
      <c r="N77" s="339"/>
      <c r="O77" s="339"/>
      <c r="P77" s="29"/>
      <c r="Q77" s="338"/>
      <c r="R77" s="339"/>
      <c r="S77" s="339"/>
      <c r="T77" s="339"/>
      <c r="U77" s="339"/>
      <c r="V77" s="339"/>
      <c r="W77" s="339"/>
      <c r="X77" s="339"/>
      <c r="Y77" s="339"/>
      <c r="Z77" s="339"/>
    </row>
    <row r="78" spans="1:26" ht="12.75" customHeight="1">
      <c r="A78" s="339"/>
      <c r="B78" s="339"/>
      <c r="C78" s="339"/>
      <c r="D78" s="339"/>
      <c r="E78" s="339"/>
      <c r="F78" s="339"/>
      <c r="G78" s="339"/>
      <c r="H78" s="339"/>
      <c r="I78" s="339"/>
      <c r="J78" s="352"/>
      <c r="K78" s="339"/>
      <c r="L78" s="339"/>
      <c r="M78" s="339"/>
      <c r="N78" s="339"/>
      <c r="O78" s="339"/>
      <c r="P78" s="29"/>
      <c r="Q78" s="338"/>
      <c r="R78" s="339"/>
      <c r="S78" s="339"/>
      <c r="T78" s="339"/>
      <c r="U78" s="339"/>
      <c r="V78" s="339"/>
      <c r="W78" s="339"/>
      <c r="X78" s="339"/>
      <c r="Y78" s="339"/>
      <c r="Z78" s="339"/>
    </row>
    <row r="79" spans="1:26" ht="12.75" customHeight="1">
      <c r="A79" s="339"/>
      <c r="B79" s="339"/>
      <c r="C79" s="339"/>
      <c r="D79" s="339"/>
      <c r="E79" s="339"/>
      <c r="F79" s="339"/>
      <c r="G79" s="339"/>
      <c r="H79" s="339"/>
      <c r="I79" s="339"/>
      <c r="J79" s="352"/>
      <c r="K79" s="339"/>
      <c r="L79" s="339"/>
      <c r="M79" s="339"/>
      <c r="N79" s="339"/>
      <c r="O79" s="339"/>
      <c r="P79" s="29"/>
      <c r="Q79" s="338"/>
      <c r="R79" s="339"/>
      <c r="S79" s="339"/>
      <c r="T79" s="339"/>
      <c r="U79" s="339"/>
      <c r="V79" s="339"/>
      <c r="W79" s="339"/>
      <c r="X79" s="339"/>
      <c r="Y79" s="339"/>
      <c r="Z79" s="339"/>
    </row>
    <row r="80" spans="1:26" ht="12.75" customHeight="1">
      <c r="A80" s="339"/>
      <c r="B80" s="339"/>
      <c r="C80" s="339"/>
      <c r="D80" s="339"/>
      <c r="E80" s="339"/>
      <c r="F80" s="339"/>
      <c r="G80" s="339"/>
      <c r="H80" s="339"/>
      <c r="I80" s="339"/>
      <c r="J80" s="352"/>
      <c r="K80" s="339"/>
      <c r="L80" s="339"/>
      <c r="M80" s="339"/>
      <c r="N80" s="339"/>
      <c r="O80" s="339"/>
      <c r="P80" s="29"/>
      <c r="Q80" s="338"/>
      <c r="R80" s="339"/>
      <c r="S80" s="339"/>
      <c r="T80" s="339"/>
      <c r="U80" s="339"/>
      <c r="V80" s="339"/>
      <c r="W80" s="339"/>
      <c r="X80" s="339"/>
      <c r="Y80" s="339"/>
      <c r="Z80" s="339"/>
    </row>
    <row r="81" spans="1:26" ht="12.75" customHeight="1">
      <c r="A81" s="339"/>
      <c r="B81" s="339"/>
      <c r="C81" s="339"/>
      <c r="D81" s="339"/>
      <c r="E81" s="339"/>
      <c r="F81" s="339"/>
      <c r="G81" s="339"/>
      <c r="H81" s="339"/>
      <c r="I81" s="339"/>
      <c r="J81" s="352"/>
      <c r="K81" s="339"/>
      <c r="L81" s="339"/>
      <c r="M81" s="339"/>
      <c r="N81" s="339"/>
      <c r="O81" s="339"/>
      <c r="P81" s="29"/>
      <c r="Q81" s="338"/>
      <c r="R81" s="339"/>
      <c r="S81" s="339"/>
      <c r="T81" s="339"/>
      <c r="U81" s="339"/>
      <c r="V81" s="339"/>
      <c r="W81" s="339"/>
      <c r="X81" s="339"/>
      <c r="Y81" s="339"/>
      <c r="Z81" s="339"/>
    </row>
    <row r="82" spans="1:26" ht="12.75" customHeight="1">
      <c r="A82" s="339"/>
      <c r="B82" s="339"/>
      <c r="C82" s="339"/>
      <c r="D82" s="339"/>
      <c r="E82" s="339"/>
      <c r="F82" s="339"/>
      <c r="G82" s="339"/>
      <c r="H82" s="339"/>
      <c r="I82" s="339"/>
      <c r="J82" s="352"/>
      <c r="K82" s="339"/>
      <c r="L82" s="339"/>
      <c r="M82" s="339"/>
      <c r="N82" s="339"/>
      <c r="O82" s="339"/>
      <c r="P82" s="29"/>
      <c r="Q82" s="338"/>
      <c r="R82" s="339"/>
      <c r="S82" s="339"/>
      <c r="T82" s="339"/>
      <c r="U82" s="339"/>
      <c r="V82" s="339"/>
      <c r="W82" s="339"/>
      <c r="X82" s="339"/>
      <c r="Y82" s="339"/>
      <c r="Z82" s="339"/>
    </row>
    <row r="83" spans="1:26" ht="12.75" customHeight="1">
      <c r="A83" s="339"/>
      <c r="B83" s="339"/>
      <c r="C83" s="339"/>
      <c r="D83" s="339"/>
      <c r="E83" s="339"/>
      <c r="F83" s="339"/>
      <c r="G83" s="339"/>
      <c r="H83" s="339"/>
      <c r="I83" s="339"/>
      <c r="J83" s="352"/>
      <c r="K83" s="339"/>
      <c r="L83" s="339"/>
      <c r="M83" s="339"/>
      <c r="N83" s="339"/>
      <c r="O83" s="339"/>
      <c r="P83" s="29"/>
      <c r="Q83" s="338"/>
      <c r="R83" s="339"/>
      <c r="S83" s="339"/>
      <c r="T83" s="339"/>
      <c r="U83" s="339"/>
      <c r="V83" s="339"/>
      <c r="W83" s="339"/>
      <c r="X83" s="339"/>
      <c r="Y83" s="339"/>
      <c r="Z83" s="339"/>
    </row>
    <row r="84" spans="1:26" ht="12.75" customHeight="1">
      <c r="A84" s="339"/>
      <c r="B84" s="339"/>
      <c r="C84" s="339"/>
      <c r="D84" s="339"/>
      <c r="E84" s="339"/>
      <c r="F84" s="339"/>
      <c r="G84" s="339"/>
      <c r="H84" s="339"/>
      <c r="I84" s="339"/>
      <c r="J84" s="352"/>
      <c r="K84" s="339"/>
      <c r="L84" s="339"/>
      <c r="M84" s="339"/>
      <c r="N84" s="339"/>
      <c r="O84" s="339"/>
      <c r="P84" s="29"/>
      <c r="Q84" s="338"/>
      <c r="R84" s="339"/>
      <c r="S84" s="339"/>
      <c r="T84" s="339"/>
      <c r="U84" s="339"/>
      <c r="V84" s="339"/>
      <c r="W84" s="339"/>
      <c r="X84" s="339"/>
      <c r="Y84" s="339"/>
      <c r="Z84" s="339"/>
    </row>
    <row r="85" spans="1:26" ht="12.75" customHeight="1">
      <c r="A85" s="339"/>
      <c r="B85" s="339"/>
      <c r="C85" s="339"/>
      <c r="D85" s="339"/>
      <c r="E85" s="339"/>
      <c r="F85" s="339"/>
      <c r="G85" s="339"/>
      <c r="H85" s="339"/>
      <c r="I85" s="339"/>
      <c r="J85" s="352"/>
      <c r="K85" s="339"/>
      <c r="L85" s="339"/>
      <c r="M85" s="339"/>
      <c r="N85" s="339"/>
      <c r="O85" s="339"/>
      <c r="P85" s="29"/>
      <c r="Q85" s="338"/>
      <c r="R85" s="339"/>
      <c r="S85" s="339"/>
      <c r="T85" s="339"/>
      <c r="U85" s="339"/>
      <c r="V85" s="339"/>
      <c r="W85" s="339"/>
      <c r="X85" s="339"/>
      <c r="Y85" s="339"/>
      <c r="Z85" s="339"/>
    </row>
    <row r="86" spans="1:26" ht="12.75" customHeight="1">
      <c r="A86" s="339"/>
      <c r="B86" s="339"/>
      <c r="C86" s="339"/>
      <c r="D86" s="339"/>
      <c r="E86" s="339"/>
      <c r="F86" s="339"/>
      <c r="G86" s="339"/>
      <c r="H86" s="339"/>
      <c r="I86" s="339"/>
      <c r="J86" s="352"/>
      <c r="K86" s="339"/>
      <c r="L86" s="339"/>
      <c r="M86" s="339"/>
      <c r="N86" s="339"/>
      <c r="O86" s="339"/>
      <c r="P86" s="29"/>
      <c r="Q86" s="338"/>
      <c r="R86" s="339"/>
      <c r="S86" s="339"/>
      <c r="T86" s="339"/>
      <c r="U86" s="339"/>
      <c r="V86" s="339"/>
      <c r="W86" s="339"/>
      <c r="X86" s="339"/>
      <c r="Y86" s="339"/>
      <c r="Z86" s="339"/>
    </row>
    <row r="87" spans="1:26" ht="12.75" customHeight="1">
      <c r="A87" s="339"/>
      <c r="B87" s="339"/>
      <c r="C87" s="339"/>
      <c r="D87" s="339"/>
      <c r="E87" s="339"/>
      <c r="F87" s="339"/>
      <c r="G87" s="339"/>
      <c r="H87" s="339"/>
      <c r="I87" s="339"/>
      <c r="J87" s="352"/>
      <c r="K87" s="339"/>
      <c r="L87" s="339"/>
      <c r="M87" s="339"/>
      <c r="N87" s="339"/>
      <c r="O87" s="339"/>
      <c r="P87" s="29"/>
      <c r="Q87" s="338"/>
      <c r="R87" s="339"/>
      <c r="S87" s="339"/>
      <c r="T87" s="339"/>
      <c r="U87" s="339"/>
      <c r="V87" s="339"/>
      <c r="W87" s="339"/>
      <c r="X87" s="339"/>
      <c r="Y87" s="339"/>
      <c r="Z87" s="339"/>
    </row>
    <row r="88" spans="1:26" ht="12.75" customHeight="1">
      <c r="A88" s="339"/>
      <c r="B88" s="339"/>
      <c r="C88" s="339"/>
      <c r="D88" s="339"/>
      <c r="E88" s="339"/>
      <c r="F88" s="339"/>
      <c r="G88" s="339"/>
      <c r="H88" s="339"/>
      <c r="I88" s="339"/>
      <c r="J88" s="352"/>
      <c r="K88" s="339"/>
      <c r="L88" s="339"/>
      <c r="M88" s="339"/>
      <c r="N88" s="339"/>
      <c r="O88" s="339"/>
      <c r="P88" s="29"/>
      <c r="Q88" s="338"/>
      <c r="R88" s="339"/>
      <c r="S88" s="339"/>
      <c r="T88" s="339"/>
      <c r="U88" s="339"/>
      <c r="V88" s="339"/>
      <c r="W88" s="339"/>
      <c r="X88" s="339"/>
      <c r="Y88" s="339"/>
      <c r="Z88" s="339"/>
    </row>
    <row r="89" spans="1:26" ht="12.75" customHeight="1">
      <c r="A89" s="339"/>
      <c r="B89" s="339"/>
      <c r="C89" s="339"/>
      <c r="D89" s="339"/>
      <c r="E89" s="339"/>
      <c r="F89" s="339"/>
      <c r="G89" s="339"/>
      <c r="H89" s="339"/>
      <c r="I89" s="339"/>
      <c r="J89" s="352"/>
      <c r="K89" s="339"/>
      <c r="L89" s="339"/>
      <c r="M89" s="339"/>
      <c r="N89" s="339"/>
      <c r="O89" s="339"/>
      <c r="P89" s="29"/>
      <c r="Q89" s="338"/>
      <c r="R89" s="339"/>
      <c r="S89" s="339"/>
      <c r="T89" s="339"/>
      <c r="U89" s="339"/>
      <c r="V89" s="339"/>
      <c r="W89" s="339"/>
      <c r="X89" s="339"/>
      <c r="Y89" s="339"/>
      <c r="Z89" s="339"/>
    </row>
    <row r="90" spans="1:26" ht="12.75" customHeight="1">
      <c r="A90" s="339"/>
      <c r="B90" s="339"/>
      <c r="C90" s="339"/>
      <c r="D90" s="339"/>
      <c r="E90" s="339"/>
      <c r="F90" s="339"/>
      <c r="G90" s="339"/>
      <c r="H90" s="339"/>
      <c r="I90" s="339"/>
      <c r="J90" s="352"/>
      <c r="K90" s="339"/>
      <c r="L90" s="339"/>
      <c r="M90" s="339"/>
      <c r="N90" s="339"/>
      <c r="O90" s="339"/>
      <c r="P90" s="29"/>
      <c r="Q90" s="338"/>
      <c r="R90" s="339"/>
      <c r="S90" s="339"/>
      <c r="T90" s="339"/>
      <c r="U90" s="339"/>
      <c r="V90" s="339"/>
      <c r="W90" s="339"/>
      <c r="X90" s="339"/>
      <c r="Y90" s="339"/>
      <c r="Z90" s="339"/>
    </row>
    <row r="91" spans="1:26" ht="12.75" customHeight="1">
      <c r="A91" s="339"/>
      <c r="B91" s="339"/>
      <c r="C91" s="339"/>
      <c r="D91" s="339"/>
      <c r="E91" s="339"/>
      <c r="F91" s="339"/>
      <c r="G91" s="339"/>
      <c r="H91" s="339"/>
      <c r="I91" s="339"/>
      <c r="J91" s="352"/>
      <c r="K91" s="339"/>
      <c r="L91" s="339"/>
      <c r="M91" s="339"/>
      <c r="N91" s="339"/>
      <c r="O91" s="339"/>
      <c r="P91" s="29"/>
      <c r="Q91" s="338"/>
      <c r="R91" s="339"/>
      <c r="S91" s="339"/>
      <c r="T91" s="339"/>
      <c r="U91" s="339"/>
      <c r="V91" s="339"/>
      <c r="W91" s="339"/>
      <c r="X91" s="339"/>
      <c r="Y91" s="339"/>
      <c r="Z91" s="339"/>
    </row>
    <row r="92" spans="1:26" ht="12.75" customHeight="1">
      <c r="A92" s="339"/>
      <c r="B92" s="339"/>
      <c r="C92" s="339"/>
      <c r="D92" s="339"/>
      <c r="E92" s="339"/>
      <c r="F92" s="339"/>
      <c r="G92" s="339"/>
      <c r="H92" s="339"/>
      <c r="I92" s="339"/>
      <c r="J92" s="352"/>
      <c r="K92" s="339"/>
      <c r="L92" s="339"/>
      <c r="M92" s="339"/>
      <c r="N92" s="339"/>
      <c r="O92" s="339"/>
      <c r="P92" s="29"/>
      <c r="Q92" s="338"/>
      <c r="R92" s="339"/>
      <c r="S92" s="339"/>
      <c r="T92" s="339"/>
      <c r="U92" s="339"/>
      <c r="V92" s="339"/>
      <c r="W92" s="339"/>
      <c r="X92" s="339"/>
      <c r="Y92" s="339"/>
      <c r="Z92" s="339"/>
    </row>
    <row r="93" spans="1:26" ht="12.75" customHeight="1">
      <c r="A93" s="339"/>
      <c r="B93" s="339"/>
      <c r="C93" s="339"/>
      <c r="D93" s="339"/>
      <c r="E93" s="339"/>
      <c r="F93" s="339"/>
      <c r="G93" s="339"/>
      <c r="H93" s="339"/>
      <c r="I93" s="339"/>
      <c r="J93" s="352"/>
      <c r="K93" s="339"/>
      <c r="L93" s="339"/>
      <c r="M93" s="339"/>
      <c r="N93" s="339"/>
      <c r="O93" s="339"/>
      <c r="P93" s="29"/>
      <c r="Q93" s="338"/>
      <c r="R93" s="339"/>
      <c r="S93" s="339"/>
      <c r="T93" s="339"/>
      <c r="U93" s="339"/>
      <c r="V93" s="339"/>
      <c r="W93" s="339"/>
      <c r="X93" s="339"/>
      <c r="Y93" s="339"/>
      <c r="Z93" s="339"/>
    </row>
    <row r="94" spans="1:26" ht="12.75" customHeight="1">
      <c r="A94" s="339"/>
      <c r="B94" s="339"/>
      <c r="C94" s="339"/>
      <c r="D94" s="339"/>
      <c r="E94" s="339"/>
      <c r="F94" s="339"/>
      <c r="G94" s="339"/>
      <c r="H94" s="339"/>
      <c r="I94" s="339"/>
      <c r="J94" s="352"/>
      <c r="K94" s="339"/>
      <c r="L94" s="339"/>
      <c r="M94" s="339"/>
      <c r="N94" s="339"/>
      <c r="O94" s="339"/>
      <c r="P94" s="29"/>
      <c r="Q94" s="338"/>
      <c r="R94" s="339"/>
      <c r="S94" s="339"/>
      <c r="T94" s="339"/>
      <c r="U94" s="339"/>
      <c r="V94" s="339"/>
      <c r="W94" s="339"/>
      <c r="X94" s="339"/>
      <c r="Y94" s="339"/>
      <c r="Z94" s="339"/>
    </row>
    <row r="95" spans="1:26" ht="12.75" customHeight="1">
      <c r="A95" s="339"/>
      <c r="B95" s="339"/>
      <c r="C95" s="339"/>
      <c r="D95" s="339"/>
      <c r="E95" s="339"/>
      <c r="F95" s="339"/>
      <c r="G95" s="339"/>
      <c r="H95" s="339"/>
      <c r="I95" s="339"/>
      <c r="J95" s="352"/>
      <c r="K95" s="339"/>
      <c r="L95" s="339"/>
      <c r="M95" s="339"/>
      <c r="N95" s="339"/>
      <c r="O95" s="339"/>
      <c r="P95" s="29"/>
      <c r="Q95" s="338"/>
      <c r="R95" s="339"/>
      <c r="S95" s="339"/>
      <c r="T95" s="339"/>
      <c r="U95" s="339"/>
      <c r="V95" s="339"/>
      <c r="W95" s="339"/>
      <c r="X95" s="339"/>
      <c r="Y95" s="339"/>
      <c r="Z95" s="339"/>
    </row>
    <row r="96" spans="1:26" ht="12.75" customHeight="1">
      <c r="A96" s="339"/>
      <c r="B96" s="339"/>
      <c r="C96" s="339"/>
      <c r="D96" s="339"/>
      <c r="E96" s="339"/>
      <c r="F96" s="339"/>
      <c r="G96" s="339"/>
      <c r="H96" s="339"/>
      <c r="I96" s="339"/>
      <c r="J96" s="352"/>
      <c r="K96" s="339"/>
      <c r="L96" s="339"/>
      <c r="M96" s="339"/>
      <c r="N96" s="339"/>
      <c r="O96" s="339"/>
      <c r="P96" s="29"/>
      <c r="Q96" s="338"/>
      <c r="R96" s="339"/>
      <c r="S96" s="339"/>
      <c r="T96" s="339"/>
      <c r="U96" s="339"/>
      <c r="V96" s="339"/>
      <c r="W96" s="339"/>
      <c r="X96" s="339"/>
      <c r="Y96" s="339"/>
      <c r="Z96" s="339"/>
    </row>
    <row r="97" spans="1:26" ht="12.75" customHeight="1">
      <c r="A97" s="339"/>
      <c r="B97" s="339"/>
      <c r="C97" s="339"/>
      <c r="D97" s="339"/>
      <c r="E97" s="339"/>
      <c r="F97" s="339"/>
      <c r="G97" s="339"/>
      <c r="H97" s="339"/>
      <c r="I97" s="339"/>
      <c r="J97" s="352"/>
      <c r="K97" s="339"/>
      <c r="L97" s="339"/>
      <c r="M97" s="339"/>
      <c r="N97" s="339"/>
      <c r="O97" s="339"/>
      <c r="P97" s="29"/>
      <c r="Q97" s="338"/>
      <c r="R97" s="339"/>
      <c r="S97" s="339"/>
      <c r="T97" s="339"/>
      <c r="U97" s="339"/>
      <c r="V97" s="339"/>
      <c r="W97" s="339"/>
      <c r="X97" s="339"/>
      <c r="Y97" s="339"/>
      <c r="Z97" s="339"/>
    </row>
    <row r="98" spans="1:26" ht="12.75" customHeight="1">
      <c r="A98" s="339"/>
      <c r="B98" s="339"/>
      <c r="C98" s="339"/>
      <c r="D98" s="339"/>
      <c r="E98" s="339"/>
      <c r="F98" s="339"/>
      <c r="G98" s="339"/>
      <c r="H98" s="339"/>
      <c r="I98" s="339"/>
      <c r="J98" s="352"/>
      <c r="K98" s="339"/>
      <c r="L98" s="339"/>
      <c r="M98" s="339"/>
      <c r="N98" s="339"/>
      <c r="O98" s="339"/>
      <c r="P98" s="29"/>
      <c r="Q98" s="338"/>
      <c r="R98" s="339"/>
      <c r="S98" s="339"/>
      <c r="T98" s="339"/>
      <c r="U98" s="339"/>
      <c r="V98" s="339"/>
      <c r="W98" s="339"/>
      <c r="X98" s="339"/>
      <c r="Y98" s="339"/>
      <c r="Z98" s="339"/>
    </row>
    <row r="99" spans="1:26" ht="12.75" customHeight="1">
      <c r="A99" s="339"/>
      <c r="B99" s="339"/>
      <c r="C99" s="339"/>
      <c r="D99" s="339"/>
      <c r="E99" s="339"/>
      <c r="F99" s="339"/>
      <c r="G99" s="339"/>
      <c r="H99" s="339"/>
      <c r="I99" s="339"/>
      <c r="J99" s="352"/>
      <c r="K99" s="339"/>
      <c r="L99" s="339"/>
      <c r="M99" s="339"/>
      <c r="N99" s="339"/>
      <c r="O99" s="339"/>
      <c r="P99" s="29"/>
      <c r="Q99" s="338"/>
      <c r="R99" s="339"/>
      <c r="S99" s="339"/>
      <c r="T99" s="339"/>
      <c r="U99" s="339"/>
      <c r="V99" s="339"/>
      <c r="W99" s="339"/>
      <c r="X99" s="339"/>
      <c r="Y99" s="339"/>
      <c r="Z99" s="339"/>
    </row>
    <row r="100" spans="1:26" ht="12.75" customHeight="1">
      <c r="A100" s="339"/>
      <c r="B100" s="339"/>
      <c r="C100" s="339"/>
      <c r="D100" s="339"/>
      <c r="E100" s="339"/>
      <c r="F100" s="339"/>
      <c r="G100" s="339"/>
      <c r="H100" s="339"/>
      <c r="I100" s="339"/>
      <c r="J100" s="352"/>
      <c r="K100" s="339"/>
      <c r="L100" s="339"/>
      <c r="M100" s="339"/>
      <c r="N100" s="339"/>
      <c r="O100" s="339"/>
      <c r="P100" s="29"/>
      <c r="Q100" s="338"/>
      <c r="R100" s="339"/>
      <c r="S100" s="339"/>
      <c r="T100" s="339"/>
      <c r="U100" s="339"/>
      <c r="V100" s="339"/>
      <c r="W100" s="339"/>
      <c r="X100" s="339"/>
      <c r="Y100" s="339"/>
      <c r="Z100" s="339"/>
    </row>
    <row r="101" spans="1:26" ht="12.75" customHeight="1">
      <c r="A101" s="339"/>
      <c r="B101" s="339"/>
      <c r="C101" s="339"/>
      <c r="D101" s="339"/>
      <c r="E101" s="339"/>
      <c r="F101" s="339"/>
      <c r="G101" s="339"/>
      <c r="H101" s="339"/>
      <c r="I101" s="339"/>
      <c r="J101" s="352"/>
      <c r="K101" s="339"/>
      <c r="L101" s="339"/>
      <c r="M101" s="339"/>
      <c r="N101" s="339"/>
      <c r="O101" s="339"/>
      <c r="P101" s="29"/>
      <c r="Q101" s="338"/>
      <c r="R101" s="339"/>
      <c r="S101" s="339"/>
      <c r="T101" s="339"/>
      <c r="U101" s="339"/>
      <c r="V101" s="339"/>
      <c r="W101" s="339"/>
      <c r="X101" s="339"/>
      <c r="Y101" s="339"/>
      <c r="Z101" s="339"/>
    </row>
    <row r="102" spans="1:26" ht="12.75" customHeight="1">
      <c r="A102" s="339"/>
      <c r="B102" s="339"/>
      <c r="C102" s="339"/>
      <c r="D102" s="339"/>
      <c r="E102" s="339"/>
      <c r="F102" s="339"/>
      <c r="G102" s="339"/>
      <c r="H102" s="339"/>
      <c r="I102" s="339"/>
      <c r="J102" s="352"/>
      <c r="K102" s="339"/>
      <c r="L102" s="339"/>
      <c r="M102" s="339"/>
      <c r="N102" s="339"/>
      <c r="O102" s="339"/>
      <c r="P102" s="29"/>
      <c r="Q102" s="338"/>
      <c r="R102" s="339"/>
      <c r="S102" s="339"/>
      <c r="T102" s="339"/>
      <c r="U102" s="339"/>
      <c r="V102" s="339"/>
      <c r="W102" s="339"/>
      <c r="X102" s="339"/>
      <c r="Y102" s="339"/>
      <c r="Z102" s="339"/>
    </row>
    <row r="103" spans="1:26" ht="12.75" customHeight="1">
      <c r="A103" s="339"/>
      <c r="B103" s="339"/>
      <c r="C103" s="339"/>
      <c r="D103" s="339"/>
      <c r="E103" s="339"/>
      <c r="F103" s="339"/>
      <c r="G103" s="339"/>
      <c r="H103" s="339"/>
      <c r="I103" s="339"/>
      <c r="J103" s="352"/>
      <c r="K103" s="339"/>
      <c r="L103" s="339"/>
      <c r="M103" s="339"/>
      <c r="N103" s="339"/>
      <c r="O103" s="339"/>
      <c r="P103" s="29"/>
      <c r="Q103" s="338"/>
      <c r="R103" s="339"/>
      <c r="S103" s="339"/>
      <c r="T103" s="339"/>
      <c r="U103" s="339"/>
      <c r="V103" s="339"/>
      <c r="W103" s="339"/>
      <c r="X103" s="339"/>
      <c r="Y103" s="339"/>
      <c r="Z103" s="339"/>
    </row>
    <row r="104" spans="1:26" ht="12.75" customHeight="1">
      <c r="A104" s="339"/>
      <c r="B104" s="339"/>
      <c r="C104" s="339"/>
      <c r="D104" s="339"/>
      <c r="E104" s="339"/>
      <c r="F104" s="339"/>
      <c r="G104" s="339"/>
      <c r="H104" s="339"/>
      <c r="I104" s="339"/>
      <c r="J104" s="352"/>
      <c r="K104" s="339"/>
      <c r="L104" s="339"/>
      <c r="M104" s="339"/>
      <c r="N104" s="339"/>
      <c r="O104" s="339"/>
      <c r="P104" s="29"/>
      <c r="Q104" s="338"/>
      <c r="R104" s="339"/>
      <c r="S104" s="339"/>
      <c r="T104" s="339"/>
      <c r="U104" s="339"/>
      <c r="V104" s="339"/>
      <c r="W104" s="339"/>
      <c r="X104" s="339"/>
      <c r="Y104" s="339"/>
      <c r="Z104" s="339"/>
    </row>
    <row r="105" spans="1:26" ht="12.75" customHeight="1">
      <c r="A105" s="339"/>
      <c r="B105" s="339"/>
      <c r="C105" s="339"/>
      <c r="D105" s="339"/>
      <c r="E105" s="339"/>
      <c r="F105" s="339"/>
      <c r="G105" s="339"/>
      <c r="H105" s="339"/>
      <c r="I105" s="339"/>
      <c r="J105" s="352"/>
      <c r="K105" s="339"/>
      <c r="L105" s="339"/>
      <c r="M105" s="339"/>
      <c r="N105" s="339"/>
      <c r="O105" s="339"/>
      <c r="P105" s="29"/>
      <c r="Q105" s="338"/>
      <c r="R105" s="339"/>
      <c r="S105" s="339"/>
      <c r="T105" s="339"/>
      <c r="U105" s="339"/>
      <c r="V105" s="339"/>
      <c r="W105" s="339"/>
      <c r="X105" s="339"/>
      <c r="Y105" s="339"/>
      <c r="Z105" s="339"/>
    </row>
    <row r="106" spans="1:26" ht="12.75" customHeight="1">
      <c r="A106" s="339"/>
      <c r="B106" s="339"/>
      <c r="C106" s="339"/>
      <c r="D106" s="339"/>
      <c r="E106" s="339"/>
      <c r="F106" s="339"/>
      <c r="G106" s="339"/>
      <c r="H106" s="339"/>
      <c r="I106" s="339"/>
      <c r="J106" s="352"/>
      <c r="K106" s="339"/>
      <c r="L106" s="339"/>
      <c r="M106" s="339"/>
      <c r="N106" s="339"/>
      <c r="O106" s="339"/>
      <c r="P106" s="29"/>
      <c r="Q106" s="338"/>
      <c r="R106" s="339"/>
      <c r="S106" s="339"/>
      <c r="T106" s="339"/>
      <c r="U106" s="339"/>
      <c r="V106" s="339"/>
      <c r="W106" s="339"/>
      <c r="X106" s="339"/>
      <c r="Y106" s="339"/>
      <c r="Z106" s="339"/>
    </row>
    <row r="107" spans="1:26" ht="12.75" customHeight="1">
      <c r="A107" s="339"/>
      <c r="B107" s="339"/>
      <c r="C107" s="339"/>
      <c r="D107" s="339"/>
      <c r="E107" s="339"/>
      <c r="F107" s="339"/>
      <c r="G107" s="339"/>
      <c r="H107" s="339"/>
      <c r="I107" s="339"/>
      <c r="J107" s="352"/>
      <c r="K107" s="339"/>
      <c r="L107" s="339"/>
      <c r="M107" s="339"/>
      <c r="N107" s="339"/>
      <c r="O107" s="339"/>
      <c r="P107" s="29"/>
      <c r="Q107" s="338"/>
      <c r="R107" s="339"/>
      <c r="S107" s="339"/>
      <c r="T107" s="339"/>
      <c r="U107" s="339"/>
      <c r="V107" s="339"/>
      <c r="W107" s="339"/>
      <c r="X107" s="339"/>
      <c r="Y107" s="339"/>
      <c r="Z107" s="339"/>
    </row>
    <row r="108" spans="1:26" ht="12.75" customHeight="1">
      <c r="A108" s="339"/>
      <c r="B108" s="339"/>
      <c r="C108" s="339"/>
      <c r="D108" s="339"/>
      <c r="E108" s="339"/>
      <c r="F108" s="339"/>
      <c r="G108" s="339"/>
      <c r="H108" s="339"/>
      <c r="I108" s="339"/>
      <c r="J108" s="352"/>
      <c r="K108" s="339"/>
      <c r="L108" s="339"/>
      <c r="M108" s="339"/>
      <c r="N108" s="339"/>
      <c r="O108" s="339"/>
      <c r="P108" s="29"/>
      <c r="Q108" s="338"/>
      <c r="R108" s="339"/>
      <c r="S108" s="339"/>
      <c r="T108" s="339"/>
      <c r="U108" s="339"/>
      <c r="V108" s="339"/>
      <c r="W108" s="339"/>
      <c r="X108" s="339"/>
      <c r="Y108" s="339"/>
      <c r="Z108" s="339"/>
    </row>
    <row r="109" spans="1:26" ht="12.75" customHeight="1">
      <c r="A109" s="339"/>
      <c r="B109" s="339"/>
      <c r="C109" s="339"/>
      <c r="D109" s="339"/>
      <c r="E109" s="339"/>
      <c r="F109" s="339"/>
      <c r="G109" s="339"/>
      <c r="H109" s="339"/>
      <c r="I109" s="339"/>
      <c r="J109" s="352"/>
      <c r="K109" s="339"/>
      <c r="L109" s="339"/>
      <c r="M109" s="339"/>
      <c r="N109" s="339"/>
      <c r="O109" s="339"/>
      <c r="P109" s="29"/>
      <c r="Q109" s="338"/>
      <c r="R109" s="339"/>
      <c r="S109" s="339"/>
      <c r="T109" s="339"/>
      <c r="U109" s="339"/>
      <c r="V109" s="339"/>
      <c r="W109" s="339"/>
      <c r="X109" s="339"/>
      <c r="Y109" s="339"/>
      <c r="Z109" s="339"/>
    </row>
    <row r="110" spans="1:26" ht="12.75" customHeight="1">
      <c r="A110" s="339"/>
      <c r="B110" s="339"/>
      <c r="C110" s="339"/>
      <c r="D110" s="339"/>
      <c r="E110" s="339"/>
      <c r="F110" s="339"/>
      <c r="G110" s="339"/>
      <c r="H110" s="339"/>
      <c r="I110" s="339"/>
      <c r="J110" s="352"/>
      <c r="K110" s="339"/>
      <c r="L110" s="339"/>
      <c r="M110" s="339"/>
      <c r="N110" s="339"/>
      <c r="O110" s="339"/>
      <c r="P110" s="29"/>
      <c r="Q110" s="338"/>
      <c r="R110" s="339"/>
      <c r="S110" s="339"/>
      <c r="T110" s="339"/>
      <c r="U110" s="339"/>
      <c r="V110" s="339"/>
      <c r="W110" s="339"/>
      <c r="X110" s="339"/>
      <c r="Y110" s="339"/>
      <c r="Z110" s="339"/>
    </row>
    <row r="111" spans="1:26" ht="12.75" customHeight="1">
      <c r="A111" s="339"/>
      <c r="B111" s="339"/>
      <c r="C111" s="339"/>
      <c r="D111" s="339"/>
      <c r="E111" s="339"/>
      <c r="F111" s="339"/>
      <c r="G111" s="339"/>
      <c r="H111" s="339"/>
      <c r="I111" s="339"/>
      <c r="J111" s="352"/>
      <c r="K111" s="339"/>
      <c r="L111" s="339"/>
      <c r="M111" s="339"/>
      <c r="N111" s="339"/>
      <c r="O111" s="339"/>
      <c r="P111" s="29"/>
      <c r="Q111" s="338"/>
      <c r="R111" s="339"/>
      <c r="S111" s="339"/>
      <c r="T111" s="339"/>
      <c r="U111" s="339"/>
      <c r="V111" s="339"/>
      <c r="W111" s="339"/>
      <c r="X111" s="339"/>
      <c r="Y111" s="339"/>
      <c r="Z111" s="339"/>
    </row>
    <row r="112" spans="1:26" ht="12.75" customHeight="1">
      <c r="A112" s="339"/>
      <c r="B112" s="339"/>
      <c r="C112" s="339"/>
      <c r="D112" s="339"/>
      <c r="E112" s="339"/>
      <c r="F112" s="339"/>
      <c r="G112" s="339"/>
      <c r="H112" s="339"/>
      <c r="I112" s="339"/>
      <c r="J112" s="352"/>
      <c r="K112" s="339"/>
      <c r="L112" s="339"/>
      <c r="M112" s="339"/>
      <c r="N112" s="339"/>
      <c r="O112" s="339"/>
      <c r="P112" s="29"/>
      <c r="Q112" s="338"/>
      <c r="R112" s="339"/>
      <c r="S112" s="339"/>
      <c r="T112" s="339"/>
      <c r="U112" s="339"/>
      <c r="V112" s="339"/>
      <c r="W112" s="339"/>
      <c r="X112" s="339"/>
      <c r="Y112" s="339"/>
      <c r="Z112" s="339"/>
    </row>
    <row r="113" spans="1:26" ht="12.75" customHeight="1">
      <c r="A113" s="339"/>
      <c r="B113" s="339"/>
      <c r="C113" s="339"/>
      <c r="D113" s="339"/>
      <c r="E113" s="339"/>
      <c r="F113" s="339"/>
      <c r="G113" s="339"/>
      <c r="H113" s="339"/>
      <c r="I113" s="339"/>
      <c r="J113" s="352"/>
      <c r="K113" s="339"/>
      <c r="L113" s="339"/>
      <c r="M113" s="339"/>
      <c r="N113" s="339"/>
      <c r="O113" s="339"/>
      <c r="P113" s="29"/>
      <c r="Q113" s="338"/>
      <c r="R113" s="339"/>
      <c r="S113" s="339"/>
      <c r="T113" s="339"/>
      <c r="U113" s="339"/>
      <c r="V113" s="339"/>
      <c r="W113" s="339"/>
      <c r="X113" s="339"/>
      <c r="Y113" s="339"/>
      <c r="Z113" s="339"/>
    </row>
    <row r="114" spans="1:26" ht="12.75" customHeight="1">
      <c r="A114" s="339"/>
      <c r="B114" s="339"/>
      <c r="C114" s="339"/>
      <c r="D114" s="339"/>
      <c r="E114" s="339"/>
      <c r="F114" s="339"/>
      <c r="G114" s="339"/>
      <c r="H114" s="339"/>
      <c r="I114" s="339"/>
      <c r="J114" s="352"/>
      <c r="K114" s="339"/>
      <c r="L114" s="339"/>
      <c r="M114" s="339"/>
      <c r="N114" s="339"/>
      <c r="O114" s="339"/>
      <c r="P114" s="29"/>
      <c r="Q114" s="338"/>
      <c r="R114" s="339"/>
      <c r="S114" s="339"/>
      <c r="T114" s="339"/>
      <c r="U114" s="339"/>
      <c r="V114" s="339"/>
      <c r="W114" s="339"/>
      <c r="X114" s="339"/>
      <c r="Y114" s="339"/>
      <c r="Z114" s="339"/>
    </row>
    <row r="115" spans="1:26" ht="12.75" customHeight="1">
      <c r="A115" s="339"/>
      <c r="B115" s="339"/>
      <c r="C115" s="339"/>
      <c r="D115" s="339"/>
      <c r="E115" s="339"/>
      <c r="F115" s="339"/>
      <c r="G115" s="339"/>
      <c r="H115" s="339"/>
      <c r="I115" s="339"/>
      <c r="J115" s="352"/>
      <c r="K115" s="339"/>
      <c r="L115" s="339"/>
      <c r="M115" s="339"/>
      <c r="N115" s="339"/>
      <c r="O115" s="339"/>
      <c r="P115" s="29"/>
      <c r="Q115" s="338"/>
      <c r="R115" s="339"/>
      <c r="S115" s="339"/>
      <c r="T115" s="339"/>
      <c r="U115" s="339"/>
      <c r="V115" s="339"/>
      <c r="W115" s="339"/>
      <c r="X115" s="339"/>
      <c r="Y115" s="339"/>
      <c r="Z115" s="339"/>
    </row>
    <row r="116" spans="1:26" ht="12.75" customHeight="1">
      <c r="A116" s="339"/>
      <c r="B116" s="339"/>
      <c r="C116" s="339"/>
      <c r="D116" s="339"/>
      <c r="E116" s="339"/>
      <c r="F116" s="339"/>
      <c r="G116" s="339"/>
      <c r="H116" s="339"/>
      <c r="I116" s="339"/>
      <c r="J116" s="352"/>
      <c r="K116" s="339"/>
      <c r="L116" s="339"/>
      <c r="M116" s="339"/>
      <c r="N116" s="339"/>
      <c r="O116" s="339"/>
      <c r="P116" s="29"/>
      <c r="Q116" s="338"/>
      <c r="R116" s="339"/>
      <c r="S116" s="339"/>
      <c r="T116" s="339"/>
      <c r="U116" s="339"/>
      <c r="V116" s="339"/>
      <c r="W116" s="339"/>
      <c r="X116" s="339"/>
      <c r="Y116" s="339"/>
      <c r="Z116" s="339"/>
    </row>
    <row r="117" spans="1:26" ht="12.75" customHeight="1">
      <c r="A117" s="339"/>
      <c r="B117" s="339"/>
      <c r="C117" s="339"/>
      <c r="D117" s="339"/>
      <c r="E117" s="339"/>
      <c r="F117" s="339"/>
      <c r="G117" s="339"/>
      <c r="H117" s="339"/>
      <c r="I117" s="339"/>
      <c r="J117" s="352"/>
      <c r="K117" s="339"/>
      <c r="L117" s="339"/>
      <c r="M117" s="339"/>
      <c r="N117" s="339"/>
      <c r="O117" s="339"/>
      <c r="P117" s="29"/>
      <c r="Q117" s="338"/>
      <c r="R117" s="339"/>
      <c r="S117" s="339"/>
      <c r="T117" s="339"/>
      <c r="U117" s="339"/>
      <c r="V117" s="339"/>
      <c r="W117" s="339"/>
      <c r="X117" s="339"/>
      <c r="Y117" s="339"/>
      <c r="Z117" s="339"/>
    </row>
    <row r="118" spans="1:26" ht="12.75" customHeight="1">
      <c r="A118" s="339"/>
      <c r="B118" s="339"/>
      <c r="C118" s="339"/>
      <c r="D118" s="339"/>
      <c r="E118" s="339"/>
      <c r="F118" s="339"/>
      <c r="G118" s="339"/>
      <c r="H118" s="339"/>
      <c r="I118" s="339"/>
      <c r="J118" s="352"/>
      <c r="K118" s="339"/>
      <c r="L118" s="339"/>
      <c r="M118" s="339"/>
      <c r="N118" s="339"/>
      <c r="O118" s="339"/>
      <c r="P118" s="29"/>
      <c r="Q118" s="338"/>
      <c r="R118" s="339"/>
      <c r="S118" s="339"/>
      <c r="T118" s="339"/>
      <c r="U118" s="339"/>
      <c r="V118" s="339"/>
      <c r="W118" s="339"/>
      <c r="X118" s="339"/>
      <c r="Y118" s="339"/>
      <c r="Z118" s="339"/>
    </row>
    <row r="119" spans="1:26" ht="12.75" customHeight="1">
      <c r="A119" s="339"/>
      <c r="B119" s="339"/>
      <c r="C119" s="339"/>
      <c r="D119" s="339"/>
      <c r="E119" s="339"/>
      <c r="F119" s="339"/>
      <c r="G119" s="339"/>
      <c r="H119" s="339"/>
      <c r="I119" s="339"/>
      <c r="J119" s="352"/>
      <c r="K119" s="339"/>
      <c r="L119" s="339"/>
      <c r="M119" s="339"/>
      <c r="N119" s="339"/>
      <c r="O119" s="339"/>
      <c r="P119" s="29"/>
      <c r="Q119" s="338"/>
      <c r="R119" s="339"/>
      <c r="S119" s="339"/>
      <c r="T119" s="339"/>
      <c r="U119" s="339"/>
      <c r="V119" s="339"/>
      <c r="W119" s="339"/>
      <c r="X119" s="339"/>
      <c r="Y119" s="339"/>
      <c r="Z119" s="339"/>
    </row>
    <row r="120" spans="1:26" ht="12.75" customHeight="1">
      <c r="A120" s="339"/>
      <c r="B120" s="339"/>
      <c r="C120" s="339"/>
      <c r="D120" s="339"/>
      <c r="E120" s="339"/>
      <c r="F120" s="339"/>
      <c r="G120" s="339"/>
      <c r="H120" s="339"/>
      <c r="I120" s="339"/>
      <c r="J120" s="352"/>
      <c r="K120" s="339"/>
      <c r="L120" s="339"/>
      <c r="M120" s="339"/>
      <c r="N120" s="339"/>
      <c r="O120" s="339"/>
      <c r="P120" s="29"/>
      <c r="Q120" s="338"/>
      <c r="R120" s="339"/>
      <c r="S120" s="339"/>
      <c r="T120" s="339"/>
      <c r="U120" s="339"/>
      <c r="V120" s="339"/>
      <c r="W120" s="339"/>
      <c r="X120" s="339"/>
      <c r="Y120" s="339"/>
      <c r="Z120" s="339"/>
    </row>
    <row r="121" spans="1:26" ht="12.75" customHeight="1">
      <c r="A121" s="339"/>
      <c r="B121" s="339"/>
      <c r="C121" s="339"/>
      <c r="D121" s="339"/>
      <c r="E121" s="339"/>
      <c r="F121" s="339"/>
      <c r="G121" s="339"/>
      <c r="H121" s="339"/>
      <c r="I121" s="339"/>
      <c r="J121" s="352"/>
      <c r="K121" s="339"/>
      <c r="L121" s="339"/>
      <c r="M121" s="339"/>
      <c r="N121" s="339"/>
      <c r="O121" s="339"/>
      <c r="P121" s="29"/>
      <c r="Q121" s="338"/>
      <c r="R121" s="339"/>
      <c r="S121" s="339"/>
      <c r="T121" s="339"/>
      <c r="U121" s="339"/>
      <c r="V121" s="339"/>
      <c r="W121" s="339"/>
      <c r="X121" s="339"/>
      <c r="Y121" s="339"/>
      <c r="Z121" s="339"/>
    </row>
    <row r="122" spans="1:26" ht="12.75" customHeight="1">
      <c r="A122" s="339"/>
      <c r="B122" s="339"/>
      <c r="C122" s="339"/>
      <c r="D122" s="339"/>
      <c r="E122" s="339"/>
      <c r="F122" s="339"/>
      <c r="G122" s="339"/>
      <c r="H122" s="339"/>
      <c r="I122" s="339"/>
      <c r="J122" s="352"/>
      <c r="K122" s="339"/>
      <c r="L122" s="339"/>
      <c r="M122" s="339"/>
      <c r="N122" s="339"/>
      <c r="O122" s="339"/>
      <c r="P122" s="29"/>
      <c r="Q122" s="338"/>
      <c r="R122" s="339"/>
      <c r="S122" s="339"/>
      <c r="T122" s="339"/>
      <c r="U122" s="339"/>
      <c r="V122" s="339"/>
      <c r="W122" s="339"/>
      <c r="X122" s="339"/>
      <c r="Y122" s="339"/>
      <c r="Z122" s="339"/>
    </row>
    <row r="123" spans="1:26" ht="12.75" customHeight="1">
      <c r="A123" s="339"/>
      <c r="B123" s="339"/>
      <c r="C123" s="339"/>
      <c r="D123" s="339"/>
      <c r="E123" s="339"/>
      <c r="F123" s="339"/>
      <c r="G123" s="339"/>
      <c r="H123" s="339"/>
      <c r="I123" s="339"/>
      <c r="J123" s="352"/>
      <c r="K123" s="339"/>
      <c r="L123" s="339"/>
      <c r="M123" s="339"/>
      <c r="N123" s="339"/>
      <c r="O123" s="339"/>
      <c r="P123" s="29"/>
      <c r="Q123" s="338"/>
      <c r="R123" s="339"/>
      <c r="S123" s="339"/>
      <c r="T123" s="339"/>
      <c r="U123" s="339"/>
      <c r="V123" s="339"/>
      <c r="W123" s="339"/>
      <c r="X123" s="339"/>
      <c r="Y123" s="339"/>
      <c r="Z123" s="339"/>
    </row>
    <row r="124" spans="1:26" ht="12.75" customHeight="1">
      <c r="A124" s="339"/>
      <c r="B124" s="339"/>
      <c r="C124" s="339"/>
      <c r="D124" s="339"/>
      <c r="E124" s="339"/>
      <c r="F124" s="339"/>
      <c r="G124" s="339"/>
      <c r="H124" s="339"/>
      <c r="I124" s="339"/>
      <c r="J124" s="352"/>
      <c r="K124" s="339"/>
      <c r="L124" s="339"/>
      <c r="M124" s="339"/>
      <c r="N124" s="339"/>
      <c r="O124" s="339"/>
      <c r="P124" s="29"/>
      <c r="Q124" s="338"/>
      <c r="R124" s="339"/>
      <c r="S124" s="339"/>
      <c r="T124" s="339"/>
      <c r="U124" s="339"/>
      <c r="V124" s="339"/>
      <c r="W124" s="339"/>
      <c r="X124" s="339"/>
      <c r="Y124" s="339"/>
      <c r="Z124" s="339"/>
    </row>
    <row r="125" spans="1:26" ht="12.75" customHeight="1">
      <c r="A125" s="339"/>
      <c r="B125" s="339"/>
      <c r="C125" s="339"/>
      <c r="D125" s="339"/>
      <c r="E125" s="339"/>
      <c r="F125" s="339"/>
      <c r="G125" s="339"/>
      <c r="H125" s="339"/>
      <c r="I125" s="339"/>
      <c r="J125" s="352"/>
      <c r="K125" s="339"/>
      <c r="L125" s="339"/>
      <c r="M125" s="339"/>
      <c r="N125" s="339"/>
      <c r="O125" s="339"/>
      <c r="P125" s="29"/>
      <c r="Q125" s="338"/>
      <c r="R125" s="339"/>
      <c r="S125" s="339"/>
      <c r="T125" s="339"/>
      <c r="U125" s="339"/>
      <c r="V125" s="339"/>
      <c r="W125" s="339"/>
      <c r="X125" s="339"/>
      <c r="Y125" s="339"/>
      <c r="Z125" s="339"/>
    </row>
    <row r="126" spans="1:26" ht="12.75" customHeight="1">
      <c r="A126" s="339"/>
      <c r="B126" s="339"/>
      <c r="C126" s="339"/>
      <c r="D126" s="339"/>
      <c r="E126" s="339"/>
      <c r="F126" s="339"/>
      <c r="G126" s="339"/>
      <c r="H126" s="339"/>
      <c r="I126" s="339"/>
      <c r="J126" s="352"/>
      <c r="K126" s="339"/>
      <c r="L126" s="339"/>
      <c r="M126" s="339"/>
      <c r="N126" s="339"/>
      <c r="O126" s="339"/>
      <c r="P126" s="29"/>
      <c r="Q126" s="338"/>
      <c r="R126" s="339"/>
      <c r="S126" s="339"/>
      <c r="T126" s="339"/>
      <c r="U126" s="339"/>
      <c r="V126" s="339"/>
      <c r="W126" s="339"/>
      <c r="X126" s="339"/>
      <c r="Y126" s="339"/>
      <c r="Z126" s="339"/>
    </row>
    <row r="127" spans="1:26" ht="12.75" customHeight="1">
      <c r="A127" s="339"/>
      <c r="B127" s="339"/>
      <c r="C127" s="339"/>
      <c r="D127" s="339"/>
      <c r="E127" s="339"/>
      <c r="F127" s="339"/>
      <c r="G127" s="339"/>
      <c r="H127" s="339"/>
      <c r="I127" s="339"/>
      <c r="J127" s="352"/>
      <c r="K127" s="339"/>
      <c r="L127" s="339"/>
      <c r="M127" s="339"/>
      <c r="N127" s="339"/>
      <c r="O127" s="339"/>
      <c r="P127" s="29"/>
      <c r="Q127" s="338"/>
      <c r="R127" s="339"/>
      <c r="S127" s="339"/>
      <c r="T127" s="339"/>
      <c r="U127" s="339"/>
      <c r="V127" s="339"/>
      <c r="W127" s="339"/>
      <c r="X127" s="339"/>
      <c r="Y127" s="339"/>
      <c r="Z127" s="339"/>
    </row>
    <row r="128" spans="1:26" ht="12.75" customHeight="1">
      <c r="A128" s="339"/>
      <c r="B128" s="339"/>
      <c r="C128" s="339"/>
      <c r="D128" s="339"/>
      <c r="E128" s="339"/>
      <c r="F128" s="339"/>
      <c r="G128" s="339"/>
      <c r="H128" s="339"/>
      <c r="I128" s="339"/>
      <c r="J128" s="352"/>
      <c r="K128" s="339"/>
      <c r="L128" s="339"/>
      <c r="M128" s="339"/>
      <c r="N128" s="339"/>
      <c r="O128" s="339"/>
      <c r="P128" s="29"/>
      <c r="Q128" s="338"/>
      <c r="R128" s="339"/>
      <c r="S128" s="339"/>
      <c r="T128" s="339"/>
      <c r="U128" s="339"/>
      <c r="V128" s="339"/>
      <c r="W128" s="339"/>
      <c r="X128" s="339"/>
      <c r="Y128" s="339"/>
      <c r="Z128" s="339"/>
    </row>
    <row r="129" spans="1:26" ht="12.75" customHeight="1">
      <c r="A129" s="339"/>
      <c r="B129" s="339"/>
      <c r="C129" s="339"/>
      <c r="D129" s="339"/>
      <c r="E129" s="339"/>
      <c r="F129" s="339"/>
      <c r="G129" s="339"/>
      <c r="H129" s="339"/>
      <c r="I129" s="339"/>
      <c r="J129" s="352"/>
      <c r="K129" s="339"/>
      <c r="L129" s="339"/>
      <c r="M129" s="339"/>
      <c r="N129" s="339"/>
      <c r="O129" s="339"/>
      <c r="P129" s="29"/>
      <c r="Q129" s="338"/>
      <c r="R129" s="339"/>
      <c r="S129" s="339"/>
      <c r="T129" s="339"/>
      <c r="U129" s="339"/>
      <c r="V129" s="339"/>
      <c r="W129" s="339"/>
      <c r="X129" s="339"/>
      <c r="Y129" s="339"/>
      <c r="Z129" s="339"/>
    </row>
    <row r="130" spans="1:26" ht="12.75" customHeight="1">
      <c r="A130" s="339"/>
      <c r="B130" s="339"/>
      <c r="C130" s="339"/>
      <c r="D130" s="339"/>
      <c r="E130" s="339"/>
      <c r="F130" s="339"/>
      <c r="G130" s="339"/>
      <c r="H130" s="339"/>
      <c r="I130" s="339"/>
      <c r="J130" s="352"/>
      <c r="K130" s="339"/>
      <c r="L130" s="339"/>
      <c r="M130" s="339"/>
      <c r="N130" s="339"/>
      <c r="O130" s="339"/>
      <c r="P130" s="29"/>
      <c r="Q130" s="338"/>
      <c r="R130" s="339"/>
      <c r="S130" s="339"/>
      <c r="T130" s="339"/>
      <c r="U130" s="339"/>
      <c r="V130" s="339"/>
      <c r="W130" s="339"/>
      <c r="X130" s="339"/>
      <c r="Y130" s="339"/>
      <c r="Z130" s="339"/>
    </row>
    <row r="131" spans="1:26" ht="12.75" customHeight="1">
      <c r="A131" s="339"/>
      <c r="B131" s="339"/>
      <c r="C131" s="339"/>
      <c r="D131" s="339"/>
      <c r="E131" s="339"/>
      <c r="F131" s="339"/>
      <c r="G131" s="339"/>
      <c r="H131" s="339"/>
      <c r="I131" s="339"/>
      <c r="J131" s="352"/>
      <c r="K131" s="339"/>
      <c r="L131" s="339"/>
      <c r="M131" s="339"/>
      <c r="N131" s="339"/>
      <c r="O131" s="339"/>
      <c r="P131" s="29"/>
      <c r="Q131" s="338"/>
      <c r="R131" s="339"/>
      <c r="S131" s="339"/>
      <c r="T131" s="339"/>
      <c r="U131" s="339"/>
      <c r="V131" s="339"/>
      <c r="W131" s="339"/>
      <c r="X131" s="339"/>
      <c r="Y131" s="339"/>
      <c r="Z131" s="339"/>
    </row>
    <row r="132" spans="1:26" ht="12.75" customHeight="1">
      <c r="A132" s="339"/>
      <c r="B132" s="339"/>
      <c r="C132" s="339"/>
      <c r="D132" s="339"/>
      <c r="E132" s="339"/>
      <c r="F132" s="339"/>
      <c r="G132" s="339"/>
      <c r="H132" s="339"/>
      <c r="I132" s="339"/>
      <c r="J132" s="352"/>
      <c r="K132" s="339"/>
      <c r="L132" s="339"/>
      <c r="M132" s="339"/>
      <c r="N132" s="339"/>
      <c r="O132" s="339"/>
      <c r="P132" s="29"/>
      <c r="Q132" s="338"/>
      <c r="R132" s="339"/>
      <c r="S132" s="339"/>
      <c r="T132" s="339"/>
      <c r="U132" s="339"/>
      <c r="V132" s="339"/>
      <c r="W132" s="339"/>
      <c r="X132" s="339"/>
      <c r="Y132" s="339"/>
      <c r="Z132" s="339"/>
    </row>
    <row r="133" spans="1:26" ht="12.75" customHeight="1">
      <c r="A133" s="339"/>
      <c r="B133" s="339"/>
      <c r="C133" s="339"/>
      <c r="D133" s="339"/>
      <c r="E133" s="339"/>
      <c r="F133" s="339"/>
      <c r="G133" s="339"/>
      <c r="H133" s="339"/>
      <c r="I133" s="339"/>
      <c r="J133" s="352"/>
      <c r="K133" s="339"/>
      <c r="L133" s="339"/>
      <c r="M133" s="339"/>
      <c r="N133" s="339"/>
      <c r="O133" s="339"/>
      <c r="P133" s="29"/>
      <c r="Q133" s="338"/>
      <c r="R133" s="339"/>
      <c r="S133" s="339"/>
      <c r="T133" s="339"/>
      <c r="U133" s="339"/>
      <c r="V133" s="339"/>
      <c r="W133" s="339"/>
      <c r="X133" s="339"/>
      <c r="Y133" s="339"/>
      <c r="Z133" s="339"/>
    </row>
    <row r="134" spans="1:26" ht="12.75" customHeight="1">
      <c r="A134" s="339"/>
      <c r="B134" s="339"/>
      <c r="C134" s="339"/>
      <c r="D134" s="339"/>
      <c r="E134" s="339"/>
      <c r="F134" s="339"/>
      <c r="G134" s="339"/>
      <c r="H134" s="339"/>
      <c r="I134" s="339"/>
      <c r="J134" s="352"/>
      <c r="K134" s="339"/>
      <c r="L134" s="339"/>
      <c r="M134" s="339"/>
      <c r="N134" s="339"/>
      <c r="O134" s="339"/>
      <c r="P134" s="29"/>
      <c r="Q134" s="338"/>
      <c r="R134" s="339"/>
      <c r="S134" s="339"/>
      <c r="T134" s="339"/>
      <c r="U134" s="339"/>
      <c r="V134" s="339"/>
      <c r="W134" s="339"/>
      <c r="X134" s="339"/>
      <c r="Y134" s="339"/>
      <c r="Z134" s="339"/>
    </row>
    <row r="135" spans="1:26" ht="12.75" customHeight="1">
      <c r="A135" s="339"/>
      <c r="B135" s="339"/>
      <c r="C135" s="339"/>
      <c r="D135" s="339"/>
      <c r="E135" s="339"/>
      <c r="F135" s="339"/>
      <c r="G135" s="339"/>
      <c r="H135" s="339"/>
      <c r="I135" s="339"/>
      <c r="J135" s="352"/>
      <c r="K135" s="339"/>
      <c r="L135" s="339"/>
      <c r="M135" s="339"/>
      <c r="N135" s="339"/>
      <c r="O135" s="339"/>
      <c r="P135" s="29"/>
      <c r="Q135" s="338"/>
      <c r="R135" s="339"/>
      <c r="S135" s="339"/>
      <c r="T135" s="339"/>
      <c r="U135" s="339"/>
      <c r="V135" s="339"/>
      <c r="W135" s="339"/>
      <c r="X135" s="339"/>
      <c r="Y135" s="339"/>
      <c r="Z135" s="339"/>
    </row>
    <row r="136" spans="1:26" ht="12.75" customHeight="1">
      <c r="A136" s="339"/>
      <c r="B136" s="339"/>
      <c r="C136" s="339"/>
      <c r="D136" s="339"/>
      <c r="E136" s="339"/>
      <c r="F136" s="339"/>
      <c r="G136" s="339"/>
      <c r="H136" s="339"/>
      <c r="I136" s="339"/>
      <c r="J136" s="352"/>
      <c r="K136" s="339"/>
      <c r="L136" s="339"/>
      <c r="M136" s="339"/>
      <c r="N136" s="339"/>
      <c r="O136" s="339"/>
      <c r="P136" s="29"/>
      <c r="Q136" s="338"/>
      <c r="R136" s="339"/>
      <c r="S136" s="339"/>
      <c r="T136" s="339"/>
      <c r="U136" s="339"/>
      <c r="V136" s="339"/>
      <c r="W136" s="339"/>
      <c r="X136" s="339"/>
      <c r="Y136" s="339"/>
      <c r="Z136" s="339"/>
    </row>
    <row r="137" spans="1:26" ht="12.75" customHeight="1">
      <c r="A137" s="339"/>
      <c r="B137" s="339"/>
      <c r="C137" s="339"/>
      <c r="D137" s="339"/>
      <c r="E137" s="339"/>
      <c r="F137" s="339"/>
      <c r="G137" s="339"/>
      <c r="H137" s="339"/>
      <c r="I137" s="339"/>
      <c r="J137" s="352"/>
      <c r="K137" s="339"/>
      <c r="L137" s="339"/>
      <c r="M137" s="339"/>
      <c r="N137" s="339"/>
      <c r="O137" s="339"/>
      <c r="P137" s="29"/>
      <c r="Q137" s="338"/>
      <c r="R137" s="339"/>
      <c r="S137" s="339"/>
      <c r="T137" s="339"/>
      <c r="U137" s="339"/>
      <c r="V137" s="339"/>
      <c r="W137" s="339"/>
      <c r="X137" s="339"/>
      <c r="Y137" s="339"/>
      <c r="Z137" s="339"/>
    </row>
    <row r="138" spans="1:26" ht="12.75" customHeight="1">
      <c r="A138" s="339"/>
      <c r="B138" s="339"/>
      <c r="C138" s="339"/>
      <c r="D138" s="339"/>
      <c r="E138" s="339"/>
      <c r="F138" s="339"/>
      <c r="G138" s="339"/>
      <c r="H138" s="339"/>
      <c r="I138" s="339"/>
      <c r="J138" s="352"/>
      <c r="K138" s="339"/>
      <c r="L138" s="339"/>
      <c r="M138" s="339"/>
      <c r="N138" s="339"/>
      <c r="O138" s="339"/>
      <c r="P138" s="29"/>
      <c r="Q138" s="338"/>
      <c r="R138" s="339"/>
      <c r="S138" s="339"/>
      <c r="T138" s="339"/>
      <c r="U138" s="339"/>
      <c r="V138" s="339"/>
      <c r="W138" s="339"/>
      <c r="X138" s="339"/>
      <c r="Y138" s="339"/>
      <c r="Z138" s="339"/>
    </row>
    <row r="139" spans="1:26" ht="12.75" customHeight="1">
      <c r="A139" s="339"/>
      <c r="B139" s="339"/>
      <c r="C139" s="339"/>
      <c r="D139" s="339"/>
      <c r="E139" s="339"/>
      <c r="F139" s="339"/>
      <c r="G139" s="339"/>
      <c r="H139" s="339"/>
      <c r="I139" s="339"/>
      <c r="J139" s="352"/>
      <c r="K139" s="339"/>
      <c r="L139" s="339"/>
      <c r="M139" s="339"/>
      <c r="N139" s="339"/>
      <c r="O139" s="339"/>
      <c r="P139" s="29"/>
      <c r="Q139" s="338"/>
      <c r="R139" s="339"/>
      <c r="S139" s="339"/>
      <c r="T139" s="339"/>
      <c r="U139" s="339"/>
      <c r="V139" s="339"/>
      <c r="W139" s="339"/>
      <c r="X139" s="339"/>
      <c r="Y139" s="339"/>
      <c r="Z139" s="339"/>
    </row>
    <row r="140" spans="1:26" ht="12.75" customHeight="1">
      <c r="A140" s="339"/>
      <c r="B140" s="339"/>
      <c r="C140" s="339"/>
      <c r="D140" s="339"/>
      <c r="E140" s="339"/>
      <c r="F140" s="339"/>
      <c r="G140" s="339"/>
      <c r="H140" s="339"/>
      <c r="I140" s="339"/>
      <c r="J140" s="352"/>
      <c r="K140" s="339"/>
      <c r="L140" s="339"/>
      <c r="M140" s="339"/>
      <c r="N140" s="339"/>
      <c r="O140" s="339"/>
      <c r="P140" s="29"/>
      <c r="Q140" s="338"/>
      <c r="R140" s="339"/>
      <c r="S140" s="339"/>
      <c r="T140" s="339"/>
      <c r="U140" s="339"/>
      <c r="V140" s="339"/>
      <c r="W140" s="339"/>
      <c r="X140" s="339"/>
      <c r="Y140" s="339"/>
      <c r="Z140" s="339"/>
    </row>
    <row r="141" spans="1:26" ht="12.75" customHeight="1">
      <c r="A141" s="339"/>
      <c r="B141" s="339"/>
      <c r="C141" s="339"/>
      <c r="D141" s="339"/>
      <c r="E141" s="339"/>
      <c r="F141" s="339"/>
      <c r="G141" s="339"/>
      <c r="H141" s="339"/>
      <c r="I141" s="339"/>
      <c r="J141" s="352"/>
      <c r="K141" s="339"/>
      <c r="L141" s="339"/>
      <c r="M141" s="339"/>
      <c r="N141" s="339"/>
      <c r="O141" s="339"/>
      <c r="P141" s="29"/>
      <c r="Q141" s="338"/>
      <c r="R141" s="339"/>
      <c r="S141" s="339"/>
      <c r="T141" s="339"/>
      <c r="U141" s="339"/>
      <c r="V141" s="339"/>
      <c r="W141" s="339"/>
      <c r="X141" s="339"/>
      <c r="Y141" s="339"/>
      <c r="Z141" s="339"/>
    </row>
    <row r="142" spans="1:26" ht="12.75" customHeight="1">
      <c r="A142" s="339"/>
      <c r="B142" s="339"/>
      <c r="C142" s="339"/>
      <c r="D142" s="339"/>
      <c r="E142" s="339"/>
      <c r="F142" s="339"/>
      <c r="G142" s="339"/>
      <c r="H142" s="339"/>
      <c r="I142" s="339"/>
      <c r="J142" s="352"/>
      <c r="K142" s="339"/>
      <c r="L142" s="339"/>
      <c r="M142" s="339"/>
      <c r="N142" s="339"/>
      <c r="O142" s="339"/>
      <c r="P142" s="29"/>
      <c r="Q142" s="338"/>
      <c r="R142" s="339"/>
      <c r="S142" s="339"/>
      <c r="T142" s="339"/>
      <c r="U142" s="339"/>
      <c r="V142" s="339"/>
      <c r="W142" s="339"/>
      <c r="X142" s="339"/>
      <c r="Y142" s="339"/>
      <c r="Z142" s="339"/>
    </row>
    <row r="143" spans="1:26" ht="12.75" customHeight="1">
      <c r="A143" s="339"/>
      <c r="B143" s="339"/>
      <c r="C143" s="339"/>
      <c r="D143" s="339"/>
      <c r="E143" s="339"/>
      <c r="F143" s="339"/>
      <c r="G143" s="339"/>
      <c r="H143" s="339"/>
      <c r="I143" s="339"/>
      <c r="J143" s="352"/>
      <c r="K143" s="339"/>
      <c r="L143" s="339"/>
      <c r="M143" s="339"/>
      <c r="N143" s="339"/>
      <c r="O143" s="339"/>
      <c r="P143" s="29"/>
      <c r="Q143" s="338"/>
      <c r="R143" s="339"/>
      <c r="S143" s="339"/>
      <c r="T143" s="339"/>
      <c r="U143" s="339"/>
      <c r="V143" s="339"/>
      <c r="W143" s="339"/>
      <c r="X143" s="339"/>
      <c r="Y143" s="339"/>
      <c r="Z143" s="339"/>
    </row>
    <row r="144" spans="1:26" ht="12.75" customHeight="1">
      <c r="A144" s="339"/>
      <c r="B144" s="339"/>
      <c r="C144" s="339"/>
      <c r="D144" s="339"/>
      <c r="E144" s="339"/>
      <c r="F144" s="339"/>
      <c r="G144" s="339"/>
      <c r="H144" s="339"/>
      <c r="I144" s="339"/>
      <c r="J144" s="352"/>
      <c r="K144" s="339"/>
      <c r="L144" s="339"/>
      <c r="M144" s="339"/>
      <c r="N144" s="339"/>
      <c r="O144" s="339"/>
      <c r="P144" s="29"/>
      <c r="Q144" s="338"/>
      <c r="R144" s="339"/>
      <c r="S144" s="339"/>
      <c r="T144" s="339"/>
      <c r="U144" s="339"/>
      <c r="V144" s="339"/>
      <c r="W144" s="339"/>
      <c r="X144" s="339"/>
      <c r="Y144" s="339"/>
      <c r="Z144" s="339"/>
    </row>
    <row r="145" spans="1:26" ht="12.75" customHeight="1">
      <c r="A145" s="339"/>
      <c r="B145" s="339"/>
      <c r="C145" s="339"/>
      <c r="D145" s="339"/>
      <c r="E145" s="339"/>
      <c r="F145" s="339"/>
      <c r="G145" s="339"/>
      <c r="H145" s="339"/>
      <c r="I145" s="339"/>
      <c r="J145" s="352"/>
      <c r="K145" s="339"/>
      <c r="L145" s="339"/>
      <c r="M145" s="339"/>
      <c r="N145" s="339"/>
      <c r="O145" s="339"/>
      <c r="P145" s="29"/>
      <c r="Q145" s="338"/>
      <c r="R145" s="339"/>
      <c r="S145" s="339"/>
      <c r="T145" s="339"/>
      <c r="U145" s="339"/>
      <c r="V145" s="339"/>
      <c r="W145" s="339"/>
      <c r="X145" s="339"/>
      <c r="Y145" s="339"/>
      <c r="Z145" s="339"/>
    </row>
    <row r="146" spans="1:26" ht="12.75" customHeight="1">
      <c r="A146" s="339"/>
      <c r="B146" s="339"/>
      <c r="C146" s="339"/>
      <c r="D146" s="339"/>
      <c r="E146" s="339"/>
      <c r="F146" s="339"/>
      <c r="G146" s="339"/>
      <c r="H146" s="339"/>
      <c r="I146" s="339"/>
      <c r="J146" s="352"/>
      <c r="K146" s="339"/>
      <c r="L146" s="339"/>
      <c r="M146" s="339"/>
      <c r="N146" s="339"/>
      <c r="O146" s="339"/>
      <c r="P146" s="29"/>
      <c r="Q146" s="338"/>
      <c r="R146" s="339"/>
      <c r="S146" s="339"/>
      <c r="T146" s="339"/>
      <c r="U146" s="339"/>
      <c r="V146" s="339"/>
      <c r="W146" s="339"/>
      <c r="X146" s="339"/>
      <c r="Y146" s="339"/>
      <c r="Z146" s="339"/>
    </row>
    <row r="147" spans="1:26" ht="12.75" customHeight="1">
      <c r="A147" s="339"/>
      <c r="B147" s="339"/>
      <c r="C147" s="339"/>
      <c r="D147" s="339"/>
      <c r="E147" s="339"/>
      <c r="F147" s="339"/>
      <c r="G147" s="339"/>
      <c r="H147" s="339"/>
      <c r="I147" s="339"/>
      <c r="J147" s="352"/>
      <c r="K147" s="339"/>
      <c r="L147" s="339"/>
      <c r="M147" s="339"/>
      <c r="N147" s="339"/>
      <c r="O147" s="339"/>
      <c r="P147" s="29"/>
      <c r="Q147" s="338"/>
      <c r="R147" s="339"/>
      <c r="S147" s="339"/>
      <c r="T147" s="339"/>
      <c r="U147" s="339"/>
      <c r="V147" s="339"/>
      <c r="W147" s="339"/>
      <c r="X147" s="339"/>
      <c r="Y147" s="339"/>
      <c r="Z147" s="339"/>
    </row>
    <row r="148" spans="1:26" ht="12.75" customHeight="1">
      <c r="A148" s="339"/>
      <c r="B148" s="339"/>
      <c r="C148" s="339"/>
      <c r="D148" s="339"/>
      <c r="E148" s="339"/>
      <c r="F148" s="339"/>
      <c r="G148" s="339"/>
      <c r="H148" s="339"/>
      <c r="I148" s="339"/>
      <c r="J148" s="352"/>
      <c r="K148" s="339"/>
      <c r="L148" s="339"/>
      <c r="M148" s="339"/>
      <c r="N148" s="339"/>
      <c r="O148" s="339"/>
      <c r="P148" s="29"/>
      <c r="Q148" s="338"/>
      <c r="R148" s="339"/>
      <c r="S148" s="339"/>
      <c r="T148" s="339"/>
      <c r="U148" s="339"/>
      <c r="V148" s="339"/>
      <c r="W148" s="339"/>
      <c r="X148" s="339"/>
      <c r="Y148" s="339"/>
      <c r="Z148" s="339"/>
    </row>
    <row r="149" spans="1:26" ht="12.75" customHeight="1">
      <c r="A149" s="339"/>
      <c r="B149" s="339"/>
      <c r="C149" s="339"/>
      <c r="D149" s="339"/>
      <c r="E149" s="339"/>
      <c r="F149" s="339"/>
      <c r="G149" s="339"/>
      <c r="H149" s="339"/>
      <c r="I149" s="339"/>
      <c r="J149" s="352"/>
      <c r="K149" s="339"/>
      <c r="L149" s="339"/>
      <c r="M149" s="339"/>
      <c r="N149" s="339"/>
      <c r="O149" s="339"/>
      <c r="P149" s="29"/>
      <c r="Q149" s="338"/>
      <c r="R149" s="339"/>
      <c r="S149" s="339"/>
      <c r="T149" s="339"/>
      <c r="U149" s="339"/>
      <c r="V149" s="339"/>
      <c r="W149" s="339"/>
      <c r="X149" s="339"/>
      <c r="Y149" s="339"/>
      <c r="Z149" s="339"/>
    </row>
    <row r="150" spans="1:26" ht="12.75" customHeight="1">
      <c r="A150" s="339"/>
      <c r="B150" s="339"/>
      <c r="C150" s="339"/>
      <c r="D150" s="339"/>
      <c r="E150" s="339"/>
      <c r="F150" s="339"/>
      <c r="G150" s="339"/>
      <c r="H150" s="339"/>
      <c r="I150" s="339"/>
      <c r="J150" s="352"/>
      <c r="K150" s="339"/>
      <c r="L150" s="339"/>
      <c r="M150" s="339"/>
      <c r="N150" s="339"/>
      <c r="O150" s="339"/>
      <c r="P150" s="29"/>
      <c r="Q150" s="338"/>
      <c r="R150" s="339"/>
      <c r="S150" s="339"/>
      <c r="T150" s="339"/>
      <c r="U150" s="339"/>
      <c r="V150" s="339"/>
      <c r="W150" s="339"/>
      <c r="X150" s="339"/>
      <c r="Y150" s="339"/>
      <c r="Z150" s="339"/>
    </row>
    <row r="151" spans="1:26" ht="12.75" customHeight="1">
      <c r="A151" s="339"/>
      <c r="B151" s="339"/>
      <c r="C151" s="339"/>
      <c r="D151" s="339"/>
      <c r="E151" s="339"/>
      <c r="F151" s="339"/>
      <c r="G151" s="339"/>
      <c r="H151" s="339"/>
      <c r="I151" s="339"/>
      <c r="J151" s="352"/>
      <c r="K151" s="339"/>
      <c r="L151" s="339"/>
      <c r="M151" s="339"/>
      <c r="N151" s="339"/>
      <c r="O151" s="339"/>
      <c r="P151" s="29"/>
      <c r="Q151" s="338"/>
      <c r="R151" s="339"/>
      <c r="S151" s="339"/>
      <c r="T151" s="339"/>
      <c r="U151" s="339"/>
      <c r="V151" s="339"/>
      <c r="W151" s="339"/>
      <c r="X151" s="339"/>
      <c r="Y151" s="339"/>
      <c r="Z151" s="339"/>
    </row>
    <row r="152" spans="1:26" ht="12.75" customHeight="1">
      <c r="A152" s="339"/>
      <c r="B152" s="339"/>
      <c r="C152" s="339"/>
      <c r="D152" s="339"/>
      <c r="E152" s="339"/>
      <c r="F152" s="339"/>
      <c r="G152" s="339"/>
      <c r="H152" s="339"/>
      <c r="I152" s="339"/>
      <c r="J152" s="352"/>
      <c r="K152" s="339"/>
      <c r="L152" s="339"/>
      <c r="M152" s="339"/>
      <c r="N152" s="339"/>
      <c r="O152" s="339"/>
      <c r="P152" s="29"/>
      <c r="Q152" s="338"/>
      <c r="R152" s="339"/>
      <c r="S152" s="339"/>
      <c r="T152" s="339"/>
      <c r="U152" s="339"/>
      <c r="V152" s="339"/>
      <c r="W152" s="339"/>
      <c r="X152" s="339"/>
      <c r="Y152" s="339"/>
      <c r="Z152" s="339"/>
    </row>
    <row r="153" spans="1:26" ht="12.75" customHeight="1">
      <c r="A153" s="339"/>
      <c r="B153" s="339"/>
      <c r="C153" s="339"/>
      <c r="D153" s="339"/>
      <c r="E153" s="339"/>
      <c r="F153" s="339"/>
      <c r="G153" s="339"/>
      <c r="H153" s="339"/>
      <c r="I153" s="339"/>
      <c r="J153" s="352"/>
      <c r="K153" s="339"/>
      <c r="L153" s="339"/>
      <c r="M153" s="339"/>
      <c r="N153" s="339"/>
      <c r="O153" s="339"/>
      <c r="P153" s="29"/>
      <c r="Q153" s="338"/>
      <c r="R153" s="339"/>
      <c r="S153" s="339"/>
      <c r="T153" s="339"/>
      <c r="U153" s="339"/>
      <c r="V153" s="339"/>
      <c r="W153" s="339"/>
      <c r="X153" s="339"/>
      <c r="Y153" s="339"/>
      <c r="Z153" s="339"/>
    </row>
    <row r="154" spans="1:26" ht="12.75" customHeight="1">
      <c r="A154" s="339"/>
      <c r="B154" s="339"/>
      <c r="C154" s="339"/>
      <c r="D154" s="339"/>
      <c r="E154" s="339"/>
      <c r="F154" s="339"/>
      <c r="G154" s="339"/>
      <c r="H154" s="339"/>
      <c r="I154" s="339"/>
      <c r="J154" s="352"/>
      <c r="K154" s="339"/>
      <c r="L154" s="339"/>
      <c r="M154" s="339"/>
      <c r="N154" s="339"/>
      <c r="O154" s="339"/>
      <c r="P154" s="29"/>
      <c r="Q154" s="338"/>
      <c r="R154" s="339"/>
      <c r="S154" s="339"/>
      <c r="T154" s="339"/>
      <c r="U154" s="339"/>
      <c r="V154" s="339"/>
      <c r="W154" s="339"/>
      <c r="X154" s="339"/>
      <c r="Y154" s="339"/>
      <c r="Z154" s="339"/>
    </row>
    <row r="155" spans="1:26" ht="12.75" customHeight="1">
      <c r="A155" s="339"/>
      <c r="B155" s="339"/>
      <c r="C155" s="339"/>
      <c r="D155" s="339"/>
      <c r="E155" s="339"/>
      <c r="F155" s="339"/>
      <c r="G155" s="339"/>
      <c r="H155" s="339"/>
      <c r="I155" s="339"/>
      <c r="J155" s="352"/>
      <c r="K155" s="339"/>
      <c r="L155" s="339"/>
      <c r="M155" s="339"/>
      <c r="N155" s="339"/>
      <c r="O155" s="339"/>
      <c r="P155" s="29"/>
      <c r="Q155" s="338"/>
      <c r="R155" s="339"/>
      <c r="S155" s="339"/>
      <c r="T155" s="339"/>
      <c r="U155" s="339"/>
      <c r="V155" s="339"/>
      <c r="W155" s="339"/>
      <c r="X155" s="339"/>
      <c r="Y155" s="339"/>
      <c r="Z155" s="339"/>
    </row>
    <row r="156" spans="1:26" ht="12.75" customHeight="1">
      <c r="A156" s="339"/>
      <c r="B156" s="339"/>
      <c r="C156" s="339"/>
      <c r="D156" s="339"/>
      <c r="E156" s="339"/>
      <c r="F156" s="339"/>
      <c r="G156" s="339"/>
      <c r="H156" s="339"/>
      <c r="I156" s="339"/>
      <c r="J156" s="352"/>
      <c r="K156" s="339"/>
      <c r="L156" s="339"/>
      <c r="M156" s="339"/>
      <c r="N156" s="339"/>
      <c r="O156" s="339"/>
      <c r="P156" s="29"/>
      <c r="Q156" s="338"/>
      <c r="R156" s="339"/>
      <c r="S156" s="339"/>
      <c r="T156" s="339"/>
      <c r="U156" s="339"/>
      <c r="V156" s="339"/>
      <c r="W156" s="339"/>
      <c r="X156" s="339"/>
      <c r="Y156" s="339"/>
      <c r="Z156" s="339"/>
    </row>
    <row r="157" spans="1:26" ht="12.75" customHeight="1">
      <c r="A157" s="339"/>
      <c r="B157" s="339"/>
      <c r="C157" s="339"/>
      <c r="D157" s="339"/>
      <c r="E157" s="339"/>
      <c r="F157" s="339"/>
      <c r="G157" s="339"/>
      <c r="H157" s="339"/>
      <c r="I157" s="339"/>
      <c r="J157" s="352"/>
      <c r="K157" s="339"/>
      <c r="L157" s="339"/>
      <c r="M157" s="339"/>
      <c r="N157" s="339"/>
      <c r="O157" s="339"/>
      <c r="P157" s="29"/>
      <c r="Q157" s="338"/>
      <c r="R157" s="339"/>
      <c r="S157" s="339"/>
      <c r="T157" s="339"/>
      <c r="U157" s="339"/>
      <c r="V157" s="339"/>
      <c r="W157" s="339"/>
      <c r="X157" s="339"/>
      <c r="Y157" s="339"/>
      <c r="Z157" s="339"/>
    </row>
    <row r="158" spans="1:26" ht="12.75" customHeight="1">
      <c r="A158" s="339"/>
      <c r="B158" s="339"/>
      <c r="C158" s="339"/>
      <c r="D158" s="339"/>
      <c r="E158" s="339"/>
      <c r="F158" s="339"/>
      <c r="G158" s="339"/>
      <c r="H158" s="339"/>
      <c r="I158" s="339"/>
      <c r="J158" s="352"/>
      <c r="K158" s="339"/>
      <c r="L158" s="339"/>
      <c r="M158" s="339"/>
      <c r="N158" s="339"/>
      <c r="O158" s="339"/>
      <c r="P158" s="29"/>
      <c r="Q158" s="338"/>
      <c r="R158" s="339"/>
      <c r="S158" s="339"/>
      <c r="T158" s="339"/>
      <c r="U158" s="339"/>
      <c r="V158" s="339"/>
      <c r="W158" s="339"/>
      <c r="X158" s="339"/>
      <c r="Y158" s="339"/>
      <c r="Z158" s="339"/>
    </row>
    <row r="159" spans="1:26" ht="12.75" customHeight="1">
      <c r="A159" s="339"/>
      <c r="B159" s="339"/>
      <c r="C159" s="339"/>
      <c r="D159" s="339"/>
      <c r="E159" s="339"/>
      <c r="F159" s="339"/>
      <c r="G159" s="339"/>
      <c r="H159" s="339"/>
      <c r="I159" s="339"/>
      <c r="J159" s="352"/>
      <c r="K159" s="339"/>
      <c r="L159" s="339"/>
      <c r="M159" s="339"/>
      <c r="N159" s="339"/>
      <c r="O159" s="339"/>
      <c r="P159" s="29"/>
      <c r="Q159" s="338"/>
      <c r="R159" s="339"/>
      <c r="S159" s="339"/>
      <c r="T159" s="339"/>
      <c r="U159" s="339"/>
      <c r="V159" s="339"/>
      <c r="W159" s="339"/>
      <c r="X159" s="339"/>
      <c r="Y159" s="339"/>
      <c r="Z159" s="339"/>
    </row>
    <row r="160" spans="1:26" ht="12.75" customHeight="1">
      <c r="A160" s="339"/>
      <c r="B160" s="339"/>
      <c r="C160" s="339"/>
      <c r="D160" s="339"/>
      <c r="E160" s="339"/>
      <c r="F160" s="339"/>
      <c r="G160" s="339"/>
      <c r="H160" s="339"/>
      <c r="I160" s="339"/>
      <c r="J160" s="352"/>
      <c r="K160" s="339"/>
      <c r="L160" s="339"/>
      <c r="M160" s="339"/>
      <c r="N160" s="339"/>
      <c r="O160" s="339"/>
      <c r="P160" s="29"/>
      <c r="Q160" s="338"/>
      <c r="R160" s="339"/>
      <c r="S160" s="339"/>
      <c r="T160" s="339"/>
      <c r="U160" s="339"/>
      <c r="V160" s="339"/>
      <c r="W160" s="339"/>
      <c r="X160" s="339"/>
      <c r="Y160" s="339"/>
      <c r="Z160" s="339"/>
    </row>
    <row r="161" spans="1:26" ht="12.75" customHeight="1">
      <c r="A161" s="339"/>
      <c r="B161" s="339"/>
      <c r="C161" s="339"/>
      <c r="D161" s="339"/>
      <c r="E161" s="339"/>
      <c r="F161" s="339"/>
      <c r="G161" s="339"/>
      <c r="H161" s="339"/>
      <c r="I161" s="339"/>
      <c r="J161" s="352"/>
      <c r="K161" s="339"/>
      <c r="L161" s="339"/>
      <c r="M161" s="339"/>
      <c r="N161" s="339"/>
      <c r="O161" s="339"/>
      <c r="P161" s="29"/>
      <c r="Q161" s="338"/>
      <c r="R161" s="339"/>
      <c r="S161" s="339"/>
      <c r="T161" s="339"/>
      <c r="U161" s="339"/>
      <c r="V161" s="339"/>
      <c r="W161" s="339"/>
      <c r="X161" s="339"/>
      <c r="Y161" s="339"/>
      <c r="Z161" s="339"/>
    </row>
    <row r="162" spans="1:26" ht="12.75" customHeight="1">
      <c r="A162" s="339"/>
      <c r="B162" s="339"/>
      <c r="C162" s="339"/>
      <c r="D162" s="339"/>
      <c r="E162" s="339"/>
      <c r="F162" s="339"/>
      <c r="G162" s="339"/>
      <c r="H162" s="339"/>
      <c r="I162" s="339"/>
      <c r="J162" s="352"/>
      <c r="K162" s="339"/>
      <c r="L162" s="339"/>
      <c r="M162" s="339"/>
      <c r="N162" s="339"/>
      <c r="O162" s="339"/>
      <c r="P162" s="29"/>
      <c r="Q162" s="338"/>
      <c r="R162" s="339"/>
      <c r="S162" s="339"/>
      <c r="T162" s="339"/>
      <c r="U162" s="339"/>
      <c r="V162" s="339"/>
      <c r="W162" s="339"/>
      <c r="X162" s="339"/>
      <c r="Y162" s="339"/>
      <c r="Z162" s="339"/>
    </row>
    <row r="163" spans="1:26" ht="12.75" customHeight="1">
      <c r="A163" s="339"/>
      <c r="B163" s="339"/>
      <c r="C163" s="339"/>
      <c r="D163" s="339"/>
      <c r="E163" s="339"/>
      <c r="F163" s="339"/>
      <c r="G163" s="339"/>
      <c r="H163" s="339"/>
      <c r="I163" s="339"/>
      <c r="J163" s="352"/>
      <c r="K163" s="339"/>
      <c r="L163" s="339"/>
      <c r="M163" s="339"/>
      <c r="N163" s="339"/>
      <c r="O163" s="339"/>
      <c r="P163" s="29"/>
      <c r="Q163" s="338"/>
      <c r="R163" s="339"/>
      <c r="S163" s="339"/>
      <c r="T163" s="339"/>
      <c r="U163" s="339"/>
      <c r="V163" s="339"/>
      <c r="W163" s="339"/>
      <c r="X163" s="339"/>
      <c r="Y163" s="339"/>
      <c r="Z163" s="339"/>
    </row>
    <row r="164" spans="1:26" ht="12.75" customHeight="1">
      <c r="A164" s="339"/>
      <c r="B164" s="339"/>
      <c r="C164" s="339"/>
      <c r="D164" s="339"/>
      <c r="E164" s="339"/>
      <c r="F164" s="339"/>
      <c r="G164" s="339"/>
      <c r="H164" s="339"/>
      <c r="I164" s="339"/>
      <c r="J164" s="352"/>
      <c r="K164" s="339"/>
      <c r="L164" s="339"/>
      <c r="M164" s="339"/>
      <c r="N164" s="339"/>
      <c r="O164" s="339"/>
      <c r="P164" s="29"/>
      <c r="Q164" s="338"/>
      <c r="R164" s="339"/>
      <c r="S164" s="339"/>
      <c r="T164" s="339"/>
      <c r="U164" s="339"/>
      <c r="V164" s="339"/>
      <c r="W164" s="339"/>
      <c r="X164" s="339"/>
      <c r="Y164" s="339"/>
      <c r="Z164" s="339"/>
    </row>
    <row r="165" spans="1:26" ht="12.75" customHeight="1">
      <c r="A165" s="339"/>
      <c r="B165" s="339"/>
      <c r="C165" s="339"/>
      <c r="D165" s="339"/>
      <c r="E165" s="339"/>
      <c r="F165" s="339"/>
      <c r="G165" s="339"/>
      <c r="H165" s="339"/>
      <c r="I165" s="339"/>
      <c r="J165" s="352"/>
      <c r="K165" s="339"/>
      <c r="L165" s="339"/>
      <c r="M165" s="339"/>
      <c r="N165" s="339"/>
      <c r="O165" s="339"/>
      <c r="P165" s="29"/>
      <c r="Q165" s="338"/>
      <c r="R165" s="339"/>
      <c r="S165" s="339"/>
      <c r="T165" s="339"/>
      <c r="U165" s="339"/>
      <c r="V165" s="339"/>
      <c r="W165" s="339"/>
      <c r="X165" s="339"/>
      <c r="Y165" s="339"/>
      <c r="Z165" s="339"/>
    </row>
    <row r="166" spans="1:26" ht="12.75" customHeight="1">
      <c r="A166" s="339"/>
      <c r="B166" s="339"/>
      <c r="C166" s="339"/>
      <c r="D166" s="339"/>
      <c r="E166" s="339"/>
      <c r="F166" s="339"/>
      <c r="G166" s="339"/>
      <c r="H166" s="339"/>
      <c r="I166" s="339"/>
      <c r="J166" s="352"/>
      <c r="K166" s="339"/>
      <c r="L166" s="339"/>
      <c r="M166" s="339"/>
      <c r="N166" s="339"/>
      <c r="O166" s="339"/>
      <c r="P166" s="29"/>
      <c r="Q166" s="338"/>
      <c r="R166" s="339"/>
      <c r="S166" s="339"/>
      <c r="T166" s="339"/>
      <c r="U166" s="339"/>
      <c r="V166" s="339"/>
      <c r="W166" s="339"/>
      <c r="X166" s="339"/>
      <c r="Y166" s="339"/>
      <c r="Z166" s="339"/>
    </row>
    <row r="167" spans="1:26" ht="12.75" customHeight="1">
      <c r="A167" s="339"/>
      <c r="B167" s="339"/>
      <c r="C167" s="339"/>
      <c r="D167" s="339"/>
      <c r="E167" s="339"/>
      <c r="F167" s="339"/>
      <c r="G167" s="339"/>
      <c r="H167" s="339"/>
      <c r="I167" s="339"/>
      <c r="J167" s="352"/>
      <c r="K167" s="339"/>
      <c r="L167" s="339"/>
      <c r="M167" s="339"/>
      <c r="N167" s="339"/>
      <c r="O167" s="339"/>
      <c r="P167" s="29"/>
      <c r="Q167" s="338"/>
      <c r="R167" s="339"/>
      <c r="S167" s="339"/>
      <c r="T167" s="339"/>
      <c r="U167" s="339"/>
      <c r="V167" s="339"/>
      <c r="W167" s="339"/>
      <c r="X167" s="339"/>
      <c r="Y167" s="339"/>
      <c r="Z167" s="339"/>
    </row>
    <row r="168" spans="1:26" ht="12.75" customHeight="1">
      <c r="A168" s="339"/>
      <c r="B168" s="339"/>
      <c r="C168" s="339"/>
      <c r="D168" s="339"/>
      <c r="E168" s="339"/>
      <c r="F168" s="339"/>
      <c r="G168" s="339"/>
      <c r="H168" s="339"/>
      <c r="I168" s="339"/>
      <c r="J168" s="352"/>
      <c r="K168" s="339"/>
      <c r="L168" s="339"/>
      <c r="M168" s="339"/>
      <c r="N168" s="339"/>
      <c r="O168" s="339"/>
      <c r="P168" s="29"/>
      <c r="Q168" s="338"/>
      <c r="R168" s="339"/>
      <c r="S168" s="339"/>
      <c r="T168" s="339"/>
      <c r="U168" s="339"/>
      <c r="V168" s="339"/>
      <c r="W168" s="339"/>
      <c r="X168" s="339"/>
      <c r="Y168" s="339"/>
      <c r="Z168" s="339"/>
    </row>
    <row r="169" spans="1:26" ht="12.75" customHeight="1">
      <c r="A169" s="339"/>
      <c r="B169" s="339"/>
      <c r="C169" s="339"/>
      <c r="D169" s="339"/>
      <c r="E169" s="339"/>
      <c r="F169" s="339"/>
      <c r="G169" s="339"/>
      <c r="H169" s="339"/>
      <c r="I169" s="339"/>
      <c r="J169" s="352"/>
      <c r="K169" s="339"/>
      <c r="L169" s="339"/>
      <c r="M169" s="339"/>
      <c r="N169" s="339"/>
      <c r="O169" s="339"/>
      <c r="P169" s="29"/>
      <c r="Q169" s="338"/>
      <c r="R169" s="339"/>
      <c r="S169" s="339"/>
      <c r="T169" s="339"/>
      <c r="U169" s="339"/>
      <c r="V169" s="339"/>
      <c r="W169" s="339"/>
      <c r="X169" s="339"/>
      <c r="Y169" s="339"/>
      <c r="Z169" s="339"/>
    </row>
    <row r="170" spans="1:26" ht="12.75" customHeight="1">
      <c r="A170" s="339"/>
      <c r="B170" s="339"/>
      <c r="C170" s="339"/>
      <c r="D170" s="339"/>
      <c r="E170" s="339"/>
      <c r="F170" s="339"/>
      <c r="G170" s="339"/>
      <c r="H170" s="339"/>
      <c r="I170" s="339"/>
      <c r="J170" s="352"/>
      <c r="K170" s="339"/>
      <c r="L170" s="339"/>
      <c r="M170" s="339"/>
      <c r="N170" s="339"/>
      <c r="O170" s="339"/>
      <c r="P170" s="29"/>
      <c r="Q170" s="338"/>
      <c r="R170" s="339"/>
      <c r="S170" s="339"/>
      <c r="T170" s="339"/>
      <c r="U170" s="339"/>
      <c r="V170" s="339"/>
      <c r="W170" s="339"/>
      <c r="X170" s="339"/>
      <c r="Y170" s="339"/>
      <c r="Z170" s="339"/>
    </row>
    <row r="171" spans="1:26" ht="12.75" customHeight="1">
      <c r="A171" s="339"/>
      <c r="B171" s="339"/>
      <c r="C171" s="339"/>
      <c r="D171" s="339"/>
      <c r="E171" s="339"/>
      <c r="F171" s="339"/>
      <c r="G171" s="339"/>
      <c r="H171" s="339"/>
      <c r="I171" s="339"/>
      <c r="J171" s="352"/>
      <c r="K171" s="339"/>
      <c r="L171" s="339"/>
      <c r="M171" s="339"/>
      <c r="N171" s="339"/>
      <c r="O171" s="339"/>
      <c r="P171" s="29"/>
      <c r="Q171" s="338"/>
      <c r="R171" s="339"/>
      <c r="S171" s="339"/>
      <c r="T171" s="339"/>
      <c r="U171" s="339"/>
      <c r="V171" s="339"/>
      <c r="W171" s="339"/>
      <c r="X171" s="339"/>
      <c r="Y171" s="339"/>
      <c r="Z171" s="339"/>
    </row>
    <row r="172" spans="1:26" ht="12.75" customHeight="1">
      <c r="A172" s="339"/>
      <c r="B172" s="339"/>
      <c r="C172" s="339"/>
      <c r="D172" s="339"/>
      <c r="E172" s="339"/>
      <c r="F172" s="339"/>
      <c r="G172" s="339"/>
      <c r="H172" s="339"/>
      <c r="I172" s="339"/>
      <c r="J172" s="352"/>
      <c r="K172" s="339"/>
      <c r="L172" s="339"/>
      <c r="M172" s="339"/>
      <c r="N172" s="339"/>
      <c r="O172" s="339"/>
      <c r="P172" s="29"/>
      <c r="Q172" s="338"/>
      <c r="R172" s="339"/>
      <c r="S172" s="339"/>
      <c r="T172" s="339"/>
      <c r="U172" s="339"/>
      <c r="V172" s="339"/>
      <c r="W172" s="339"/>
      <c r="X172" s="339"/>
      <c r="Y172" s="339"/>
      <c r="Z172" s="339"/>
    </row>
    <row r="173" spans="1:26" ht="12.75" customHeight="1">
      <c r="A173" s="339"/>
      <c r="B173" s="339"/>
      <c r="C173" s="339"/>
      <c r="D173" s="339"/>
      <c r="E173" s="339"/>
      <c r="F173" s="339"/>
      <c r="G173" s="339"/>
      <c r="H173" s="339"/>
      <c r="I173" s="339"/>
      <c r="J173" s="352"/>
      <c r="K173" s="339"/>
      <c r="L173" s="339"/>
      <c r="M173" s="339"/>
      <c r="N173" s="339"/>
      <c r="O173" s="339"/>
      <c r="P173" s="29"/>
      <c r="Q173" s="338"/>
      <c r="R173" s="339"/>
      <c r="S173" s="339"/>
      <c r="T173" s="339"/>
      <c r="U173" s="339"/>
      <c r="V173" s="339"/>
      <c r="W173" s="339"/>
      <c r="X173" s="339"/>
      <c r="Y173" s="339"/>
      <c r="Z173" s="339"/>
    </row>
    <row r="174" spans="1:26" ht="12.75" customHeight="1">
      <c r="A174" s="339"/>
      <c r="B174" s="339"/>
      <c r="C174" s="339"/>
      <c r="D174" s="339"/>
      <c r="E174" s="339"/>
      <c r="F174" s="339"/>
      <c r="G174" s="339"/>
      <c r="H174" s="339"/>
      <c r="I174" s="339"/>
      <c r="J174" s="352"/>
      <c r="K174" s="339"/>
      <c r="L174" s="339"/>
      <c r="M174" s="339"/>
      <c r="N174" s="339"/>
      <c r="O174" s="339"/>
      <c r="P174" s="29"/>
      <c r="Q174" s="338"/>
      <c r="R174" s="339"/>
      <c r="S174" s="339"/>
      <c r="T174" s="339"/>
      <c r="U174" s="339"/>
      <c r="V174" s="339"/>
      <c r="W174" s="339"/>
      <c r="X174" s="339"/>
      <c r="Y174" s="339"/>
      <c r="Z174" s="339"/>
    </row>
    <row r="175" spans="1:26" ht="12.75" customHeight="1">
      <c r="A175" s="339"/>
      <c r="B175" s="339"/>
      <c r="C175" s="339"/>
      <c r="D175" s="339"/>
      <c r="E175" s="339"/>
      <c r="F175" s="339"/>
      <c r="G175" s="339"/>
      <c r="H175" s="339"/>
      <c r="I175" s="339"/>
      <c r="J175" s="352"/>
      <c r="K175" s="339"/>
      <c r="L175" s="339"/>
      <c r="M175" s="339"/>
      <c r="N175" s="339"/>
      <c r="O175" s="339"/>
      <c r="P175" s="29"/>
      <c r="Q175" s="338"/>
      <c r="R175" s="339"/>
      <c r="S175" s="339"/>
      <c r="T175" s="339"/>
      <c r="U175" s="339"/>
      <c r="V175" s="339"/>
      <c r="W175" s="339"/>
      <c r="X175" s="339"/>
      <c r="Y175" s="339"/>
      <c r="Z175" s="339"/>
    </row>
    <row r="176" spans="1:26" ht="12.75" customHeight="1">
      <c r="A176" s="339"/>
      <c r="B176" s="339"/>
      <c r="C176" s="339"/>
      <c r="D176" s="339"/>
      <c r="E176" s="339"/>
      <c r="F176" s="339"/>
      <c r="G176" s="339"/>
      <c r="H176" s="339"/>
      <c r="I176" s="339"/>
      <c r="J176" s="352"/>
      <c r="K176" s="339"/>
      <c r="L176" s="339"/>
      <c r="M176" s="339"/>
      <c r="N176" s="339"/>
      <c r="O176" s="339"/>
      <c r="P176" s="29"/>
      <c r="Q176" s="338"/>
      <c r="R176" s="339"/>
      <c r="S176" s="339"/>
      <c r="T176" s="339"/>
      <c r="U176" s="339"/>
      <c r="V176" s="339"/>
      <c r="W176" s="339"/>
      <c r="X176" s="339"/>
      <c r="Y176" s="339"/>
      <c r="Z176" s="339"/>
    </row>
    <row r="177" spans="1:26" ht="12.75" customHeight="1">
      <c r="A177" s="339"/>
      <c r="B177" s="339"/>
      <c r="C177" s="339"/>
      <c r="D177" s="339"/>
      <c r="E177" s="339"/>
      <c r="F177" s="339"/>
      <c r="G177" s="339"/>
      <c r="H177" s="339"/>
      <c r="I177" s="339"/>
      <c r="J177" s="352"/>
      <c r="K177" s="339"/>
      <c r="L177" s="339"/>
      <c r="M177" s="339"/>
      <c r="N177" s="339"/>
      <c r="O177" s="339"/>
      <c r="P177" s="29"/>
      <c r="Q177" s="338"/>
      <c r="R177" s="339"/>
      <c r="S177" s="339"/>
      <c r="T177" s="339"/>
      <c r="U177" s="339"/>
      <c r="V177" s="339"/>
      <c r="W177" s="339"/>
      <c r="X177" s="339"/>
      <c r="Y177" s="339"/>
      <c r="Z177" s="339"/>
    </row>
    <row r="178" spans="1:26" ht="12.75" customHeight="1">
      <c r="A178" s="339"/>
      <c r="B178" s="339"/>
      <c r="C178" s="339"/>
      <c r="D178" s="339"/>
      <c r="E178" s="339"/>
      <c r="F178" s="339"/>
      <c r="G178" s="339"/>
      <c r="H178" s="339"/>
      <c r="I178" s="339"/>
      <c r="J178" s="352"/>
      <c r="K178" s="339"/>
      <c r="L178" s="339"/>
      <c r="M178" s="339"/>
      <c r="N178" s="339"/>
      <c r="O178" s="339"/>
      <c r="P178" s="29"/>
      <c r="Q178" s="338"/>
      <c r="R178" s="339"/>
      <c r="S178" s="339"/>
      <c r="T178" s="339"/>
      <c r="U178" s="339"/>
      <c r="V178" s="339"/>
      <c r="W178" s="339"/>
      <c r="X178" s="339"/>
      <c r="Y178" s="339"/>
      <c r="Z178" s="339"/>
    </row>
    <row r="179" spans="1:26" ht="12.75" customHeight="1">
      <c r="A179" s="339"/>
      <c r="B179" s="339"/>
      <c r="C179" s="339"/>
      <c r="D179" s="339"/>
      <c r="E179" s="339"/>
      <c r="F179" s="339"/>
      <c r="G179" s="339"/>
      <c r="H179" s="339"/>
      <c r="I179" s="339"/>
      <c r="J179" s="352"/>
      <c r="K179" s="339"/>
      <c r="L179" s="339"/>
      <c r="M179" s="339"/>
      <c r="N179" s="339"/>
      <c r="O179" s="339"/>
      <c r="P179" s="29"/>
      <c r="Q179" s="338"/>
      <c r="R179" s="339"/>
      <c r="S179" s="339"/>
      <c r="T179" s="339"/>
      <c r="U179" s="339"/>
      <c r="V179" s="339"/>
      <c r="W179" s="339"/>
      <c r="X179" s="339"/>
      <c r="Y179" s="339"/>
      <c r="Z179" s="339"/>
    </row>
    <row r="180" spans="1:26" ht="12.75" customHeight="1">
      <c r="A180" s="339"/>
      <c r="B180" s="339"/>
      <c r="C180" s="339"/>
      <c r="D180" s="339"/>
      <c r="E180" s="339"/>
      <c r="F180" s="339"/>
      <c r="G180" s="339"/>
      <c r="H180" s="339"/>
      <c r="I180" s="339"/>
      <c r="J180" s="352"/>
      <c r="K180" s="339"/>
      <c r="L180" s="339"/>
      <c r="M180" s="339"/>
      <c r="N180" s="339"/>
      <c r="O180" s="339"/>
      <c r="P180" s="29"/>
      <c r="Q180" s="338"/>
      <c r="R180" s="339"/>
      <c r="S180" s="339"/>
      <c r="T180" s="339"/>
      <c r="U180" s="339"/>
      <c r="V180" s="339"/>
      <c r="W180" s="339"/>
      <c r="X180" s="339"/>
      <c r="Y180" s="339"/>
      <c r="Z180" s="339"/>
    </row>
    <row r="181" spans="1:26" ht="12.75" customHeight="1">
      <c r="A181" s="339"/>
      <c r="B181" s="339"/>
      <c r="C181" s="339"/>
      <c r="D181" s="339"/>
      <c r="E181" s="339"/>
      <c r="F181" s="339"/>
      <c r="G181" s="339"/>
      <c r="H181" s="339"/>
      <c r="I181" s="339"/>
      <c r="J181" s="352"/>
      <c r="K181" s="339"/>
      <c r="L181" s="339"/>
      <c r="M181" s="339"/>
      <c r="N181" s="339"/>
      <c r="O181" s="339"/>
      <c r="P181" s="29"/>
      <c r="Q181" s="338"/>
      <c r="R181" s="339"/>
      <c r="S181" s="339"/>
      <c r="T181" s="339"/>
      <c r="U181" s="339"/>
      <c r="V181" s="339"/>
      <c r="W181" s="339"/>
      <c r="X181" s="339"/>
      <c r="Y181" s="339"/>
      <c r="Z181" s="339"/>
    </row>
    <row r="182" spans="1:26" ht="12.75" customHeight="1">
      <c r="A182" s="339"/>
      <c r="B182" s="339"/>
      <c r="C182" s="339"/>
      <c r="D182" s="339"/>
      <c r="E182" s="339"/>
      <c r="F182" s="339"/>
      <c r="G182" s="339"/>
      <c r="H182" s="339"/>
      <c r="I182" s="339"/>
      <c r="J182" s="352"/>
      <c r="K182" s="339"/>
      <c r="L182" s="339"/>
      <c r="M182" s="339"/>
      <c r="N182" s="339"/>
      <c r="O182" s="339"/>
      <c r="P182" s="29"/>
      <c r="Q182" s="338"/>
      <c r="R182" s="339"/>
      <c r="S182" s="339"/>
      <c r="T182" s="339"/>
      <c r="U182" s="339"/>
      <c r="V182" s="339"/>
      <c r="W182" s="339"/>
      <c r="X182" s="339"/>
      <c r="Y182" s="339"/>
      <c r="Z182" s="339"/>
    </row>
    <row r="183" spans="1:26" ht="12.75" customHeight="1">
      <c r="A183" s="339"/>
      <c r="B183" s="339"/>
      <c r="C183" s="339"/>
      <c r="D183" s="339"/>
      <c r="E183" s="339"/>
      <c r="F183" s="339"/>
      <c r="G183" s="339"/>
      <c r="H183" s="339"/>
      <c r="I183" s="339"/>
      <c r="J183" s="352"/>
      <c r="K183" s="339"/>
      <c r="L183" s="339"/>
      <c r="M183" s="339"/>
      <c r="N183" s="339"/>
      <c r="O183" s="339"/>
      <c r="P183" s="29"/>
      <c r="Q183" s="338"/>
      <c r="R183" s="339"/>
      <c r="S183" s="339"/>
      <c r="T183" s="339"/>
      <c r="U183" s="339"/>
      <c r="V183" s="339"/>
      <c r="W183" s="339"/>
      <c r="X183" s="339"/>
      <c r="Y183" s="339"/>
      <c r="Z183" s="339"/>
    </row>
    <row r="184" spans="1:26" ht="12.75" customHeight="1">
      <c r="A184" s="339"/>
      <c r="B184" s="339"/>
      <c r="C184" s="339"/>
      <c r="D184" s="339"/>
      <c r="E184" s="339"/>
      <c r="F184" s="339"/>
      <c r="G184" s="339"/>
      <c r="H184" s="339"/>
      <c r="I184" s="339"/>
      <c r="J184" s="352"/>
      <c r="K184" s="339"/>
      <c r="L184" s="339"/>
      <c r="M184" s="339"/>
      <c r="N184" s="339"/>
      <c r="O184" s="339"/>
      <c r="P184" s="29"/>
      <c r="Q184" s="338"/>
      <c r="R184" s="339"/>
      <c r="S184" s="339"/>
      <c r="T184" s="339"/>
      <c r="U184" s="339"/>
      <c r="V184" s="339"/>
      <c r="W184" s="339"/>
      <c r="X184" s="339"/>
      <c r="Y184" s="339"/>
      <c r="Z184" s="339"/>
    </row>
    <row r="185" spans="1:26" ht="12.75" customHeight="1">
      <c r="A185" s="339"/>
      <c r="B185" s="339"/>
      <c r="C185" s="339"/>
      <c r="D185" s="339"/>
      <c r="E185" s="339"/>
      <c r="F185" s="339"/>
      <c r="G185" s="339"/>
      <c r="H185" s="339"/>
      <c r="I185" s="339"/>
      <c r="J185" s="352"/>
      <c r="K185" s="339"/>
      <c r="L185" s="339"/>
      <c r="M185" s="339"/>
      <c r="N185" s="339"/>
      <c r="O185" s="339"/>
      <c r="P185" s="29"/>
      <c r="Q185" s="338"/>
      <c r="R185" s="339"/>
      <c r="S185" s="339"/>
      <c r="T185" s="339"/>
      <c r="U185" s="339"/>
      <c r="V185" s="339"/>
      <c r="W185" s="339"/>
      <c r="X185" s="339"/>
      <c r="Y185" s="339"/>
      <c r="Z185" s="339"/>
    </row>
    <row r="186" spans="1:26" ht="12.75" customHeight="1">
      <c r="A186" s="339"/>
      <c r="B186" s="339"/>
      <c r="C186" s="339"/>
      <c r="D186" s="339"/>
      <c r="E186" s="339"/>
      <c r="F186" s="339"/>
      <c r="G186" s="339"/>
      <c r="H186" s="339"/>
      <c r="I186" s="339"/>
      <c r="J186" s="352"/>
      <c r="K186" s="339"/>
      <c r="L186" s="339"/>
      <c r="M186" s="339"/>
      <c r="N186" s="339"/>
      <c r="O186" s="339"/>
      <c r="P186" s="29"/>
      <c r="Q186" s="338"/>
      <c r="R186" s="339"/>
      <c r="S186" s="339"/>
      <c r="T186" s="339"/>
      <c r="U186" s="339"/>
      <c r="V186" s="339"/>
      <c r="W186" s="339"/>
      <c r="X186" s="339"/>
      <c r="Y186" s="339"/>
      <c r="Z186" s="339"/>
    </row>
    <row r="187" spans="1:26" ht="12.75" customHeight="1">
      <c r="A187" s="339"/>
      <c r="B187" s="339"/>
      <c r="C187" s="339"/>
      <c r="D187" s="339"/>
      <c r="E187" s="339"/>
      <c r="F187" s="339"/>
      <c r="G187" s="339"/>
      <c r="H187" s="339"/>
      <c r="I187" s="339"/>
      <c r="J187" s="352"/>
      <c r="K187" s="339"/>
      <c r="L187" s="339"/>
      <c r="M187" s="339"/>
      <c r="N187" s="339"/>
      <c r="O187" s="339"/>
      <c r="P187" s="29"/>
      <c r="Q187" s="338"/>
      <c r="R187" s="339"/>
      <c r="S187" s="339"/>
      <c r="T187" s="339"/>
      <c r="U187" s="339"/>
      <c r="V187" s="339"/>
      <c r="W187" s="339"/>
      <c r="X187" s="339"/>
      <c r="Y187" s="339"/>
      <c r="Z187" s="339"/>
    </row>
    <row r="188" spans="1:26" ht="12.75" customHeight="1">
      <c r="A188" s="339"/>
      <c r="B188" s="339"/>
      <c r="C188" s="339"/>
      <c r="D188" s="339"/>
      <c r="E188" s="339"/>
      <c r="F188" s="339"/>
      <c r="G188" s="339"/>
      <c r="H188" s="339"/>
      <c r="I188" s="339"/>
      <c r="J188" s="352"/>
      <c r="K188" s="339"/>
      <c r="L188" s="339"/>
      <c r="M188" s="339"/>
      <c r="N188" s="339"/>
      <c r="O188" s="339"/>
      <c r="P188" s="29"/>
      <c r="Q188" s="338"/>
      <c r="R188" s="339"/>
      <c r="S188" s="339"/>
      <c r="T188" s="339"/>
      <c r="U188" s="339"/>
      <c r="V188" s="339"/>
      <c r="W188" s="339"/>
      <c r="X188" s="339"/>
      <c r="Y188" s="339"/>
      <c r="Z188" s="339"/>
    </row>
    <row r="189" spans="1:26" ht="12.75" customHeight="1">
      <c r="A189" s="339"/>
      <c r="B189" s="339"/>
      <c r="C189" s="339"/>
      <c r="D189" s="339"/>
      <c r="E189" s="339"/>
      <c r="F189" s="339"/>
      <c r="G189" s="339"/>
      <c r="H189" s="339"/>
      <c r="I189" s="339"/>
      <c r="J189" s="352"/>
      <c r="K189" s="339"/>
      <c r="L189" s="339"/>
      <c r="M189" s="339"/>
      <c r="N189" s="339"/>
      <c r="O189" s="339"/>
      <c r="P189" s="29"/>
      <c r="Q189" s="338"/>
      <c r="R189" s="339"/>
      <c r="S189" s="339"/>
      <c r="T189" s="339"/>
      <c r="U189" s="339"/>
      <c r="V189" s="339"/>
      <c r="W189" s="339"/>
      <c r="X189" s="339"/>
      <c r="Y189" s="339"/>
      <c r="Z189" s="339"/>
    </row>
    <row r="190" spans="1:26" ht="12.75" customHeight="1">
      <c r="A190" s="339"/>
      <c r="B190" s="339"/>
      <c r="C190" s="339"/>
      <c r="D190" s="339"/>
      <c r="E190" s="339"/>
      <c r="F190" s="339"/>
      <c r="G190" s="339"/>
      <c r="H190" s="339"/>
      <c r="I190" s="339"/>
      <c r="J190" s="352"/>
      <c r="K190" s="339"/>
      <c r="L190" s="339"/>
      <c r="M190" s="339"/>
      <c r="N190" s="339"/>
      <c r="O190" s="339"/>
      <c r="P190" s="29"/>
      <c r="Q190" s="338"/>
      <c r="R190" s="339"/>
      <c r="S190" s="339"/>
      <c r="T190" s="339"/>
      <c r="U190" s="339"/>
      <c r="V190" s="339"/>
      <c r="W190" s="339"/>
      <c r="X190" s="339"/>
      <c r="Y190" s="339"/>
      <c r="Z190" s="339"/>
    </row>
    <row r="191" spans="1:26" ht="12.75" customHeight="1">
      <c r="A191" s="339"/>
      <c r="B191" s="339"/>
      <c r="C191" s="339"/>
      <c r="D191" s="339"/>
      <c r="E191" s="339"/>
      <c r="F191" s="339"/>
      <c r="G191" s="339"/>
      <c r="H191" s="339"/>
      <c r="I191" s="339"/>
      <c r="J191" s="352"/>
      <c r="K191" s="339"/>
      <c r="L191" s="339"/>
      <c r="M191" s="339"/>
      <c r="N191" s="339"/>
      <c r="O191" s="339"/>
      <c r="P191" s="29"/>
      <c r="Q191" s="338"/>
      <c r="R191" s="339"/>
      <c r="S191" s="339"/>
      <c r="T191" s="339"/>
      <c r="U191" s="339"/>
      <c r="V191" s="339"/>
      <c r="W191" s="339"/>
      <c r="X191" s="339"/>
      <c r="Y191" s="339"/>
      <c r="Z191" s="339"/>
    </row>
    <row r="192" spans="1:26" ht="12.75" customHeight="1">
      <c r="A192" s="339"/>
      <c r="B192" s="339"/>
      <c r="C192" s="339"/>
      <c r="D192" s="339"/>
      <c r="E192" s="339"/>
      <c r="F192" s="339"/>
      <c r="G192" s="339"/>
      <c r="H192" s="339"/>
      <c r="I192" s="339"/>
      <c r="J192" s="352"/>
      <c r="K192" s="339"/>
      <c r="L192" s="339"/>
      <c r="M192" s="339"/>
      <c r="N192" s="339"/>
      <c r="O192" s="339"/>
      <c r="P192" s="29"/>
      <c r="Q192" s="338"/>
      <c r="R192" s="339"/>
      <c r="S192" s="339"/>
      <c r="T192" s="339"/>
      <c r="U192" s="339"/>
      <c r="V192" s="339"/>
      <c r="W192" s="339"/>
      <c r="X192" s="339"/>
      <c r="Y192" s="339"/>
      <c r="Z192" s="339"/>
    </row>
    <row r="193" spans="1:26" ht="12.75" customHeight="1">
      <c r="A193" s="339"/>
      <c r="B193" s="339"/>
      <c r="C193" s="339"/>
      <c r="D193" s="339"/>
      <c r="E193" s="339"/>
      <c r="F193" s="339"/>
      <c r="G193" s="339"/>
      <c r="H193" s="339"/>
      <c r="I193" s="339"/>
      <c r="J193" s="352"/>
      <c r="K193" s="339"/>
      <c r="L193" s="339"/>
      <c r="M193" s="339"/>
      <c r="N193" s="339"/>
      <c r="O193" s="339"/>
      <c r="P193" s="29"/>
      <c r="Q193" s="338"/>
      <c r="R193" s="339"/>
      <c r="S193" s="339"/>
      <c r="T193" s="339"/>
      <c r="U193" s="339"/>
      <c r="V193" s="339"/>
      <c r="W193" s="339"/>
      <c r="X193" s="339"/>
      <c r="Y193" s="339"/>
      <c r="Z193" s="339"/>
    </row>
    <row r="194" spans="1:26" ht="12.75" customHeight="1">
      <c r="A194" s="339"/>
      <c r="B194" s="339"/>
      <c r="C194" s="339"/>
      <c r="D194" s="339"/>
      <c r="E194" s="339"/>
      <c r="F194" s="339"/>
      <c r="G194" s="339"/>
      <c r="H194" s="339"/>
      <c r="I194" s="339"/>
      <c r="J194" s="352"/>
      <c r="K194" s="339"/>
      <c r="L194" s="339"/>
      <c r="M194" s="339"/>
      <c r="N194" s="339"/>
      <c r="O194" s="339"/>
      <c r="P194" s="29"/>
      <c r="Q194" s="338"/>
      <c r="R194" s="339"/>
      <c r="S194" s="339"/>
      <c r="T194" s="339"/>
      <c r="U194" s="339"/>
      <c r="V194" s="339"/>
      <c r="W194" s="339"/>
      <c r="X194" s="339"/>
      <c r="Y194" s="339"/>
      <c r="Z194" s="339"/>
    </row>
    <row r="195" spans="1:26" ht="12.75" customHeight="1">
      <c r="A195" s="339"/>
      <c r="B195" s="339"/>
      <c r="C195" s="339"/>
      <c r="D195" s="339"/>
      <c r="E195" s="339"/>
      <c r="F195" s="339"/>
      <c r="G195" s="339"/>
      <c r="H195" s="339"/>
      <c r="I195" s="339"/>
      <c r="J195" s="352"/>
      <c r="K195" s="339"/>
      <c r="L195" s="339"/>
      <c r="M195" s="339"/>
      <c r="N195" s="339"/>
      <c r="O195" s="339"/>
      <c r="P195" s="29"/>
      <c r="Q195" s="338"/>
      <c r="R195" s="339"/>
      <c r="S195" s="339"/>
      <c r="T195" s="339"/>
      <c r="U195" s="339"/>
      <c r="V195" s="339"/>
      <c r="W195" s="339"/>
      <c r="X195" s="339"/>
      <c r="Y195" s="339"/>
      <c r="Z195" s="339"/>
    </row>
    <row r="196" spans="1:26" ht="12.75" customHeight="1">
      <c r="A196" s="339"/>
      <c r="B196" s="339"/>
      <c r="C196" s="339"/>
      <c r="D196" s="339"/>
      <c r="E196" s="339"/>
      <c r="F196" s="339"/>
      <c r="G196" s="339"/>
      <c r="H196" s="339"/>
      <c r="I196" s="339"/>
      <c r="J196" s="352"/>
      <c r="K196" s="339"/>
      <c r="L196" s="339"/>
      <c r="M196" s="339"/>
      <c r="N196" s="339"/>
      <c r="O196" s="339"/>
      <c r="P196" s="29"/>
      <c r="Q196" s="338"/>
      <c r="R196" s="339"/>
      <c r="S196" s="339"/>
      <c r="T196" s="339"/>
      <c r="U196" s="339"/>
      <c r="V196" s="339"/>
      <c r="W196" s="339"/>
      <c r="X196" s="339"/>
      <c r="Y196" s="339"/>
      <c r="Z196" s="339"/>
    </row>
    <row r="197" spans="1:26" ht="12.75" customHeight="1">
      <c r="A197" s="339"/>
      <c r="B197" s="339"/>
      <c r="C197" s="339"/>
      <c r="D197" s="339"/>
      <c r="E197" s="339"/>
      <c r="F197" s="339"/>
      <c r="G197" s="339"/>
      <c r="H197" s="339"/>
      <c r="I197" s="339"/>
      <c r="J197" s="352"/>
      <c r="K197" s="339"/>
      <c r="L197" s="339"/>
      <c r="M197" s="339"/>
      <c r="N197" s="339"/>
      <c r="O197" s="339"/>
      <c r="P197" s="29"/>
      <c r="Q197" s="338"/>
      <c r="R197" s="339"/>
      <c r="S197" s="339"/>
      <c r="T197" s="339"/>
      <c r="U197" s="339"/>
      <c r="V197" s="339"/>
      <c r="W197" s="339"/>
      <c r="X197" s="339"/>
      <c r="Y197" s="339"/>
      <c r="Z197" s="339"/>
    </row>
    <row r="198" spans="1:26" ht="12.75" customHeight="1">
      <c r="A198" s="339"/>
      <c r="B198" s="339"/>
      <c r="C198" s="339"/>
      <c r="D198" s="339"/>
      <c r="E198" s="339"/>
      <c r="F198" s="339"/>
      <c r="G198" s="339"/>
      <c r="H198" s="339"/>
      <c r="I198" s="339"/>
      <c r="J198" s="352"/>
      <c r="K198" s="339"/>
      <c r="L198" s="339"/>
      <c r="M198" s="339"/>
      <c r="N198" s="339"/>
      <c r="O198" s="339"/>
      <c r="P198" s="29"/>
      <c r="Q198" s="338"/>
      <c r="R198" s="339"/>
      <c r="S198" s="339"/>
      <c r="T198" s="339"/>
      <c r="U198" s="339"/>
      <c r="V198" s="339"/>
      <c r="W198" s="339"/>
      <c r="X198" s="339"/>
      <c r="Y198" s="339"/>
      <c r="Z198" s="339"/>
    </row>
    <row r="199" spans="1:26" ht="12.75" customHeight="1">
      <c r="A199" s="339"/>
      <c r="B199" s="339"/>
      <c r="C199" s="339"/>
      <c r="D199" s="339"/>
      <c r="E199" s="339"/>
      <c r="F199" s="339"/>
      <c r="G199" s="339"/>
      <c r="H199" s="339"/>
      <c r="I199" s="339"/>
      <c r="J199" s="352"/>
      <c r="K199" s="339"/>
      <c r="L199" s="339"/>
      <c r="M199" s="339"/>
      <c r="N199" s="339"/>
      <c r="O199" s="339"/>
      <c r="P199" s="29"/>
      <c r="Q199" s="338"/>
      <c r="R199" s="339"/>
      <c r="S199" s="339"/>
      <c r="T199" s="339"/>
      <c r="U199" s="339"/>
      <c r="V199" s="339"/>
      <c r="W199" s="339"/>
      <c r="X199" s="339"/>
      <c r="Y199" s="339"/>
      <c r="Z199" s="339"/>
    </row>
    <row r="200" spans="1:26" ht="12.75" customHeight="1">
      <c r="A200" s="339"/>
      <c r="B200" s="339"/>
      <c r="C200" s="339"/>
      <c r="D200" s="339"/>
      <c r="E200" s="339"/>
      <c r="F200" s="339"/>
      <c r="G200" s="339"/>
      <c r="H200" s="339"/>
      <c r="I200" s="339"/>
      <c r="J200" s="352"/>
      <c r="K200" s="339"/>
      <c r="L200" s="339"/>
      <c r="M200" s="339"/>
      <c r="N200" s="339"/>
      <c r="O200" s="339"/>
      <c r="P200" s="29"/>
      <c r="Q200" s="338"/>
      <c r="R200" s="339"/>
      <c r="S200" s="339"/>
      <c r="T200" s="339"/>
      <c r="U200" s="339"/>
      <c r="V200" s="339"/>
      <c r="W200" s="339"/>
      <c r="X200" s="339"/>
      <c r="Y200" s="339"/>
      <c r="Z200" s="339"/>
    </row>
    <row r="201" spans="1:26" ht="12.75" customHeight="1">
      <c r="A201" s="339"/>
      <c r="B201" s="339"/>
      <c r="C201" s="339"/>
      <c r="D201" s="339"/>
      <c r="E201" s="339"/>
      <c r="F201" s="339"/>
      <c r="G201" s="339"/>
      <c r="H201" s="339"/>
      <c r="I201" s="339"/>
      <c r="J201" s="352"/>
      <c r="K201" s="339"/>
      <c r="L201" s="339"/>
      <c r="M201" s="339"/>
      <c r="N201" s="339"/>
      <c r="O201" s="339"/>
      <c r="P201" s="29"/>
      <c r="Q201" s="338"/>
      <c r="R201" s="339"/>
      <c r="S201" s="339"/>
      <c r="T201" s="339"/>
      <c r="U201" s="339"/>
      <c r="V201" s="339"/>
      <c r="W201" s="339"/>
      <c r="X201" s="339"/>
      <c r="Y201" s="339"/>
      <c r="Z201" s="339"/>
    </row>
    <row r="202" spans="1:26" ht="12.75" customHeight="1">
      <c r="A202" s="339"/>
      <c r="B202" s="339"/>
      <c r="C202" s="339"/>
      <c r="D202" s="339"/>
      <c r="E202" s="339"/>
      <c r="F202" s="339"/>
      <c r="G202" s="339"/>
      <c r="H202" s="339"/>
      <c r="I202" s="339"/>
      <c r="J202" s="352"/>
      <c r="K202" s="339"/>
      <c r="L202" s="339"/>
      <c r="M202" s="339"/>
      <c r="N202" s="339"/>
      <c r="O202" s="339"/>
      <c r="P202" s="29"/>
      <c r="Q202" s="338"/>
      <c r="R202" s="339"/>
      <c r="S202" s="339"/>
      <c r="T202" s="339"/>
      <c r="U202" s="339"/>
      <c r="V202" s="339"/>
      <c r="W202" s="339"/>
      <c r="X202" s="339"/>
      <c r="Y202" s="339"/>
      <c r="Z202" s="339"/>
    </row>
    <row r="203" spans="1:26" ht="12.75" customHeight="1">
      <c r="A203" s="339"/>
      <c r="B203" s="339"/>
      <c r="C203" s="339"/>
      <c r="D203" s="339"/>
      <c r="E203" s="339"/>
      <c r="F203" s="339"/>
      <c r="G203" s="339"/>
      <c r="H203" s="339"/>
      <c r="I203" s="339"/>
      <c r="J203" s="352"/>
      <c r="K203" s="339"/>
      <c r="L203" s="339"/>
      <c r="M203" s="339"/>
      <c r="N203" s="339"/>
      <c r="O203" s="339"/>
      <c r="P203" s="29"/>
      <c r="Q203" s="338"/>
      <c r="R203" s="339"/>
      <c r="S203" s="339"/>
      <c r="T203" s="339"/>
      <c r="U203" s="339"/>
      <c r="V203" s="339"/>
      <c r="W203" s="339"/>
      <c r="X203" s="339"/>
      <c r="Y203" s="339"/>
      <c r="Z203" s="339"/>
    </row>
    <row r="204" spans="1:26" ht="12.75" customHeight="1">
      <c r="A204" s="339"/>
      <c r="B204" s="339"/>
      <c r="C204" s="339"/>
      <c r="D204" s="339"/>
      <c r="E204" s="339"/>
      <c r="F204" s="339"/>
      <c r="G204" s="339"/>
      <c r="H204" s="339"/>
      <c r="I204" s="339"/>
      <c r="J204" s="352"/>
      <c r="K204" s="339"/>
      <c r="L204" s="339"/>
      <c r="M204" s="339"/>
      <c r="N204" s="339"/>
      <c r="O204" s="339"/>
      <c r="P204" s="29"/>
      <c r="Q204" s="338"/>
      <c r="R204" s="339"/>
      <c r="S204" s="339"/>
      <c r="T204" s="339"/>
      <c r="U204" s="339"/>
      <c r="V204" s="339"/>
      <c r="W204" s="339"/>
      <c r="X204" s="339"/>
      <c r="Y204" s="339"/>
      <c r="Z204" s="339"/>
    </row>
    <row r="205" spans="1:26" ht="12.75" customHeight="1">
      <c r="A205" s="339"/>
      <c r="B205" s="339"/>
      <c r="C205" s="339"/>
      <c r="D205" s="339"/>
      <c r="E205" s="339"/>
      <c r="F205" s="339"/>
      <c r="G205" s="339"/>
      <c r="H205" s="339"/>
      <c r="I205" s="339"/>
      <c r="J205" s="352"/>
      <c r="K205" s="339"/>
      <c r="L205" s="339"/>
      <c r="M205" s="339"/>
      <c r="N205" s="339"/>
      <c r="O205" s="339"/>
      <c r="P205" s="29"/>
      <c r="Q205" s="338"/>
      <c r="R205" s="339"/>
      <c r="S205" s="339"/>
      <c r="T205" s="339"/>
      <c r="U205" s="339"/>
      <c r="V205" s="339"/>
      <c r="W205" s="339"/>
      <c r="X205" s="339"/>
      <c r="Y205" s="339"/>
      <c r="Z205" s="339"/>
    </row>
    <row r="206" spans="1:26" ht="12.75" customHeight="1">
      <c r="A206" s="339"/>
      <c r="B206" s="339"/>
      <c r="C206" s="339"/>
      <c r="D206" s="339"/>
      <c r="E206" s="339"/>
      <c r="F206" s="339"/>
      <c r="G206" s="339"/>
      <c r="H206" s="339"/>
      <c r="I206" s="339"/>
      <c r="J206" s="352"/>
      <c r="K206" s="339"/>
      <c r="L206" s="339"/>
      <c r="M206" s="339"/>
      <c r="N206" s="339"/>
      <c r="O206" s="339"/>
      <c r="P206" s="29"/>
      <c r="Q206" s="338"/>
      <c r="R206" s="339"/>
      <c r="S206" s="339"/>
      <c r="T206" s="339"/>
      <c r="U206" s="339"/>
      <c r="V206" s="339"/>
      <c r="W206" s="339"/>
      <c r="X206" s="339"/>
      <c r="Y206" s="339"/>
      <c r="Z206" s="339"/>
    </row>
    <row r="207" spans="1:26" ht="12.75" customHeight="1">
      <c r="A207" s="339"/>
      <c r="B207" s="339"/>
      <c r="C207" s="339"/>
      <c r="D207" s="339"/>
      <c r="E207" s="339"/>
      <c r="F207" s="339"/>
      <c r="G207" s="339"/>
      <c r="H207" s="339"/>
      <c r="I207" s="339"/>
      <c r="J207" s="352"/>
      <c r="K207" s="339"/>
      <c r="L207" s="339"/>
      <c r="M207" s="339"/>
      <c r="N207" s="339"/>
      <c r="O207" s="339"/>
      <c r="P207" s="29"/>
      <c r="Q207" s="338"/>
      <c r="R207" s="339"/>
      <c r="S207" s="339"/>
      <c r="T207" s="339"/>
      <c r="U207" s="339"/>
      <c r="V207" s="339"/>
      <c r="W207" s="339"/>
      <c r="X207" s="339"/>
      <c r="Y207" s="339"/>
      <c r="Z207" s="339"/>
    </row>
    <row r="208" spans="1:26" ht="12.75" customHeight="1">
      <c r="A208" s="339"/>
      <c r="B208" s="339"/>
      <c r="C208" s="339"/>
      <c r="D208" s="339"/>
      <c r="E208" s="339"/>
      <c r="F208" s="339"/>
      <c r="G208" s="339"/>
      <c r="H208" s="339"/>
      <c r="I208" s="339"/>
      <c r="J208" s="352"/>
      <c r="K208" s="339"/>
      <c r="L208" s="339"/>
      <c r="M208" s="339"/>
      <c r="N208" s="339"/>
      <c r="O208" s="339"/>
      <c r="P208" s="29"/>
      <c r="Q208" s="338"/>
      <c r="R208" s="339"/>
      <c r="S208" s="339"/>
      <c r="T208" s="339"/>
      <c r="U208" s="339"/>
      <c r="V208" s="339"/>
      <c r="W208" s="339"/>
      <c r="X208" s="339"/>
      <c r="Y208" s="339"/>
      <c r="Z208" s="339"/>
    </row>
    <row r="209" spans="1:26" ht="12.75" customHeight="1">
      <c r="A209" s="339"/>
      <c r="B209" s="339"/>
      <c r="C209" s="339"/>
      <c r="D209" s="339"/>
      <c r="E209" s="339"/>
      <c r="F209" s="339"/>
      <c r="G209" s="339"/>
      <c r="H209" s="339"/>
      <c r="I209" s="339"/>
      <c r="J209" s="352"/>
      <c r="K209" s="339"/>
      <c r="L209" s="339"/>
      <c r="M209" s="339"/>
      <c r="N209" s="339"/>
      <c r="O209" s="339"/>
      <c r="P209" s="29"/>
      <c r="Q209" s="338"/>
      <c r="R209" s="339"/>
      <c r="S209" s="339"/>
      <c r="T209" s="339"/>
      <c r="U209" s="339"/>
      <c r="V209" s="339"/>
      <c r="W209" s="339"/>
      <c r="X209" s="339"/>
      <c r="Y209" s="339"/>
      <c r="Z209" s="339"/>
    </row>
    <row r="210" spans="1:26" ht="12.75" customHeight="1">
      <c r="A210" s="339"/>
      <c r="B210" s="339"/>
      <c r="C210" s="339"/>
      <c r="D210" s="339"/>
      <c r="E210" s="339"/>
      <c r="F210" s="339"/>
      <c r="G210" s="339"/>
      <c r="H210" s="339"/>
      <c r="I210" s="339"/>
      <c r="J210" s="352"/>
      <c r="K210" s="339"/>
      <c r="L210" s="339"/>
      <c r="M210" s="339"/>
      <c r="N210" s="339"/>
      <c r="O210" s="339"/>
      <c r="P210" s="29"/>
      <c r="Q210" s="338"/>
      <c r="R210" s="339"/>
      <c r="S210" s="339"/>
      <c r="T210" s="339"/>
      <c r="U210" s="339"/>
      <c r="V210" s="339"/>
      <c r="W210" s="339"/>
      <c r="X210" s="339"/>
      <c r="Y210" s="339"/>
      <c r="Z210" s="339"/>
    </row>
    <row r="211" spans="1:26" ht="12.75" customHeight="1">
      <c r="A211" s="339"/>
      <c r="B211" s="339"/>
      <c r="C211" s="339"/>
      <c r="D211" s="339"/>
      <c r="E211" s="339"/>
      <c r="F211" s="339"/>
      <c r="G211" s="339"/>
      <c r="H211" s="339"/>
      <c r="I211" s="339"/>
      <c r="J211" s="352"/>
      <c r="K211" s="339"/>
      <c r="L211" s="339"/>
      <c r="M211" s="339"/>
      <c r="N211" s="339"/>
      <c r="O211" s="339"/>
      <c r="P211" s="29"/>
      <c r="Q211" s="338"/>
      <c r="R211" s="339"/>
      <c r="S211" s="339"/>
      <c r="T211" s="339"/>
      <c r="U211" s="339"/>
      <c r="V211" s="339"/>
      <c r="W211" s="339"/>
      <c r="X211" s="339"/>
      <c r="Y211" s="339"/>
      <c r="Z211" s="339"/>
    </row>
    <row r="212" spans="1:26" ht="12.75" customHeight="1">
      <c r="A212" s="339"/>
      <c r="B212" s="339"/>
      <c r="C212" s="339"/>
      <c r="D212" s="339"/>
      <c r="E212" s="339"/>
      <c r="F212" s="339"/>
      <c r="G212" s="339"/>
      <c r="H212" s="339"/>
      <c r="I212" s="339"/>
      <c r="J212" s="352"/>
      <c r="K212" s="339"/>
      <c r="L212" s="339"/>
      <c r="M212" s="339"/>
      <c r="N212" s="339"/>
      <c r="O212" s="339"/>
      <c r="P212" s="29"/>
      <c r="Q212" s="338"/>
      <c r="R212" s="339"/>
      <c r="S212" s="339"/>
      <c r="T212" s="339"/>
      <c r="U212" s="339"/>
      <c r="V212" s="339"/>
      <c r="W212" s="339"/>
      <c r="X212" s="339"/>
      <c r="Y212" s="339"/>
      <c r="Z212" s="339"/>
    </row>
    <row r="213" spans="1:26" ht="12.75" customHeight="1">
      <c r="A213" s="339"/>
      <c r="B213" s="339"/>
      <c r="C213" s="339"/>
      <c r="D213" s="339"/>
      <c r="E213" s="339"/>
      <c r="F213" s="339"/>
      <c r="G213" s="339"/>
      <c r="H213" s="339"/>
      <c r="I213" s="339"/>
      <c r="J213" s="352"/>
      <c r="K213" s="339"/>
      <c r="L213" s="339"/>
      <c r="M213" s="339"/>
      <c r="N213" s="339"/>
      <c r="O213" s="339"/>
      <c r="P213" s="29"/>
      <c r="Q213" s="338"/>
      <c r="R213" s="339"/>
      <c r="S213" s="339"/>
      <c r="T213" s="339"/>
      <c r="U213" s="339"/>
      <c r="V213" s="339"/>
      <c r="W213" s="339"/>
      <c r="X213" s="339"/>
      <c r="Y213" s="339"/>
      <c r="Z213" s="339"/>
    </row>
    <row r="214" spans="1:26" ht="12.75" customHeight="1">
      <c r="A214" s="339"/>
      <c r="B214" s="339"/>
      <c r="C214" s="339"/>
      <c r="D214" s="339"/>
      <c r="E214" s="339"/>
      <c r="F214" s="339"/>
      <c r="G214" s="339"/>
      <c r="H214" s="339"/>
      <c r="I214" s="339"/>
      <c r="J214" s="352"/>
      <c r="K214" s="339"/>
      <c r="L214" s="339"/>
      <c r="M214" s="339"/>
      <c r="N214" s="339"/>
      <c r="O214" s="339"/>
      <c r="P214" s="29"/>
      <c r="Q214" s="338"/>
      <c r="R214" s="339"/>
      <c r="S214" s="339"/>
      <c r="T214" s="339"/>
      <c r="U214" s="339"/>
      <c r="V214" s="339"/>
      <c r="W214" s="339"/>
      <c r="X214" s="339"/>
      <c r="Y214" s="339"/>
      <c r="Z214" s="339"/>
    </row>
    <row r="215" spans="1:26" ht="12.75" customHeight="1">
      <c r="A215" s="339"/>
      <c r="B215" s="339"/>
      <c r="C215" s="339"/>
      <c r="D215" s="339"/>
      <c r="E215" s="339"/>
      <c r="F215" s="339"/>
      <c r="G215" s="339"/>
      <c r="H215" s="339"/>
      <c r="I215" s="339"/>
      <c r="J215" s="352"/>
      <c r="K215" s="339"/>
      <c r="L215" s="339"/>
      <c r="M215" s="339"/>
      <c r="N215" s="339"/>
      <c r="O215" s="339"/>
      <c r="P215" s="29"/>
      <c r="Q215" s="338"/>
      <c r="R215" s="339"/>
      <c r="S215" s="339"/>
      <c r="T215" s="339"/>
      <c r="U215" s="339"/>
      <c r="V215" s="339"/>
      <c r="W215" s="339"/>
      <c r="X215" s="339"/>
      <c r="Y215" s="339"/>
      <c r="Z215" s="339"/>
    </row>
    <row r="216" spans="1:26" ht="12.75" customHeight="1">
      <c r="A216" s="339"/>
      <c r="B216" s="339"/>
      <c r="C216" s="339"/>
      <c r="D216" s="339"/>
      <c r="E216" s="339"/>
      <c r="F216" s="339"/>
      <c r="G216" s="339"/>
      <c r="H216" s="339"/>
      <c r="I216" s="339"/>
      <c r="J216" s="352"/>
      <c r="K216" s="339"/>
      <c r="L216" s="339"/>
      <c r="M216" s="339"/>
      <c r="N216" s="339"/>
      <c r="O216" s="339"/>
      <c r="P216" s="29"/>
      <c r="Q216" s="338"/>
      <c r="R216" s="339"/>
      <c r="S216" s="339"/>
      <c r="T216" s="339"/>
      <c r="U216" s="339"/>
      <c r="V216" s="339"/>
      <c r="W216" s="339"/>
      <c r="X216" s="339"/>
      <c r="Y216" s="339"/>
      <c r="Z216" s="339"/>
    </row>
    <row r="217" spans="1:26" ht="12.75" customHeight="1">
      <c r="A217" s="339"/>
      <c r="B217" s="339"/>
      <c r="C217" s="339"/>
      <c r="D217" s="339"/>
      <c r="E217" s="339"/>
      <c r="F217" s="339"/>
      <c r="G217" s="339"/>
      <c r="H217" s="339"/>
      <c r="I217" s="339"/>
      <c r="J217" s="352"/>
      <c r="K217" s="339"/>
      <c r="L217" s="339"/>
      <c r="M217" s="339"/>
      <c r="N217" s="339"/>
      <c r="O217" s="339"/>
      <c r="P217" s="29"/>
      <c r="Q217" s="338"/>
      <c r="R217" s="339"/>
      <c r="S217" s="339"/>
      <c r="T217" s="339"/>
      <c r="U217" s="339"/>
      <c r="V217" s="339"/>
      <c r="W217" s="339"/>
      <c r="X217" s="339"/>
      <c r="Y217" s="339"/>
      <c r="Z217" s="339"/>
    </row>
    <row r="218" spans="1:26" ht="12.75" customHeight="1">
      <c r="A218" s="339"/>
      <c r="B218" s="339"/>
      <c r="C218" s="339"/>
      <c r="D218" s="339"/>
      <c r="E218" s="339"/>
      <c r="F218" s="339"/>
      <c r="G218" s="339"/>
      <c r="H218" s="339"/>
      <c r="I218" s="339"/>
      <c r="J218" s="352"/>
      <c r="K218" s="339"/>
      <c r="L218" s="339"/>
      <c r="M218" s="339"/>
      <c r="N218" s="339"/>
      <c r="O218" s="339"/>
      <c r="P218" s="29"/>
      <c r="Q218" s="338"/>
      <c r="R218" s="339"/>
      <c r="S218" s="339"/>
      <c r="T218" s="339"/>
      <c r="U218" s="339"/>
      <c r="V218" s="339"/>
      <c r="W218" s="339"/>
      <c r="X218" s="339"/>
      <c r="Y218" s="339"/>
      <c r="Z218" s="339"/>
    </row>
    <row r="219" spans="1:26" ht="12.75" customHeight="1">
      <c r="A219" s="339"/>
      <c r="B219" s="339"/>
      <c r="C219" s="339"/>
      <c r="D219" s="339"/>
      <c r="E219" s="339"/>
      <c r="F219" s="339"/>
      <c r="G219" s="339"/>
      <c r="H219" s="339"/>
      <c r="I219" s="339"/>
      <c r="J219" s="352"/>
      <c r="K219" s="339"/>
      <c r="L219" s="339"/>
      <c r="M219" s="339"/>
      <c r="N219" s="339"/>
      <c r="O219" s="339"/>
      <c r="P219" s="29"/>
      <c r="Q219" s="338"/>
      <c r="R219" s="339"/>
      <c r="S219" s="339"/>
      <c r="T219" s="339"/>
      <c r="U219" s="339"/>
      <c r="V219" s="339"/>
      <c r="W219" s="339"/>
      <c r="X219" s="339"/>
      <c r="Y219" s="339"/>
      <c r="Z219" s="339"/>
    </row>
    <row r="220" spans="1:26" ht="12.75" customHeight="1">
      <c r="A220" s="339"/>
      <c r="B220" s="339"/>
      <c r="C220" s="339"/>
      <c r="D220" s="339"/>
      <c r="E220" s="339"/>
      <c r="F220" s="339"/>
      <c r="G220" s="339"/>
      <c r="H220" s="339"/>
      <c r="I220" s="339"/>
      <c r="J220" s="352"/>
      <c r="K220" s="339"/>
      <c r="L220" s="339"/>
      <c r="M220" s="339"/>
      <c r="N220" s="339"/>
      <c r="O220" s="339"/>
      <c r="P220" s="29"/>
      <c r="Q220" s="338"/>
      <c r="R220" s="339"/>
      <c r="S220" s="339"/>
      <c r="T220" s="339"/>
      <c r="U220" s="339"/>
      <c r="V220" s="339"/>
      <c r="W220" s="339"/>
      <c r="X220" s="339"/>
      <c r="Y220" s="339"/>
      <c r="Z220" s="339"/>
    </row>
    <row r="221" spans="1:26" ht="12.75" customHeight="1">
      <c r="A221" s="339"/>
      <c r="B221" s="339"/>
      <c r="C221" s="339"/>
      <c r="D221" s="339"/>
      <c r="E221" s="339"/>
      <c r="F221" s="339"/>
      <c r="G221" s="339"/>
      <c r="H221" s="339"/>
      <c r="I221" s="339"/>
      <c r="J221" s="352"/>
      <c r="K221" s="339"/>
      <c r="L221" s="339"/>
      <c r="M221" s="339"/>
      <c r="N221" s="339"/>
      <c r="O221" s="339"/>
      <c r="P221" s="29"/>
      <c r="Q221" s="338"/>
      <c r="R221" s="339"/>
      <c r="S221" s="339"/>
      <c r="T221" s="339"/>
      <c r="U221" s="339"/>
      <c r="V221" s="339"/>
      <c r="W221" s="339"/>
      <c r="X221" s="339"/>
      <c r="Y221" s="339"/>
      <c r="Z221" s="339"/>
    </row>
    <row r="222" spans="1:26" ht="12.75" customHeight="1">
      <c r="A222" s="339"/>
      <c r="B222" s="339"/>
      <c r="C222" s="339"/>
      <c r="D222" s="339"/>
      <c r="E222" s="339"/>
      <c r="F222" s="339"/>
      <c r="G222" s="339"/>
      <c r="H222" s="339"/>
      <c r="I222" s="339"/>
      <c r="J222" s="352"/>
      <c r="K222" s="339"/>
      <c r="L222" s="339"/>
      <c r="M222" s="339"/>
      <c r="N222" s="339"/>
      <c r="O222" s="339"/>
      <c r="P222" s="29"/>
      <c r="Q222" s="338"/>
      <c r="R222" s="339"/>
      <c r="S222" s="339"/>
      <c r="T222" s="339"/>
      <c r="U222" s="339"/>
      <c r="V222" s="339"/>
      <c r="W222" s="339"/>
      <c r="X222" s="339"/>
      <c r="Y222" s="339"/>
      <c r="Z222" s="339"/>
    </row>
    <row r="223" spans="1:26" ht="12.75" customHeight="1">
      <c r="A223" s="339"/>
      <c r="B223" s="339"/>
      <c r="C223" s="339"/>
      <c r="D223" s="339"/>
      <c r="E223" s="339"/>
      <c r="F223" s="339"/>
      <c r="G223" s="339"/>
      <c r="H223" s="339"/>
      <c r="I223" s="339"/>
      <c r="J223" s="352"/>
      <c r="K223" s="339"/>
      <c r="L223" s="339"/>
      <c r="M223" s="339"/>
      <c r="N223" s="339"/>
      <c r="O223" s="339"/>
      <c r="P223" s="29"/>
      <c r="Q223" s="338"/>
      <c r="R223" s="339"/>
      <c r="S223" s="339"/>
      <c r="T223" s="339"/>
      <c r="U223" s="339"/>
      <c r="V223" s="339"/>
      <c r="W223" s="339"/>
      <c r="X223" s="339"/>
      <c r="Y223" s="339"/>
      <c r="Z223" s="339"/>
    </row>
    <row r="224" spans="1:26" ht="12.75" customHeight="1">
      <c r="A224" s="339"/>
      <c r="B224" s="339"/>
      <c r="C224" s="339"/>
      <c r="D224" s="339"/>
      <c r="E224" s="339"/>
      <c r="F224" s="339"/>
      <c r="G224" s="339"/>
      <c r="H224" s="339"/>
      <c r="I224" s="339"/>
      <c r="J224" s="352"/>
      <c r="K224" s="339"/>
      <c r="L224" s="339"/>
      <c r="M224" s="339"/>
      <c r="N224" s="339"/>
      <c r="O224" s="339"/>
      <c r="P224" s="29"/>
      <c r="Q224" s="338"/>
      <c r="R224" s="339"/>
      <c r="S224" s="339"/>
      <c r="T224" s="339"/>
      <c r="U224" s="339"/>
      <c r="V224" s="339"/>
      <c r="W224" s="339"/>
      <c r="X224" s="339"/>
      <c r="Y224" s="339"/>
      <c r="Z224" s="339"/>
    </row>
    <row r="225" spans="1:26" ht="12.75" customHeight="1">
      <c r="A225" s="339"/>
      <c r="B225" s="339"/>
      <c r="C225" s="339"/>
      <c r="D225" s="339"/>
      <c r="E225" s="339"/>
      <c r="F225" s="339"/>
      <c r="G225" s="339"/>
      <c r="H225" s="339"/>
      <c r="I225" s="339"/>
      <c r="J225" s="352"/>
      <c r="K225" s="339"/>
      <c r="L225" s="339"/>
      <c r="M225" s="339"/>
      <c r="N225" s="339"/>
      <c r="O225" s="339"/>
      <c r="P225" s="29"/>
      <c r="Q225" s="338"/>
      <c r="R225" s="339"/>
      <c r="S225" s="339"/>
      <c r="T225" s="339"/>
      <c r="U225" s="339"/>
      <c r="V225" s="339"/>
      <c r="W225" s="339"/>
      <c r="X225" s="339"/>
      <c r="Y225" s="339"/>
      <c r="Z225" s="339"/>
    </row>
    <row r="226" spans="1:26" ht="12.75" customHeight="1">
      <c r="A226" s="339"/>
      <c r="B226" s="339"/>
      <c r="C226" s="339"/>
      <c r="D226" s="339"/>
      <c r="E226" s="339"/>
      <c r="F226" s="339"/>
      <c r="G226" s="339"/>
      <c r="H226" s="339"/>
      <c r="I226" s="339"/>
      <c r="J226" s="352"/>
      <c r="K226" s="339"/>
      <c r="L226" s="339"/>
      <c r="M226" s="339"/>
      <c r="N226" s="339"/>
      <c r="O226" s="339"/>
      <c r="P226" s="29"/>
      <c r="Q226" s="338"/>
      <c r="R226" s="339"/>
      <c r="S226" s="339"/>
      <c r="T226" s="339"/>
      <c r="U226" s="339"/>
      <c r="V226" s="339"/>
      <c r="W226" s="339"/>
      <c r="X226" s="339"/>
      <c r="Y226" s="339"/>
      <c r="Z226" s="339"/>
    </row>
    <row r="227" spans="1:26" ht="12.75" customHeight="1">
      <c r="A227" s="339"/>
      <c r="B227" s="339"/>
      <c r="C227" s="339"/>
      <c r="D227" s="339"/>
      <c r="E227" s="339"/>
      <c r="F227" s="339"/>
      <c r="G227" s="339"/>
      <c r="H227" s="339"/>
      <c r="I227" s="339"/>
      <c r="J227" s="352"/>
      <c r="K227" s="339"/>
      <c r="L227" s="339"/>
      <c r="M227" s="339"/>
      <c r="N227" s="339"/>
      <c r="O227" s="339"/>
      <c r="P227" s="29"/>
      <c r="Q227" s="338"/>
      <c r="R227" s="339"/>
      <c r="S227" s="339"/>
      <c r="T227" s="339"/>
      <c r="U227" s="339"/>
      <c r="V227" s="339"/>
      <c r="W227" s="339"/>
      <c r="X227" s="339"/>
      <c r="Y227" s="339"/>
      <c r="Z227" s="339"/>
    </row>
    <row r="228" spans="1:26" ht="12.75" customHeight="1">
      <c r="A228" s="339"/>
      <c r="B228" s="339"/>
      <c r="C228" s="339"/>
      <c r="D228" s="339"/>
      <c r="E228" s="339"/>
      <c r="F228" s="339"/>
      <c r="G228" s="339"/>
      <c r="H228" s="339"/>
      <c r="I228" s="339"/>
      <c r="J228" s="352"/>
      <c r="K228" s="339"/>
      <c r="L228" s="339"/>
      <c r="M228" s="339"/>
      <c r="N228" s="339"/>
      <c r="O228" s="339"/>
      <c r="P228" s="29"/>
      <c r="Q228" s="338"/>
      <c r="R228" s="339"/>
      <c r="S228" s="339"/>
      <c r="T228" s="339"/>
      <c r="U228" s="339"/>
      <c r="V228" s="339"/>
      <c r="W228" s="339"/>
      <c r="X228" s="339"/>
      <c r="Y228" s="339"/>
      <c r="Z228" s="339"/>
    </row>
    <row r="229" spans="1:26" ht="12.75" customHeight="1">
      <c r="A229" s="339"/>
      <c r="B229" s="339"/>
      <c r="C229" s="339"/>
      <c r="D229" s="339"/>
      <c r="E229" s="339"/>
      <c r="F229" s="339"/>
      <c r="G229" s="339"/>
      <c r="H229" s="339"/>
      <c r="I229" s="339"/>
      <c r="J229" s="352"/>
      <c r="K229" s="339"/>
      <c r="L229" s="339"/>
      <c r="M229" s="339"/>
      <c r="N229" s="339"/>
      <c r="O229" s="339"/>
      <c r="P229" s="29"/>
      <c r="Q229" s="338"/>
      <c r="R229" s="339"/>
      <c r="S229" s="339"/>
      <c r="T229" s="339"/>
      <c r="U229" s="339"/>
      <c r="V229" s="339"/>
      <c r="W229" s="339"/>
      <c r="X229" s="339"/>
      <c r="Y229" s="339"/>
      <c r="Z229" s="339"/>
    </row>
    <row r="230" spans="1:26" ht="12.75" customHeight="1">
      <c r="A230" s="339"/>
      <c r="B230" s="339"/>
      <c r="C230" s="339"/>
      <c r="D230" s="339"/>
      <c r="E230" s="339"/>
      <c r="F230" s="339"/>
      <c r="G230" s="339"/>
      <c r="H230" s="339"/>
      <c r="I230" s="339"/>
      <c r="J230" s="352"/>
      <c r="K230" s="339"/>
      <c r="L230" s="339"/>
      <c r="M230" s="339"/>
      <c r="N230" s="339"/>
      <c r="O230" s="339"/>
      <c r="P230" s="29"/>
      <c r="Q230" s="338"/>
      <c r="R230" s="339"/>
      <c r="S230" s="339"/>
      <c r="T230" s="339"/>
      <c r="U230" s="339"/>
      <c r="V230" s="339"/>
      <c r="W230" s="339"/>
      <c r="X230" s="339"/>
      <c r="Y230" s="339"/>
      <c r="Z230" s="339"/>
    </row>
    <row r="231" spans="1:26" ht="12.75" customHeight="1">
      <c r="A231" s="339"/>
      <c r="B231" s="339"/>
      <c r="C231" s="339"/>
      <c r="D231" s="339"/>
      <c r="E231" s="339"/>
      <c r="F231" s="339"/>
      <c r="G231" s="339"/>
      <c r="H231" s="339"/>
      <c r="I231" s="339"/>
      <c r="J231" s="352"/>
      <c r="K231" s="339"/>
      <c r="L231" s="339"/>
      <c r="M231" s="339"/>
      <c r="N231" s="339"/>
      <c r="O231" s="339"/>
      <c r="P231" s="29"/>
      <c r="Q231" s="338"/>
      <c r="R231" s="339"/>
      <c r="S231" s="339"/>
      <c r="T231" s="339"/>
      <c r="U231" s="339"/>
      <c r="V231" s="339"/>
      <c r="W231" s="339"/>
      <c r="X231" s="339"/>
      <c r="Y231" s="339"/>
      <c r="Z231" s="339"/>
    </row>
    <row r="232" spans="1:26" ht="12.75" customHeight="1">
      <c r="A232" s="339"/>
      <c r="B232" s="339"/>
      <c r="C232" s="339"/>
      <c r="D232" s="339"/>
      <c r="E232" s="339"/>
      <c r="F232" s="339"/>
      <c r="G232" s="339"/>
      <c r="H232" s="339"/>
      <c r="I232" s="339"/>
      <c r="J232" s="352"/>
      <c r="K232" s="339"/>
      <c r="L232" s="339"/>
      <c r="M232" s="339"/>
      <c r="N232" s="339"/>
      <c r="O232" s="339"/>
      <c r="P232" s="29"/>
      <c r="Q232" s="338"/>
      <c r="R232" s="339"/>
      <c r="S232" s="339"/>
      <c r="T232" s="339"/>
      <c r="U232" s="339"/>
      <c r="V232" s="339"/>
      <c r="W232" s="339"/>
      <c r="X232" s="339"/>
      <c r="Y232" s="339"/>
      <c r="Z232" s="339"/>
    </row>
    <row r="233" spans="1:26" ht="12.75" customHeight="1">
      <c r="A233" s="339"/>
      <c r="B233" s="339"/>
      <c r="C233" s="339"/>
      <c r="D233" s="339"/>
      <c r="E233" s="339"/>
      <c r="F233" s="339"/>
      <c r="G233" s="339"/>
      <c r="H233" s="339"/>
      <c r="I233" s="339"/>
      <c r="J233" s="352"/>
      <c r="K233" s="339"/>
      <c r="L233" s="339"/>
      <c r="M233" s="339"/>
      <c r="N233" s="339"/>
      <c r="O233" s="339"/>
      <c r="P233" s="29"/>
      <c r="Q233" s="338"/>
      <c r="R233" s="339"/>
      <c r="S233" s="339"/>
      <c r="T233" s="339"/>
      <c r="U233" s="339"/>
      <c r="V233" s="339"/>
      <c r="W233" s="339"/>
      <c r="X233" s="339"/>
      <c r="Y233" s="339"/>
      <c r="Z233" s="339"/>
    </row>
    <row r="234" spans="1:26" ht="12.75" customHeight="1">
      <c r="A234" s="339"/>
      <c r="B234" s="339"/>
      <c r="C234" s="339"/>
      <c r="D234" s="339"/>
      <c r="E234" s="339"/>
      <c r="F234" s="339"/>
      <c r="G234" s="339"/>
      <c r="H234" s="339"/>
      <c r="I234" s="339"/>
      <c r="J234" s="352"/>
      <c r="K234" s="339"/>
      <c r="L234" s="339"/>
      <c r="M234" s="339"/>
      <c r="N234" s="339"/>
      <c r="O234" s="339"/>
      <c r="P234" s="29"/>
      <c r="Q234" s="338"/>
      <c r="R234" s="339"/>
      <c r="S234" s="339"/>
      <c r="T234" s="339"/>
      <c r="U234" s="339"/>
      <c r="V234" s="339"/>
      <c r="W234" s="339"/>
      <c r="X234" s="339"/>
      <c r="Y234" s="339"/>
      <c r="Z234" s="339"/>
    </row>
    <row r="235" spans="1:26" ht="12.75" customHeight="1">
      <c r="A235" s="339"/>
      <c r="B235" s="339"/>
      <c r="C235" s="339"/>
      <c r="D235" s="339"/>
      <c r="E235" s="339"/>
      <c r="F235" s="339"/>
      <c r="G235" s="339"/>
      <c r="H235" s="339"/>
      <c r="I235" s="339"/>
      <c r="J235" s="352"/>
      <c r="K235" s="339"/>
      <c r="L235" s="339"/>
      <c r="M235" s="339"/>
      <c r="N235" s="339"/>
      <c r="O235" s="339"/>
      <c r="P235" s="29"/>
      <c r="Q235" s="338"/>
      <c r="R235" s="339"/>
      <c r="S235" s="339"/>
      <c r="T235" s="339"/>
      <c r="U235" s="339"/>
      <c r="V235" s="339"/>
      <c r="W235" s="339"/>
      <c r="X235" s="339"/>
      <c r="Y235" s="339"/>
      <c r="Z235" s="339"/>
    </row>
    <row r="236" spans="1:26" ht="12.75" customHeight="1">
      <c r="A236" s="339"/>
      <c r="B236" s="339"/>
      <c r="C236" s="339"/>
      <c r="D236" s="339"/>
      <c r="E236" s="339"/>
      <c r="F236" s="339"/>
      <c r="G236" s="339"/>
      <c r="H236" s="339"/>
      <c r="I236" s="339"/>
      <c r="J236" s="352"/>
      <c r="K236" s="339"/>
      <c r="L236" s="339"/>
      <c r="M236" s="339"/>
      <c r="N236" s="339"/>
      <c r="O236" s="339"/>
      <c r="P236" s="29"/>
      <c r="Q236" s="338"/>
      <c r="R236" s="339"/>
      <c r="S236" s="339"/>
      <c r="T236" s="339"/>
      <c r="U236" s="339"/>
      <c r="V236" s="339"/>
      <c r="W236" s="339"/>
      <c r="X236" s="339"/>
      <c r="Y236" s="339"/>
      <c r="Z236" s="339"/>
    </row>
    <row r="237" spans="1:26" ht="12.75" customHeight="1">
      <c r="A237" s="339"/>
      <c r="B237" s="339"/>
      <c r="C237" s="339"/>
      <c r="D237" s="339"/>
      <c r="E237" s="339"/>
      <c r="F237" s="339"/>
      <c r="G237" s="339"/>
      <c r="H237" s="339"/>
      <c r="I237" s="339"/>
      <c r="J237" s="352"/>
      <c r="K237" s="339"/>
      <c r="L237" s="339"/>
      <c r="M237" s="339"/>
      <c r="N237" s="339"/>
      <c r="O237" s="339"/>
      <c r="P237" s="29"/>
      <c r="Q237" s="338"/>
      <c r="R237" s="339"/>
      <c r="S237" s="339"/>
      <c r="T237" s="339"/>
      <c r="U237" s="339"/>
      <c r="V237" s="339"/>
      <c r="W237" s="339"/>
      <c r="X237" s="339"/>
      <c r="Y237" s="339"/>
      <c r="Z237" s="339"/>
    </row>
    <row r="238" spans="1:26" ht="12.75" customHeight="1">
      <c r="A238" s="339"/>
      <c r="B238" s="339"/>
      <c r="C238" s="339"/>
      <c r="D238" s="339"/>
      <c r="E238" s="339"/>
      <c r="F238" s="339"/>
      <c r="G238" s="339"/>
      <c r="H238" s="339"/>
      <c r="I238" s="339"/>
      <c r="J238" s="352"/>
      <c r="K238" s="339"/>
      <c r="L238" s="339"/>
      <c r="M238" s="339"/>
      <c r="N238" s="339"/>
      <c r="O238" s="339"/>
      <c r="P238" s="29"/>
      <c r="Q238" s="338"/>
      <c r="R238" s="339"/>
      <c r="S238" s="339"/>
      <c r="T238" s="339"/>
      <c r="U238" s="339"/>
      <c r="V238" s="339"/>
      <c r="W238" s="339"/>
      <c r="X238" s="339"/>
      <c r="Y238" s="339"/>
      <c r="Z238" s="339"/>
    </row>
    <row r="239" spans="1:26" ht="12.75" customHeight="1">
      <c r="A239" s="339"/>
      <c r="B239" s="339"/>
      <c r="C239" s="339"/>
      <c r="D239" s="339"/>
      <c r="E239" s="339"/>
      <c r="F239" s="339"/>
      <c r="G239" s="339"/>
      <c r="H239" s="339"/>
      <c r="I239" s="339"/>
      <c r="J239" s="352"/>
      <c r="K239" s="339"/>
      <c r="L239" s="339"/>
      <c r="M239" s="339"/>
      <c r="N239" s="339"/>
      <c r="O239" s="339"/>
      <c r="P239" s="29"/>
      <c r="Q239" s="338"/>
      <c r="R239" s="339"/>
      <c r="S239" s="339"/>
      <c r="T239" s="339"/>
      <c r="U239" s="339"/>
      <c r="V239" s="339"/>
      <c r="W239" s="339"/>
      <c r="X239" s="339"/>
      <c r="Y239" s="339"/>
      <c r="Z239" s="339"/>
    </row>
    <row r="240" spans="1:26" ht="12.75" customHeight="1">
      <c r="A240" s="339"/>
      <c r="B240" s="339"/>
      <c r="C240" s="339"/>
      <c r="D240" s="339"/>
      <c r="E240" s="339"/>
      <c r="F240" s="339"/>
      <c r="G240" s="339"/>
      <c r="H240" s="339"/>
      <c r="I240" s="339"/>
      <c r="J240" s="352"/>
      <c r="K240" s="339"/>
      <c r="L240" s="339"/>
      <c r="M240" s="339"/>
      <c r="N240" s="339"/>
      <c r="O240" s="339"/>
      <c r="P240" s="29"/>
      <c r="Q240" s="338"/>
      <c r="R240" s="339"/>
      <c r="S240" s="339"/>
      <c r="T240" s="339"/>
      <c r="U240" s="339"/>
      <c r="V240" s="339"/>
      <c r="W240" s="339"/>
      <c r="X240" s="339"/>
      <c r="Y240" s="339"/>
      <c r="Z240" s="339"/>
    </row>
    <row r="241" spans="1:26" ht="12.75" customHeight="1">
      <c r="A241" s="339"/>
      <c r="B241" s="339"/>
      <c r="C241" s="339"/>
      <c r="D241" s="339"/>
      <c r="E241" s="339"/>
      <c r="F241" s="339"/>
      <c r="G241" s="339"/>
      <c r="H241" s="339"/>
      <c r="I241" s="339"/>
      <c r="J241" s="352"/>
      <c r="K241" s="339"/>
      <c r="L241" s="339"/>
      <c r="M241" s="339"/>
      <c r="N241" s="339"/>
      <c r="O241" s="339"/>
      <c r="P241" s="29"/>
      <c r="Q241" s="338"/>
      <c r="R241" s="339"/>
      <c r="S241" s="339"/>
      <c r="T241" s="339"/>
      <c r="U241" s="339"/>
      <c r="V241" s="339"/>
      <c r="W241" s="339"/>
      <c r="X241" s="339"/>
      <c r="Y241" s="339"/>
      <c r="Z241" s="339"/>
    </row>
    <row r="242" spans="1:26" ht="12.75" customHeight="1">
      <c r="A242" s="339"/>
      <c r="B242" s="339"/>
      <c r="C242" s="339"/>
      <c r="D242" s="339"/>
      <c r="E242" s="339"/>
      <c r="F242" s="339"/>
      <c r="G242" s="339"/>
      <c r="H242" s="339"/>
      <c r="I242" s="339"/>
      <c r="J242" s="352"/>
      <c r="K242" s="339"/>
      <c r="L242" s="339"/>
      <c r="M242" s="339"/>
      <c r="N242" s="339"/>
      <c r="O242" s="339"/>
      <c r="P242" s="29"/>
      <c r="Q242" s="338"/>
      <c r="R242" s="339"/>
      <c r="S242" s="339"/>
      <c r="T242" s="339"/>
      <c r="U242" s="339"/>
      <c r="V242" s="339"/>
      <c r="W242" s="339"/>
      <c r="X242" s="339"/>
      <c r="Y242" s="339"/>
      <c r="Z242" s="339"/>
    </row>
    <row r="243" spans="1:26" ht="12.75" customHeight="1">
      <c r="A243" s="339"/>
      <c r="B243" s="339"/>
      <c r="C243" s="339"/>
      <c r="D243" s="339"/>
      <c r="E243" s="339"/>
      <c r="F243" s="339"/>
      <c r="G243" s="339"/>
      <c r="H243" s="339"/>
      <c r="I243" s="339"/>
      <c r="J243" s="352"/>
      <c r="K243" s="339"/>
      <c r="L243" s="339"/>
      <c r="M243" s="339"/>
      <c r="N243" s="339"/>
      <c r="O243" s="339"/>
      <c r="P243" s="29"/>
      <c r="Q243" s="338"/>
      <c r="R243" s="339"/>
      <c r="S243" s="339"/>
      <c r="T243" s="339"/>
      <c r="U243" s="339"/>
      <c r="V243" s="339"/>
      <c r="W243" s="339"/>
      <c r="X243" s="339"/>
      <c r="Y243" s="339"/>
      <c r="Z243" s="339"/>
    </row>
    <row r="244" spans="1:26" ht="12.75" customHeight="1">
      <c r="A244" s="339"/>
      <c r="B244" s="339"/>
      <c r="C244" s="339"/>
      <c r="D244" s="339"/>
      <c r="E244" s="339"/>
      <c r="F244" s="339"/>
      <c r="G244" s="339"/>
      <c r="H244" s="339"/>
      <c r="I244" s="339"/>
      <c r="J244" s="352"/>
      <c r="K244" s="339"/>
      <c r="L244" s="339"/>
      <c r="M244" s="339"/>
      <c r="N244" s="339"/>
      <c r="O244" s="339"/>
      <c r="P244" s="29"/>
      <c r="Q244" s="338"/>
      <c r="R244" s="339"/>
      <c r="S244" s="339"/>
      <c r="T244" s="339"/>
      <c r="U244" s="339"/>
      <c r="V244" s="339"/>
      <c r="W244" s="339"/>
      <c r="X244" s="339"/>
      <c r="Y244" s="339"/>
      <c r="Z244" s="339"/>
    </row>
    <row r="245" spans="1:26" ht="12.75" customHeight="1">
      <c r="A245" s="339"/>
      <c r="B245" s="339"/>
      <c r="C245" s="339"/>
      <c r="D245" s="339"/>
      <c r="E245" s="339"/>
      <c r="F245" s="339"/>
      <c r="G245" s="339"/>
      <c r="H245" s="339"/>
      <c r="I245" s="339"/>
      <c r="J245" s="352"/>
      <c r="K245" s="339"/>
      <c r="L245" s="339"/>
      <c r="M245" s="339"/>
      <c r="N245" s="339"/>
      <c r="O245" s="339"/>
      <c r="P245" s="29"/>
      <c r="Q245" s="338"/>
      <c r="R245" s="339"/>
      <c r="S245" s="339"/>
      <c r="T245" s="339"/>
      <c r="U245" s="339"/>
      <c r="V245" s="339"/>
      <c r="W245" s="339"/>
      <c r="X245" s="339"/>
      <c r="Y245" s="339"/>
      <c r="Z245" s="339"/>
    </row>
    <row r="246" spans="1:26" ht="12.75" customHeight="1">
      <c r="A246" s="339"/>
      <c r="B246" s="339"/>
      <c r="C246" s="339"/>
      <c r="D246" s="339"/>
      <c r="E246" s="339"/>
      <c r="F246" s="339"/>
      <c r="G246" s="339"/>
      <c r="H246" s="339"/>
      <c r="I246" s="339"/>
      <c r="J246" s="352"/>
      <c r="K246" s="339"/>
      <c r="L246" s="339"/>
      <c r="M246" s="339"/>
      <c r="N246" s="339"/>
      <c r="O246" s="339"/>
      <c r="P246" s="29"/>
      <c r="Q246" s="338"/>
      <c r="R246" s="339"/>
      <c r="S246" s="339"/>
      <c r="T246" s="339"/>
      <c r="U246" s="339"/>
      <c r="V246" s="339"/>
      <c r="W246" s="339"/>
      <c r="X246" s="339"/>
      <c r="Y246" s="339"/>
      <c r="Z246" s="339"/>
    </row>
    <row r="247" spans="1:26" ht="12.75" customHeight="1">
      <c r="A247" s="339"/>
      <c r="B247" s="339"/>
      <c r="C247" s="339"/>
      <c r="D247" s="339"/>
      <c r="E247" s="339"/>
      <c r="F247" s="339"/>
      <c r="G247" s="339"/>
      <c r="H247" s="339"/>
      <c r="I247" s="339"/>
      <c r="J247" s="352"/>
      <c r="K247" s="339"/>
      <c r="L247" s="339"/>
      <c r="M247" s="339"/>
      <c r="N247" s="339"/>
      <c r="O247" s="339"/>
      <c r="P247" s="29"/>
      <c r="Q247" s="338"/>
      <c r="R247" s="339"/>
      <c r="S247" s="339"/>
      <c r="T247" s="339"/>
      <c r="U247" s="339"/>
      <c r="V247" s="339"/>
      <c r="W247" s="339"/>
      <c r="X247" s="339"/>
      <c r="Y247" s="339"/>
      <c r="Z247" s="339"/>
    </row>
    <row r="248" spans="1:26" ht="12.75" customHeight="1">
      <c r="A248" s="339"/>
      <c r="B248" s="339"/>
      <c r="C248" s="339"/>
      <c r="D248" s="339"/>
      <c r="E248" s="339"/>
      <c r="F248" s="339"/>
      <c r="G248" s="339"/>
      <c r="H248" s="339"/>
      <c r="I248" s="339"/>
      <c r="J248" s="352"/>
      <c r="K248" s="339"/>
      <c r="L248" s="339"/>
      <c r="M248" s="339"/>
      <c r="N248" s="339"/>
      <c r="O248" s="339"/>
      <c r="P248" s="29"/>
      <c r="Q248" s="338"/>
      <c r="R248" s="339"/>
      <c r="S248" s="339"/>
      <c r="T248" s="339"/>
      <c r="U248" s="339"/>
      <c r="V248" s="339"/>
      <c r="W248" s="339"/>
      <c r="X248" s="339"/>
      <c r="Y248" s="339"/>
      <c r="Z248" s="339"/>
    </row>
    <row r="249" spans="1:26" ht="12.75" customHeight="1">
      <c r="A249" s="339"/>
      <c r="B249" s="339"/>
      <c r="C249" s="339"/>
      <c r="D249" s="339"/>
      <c r="E249" s="339"/>
      <c r="F249" s="339"/>
      <c r="G249" s="339"/>
      <c r="H249" s="339"/>
      <c r="I249" s="339"/>
      <c r="J249" s="352"/>
      <c r="K249" s="339"/>
      <c r="L249" s="339"/>
      <c r="M249" s="339"/>
      <c r="N249" s="339"/>
      <c r="O249" s="339"/>
      <c r="P249" s="29"/>
      <c r="Q249" s="338"/>
      <c r="R249" s="339"/>
      <c r="S249" s="339"/>
      <c r="T249" s="339"/>
      <c r="U249" s="339"/>
      <c r="V249" s="339"/>
      <c r="W249" s="339"/>
      <c r="X249" s="339"/>
      <c r="Y249" s="339"/>
      <c r="Z249" s="339"/>
    </row>
    <row r="250" spans="1:26" ht="12.75" customHeight="1">
      <c r="A250" s="339"/>
      <c r="B250" s="339"/>
      <c r="C250" s="339"/>
      <c r="D250" s="339"/>
      <c r="E250" s="339"/>
      <c r="F250" s="339"/>
      <c r="G250" s="339"/>
      <c r="H250" s="339"/>
      <c r="I250" s="339"/>
      <c r="J250" s="352"/>
      <c r="K250" s="339"/>
      <c r="L250" s="339"/>
      <c r="M250" s="339"/>
      <c r="N250" s="339"/>
      <c r="O250" s="339"/>
      <c r="P250" s="29"/>
      <c r="Q250" s="338"/>
      <c r="R250" s="339"/>
      <c r="S250" s="339"/>
      <c r="T250" s="339"/>
      <c r="U250" s="339"/>
      <c r="V250" s="339"/>
      <c r="W250" s="339"/>
      <c r="X250" s="339"/>
      <c r="Y250" s="339"/>
      <c r="Z250" s="339"/>
    </row>
    <row r="251" spans="1:26" ht="12.75" customHeight="1">
      <c r="A251" s="339"/>
      <c r="B251" s="339"/>
      <c r="C251" s="339"/>
      <c r="D251" s="339"/>
      <c r="E251" s="339"/>
      <c r="F251" s="339"/>
      <c r="G251" s="339"/>
      <c r="H251" s="339"/>
      <c r="I251" s="339"/>
      <c r="J251" s="352"/>
      <c r="K251" s="339"/>
      <c r="L251" s="339"/>
      <c r="M251" s="339"/>
      <c r="N251" s="339"/>
      <c r="O251" s="339"/>
      <c r="P251" s="29"/>
      <c r="Q251" s="338"/>
      <c r="R251" s="339"/>
      <c r="S251" s="339"/>
      <c r="T251" s="339"/>
      <c r="U251" s="339"/>
      <c r="V251" s="339"/>
      <c r="W251" s="339"/>
      <c r="X251" s="339"/>
      <c r="Y251" s="339"/>
      <c r="Z251" s="339"/>
    </row>
    <row r="252" spans="1:26" ht="12.75" customHeight="1">
      <c r="A252" s="339"/>
      <c r="B252" s="339"/>
      <c r="C252" s="339"/>
      <c r="D252" s="339"/>
      <c r="E252" s="339"/>
      <c r="F252" s="339"/>
      <c r="G252" s="339"/>
      <c r="H252" s="339"/>
      <c r="I252" s="339"/>
      <c r="J252" s="352"/>
      <c r="K252" s="339"/>
      <c r="L252" s="339"/>
      <c r="M252" s="339"/>
      <c r="N252" s="339"/>
      <c r="O252" s="339"/>
      <c r="P252" s="29"/>
      <c r="Q252" s="338"/>
      <c r="R252" s="339"/>
      <c r="S252" s="339"/>
      <c r="T252" s="339"/>
      <c r="U252" s="339"/>
      <c r="V252" s="339"/>
      <c r="W252" s="339"/>
      <c r="X252" s="339"/>
      <c r="Y252" s="339"/>
      <c r="Z252" s="339"/>
    </row>
    <row r="253" spans="1:26" ht="12.75" customHeight="1">
      <c r="A253" s="339"/>
      <c r="B253" s="339"/>
      <c r="C253" s="339"/>
      <c r="D253" s="339"/>
      <c r="E253" s="339"/>
      <c r="F253" s="339"/>
      <c r="G253" s="339"/>
      <c r="H253" s="339"/>
      <c r="I253" s="339"/>
      <c r="J253" s="352"/>
      <c r="K253" s="339"/>
      <c r="L253" s="339"/>
      <c r="M253" s="339"/>
      <c r="N253" s="339"/>
      <c r="O253" s="339"/>
      <c r="P253" s="29"/>
      <c r="Q253" s="338"/>
      <c r="R253" s="339"/>
      <c r="S253" s="339"/>
      <c r="T253" s="339"/>
      <c r="U253" s="339"/>
      <c r="V253" s="339"/>
      <c r="W253" s="339"/>
      <c r="X253" s="339"/>
      <c r="Y253" s="339"/>
      <c r="Z253" s="339"/>
    </row>
    <row r="254" spans="1:26" ht="12.75" customHeight="1">
      <c r="A254" s="339"/>
      <c r="B254" s="339"/>
      <c r="C254" s="339"/>
      <c r="D254" s="339"/>
      <c r="E254" s="339"/>
      <c r="F254" s="339"/>
      <c r="G254" s="339"/>
      <c r="H254" s="339"/>
      <c r="I254" s="339"/>
      <c r="J254" s="352"/>
      <c r="K254" s="339"/>
      <c r="L254" s="339"/>
      <c r="M254" s="339"/>
      <c r="N254" s="339"/>
      <c r="O254" s="339"/>
      <c r="P254" s="29"/>
      <c r="Q254" s="338"/>
      <c r="R254" s="339"/>
      <c r="S254" s="339"/>
      <c r="T254" s="339"/>
      <c r="U254" s="339"/>
      <c r="V254" s="339"/>
      <c r="W254" s="339"/>
      <c r="X254" s="339"/>
      <c r="Y254" s="339"/>
      <c r="Z254" s="339"/>
    </row>
    <row r="255" spans="1:26" ht="12.75" customHeight="1">
      <c r="A255" s="339"/>
      <c r="B255" s="339"/>
      <c r="C255" s="339"/>
      <c r="D255" s="339"/>
      <c r="E255" s="339"/>
      <c r="F255" s="339"/>
      <c r="G255" s="339"/>
      <c r="H255" s="339"/>
      <c r="I255" s="339"/>
      <c r="J255" s="352"/>
      <c r="K255" s="339"/>
      <c r="L255" s="339"/>
      <c r="M255" s="339"/>
      <c r="N255" s="339"/>
      <c r="O255" s="339"/>
      <c r="P255" s="29"/>
      <c r="Q255" s="338"/>
      <c r="R255" s="339"/>
      <c r="S255" s="339"/>
      <c r="T255" s="339"/>
      <c r="U255" s="339"/>
      <c r="V255" s="339"/>
      <c r="W255" s="339"/>
      <c r="X255" s="339"/>
      <c r="Y255" s="339"/>
      <c r="Z255" s="339"/>
    </row>
    <row r="256" spans="1:26" ht="12.75" customHeight="1">
      <c r="A256" s="339"/>
      <c r="B256" s="339"/>
      <c r="C256" s="339"/>
      <c r="D256" s="339"/>
      <c r="E256" s="339"/>
      <c r="F256" s="339"/>
      <c r="G256" s="339"/>
      <c r="H256" s="339"/>
      <c r="I256" s="339"/>
      <c r="J256" s="352"/>
      <c r="K256" s="339"/>
      <c r="L256" s="339"/>
      <c r="M256" s="339"/>
      <c r="N256" s="339"/>
      <c r="O256" s="339"/>
      <c r="P256" s="29"/>
      <c r="Q256" s="338"/>
      <c r="R256" s="339"/>
      <c r="S256" s="339"/>
      <c r="T256" s="339"/>
      <c r="U256" s="339"/>
      <c r="V256" s="339"/>
      <c r="W256" s="339"/>
      <c r="X256" s="339"/>
      <c r="Y256" s="339"/>
      <c r="Z256" s="339"/>
    </row>
    <row r="257" spans="1:26" ht="12.75" customHeight="1">
      <c r="A257" s="339"/>
      <c r="B257" s="339"/>
      <c r="C257" s="339"/>
      <c r="D257" s="339"/>
      <c r="E257" s="339"/>
      <c r="F257" s="339"/>
      <c r="G257" s="339"/>
      <c r="H257" s="339"/>
      <c r="I257" s="339"/>
      <c r="J257" s="352"/>
      <c r="K257" s="339"/>
      <c r="L257" s="339"/>
      <c r="M257" s="339"/>
      <c r="N257" s="339"/>
      <c r="O257" s="339"/>
      <c r="P257" s="29"/>
      <c r="Q257" s="338"/>
      <c r="R257" s="339"/>
      <c r="S257" s="339"/>
      <c r="T257" s="339"/>
      <c r="U257" s="339"/>
      <c r="V257" s="339"/>
      <c r="W257" s="339"/>
      <c r="X257" s="339"/>
      <c r="Y257" s="339"/>
      <c r="Z257" s="339"/>
    </row>
    <row r="258" spans="1:26" ht="12.75" customHeight="1">
      <c r="A258" s="339"/>
      <c r="B258" s="339"/>
      <c r="C258" s="339"/>
      <c r="D258" s="339"/>
      <c r="E258" s="339"/>
      <c r="F258" s="339"/>
      <c r="G258" s="339"/>
      <c r="H258" s="339"/>
      <c r="I258" s="339"/>
      <c r="J258" s="352"/>
      <c r="K258" s="339"/>
      <c r="L258" s="339"/>
      <c r="M258" s="339"/>
      <c r="N258" s="339"/>
      <c r="O258" s="339"/>
      <c r="P258" s="29"/>
      <c r="Q258" s="338"/>
      <c r="R258" s="339"/>
      <c r="S258" s="339"/>
      <c r="T258" s="339"/>
      <c r="U258" s="339"/>
      <c r="V258" s="339"/>
      <c r="W258" s="339"/>
      <c r="X258" s="339"/>
      <c r="Y258" s="339"/>
      <c r="Z258" s="339"/>
    </row>
    <row r="259" spans="1:26" ht="12.75" customHeight="1">
      <c r="A259" s="339"/>
      <c r="B259" s="339"/>
      <c r="C259" s="339"/>
      <c r="D259" s="339"/>
      <c r="E259" s="339"/>
      <c r="F259" s="339"/>
      <c r="G259" s="339"/>
      <c r="H259" s="339"/>
      <c r="I259" s="339"/>
      <c r="J259" s="352"/>
      <c r="K259" s="339"/>
      <c r="L259" s="339"/>
      <c r="M259" s="339"/>
      <c r="N259" s="339"/>
      <c r="O259" s="339"/>
      <c r="P259" s="29"/>
      <c r="Q259" s="338"/>
      <c r="R259" s="339"/>
      <c r="S259" s="339"/>
      <c r="T259" s="339"/>
      <c r="U259" s="339"/>
      <c r="V259" s="339"/>
      <c r="W259" s="339"/>
      <c r="X259" s="339"/>
      <c r="Y259" s="339"/>
      <c r="Z259" s="339"/>
    </row>
    <row r="260" spans="1:26" ht="12.75" customHeight="1">
      <c r="A260" s="339"/>
      <c r="B260" s="339"/>
      <c r="C260" s="339"/>
      <c r="D260" s="339"/>
      <c r="E260" s="339"/>
      <c r="F260" s="339"/>
      <c r="G260" s="339"/>
      <c r="H260" s="339"/>
      <c r="I260" s="339"/>
      <c r="J260" s="352"/>
      <c r="K260" s="339"/>
      <c r="L260" s="339"/>
      <c r="M260" s="339"/>
      <c r="N260" s="339"/>
      <c r="O260" s="339"/>
      <c r="P260" s="29"/>
      <c r="Q260" s="338"/>
      <c r="R260" s="339"/>
      <c r="S260" s="339"/>
      <c r="T260" s="339"/>
      <c r="U260" s="339"/>
      <c r="V260" s="339"/>
      <c r="W260" s="339"/>
      <c r="X260" s="339"/>
      <c r="Y260" s="339"/>
      <c r="Z260" s="339"/>
    </row>
    <row r="261" spans="1:26" ht="12.75" customHeight="1">
      <c r="A261" s="339"/>
      <c r="B261" s="339"/>
      <c r="C261" s="339"/>
      <c r="D261" s="339"/>
      <c r="E261" s="339"/>
      <c r="F261" s="339"/>
      <c r="G261" s="339"/>
      <c r="H261" s="339"/>
      <c r="I261" s="339"/>
      <c r="J261" s="352"/>
      <c r="K261" s="339"/>
      <c r="L261" s="339"/>
      <c r="M261" s="339"/>
      <c r="N261" s="339"/>
      <c r="O261" s="339"/>
      <c r="P261" s="29"/>
      <c r="Q261" s="338"/>
      <c r="R261" s="339"/>
      <c r="S261" s="339"/>
      <c r="T261" s="339"/>
      <c r="U261" s="339"/>
      <c r="V261" s="339"/>
      <c r="W261" s="339"/>
      <c r="X261" s="339"/>
      <c r="Y261" s="339"/>
      <c r="Z261" s="339"/>
    </row>
    <row r="262" spans="1:26" ht="12.75" customHeight="1">
      <c r="A262" s="339"/>
      <c r="B262" s="339"/>
      <c r="C262" s="339"/>
      <c r="D262" s="339"/>
      <c r="E262" s="339"/>
      <c r="F262" s="339"/>
      <c r="G262" s="339"/>
      <c r="H262" s="339"/>
      <c r="I262" s="339"/>
      <c r="J262" s="352"/>
      <c r="K262" s="339"/>
      <c r="L262" s="339"/>
      <c r="M262" s="339"/>
      <c r="N262" s="339"/>
      <c r="O262" s="339"/>
      <c r="P262" s="29"/>
      <c r="Q262" s="338"/>
      <c r="R262" s="339"/>
      <c r="S262" s="339"/>
      <c r="T262" s="339"/>
      <c r="U262" s="339"/>
      <c r="V262" s="339"/>
      <c r="W262" s="339"/>
      <c r="X262" s="339"/>
      <c r="Y262" s="339"/>
      <c r="Z262" s="339"/>
    </row>
    <row r="263" spans="1:26" ht="12.75" customHeight="1">
      <c r="A263" s="339"/>
      <c r="B263" s="339"/>
      <c r="C263" s="339"/>
      <c r="D263" s="339"/>
      <c r="E263" s="339"/>
      <c r="F263" s="339"/>
      <c r="G263" s="339"/>
      <c r="H263" s="339"/>
      <c r="I263" s="339"/>
      <c r="J263" s="352"/>
      <c r="K263" s="339"/>
      <c r="L263" s="339"/>
      <c r="M263" s="339"/>
      <c r="N263" s="339"/>
      <c r="O263" s="339"/>
      <c r="P263" s="29"/>
      <c r="Q263" s="338"/>
      <c r="R263" s="339"/>
      <c r="S263" s="339"/>
      <c r="T263" s="339"/>
      <c r="U263" s="339"/>
      <c r="V263" s="339"/>
      <c r="W263" s="339"/>
      <c r="X263" s="339"/>
      <c r="Y263" s="339"/>
      <c r="Z263" s="339"/>
    </row>
    <row r="264" spans="1:26" ht="12.75" customHeight="1">
      <c r="A264" s="339"/>
      <c r="B264" s="339"/>
      <c r="C264" s="339"/>
      <c r="D264" s="339"/>
      <c r="E264" s="339"/>
      <c r="F264" s="339"/>
      <c r="G264" s="339"/>
      <c r="H264" s="339"/>
      <c r="I264" s="339"/>
      <c r="J264" s="352"/>
      <c r="K264" s="339"/>
      <c r="L264" s="339"/>
      <c r="M264" s="339"/>
      <c r="N264" s="339"/>
      <c r="O264" s="339"/>
      <c r="P264" s="29"/>
      <c r="Q264" s="338"/>
      <c r="R264" s="339"/>
      <c r="S264" s="339"/>
      <c r="T264" s="339"/>
      <c r="U264" s="339"/>
      <c r="V264" s="339"/>
      <c r="W264" s="339"/>
      <c r="X264" s="339"/>
      <c r="Y264" s="339"/>
      <c r="Z264" s="339"/>
    </row>
    <row r="265" spans="1:26" ht="12.75" customHeight="1">
      <c r="A265" s="339"/>
      <c r="B265" s="339"/>
      <c r="C265" s="339"/>
      <c r="D265" s="339"/>
      <c r="E265" s="339"/>
      <c r="F265" s="339"/>
      <c r="G265" s="339"/>
      <c r="H265" s="339"/>
      <c r="I265" s="339"/>
      <c r="J265" s="352"/>
      <c r="K265" s="339"/>
      <c r="L265" s="339"/>
      <c r="M265" s="339"/>
      <c r="N265" s="339"/>
      <c r="O265" s="339"/>
      <c r="P265" s="29"/>
      <c r="Q265" s="338"/>
      <c r="R265" s="339"/>
      <c r="S265" s="339"/>
      <c r="T265" s="339"/>
      <c r="U265" s="339"/>
      <c r="V265" s="339"/>
      <c r="W265" s="339"/>
      <c r="X265" s="339"/>
      <c r="Y265" s="339"/>
      <c r="Z265" s="339"/>
    </row>
    <row r="266" spans="1:26" ht="12.75" customHeight="1">
      <c r="A266" s="339"/>
      <c r="B266" s="339"/>
      <c r="C266" s="339"/>
      <c r="D266" s="339"/>
      <c r="E266" s="339"/>
      <c r="F266" s="339"/>
      <c r="G266" s="339"/>
      <c r="H266" s="339"/>
      <c r="I266" s="339"/>
      <c r="J266" s="352"/>
      <c r="K266" s="339"/>
      <c r="L266" s="339"/>
      <c r="M266" s="339"/>
      <c r="N266" s="339"/>
      <c r="O266" s="339"/>
      <c r="P266" s="29"/>
      <c r="Q266" s="338"/>
      <c r="R266" s="339"/>
      <c r="S266" s="339"/>
      <c r="T266" s="339"/>
      <c r="U266" s="339"/>
      <c r="V266" s="339"/>
      <c r="W266" s="339"/>
      <c r="X266" s="339"/>
      <c r="Y266" s="339"/>
      <c r="Z266" s="339"/>
    </row>
    <row r="267" spans="1:26" ht="12.75" customHeight="1">
      <c r="A267" s="339"/>
      <c r="B267" s="339"/>
      <c r="C267" s="339"/>
      <c r="D267" s="339"/>
      <c r="E267" s="339"/>
      <c r="F267" s="339"/>
      <c r="G267" s="339"/>
      <c r="H267" s="339"/>
      <c r="I267" s="339"/>
      <c r="J267" s="352"/>
      <c r="K267" s="339"/>
      <c r="L267" s="339"/>
      <c r="M267" s="339"/>
      <c r="N267" s="339"/>
      <c r="O267" s="339"/>
      <c r="P267" s="29"/>
      <c r="Q267" s="338"/>
      <c r="R267" s="339"/>
      <c r="S267" s="339"/>
      <c r="T267" s="339"/>
      <c r="U267" s="339"/>
      <c r="V267" s="339"/>
      <c r="W267" s="339"/>
      <c r="X267" s="339"/>
      <c r="Y267" s="339"/>
      <c r="Z267" s="339"/>
    </row>
    <row r="268" spans="1:26" ht="12.75" customHeight="1">
      <c r="A268" s="339"/>
      <c r="B268" s="339"/>
      <c r="C268" s="339"/>
      <c r="D268" s="339"/>
      <c r="E268" s="339"/>
      <c r="F268" s="339"/>
      <c r="G268" s="339"/>
      <c r="H268" s="339"/>
      <c r="I268" s="339"/>
      <c r="J268" s="352"/>
      <c r="K268" s="339"/>
      <c r="L268" s="339"/>
      <c r="M268" s="339"/>
      <c r="N268" s="339"/>
      <c r="O268" s="339"/>
      <c r="P268" s="29"/>
      <c r="Q268" s="338"/>
      <c r="R268" s="339"/>
      <c r="S268" s="339"/>
      <c r="T268" s="339"/>
      <c r="U268" s="339"/>
      <c r="V268" s="339"/>
      <c r="W268" s="339"/>
      <c r="X268" s="339"/>
      <c r="Y268" s="339"/>
      <c r="Z268" s="339"/>
    </row>
    <row r="269" spans="1:26" ht="12.75" customHeight="1">
      <c r="A269" s="339"/>
      <c r="B269" s="339"/>
      <c r="C269" s="339"/>
      <c r="D269" s="339"/>
      <c r="E269" s="339"/>
      <c r="F269" s="339"/>
      <c r="G269" s="339"/>
      <c r="H269" s="339"/>
      <c r="I269" s="339"/>
      <c r="J269" s="352"/>
      <c r="K269" s="339"/>
      <c r="L269" s="339"/>
      <c r="M269" s="339"/>
      <c r="N269" s="339"/>
      <c r="O269" s="339"/>
      <c r="P269" s="29"/>
      <c r="Q269" s="338"/>
      <c r="R269" s="339"/>
      <c r="S269" s="339"/>
      <c r="T269" s="339"/>
      <c r="U269" s="339"/>
      <c r="V269" s="339"/>
      <c r="W269" s="339"/>
      <c r="X269" s="339"/>
      <c r="Y269" s="339"/>
      <c r="Z269" s="339"/>
    </row>
    <row r="270" spans="1:26" ht="12.75" customHeight="1">
      <c r="A270" s="339"/>
      <c r="B270" s="339"/>
      <c r="C270" s="339"/>
      <c r="D270" s="339"/>
      <c r="E270" s="339"/>
      <c r="F270" s="339"/>
      <c r="G270" s="339"/>
      <c r="H270" s="339"/>
      <c r="I270" s="339"/>
      <c r="J270" s="352"/>
      <c r="K270" s="339"/>
      <c r="L270" s="339"/>
      <c r="M270" s="339"/>
      <c r="N270" s="339"/>
      <c r="O270" s="339"/>
      <c r="P270" s="29"/>
      <c r="Q270" s="338"/>
      <c r="R270" s="339"/>
      <c r="S270" s="339"/>
      <c r="T270" s="339"/>
      <c r="U270" s="339"/>
      <c r="V270" s="339"/>
      <c r="W270" s="339"/>
      <c r="X270" s="339"/>
      <c r="Y270" s="339"/>
      <c r="Z270" s="339"/>
    </row>
    <row r="271" spans="1:26" ht="12.75" customHeight="1">
      <c r="A271" s="339"/>
      <c r="B271" s="339"/>
      <c r="C271" s="339"/>
      <c r="D271" s="339"/>
      <c r="E271" s="339"/>
      <c r="F271" s="339"/>
      <c r="G271" s="339"/>
      <c r="H271" s="339"/>
      <c r="I271" s="339"/>
      <c r="J271" s="352"/>
      <c r="K271" s="339"/>
      <c r="L271" s="339"/>
      <c r="M271" s="339"/>
      <c r="N271" s="339"/>
      <c r="O271" s="339"/>
      <c r="P271" s="29"/>
      <c r="Q271" s="338"/>
      <c r="R271" s="339"/>
      <c r="S271" s="339"/>
      <c r="T271" s="339"/>
      <c r="U271" s="339"/>
      <c r="V271" s="339"/>
      <c r="W271" s="339"/>
      <c r="X271" s="339"/>
      <c r="Y271" s="339"/>
      <c r="Z271" s="339"/>
    </row>
    <row r="272" spans="1:26" ht="12.75" customHeight="1">
      <c r="A272" s="339"/>
      <c r="B272" s="339"/>
      <c r="C272" s="339"/>
      <c r="D272" s="339"/>
      <c r="E272" s="339"/>
      <c r="F272" s="339"/>
      <c r="G272" s="339"/>
      <c r="H272" s="339"/>
      <c r="I272" s="339"/>
      <c r="J272" s="352"/>
      <c r="K272" s="339"/>
      <c r="L272" s="339"/>
      <c r="M272" s="339"/>
      <c r="N272" s="339"/>
      <c r="O272" s="339"/>
      <c r="P272" s="29"/>
      <c r="Q272" s="338"/>
      <c r="R272" s="339"/>
      <c r="S272" s="339"/>
      <c r="T272" s="339"/>
      <c r="U272" s="339"/>
      <c r="V272" s="339"/>
      <c r="W272" s="339"/>
      <c r="X272" s="339"/>
      <c r="Y272" s="339"/>
      <c r="Z272" s="339"/>
    </row>
    <row r="273" spans="1:26" ht="12.75" customHeight="1">
      <c r="A273" s="339"/>
      <c r="B273" s="339"/>
      <c r="C273" s="339"/>
      <c r="D273" s="339"/>
      <c r="E273" s="339"/>
      <c r="F273" s="339"/>
      <c r="G273" s="339"/>
      <c r="H273" s="339"/>
      <c r="I273" s="339"/>
      <c r="J273" s="352"/>
      <c r="K273" s="339"/>
      <c r="L273" s="339"/>
      <c r="M273" s="339"/>
      <c r="N273" s="339"/>
      <c r="O273" s="339"/>
      <c r="P273" s="29"/>
      <c r="Q273" s="338"/>
      <c r="R273" s="339"/>
      <c r="S273" s="339"/>
      <c r="T273" s="339"/>
      <c r="U273" s="339"/>
      <c r="V273" s="339"/>
      <c r="W273" s="339"/>
      <c r="X273" s="339"/>
      <c r="Y273" s="339"/>
      <c r="Z273" s="339"/>
    </row>
    <row r="274" spans="1:26" ht="12.75" customHeight="1">
      <c r="A274" s="339"/>
      <c r="B274" s="339"/>
      <c r="C274" s="339"/>
      <c r="D274" s="339"/>
      <c r="E274" s="339"/>
      <c r="F274" s="339"/>
      <c r="G274" s="339"/>
      <c r="H274" s="339"/>
      <c r="I274" s="339"/>
      <c r="J274" s="352"/>
      <c r="K274" s="339"/>
      <c r="L274" s="339"/>
      <c r="M274" s="339"/>
      <c r="N274" s="339"/>
      <c r="O274" s="339"/>
      <c r="P274" s="29"/>
      <c r="Q274" s="338"/>
      <c r="R274" s="339"/>
      <c r="S274" s="339"/>
      <c r="T274" s="339"/>
      <c r="U274" s="339"/>
      <c r="V274" s="339"/>
      <c r="W274" s="339"/>
      <c r="X274" s="339"/>
      <c r="Y274" s="339"/>
      <c r="Z274" s="339"/>
    </row>
    <row r="275" spans="1:26" ht="12.75" customHeight="1">
      <c r="A275" s="339"/>
      <c r="B275" s="339"/>
      <c r="C275" s="339"/>
      <c r="D275" s="339"/>
      <c r="E275" s="339"/>
      <c r="F275" s="339"/>
      <c r="G275" s="339"/>
      <c r="H275" s="339"/>
      <c r="I275" s="339"/>
      <c r="J275" s="352"/>
      <c r="K275" s="339"/>
      <c r="L275" s="339"/>
      <c r="M275" s="339"/>
      <c r="N275" s="339"/>
      <c r="O275" s="339"/>
      <c r="P275" s="29"/>
      <c r="Q275" s="338"/>
      <c r="R275" s="339"/>
      <c r="S275" s="339"/>
      <c r="T275" s="339"/>
      <c r="U275" s="339"/>
      <c r="V275" s="339"/>
      <c r="W275" s="339"/>
      <c r="X275" s="339"/>
      <c r="Y275" s="339"/>
      <c r="Z275" s="339"/>
    </row>
    <row r="276" spans="1:26" ht="12.75" customHeight="1">
      <c r="A276" s="339"/>
      <c r="B276" s="339"/>
      <c r="C276" s="339"/>
      <c r="D276" s="339"/>
      <c r="E276" s="339"/>
      <c r="F276" s="339"/>
      <c r="G276" s="339"/>
      <c r="H276" s="339"/>
      <c r="I276" s="339"/>
      <c r="J276" s="352"/>
      <c r="K276" s="339"/>
      <c r="L276" s="339"/>
      <c r="M276" s="339"/>
      <c r="N276" s="339"/>
      <c r="O276" s="339"/>
      <c r="P276" s="29"/>
      <c r="Q276" s="338"/>
      <c r="R276" s="339"/>
      <c r="S276" s="339"/>
      <c r="T276" s="339"/>
      <c r="U276" s="339"/>
      <c r="V276" s="339"/>
      <c r="W276" s="339"/>
      <c r="X276" s="339"/>
      <c r="Y276" s="339"/>
      <c r="Z276" s="339"/>
    </row>
    <row r="277" spans="1:26" ht="12.75" customHeight="1">
      <c r="A277" s="339"/>
      <c r="B277" s="339"/>
      <c r="C277" s="339"/>
      <c r="D277" s="339"/>
      <c r="E277" s="339"/>
      <c r="F277" s="339"/>
      <c r="G277" s="339"/>
      <c r="H277" s="339"/>
      <c r="I277" s="339"/>
      <c r="J277" s="352"/>
      <c r="K277" s="339"/>
      <c r="L277" s="339"/>
      <c r="M277" s="339"/>
      <c r="N277" s="339"/>
      <c r="O277" s="339"/>
      <c r="P277" s="29"/>
      <c r="Q277" s="338"/>
      <c r="R277" s="339"/>
      <c r="S277" s="339"/>
      <c r="T277" s="339"/>
      <c r="U277" s="339"/>
      <c r="V277" s="339"/>
      <c r="W277" s="339"/>
      <c r="X277" s="339"/>
      <c r="Y277" s="339"/>
      <c r="Z277" s="339"/>
    </row>
    <row r="278" spans="1:26" ht="12.75" customHeight="1">
      <c r="A278" s="339"/>
      <c r="B278" s="339"/>
      <c r="C278" s="339"/>
      <c r="D278" s="339"/>
      <c r="E278" s="339"/>
      <c r="F278" s="339"/>
      <c r="G278" s="339"/>
      <c r="H278" s="339"/>
      <c r="I278" s="339"/>
      <c r="J278" s="352"/>
      <c r="K278" s="339"/>
      <c r="L278" s="339"/>
      <c r="M278" s="339"/>
      <c r="N278" s="339"/>
      <c r="O278" s="339"/>
      <c r="P278" s="29"/>
      <c r="Q278" s="338"/>
      <c r="R278" s="339"/>
      <c r="S278" s="339"/>
      <c r="T278" s="339"/>
      <c r="U278" s="339"/>
      <c r="V278" s="339"/>
      <c r="W278" s="339"/>
      <c r="X278" s="339"/>
      <c r="Y278" s="339"/>
      <c r="Z278" s="339"/>
    </row>
    <row r="279" spans="1:26" ht="12.75" customHeight="1">
      <c r="A279" s="339"/>
      <c r="B279" s="339"/>
      <c r="C279" s="339"/>
      <c r="D279" s="339"/>
      <c r="E279" s="339"/>
      <c r="F279" s="339"/>
      <c r="G279" s="339"/>
      <c r="H279" s="339"/>
      <c r="I279" s="339"/>
      <c r="J279" s="352"/>
      <c r="K279" s="339"/>
      <c r="L279" s="339"/>
      <c r="M279" s="339"/>
      <c r="N279" s="339"/>
      <c r="O279" s="339"/>
      <c r="P279" s="29"/>
      <c r="Q279" s="338"/>
      <c r="R279" s="339"/>
      <c r="S279" s="339"/>
      <c r="T279" s="339"/>
      <c r="U279" s="339"/>
      <c r="V279" s="339"/>
      <c r="W279" s="339"/>
      <c r="X279" s="339"/>
      <c r="Y279" s="339"/>
      <c r="Z279" s="339"/>
    </row>
    <row r="280" spans="1:26" ht="12.75" customHeight="1">
      <c r="A280" s="339"/>
      <c r="B280" s="339"/>
      <c r="C280" s="339"/>
      <c r="D280" s="339"/>
      <c r="E280" s="339"/>
      <c r="F280" s="339"/>
      <c r="G280" s="339"/>
      <c r="H280" s="339"/>
      <c r="I280" s="339"/>
      <c r="J280" s="352"/>
      <c r="K280" s="339"/>
      <c r="L280" s="339"/>
      <c r="M280" s="339"/>
      <c r="N280" s="339"/>
      <c r="O280" s="339"/>
      <c r="P280" s="29"/>
      <c r="Q280" s="338"/>
      <c r="R280" s="339"/>
      <c r="S280" s="339"/>
      <c r="T280" s="339"/>
      <c r="U280" s="339"/>
      <c r="V280" s="339"/>
      <c r="W280" s="339"/>
      <c r="X280" s="339"/>
      <c r="Y280" s="339"/>
      <c r="Z280" s="339"/>
    </row>
    <row r="281" spans="1:26" ht="12.75" customHeight="1">
      <c r="A281" s="339"/>
      <c r="B281" s="339"/>
      <c r="C281" s="339"/>
      <c r="D281" s="339"/>
      <c r="E281" s="339"/>
      <c r="F281" s="339"/>
      <c r="G281" s="339"/>
      <c r="H281" s="339"/>
      <c r="I281" s="339"/>
      <c r="J281" s="352"/>
      <c r="K281" s="339"/>
      <c r="L281" s="339"/>
      <c r="M281" s="339"/>
      <c r="N281" s="339"/>
      <c r="O281" s="339"/>
      <c r="P281" s="29"/>
      <c r="Q281" s="338"/>
      <c r="R281" s="339"/>
      <c r="S281" s="339"/>
      <c r="T281" s="339"/>
      <c r="U281" s="339"/>
      <c r="V281" s="339"/>
      <c r="W281" s="339"/>
      <c r="X281" s="339"/>
      <c r="Y281" s="339"/>
      <c r="Z281" s="339"/>
    </row>
    <row r="282" spans="1:26" ht="12.75" customHeight="1">
      <c r="A282" s="339"/>
      <c r="B282" s="339"/>
      <c r="C282" s="339"/>
      <c r="D282" s="339"/>
      <c r="E282" s="339"/>
      <c r="F282" s="339"/>
      <c r="G282" s="339"/>
      <c r="H282" s="339"/>
      <c r="I282" s="339"/>
      <c r="J282" s="352"/>
      <c r="K282" s="339"/>
      <c r="L282" s="339"/>
      <c r="M282" s="339"/>
      <c r="N282" s="339"/>
      <c r="O282" s="339"/>
      <c r="P282" s="29"/>
      <c r="Q282" s="338"/>
      <c r="R282" s="339"/>
      <c r="S282" s="339"/>
      <c r="T282" s="339"/>
      <c r="U282" s="339"/>
      <c r="V282" s="339"/>
      <c r="W282" s="339"/>
      <c r="X282" s="339"/>
      <c r="Y282" s="339"/>
      <c r="Z282" s="339"/>
    </row>
    <row r="283" spans="1:26" ht="12.75" customHeight="1">
      <c r="A283" s="339"/>
      <c r="B283" s="339"/>
      <c r="C283" s="339"/>
      <c r="D283" s="339"/>
      <c r="E283" s="339"/>
      <c r="F283" s="339"/>
      <c r="G283" s="339"/>
      <c r="H283" s="339"/>
      <c r="I283" s="339"/>
      <c r="J283" s="352"/>
      <c r="K283" s="339"/>
      <c r="L283" s="339"/>
      <c r="M283" s="339"/>
      <c r="N283" s="339"/>
      <c r="O283" s="339"/>
      <c r="P283" s="29"/>
      <c r="Q283" s="338"/>
      <c r="R283" s="339"/>
      <c r="S283" s="339"/>
      <c r="T283" s="339"/>
      <c r="U283" s="339"/>
      <c r="V283" s="339"/>
      <c r="W283" s="339"/>
      <c r="X283" s="339"/>
      <c r="Y283" s="339"/>
      <c r="Z283" s="339"/>
    </row>
    <row r="284" spans="1:26" ht="12.75" customHeight="1">
      <c r="A284" s="339"/>
      <c r="B284" s="339"/>
      <c r="C284" s="339"/>
      <c r="D284" s="339"/>
      <c r="E284" s="339"/>
      <c r="F284" s="339"/>
      <c r="G284" s="339"/>
      <c r="H284" s="339"/>
      <c r="I284" s="339"/>
      <c r="J284" s="352"/>
      <c r="K284" s="339"/>
      <c r="L284" s="339"/>
      <c r="M284" s="339"/>
      <c r="N284" s="339"/>
      <c r="O284" s="339"/>
      <c r="P284" s="29"/>
      <c r="Q284" s="338"/>
      <c r="R284" s="339"/>
      <c r="S284" s="339"/>
      <c r="T284" s="339"/>
      <c r="U284" s="339"/>
      <c r="V284" s="339"/>
      <c r="W284" s="339"/>
      <c r="X284" s="339"/>
      <c r="Y284" s="339"/>
      <c r="Z284" s="339"/>
    </row>
    <row r="285" spans="1:26" ht="12.75" customHeight="1">
      <c r="A285" s="339"/>
      <c r="B285" s="339"/>
      <c r="C285" s="339"/>
      <c r="D285" s="339"/>
      <c r="E285" s="339"/>
      <c r="F285" s="339"/>
      <c r="G285" s="339"/>
      <c r="H285" s="339"/>
      <c r="I285" s="339"/>
      <c r="J285" s="352"/>
      <c r="K285" s="339"/>
      <c r="L285" s="339"/>
      <c r="M285" s="339"/>
      <c r="N285" s="339"/>
      <c r="O285" s="339"/>
      <c r="P285" s="29"/>
      <c r="Q285" s="338"/>
      <c r="R285" s="339"/>
      <c r="S285" s="339"/>
      <c r="T285" s="339"/>
      <c r="U285" s="339"/>
      <c r="V285" s="339"/>
      <c r="W285" s="339"/>
      <c r="X285" s="339"/>
      <c r="Y285" s="339"/>
      <c r="Z285" s="339"/>
    </row>
    <row r="286" spans="1:26" ht="12.75" customHeight="1">
      <c r="A286" s="339"/>
      <c r="B286" s="339"/>
      <c r="C286" s="339"/>
      <c r="D286" s="339"/>
      <c r="E286" s="339"/>
      <c r="F286" s="339"/>
      <c r="G286" s="339"/>
      <c r="H286" s="339"/>
      <c r="I286" s="339"/>
      <c r="J286" s="352"/>
      <c r="K286" s="339"/>
      <c r="L286" s="339"/>
      <c r="M286" s="339"/>
      <c r="N286" s="339"/>
      <c r="O286" s="339"/>
      <c r="P286" s="29"/>
      <c r="Q286" s="338"/>
      <c r="R286" s="339"/>
      <c r="S286" s="339"/>
      <c r="T286" s="339"/>
      <c r="U286" s="339"/>
      <c r="V286" s="339"/>
      <c r="W286" s="339"/>
      <c r="X286" s="339"/>
      <c r="Y286" s="339"/>
      <c r="Z286" s="339"/>
    </row>
    <row r="287" spans="1:26" ht="12.75" customHeight="1">
      <c r="A287" s="339"/>
      <c r="B287" s="339"/>
      <c r="C287" s="339"/>
      <c r="D287" s="339"/>
      <c r="E287" s="339"/>
      <c r="F287" s="339"/>
      <c r="G287" s="339"/>
      <c r="H287" s="339"/>
      <c r="I287" s="339"/>
      <c r="J287" s="352"/>
      <c r="K287" s="339"/>
      <c r="L287" s="339"/>
      <c r="M287" s="339"/>
      <c r="N287" s="339"/>
      <c r="O287" s="339"/>
      <c r="P287" s="29"/>
      <c r="Q287" s="338"/>
      <c r="R287" s="339"/>
      <c r="S287" s="339"/>
      <c r="T287" s="339"/>
      <c r="U287" s="339"/>
      <c r="V287" s="339"/>
      <c r="W287" s="339"/>
      <c r="X287" s="339"/>
      <c r="Y287" s="339"/>
      <c r="Z287" s="339"/>
    </row>
    <row r="288" spans="1:26" ht="12.75" customHeight="1">
      <c r="A288" s="339"/>
      <c r="B288" s="339"/>
      <c r="C288" s="339"/>
      <c r="D288" s="339"/>
      <c r="E288" s="339"/>
      <c r="F288" s="339"/>
      <c r="G288" s="339"/>
      <c r="H288" s="339"/>
      <c r="I288" s="339"/>
      <c r="J288" s="352"/>
      <c r="K288" s="339"/>
      <c r="L288" s="339"/>
      <c r="M288" s="339"/>
      <c r="N288" s="339"/>
      <c r="O288" s="339"/>
      <c r="P288" s="29"/>
      <c r="Q288" s="338"/>
      <c r="R288" s="339"/>
      <c r="S288" s="339"/>
      <c r="T288" s="339"/>
      <c r="U288" s="339"/>
      <c r="V288" s="339"/>
      <c r="W288" s="339"/>
      <c r="X288" s="339"/>
      <c r="Y288" s="339"/>
      <c r="Z288" s="339"/>
    </row>
    <row r="289" spans="1:26" ht="12.75" customHeight="1">
      <c r="A289" s="339"/>
      <c r="B289" s="339"/>
      <c r="C289" s="339"/>
      <c r="D289" s="339"/>
      <c r="E289" s="339"/>
      <c r="F289" s="339"/>
      <c r="G289" s="339"/>
      <c r="H289" s="339"/>
      <c r="I289" s="339"/>
      <c r="J289" s="352"/>
      <c r="K289" s="339"/>
      <c r="L289" s="339"/>
      <c r="M289" s="339"/>
      <c r="N289" s="339"/>
      <c r="O289" s="339"/>
      <c r="P289" s="29"/>
      <c r="Q289" s="338"/>
      <c r="R289" s="339"/>
      <c r="S289" s="339"/>
      <c r="T289" s="339"/>
      <c r="U289" s="339"/>
      <c r="V289" s="339"/>
      <c r="W289" s="339"/>
      <c r="X289" s="339"/>
      <c r="Y289" s="339"/>
      <c r="Z289" s="339"/>
    </row>
    <row r="290" spans="1:26" ht="12.75" customHeight="1">
      <c r="A290" s="339"/>
      <c r="B290" s="339"/>
      <c r="C290" s="339"/>
      <c r="D290" s="339"/>
      <c r="E290" s="339"/>
      <c r="F290" s="339"/>
      <c r="G290" s="339"/>
      <c r="H290" s="339"/>
      <c r="I290" s="339"/>
      <c r="J290" s="352"/>
      <c r="K290" s="339"/>
      <c r="L290" s="339"/>
      <c r="M290" s="339"/>
      <c r="N290" s="339"/>
      <c r="O290" s="339"/>
      <c r="P290" s="29"/>
      <c r="Q290" s="338"/>
      <c r="R290" s="339"/>
      <c r="S290" s="339"/>
      <c r="T290" s="339"/>
      <c r="U290" s="339"/>
      <c r="V290" s="339"/>
      <c r="W290" s="339"/>
      <c r="X290" s="339"/>
      <c r="Y290" s="339"/>
      <c r="Z290" s="339"/>
    </row>
    <row r="291" spans="1:26" ht="12.75" customHeight="1">
      <c r="A291" s="339"/>
      <c r="B291" s="339"/>
      <c r="C291" s="339"/>
      <c r="D291" s="339"/>
      <c r="E291" s="339"/>
      <c r="F291" s="339"/>
      <c r="G291" s="339"/>
      <c r="H291" s="339"/>
      <c r="I291" s="339"/>
      <c r="J291" s="352"/>
      <c r="K291" s="339"/>
      <c r="L291" s="339"/>
      <c r="M291" s="339"/>
      <c r="N291" s="339"/>
      <c r="O291" s="339"/>
      <c r="P291" s="29"/>
      <c r="Q291" s="338"/>
      <c r="R291" s="339"/>
      <c r="S291" s="339"/>
      <c r="T291" s="339"/>
      <c r="U291" s="339"/>
      <c r="V291" s="339"/>
      <c r="W291" s="339"/>
      <c r="X291" s="339"/>
      <c r="Y291" s="339"/>
      <c r="Z291" s="339"/>
    </row>
    <row r="292" spans="1:26" ht="12.75" customHeight="1">
      <c r="A292" s="339"/>
      <c r="B292" s="339"/>
      <c r="C292" s="339"/>
      <c r="D292" s="339"/>
      <c r="E292" s="339"/>
      <c r="F292" s="339"/>
      <c r="G292" s="339"/>
      <c r="H292" s="339"/>
      <c r="I292" s="339"/>
      <c r="J292" s="352"/>
      <c r="K292" s="339"/>
      <c r="L292" s="339"/>
      <c r="M292" s="339"/>
      <c r="N292" s="339"/>
      <c r="O292" s="339"/>
      <c r="P292" s="29"/>
      <c r="Q292" s="338"/>
      <c r="R292" s="339"/>
      <c r="S292" s="339"/>
      <c r="T292" s="339"/>
      <c r="U292" s="339"/>
      <c r="V292" s="339"/>
      <c r="W292" s="339"/>
      <c r="X292" s="339"/>
      <c r="Y292" s="339"/>
      <c r="Z292" s="339"/>
    </row>
    <row r="293" spans="1:26" ht="12.75" customHeight="1">
      <c r="A293" s="339"/>
      <c r="B293" s="339"/>
      <c r="C293" s="339"/>
      <c r="D293" s="339"/>
      <c r="E293" s="339"/>
      <c r="F293" s="339"/>
      <c r="G293" s="339"/>
      <c r="H293" s="339"/>
      <c r="I293" s="339"/>
      <c r="J293" s="352"/>
      <c r="K293" s="339"/>
      <c r="L293" s="339"/>
      <c r="M293" s="339"/>
      <c r="N293" s="339"/>
      <c r="O293" s="339"/>
      <c r="P293" s="29"/>
      <c r="Q293" s="338"/>
      <c r="R293" s="339"/>
      <c r="S293" s="339"/>
      <c r="T293" s="339"/>
      <c r="U293" s="339"/>
      <c r="V293" s="339"/>
      <c r="W293" s="339"/>
      <c r="X293" s="339"/>
      <c r="Y293" s="339"/>
      <c r="Z293" s="339"/>
    </row>
    <row r="294" spans="1:26" ht="12.75" customHeight="1">
      <c r="A294" s="339"/>
      <c r="B294" s="339"/>
      <c r="C294" s="339"/>
      <c r="D294" s="339"/>
      <c r="E294" s="339"/>
      <c r="F294" s="339"/>
      <c r="G294" s="339"/>
      <c r="H294" s="339"/>
      <c r="I294" s="339"/>
      <c r="J294" s="352"/>
      <c r="K294" s="339"/>
      <c r="L294" s="339"/>
      <c r="M294" s="339"/>
      <c r="N294" s="339"/>
      <c r="O294" s="339"/>
      <c r="P294" s="29"/>
      <c r="Q294" s="338"/>
      <c r="R294" s="339"/>
      <c r="S294" s="339"/>
      <c r="T294" s="339"/>
      <c r="U294" s="339"/>
      <c r="V294" s="339"/>
      <c r="W294" s="339"/>
      <c r="X294" s="339"/>
      <c r="Y294" s="339"/>
      <c r="Z294" s="339"/>
    </row>
    <row r="295" spans="1:26" ht="12.75" customHeight="1">
      <c r="A295" s="339"/>
      <c r="B295" s="339"/>
      <c r="C295" s="339"/>
      <c r="D295" s="339"/>
      <c r="E295" s="339"/>
      <c r="F295" s="339"/>
      <c r="G295" s="339"/>
      <c r="H295" s="339"/>
      <c r="I295" s="339"/>
      <c r="J295" s="352"/>
      <c r="K295" s="339"/>
      <c r="L295" s="339"/>
      <c r="M295" s="339"/>
      <c r="N295" s="339"/>
      <c r="O295" s="339"/>
      <c r="P295" s="29"/>
      <c r="Q295" s="338"/>
      <c r="R295" s="339"/>
      <c r="S295" s="339"/>
      <c r="T295" s="339"/>
      <c r="U295" s="339"/>
      <c r="V295" s="339"/>
      <c r="W295" s="339"/>
      <c r="X295" s="339"/>
      <c r="Y295" s="339"/>
      <c r="Z295" s="339"/>
    </row>
    <row r="296" spans="1:26" ht="12.75" customHeight="1">
      <c r="A296" s="339"/>
      <c r="B296" s="339"/>
      <c r="C296" s="339"/>
      <c r="D296" s="339"/>
      <c r="E296" s="339"/>
      <c r="F296" s="339"/>
      <c r="G296" s="339"/>
      <c r="H296" s="339"/>
      <c r="I296" s="339"/>
      <c r="J296" s="352"/>
      <c r="K296" s="339"/>
      <c r="L296" s="339"/>
      <c r="M296" s="339"/>
      <c r="N296" s="339"/>
      <c r="O296" s="339"/>
      <c r="P296" s="29"/>
      <c r="Q296" s="338"/>
      <c r="R296" s="339"/>
      <c r="S296" s="339"/>
      <c r="T296" s="339"/>
      <c r="U296" s="339"/>
      <c r="V296" s="339"/>
      <c r="W296" s="339"/>
      <c r="X296" s="339"/>
      <c r="Y296" s="339"/>
      <c r="Z296" s="339"/>
    </row>
    <row r="297" spans="1:26" ht="12.75" customHeight="1">
      <c r="A297" s="339"/>
      <c r="B297" s="339"/>
      <c r="C297" s="339"/>
      <c r="D297" s="339"/>
      <c r="E297" s="339"/>
      <c r="F297" s="339"/>
      <c r="G297" s="339"/>
      <c r="H297" s="339"/>
      <c r="I297" s="339"/>
      <c r="J297" s="352"/>
      <c r="K297" s="339"/>
      <c r="L297" s="339"/>
      <c r="M297" s="339"/>
      <c r="N297" s="339"/>
      <c r="O297" s="339"/>
      <c r="P297" s="29"/>
      <c r="Q297" s="338"/>
      <c r="R297" s="339"/>
      <c r="S297" s="339"/>
      <c r="T297" s="339"/>
      <c r="U297" s="339"/>
      <c r="V297" s="339"/>
      <c r="W297" s="339"/>
      <c r="X297" s="339"/>
      <c r="Y297" s="339"/>
      <c r="Z297" s="339"/>
    </row>
    <row r="298" spans="1:26" ht="12.75" customHeight="1">
      <c r="A298" s="339"/>
      <c r="B298" s="339"/>
      <c r="C298" s="339"/>
      <c r="D298" s="339"/>
      <c r="E298" s="339"/>
      <c r="F298" s="339"/>
      <c r="G298" s="339"/>
      <c r="H298" s="339"/>
      <c r="I298" s="339"/>
      <c r="J298" s="352"/>
      <c r="K298" s="339"/>
      <c r="L298" s="339"/>
      <c r="M298" s="339"/>
      <c r="N298" s="339"/>
      <c r="O298" s="339"/>
      <c r="P298" s="29"/>
      <c r="Q298" s="338"/>
      <c r="R298" s="339"/>
      <c r="S298" s="339"/>
      <c r="T298" s="339"/>
      <c r="U298" s="339"/>
      <c r="V298" s="339"/>
      <c r="W298" s="339"/>
      <c r="X298" s="339"/>
      <c r="Y298" s="339"/>
      <c r="Z298" s="339"/>
    </row>
    <row r="299" spans="1:26" ht="12.75" customHeight="1">
      <c r="A299" s="339"/>
      <c r="B299" s="339"/>
      <c r="C299" s="339"/>
      <c r="D299" s="339"/>
      <c r="E299" s="339"/>
      <c r="F299" s="339"/>
      <c r="G299" s="339"/>
      <c r="H299" s="339"/>
      <c r="I299" s="339"/>
      <c r="J299" s="352"/>
      <c r="K299" s="339"/>
      <c r="L299" s="339"/>
      <c r="M299" s="339"/>
      <c r="N299" s="339"/>
      <c r="O299" s="339"/>
      <c r="P299" s="29"/>
      <c r="Q299" s="338"/>
      <c r="R299" s="339"/>
      <c r="S299" s="339"/>
      <c r="T299" s="339"/>
      <c r="U299" s="339"/>
      <c r="V299" s="339"/>
      <c r="W299" s="339"/>
      <c r="X299" s="339"/>
      <c r="Y299" s="339"/>
      <c r="Z299" s="339"/>
    </row>
    <row r="300" spans="1:26" ht="12.75" customHeight="1">
      <c r="A300" s="339"/>
      <c r="B300" s="339"/>
      <c r="C300" s="339"/>
      <c r="D300" s="339"/>
      <c r="E300" s="339"/>
      <c r="F300" s="339"/>
      <c r="G300" s="339"/>
      <c r="H300" s="339"/>
      <c r="I300" s="339"/>
      <c r="J300" s="352"/>
      <c r="K300" s="339"/>
      <c r="L300" s="339"/>
      <c r="M300" s="339"/>
      <c r="N300" s="339"/>
      <c r="O300" s="339"/>
      <c r="P300" s="29"/>
      <c r="Q300" s="338"/>
      <c r="R300" s="339"/>
      <c r="S300" s="339"/>
      <c r="T300" s="339"/>
      <c r="U300" s="339"/>
      <c r="V300" s="339"/>
      <c r="W300" s="339"/>
      <c r="X300" s="339"/>
      <c r="Y300" s="339"/>
      <c r="Z300" s="339"/>
    </row>
    <row r="301" spans="1:26" ht="12.75" customHeight="1">
      <c r="A301" s="339"/>
      <c r="B301" s="339"/>
      <c r="C301" s="339"/>
      <c r="D301" s="339"/>
      <c r="E301" s="339"/>
      <c r="F301" s="339"/>
      <c r="G301" s="339"/>
      <c r="H301" s="339"/>
      <c r="I301" s="339"/>
      <c r="J301" s="352"/>
      <c r="K301" s="339"/>
      <c r="L301" s="339"/>
      <c r="M301" s="339"/>
      <c r="N301" s="339"/>
      <c r="O301" s="339"/>
      <c r="P301" s="29"/>
      <c r="Q301" s="338"/>
      <c r="R301" s="339"/>
      <c r="S301" s="339"/>
      <c r="T301" s="339"/>
      <c r="U301" s="339"/>
      <c r="V301" s="339"/>
      <c r="W301" s="339"/>
      <c r="X301" s="339"/>
      <c r="Y301" s="339"/>
      <c r="Z301" s="339"/>
    </row>
    <row r="302" spans="1:26" ht="12.75" customHeight="1">
      <c r="A302" s="339"/>
      <c r="B302" s="339"/>
      <c r="C302" s="339"/>
      <c r="D302" s="339"/>
      <c r="E302" s="339"/>
      <c r="F302" s="339"/>
      <c r="G302" s="339"/>
      <c r="H302" s="339"/>
      <c r="I302" s="339"/>
      <c r="J302" s="352"/>
      <c r="K302" s="339"/>
      <c r="L302" s="339"/>
      <c r="M302" s="339"/>
      <c r="N302" s="339"/>
      <c r="O302" s="339"/>
      <c r="P302" s="29"/>
      <c r="Q302" s="338"/>
      <c r="R302" s="339"/>
      <c r="S302" s="339"/>
      <c r="T302" s="339"/>
      <c r="U302" s="339"/>
      <c r="V302" s="339"/>
      <c r="W302" s="339"/>
      <c r="X302" s="339"/>
      <c r="Y302" s="339"/>
      <c r="Z302" s="339"/>
    </row>
    <row r="303" spans="1:26" ht="12.75" customHeight="1">
      <c r="A303" s="339"/>
      <c r="B303" s="339"/>
      <c r="C303" s="339"/>
      <c r="D303" s="339"/>
      <c r="E303" s="339"/>
      <c r="F303" s="339"/>
      <c r="G303" s="339"/>
      <c r="H303" s="339"/>
      <c r="I303" s="339"/>
      <c r="J303" s="352"/>
      <c r="K303" s="339"/>
      <c r="L303" s="339"/>
      <c r="M303" s="339"/>
      <c r="N303" s="339"/>
      <c r="O303" s="339"/>
      <c r="P303" s="29"/>
      <c r="Q303" s="338"/>
      <c r="R303" s="339"/>
      <c r="S303" s="339"/>
      <c r="T303" s="339"/>
      <c r="U303" s="339"/>
      <c r="V303" s="339"/>
      <c r="W303" s="339"/>
      <c r="X303" s="339"/>
      <c r="Y303" s="339"/>
      <c r="Z303" s="339"/>
    </row>
    <row r="304" spans="1:26" ht="12.75" customHeight="1">
      <c r="A304" s="339"/>
      <c r="B304" s="339"/>
      <c r="C304" s="339"/>
      <c r="D304" s="339"/>
      <c r="E304" s="339"/>
      <c r="F304" s="339"/>
      <c r="G304" s="339"/>
      <c r="H304" s="339"/>
      <c r="I304" s="339"/>
      <c r="J304" s="352"/>
      <c r="K304" s="339"/>
      <c r="L304" s="339"/>
      <c r="M304" s="339"/>
      <c r="N304" s="339"/>
      <c r="O304" s="339"/>
      <c r="P304" s="29"/>
      <c r="Q304" s="338"/>
      <c r="R304" s="339"/>
      <c r="S304" s="339"/>
      <c r="T304" s="339"/>
      <c r="U304" s="339"/>
      <c r="V304" s="339"/>
      <c r="W304" s="339"/>
      <c r="X304" s="339"/>
      <c r="Y304" s="339"/>
      <c r="Z304" s="339"/>
    </row>
    <row r="305" spans="1:26" ht="12.75" customHeight="1">
      <c r="A305" s="339"/>
      <c r="B305" s="339"/>
      <c r="C305" s="339"/>
      <c r="D305" s="339"/>
      <c r="E305" s="339"/>
      <c r="F305" s="339"/>
      <c r="G305" s="339"/>
      <c r="H305" s="339"/>
      <c r="I305" s="339"/>
      <c r="J305" s="352"/>
      <c r="K305" s="339"/>
      <c r="L305" s="339"/>
      <c r="M305" s="339"/>
      <c r="N305" s="339"/>
      <c r="O305" s="339"/>
      <c r="P305" s="29"/>
      <c r="Q305" s="338"/>
      <c r="R305" s="339"/>
      <c r="S305" s="339"/>
      <c r="T305" s="339"/>
      <c r="U305" s="339"/>
      <c r="V305" s="339"/>
      <c r="W305" s="339"/>
      <c r="X305" s="339"/>
      <c r="Y305" s="339"/>
      <c r="Z305" s="339"/>
    </row>
    <row r="306" spans="1:26" ht="12.75" customHeight="1">
      <c r="A306" s="339"/>
      <c r="B306" s="339"/>
      <c r="C306" s="339"/>
      <c r="D306" s="339"/>
      <c r="E306" s="339"/>
      <c r="F306" s="339"/>
      <c r="G306" s="339"/>
      <c r="H306" s="339"/>
      <c r="I306" s="339"/>
      <c r="J306" s="352"/>
      <c r="K306" s="339"/>
      <c r="L306" s="339"/>
      <c r="M306" s="339"/>
      <c r="N306" s="339"/>
      <c r="O306" s="339"/>
      <c r="P306" s="29"/>
      <c r="Q306" s="338"/>
      <c r="R306" s="339"/>
      <c r="S306" s="339"/>
      <c r="T306" s="339"/>
      <c r="U306" s="339"/>
      <c r="V306" s="339"/>
      <c r="W306" s="339"/>
      <c r="X306" s="339"/>
      <c r="Y306" s="339"/>
      <c r="Z306" s="339"/>
    </row>
    <row r="307" spans="1:26" ht="12.75" customHeight="1">
      <c r="A307" s="339"/>
      <c r="B307" s="339"/>
      <c r="C307" s="339"/>
      <c r="D307" s="339"/>
      <c r="E307" s="339"/>
      <c r="F307" s="339"/>
      <c r="G307" s="339"/>
      <c r="H307" s="339"/>
      <c r="I307" s="339"/>
      <c r="J307" s="352"/>
      <c r="K307" s="339"/>
      <c r="L307" s="339"/>
      <c r="M307" s="339"/>
      <c r="N307" s="339"/>
      <c r="O307" s="339"/>
      <c r="P307" s="29"/>
      <c r="Q307" s="338"/>
      <c r="R307" s="339"/>
      <c r="S307" s="339"/>
      <c r="T307" s="339"/>
      <c r="U307" s="339"/>
      <c r="V307" s="339"/>
      <c r="W307" s="339"/>
      <c r="X307" s="339"/>
      <c r="Y307" s="339"/>
      <c r="Z307" s="339"/>
    </row>
    <row r="308" spans="1:26" ht="12.75" customHeight="1">
      <c r="A308" s="339"/>
      <c r="B308" s="339"/>
      <c r="C308" s="339"/>
      <c r="D308" s="339"/>
      <c r="E308" s="339"/>
      <c r="F308" s="339"/>
      <c r="G308" s="339"/>
      <c r="H308" s="339"/>
      <c r="I308" s="339"/>
      <c r="J308" s="352"/>
      <c r="K308" s="339"/>
      <c r="L308" s="339"/>
      <c r="M308" s="339"/>
      <c r="N308" s="339"/>
      <c r="O308" s="339"/>
      <c r="P308" s="29"/>
      <c r="Q308" s="338"/>
      <c r="R308" s="339"/>
      <c r="S308" s="339"/>
      <c r="T308" s="339"/>
      <c r="U308" s="339"/>
      <c r="V308" s="339"/>
      <c r="W308" s="339"/>
      <c r="X308" s="339"/>
      <c r="Y308" s="339"/>
      <c r="Z308" s="339"/>
    </row>
    <row r="309" spans="1:26" ht="12.75" customHeight="1">
      <c r="A309" s="339"/>
      <c r="B309" s="339"/>
      <c r="C309" s="339"/>
      <c r="D309" s="339"/>
      <c r="E309" s="339"/>
      <c r="F309" s="339"/>
      <c r="G309" s="339"/>
      <c r="H309" s="339"/>
      <c r="I309" s="339"/>
      <c r="J309" s="352"/>
      <c r="K309" s="339"/>
      <c r="L309" s="339"/>
      <c r="M309" s="339"/>
      <c r="N309" s="339"/>
      <c r="O309" s="339"/>
      <c r="P309" s="29"/>
      <c r="Q309" s="338"/>
      <c r="R309" s="339"/>
      <c r="S309" s="339"/>
      <c r="T309" s="339"/>
      <c r="U309" s="339"/>
      <c r="V309" s="339"/>
      <c r="W309" s="339"/>
      <c r="X309" s="339"/>
      <c r="Y309" s="339"/>
      <c r="Z309" s="339"/>
    </row>
    <row r="310" spans="1:26" ht="12.75" customHeight="1">
      <c r="A310" s="339"/>
      <c r="B310" s="339"/>
      <c r="C310" s="339"/>
      <c r="D310" s="339"/>
      <c r="E310" s="339"/>
      <c r="F310" s="339"/>
      <c r="G310" s="339"/>
      <c r="H310" s="339"/>
      <c r="I310" s="339"/>
      <c r="J310" s="352"/>
      <c r="K310" s="339"/>
      <c r="L310" s="339"/>
      <c r="M310" s="339"/>
      <c r="N310" s="339"/>
      <c r="O310" s="339"/>
      <c r="P310" s="29"/>
      <c r="Q310" s="338"/>
      <c r="R310" s="339"/>
      <c r="S310" s="339"/>
      <c r="T310" s="339"/>
      <c r="U310" s="339"/>
      <c r="V310" s="339"/>
      <c r="W310" s="339"/>
      <c r="X310" s="339"/>
      <c r="Y310" s="339"/>
      <c r="Z310" s="339"/>
    </row>
    <row r="311" spans="1:26" ht="12.75" customHeight="1">
      <c r="A311" s="339"/>
      <c r="B311" s="339"/>
      <c r="C311" s="339"/>
      <c r="D311" s="339"/>
      <c r="E311" s="339"/>
      <c r="F311" s="339"/>
      <c r="G311" s="339"/>
      <c r="H311" s="339"/>
      <c r="I311" s="339"/>
      <c r="J311" s="352"/>
      <c r="K311" s="339"/>
      <c r="L311" s="339"/>
      <c r="M311" s="339"/>
      <c r="N311" s="339"/>
      <c r="O311" s="339"/>
      <c r="P311" s="29"/>
      <c r="Q311" s="338"/>
      <c r="R311" s="339"/>
      <c r="S311" s="339"/>
      <c r="T311" s="339"/>
      <c r="U311" s="339"/>
      <c r="V311" s="339"/>
      <c r="W311" s="339"/>
      <c r="X311" s="339"/>
      <c r="Y311" s="339"/>
      <c r="Z311" s="339"/>
    </row>
    <row r="312" spans="1:26" ht="12.75" customHeight="1">
      <c r="A312" s="339"/>
      <c r="B312" s="339"/>
      <c r="C312" s="339"/>
      <c r="D312" s="339"/>
      <c r="E312" s="339"/>
      <c r="F312" s="339"/>
      <c r="G312" s="339"/>
      <c r="H312" s="339"/>
      <c r="I312" s="339"/>
      <c r="J312" s="352"/>
      <c r="K312" s="339"/>
      <c r="L312" s="339"/>
      <c r="M312" s="339"/>
      <c r="N312" s="339"/>
      <c r="O312" s="339"/>
      <c r="P312" s="29"/>
      <c r="Q312" s="338"/>
      <c r="R312" s="339"/>
      <c r="S312" s="339"/>
      <c r="T312" s="339"/>
      <c r="U312" s="339"/>
      <c r="V312" s="339"/>
      <c r="W312" s="339"/>
      <c r="X312" s="339"/>
      <c r="Y312" s="339"/>
      <c r="Z312" s="339"/>
    </row>
    <row r="313" spans="1:26" ht="12.75" customHeight="1">
      <c r="A313" s="339"/>
      <c r="B313" s="339"/>
      <c r="C313" s="339"/>
      <c r="D313" s="339"/>
      <c r="E313" s="339"/>
      <c r="F313" s="339"/>
      <c r="G313" s="339"/>
      <c r="H313" s="339"/>
      <c r="I313" s="339"/>
      <c r="J313" s="352"/>
      <c r="K313" s="339"/>
      <c r="L313" s="339"/>
      <c r="M313" s="339"/>
      <c r="N313" s="339"/>
      <c r="O313" s="339"/>
      <c r="P313" s="29"/>
      <c r="Q313" s="338"/>
      <c r="R313" s="339"/>
      <c r="S313" s="339"/>
      <c r="T313" s="339"/>
      <c r="U313" s="339"/>
      <c r="V313" s="339"/>
      <c r="W313" s="339"/>
      <c r="X313" s="339"/>
      <c r="Y313" s="339"/>
      <c r="Z313" s="339"/>
    </row>
    <row r="314" spans="1:26" ht="12.75" customHeight="1">
      <c r="A314" s="339"/>
      <c r="B314" s="339"/>
      <c r="C314" s="339"/>
      <c r="D314" s="339"/>
      <c r="E314" s="339"/>
      <c r="F314" s="339"/>
      <c r="G314" s="339"/>
      <c r="H314" s="339"/>
      <c r="I314" s="339"/>
      <c r="J314" s="352"/>
      <c r="K314" s="339"/>
      <c r="L314" s="339"/>
      <c r="M314" s="339"/>
      <c r="N314" s="339"/>
      <c r="O314" s="339"/>
      <c r="P314" s="29"/>
      <c r="Q314" s="338"/>
      <c r="R314" s="339"/>
      <c r="S314" s="339"/>
      <c r="T314" s="339"/>
      <c r="U314" s="339"/>
      <c r="V314" s="339"/>
      <c r="W314" s="339"/>
      <c r="X314" s="339"/>
      <c r="Y314" s="339"/>
      <c r="Z314" s="339"/>
    </row>
    <row r="315" spans="1:26" ht="12.75" customHeight="1">
      <c r="A315" s="339"/>
      <c r="B315" s="339"/>
      <c r="C315" s="339"/>
      <c r="D315" s="339"/>
      <c r="E315" s="339"/>
      <c r="F315" s="339"/>
      <c r="G315" s="339"/>
      <c r="H315" s="339"/>
      <c r="I315" s="339"/>
      <c r="J315" s="352"/>
      <c r="K315" s="339"/>
      <c r="L315" s="339"/>
      <c r="M315" s="339"/>
      <c r="N315" s="339"/>
      <c r="O315" s="339"/>
      <c r="P315" s="29"/>
      <c r="Q315" s="338"/>
      <c r="R315" s="339"/>
      <c r="S315" s="339"/>
      <c r="T315" s="339"/>
      <c r="U315" s="339"/>
      <c r="V315" s="339"/>
      <c r="W315" s="339"/>
      <c r="X315" s="339"/>
      <c r="Y315" s="339"/>
      <c r="Z315" s="339"/>
    </row>
    <row r="316" spans="1:26" ht="12.75" customHeight="1">
      <c r="A316" s="339"/>
      <c r="B316" s="339"/>
      <c r="C316" s="339"/>
      <c r="D316" s="339"/>
      <c r="E316" s="339"/>
      <c r="F316" s="339"/>
      <c r="G316" s="339"/>
      <c r="H316" s="339"/>
      <c r="I316" s="339"/>
      <c r="J316" s="352"/>
      <c r="K316" s="339"/>
      <c r="L316" s="339"/>
      <c r="M316" s="339"/>
      <c r="N316" s="339"/>
      <c r="O316" s="339"/>
      <c r="P316" s="29"/>
      <c r="Q316" s="338"/>
      <c r="R316" s="339"/>
      <c r="S316" s="339"/>
      <c r="T316" s="339"/>
      <c r="U316" s="339"/>
      <c r="V316" s="339"/>
      <c r="W316" s="339"/>
      <c r="X316" s="339"/>
      <c r="Y316" s="339"/>
      <c r="Z316" s="339"/>
    </row>
    <row r="317" spans="1:26" ht="12.75" customHeight="1">
      <c r="A317" s="339"/>
      <c r="B317" s="339"/>
      <c r="C317" s="339"/>
      <c r="D317" s="339"/>
      <c r="E317" s="339"/>
      <c r="F317" s="339"/>
      <c r="G317" s="339"/>
      <c r="H317" s="339"/>
      <c r="I317" s="339"/>
      <c r="J317" s="352"/>
      <c r="K317" s="339"/>
      <c r="L317" s="339"/>
      <c r="M317" s="339"/>
      <c r="N317" s="339"/>
      <c r="O317" s="339"/>
      <c r="P317" s="29"/>
      <c r="Q317" s="338"/>
      <c r="R317" s="339"/>
      <c r="S317" s="339"/>
      <c r="T317" s="339"/>
      <c r="U317" s="339"/>
      <c r="V317" s="339"/>
      <c r="W317" s="339"/>
      <c r="X317" s="339"/>
      <c r="Y317" s="339"/>
      <c r="Z317" s="339"/>
    </row>
    <row r="318" spans="1:26" ht="12.75" customHeight="1">
      <c r="A318" s="339"/>
      <c r="B318" s="339"/>
      <c r="C318" s="339"/>
      <c r="D318" s="339"/>
      <c r="E318" s="339"/>
      <c r="F318" s="339"/>
      <c r="G318" s="339"/>
      <c r="H318" s="339"/>
      <c r="I318" s="339"/>
      <c r="J318" s="352"/>
      <c r="K318" s="339"/>
      <c r="L318" s="339"/>
      <c r="M318" s="339"/>
      <c r="N318" s="339"/>
      <c r="O318" s="339"/>
      <c r="P318" s="29"/>
      <c r="Q318" s="338"/>
      <c r="R318" s="339"/>
      <c r="S318" s="339"/>
      <c r="T318" s="339"/>
      <c r="U318" s="339"/>
      <c r="V318" s="339"/>
      <c r="W318" s="339"/>
      <c r="X318" s="339"/>
      <c r="Y318" s="339"/>
      <c r="Z318" s="339"/>
    </row>
    <row r="319" spans="1:26" ht="12.75" customHeight="1">
      <c r="A319" s="339"/>
      <c r="B319" s="339"/>
      <c r="C319" s="339"/>
      <c r="D319" s="339"/>
      <c r="E319" s="339"/>
      <c r="F319" s="339"/>
      <c r="G319" s="339"/>
      <c r="H319" s="339"/>
      <c r="I319" s="339"/>
      <c r="J319" s="352"/>
      <c r="K319" s="339"/>
      <c r="L319" s="339"/>
      <c r="M319" s="339"/>
      <c r="N319" s="339"/>
      <c r="O319" s="339"/>
      <c r="P319" s="29"/>
      <c r="Q319" s="338"/>
      <c r="R319" s="339"/>
      <c r="S319" s="339"/>
      <c r="T319" s="339"/>
      <c r="U319" s="339"/>
      <c r="V319" s="339"/>
      <c r="W319" s="339"/>
      <c r="X319" s="339"/>
      <c r="Y319" s="339"/>
      <c r="Z319" s="339"/>
    </row>
    <row r="320" spans="1:26" ht="12.75" customHeight="1">
      <c r="A320" s="339"/>
      <c r="B320" s="339"/>
      <c r="C320" s="339"/>
      <c r="D320" s="339"/>
      <c r="E320" s="339"/>
      <c r="F320" s="339"/>
      <c r="G320" s="339"/>
      <c r="H320" s="339"/>
      <c r="I320" s="339"/>
      <c r="J320" s="352"/>
      <c r="K320" s="339"/>
      <c r="L320" s="339"/>
      <c r="M320" s="339"/>
      <c r="N320" s="339"/>
      <c r="O320" s="339"/>
      <c r="P320" s="29"/>
      <c r="Q320" s="338"/>
      <c r="R320" s="339"/>
      <c r="S320" s="339"/>
      <c r="T320" s="339"/>
      <c r="U320" s="339"/>
      <c r="V320" s="339"/>
      <c r="W320" s="339"/>
      <c r="X320" s="339"/>
      <c r="Y320" s="339"/>
      <c r="Z320" s="339"/>
    </row>
    <row r="321" spans="1:26" ht="12.75" customHeight="1">
      <c r="A321" s="339"/>
      <c r="B321" s="339"/>
      <c r="C321" s="339"/>
      <c r="D321" s="339"/>
      <c r="E321" s="339"/>
      <c r="F321" s="339"/>
      <c r="G321" s="339"/>
      <c r="H321" s="339"/>
      <c r="I321" s="339"/>
      <c r="J321" s="352"/>
      <c r="K321" s="339"/>
      <c r="L321" s="339"/>
      <c r="M321" s="339"/>
      <c r="N321" s="339"/>
      <c r="O321" s="339"/>
      <c r="P321" s="29"/>
      <c r="Q321" s="338"/>
      <c r="R321" s="339"/>
      <c r="S321" s="339"/>
      <c r="T321" s="339"/>
      <c r="U321" s="339"/>
      <c r="V321" s="339"/>
      <c r="W321" s="339"/>
      <c r="X321" s="339"/>
      <c r="Y321" s="339"/>
      <c r="Z321" s="339"/>
    </row>
    <row r="322" spans="1:26" ht="12.75" customHeight="1">
      <c r="A322" s="339"/>
      <c r="B322" s="339"/>
      <c r="C322" s="339"/>
      <c r="D322" s="339"/>
      <c r="E322" s="339"/>
      <c r="F322" s="339"/>
      <c r="G322" s="339"/>
      <c r="H322" s="339"/>
      <c r="I322" s="339"/>
      <c r="J322" s="352"/>
      <c r="K322" s="339"/>
      <c r="L322" s="339"/>
      <c r="M322" s="339"/>
      <c r="N322" s="339"/>
      <c r="O322" s="339"/>
      <c r="P322" s="29"/>
      <c r="Q322" s="338"/>
      <c r="R322" s="339"/>
      <c r="S322" s="339"/>
      <c r="T322" s="339"/>
      <c r="U322" s="339"/>
      <c r="V322" s="339"/>
      <c r="W322" s="339"/>
      <c r="X322" s="339"/>
      <c r="Y322" s="339"/>
      <c r="Z322" s="339"/>
    </row>
    <row r="323" spans="1:26" ht="12.75" customHeight="1">
      <c r="A323" s="339"/>
      <c r="B323" s="339"/>
      <c r="C323" s="339"/>
      <c r="D323" s="339"/>
      <c r="E323" s="339"/>
      <c r="F323" s="339"/>
      <c r="G323" s="339"/>
      <c r="H323" s="339"/>
      <c r="I323" s="339"/>
      <c r="J323" s="352"/>
      <c r="K323" s="339"/>
      <c r="L323" s="339"/>
      <c r="M323" s="339"/>
      <c r="N323" s="339"/>
      <c r="O323" s="339"/>
      <c r="P323" s="29"/>
      <c r="Q323" s="338"/>
      <c r="R323" s="339"/>
      <c r="S323" s="339"/>
      <c r="T323" s="339"/>
      <c r="U323" s="339"/>
      <c r="V323" s="339"/>
      <c r="W323" s="339"/>
      <c r="X323" s="339"/>
      <c r="Y323" s="339"/>
      <c r="Z323" s="339"/>
    </row>
    <row r="324" spans="1:26" ht="12.75" customHeight="1">
      <c r="A324" s="339"/>
      <c r="B324" s="339"/>
      <c r="C324" s="339"/>
      <c r="D324" s="339"/>
      <c r="E324" s="339"/>
      <c r="F324" s="339"/>
      <c r="G324" s="339"/>
      <c r="H324" s="339"/>
      <c r="I324" s="339"/>
      <c r="J324" s="352"/>
      <c r="K324" s="339"/>
      <c r="L324" s="339"/>
      <c r="M324" s="339"/>
      <c r="N324" s="339"/>
      <c r="O324" s="339"/>
      <c r="P324" s="29"/>
      <c r="Q324" s="338"/>
      <c r="R324" s="339"/>
      <c r="S324" s="339"/>
      <c r="T324" s="339"/>
      <c r="U324" s="339"/>
      <c r="V324" s="339"/>
      <c r="W324" s="339"/>
      <c r="X324" s="339"/>
      <c r="Y324" s="339"/>
      <c r="Z324" s="339"/>
    </row>
    <row r="325" spans="1:26" ht="12.75" customHeight="1">
      <c r="A325" s="339"/>
      <c r="B325" s="339"/>
      <c r="C325" s="339"/>
      <c r="D325" s="339"/>
      <c r="E325" s="339"/>
      <c r="F325" s="339"/>
      <c r="G325" s="339"/>
      <c r="H325" s="339"/>
      <c r="I325" s="339"/>
      <c r="J325" s="352"/>
      <c r="K325" s="339"/>
      <c r="L325" s="339"/>
      <c r="M325" s="339"/>
      <c r="N325" s="339"/>
      <c r="O325" s="339"/>
      <c r="P325" s="29"/>
      <c r="Q325" s="338"/>
      <c r="R325" s="339"/>
      <c r="S325" s="339"/>
      <c r="T325" s="339"/>
      <c r="U325" s="339"/>
      <c r="V325" s="339"/>
      <c r="W325" s="339"/>
      <c r="X325" s="339"/>
      <c r="Y325" s="339"/>
      <c r="Z325" s="339"/>
    </row>
    <row r="326" spans="1:26" ht="12.75" customHeight="1">
      <c r="A326" s="339"/>
      <c r="B326" s="339"/>
      <c r="C326" s="339"/>
      <c r="D326" s="339"/>
      <c r="E326" s="339"/>
      <c r="F326" s="339"/>
      <c r="G326" s="339"/>
      <c r="H326" s="339"/>
      <c r="I326" s="339"/>
      <c r="J326" s="352"/>
      <c r="K326" s="339"/>
      <c r="L326" s="339"/>
      <c r="M326" s="339"/>
      <c r="N326" s="339"/>
      <c r="O326" s="339"/>
      <c r="P326" s="29"/>
      <c r="Q326" s="338"/>
      <c r="R326" s="339"/>
      <c r="S326" s="339"/>
      <c r="T326" s="339"/>
      <c r="U326" s="339"/>
      <c r="V326" s="339"/>
      <c r="W326" s="339"/>
      <c r="X326" s="339"/>
      <c r="Y326" s="339"/>
      <c r="Z326" s="339"/>
    </row>
    <row r="327" spans="1:26" ht="12.75" customHeight="1">
      <c r="A327" s="339"/>
      <c r="B327" s="339"/>
      <c r="C327" s="339"/>
      <c r="D327" s="339"/>
      <c r="E327" s="339"/>
      <c r="F327" s="339"/>
      <c r="G327" s="339"/>
      <c r="H327" s="339"/>
      <c r="I327" s="339"/>
      <c r="J327" s="352"/>
      <c r="K327" s="339"/>
      <c r="L327" s="339"/>
      <c r="M327" s="339"/>
      <c r="N327" s="339"/>
      <c r="O327" s="339"/>
      <c r="P327" s="29"/>
      <c r="Q327" s="338"/>
      <c r="R327" s="339"/>
      <c r="S327" s="339"/>
      <c r="T327" s="339"/>
      <c r="U327" s="339"/>
      <c r="V327" s="339"/>
      <c r="W327" s="339"/>
      <c r="X327" s="339"/>
      <c r="Y327" s="339"/>
      <c r="Z327" s="339"/>
    </row>
    <row r="328" spans="1:26" ht="12.75" customHeight="1">
      <c r="A328" s="339"/>
      <c r="B328" s="339"/>
      <c r="C328" s="339"/>
      <c r="D328" s="339"/>
      <c r="E328" s="339"/>
      <c r="F328" s="339"/>
      <c r="G328" s="339"/>
      <c r="H328" s="339"/>
      <c r="I328" s="339"/>
      <c r="J328" s="352"/>
      <c r="K328" s="339"/>
      <c r="L328" s="339"/>
      <c r="M328" s="339"/>
      <c r="N328" s="339"/>
      <c r="O328" s="339"/>
      <c r="P328" s="29"/>
      <c r="Q328" s="338"/>
      <c r="R328" s="339"/>
      <c r="S328" s="339"/>
      <c r="T328" s="339"/>
      <c r="U328" s="339"/>
      <c r="V328" s="339"/>
      <c r="W328" s="339"/>
      <c r="X328" s="339"/>
      <c r="Y328" s="339"/>
      <c r="Z328" s="339"/>
    </row>
    <row r="329" spans="1:26" ht="12.75" customHeight="1">
      <c r="A329" s="339"/>
      <c r="B329" s="339"/>
      <c r="C329" s="339"/>
      <c r="D329" s="339"/>
      <c r="E329" s="339"/>
      <c r="F329" s="339"/>
      <c r="G329" s="339"/>
      <c r="H329" s="339"/>
      <c r="I329" s="339"/>
      <c r="J329" s="352"/>
      <c r="K329" s="339"/>
      <c r="L329" s="339"/>
      <c r="M329" s="339"/>
      <c r="N329" s="339"/>
      <c r="O329" s="339"/>
      <c r="P329" s="29"/>
      <c r="Q329" s="338"/>
      <c r="R329" s="339"/>
      <c r="S329" s="339"/>
      <c r="T329" s="339"/>
      <c r="U329" s="339"/>
      <c r="V329" s="339"/>
      <c r="W329" s="339"/>
      <c r="X329" s="339"/>
      <c r="Y329" s="339"/>
      <c r="Z329" s="339"/>
    </row>
    <row r="330" spans="1:26" ht="12.75" customHeight="1">
      <c r="A330" s="339"/>
      <c r="B330" s="339"/>
      <c r="C330" s="339"/>
      <c r="D330" s="339"/>
      <c r="E330" s="339"/>
      <c r="F330" s="339"/>
      <c r="G330" s="339"/>
      <c r="H330" s="339"/>
      <c r="I330" s="339"/>
      <c r="J330" s="352"/>
      <c r="K330" s="339"/>
      <c r="L330" s="339"/>
      <c r="M330" s="339"/>
      <c r="N330" s="339"/>
      <c r="O330" s="339"/>
      <c r="P330" s="29"/>
      <c r="Q330" s="338"/>
      <c r="R330" s="339"/>
      <c r="S330" s="339"/>
      <c r="T330" s="339"/>
      <c r="U330" s="339"/>
      <c r="V330" s="339"/>
      <c r="W330" s="339"/>
      <c r="X330" s="339"/>
      <c r="Y330" s="339"/>
      <c r="Z330" s="339"/>
    </row>
    <row r="331" spans="1:26" ht="12.75" customHeight="1">
      <c r="A331" s="339"/>
      <c r="B331" s="339"/>
      <c r="C331" s="339"/>
      <c r="D331" s="339"/>
      <c r="E331" s="339"/>
      <c r="F331" s="339"/>
      <c r="G331" s="339"/>
      <c r="H331" s="339"/>
      <c r="I331" s="339"/>
      <c r="J331" s="352"/>
      <c r="K331" s="339"/>
      <c r="L331" s="339"/>
      <c r="M331" s="339"/>
      <c r="N331" s="339"/>
      <c r="O331" s="339"/>
      <c r="P331" s="29"/>
      <c r="Q331" s="338"/>
      <c r="R331" s="339"/>
      <c r="S331" s="339"/>
      <c r="T331" s="339"/>
      <c r="U331" s="339"/>
      <c r="V331" s="339"/>
      <c r="W331" s="339"/>
      <c r="X331" s="339"/>
      <c r="Y331" s="339"/>
      <c r="Z331" s="339"/>
    </row>
    <row r="332" spans="1:26" ht="12.75" customHeight="1">
      <c r="A332" s="339"/>
      <c r="B332" s="339"/>
      <c r="C332" s="339"/>
      <c r="D332" s="339"/>
      <c r="E332" s="339"/>
      <c r="F332" s="339"/>
      <c r="G332" s="339"/>
      <c r="H332" s="339"/>
      <c r="I332" s="339"/>
      <c r="J332" s="352"/>
      <c r="K332" s="339"/>
      <c r="L332" s="339"/>
      <c r="M332" s="339"/>
      <c r="N332" s="339"/>
      <c r="O332" s="339"/>
      <c r="P332" s="29"/>
      <c r="Q332" s="338"/>
      <c r="R332" s="339"/>
      <c r="S332" s="339"/>
      <c r="T332" s="339"/>
      <c r="U332" s="339"/>
      <c r="V332" s="339"/>
      <c r="W332" s="339"/>
      <c r="X332" s="339"/>
      <c r="Y332" s="339"/>
      <c r="Z332" s="339"/>
    </row>
    <row r="333" spans="1:26" ht="12.75" customHeight="1">
      <c r="A333" s="339"/>
      <c r="B333" s="339"/>
      <c r="C333" s="339"/>
      <c r="D333" s="339"/>
      <c r="E333" s="339"/>
      <c r="F333" s="339"/>
      <c r="G333" s="339"/>
      <c r="H333" s="339"/>
      <c r="I333" s="339"/>
      <c r="J333" s="352"/>
      <c r="K333" s="339"/>
      <c r="L333" s="339"/>
      <c r="M333" s="339"/>
      <c r="N333" s="339"/>
      <c r="O333" s="339"/>
      <c r="P333" s="29"/>
      <c r="Q333" s="338"/>
      <c r="R333" s="339"/>
      <c r="S333" s="339"/>
      <c r="T333" s="339"/>
      <c r="U333" s="339"/>
      <c r="V333" s="339"/>
      <c r="W333" s="339"/>
      <c r="X333" s="339"/>
      <c r="Y333" s="339"/>
      <c r="Z333" s="339"/>
    </row>
    <row r="334" spans="1:26" ht="12.75" customHeight="1">
      <c r="A334" s="339"/>
      <c r="B334" s="339"/>
      <c r="C334" s="339"/>
      <c r="D334" s="339"/>
      <c r="E334" s="339"/>
      <c r="F334" s="339"/>
      <c r="G334" s="339"/>
      <c r="H334" s="339"/>
      <c r="I334" s="339"/>
      <c r="J334" s="352"/>
      <c r="K334" s="339"/>
      <c r="L334" s="339"/>
      <c r="M334" s="339"/>
      <c r="N334" s="339"/>
      <c r="O334" s="339"/>
      <c r="P334" s="29"/>
      <c r="Q334" s="338"/>
      <c r="R334" s="339"/>
      <c r="S334" s="339"/>
      <c r="T334" s="339"/>
      <c r="U334" s="339"/>
      <c r="V334" s="339"/>
      <c r="W334" s="339"/>
      <c r="X334" s="339"/>
      <c r="Y334" s="339"/>
      <c r="Z334" s="339"/>
    </row>
    <row r="335" spans="1:26" ht="12.75" customHeight="1">
      <c r="A335" s="339"/>
      <c r="B335" s="339"/>
      <c r="C335" s="339"/>
      <c r="D335" s="339"/>
      <c r="E335" s="339"/>
      <c r="F335" s="339"/>
      <c r="G335" s="339"/>
      <c r="H335" s="339"/>
      <c r="I335" s="339"/>
      <c r="J335" s="352"/>
      <c r="K335" s="339"/>
      <c r="L335" s="339"/>
      <c r="M335" s="339"/>
      <c r="N335" s="339"/>
      <c r="O335" s="339"/>
      <c r="P335" s="29"/>
      <c r="Q335" s="338"/>
      <c r="R335" s="339"/>
      <c r="S335" s="339"/>
      <c r="T335" s="339"/>
      <c r="U335" s="339"/>
      <c r="V335" s="339"/>
      <c r="W335" s="339"/>
      <c r="X335" s="339"/>
      <c r="Y335" s="339"/>
      <c r="Z335" s="339"/>
    </row>
    <row r="336" spans="1:26" ht="12.75" customHeight="1">
      <c r="A336" s="339"/>
      <c r="B336" s="339"/>
      <c r="C336" s="339"/>
      <c r="D336" s="339"/>
      <c r="E336" s="339"/>
      <c r="F336" s="339"/>
      <c r="G336" s="339"/>
      <c r="H336" s="339"/>
      <c r="I336" s="339"/>
      <c r="J336" s="352"/>
      <c r="K336" s="339"/>
      <c r="L336" s="339"/>
      <c r="M336" s="339"/>
      <c r="N336" s="339"/>
      <c r="O336" s="339"/>
      <c r="P336" s="29"/>
      <c r="Q336" s="338"/>
      <c r="R336" s="339"/>
      <c r="S336" s="339"/>
      <c r="T336" s="339"/>
      <c r="U336" s="339"/>
      <c r="V336" s="339"/>
      <c r="W336" s="339"/>
      <c r="X336" s="339"/>
      <c r="Y336" s="339"/>
      <c r="Z336" s="339"/>
    </row>
    <row r="337" spans="1:26" ht="12.75" customHeight="1">
      <c r="A337" s="339"/>
      <c r="B337" s="339"/>
      <c r="C337" s="339"/>
      <c r="D337" s="339"/>
      <c r="E337" s="339"/>
      <c r="F337" s="339"/>
      <c r="G337" s="339"/>
      <c r="H337" s="339"/>
      <c r="I337" s="339"/>
      <c r="J337" s="352"/>
      <c r="K337" s="339"/>
      <c r="L337" s="339"/>
      <c r="M337" s="339"/>
      <c r="N337" s="339"/>
      <c r="O337" s="339"/>
      <c r="P337" s="29"/>
      <c r="Q337" s="338"/>
      <c r="R337" s="339"/>
      <c r="S337" s="339"/>
      <c r="T337" s="339"/>
      <c r="U337" s="339"/>
      <c r="V337" s="339"/>
      <c r="W337" s="339"/>
      <c r="X337" s="339"/>
      <c r="Y337" s="339"/>
      <c r="Z337" s="339"/>
    </row>
    <row r="338" spans="1:26" ht="12.75" customHeight="1">
      <c r="A338" s="339"/>
      <c r="B338" s="339"/>
      <c r="C338" s="339"/>
      <c r="D338" s="339"/>
      <c r="E338" s="339"/>
      <c r="F338" s="339"/>
      <c r="G338" s="339"/>
      <c r="H338" s="339"/>
      <c r="I338" s="339"/>
      <c r="J338" s="352"/>
      <c r="K338" s="339"/>
      <c r="L338" s="339"/>
      <c r="M338" s="339"/>
      <c r="N338" s="339"/>
      <c r="O338" s="339"/>
      <c r="P338" s="29"/>
      <c r="Q338" s="338"/>
      <c r="R338" s="339"/>
      <c r="S338" s="339"/>
      <c r="T338" s="339"/>
      <c r="U338" s="339"/>
      <c r="V338" s="339"/>
      <c r="W338" s="339"/>
      <c r="X338" s="339"/>
      <c r="Y338" s="339"/>
      <c r="Z338" s="339"/>
    </row>
    <row r="339" spans="1:26" ht="12.75" customHeight="1">
      <c r="A339" s="339"/>
      <c r="B339" s="339"/>
      <c r="C339" s="339"/>
      <c r="D339" s="339"/>
      <c r="E339" s="339"/>
      <c r="F339" s="339"/>
      <c r="G339" s="339"/>
      <c r="H339" s="339"/>
      <c r="I339" s="339"/>
      <c r="J339" s="352"/>
      <c r="K339" s="339"/>
      <c r="L339" s="339"/>
      <c r="M339" s="339"/>
      <c r="N339" s="339"/>
      <c r="O339" s="339"/>
      <c r="P339" s="29"/>
      <c r="Q339" s="338"/>
      <c r="R339" s="339"/>
      <c r="S339" s="339"/>
      <c r="T339" s="339"/>
      <c r="U339" s="339"/>
      <c r="V339" s="339"/>
      <c r="W339" s="339"/>
      <c r="X339" s="339"/>
      <c r="Y339" s="339"/>
      <c r="Z339" s="339"/>
    </row>
    <row r="340" spans="1:26" ht="12.75" customHeight="1">
      <c r="A340" s="339"/>
      <c r="B340" s="339"/>
      <c r="C340" s="339"/>
      <c r="D340" s="339"/>
      <c r="E340" s="339"/>
      <c r="F340" s="339"/>
      <c r="G340" s="339"/>
      <c r="H340" s="339"/>
      <c r="I340" s="339"/>
      <c r="J340" s="352"/>
      <c r="K340" s="339"/>
      <c r="L340" s="339"/>
      <c r="M340" s="339"/>
      <c r="N340" s="339"/>
      <c r="O340" s="339"/>
      <c r="P340" s="29"/>
      <c r="Q340" s="338"/>
      <c r="R340" s="339"/>
      <c r="S340" s="339"/>
      <c r="T340" s="339"/>
      <c r="U340" s="339"/>
      <c r="V340" s="339"/>
      <c r="W340" s="339"/>
      <c r="X340" s="339"/>
      <c r="Y340" s="339"/>
      <c r="Z340" s="339"/>
    </row>
    <row r="341" spans="1:26" ht="12.75" customHeight="1">
      <c r="A341" s="339"/>
      <c r="B341" s="339"/>
      <c r="C341" s="339"/>
      <c r="D341" s="339"/>
      <c r="E341" s="339"/>
      <c r="F341" s="339"/>
      <c r="G341" s="339"/>
      <c r="H341" s="339"/>
      <c r="I341" s="339"/>
      <c r="J341" s="352"/>
      <c r="K341" s="339"/>
      <c r="L341" s="339"/>
      <c r="M341" s="339"/>
      <c r="N341" s="339"/>
      <c r="O341" s="339"/>
      <c r="P341" s="29"/>
      <c r="Q341" s="338"/>
      <c r="R341" s="339"/>
      <c r="S341" s="339"/>
      <c r="T341" s="339"/>
      <c r="U341" s="339"/>
      <c r="V341" s="339"/>
      <c r="W341" s="339"/>
      <c r="X341" s="339"/>
      <c r="Y341" s="339"/>
      <c r="Z341" s="339"/>
    </row>
    <row r="342" spans="1:26" ht="12.75" customHeight="1">
      <c r="A342" s="339"/>
      <c r="B342" s="339"/>
      <c r="C342" s="339"/>
      <c r="D342" s="339"/>
      <c r="E342" s="339"/>
      <c r="F342" s="339"/>
      <c r="G342" s="339"/>
      <c r="H342" s="339"/>
      <c r="I342" s="339"/>
      <c r="J342" s="352"/>
      <c r="K342" s="339"/>
      <c r="L342" s="339"/>
      <c r="M342" s="339"/>
      <c r="N342" s="339"/>
      <c r="O342" s="339"/>
      <c r="P342" s="29"/>
      <c r="Q342" s="338"/>
      <c r="R342" s="339"/>
      <c r="S342" s="339"/>
      <c r="T342" s="339"/>
      <c r="U342" s="339"/>
      <c r="V342" s="339"/>
      <c r="W342" s="339"/>
      <c r="X342" s="339"/>
      <c r="Y342" s="339"/>
      <c r="Z342" s="339"/>
    </row>
    <row r="343" spans="1:26" ht="12.75" customHeight="1">
      <c r="A343" s="339"/>
      <c r="B343" s="339"/>
      <c r="C343" s="339"/>
      <c r="D343" s="339"/>
      <c r="E343" s="339"/>
      <c r="F343" s="339"/>
      <c r="G343" s="339"/>
      <c r="H343" s="339"/>
      <c r="I343" s="339"/>
      <c r="J343" s="352"/>
      <c r="K343" s="339"/>
      <c r="L343" s="339"/>
      <c r="M343" s="339"/>
      <c r="N343" s="339"/>
      <c r="O343" s="339"/>
      <c r="P343" s="29"/>
      <c r="Q343" s="338"/>
      <c r="R343" s="339"/>
      <c r="S343" s="339"/>
      <c r="T343" s="339"/>
      <c r="U343" s="339"/>
      <c r="V343" s="339"/>
      <c r="W343" s="339"/>
      <c r="X343" s="339"/>
      <c r="Y343" s="339"/>
      <c r="Z343" s="339"/>
    </row>
    <row r="344" spans="1:26" ht="12.75" customHeight="1">
      <c r="A344" s="339"/>
      <c r="B344" s="339"/>
      <c r="C344" s="339"/>
      <c r="D344" s="339"/>
      <c r="E344" s="339"/>
      <c r="F344" s="339"/>
      <c r="G344" s="339"/>
      <c r="H344" s="339"/>
      <c r="I344" s="339"/>
      <c r="J344" s="352"/>
      <c r="K344" s="339"/>
      <c r="L344" s="339"/>
      <c r="M344" s="339"/>
      <c r="N344" s="339"/>
      <c r="O344" s="339"/>
      <c r="P344" s="29"/>
      <c r="Q344" s="338"/>
      <c r="R344" s="339"/>
      <c r="S344" s="339"/>
      <c r="T344" s="339"/>
      <c r="U344" s="339"/>
      <c r="V344" s="339"/>
      <c r="W344" s="339"/>
      <c r="X344" s="339"/>
      <c r="Y344" s="339"/>
      <c r="Z344" s="339"/>
    </row>
    <row r="345" spans="1:26" ht="12.75" customHeight="1">
      <c r="A345" s="339"/>
      <c r="B345" s="339"/>
      <c r="C345" s="339"/>
      <c r="D345" s="339"/>
      <c r="E345" s="339"/>
      <c r="F345" s="339"/>
      <c r="G345" s="339"/>
      <c r="H345" s="339"/>
      <c r="I345" s="339"/>
      <c r="J345" s="352"/>
      <c r="K345" s="339"/>
      <c r="L345" s="339"/>
      <c r="M345" s="339"/>
      <c r="N345" s="339"/>
      <c r="O345" s="339"/>
      <c r="P345" s="29"/>
      <c r="Q345" s="338"/>
      <c r="R345" s="339"/>
      <c r="S345" s="339"/>
      <c r="T345" s="339"/>
      <c r="U345" s="339"/>
      <c r="V345" s="339"/>
      <c r="W345" s="339"/>
      <c r="X345" s="339"/>
      <c r="Y345" s="339"/>
      <c r="Z345" s="339"/>
    </row>
    <row r="346" spans="1:26" ht="12.75" customHeight="1">
      <c r="A346" s="339"/>
      <c r="B346" s="339"/>
      <c r="C346" s="339"/>
      <c r="D346" s="339"/>
      <c r="E346" s="339"/>
      <c r="F346" s="339"/>
      <c r="G346" s="339"/>
      <c r="H346" s="339"/>
      <c r="I346" s="339"/>
      <c r="J346" s="352"/>
      <c r="K346" s="339"/>
      <c r="L346" s="339"/>
      <c r="M346" s="339"/>
      <c r="N346" s="339"/>
      <c r="O346" s="339"/>
      <c r="P346" s="29"/>
      <c r="Q346" s="338"/>
      <c r="R346" s="339"/>
      <c r="S346" s="339"/>
      <c r="T346" s="339"/>
      <c r="U346" s="339"/>
      <c r="V346" s="339"/>
      <c r="W346" s="339"/>
      <c r="X346" s="339"/>
      <c r="Y346" s="339"/>
      <c r="Z346" s="339"/>
    </row>
    <row r="347" spans="1:26" ht="12.75" customHeight="1">
      <c r="A347" s="339"/>
      <c r="B347" s="339"/>
      <c r="C347" s="339"/>
      <c r="D347" s="339"/>
      <c r="E347" s="339"/>
      <c r="F347" s="339"/>
      <c r="G347" s="339"/>
      <c r="H347" s="339"/>
      <c r="I347" s="339"/>
      <c r="J347" s="352"/>
      <c r="K347" s="339"/>
      <c r="L347" s="339"/>
      <c r="M347" s="339"/>
      <c r="N347" s="339"/>
      <c r="O347" s="339"/>
      <c r="P347" s="29"/>
      <c r="Q347" s="338"/>
      <c r="R347" s="339"/>
      <c r="S347" s="339"/>
      <c r="T347" s="339"/>
      <c r="U347" s="339"/>
      <c r="V347" s="339"/>
      <c r="W347" s="339"/>
      <c r="X347" s="339"/>
      <c r="Y347" s="339"/>
      <c r="Z347" s="339"/>
    </row>
    <row r="348" spans="1:26" ht="12.75" customHeight="1">
      <c r="A348" s="339"/>
      <c r="B348" s="339"/>
      <c r="C348" s="339"/>
      <c r="D348" s="339"/>
      <c r="E348" s="339"/>
      <c r="F348" s="339"/>
      <c r="G348" s="339"/>
      <c r="H348" s="339"/>
      <c r="I348" s="339"/>
      <c r="J348" s="352"/>
      <c r="K348" s="339"/>
      <c r="L348" s="339"/>
      <c r="M348" s="339"/>
      <c r="N348" s="339"/>
      <c r="O348" s="339"/>
      <c r="P348" s="29"/>
      <c r="Q348" s="338"/>
      <c r="R348" s="339"/>
      <c r="S348" s="339"/>
      <c r="T348" s="339"/>
      <c r="U348" s="339"/>
      <c r="V348" s="339"/>
      <c r="W348" s="339"/>
      <c r="X348" s="339"/>
      <c r="Y348" s="339"/>
      <c r="Z348" s="339"/>
    </row>
    <row r="349" spans="1:26" ht="12.75" customHeight="1">
      <c r="A349" s="339"/>
      <c r="B349" s="339"/>
      <c r="C349" s="339"/>
      <c r="D349" s="339"/>
      <c r="E349" s="339"/>
      <c r="F349" s="339"/>
      <c r="G349" s="339"/>
      <c r="H349" s="339"/>
      <c r="I349" s="339"/>
      <c r="J349" s="352"/>
      <c r="K349" s="339"/>
      <c r="L349" s="339"/>
      <c r="M349" s="339"/>
      <c r="N349" s="339"/>
      <c r="O349" s="339"/>
      <c r="P349" s="29"/>
      <c r="Q349" s="338"/>
      <c r="R349" s="339"/>
      <c r="S349" s="339"/>
      <c r="T349" s="339"/>
      <c r="U349" s="339"/>
      <c r="V349" s="339"/>
      <c r="W349" s="339"/>
      <c r="X349" s="339"/>
      <c r="Y349" s="339"/>
      <c r="Z349" s="339"/>
    </row>
    <row r="350" spans="1:26" ht="12.75" customHeight="1">
      <c r="A350" s="339"/>
      <c r="B350" s="339"/>
      <c r="C350" s="339"/>
      <c r="D350" s="339"/>
      <c r="E350" s="339"/>
      <c r="F350" s="339"/>
      <c r="G350" s="339"/>
      <c r="H350" s="339"/>
      <c r="I350" s="339"/>
      <c r="J350" s="352"/>
      <c r="K350" s="339"/>
      <c r="L350" s="339"/>
      <c r="M350" s="339"/>
      <c r="N350" s="339"/>
      <c r="O350" s="339"/>
      <c r="P350" s="29"/>
      <c r="Q350" s="338"/>
      <c r="R350" s="339"/>
      <c r="S350" s="339"/>
      <c r="T350" s="339"/>
      <c r="U350" s="339"/>
      <c r="V350" s="339"/>
      <c r="W350" s="339"/>
      <c r="X350" s="339"/>
      <c r="Y350" s="339"/>
      <c r="Z350" s="339"/>
    </row>
    <row r="351" spans="1:26" ht="12.75" customHeight="1">
      <c r="A351" s="339"/>
      <c r="B351" s="339"/>
      <c r="C351" s="339"/>
      <c r="D351" s="339"/>
      <c r="E351" s="339"/>
      <c r="F351" s="339"/>
      <c r="G351" s="339"/>
      <c r="H351" s="339"/>
      <c r="I351" s="339"/>
      <c r="J351" s="352"/>
      <c r="K351" s="339"/>
      <c r="L351" s="339"/>
      <c r="M351" s="339"/>
      <c r="N351" s="339"/>
      <c r="O351" s="339"/>
      <c r="P351" s="29"/>
      <c r="Q351" s="338"/>
      <c r="R351" s="339"/>
      <c r="S351" s="339"/>
      <c r="T351" s="339"/>
      <c r="U351" s="339"/>
      <c r="V351" s="339"/>
      <c r="W351" s="339"/>
      <c r="X351" s="339"/>
      <c r="Y351" s="339"/>
      <c r="Z351" s="339"/>
    </row>
    <row r="352" spans="1:26" ht="12.75" customHeight="1">
      <c r="A352" s="339"/>
      <c r="B352" s="339"/>
      <c r="C352" s="339"/>
      <c r="D352" s="339"/>
      <c r="E352" s="339"/>
      <c r="F352" s="339"/>
      <c r="G352" s="339"/>
      <c r="H352" s="339"/>
      <c r="I352" s="339"/>
      <c r="J352" s="352"/>
      <c r="K352" s="339"/>
      <c r="L352" s="339"/>
      <c r="M352" s="339"/>
      <c r="N352" s="339"/>
      <c r="O352" s="339"/>
      <c r="P352" s="29"/>
      <c r="Q352" s="338"/>
      <c r="R352" s="339"/>
      <c r="S352" s="339"/>
      <c r="T352" s="339"/>
      <c r="U352" s="339"/>
      <c r="V352" s="339"/>
      <c r="W352" s="339"/>
      <c r="X352" s="339"/>
      <c r="Y352" s="339"/>
      <c r="Z352" s="339"/>
    </row>
    <row r="353" spans="1:26" ht="12.75" customHeight="1">
      <c r="A353" s="339"/>
      <c r="B353" s="339"/>
      <c r="C353" s="339"/>
      <c r="D353" s="339"/>
      <c r="E353" s="339"/>
      <c r="F353" s="339"/>
      <c r="G353" s="339"/>
      <c r="H353" s="339"/>
      <c r="I353" s="339"/>
      <c r="J353" s="352"/>
      <c r="K353" s="339"/>
      <c r="L353" s="339"/>
      <c r="M353" s="339"/>
      <c r="N353" s="339"/>
      <c r="O353" s="339"/>
      <c r="P353" s="29"/>
      <c r="Q353" s="338"/>
      <c r="R353" s="339"/>
      <c r="S353" s="339"/>
      <c r="T353" s="339"/>
      <c r="U353" s="339"/>
      <c r="V353" s="339"/>
      <c r="W353" s="339"/>
      <c r="X353" s="339"/>
      <c r="Y353" s="339"/>
      <c r="Z353" s="339"/>
    </row>
    <row r="354" spans="1:26" ht="12.75" customHeight="1">
      <c r="A354" s="339"/>
      <c r="B354" s="339"/>
      <c r="C354" s="339"/>
      <c r="D354" s="339"/>
      <c r="E354" s="339"/>
      <c r="F354" s="339"/>
      <c r="G354" s="339"/>
      <c r="H354" s="339"/>
      <c r="I354" s="339"/>
      <c r="J354" s="352"/>
      <c r="K354" s="339"/>
      <c r="L354" s="339"/>
      <c r="M354" s="339"/>
      <c r="N354" s="339"/>
      <c r="O354" s="339"/>
      <c r="P354" s="29"/>
      <c r="Q354" s="338"/>
      <c r="R354" s="339"/>
      <c r="S354" s="339"/>
      <c r="T354" s="339"/>
      <c r="U354" s="339"/>
      <c r="V354" s="339"/>
      <c r="W354" s="339"/>
      <c r="X354" s="339"/>
      <c r="Y354" s="339"/>
      <c r="Z354" s="339"/>
    </row>
    <row r="355" spans="1:26" ht="12.75" customHeight="1">
      <c r="A355" s="339"/>
      <c r="B355" s="339"/>
      <c r="C355" s="339"/>
      <c r="D355" s="339"/>
      <c r="E355" s="339"/>
      <c r="F355" s="339"/>
      <c r="G355" s="339"/>
      <c r="H355" s="339"/>
      <c r="I355" s="339"/>
      <c r="J355" s="352"/>
      <c r="K355" s="339"/>
      <c r="L355" s="339"/>
      <c r="M355" s="339"/>
      <c r="N355" s="339"/>
      <c r="O355" s="339"/>
      <c r="P355" s="29"/>
      <c r="Q355" s="338"/>
      <c r="R355" s="339"/>
      <c r="S355" s="339"/>
      <c r="T355" s="339"/>
      <c r="U355" s="339"/>
      <c r="V355" s="339"/>
      <c r="W355" s="339"/>
      <c r="X355" s="339"/>
      <c r="Y355" s="339"/>
      <c r="Z355" s="339"/>
    </row>
    <row r="356" spans="1:26" ht="12.75" customHeight="1">
      <c r="A356" s="339"/>
      <c r="B356" s="339"/>
      <c r="C356" s="339"/>
      <c r="D356" s="339"/>
      <c r="E356" s="339"/>
      <c r="F356" s="339"/>
      <c r="G356" s="339"/>
      <c r="H356" s="339"/>
      <c r="I356" s="339"/>
      <c r="J356" s="352"/>
      <c r="K356" s="339"/>
      <c r="L356" s="339"/>
      <c r="M356" s="339"/>
      <c r="N356" s="339"/>
      <c r="O356" s="339"/>
      <c r="P356" s="29"/>
      <c r="Q356" s="338"/>
      <c r="R356" s="339"/>
      <c r="S356" s="339"/>
      <c r="T356" s="339"/>
      <c r="U356" s="339"/>
      <c r="V356" s="339"/>
      <c r="W356" s="339"/>
      <c r="X356" s="339"/>
      <c r="Y356" s="339"/>
      <c r="Z356" s="339"/>
    </row>
    <row r="357" spans="1:26" ht="12.75" customHeight="1">
      <c r="A357" s="339"/>
      <c r="B357" s="339"/>
      <c r="C357" s="339"/>
      <c r="D357" s="339"/>
      <c r="E357" s="339"/>
      <c r="F357" s="339"/>
      <c r="G357" s="339"/>
      <c r="H357" s="339"/>
      <c r="I357" s="339"/>
      <c r="J357" s="352"/>
      <c r="K357" s="339"/>
      <c r="L357" s="339"/>
      <c r="M357" s="339"/>
      <c r="N357" s="339"/>
      <c r="O357" s="339"/>
      <c r="P357" s="29"/>
      <c r="Q357" s="338"/>
      <c r="R357" s="339"/>
      <c r="S357" s="339"/>
      <c r="T357" s="339"/>
      <c r="U357" s="339"/>
      <c r="V357" s="339"/>
      <c r="W357" s="339"/>
      <c r="X357" s="339"/>
      <c r="Y357" s="339"/>
      <c r="Z357" s="339"/>
    </row>
    <row r="358" spans="1:26" ht="12.75" customHeight="1">
      <c r="A358" s="339"/>
      <c r="B358" s="339"/>
      <c r="C358" s="339"/>
      <c r="D358" s="339"/>
      <c r="E358" s="339"/>
      <c r="F358" s="339"/>
      <c r="G358" s="339"/>
      <c r="H358" s="339"/>
      <c r="I358" s="339"/>
      <c r="J358" s="352"/>
      <c r="K358" s="339"/>
      <c r="L358" s="339"/>
      <c r="M358" s="339"/>
      <c r="N358" s="339"/>
      <c r="O358" s="339"/>
      <c r="P358" s="29"/>
      <c r="Q358" s="338"/>
      <c r="R358" s="339"/>
      <c r="S358" s="339"/>
      <c r="T358" s="339"/>
      <c r="U358" s="339"/>
      <c r="V358" s="339"/>
      <c r="W358" s="339"/>
      <c r="X358" s="339"/>
      <c r="Y358" s="339"/>
      <c r="Z358" s="339"/>
    </row>
    <row r="359" spans="1:26" ht="12.75" customHeight="1">
      <c r="A359" s="339"/>
      <c r="B359" s="339"/>
      <c r="C359" s="339"/>
      <c r="D359" s="339"/>
      <c r="E359" s="339"/>
      <c r="F359" s="339"/>
      <c r="G359" s="339"/>
      <c r="H359" s="339"/>
      <c r="I359" s="339"/>
      <c r="J359" s="352"/>
      <c r="K359" s="339"/>
      <c r="L359" s="339"/>
      <c r="M359" s="339"/>
      <c r="N359" s="339"/>
      <c r="O359" s="339"/>
      <c r="P359" s="29"/>
      <c r="Q359" s="338"/>
      <c r="R359" s="339"/>
      <c r="S359" s="339"/>
      <c r="T359" s="339"/>
      <c r="U359" s="339"/>
      <c r="V359" s="339"/>
      <c r="W359" s="339"/>
      <c r="X359" s="339"/>
      <c r="Y359" s="339"/>
      <c r="Z359" s="339"/>
    </row>
    <row r="360" spans="1:26" ht="12.75" customHeight="1">
      <c r="A360" s="339"/>
      <c r="B360" s="339"/>
      <c r="C360" s="339"/>
      <c r="D360" s="339"/>
      <c r="E360" s="339"/>
      <c r="F360" s="339"/>
      <c r="G360" s="339"/>
      <c r="H360" s="339"/>
      <c r="I360" s="339"/>
      <c r="J360" s="352"/>
      <c r="K360" s="339"/>
      <c r="L360" s="339"/>
      <c r="M360" s="339"/>
      <c r="N360" s="339"/>
      <c r="O360" s="339"/>
      <c r="P360" s="29"/>
      <c r="Q360" s="338"/>
      <c r="R360" s="339"/>
      <c r="S360" s="339"/>
      <c r="T360" s="339"/>
      <c r="U360" s="339"/>
      <c r="V360" s="339"/>
      <c r="W360" s="339"/>
      <c r="X360" s="339"/>
      <c r="Y360" s="339"/>
      <c r="Z360" s="339"/>
    </row>
    <row r="361" spans="1:26" ht="12.75" customHeight="1">
      <c r="A361" s="339"/>
      <c r="B361" s="339"/>
      <c r="C361" s="339"/>
      <c r="D361" s="339"/>
      <c r="E361" s="339"/>
      <c r="F361" s="339"/>
      <c r="G361" s="339"/>
      <c r="H361" s="339"/>
      <c r="I361" s="339"/>
      <c r="J361" s="352"/>
      <c r="K361" s="339"/>
      <c r="L361" s="339"/>
      <c r="M361" s="339"/>
      <c r="N361" s="339"/>
      <c r="O361" s="339"/>
      <c r="P361" s="29"/>
      <c r="Q361" s="338"/>
      <c r="R361" s="339"/>
      <c r="S361" s="339"/>
      <c r="T361" s="339"/>
      <c r="U361" s="339"/>
      <c r="V361" s="339"/>
      <c r="W361" s="339"/>
      <c r="X361" s="339"/>
      <c r="Y361" s="339"/>
      <c r="Z361" s="339"/>
    </row>
    <row r="362" spans="1:26" ht="12.75" customHeight="1">
      <c r="A362" s="339"/>
      <c r="B362" s="339"/>
      <c r="C362" s="339"/>
      <c r="D362" s="339"/>
      <c r="E362" s="339"/>
      <c r="F362" s="339"/>
      <c r="G362" s="339"/>
      <c r="H362" s="339"/>
      <c r="I362" s="339"/>
      <c r="J362" s="352"/>
      <c r="K362" s="339"/>
      <c r="L362" s="339"/>
      <c r="M362" s="339"/>
      <c r="N362" s="339"/>
      <c r="O362" s="339"/>
      <c r="P362" s="29"/>
      <c r="Q362" s="338"/>
      <c r="R362" s="339"/>
      <c r="S362" s="339"/>
      <c r="T362" s="339"/>
      <c r="U362" s="339"/>
      <c r="V362" s="339"/>
      <c r="W362" s="339"/>
      <c r="X362" s="339"/>
      <c r="Y362" s="339"/>
      <c r="Z362" s="339"/>
    </row>
    <row r="363" spans="1:26" ht="12.75" customHeight="1">
      <c r="A363" s="339"/>
      <c r="B363" s="339"/>
      <c r="C363" s="339"/>
      <c r="D363" s="339"/>
      <c r="E363" s="339"/>
      <c r="F363" s="339"/>
      <c r="G363" s="339"/>
      <c r="H363" s="339"/>
      <c r="I363" s="339"/>
      <c r="J363" s="352"/>
      <c r="K363" s="339"/>
      <c r="L363" s="339"/>
      <c r="M363" s="339"/>
      <c r="N363" s="339"/>
      <c r="O363" s="339"/>
      <c r="P363" s="29"/>
      <c r="Q363" s="338"/>
      <c r="R363" s="339"/>
      <c r="S363" s="339"/>
      <c r="T363" s="339"/>
      <c r="U363" s="339"/>
      <c r="V363" s="339"/>
      <c r="W363" s="339"/>
      <c r="X363" s="339"/>
      <c r="Y363" s="339"/>
      <c r="Z363" s="339"/>
    </row>
    <row r="364" spans="1:26" ht="12.75" customHeight="1">
      <c r="A364" s="339"/>
      <c r="B364" s="339"/>
      <c r="C364" s="339"/>
      <c r="D364" s="339"/>
      <c r="E364" s="339"/>
      <c r="F364" s="339"/>
      <c r="G364" s="339"/>
      <c r="H364" s="339"/>
      <c r="I364" s="339"/>
      <c r="J364" s="352"/>
      <c r="K364" s="339"/>
      <c r="L364" s="339"/>
      <c r="M364" s="339"/>
      <c r="N364" s="339"/>
      <c r="O364" s="339"/>
      <c r="P364" s="29"/>
      <c r="Q364" s="338"/>
      <c r="R364" s="339"/>
      <c r="S364" s="339"/>
      <c r="T364" s="339"/>
      <c r="U364" s="339"/>
      <c r="V364" s="339"/>
      <c r="W364" s="339"/>
      <c r="X364" s="339"/>
      <c r="Y364" s="339"/>
      <c r="Z364" s="339"/>
    </row>
    <row r="365" spans="1:26" ht="12.75" customHeight="1">
      <c r="A365" s="339"/>
      <c r="B365" s="339"/>
      <c r="C365" s="339"/>
      <c r="D365" s="339"/>
      <c r="E365" s="339"/>
      <c r="F365" s="339"/>
      <c r="G365" s="339"/>
      <c r="H365" s="339"/>
      <c r="I365" s="339"/>
      <c r="J365" s="352"/>
      <c r="K365" s="339"/>
      <c r="L365" s="339"/>
      <c r="M365" s="339"/>
      <c r="N365" s="339"/>
      <c r="O365" s="339"/>
      <c r="P365" s="29"/>
      <c r="Q365" s="338"/>
      <c r="R365" s="339"/>
      <c r="S365" s="339"/>
      <c r="T365" s="339"/>
      <c r="U365" s="339"/>
      <c r="V365" s="339"/>
      <c r="W365" s="339"/>
      <c r="X365" s="339"/>
      <c r="Y365" s="339"/>
      <c r="Z365" s="339"/>
    </row>
    <row r="366" spans="1:26" ht="12.75" customHeight="1">
      <c r="A366" s="339"/>
      <c r="B366" s="339"/>
      <c r="C366" s="339"/>
      <c r="D366" s="339"/>
      <c r="E366" s="339"/>
      <c r="F366" s="339"/>
      <c r="G366" s="339"/>
      <c r="H366" s="339"/>
      <c r="I366" s="339"/>
      <c r="J366" s="352"/>
      <c r="K366" s="339"/>
      <c r="L366" s="339"/>
      <c r="M366" s="339"/>
      <c r="N366" s="339"/>
      <c r="O366" s="339"/>
      <c r="P366" s="29"/>
      <c r="Q366" s="338"/>
      <c r="R366" s="339"/>
      <c r="S366" s="339"/>
      <c r="T366" s="339"/>
      <c r="U366" s="339"/>
      <c r="V366" s="339"/>
      <c r="W366" s="339"/>
      <c r="X366" s="339"/>
      <c r="Y366" s="339"/>
      <c r="Z366" s="339"/>
    </row>
    <row r="367" spans="1:26" ht="12.75" customHeight="1">
      <c r="A367" s="339"/>
      <c r="B367" s="339"/>
      <c r="C367" s="339"/>
      <c r="D367" s="339"/>
      <c r="E367" s="339"/>
      <c r="F367" s="339"/>
      <c r="G367" s="339"/>
      <c r="H367" s="339"/>
      <c r="I367" s="339"/>
      <c r="J367" s="352"/>
      <c r="K367" s="339"/>
      <c r="L367" s="339"/>
      <c r="M367" s="339"/>
      <c r="N367" s="339"/>
      <c r="O367" s="339"/>
      <c r="P367" s="29"/>
      <c r="Q367" s="338"/>
      <c r="R367" s="339"/>
      <c r="S367" s="339"/>
      <c r="T367" s="339"/>
      <c r="U367" s="339"/>
      <c r="V367" s="339"/>
      <c r="W367" s="339"/>
      <c r="X367" s="339"/>
      <c r="Y367" s="339"/>
      <c r="Z367" s="339"/>
    </row>
    <row r="368" spans="1:26" ht="12.75" customHeight="1">
      <c r="A368" s="339"/>
      <c r="B368" s="339"/>
      <c r="C368" s="339"/>
      <c r="D368" s="339"/>
      <c r="E368" s="339"/>
      <c r="F368" s="339"/>
      <c r="G368" s="339"/>
      <c r="H368" s="339"/>
      <c r="I368" s="339"/>
      <c r="J368" s="352"/>
      <c r="K368" s="339"/>
      <c r="L368" s="339"/>
      <c r="M368" s="339"/>
      <c r="N368" s="339"/>
      <c r="O368" s="339"/>
      <c r="P368" s="29"/>
      <c r="Q368" s="338"/>
      <c r="R368" s="339"/>
      <c r="S368" s="339"/>
      <c r="T368" s="339"/>
      <c r="U368" s="339"/>
      <c r="V368" s="339"/>
      <c r="W368" s="339"/>
      <c r="X368" s="339"/>
      <c r="Y368" s="339"/>
      <c r="Z368" s="339"/>
    </row>
    <row r="369" spans="1:26" ht="12.75" customHeight="1">
      <c r="A369" s="339"/>
      <c r="B369" s="339"/>
      <c r="C369" s="339"/>
      <c r="D369" s="339"/>
      <c r="E369" s="339"/>
      <c r="F369" s="339"/>
      <c r="G369" s="339"/>
      <c r="H369" s="339"/>
      <c r="I369" s="339"/>
      <c r="J369" s="352"/>
      <c r="K369" s="339"/>
      <c r="L369" s="339"/>
      <c r="M369" s="339"/>
      <c r="N369" s="339"/>
      <c r="O369" s="339"/>
      <c r="P369" s="29"/>
      <c r="Q369" s="338"/>
      <c r="R369" s="339"/>
      <c r="S369" s="339"/>
      <c r="T369" s="339"/>
      <c r="U369" s="339"/>
      <c r="V369" s="339"/>
      <c r="W369" s="339"/>
      <c r="X369" s="339"/>
      <c r="Y369" s="339"/>
      <c r="Z369" s="339"/>
    </row>
    <row r="370" spans="1:26" ht="12.75" customHeight="1">
      <c r="A370" s="339"/>
      <c r="B370" s="339"/>
      <c r="C370" s="339"/>
      <c r="D370" s="339"/>
      <c r="E370" s="339"/>
      <c r="F370" s="339"/>
      <c r="G370" s="339"/>
      <c r="H370" s="339"/>
      <c r="I370" s="339"/>
      <c r="J370" s="352"/>
      <c r="K370" s="339"/>
      <c r="L370" s="339"/>
      <c r="M370" s="339"/>
      <c r="N370" s="339"/>
      <c r="O370" s="339"/>
      <c r="P370" s="29"/>
      <c r="Q370" s="338"/>
      <c r="R370" s="339"/>
      <c r="S370" s="339"/>
      <c r="T370" s="339"/>
      <c r="U370" s="339"/>
      <c r="V370" s="339"/>
      <c r="W370" s="339"/>
      <c r="X370" s="339"/>
      <c r="Y370" s="339"/>
      <c r="Z370" s="339"/>
    </row>
    <row r="371" spans="1:26" ht="12.75" customHeight="1">
      <c r="A371" s="339"/>
      <c r="B371" s="339"/>
      <c r="C371" s="339"/>
      <c r="D371" s="339"/>
      <c r="E371" s="339"/>
      <c r="F371" s="339"/>
      <c r="G371" s="339"/>
      <c r="H371" s="339"/>
      <c r="I371" s="339"/>
      <c r="J371" s="352"/>
      <c r="K371" s="339"/>
      <c r="L371" s="339"/>
      <c r="M371" s="339"/>
      <c r="N371" s="339"/>
      <c r="O371" s="339"/>
      <c r="P371" s="29"/>
      <c r="Q371" s="338"/>
      <c r="R371" s="339"/>
      <c r="S371" s="339"/>
      <c r="T371" s="339"/>
      <c r="U371" s="339"/>
      <c r="V371" s="339"/>
      <c r="W371" s="339"/>
      <c r="X371" s="339"/>
      <c r="Y371" s="339"/>
      <c r="Z371" s="339"/>
    </row>
    <row r="372" spans="1:26" ht="12.75" customHeight="1">
      <c r="A372" s="339"/>
      <c r="B372" s="339"/>
      <c r="C372" s="339"/>
      <c r="D372" s="339"/>
      <c r="E372" s="339"/>
      <c r="F372" s="339"/>
      <c r="G372" s="339"/>
      <c r="H372" s="339"/>
      <c r="I372" s="339"/>
      <c r="J372" s="352"/>
      <c r="K372" s="339"/>
      <c r="L372" s="339"/>
      <c r="M372" s="339"/>
      <c r="N372" s="339"/>
      <c r="O372" s="339"/>
      <c r="P372" s="29"/>
      <c r="Q372" s="338"/>
      <c r="R372" s="339"/>
      <c r="S372" s="339"/>
      <c r="T372" s="339"/>
      <c r="U372" s="339"/>
      <c r="V372" s="339"/>
      <c r="W372" s="339"/>
      <c r="X372" s="339"/>
      <c r="Y372" s="339"/>
      <c r="Z372" s="339"/>
    </row>
    <row r="373" spans="1:26" ht="12.75" customHeight="1">
      <c r="A373" s="339"/>
      <c r="B373" s="339"/>
      <c r="C373" s="339"/>
      <c r="D373" s="339"/>
      <c r="E373" s="339"/>
      <c r="F373" s="339"/>
      <c r="G373" s="339"/>
      <c r="H373" s="339"/>
      <c r="I373" s="339"/>
      <c r="J373" s="352"/>
      <c r="K373" s="339"/>
      <c r="L373" s="339"/>
      <c r="M373" s="339"/>
      <c r="N373" s="339"/>
      <c r="O373" s="339"/>
      <c r="P373" s="29"/>
      <c r="Q373" s="338"/>
      <c r="R373" s="339"/>
      <c r="S373" s="339"/>
      <c r="T373" s="339"/>
      <c r="U373" s="339"/>
      <c r="V373" s="339"/>
      <c r="W373" s="339"/>
      <c r="X373" s="339"/>
      <c r="Y373" s="339"/>
      <c r="Z373" s="339"/>
    </row>
    <row r="374" spans="1:26" ht="12.75" customHeight="1">
      <c r="A374" s="339"/>
      <c r="B374" s="339"/>
      <c r="C374" s="339"/>
      <c r="D374" s="339"/>
      <c r="E374" s="339"/>
      <c r="F374" s="339"/>
      <c r="G374" s="339"/>
      <c r="H374" s="339"/>
      <c r="I374" s="339"/>
      <c r="J374" s="352"/>
      <c r="K374" s="339"/>
      <c r="L374" s="339"/>
      <c r="M374" s="339"/>
      <c r="N374" s="339"/>
      <c r="O374" s="339"/>
      <c r="P374" s="29"/>
      <c r="Q374" s="338"/>
      <c r="R374" s="339"/>
      <c r="S374" s="339"/>
      <c r="T374" s="339"/>
      <c r="U374" s="339"/>
      <c r="V374" s="339"/>
      <c r="W374" s="339"/>
      <c r="X374" s="339"/>
      <c r="Y374" s="339"/>
      <c r="Z374" s="339"/>
    </row>
    <row r="375" spans="1:26" ht="12.75" customHeight="1">
      <c r="A375" s="339"/>
      <c r="B375" s="339"/>
      <c r="C375" s="339"/>
      <c r="D375" s="339"/>
      <c r="E375" s="339"/>
      <c r="F375" s="339"/>
      <c r="G375" s="339"/>
      <c r="H375" s="339"/>
      <c r="I375" s="339"/>
      <c r="J375" s="352"/>
      <c r="K375" s="339"/>
      <c r="L375" s="339"/>
      <c r="M375" s="339"/>
      <c r="N375" s="339"/>
      <c r="O375" s="339"/>
      <c r="P375" s="29"/>
      <c r="Q375" s="338"/>
      <c r="R375" s="339"/>
      <c r="S375" s="339"/>
      <c r="T375" s="339"/>
      <c r="U375" s="339"/>
      <c r="V375" s="339"/>
      <c r="W375" s="339"/>
      <c r="X375" s="339"/>
      <c r="Y375" s="339"/>
      <c r="Z375" s="339"/>
    </row>
    <row r="376" spans="1:26" ht="12.75" customHeight="1">
      <c r="A376" s="339"/>
      <c r="B376" s="339"/>
      <c r="C376" s="339"/>
      <c r="D376" s="339"/>
      <c r="E376" s="339"/>
      <c r="F376" s="339"/>
      <c r="G376" s="339"/>
      <c r="H376" s="339"/>
      <c r="I376" s="339"/>
      <c r="J376" s="352"/>
      <c r="K376" s="339"/>
      <c r="L376" s="339"/>
      <c r="M376" s="339"/>
      <c r="N376" s="339"/>
      <c r="O376" s="339"/>
      <c r="P376" s="29"/>
      <c r="Q376" s="338"/>
      <c r="R376" s="339"/>
      <c r="S376" s="339"/>
      <c r="T376" s="339"/>
      <c r="U376" s="339"/>
      <c r="V376" s="339"/>
      <c r="W376" s="339"/>
      <c r="X376" s="339"/>
      <c r="Y376" s="339"/>
      <c r="Z376" s="339"/>
    </row>
    <row r="377" spans="1:26" ht="12.75" customHeight="1">
      <c r="A377" s="339"/>
      <c r="B377" s="339"/>
      <c r="C377" s="339"/>
      <c r="D377" s="339"/>
      <c r="E377" s="339"/>
      <c r="F377" s="339"/>
      <c r="G377" s="339"/>
      <c r="H377" s="339"/>
      <c r="I377" s="339"/>
      <c r="J377" s="352"/>
      <c r="K377" s="339"/>
      <c r="L377" s="339"/>
      <c r="M377" s="339"/>
      <c r="N377" s="339"/>
      <c r="O377" s="339"/>
      <c r="P377" s="29"/>
      <c r="Q377" s="338"/>
      <c r="R377" s="339"/>
      <c r="S377" s="339"/>
      <c r="T377" s="339"/>
      <c r="U377" s="339"/>
      <c r="V377" s="339"/>
      <c r="W377" s="339"/>
      <c r="X377" s="339"/>
      <c r="Y377" s="339"/>
      <c r="Z377" s="339"/>
    </row>
    <row r="378" spans="1:26" ht="12.75" customHeight="1">
      <c r="A378" s="339"/>
      <c r="B378" s="339"/>
      <c r="C378" s="339"/>
      <c r="D378" s="339"/>
      <c r="E378" s="339"/>
      <c r="F378" s="339"/>
      <c r="G378" s="339"/>
      <c r="H378" s="339"/>
      <c r="I378" s="339"/>
      <c r="J378" s="352"/>
      <c r="K378" s="339"/>
      <c r="L378" s="339"/>
      <c r="M378" s="339"/>
      <c r="N378" s="339"/>
      <c r="O378" s="339"/>
      <c r="P378" s="29"/>
      <c r="Q378" s="338"/>
      <c r="R378" s="339"/>
      <c r="S378" s="339"/>
      <c r="T378" s="339"/>
      <c r="U378" s="339"/>
      <c r="V378" s="339"/>
      <c r="W378" s="339"/>
      <c r="X378" s="339"/>
      <c r="Y378" s="339"/>
      <c r="Z378" s="339"/>
    </row>
    <row r="379" spans="1:26" ht="12.75" customHeight="1">
      <c r="A379" s="339"/>
      <c r="B379" s="339"/>
      <c r="C379" s="339"/>
      <c r="D379" s="339"/>
      <c r="E379" s="339"/>
      <c r="F379" s="339"/>
      <c r="G379" s="339"/>
      <c r="H379" s="339"/>
      <c r="I379" s="339"/>
      <c r="J379" s="352"/>
      <c r="K379" s="339"/>
      <c r="L379" s="339"/>
      <c r="M379" s="339"/>
      <c r="N379" s="339"/>
      <c r="O379" s="339"/>
      <c r="P379" s="29"/>
      <c r="Q379" s="338"/>
      <c r="R379" s="339"/>
      <c r="S379" s="339"/>
      <c r="T379" s="339"/>
      <c r="U379" s="339"/>
      <c r="V379" s="339"/>
      <c r="W379" s="339"/>
      <c r="X379" s="339"/>
      <c r="Y379" s="339"/>
      <c r="Z379" s="339"/>
    </row>
    <row r="380" spans="1:26" ht="12.75" customHeight="1">
      <c r="A380" s="339"/>
      <c r="B380" s="339"/>
      <c r="C380" s="339"/>
      <c r="D380" s="339"/>
      <c r="E380" s="339"/>
      <c r="F380" s="339"/>
      <c r="G380" s="339"/>
      <c r="H380" s="339"/>
      <c r="I380" s="339"/>
      <c r="J380" s="352"/>
      <c r="K380" s="339"/>
      <c r="L380" s="339"/>
      <c r="M380" s="339"/>
      <c r="N380" s="339"/>
      <c r="O380" s="339"/>
      <c r="P380" s="29"/>
      <c r="Q380" s="338"/>
      <c r="R380" s="339"/>
      <c r="S380" s="339"/>
      <c r="T380" s="339"/>
      <c r="U380" s="339"/>
      <c r="V380" s="339"/>
      <c r="W380" s="339"/>
      <c r="X380" s="339"/>
      <c r="Y380" s="339"/>
      <c r="Z380" s="339"/>
    </row>
    <row r="381" spans="1:26" ht="12.75" customHeight="1">
      <c r="A381" s="339"/>
      <c r="B381" s="339"/>
      <c r="C381" s="339"/>
      <c r="D381" s="339"/>
      <c r="E381" s="339"/>
      <c r="F381" s="339"/>
      <c r="G381" s="339"/>
      <c r="H381" s="339"/>
      <c r="I381" s="339"/>
      <c r="J381" s="352"/>
      <c r="K381" s="339"/>
      <c r="L381" s="339"/>
      <c r="M381" s="339"/>
      <c r="N381" s="339"/>
      <c r="O381" s="339"/>
      <c r="P381" s="29"/>
      <c r="Q381" s="338"/>
      <c r="R381" s="339"/>
      <c r="S381" s="339"/>
      <c r="T381" s="339"/>
      <c r="U381" s="339"/>
      <c r="V381" s="339"/>
      <c r="W381" s="339"/>
      <c r="X381" s="339"/>
      <c r="Y381" s="339"/>
      <c r="Z381" s="339"/>
    </row>
    <row r="382" spans="1:26" ht="12.75" customHeight="1">
      <c r="A382" s="339"/>
      <c r="B382" s="339"/>
      <c r="C382" s="339"/>
      <c r="D382" s="339"/>
      <c r="E382" s="339"/>
      <c r="F382" s="339"/>
      <c r="G382" s="339"/>
      <c r="H382" s="339"/>
      <c r="I382" s="339"/>
      <c r="J382" s="352"/>
      <c r="K382" s="339"/>
      <c r="L382" s="339"/>
      <c r="M382" s="339"/>
      <c r="N382" s="339"/>
      <c r="O382" s="339"/>
      <c r="P382" s="29"/>
      <c r="Q382" s="338"/>
      <c r="R382" s="339"/>
      <c r="S382" s="339"/>
      <c r="T382" s="339"/>
      <c r="U382" s="339"/>
      <c r="V382" s="339"/>
      <c r="W382" s="339"/>
      <c r="X382" s="339"/>
      <c r="Y382" s="339"/>
      <c r="Z382" s="339"/>
    </row>
    <row r="383" spans="1:26" ht="12.75" customHeight="1">
      <c r="A383" s="339"/>
      <c r="B383" s="339"/>
      <c r="C383" s="339"/>
      <c r="D383" s="339"/>
      <c r="E383" s="339"/>
      <c r="F383" s="339"/>
      <c r="G383" s="339"/>
      <c r="H383" s="339"/>
      <c r="I383" s="339"/>
      <c r="J383" s="352"/>
      <c r="K383" s="339"/>
      <c r="L383" s="339"/>
      <c r="M383" s="339"/>
      <c r="N383" s="339"/>
      <c r="O383" s="339"/>
      <c r="P383" s="29"/>
      <c r="Q383" s="338"/>
      <c r="R383" s="339"/>
      <c r="S383" s="339"/>
      <c r="T383" s="339"/>
      <c r="U383" s="339"/>
      <c r="V383" s="339"/>
      <c r="W383" s="339"/>
      <c r="X383" s="339"/>
      <c r="Y383" s="339"/>
      <c r="Z383" s="339"/>
    </row>
    <row r="384" spans="1:26" ht="12.75" customHeight="1">
      <c r="A384" s="339"/>
      <c r="B384" s="339"/>
      <c r="C384" s="339"/>
      <c r="D384" s="339"/>
      <c r="E384" s="339"/>
      <c r="F384" s="339"/>
      <c r="G384" s="339"/>
      <c r="H384" s="339"/>
      <c r="I384" s="339"/>
      <c r="J384" s="352"/>
      <c r="K384" s="339"/>
      <c r="L384" s="339"/>
      <c r="M384" s="339"/>
      <c r="N384" s="339"/>
      <c r="O384" s="339"/>
      <c r="P384" s="29"/>
      <c r="Q384" s="338"/>
      <c r="R384" s="339"/>
      <c r="S384" s="339"/>
      <c r="T384" s="339"/>
      <c r="U384" s="339"/>
      <c r="V384" s="339"/>
      <c r="W384" s="339"/>
      <c r="X384" s="339"/>
      <c r="Y384" s="339"/>
      <c r="Z384" s="339"/>
    </row>
    <row r="385" spans="1:26" ht="12.75" customHeight="1">
      <c r="A385" s="339"/>
      <c r="B385" s="339"/>
      <c r="C385" s="339"/>
      <c r="D385" s="339"/>
      <c r="E385" s="339"/>
      <c r="F385" s="339"/>
      <c r="G385" s="339"/>
      <c r="H385" s="339"/>
      <c r="I385" s="339"/>
      <c r="J385" s="352"/>
      <c r="K385" s="339"/>
      <c r="L385" s="339"/>
      <c r="M385" s="339"/>
      <c r="N385" s="339"/>
      <c r="O385" s="339"/>
      <c r="P385" s="29"/>
      <c r="Q385" s="338"/>
      <c r="R385" s="339"/>
      <c r="S385" s="339"/>
      <c r="T385" s="339"/>
      <c r="U385" s="339"/>
      <c r="V385" s="339"/>
      <c r="W385" s="339"/>
      <c r="X385" s="339"/>
      <c r="Y385" s="339"/>
      <c r="Z385" s="339"/>
    </row>
    <row r="386" spans="1:26" ht="12.75" customHeight="1">
      <c r="A386" s="339"/>
      <c r="B386" s="339"/>
      <c r="C386" s="339"/>
      <c r="D386" s="339"/>
      <c r="E386" s="339"/>
      <c r="F386" s="339"/>
      <c r="G386" s="339"/>
      <c r="H386" s="339"/>
      <c r="I386" s="339"/>
      <c r="J386" s="352"/>
      <c r="K386" s="339"/>
      <c r="L386" s="339"/>
      <c r="M386" s="339"/>
      <c r="N386" s="339"/>
      <c r="O386" s="339"/>
      <c r="P386" s="29"/>
      <c r="Q386" s="338"/>
      <c r="R386" s="339"/>
      <c r="S386" s="339"/>
      <c r="T386" s="339"/>
      <c r="U386" s="339"/>
      <c r="V386" s="339"/>
      <c r="W386" s="339"/>
      <c r="X386" s="339"/>
      <c r="Y386" s="339"/>
      <c r="Z386" s="339"/>
    </row>
    <row r="387" spans="1:26" ht="12.75" customHeight="1">
      <c r="A387" s="339"/>
      <c r="B387" s="339"/>
      <c r="C387" s="339"/>
      <c r="D387" s="339"/>
      <c r="E387" s="339"/>
      <c r="F387" s="339"/>
      <c r="G387" s="339"/>
      <c r="H387" s="339"/>
      <c r="I387" s="339"/>
      <c r="J387" s="352"/>
      <c r="K387" s="339"/>
      <c r="L387" s="339"/>
      <c r="M387" s="339"/>
      <c r="N387" s="339"/>
      <c r="O387" s="339"/>
      <c r="P387" s="29"/>
      <c r="Q387" s="338"/>
      <c r="R387" s="339"/>
      <c r="S387" s="339"/>
      <c r="T387" s="339"/>
      <c r="U387" s="339"/>
      <c r="V387" s="339"/>
      <c r="W387" s="339"/>
      <c r="X387" s="339"/>
      <c r="Y387" s="339"/>
      <c r="Z387" s="339"/>
    </row>
    <row r="388" spans="1:26" ht="12.75" customHeight="1">
      <c r="A388" s="339"/>
      <c r="B388" s="339"/>
      <c r="C388" s="339"/>
      <c r="D388" s="339"/>
      <c r="E388" s="339"/>
      <c r="F388" s="339"/>
      <c r="G388" s="339"/>
      <c r="H388" s="339"/>
      <c r="I388" s="339"/>
      <c r="J388" s="352"/>
      <c r="K388" s="339"/>
      <c r="L388" s="339"/>
      <c r="M388" s="339"/>
      <c r="N388" s="339"/>
      <c r="O388" s="339"/>
      <c r="P388" s="29"/>
      <c r="Q388" s="338"/>
      <c r="R388" s="339"/>
      <c r="S388" s="339"/>
      <c r="T388" s="339"/>
      <c r="U388" s="339"/>
      <c r="V388" s="339"/>
      <c r="W388" s="339"/>
      <c r="X388" s="339"/>
      <c r="Y388" s="339"/>
      <c r="Z388" s="339"/>
    </row>
    <row r="389" spans="1:26" ht="12.75" customHeight="1">
      <c r="A389" s="339"/>
      <c r="B389" s="339"/>
      <c r="C389" s="339"/>
      <c r="D389" s="339"/>
      <c r="E389" s="339"/>
      <c r="F389" s="339"/>
      <c r="G389" s="339"/>
      <c r="H389" s="339"/>
      <c r="I389" s="339"/>
      <c r="J389" s="352"/>
      <c r="K389" s="339"/>
      <c r="L389" s="339"/>
      <c r="M389" s="339"/>
      <c r="N389" s="339"/>
      <c r="O389" s="339"/>
      <c r="P389" s="29"/>
      <c r="Q389" s="338"/>
      <c r="R389" s="339"/>
      <c r="S389" s="339"/>
      <c r="T389" s="339"/>
      <c r="U389" s="339"/>
      <c r="V389" s="339"/>
      <c r="W389" s="339"/>
      <c r="X389" s="339"/>
      <c r="Y389" s="339"/>
      <c r="Z389" s="339"/>
    </row>
    <row r="390" spans="1:26" ht="12.75" customHeight="1">
      <c r="A390" s="339"/>
      <c r="B390" s="339"/>
      <c r="C390" s="339"/>
      <c r="D390" s="339"/>
      <c r="E390" s="339"/>
      <c r="F390" s="339"/>
      <c r="G390" s="339"/>
      <c r="H390" s="339"/>
      <c r="I390" s="339"/>
      <c r="J390" s="352"/>
      <c r="K390" s="339"/>
      <c r="L390" s="339"/>
      <c r="M390" s="339"/>
      <c r="N390" s="339"/>
      <c r="O390" s="339"/>
      <c r="P390" s="29"/>
      <c r="Q390" s="338"/>
      <c r="R390" s="339"/>
      <c r="S390" s="339"/>
      <c r="T390" s="339"/>
      <c r="U390" s="339"/>
      <c r="V390" s="339"/>
      <c r="W390" s="339"/>
      <c r="X390" s="339"/>
      <c r="Y390" s="339"/>
      <c r="Z390" s="339"/>
    </row>
    <row r="391" spans="1:26" ht="12.75" customHeight="1">
      <c r="A391" s="339"/>
      <c r="B391" s="339"/>
      <c r="C391" s="339"/>
      <c r="D391" s="339"/>
      <c r="E391" s="339"/>
      <c r="F391" s="339"/>
      <c r="G391" s="339"/>
      <c r="H391" s="339"/>
      <c r="I391" s="339"/>
      <c r="J391" s="352"/>
      <c r="K391" s="339"/>
      <c r="L391" s="339"/>
      <c r="M391" s="339"/>
      <c r="N391" s="339"/>
      <c r="O391" s="339"/>
      <c r="P391" s="29"/>
      <c r="Q391" s="338"/>
      <c r="R391" s="339"/>
      <c r="S391" s="339"/>
      <c r="T391" s="339"/>
      <c r="U391" s="339"/>
      <c r="V391" s="339"/>
      <c r="W391" s="339"/>
      <c r="X391" s="339"/>
      <c r="Y391" s="339"/>
      <c r="Z391" s="339"/>
    </row>
    <row r="392" spans="1:26" ht="12.75" customHeight="1">
      <c r="A392" s="339"/>
      <c r="B392" s="339"/>
      <c r="C392" s="339"/>
      <c r="D392" s="339"/>
      <c r="E392" s="339"/>
      <c r="F392" s="339"/>
      <c r="G392" s="339"/>
      <c r="H392" s="339"/>
      <c r="I392" s="339"/>
      <c r="J392" s="352"/>
      <c r="K392" s="339"/>
      <c r="L392" s="339"/>
      <c r="M392" s="339"/>
      <c r="N392" s="339"/>
      <c r="O392" s="339"/>
      <c r="P392" s="29"/>
      <c r="Q392" s="338"/>
      <c r="R392" s="339"/>
      <c r="S392" s="339"/>
      <c r="T392" s="339"/>
      <c r="U392" s="339"/>
      <c r="V392" s="339"/>
      <c r="W392" s="339"/>
      <c r="X392" s="339"/>
      <c r="Y392" s="339"/>
      <c r="Z392" s="339"/>
    </row>
    <row r="393" spans="1:26" ht="12.75" customHeight="1">
      <c r="A393" s="339"/>
      <c r="B393" s="339"/>
      <c r="C393" s="339"/>
      <c r="D393" s="339"/>
      <c r="E393" s="339"/>
      <c r="F393" s="339"/>
      <c r="G393" s="339"/>
      <c r="H393" s="339"/>
      <c r="I393" s="339"/>
      <c r="J393" s="352"/>
      <c r="K393" s="339"/>
      <c r="L393" s="339"/>
      <c r="M393" s="339"/>
      <c r="N393" s="339"/>
      <c r="O393" s="339"/>
      <c r="P393" s="29"/>
      <c r="Q393" s="338"/>
      <c r="R393" s="339"/>
      <c r="S393" s="339"/>
      <c r="T393" s="339"/>
      <c r="U393" s="339"/>
      <c r="V393" s="339"/>
      <c r="W393" s="339"/>
      <c r="X393" s="339"/>
      <c r="Y393" s="339"/>
      <c r="Z393" s="339"/>
    </row>
    <row r="394" spans="1:26" ht="12.75" customHeight="1">
      <c r="A394" s="339"/>
      <c r="B394" s="339"/>
      <c r="C394" s="339"/>
      <c r="D394" s="339"/>
      <c r="E394" s="339"/>
      <c r="F394" s="339"/>
      <c r="G394" s="339"/>
      <c r="H394" s="339"/>
      <c r="I394" s="339"/>
      <c r="J394" s="352"/>
      <c r="K394" s="339"/>
      <c r="L394" s="339"/>
      <c r="M394" s="339"/>
      <c r="N394" s="339"/>
      <c r="O394" s="339"/>
      <c r="P394" s="29"/>
      <c r="Q394" s="338"/>
      <c r="R394" s="339"/>
      <c r="S394" s="339"/>
      <c r="T394" s="339"/>
      <c r="U394" s="339"/>
      <c r="V394" s="339"/>
      <c r="W394" s="339"/>
      <c r="X394" s="339"/>
      <c r="Y394" s="339"/>
      <c r="Z394" s="339"/>
    </row>
    <row r="395" spans="1:26" ht="12.75" customHeight="1">
      <c r="A395" s="339"/>
      <c r="B395" s="339"/>
      <c r="C395" s="339"/>
      <c r="D395" s="339"/>
      <c r="E395" s="339"/>
      <c r="F395" s="339"/>
      <c r="G395" s="339"/>
      <c r="H395" s="339"/>
      <c r="I395" s="339"/>
      <c r="J395" s="352"/>
      <c r="K395" s="339"/>
      <c r="L395" s="339"/>
      <c r="M395" s="339"/>
      <c r="N395" s="339"/>
      <c r="O395" s="339"/>
      <c r="P395" s="29"/>
      <c r="Q395" s="338"/>
      <c r="R395" s="339"/>
      <c r="S395" s="339"/>
      <c r="T395" s="339"/>
      <c r="U395" s="339"/>
      <c r="V395" s="339"/>
      <c r="W395" s="339"/>
      <c r="X395" s="339"/>
      <c r="Y395" s="339"/>
      <c r="Z395" s="339"/>
    </row>
    <row r="396" spans="1:26" ht="12.75" customHeight="1">
      <c r="A396" s="339"/>
      <c r="B396" s="339"/>
      <c r="C396" s="339"/>
      <c r="D396" s="339"/>
      <c r="E396" s="339"/>
      <c r="F396" s="339"/>
      <c r="G396" s="339"/>
      <c r="H396" s="339"/>
      <c r="I396" s="339"/>
      <c r="J396" s="352"/>
      <c r="K396" s="339"/>
      <c r="L396" s="339"/>
      <c r="M396" s="339"/>
      <c r="N396" s="339"/>
      <c r="O396" s="339"/>
      <c r="P396" s="29"/>
      <c r="Q396" s="338"/>
      <c r="R396" s="339"/>
      <c r="S396" s="339"/>
      <c r="T396" s="339"/>
      <c r="U396" s="339"/>
      <c r="V396" s="339"/>
      <c r="W396" s="339"/>
      <c r="X396" s="339"/>
      <c r="Y396" s="339"/>
      <c r="Z396" s="339"/>
    </row>
    <row r="397" spans="1:26" ht="12.75" customHeight="1">
      <c r="A397" s="339"/>
      <c r="B397" s="339"/>
      <c r="C397" s="339"/>
      <c r="D397" s="339"/>
      <c r="E397" s="339"/>
      <c r="F397" s="339"/>
      <c r="G397" s="339"/>
      <c r="H397" s="339"/>
      <c r="I397" s="339"/>
      <c r="J397" s="352"/>
      <c r="K397" s="339"/>
      <c r="L397" s="339"/>
      <c r="M397" s="339"/>
      <c r="N397" s="339"/>
      <c r="O397" s="339"/>
      <c r="P397" s="29"/>
      <c r="Q397" s="338"/>
      <c r="R397" s="339"/>
      <c r="S397" s="339"/>
      <c r="T397" s="339"/>
      <c r="U397" s="339"/>
      <c r="V397" s="339"/>
      <c r="W397" s="339"/>
      <c r="X397" s="339"/>
      <c r="Y397" s="339"/>
      <c r="Z397" s="339"/>
    </row>
    <row r="398" spans="1:26" ht="12.75" customHeight="1">
      <c r="A398" s="339"/>
      <c r="B398" s="339"/>
      <c r="C398" s="339"/>
      <c r="D398" s="339"/>
      <c r="E398" s="339"/>
      <c r="F398" s="339"/>
      <c r="G398" s="339"/>
      <c r="H398" s="339"/>
      <c r="I398" s="339"/>
      <c r="J398" s="352"/>
      <c r="K398" s="339"/>
      <c r="L398" s="339"/>
      <c r="M398" s="339"/>
      <c r="N398" s="339"/>
      <c r="O398" s="339"/>
      <c r="P398" s="29"/>
      <c r="Q398" s="338"/>
      <c r="R398" s="339"/>
      <c r="S398" s="339"/>
      <c r="T398" s="339"/>
      <c r="U398" s="339"/>
      <c r="V398" s="339"/>
      <c r="W398" s="339"/>
      <c r="X398" s="339"/>
      <c r="Y398" s="339"/>
      <c r="Z398" s="339"/>
    </row>
    <row r="399" spans="1:26" ht="12.75" customHeight="1">
      <c r="A399" s="339"/>
      <c r="B399" s="339"/>
      <c r="C399" s="339"/>
      <c r="D399" s="339"/>
      <c r="E399" s="339"/>
      <c r="F399" s="339"/>
      <c r="G399" s="339"/>
      <c r="H399" s="339"/>
      <c r="I399" s="339"/>
      <c r="J399" s="352"/>
      <c r="K399" s="339"/>
      <c r="L399" s="339"/>
      <c r="M399" s="339"/>
      <c r="N399" s="339"/>
      <c r="O399" s="339"/>
      <c r="P399" s="29"/>
      <c r="Q399" s="338"/>
      <c r="R399" s="339"/>
      <c r="S399" s="339"/>
      <c r="T399" s="339"/>
      <c r="U399" s="339"/>
      <c r="V399" s="339"/>
      <c r="W399" s="339"/>
      <c r="X399" s="339"/>
      <c r="Y399" s="339"/>
      <c r="Z399" s="339"/>
    </row>
    <row r="400" spans="1:26" ht="12.75" customHeight="1">
      <c r="A400" s="339"/>
      <c r="B400" s="339"/>
      <c r="C400" s="339"/>
      <c r="D400" s="339"/>
      <c r="E400" s="339"/>
      <c r="F400" s="339"/>
      <c r="G400" s="339"/>
      <c r="H400" s="339"/>
      <c r="I400" s="339"/>
      <c r="J400" s="352"/>
      <c r="K400" s="339"/>
      <c r="L400" s="339"/>
      <c r="M400" s="339"/>
      <c r="N400" s="339"/>
      <c r="O400" s="339"/>
      <c r="P400" s="29"/>
      <c r="Q400" s="338"/>
      <c r="R400" s="339"/>
      <c r="S400" s="339"/>
      <c r="T400" s="339"/>
      <c r="U400" s="339"/>
      <c r="V400" s="339"/>
      <c r="W400" s="339"/>
      <c r="X400" s="339"/>
      <c r="Y400" s="339"/>
      <c r="Z400" s="339"/>
    </row>
    <row r="401" spans="1:26" ht="12.75" customHeight="1">
      <c r="A401" s="339"/>
      <c r="B401" s="339"/>
      <c r="C401" s="339"/>
      <c r="D401" s="339"/>
      <c r="E401" s="339"/>
      <c r="F401" s="339"/>
      <c r="G401" s="339"/>
      <c r="H401" s="339"/>
      <c r="I401" s="339"/>
      <c r="J401" s="352"/>
      <c r="K401" s="339"/>
      <c r="L401" s="339"/>
      <c r="M401" s="339"/>
      <c r="N401" s="339"/>
      <c r="O401" s="339"/>
      <c r="P401" s="29"/>
      <c r="Q401" s="338"/>
      <c r="R401" s="339"/>
      <c r="S401" s="339"/>
      <c r="T401" s="339"/>
      <c r="U401" s="339"/>
      <c r="V401" s="339"/>
      <c r="W401" s="339"/>
      <c r="X401" s="339"/>
      <c r="Y401" s="339"/>
      <c r="Z401" s="339"/>
    </row>
    <row r="402" spans="1:26" ht="12.75" customHeight="1">
      <c r="A402" s="339"/>
      <c r="B402" s="339"/>
      <c r="C402" s="339"/>
      <c r="D402" s="339"/>
      <c r="E402" s="339"/>
      <c r="F402" s="339"/>
      <c r="G402" s="339"/>
      <c r="H402" s="339"/>
      <c r="I402" s="339"/>
      <c r="J402" s="352"/>
      <c r="K402" s="339"/>
      <c r="L402" s="339"/>
      <c r="M402" s="339"/>
      <c r="N402" s="339"/>
      <c r="O402" s="339"/>
      <c r="P402" s="29"/>
      <c r="Q402" s="338"/>
      <c r="R402" s="339"/>
      <c r="S402" s="339"/>
      <c r="T402" s="339"/>
      <c r="U402" s="339"/>
      <c r="V402" s="339"/>
      <c r="W402" s="339"/>
      <c r="X402" s="339"/>
      <c r="Y402" s="339"/>
      <c r="Z402" s="339"/>
    </row>
    <row r="403" spans="1:26" ht="12.75" customHeight="1">
      <c r="A403" s="339"/>
      <c r="B403" s="339"/>
      <c r="C403" s="339"/>
      <c r="D403" s="339"/>
      <c r="E403" s="339"/>
      <c r="F403" s="339"/>
      <c r="G403" s="339"/>
      <c r="H403" s="339"/>
      <c r="I403" s="339"/>
      <c r="J403" s="352"/>
      <c r="K403" s="339"/>
      <c r="L403" s="339"/>
      <c r="M403" s="339"/>
      <c r="N403" s="339"/>
      <c r="O403" s="339"/>
      <c r="P403" s="29"/>
      <c r="Q403" s="338"/>
      <c r="R403" s="339"/>
      <c r="S403" s="339"/>
      <c r="T403" s="339"/>
      <c r="U403" s="339"/>
      <c r="V403" s="339"/>
      <c r="W403" s="339"/>
      <c r="X403" s="339"/>
      <c r="Y403" s="339"/>
      <c r="Z403" s="339"/>
    </row>
    <row r="404" spans="1:26" ht="12.75" customHeight="1">
      <c r="A404" s="339"/>
      <c r="B404" s="339"/>
      <c r="C404" s="339"/>
      <c r="D404" s="339"/>
      <c r="E404" s="339"/>
      <c r="F404" s="339"/>
      <c r="G404" s="339"/>
      <c r="H404" s="339"/>
      <c r="I404" s="339"/>
      <c r="J404" s="352"/>
      <c r="K404" s="339"/>
      <c r="L404" s="339"/>
      <c r="M404" s="339"/>
      <c r="N404" s="339"/>
      <c r="O404" s="339"/>
      <c r="P404" s="29"/>
      <c r="Q404" s="338"/>
      <c r="R404" s="339"/>
      <c r="S404" s="339"/>
      <c r="T404" s="339"/>
      <c r="U404" s="339"/>
      <c r="V404" s="339"/>
      <c r="W404" s="339"/>
      <c r="X404" s="339"/>
      <c r="Y404" s="339"/>
      <c r="Z404" s="339"/>
    </row>
    <row r="405" spans="1:26" ht="12.75" customHeight="1">
      <c r="A405" s="339"/>
      <c r="B405" s="339"/>
      <c r="C405" s="339"/>
      <c r="D405" s="339"/>
      <c r="E405" s="339"/>
      <c r="F405" s="339"/>
      <c r="G405" s="339"/>
      <c r="H405" s="339"/>
      <c r="I405" s="339"/>
      <c r="J405" s="352"/>
      <c r="K405" s="339"/>
      <c r="L405" s="339"/>
      <c r="M405" s="339"/>
      <c r="N405" s="339"/>
      <c r="O405" s="339"/>
      <c r="P405" s="29"/>
      <c r="Q405" s="338"/>
      <c r="R405" s="339"/>
      <c r="S405" s="339"/>
      <c r="T405" s="339"/>
      <c r="U405" s="339"/>
      <c r="V405" s="339"/>
      <c r="W405" s="339"/>
      <c r="X405" s="339"/>
      <c r="Y405" s="339"/>
      <c r="Z405" s="339"/>
    </row>
    <row r="406" spans="1:26" ht="12.75" customHeight="1">
      <c r="A406" s="339"/>
      <c r="B406" s="339"/>
      <c r="C406" s="339"/>
      <c r="D406" s="339"/>
      <c r="E406" s="339"/>
      <c r="F406" s="339"/>
      <c r="G406" s="339"/>
      <c r="H406" s="339"/>
      <c r="I406" s="339"/>
      <c r="J406" s="352"/>
      <c r="K406" s="339"/>
      <c r="L406" s="339"/>
      <c r="M406" s="339"/>
      <c r="N406" s="339"/>
      <c r="O406" s="339"/>
      <c r="P406" s="29"/>
      <c r="Q406" s="338"/>
      <c r="R406" s="339"/>
      <c r="S406" s="339"/>
      <c r="T406" s="339"/>
      <c r="U406" s="339"/>
      <c r="V406" s="339"/>
      <c r="W406" s="339"/>
      <c r="X406" s="339"/>
      <c r="Y406" s="339"/>
      <c r="Z406" s="339"/>
    </row>
    <row r="407" spans="1:26" ht="12.75" customHeight="1">
      <c r="A407" s="339"/>
      <c r="B407" s="339"/>
      <c r="C407" s="339"/>
      <c r="D407" s="339"/>
      <c r="E407" s="339"/>
      <c r="F407" s="339"/>
      <c r="G407" s="339"/>
      <c r="H407" s="339"/>
      <c r="I407" s="339"/>
      <c r="J407" s="352"/>
      <c r="K407" s="339"/>
      <c r="L407" s="339"/>
      <c r="M407" s="339"/>
      <c r="N407" s="339"/>
      <c r="O407" s="339"/>
      <c r="P407" s="29"/>
      <c r="Q407" s="338"/>
      <c r="R407" s="339"/>
      <c r="S407" s="339"/>
      <c r="T407" s="339"/>
      <c r="U407" s="339"/>
      <c r="V407" s="339"/>
      <c r="W407" s="339"/>
      <c r="X407" s="339"/>
      <c r="Y407" s="339"/>
      <c r="Z407" s="339"/>
    </row>
    <row r="408" spans="1:26" ht="12.75" customHeight="1">
      <c r="A408" s="339"/>
      <c r="B408" s="339"/>
      <c r="C408" s="339"/>
      <c r="D408" s="339"/>
      <c r="E408" s="339"/>
      <c r="F408" s="339"/>
      <c r="G408" s="339"/>
      <c r="H408" s="339"/>
      <c r="I408" s="339"/>
      <c r="J408" s="352"/>
      <c r="K408" s="339"/>
      <c r="L408" s="339"/>
      <c r="M408" s="339"/>
      <c r="N408" s="339"/>
      <c r="O408" s="339"/>
      <c r="P408" s="29"/>
      <c r="Q408" s="338"/>
      <c r="R408" s="339"/>
      <c r="S408" s="339"/>
      <c r="T408" s="339"/>
      <c r="U408" s="339"/>
      <c r="V408" s="339"/>
      <c r="W408" s="339"/>
      <c r="X408" s="339"/>
      <c r="Y408" s="339"/>
      <c r="Z408" s="339"/>
    </row>
    <row r="409" spans="1:26" ht="12.75" customHeight="1">
      <c r="A409" s="339"/>
      <c r="B409" s="339"/>
      <c r="C409" s="339"/>
      <c r="D409" s="339"/>
      <c r="E409" s="339"/>
      <c r="F409" s="339"/>
      <c r="G409" s="339"/>
      <c r="H409" s="339"/>
      <c r="I409" s="339"/>
      <c r="J409" s="352"/>
      <c r="K409" s="339"/>
      <c r="L409" s="339"/>
      <c r="M409" s="339"/>
      <c r="N409" s="339"/>
      <c r="O409" s="339"/>
      <c r="P409" s="29"/>
      <c r="Q409" s="338"/>
      <c r="R409" s="339"/>
      <c r="S409" s="339"/>
      <c r="T409" s="339"/>
      <c r="U409" s="339"/>
      <c r="V409" s="339"/>
      <c r="W409" s="339"/>
      <c r="X409" s="339"/>
      <c r="Y409" s="339"/>
      <c r="Z409" s="339"/>
    </row>
    <row r="410" spans="1:26" ht="12.75" customHeight="1">
      <c r="A410" s="339"/>
      <c r="B410" s="339"/>
      <c r="C410" s="339"/>
      <c r="D410" s="339"/>
      <c r="E410" s="339"/>
      <c r="F410" s="339"/>
      <c r="G410" s="339"/>
      <c r="H410" s="339"/>
      <c r="I410" s="339"/>
      <c r="J410" s="352"/>
      <c r="K410" s="339"/>
      <c r="L410" s="339"/>
      <c r="M410" s="339"/>
      <c r="N410" s="339"/>
      <c r="O410" s="339"/>
      <c r="P410" s="29"/>
      <c r="Q410" s="338"/>
      <c r="R410" s="339"/>
      <c r="S410" s="339"/>
      <c r="T410" s="339"/>
      <c r="U410" s="339"/>
      <c r="V410" s="339"/>
      <c r="W410" s="339"/>
      <c r="X410" s="339"/>
      <c r="Y410" s="339"/>
      <c r="Z410" s="339"/>
    </row>
    <row r="411" spans="1:26" ht="12.75" customHeight="1">
      <c r="A411" s="339"/>
      <c r="B411" s="339"/>
      <c r="C411" s="339"/>
      <c r="D411" s="339"/>
      <c r="E411" s="339"/>
      <c r="F411" s="339"/>
      <c r="G411" s="339"/>
      <c r="H411" s="339"/>
      <c r="I411" s="339"/>
      <c r="J411" s="352"/>
      <c r="K411" s="339"/>
      <c r="L411" s="339"/>
      <c r="M411" s="339"/>
      <c r="N411" s="339"/>
      <c r="O411" s="339"/>
      <c r="P411" s="29"/>
      <c r="Q411" s="338"/>
      <c r="R411" s="339"/>
      <c r="S411" s="339"/>
      <c r="T411" s="339"/>
      <c r="U411" s="339"/>
      <c r="V411" s="339"/>
      <c r="W411" s="339"/>
      <c r="X411" s="339"/>
      <c r="Y411" s="339"/>
      <c r="Z411" s="339"/>
    </row>
    <row r="412" spans="1:26" ht="12.75" customHeight="1">
      <c r="A412" s="339"/>
      <c r="B412" s="339"/>
      <c r="C412" s="339"/>
      <c r="D412" s="339"/>
      <c r="E412" s="339"/>
      <c r="F412" s="339"/>
      <c r="G412" s="339"/>
      <c r="H412" s="339"/>
      <c r="I412" s="339"/>
      <c r="J412" s="352"/>
      <c r="K412" s="339"/>
      <c r="L412" s="339"/>
      <c r="M412" s="339"/>
      <c r="N412" s="339"/>
      <c r="O412" s="339"/>
      <c r="P412" s="29"/>
      <c r="Q412" s="338"/>
      <c r="R412" s="339"/>
      <c r="S412" s="339"/>
      <c r="T412" s="339"/>
      <c r="U412" s="339"/>
      <c r="V412" s="339"/>
      <c r="W412" s="339"/>
      <c r="X412" s="339"/>
      <c r="Y412" s="339"/>
      <c r="Z412" s="339"/>
    </row>
    <row r="413" spans="1:26" ht="12.75" customHeight="1">
      <c r="A413" s="339"/>
      <c r="B413" s="339"/>
      <c r="C413" s="339"/>
      <c r="D413" s="339"/>
      <c r="E413" s="339"/>
      <c r="F413" s="339"/>
      <c r="G413" s="339"/>
      <c r="H413" s="339"/>
      <c r="I413" s="339"/>
      <c r="J413" s="352"/>
      <c r="K413" s="339"/>
      <c r="L413" s="339"/>
      <c r="M413" s="339"/>
      <c r="N413" s="339"/>
      <c r="O413" s="339"/>
      <c r="P413" s="29"/>
      <c r="Q413" s="338"/>
      <c r="R413" s="339"/>
      <c r="S413" s="339"/>
      <c r="T413" s="339"/>
      <c r="U413" s="339"/>
      <c r="V413" s="339"/>
      <c r="W413" s="339"/>
      <c r="X413" s="339"/>
      <c r="Y413" s="339"/>
      <c r="Z413" s="339"/>
    </row>
    <row r="414" spans="1:26" ht="12.75" customHeight="1">
      <c r="A414" s="339"/>
      <c r="B414" s="339"/>
      <c r="C414" s="339"/>
      <c r="D414" s="339"/>
      <c r="E414" s="339"/>
      <c r="F414" s="339"/>
      <c r="G414" s="339"/>
      <c r="H414" s="339"/>
      <c r="I414" s="339"/>
      <c r="J414" s="352"/>
      <c r="K414" s="339"/>
      <c r="L414" s="339"/>
      <c r="M414" s="339"/>
      <c r="N414" s="339"/>
      <c r="O414" s="339"/>
      <c r="P414" s="29"/>
      <c r="Q414" s="338"/>
      <c r="R414" s="339"/>
      <c r="S414" s="339"/>
      <c r="T414" s="339"/>
      <c r="U414" s="339"/>
      <c r="V414" s="339"/>
      <c r="W414" s="339"/>
      <c r="X414" s="339"/>
      <c r="Y414" s="339"/>
      <c r="Z414" s="339"/>
    </row>
    <row r="415" spans="1:26" ht="12.75" customHeight="1">
      <c r="A415" s="339"/>
      <c r="B415" s="339"/>
      <c r="C415" s="339"/>
      <c r="D415" s="339"/>
      <c r="E415" s="339"/>
      <c r="F415" s="339"/>
      <c r="G415" s="339"/>
      <c r="H415" s="339"/>
      <c r="I415" s="339"/>
      <c r="J415" s="352"/>
      <c r="K415" s="339"/>
      <c r="L415" s="339"/>
      <c r="M415" s="339"/>
      <c r="N415" s="339"/>
      <c r="O415" s="339"/>
      <c r="P415" s="29"/>
      <c r="Q415" s="338"/>
      <c r="R415" s="339"/>
      <c r="S415" s="339"/>
      <c r="T415" s="339"/>
      <c r="U415" s="339"/>
      <c r="V415" s="339"/>
      <c r="W415" s="339"/>
      <c r="X415" s="339"/>
      <c r="Y415" s="339"/>
      <c r="Z415" s="339"/>
    </row>
    <row r="416" spans="1:26" ht="12.75" customHeight="1">
      <c r="A416" s="339"/>
      <c r="B416" s="339"/>
      <c r="C416" s="339"/>
      <c r="D416" s="339"/>
      <c r="E416" s="339"/>
      <c r="F416" s="339"/>
      <c r="G416" s="339"/>
      <c r="H416" s="339"/>
      <c r="I416" s="339"/>
      <c r="J416" s="352"/>
      <c r="K416" s="339"/>
      <c r="L416" s="339"/>
      <c r="M416" s="339"/>
      <c r="N416" s="339"/>
      <c r="O416" s="339"/>
      <c r="P416" s="29"/>
      <c r="Q416" s="338"/>
      <c r="R416" s="339"/>
      <c r="S416" s="339"/>
      <c r="T416" s="339"/>
      <c r="U416" s="339"/>
      <c r="V416" s="339"/>
      <c r="W416" s="339"/>
      <c r="X416" s="339"/>
      <c r="Y416" s="339"/>
      <c r="Z416" s="339"/>
    </row>
    <row r="417" spans="1:26" ht="12.75" customHeight="1">
      <c r="A417" s="339"/>
      <c r="B417" s="339"/>
      <c r="C417" s="339"/>
      <c r="D417" s="339"/>
      <c r="E417" s="339"/>
      <c r="F417" s="339"/>
      <c r="G417" s="339"/>
      <c r="H417" s="339"/>
      <c r="I417" s="339"/>
      <c r="J417" s="352"/>
      <c r="K417" s="339"/>
      <c r="L417" s="339"/>
      <c r="M417" s="339"/>
      <c r="N417" s="339"/>
      <c r="O417" s="339"/>
      <c r="P417" s="29"/>
      <c r="Q417" s="338"/>
      <c r="R417" s="339"/>
      <c r="S417" s="339"/>
      <c r="T417" s="339"/>
      <c r="U417" s="339"/>
      <c r="V417" s="339"/>
      <c r="W417" s="339"/>
      <c r="X417" s="339"/>
      <c r="Y417" s="339"/>
      <c r="Z417" s="339"/>
    </row>
    <row r="418" spans="1:26" ht="12.75" customHeight="1">
      <c r="A418" s="339"/>
      <c r="B418" s="339"/>
      <c r="C418" s="339"/>
      <c r="D418" s="339"/>
      <c r="E418" s="339"/>
      <c r="F418" s="339"/>
      <c r="G418" s="339"/>
      <c r="H418" s="339"/>
      <c r="I418" s="339"/>
      <c r="J418" s="352"/>
      <c r="K418" s="339"/>
      <c r="L418" s="339"/>
      <c r="M418" s="339"/>
      <c r="N418" s="339"/>
      <c r="O418" s="339"/>
      <c r="P418" s="29"/>
      <c r="Q418" s="338"/>
      <c r="R418" s="339"/>
      <c r="S418" s="339"/>
      <c r="T418" s="339"/>
      <c r="U418" s="339"/>
      <c r="V418" s="339"/>
      <c r="W418" s="339"/>
      <c r="X418" s="339"/>
      <c r="Y418" s="339"/>
      <c r="Z418" s="339"/>
    </row>
    <row r="419" spans="1:26" ht="12.75" customHeight="1">
      <c r="A419" s="339"/>
      <c r="B419" s="339"/>
      <c r="C419" s="339"/>
      <c r="D419" s="339"/>
      <c r="E419" s="339"/>
      <c r="F419" s="339"/>
      <c r="G419" s="339"/>
      <c r="H419" s="339"/>
      <c r="I419" s="339"/>
      <c r="J419" s="352"/>
      <c r="K419" s="339"/>
      <c r="L419" s="339"/>
      <c r="M419" s="339"/>
      <c r="N419" s="339"/>
      <c r="O419" s="339"/>
      <c r="P419" s="29"/>
      <c r="Q419" s="338"/>
      <c r="R419" s="339"/>
      <c r="S419" s="339"/>
      <c r="T419" s="339"/>
      <c r="U419" s="339"/>
      <c r="V419" s="339"/>
      <c r="W419" s="339"/>
      <c r="X419" s="339"/>
      <c r="Y419" s="339"/>
      <c r="Z419" s="339"/>
    </row>
    <row r="420" spans="1:26" ht="12.75" customHeight="1">
      <c r="A420" s="339"/>
      <c r="B420" s="339"/>
      <c r="C420" s="339"/>
      <c r="D420" s="339"/>
      <c r="E420" s="339"/>
      <c r="F420" s="339"/>
      <c r="G420" s="339"/>
      <c r="H420" s="339"/>
      <c r="I420" s="339"/>
      <c r="J420" s="352"/>
      <c r="K420" s="339"/>
      <c r="L420" s="339"/>
      <c r="M420" s="339"/>
      <c r="N420" s="339"/>
      <c r="O420" s="339"/>
      <c r="P420" s="29"/>
      <c r="Q420" s="338"/>
      <c r="R420" s="339"/>
      <c r="S420" s="339"/>
      <c r="T420" s="339"/>
      <c r="U420" s="339"/>
      <c r="V420" s="339"/>
      <c r="W420" s="339"/>
      <c r="X420" s="339"/>
      <c r="Y420" s="339"/>
      <c r="Z420" s="339"/>
    </row>
    <row r="421" spans="1:26" ht="12.75" customHeight="1">
      <c r="A421" s="339"/>
      <c r="B421" s="339"/>
      <c r="C421" s="339"/>
      <c r="D421" s="339"/>
      <c r="E421" s="339"/>
      <c r="F421" s="339"/>
      <c r="G421" s="339"/>
      <c r="H421" s="339"/>
      <c r="I421" s="339"/>
      <c r="J421" s="352"/>
      <c r="K421" s="339"/>
      <c r="L421" s="339"/>
      <c r="M421" s="339"/>
      <c r="N421" s="339"/>
      <c r="O421" s="339"/>
      <c r="P421" s="29"/>
      <c r="Q421" s="338"/>
      <c r="R421" s="339"/>
      <c r="S421" s="339"/>
      <c r="T421" s="339"/>
      <c r="U421" s="339"/>
      <c r="V421" s="339"/>
      <c r="W421" s="339"/>
      <c r="X421" s="339"/>
      <c r="Y421" s="339"/>
      <c r="Z421" s="339"/>
    </row>
    <row r="422" spans="1:26" ht="12.75" customHeight="1">
      <c r="A422" s="339"/>
      <c r="B422" s="339"/>
      <c r="C422" s="339"/>
      <c r="D422" s="339"/>
      <c r="E422" s="339"/>
      <c r="F422" s="339"/>
      <c r="G422" s="339"/>
      <c r="H422" s="339"/>
      <c r="I422" s="339"/>
      <c r="J422" s="352"/>
      <c r="K422" s="339"/>
      <c r="L422" s="339"/>
      <c r="M422" s="339"/>
      <c r="N422" s="339"/>
      <c r="O422" s="339"/>
      <c r="P422" s="29"/>
      <c r="Q422" s="338"/>
      <c r="R422" s="339"/>
      <c r="S422" s="339"/>
      <c r="T422" s="339"/>
      <c r="U422" s="339"/>
      <c r="V422" s="339"/>
      <c r="W422" s="339"/>
      <c r="X422" s="339"/>
      <c r="Y422" s="339"/>
      <c r="Z422" s="339"/>
    </row>
    <row r="423" spans="1:26" ht="12.75" customHeight="1">
      <c r="A423" s="339"/>
      <c r="B423" s="339"/>
      <c r="C423" s="339"/>
      <c r="D423" s="339"/>
      <c r="E423" s="339"/>
      <c r="F423" s="339"/>
      <c r="G423" s="339"/>
      <c r="H423" s="339"/>
      <c r="I423" s="339"/>
      <c r="J423" s="352"/>
      <c r="K423" s="339"/>
      <c r="L423" s="339"/>
      <c r="M423" s="339"/>
      <c r="N423" s="339"/>
      <c r="O423" s="339"/>
      <c r="P423" s="29"/>
      <c r="Q423" s="338"/>
      <c r="R423" s="339"/>
      <c r="S423" s="339"/>
      <c r="T423" s="339"/>
      <c r="U423" s="339"/>
      <c r="V423" s="339"/>
      <c r="W423" s="339"/>
      <c r="X423" s="339"/>
      <c r="Y423" s="339"/>
      <c r="Z423" s="339"/>
    </row>
    <row r="424" spans="1:26" ht="12.75" customHeight="1">
      <c r="A424" s="339"/>
      <c r="B424" s="339"/>
      <c r="C424" s="339"/>
      <c r="D424" s="339"/>
      <c r="E424" s="339"/>
      <c r="F424" s="339"/>
      <c r="G424" s="339"/>
      <c r="H424" s="339"/>
      <c r="I424" s="339"/>
      <c r="J424" s="352"/>
      <c r="K424" s="339"/>
      <c r="L424" s="339"/>
      <c r="M424" s="339"/>
      <c r="N424" s="339"/>
      <c r="O424" s="339"/>
      <c r="P424" s="29"/>
      <c r="Q424" s="338"/>
      <c r="R424" s="339"/>
      <c r="S424" s="339"/>
      <c r="T424" s="339"/>
      <c r="U424" s="339"/>
      <c r="V424" s="339"/>
      <c r="W424" s="339"/>
      <c r="X424" s="339"/>
      <c r="Y424" s="339"/>
      <c r="Z424" s="339"/>
    </row>
    <row r="425" spans="1:26" ht="12.75" customHeight="1">
      <c r="A425" s="339"/>
      <c r="B425" s="339"/>
      <c r="C425" s="339"/>
      <c r="D425" s="339"/>
      <c r="E425" s="339"/>
      <c r="F425" s="339"/>
      <c r="G425" s="339"/>
      <c r="H425" s="339"/>
      <c r="I425" s="339"/>
      <c r="J425" s="352"/>
      <c r="K425" s="339"/>
      <c r="L425" s="339"/>
      <c r="M425" s="339"/>
      <c r="N425" s="339"/>
      <c r="O425" s="339"/>
      <c r="P425" s="29"/>
      <c r="Q425" s="338"/>
      <c r="R425" s="339"/>
      <c r="S425" s="339"/>
      <c r="T425" s="339"/>
      <c r="U425" s="339"/>
      <c r="V425" s="339"/>
      <c r="W425" s="339"/>
      <c r="X425" s="339"/>
      <c r="Y425" s="339"/>
      <c r="Z425" s="339"/>
    </row>
    <row r="426" spans="1:26" ht="12.75" customHeight="1">
      <c r="A426" s="339"/>
      <c r="B426" s="339"/>
      <c r="C426" s="339"/>
      <c r="D426" s="339"/>
      <c r="E426" s="339"/>
      <c r="F426" s="339"/>
      <c r="G426" s="339"/>
      <c r="H426" s="339"/>
      <c r="I426" s="339"/>
      <c r="J426" s="352"/>
      <c r="K426" s="339"/>
      <c r="L426" s="339"/>
      <c r="M426" s="339"/>
      <c r="N426" s="339"/>
      <c r="O426" s="339"/>
      <c r="P426" s="29"/>
      <c r="Q426" s="338"/>
      <c r="R426" s="339"/>
      <c r="S426" s="339"/>
      <c r="T426" s="339"/>
      <c r="U426" s="339"/>
      <c r="V426" s="339"/>
      <c r="W426" s="339"/>
      <c r="X426" s="339"/>
      <c r="Y426" s="339"/>
      <c r="Z426" s="339"/>
    </row>
    <row r="427" spans="1:26" ht="12.75" customHeight="1">
      <c r="A427" s="339"/>
      <c r="B427" s="339"/>
      <c r="C427" s="339"/>
      <c r="D427" s="339"/>
      <c r="E427" s="339"/>
      <c r="F427" s="339"/>
      <c r="G427" s="339"/>
      <c r="H427" s="339"/>
      <c r="I427" s="339"/>
      <c r="J427" s="352"/>
      <c r="K427" s="339"/>
      <c r="L427" s="339"/>
      <c r="M427" s="339"/>
      <c r="N427" s="339"/>
      <c r="O427" s="339"/>
      <c r="P427" s="29"/>
      <c r="Q427" s="338"/>
      <c r="R427" s="339"/>
      <c r="S427" s="339"/>
      <c r="T427" s="339"/>
      <c r="U427" s="339"/>
      <c r="V427" s="339"/>
      <c r="W427" s="339"/>
      <c r="X427" s="339"/>
      <c r="Y427" s="339"/>
      <c r="Z427" s="339"/>
    </row>
    <row r="428" spans="1:26" ht="12.75" customHeight="1">
      <c r="A428" s="339"/>
      <c r="B428" s="339"/>
      <c r="C428" s="339"/>
      <c r="D428" s="339"/>
      <c r="E428" s="339"/>
      <c r="F428" s="339"/>
      <c r="G428" s="339"/>
      <c r="H428" s="339"/>
      <c r="I428" s="339"/>
      <c r="J428" s="352"/>
      <c r="K428" s="339"/>
      <c r="L428" s="339"/>
      <c r="M428" s="339"/>
      <c r="N428" s="339"/>
      <c r="O428" s="339"/>
      <c r="P428" s="29"/>
      <c r="Q428" s="338"/>
      <c r="R428" s="339"/>
      <c r="S428" s="339"/>
      <c r="T428" s="339"/>
      <c r="U428" s="339"/>
      <c r="V428" s="339"/>
      <c r="W428" s="339"/>
      <c r="X428" s="339"/>
      <c r="Y428" s="339"/>
      <c r="Z428" s="339"/>
    </row>
    <row r="429" spans="1:26" ht="12.75" customHeight="1">
      <c r="A429" s="339"/>
      <c r="B429" s="339"/>
      <c r="C429" s="339"/>
      <c r="D429" s="339"/>
      <c r="E429" s="339"/>
      <c r="F429" s="339"/>
      <c r="G429" s="339"/>
      <c r="H429" s="339"/>
      <c r="I429" s="339"/>
      <c r="J429" s="352"/>
      <c r="K429" s="339"/>
      <c r="L429" s="339"/>
      <c r="M429" s="339"/>
      <c r="N429" s="339"/>
      <c r="O429" s="339"/>
      <c r="P429" s="29"/>
      <c r="Q429" s="338"/>
      <c r="R429" s="339"/>
      <c r="S429" s="339"/>
      <c r="T429" s="339"/>
      <c r="U429" s="339"/>
      <c r="V429" s="339"/>
      <c r="W429" s="339"/>
      <c r="X429" s="339"/>
      <c r="Y429" s="339"/>
      <c r="Z429" s="339"/>
    </row>
    <row r="430" spans="1:26" ht="12.75" customHeight="1">
      <c r="A430" s="339"/>
      <c r="B430" s="339"/>
      <c r="C430" s="339"/>
      <c r="D430" s="339"/>
      <c r="E430" s="339"/>
      <c r="F430" s="339"/>
      <c r="G430" s="339"/>
      <c r="H430" s="339"/>
      <c r="I430" s="339"/>
      <c r="J430" s="352"/>
      <c r="K430" s="339"/>
      <c r="L430" s="339"/>
      <c r="M430" s="339"/>
      <c r="N430" s="339"/>
      <c r="O430" s="339"/>
      <c r="P430" s="29"/>
      <c r="Q430" s="338"/>
      <c r="R430" s="339"/>
      <c r="S430" s="339"/>
      <c r="T430" s="339"/>
      <c r="U430" s="339"/>
      <c r="V430" s="339"/>
      <c r="W430" s="339"/>
      <c r="X430" s="339"/>
      <c r="Y430" s="339"/>
      <c r="Z430" s="339"/>
    </row>
    <row r="431" spans="1:26" ht="12.75" customHeight="1">
      <c r="A431" s="339"/>
      <c r="B431" s="339"/>
      <c r="C431" s="339"/>
      <c r="D431" s="339"/>
      <c r="E431" s="339"/>
      <c r="F431" s="339"/>
      <c r="G431" s="339"/>
      <c r="H431" s="339"/>
      <c r="I431" s="339"/>
      <c r="J431" s="352"/>
      <c r="K431" s="339"/>
      <c r="L431" s="339"/>
      <c r="M431" s="339"/>
      <c r="N431" s="339"/>
      <c r="O431" s="339"/>
      <c r="P431" s="29"/>
      <c r="Q431" s="338"/>
      <c r="R431" s="339"/>
      <c r="S431" s="339"/>
      <c r="T431" s="339"/>
      <c r="U431" s="339"/>
      <c r="V431" s="339"/>
      <c r="W431" s="339"/>
      <c r="X431" s="339"/>
      <c r="Y431" s="339"/>
      <c r="Z431" s="339"/>
    </row>
    <row r="432" spans="1:26" ht="12.75" customHeight="1">
      <c r="A432" s="339"/>
      <c r="B432" s="339"/>
      <c r="C432" s="339"/>
      <c r="D432" s="339"/>
      <c r="E432" s="339"/>
      <c r="F432" s="339"/>
      <c r="G432" s="339"/>
      <c r="H432" s="339"/>
      <c r="I432" s="339"/>
      <c r="J432" s="352"/>
      <c r="K432" s="339"/>
      <c r="L432" s="339"/>
      <c r="M432" s="339"/>
      <c r="N432" s="339"/>
      <c r="O432" s="339"/>
      <c r="P432" s="29"/>
      <c r="Q432" s="338"/>
      <c r="R432" s="339"/>
      <c r="S432" s="339"/>
      <c r="T432" s="339"/>
      <c r="U432" s="339"/>
      <c r="V432" s="339"/>
      <c r="W432" s="339"/>
      <c r="X432" s="339"/>
      <c r="Y432" s="339"/>
      <c r="Z432" s="339"/>
    </row>
    <row r="433" spans="1:26" ht="12.75" customHeight="1">
      <c r="A433" s="339"/>
      <c r="B433" s="339"/>
      <c r="C433" s="339"/>
      <c r="D433" s="339"/>
      <c r="E433" s="339"/>
      <c r="F433" s="339"/>
      <c r="G433" s="339"/>
      <c r="H433" s="339"/>
      <c r="I433" s="339"/>
      <c r="J433" s="352"/>
      <c r="K433" s="339"/>
      <c r="L433" s="339"/>
      <c r="M433" s="339"/>
      <c r="N433" s="339"/>
      <c r="O433" s="339"/>
      <c r="P433" s="29"/>
      <c r="Q433" s="338"/>
      <c r="R433" s="339"/>
      <c r="S433" s="339"/>
      <c r="T433" s="339"/>
      <c r="U433" s="339"/>
      <c r="V433" s="339"/>
      <c r="W433" s="339"/>
      <c r="X433" s="339"/>
      <c r="Y433" s="339"/>
      <c r="Z433" s="339"/>
    </row>
    <row r="434" spans="1:26" ht="12.75" customHeight="1">
      <c r="A434" s="339"/>
      <c r="B434" s="339"/>
      <c r="C434" s="339"/>
      <c r="D434" s="339"/>
      <c r="E434" s="339"/>
      <c r="F434" s="339"/>
      <c r="G434" s="339"/>
      <c r="H434" s="339"/>
      <c r="I434" s="339"/>
      <c r="J434" s="352"/>
      <c r="K434" s="339"/>
      <c r="L434" s="339"/>
      <c r="M434" s="339"/>
      <c r="N434" s="339"/>
      <c r="O434" s="339"/>
      <c r="P434" s="29"/>
      <c r="Q434" s="338"/>
      <c r="R434" s="339"/>
      <c r="S434" s="339"/>
      <c r="T434" s="339"/>
      <c r="U434" s="339"/>
      <c r="V434" s="339"/>
      <c r="W434" s="339"/>
      <c r="X434" s="339"/>
      <c r="Y434" s="339"/>
      <c r="Z434" s="339"/>
    </row>
    <row r="435" spans="1:26" ht="12.75" customHeight="1">
      <c r="A435" s="339"/>
      <c r="B435" s="339"/>
      <c r="C435" s="339"/>
      <c r="D435" s="339"/>
      <c r="E435" s="339"/>
      <c r="F435" s="339"/>
      <c r="G435" s="339"/>
      <c r="H435" s="339"/>
      <c r="I435" s="339"/>
      <c r="J435" s="352"/>
      <c r="K435" s="339"/>
      <c r="L435" s="339"/>
      <c r="M435" s="339"/>
      <c r="N435" s="339"/>
      <c r="O435" s="339"/>
      <c r="P435" s="29"/>
      <c r="Q435" s="338"/>
      <c r="R435" s="339"/>
      <c r="S435" s="339"/>
      <c r="T435" s="339"/>
      <c r="U435" s="339"/>
      <c r="V435" s="339"/>
      <c r="W435" s="339"/>
      <c r="X435" s="339"/>
      <c r="Y435" s="339"/>
      <c r="Z435" s="339"/>
    </row>
    <row r="436" spans="1:26" ht="12.75" customHeight="1">
      <c r="A436" s="339"/>
      <c r="B436" s="339"/>
      <c r="C436" s="339"/>
      <c r="D436" s="339"/>
      <c r="E436" s="339"/>
      <c r="F436" s="339"/>
      <c r="G436" s="339"/>
      <c r="H436" s="339"/>
      <c r="I436" s="339"/>
      <c r="J436" s="352"/>
      <c r="K436" s="339"/>
      <c r="L436" s="339"/>
      <c r="M436" s="339"/>
      <c r="N436" s="339"/>
      <c r="O436" s="339"/>
      <c r="P436" s="29"/>
      <c r="Q436" s="338"/>
      <c r="R436" s="339"/>
      <c r="S436" s="339"/>
      <c r="T436" s="339"/>
      <c r="U436" s="339"/>
      <c r="V436" s="339"/>
      <c r="W436" s="339"/>
      <c r="X436" s="339"/>
      <c r="Y436" s="339"/>
      <c r="Z436" s="339"/>
    </row>
    <row r="437" spans="1:26" ht="12.75" customHeight="1">
      <c r="A437" s="339"/>
      <c r="B437" s="339"/>
      <c r="C437" s="339"/>
      <c r="D437" s="339"/>
      <c r="E437" s="339"/>
      <c r="F437" s="339"/>
      <c r="G437" s="339"/>
      <c r="H437" s="339"/>
      <c r="I437" s="339"/>
      <c r="J437" s="352"/>
      <c r="K437" s="339"/>
      <c r="L437" s="339"/>
      <c r="M437" s="339"/>
      <c r="N437" s="339"/>
      <c r="O437" s="339"/>
      <c r="P437" s="29"/>
      <c r="Q437" s="338"/>
      <c r="R437" s="339"/>
      <c r="S437" s="339"/>
      <c r="T437" s="339"/>
      <c r="U437" s="339"/>
      <c r="V437" s="339"/>
      <c r="W437" s="339"/>
      <c r="X437" s="339"/>
      <c r="Y437" s="339"/>
      <c r="Z437" s="339"/>
    </row>
    <row r="438" spans="1:26" ht="12.75" customHeight="1">
      <c r="A438" s="339"/>
      <c r="B438" s="339"/>
      <c r="C438" s="339"/>
      <c r="D438" s="339"/>
      <c r="E438" s="339"/>
      <c r="F438" s="339"/>
      <c r="G438" s="339"/>
      <c r="H438" s="339"/>
      <c r="I438" s="339"/>
      <c r="J438" s="352"/>
      <c r="K438" s="339"/>
      <c r="L438" s="339"/>
      <c r="M438" s="339"/>
      <c r="N438" s="339"/>
      <c r="O438" s="339"/>
      <c r="P438" s="29"/>
      <c r="Q438" s="338"/>
      <c r="R438" s="339"/>
      <c r="S438" s="339"/>
      <c r="T438" s="339"/>
      <c r="U438" s="339"/>
      <c r="V438" s="339"/>
      <c r="W438" s="339"/>
      <c r="X438" s="339"/>
      <c r="Y438" s="339"/>
      <c r="Z438" s="339"/>
    </row>
    <row r="439" spans="1:26" ht="12.75" customHeight="1">
      <c r="A439" s="339"/>
      <c r="B439" s="339"/>
      <c r="C439" s="339"/>
      <c r="D439" s="339"/>
      <c r="E439" s="339"/>
      <c r="F439" s="339"/>
      <c r="G439" s="339"/>
      <c r="H439" s="339"/>
      <c r="I439" s="339"/>
      <c r="J439" s="352"/>
      <c r="K439" s="339"/>
      <c r="L439" s="339"/>
      <c r="M439" s="339"/>
      <c r="N439" s="339"/>
      <c r="O439" s="339"/>
      <c r="P439" s="29"/>
      <c r="Q439" s="338"/>
      <c r="R439" s="339"/>
      <c r="S439" s="339"/>
      <c r="T439" s="339"/>
      <c r="U439" s="339"/>
      <c r="V439" s="339"/>
      <c r="W439" s="339"/>
      <c r="X439" s="339"/>
      <c r="Y439" s="339"/>
      <c r="Z439" s="339"/>
    </row>
    <row r="440" spans="1:26" ht="12.75" customHeight="1">
      <c r="A440" s="339"/>
      <c r="B440" s="339"/>
      <c r="C440" s="339"/>
      <c r="D440" s="339"/>
      <c r="E440" s="339"/>
      <c r="F440" s="339"/>
      <c r="G440" s="339"/>
      <c r="H440" s="339"/>
      <c r="I440" s="339"/>
      <c r="J440" s="352"/>
      <c r="K440" s="339"/>
      <c r="L440" s="339"/>
      <c r="M440" s="339"/>
      <c r="N440" s="339"/>
      <c r="O440" s="339"/>
      <c r="P440" s="29"/>
      <c r="Q440" s="338"/>
      <c r="R440" s="339"/>
      <c r="S440" s="339"/>
      <c r="T440" s="339"/>
      <c r="U440" s="339"/>
      <c r="V440" s="339"/>
      <c r="W440" s="339"/>
      <c r="X440" s="339"/>
      <c r="Y440" s="339"/>
      <c r="Z440" s="339"/>
    </row>
    <row r="441" spans="1:26" ht="12.75" customHeight="1">
      <c r="A441" s="339"/>
      <c r="B441" s="339"/>
      <c r="C441" s="339"/>
      <c r="D441" s="339"/>
      <c r="E441" s="339"/>
      <c r="F441" s="339"/>
      <c r="G441" s="339"/>
      <c r="H441" s="339"/>
      <c r="I441" s="339"/>
      <c r="J441" s="352"/>
      <c r="K441" s="339"/>
      <c r="L441" s="339"/>
      <c r="M441" s="339"/>
      <c r="N441" s="339"/>
      <c r="O441" s="339"/>
      <c r="P441" s="29"/>
      <c r="Q441" s="338"/>
      <c r="R441" s="339"/>
      <c r="S441" s="339"/>
      <c r="T441" s="339"/>
      <c r="U441" s="339"/>
      <c r="V441" s="339"/>
      <c r="W441" s="339"/>
      <c r="X441" s="339"/>
      <c r="Y441" s="339"/>
      <c r="Z441" s="339"/>
    </row>
    <row r="442" spans="1:26" ht="12.75" customHeight="1">
      <c r="A442" s="339"/>
      <c r="B442" s="339"/>
      <c r="C442" s="339"/>
      <c r="D442" s="339"/>
      <c r="E442" s="339"/>
      <c r="F442" s="339"/>
      <c r="G442" s="339"/>
      <c r="H442" s="339"/>
      <c r="I442" s="339"/>
      <c r="J442" s="352"/>
      <c r="K442" s="339"/>
      <c r="L442" s="339"/>
      <c r="M442" s="339"/>
      <c r="N442" s="339"/>
      <c r="O442" s="339"/>
      <c r="P442" s="29"/>
      <c r="Q442" s="338"/>
      <c r="R442" s="339"/>
      <c r="S442" s="339"/>
      <c r="T442" s="339"/>
      <c r="U442" s="339"/>
      <c r="V442" s="339"/>
      <c r="W442" s="339"/>
      <c r="X442" s="339"/>
      <c r="Y442" s="339"/>
      <c r="Z442" s="339"/>
    </row>
    <row r="443" spans="1:26" ht="12.75" customHeight="1">
      <c r="A443" s="339"/>
      <c r="B443" s="339"/>
      <c r="C443" s="339"/>
      <c r="D443" s="339"/>
      <c r="E443" s="339"/>
      <c r="F443" s="339"/>
      <c r="G443" s="339"/>
      <c r="H443" s="339"/>
      <c r="I443" s="339"/>
      <c r="J443" s="352"/>
      <c r="K443" s="339"/>
      <c r="L443" s="339"/>
      <c r="M443" s="339"/>
      <c r="N443" s="339"/>
      <c r="O443" s="339"/>
      <c r="P443" s="29"/>
      <c r="Q443" s="338"/>
      <c r="R443" s="339"/>
      <c r="S443" s="339"/>
      <c r="T443" s="339"/>
      <c r="U443" s="339"/>
      <c r="V443" s="339"/>
      <c r="W443" s="339"/>
      <c r="X443" s="339"/>
      <c r="Y443" s="339"/>
      <c r="Z443" s="339"/>
    </row>
    <row r="444" spans="1:26" ht="12.75" customHeight="1">
      <c r="A444" s="339"/>
      <c r="B444" s="339"/>
      <c r="C444" s="339"/>
      <c r="D444" s="339"/>
      <c r="E444" s="339"/>
      <c r="F444" s="339"/>
      <c r="G444" s="339"/>
      <c r="H444" s="339"/>
      <c r="I444" s="339"/>
      <c r="J444" s="352"/>
      <c r="K444" s="339"/>
      <c r="L444" s="339"/>
      <c r="M444" s="339"/>
      <c r="N444" s="339"/>
      <c r="O444" s="339"/>
      <c r="P444" s="29"/>
      <c r="Q444" s="338"/>
      <c r="R444" s="339"/>
      <c r="S444" s="339"/>
      <c r="T444" s="339"/>
      <c r="U444" s="339"/>
      <c r="V444" s="339"/>
      <c r="W444" s="339"/>
      <c r="X444" s="339"/>
      <c r="Y444" s="339"/>
      <c r="Z444" s="339"/>
    </row>
    <row r="445" spans="1:26" ht="12.75" customHeight="1">
      <c r="A445" s="339"/>
      <c r="B445" s="339"/>
      <c r="C445" s="339"/>
      <c r="D445" s="339"/>
      <c r="E445" s="339"/>
      <c r="F445" s="339"/>
      <c r="G445" s="339"/>
      <c r="H445" s="339"/>
      <c r="I445" s="339"/>
      <c r="J445" s="352"/>
      <c r="K445" s="339"/>
      <c r="L445" s="339"/>
      <c r="M445" s="339"/>
      <c r="N445" s="339"/>
      <c r="O445" s="339"/>
      <c r="P445" s="29"/>
      <c r="Q445" s="338"/>
      <c r="R445" s="339"/>
      <c r="S445" s="339"/>
      <c r="T445" s="339"/>
      <c r="U445" s="339"/>
      <c r="V445" s="339"/>
      <c r="W445" s="339"/>
      <c r="X445" s="339"/>
      <c r="Y445" s="339"/>
      <c r="Z445" s="339"/>
    </row>
    <row r="446" spans="1:26" ht="12.75" customHeight="1">
      <c r="A446" s="339"/>
      <c r="B446" s="339"/>
      <c r="C446" s="339"/>
      <c r="D446" s="339"/>
      <c r="E446" s="339"/>
      <c r="F446" s="339"/>
      <c r="G446" s="339"/>
      <c r="H446" s="339"/>
      <c r="I446" s="339"/>
      <c r="J446" s="352"/>
      <c r="K446" s="339"/>
      <c r="L446" s="339"/>
      <c r="M446" s="339"/>
      <c r="N446" s="339"/>
      <c r="O446" s="339"/>
      <c r="P446" s="29"/>
      <c r="Q446" s="338"/>
      <c r="R446" s="339"/>
      <c r="S446" s="339"/>
      <c r="T446" s="339"/>
      <c r="U446" s="339"/>
      <c r="V446" s="339"/>
      <c r="W446" s="339"/>
      <c r="X446" s="339"/>
      <c r="Y446" s="339"/>
      <c r="Z446" s="339"/>
    </row>
    <row r="447" spans="1:26" ht="12.75" customHeight="1">
      <c r="A447" s="339"/>
      <c r="B447" s="339"/>
      <c r="C447" s="339"/>
      <c r="D447" s="339"/>
      <c r="E447" s="339"/>
      <c r="F447" s="339"/>
      <c r="G447" s="339"/>
      <c r="H447" s="339"/>
      <c r="I447" s="339"/>
      <c r="J447" s="352"/>
      <c r="K447" s="339"/>
      <c r="L447" s="339"/>
      <c r="M447" s="339"/>
      <c r="N447" s="339"/>
      <c r="O447" s="339"/>
      <c r="P447" s="29"/>
      <c r="Q447" s="338"/>
      <c r="R447" s="339"/>
      <c r="S447" s="339"/>
      <c r="T447" s="339"/>
      <c r="U447" s="339"/>
      <c r="V447" s="339"/>
      <c r="W447" s="339"/>
      <c r="X447" s="339"/>
      <c r="Y447" s="339"/>
      <c r="Z447" s="339"/>
    </row>
    <row r="448" spans="1:26" ht="12.75" customHeight="1">
      <c r="A448" s="339"/>
      <c r="B448" s="339"/>
      <c r="C448" s="339"/>
      <c r="D448" s="339"/>
      <c r="E448" s="339"/>
      <c r="F448" s="339"/>
      <c r="G448" s="339"/>
      <c r="H448" s="339"/>
      <c r="I448" s="339"/>
      <c r="J448" s="352"/>
      <c r="K448" s="339"/>
      <c r="L448" s="339"/>
      <c r="M448" s="339"/>
      <c r="N448" s="339"/>
      <c r="O448" s="339"/>
      <c r="P448" s="29"/>
      <c r="Q448" s="338"/>
      <c r="R448" s="339"/>
      <c r="S448" s="339"/>
      <c r="T448" s="339"/>
      <c r="U448" s="339"/>
      <c r="V448" s="339"/>
      <c r="W448" s="339"/>
      <c r="X448" s="339"/>
      <c r="Y448" s="339"/>
      <c r="Z448" s="339"/>
    </row>
    <row r="449" spans="1:26" ht="12.75" customHeight="1">
      <c r="A449" s="339"/>
      <c r="B449" s="339"/>
      <c r="C449" s="339"/>
      <c r="D449" s="339"/>
      <c r="E449" s="339"/>
      <c r="F449" s="339"/>
      <c r="G449" s="339"/>
      <c r="H449" s="339"/>
      <c r="I449" s="339"/>
      <c r="J449" s="352"/>
      <c r="K449" s="339"/>
      <c r="L449" s="339"/>
      <c r="M449" s="339"/>
      <c r="N449" s="339"/>
      <c r="O449" s="339"/>
      <c r="P449" s="29"/>
      <c r="Q449" s="338"/>
      <c r="R449" s="339"/>
      <c r="S449" s="339"/>
      <c r="T449" s="339"/>
      <c r="U449" s="339"/>
      <c r="V449" s="339"/>
      <c r="W449" s="339"/>
      <c r="X449" s="339"/>
      <c r="Y449" s="339"/>
      <c r="Z449" s="339"/>
    </row>
    <row r="450" spans="1:26" ht="12.75" customHeight="1">
      <c r="A450" s="339"/>
      <c r="B450" s="339"/>
      <c r="C450" s="339"/>
      <c r="D450" s="339"/>
      <c r="E450" s="339"/>
      <c r="F450" s="339"/>
      <c r="G450" s="339"/>
      <c r="H450" s="339"/>
      <c r="I450" s="339"/>
      <c r="J450" s="352"/>
      <c r="K450" s="339"/>
      <c r="L450" s="339"/>
      <c r="M450" s="339"/>
      <c r="N450" s="339"/>
      <c r="O450" s="339"/>
      <c r="P450" s="29"/>
      <c r="Q450" s="338"/>
      <c r="R450" s="339"/>
      <c r="S450" s="339"/>
      <c r="T450" s="339"/>
      <c r="U450" s="339"/>
      <c r="V450" s="339"/>
      <c r="W450" s="339"/>
      <c r="X450" s="339"/>
      <c r="Y450" s="339"/>
      <c r="Z450" s="339"/>
    </row>
    <row r="451" spans="1:26" ht="12.75" customHeight="1">
      <c r="A451" s="339"/>
      <c r="B451" s="339"/>
      <c r="C451" s="339"/>
      <c r="D451" s="339"/>
      <c r="E451" s="339"/>
      <c r="F451" s="339"/>
      <c r="G451" s="339"/>
      <c r="H451" s="339"/>
      <c r="I451" s="339"/>
      <c r="J451" s="352"/>
      <c r="K451" s="339"/>
      <c r="L451" s="339"/>
      <c r="M451" s="339"/>
      <c r="N451" s="339"/>
      <c r="O451" s="339"/>
      <c r="P451" s="29"/>
      <c r="Q451" s="338"/>
      <c r="R451" s="339"/>
      <c r="S451" s="339"/>
      <c r="T451" s="339"/>
      <c r="U451" s="339"/>
      <c r="V451" s="339"/>
      <c r="W451" s="339"/>
      <c r="X451" s="339"/>
      <c r="Y451" s="339"/>
      <c r="Z451" s="339"/>
    </row>
    <row r="452" spans="1:26" ht="12.75" customHeight="1">
      <c r="A452" s="339"/>
      <c r="B452" s="339"/>
      <c r="C452" s="339"/>
      <c r="D452" s="339"/>
      <c r="E452" s="339"/>
      <c r="F452" s="339"/>
      <c r="G452" s="339"/>
      <c r="H452" s="339"/>
      <c r="I452" s="339"/>
      <c r="J452" s="352"/>
      <c r="K452" s="339"/>
      <c r="L452" s="339"/>
      <c r="M452" s="339"/>
      <c r="N452" s="339"/>
      <c r="O452" s="339"/>
      <c r="P452" s="29"/>
      <c r="Q452" s="338"/>
      <c r="R452" s="339"/>
      <c r="S452" s="339"/>
      <c r="T452" s="339"/>
      <c r="U452" s="339"/>
      <c r="V452" s="339"/>
      <c r="W452" s="339"/>
      <c r="X452" s="339"/>
      <c r="Y452" s="339"/>
      <c r="Z452" s="339"/>
    </row>
    <row r="453" spans="1:26" ht="12.75" customHeight="1">
      <c r="A453" s="339"/>
      <c r="B453" s="339"/>
      <c r="C453" s="339"/>
      <c r="D453" s="339"/>
      <c r="E453" s="339"/>
      <c r="F453" s="339"/>
      <c r="G453" s="339"/>
      <c r="H453" s="339"/>
      <c r="I453" s="339"/>
      <c r="J453" s="352"/>
      <c r="K453" s="339"/>
      <c r="L453" s="339"/>
      <c r="M453" s="339"/>
      <c r="N453" s="339"/>
      <c r="O453" s="339"/>
      <c r="P453" s="29"/>
      <c r="Q453" s="338"/>
      <c r="R453" s="339"/>
      <c r="S453" s="339"/>
      <c r="T453" s="339"/>
      <c r="U453" s="339"/>
      <c r="V453" s="339"/>
      <c r="W453" s="339"/>
      <c r="X453" s="339"/>
      <c r="Y453" s="339"/>
      <c r="Z453" s="339"/>
    </row>
    <row r="454" spans="1:26" ht="12.75" customHeight="1">
      <c r="A454" s="339"/>
      <c r="B454" s="339"/>
      <c r="C454" s="339"/>
      <c r="D454" s="339"/>
      <c r="E454" s="339"/>
      <c r="F454" s="339"/>
      <c r="G454" s="339"/>
      <c r="H454" s="339"/>
      <c r="I454" s="339"/>
      <c r="J454" s="352"/>
      <c r="K454" s="339"/>
      <c r="L454" s="339"/>
      <c r="M454" s="339"/>
      <c r="N454" s="339"/>
      <c r="O454" s="339"/>
      <c r="P454" s="29"/>
      <c r="Q454" s="338"/>
      <c r="R454" s="339"/>
      <c r="S454" s="339"/>
      <c r="T454" s="339"/>
      <c r="U454" s="339"/>
      <c r="V454" s="339"/>
      <c r="W454" s="339"/>
      <c r="X454" s="339"/>
      <c r="Y454" s="339"/>
      <c r="Z454" s="339"/>
    </row>
    <row r="455" spans="1:26" ht="12.75" customHeight="1">
      <c r="A455" s="339"/>
      <c r="B455" s="339"/>
      <c r="C455" s="339"/>
      <c r="D455" s="339"/>
      <c r="E455" s="339"/>
      <c r="F455" s="339"/>
      <c r="G455" s="339"/>
      <c r="H455" s="339"/>
      <c r="I455" s="339"/>
      <c r="J455" s="352"/>
      <c r="K455" s="339"/>
      <c r="L455" s="339"/>
      <c r="M455" s="339"/>
      <c r="N455" s="339"/>
      <c r="O455" s="339"/>
      <c r="P455" s="29"/>
      <c r="Q455" s="338"/>
      <c r="R455" s="339"/>
      <c r="S455" s="339"/>
      <c r="T455" s="339"/>
      <c r="U455" s="339"/>
      <c r="V455" s="339"/>
      <c r="W455" s="339"/>
      <c r="X455" s="339"/>
      <c r="Y455" s="339"/>
      <c r="Z455" s="339"/>
    </row>
    <row r="456" spans="1:26" ht="12.75" customHeight="1">
      <c r="A456" s="339"/>
      <c r="B456" s="339"/>
      <c r="C456" s="339"/>
      <c r="D456" s="339"/>
      <c r="E456" s="339"/>
      <c r="F456" s="339"/>
      <c r="G456" s="339"/>
      <c r="H456" s="339"/>
      <c r="I456" s="339"/>
      <c r="J456" s="352"/>
      <c r="K456" s="339"/>
      <c r="L456" s="339"/>
      <c r="M456" s="339"/>
      <c r="N456" s="339"/>
      <c r="O456" s="339"/>
      <c r="P456" s="29"/>
      <c r="Q456" s="338"/>
      <c r="R456" s="339"/>
      <c r="S456" s="339"/>
      <c r="T456" s="339"/>
      <c r="U456" s="339"/>
      <c r="V456" s="339"/>
      <c r="W456" s="339"/>
      <c r="X456" s="339"/>
      <c r="Y456" s="339"/>
      <c r="Z456" s="339"/>
    </row>
    <row r="457" spans="1:26" ht="12.75" customHeight="1">
      <c r="A457" s="339"/>
      <c r="B457" s="339"/>
      <c r="C457" s="339"/>
      <c r="D457" s="339"/>
      <c r="E457" s="339"/>
      <c r="F457" s="339"/>
      <c r="G457" s="339"/>
      <c r="H457" s="339"/>
      <c r="I457" s="339"/>
      <c r="J457" s="352"/>
      <c r="K457" s="339"/>
      <c r="L457" s="339"/>
      <c r="M457" s="339"/>
      <c r="N457" s="339"/>
      <c r="O457" s="339"/>
      <c r="P457" s="29"/>
      <c r="Q457" s="338"/>
      <c r="R457" s="339"/>
      <c r="S457" s="339"/>
      <c r="T457" s="339"/>
      <c r="U457" s="339"/>
      <c r="V457" s="339"/>
      <c r="W457" s="339"/>
      <c r="X457" s="339"/>
      <c r="Y457" s="339"/>
      <c r="Z457" s="339"/>
    </row>
    <row r="458" spans="1:26" ht="12.75" customHeight="1">
      <c r="A458" s="339"/>
      <c r="B458" s="339"/>
      <c r="C458" s="339"/>
      <c r="D458" s="339"/>
      <c r="E458" s="339"/>
      <c r="F458" s="339"/>
      <c r="G458" s="339"/>
      <c r="H458" s="339"/>
      <c r="I458" s="339"/>
      <c r="J458" s="352"/>
      <c r="K458" s="339"/>
      <c r="L458" s="339"/>
      <c r="M458" s="339"/>
      <c r="N458" s="339"/>
      <c r="O458" s="339"/>
      <c r="P458" s="29"/>
      <c r="Q458" s="338"/>
      <c r="R458" s="339"/>
      <c r="S458" s="339"/>
      <c r="T458" s="339"/>
      <c r="U458" s="339"/>
      <c r="V458" s="339"/>
      <c r="W458" s="339"/>
      <c r="X458" s="339"/>
      <c r="Y458" s="339"/>
      <c r="Z458" s="339"/>
    </row>
    <row r="459" spans="1:26" ht="12.75" customHeight="1">
      <c r="A459" s="339"/>
      <c r="B459" s="339"/>
      <c r="C459" s="339"/>
      <c r="D459" s="339"/>
      <c r="E459" s="339"/>
      <c r="F459" s="339"/>
      <c r="G459" s="339"/>
      <c r="H459" s="339"/>
      <c r="I459" s="339"/>
      <c r="J459" s="352"/>
      <c r="K459" s="339"/>
      <c r="L459" s="339"/>
      <c r="M459" s="339"/>
      <c r="N459" s="339"/>
      <c r="O459" s="339"/>
      <c r="P459" s="29"/>
      <c r="Q459" s="338"/>
      <c r="R459" s="339"/>
      <c r="S459" s="339"/>
      <c r="T459" s="339"/>
      <c r="U459" s="339"/>
      <c r="V459" s="339"/>
      <c r="W459" s="339"/>
      <c r="X459" s="339"/>
      <c r="Y459" s="339"/>
      <c r="Z459" s="339"/>
    </row>
    <row r="460" spans="1:26" ht="12.75" customHeight="1">
      <c r="A460" s="339"/>
      <c r="B460" s="339"/>
      <c r="C460" s="339"/>
      <c r="D460" s="339"/>
      <c r="E460" s="339"/>
      <c r="F460" s="339"/>
      <c r="G460" s="339"/>
      <c r="H460" s="339"/>
      <c r="I460" s="339"/>
      <c r="J460" s="352"/>
      <c r="K460" s="339"/>
      <c r="L460" s="339"/>
      <c r="M460" s="339"/>
      <c r="N460" s="339"/>
      <c r="O460" s="339"/>
      <c r="P460" s="29"/>
      <c r="Q460" s="338"/>
      <c r="R460" s="339"/>
      <c r="S460" s="339"/>
      <c r="T460" s="339"/>
      <c r="U460" s="339"/>
      <c r="V460" s="339"/>
      <c r="W460" s="339"/>
      <c r="X460" s="339"/>
      <c r="Y460" s="339"/>
      <c r="Z460" s="339"/>
    </row>
    <row r="461" spans="1:26" ht="12.75" customHeight="1">
      <c r="A461" s="339"/>
      <c r="B461" s="339"/>
      <c r="C461" s="339"/>
      <c r="D461" s="339"/>
      <c r="E461" s="339"/>
      <c r="F461" s="339"/>
      <c r="G461" s="339"/>
      <c r="H461" s="339"/>
      <c r="I461" s="339"/>
      <c r="J461" s="352"/>
      <c r="K461" s="339"/>
      <c r="L461" s="339"/>
      <c r="M461" s="339"/>
      <c r="N461" s="339"/>
      <c r="O461" s="339"/>
      <c r="P461" s="29"/>
      <c r="Q461" s="338"/>
      <c r="R461" s="339"/>
      <c r="S461" s="339"/>
      <c r="T461" s="339"/>
      <c r="U461" s="339"/>
      <c r="V461" s="339"/>
      <c r="W461" s="339"/>
      <c r="X461" s="339"/>
      <c r="Y461" s="339"/>
      <c r="Z461" s="339"/>
    </row>
    <row r="462" spans="1:26" ht="12.75" customHeight="1">
      <c r="A462" s="339"/>
      <c r="B462" s="339"/>
      <c r="C462" s="339"/>
      <c r="D462" s="339"/>
      <c r="E462" s="339"/>
      <c r="F462" s="339"/>
      <c r="G462" s="339"/>
      <c r="H462" s="339"/>
      <c r="I462" s="339"/>
      <c r="J462" s="352"/>
      <c r="K462" s="339"/>
      <c r="L462" s="339"/>
      <c r="M462" s="339"/>
      <c r="N462" s="339"/>
      <c r="O462" s="339"/>
      <c r="P462" s="29"/>
      <c r="Q462" s="338"/>
      <c r="R462" s="339"/>
      <c r="S462" s="339"/>
      <c r="T462" s="339"/>
      <c r="U462" s="339"/>
      <c r="V462" s="339"/>
      <c r="W462" s="339"/>
      <c r="X462" s="339"/>
      <c r="Y462" s="339"/>
      <c r="Z462" s="339"/>
    </row>
    <row r="463" spans="1:26" ht="12.75" customHeight="1">
      <c r="A463" s="339"/>
      <c r="B463" s="339"/>
      <c r="C463" s="339"/>
      <c r="D463" s="339"/>
      <c r="E463" s="339"/>
      <c r="F463" s="339"/>
      <c r="G463" s="339"/>
      <c r="H463" s="339"/>
      <c r="I463" s="339"/>
      <c r="J463" s="352"/>
      <c r="K463" s="339"/>
      <c r="L463" s="339"/>
      <c r="M463" s="339"/>
      <c r="N463" s="339"/>
      <c r="O463" s="339"/>
      <c r="P463" s="29"/>
      <c r="Q463" s="338"/>
      <c r="R463" s="339"/>
      <c r="S463" s="339"/>
      <c r="T463" s="339"/>
      <c r="U463" s="339"/>
      <c r="V463" s="339"/>
      <c r="W463" s="339"/>
      <c r="X463" s="339"/>
      <c r="Y463" s="339"/>
      <c r="Z463" s="339"/>
    </row>
    <row r="464" spans="1:26" ht="12.75" customHeight="1">
      <c r="A464" s="339"/>
      <c r="B464" s="339"/>
      <c r="C464" s="339"/>
      <c r="D464" s="339"/>
      <c r="E464" s="339"/>
      <c r="F464" s="339"/>
      <c r="G464" s="339"/>
      <c r="H464" s="339"/>
      <c r="I464" s="339"/>
      <c r="J464" s="352"/>
      <c r="K464" s="339"/>
      <c r="L464" s="339"/>
      <c r="M464" s="339"/>
      <c r="N464" s="339"/>
      <c r="O464" s="339"/>
      <c r="P464" s="29"/>
      <c r="Q464" s="338"/>
      <c r="R464" s="339"/>
      <c r="S464" s="339"/>
      <c r="T464" s="339"/>
      <c r="U464" s="339"/>
      <c r="V464" s="339"/>
      <c r="W464" s="339"/>
      <c r="X464" s="339"/>
      <c r="Y464" s="339"/>
      <c r="Z464" s="339"/>
    </row>
    <row r="465" spans="1:26" ht="12.75" customHeight="1">
      <c r="A465" s="339"/>
      <c r="B465" s="339"/>
      <c r="C465" s="339"/>
      <c r="D465" s="339"/>
      <c r="E465" s="339"/>
      <c r="F465" s="339"/>
      <c r="G465" s="339"/>
      <c r="H465" s="339"/>
      <c r="I465" s="339"/>
      <c r="J465" s="352"/>
      <c r="K465" s="339"/>
      <c r="L465" s="339"/>
      <c r="M465" s="339"/>
      <c r="N465" s="339"/>
      <c r="O465" s="339"/>
      <c r="P465" s="29"/>
      <c r="Q465" s="338"/>
      <c r="R465" s="339"/>
      <c r="S465" s="339"/>
      <c r="T465" s="339"/>
      <c r="U465" s="339"/>
      <c r="V465" s="339"/>
      <c r="W465" s="339"/>
      <c r="X465" s="339"/>
      <c r="Y465" s="339"/>
      <c r="Z465" s="339"/>
    </row>
    <row r="466" spans="1:26" ht="12.75" customHeight="1">
      <c r="A466" s="339"/>
      <c r="B466" s="339"/>
      <c r="C466" s="339"/>
      <c r="D466" s="339"/>
      <c r="E466" s="339"/>
      <c r="F466" s="339"/>
      <c r="G466" s="339"/>
      <c r="H466" s="339"/>
      <c r="I466" s="339"/>
      <c r="J466" s="352"/>
      <c r="K466" s="339"/>
      <c r="L466" s="339"/>
      <c r="M466" s="339"/>
      <c r="N466" s="339"/>
      <c r="O466" s="339"/>
      <c r="P466" s="29"/>
      <c r="Q466" s="338"/>
      <c r="R466" s="339"/>
      <c r="S466" s="339"/>
      <c r="T466" s="339"/>
      <c r="U466" s="339"/>
      <c r="V466" s="339"/>
      <c r="W466" s="339"/>
      <c r="X466" s="339"/>
      <c r="Y466" s="339"/>
      <c r="Z466" s="339"/>
    </row>
    <row r="467" spans="1:26" ht="12.75" customHeight="1">
      <c r="A467" s="339"/>
      <c r="B467" s="339"/>
      <c r="C467" s="339"/>
      <c r="D467" s="339"/>
      <c r="E467" s="339"/>
      <c r="F467" s="339"/>
      <c r="G467" s="339"/>
      <c r="H467" s="339"/>
      <c r="I467" s="339"/>
      <c r="J467" s="352"/>
      <c r="K467" s="339"/>
      <c r="L467" s="339"/>
      <c r="M467" s="339"/>
      <c r="N467" s="339"/>
      <c r="O467" s="339"/>
      <c r="P467" s="29"/>
      <c r="Q467" s="338"/>
      <c r="R467" s="339"/>
      <c r="S467" s="339"/>
      <c r="T467" s="339"/>
      <c r="U467" s="339"/>
      <c r="V467" s="339"/>
      <c r="W467" s="339"/>
      <c r="X467" s="339"/>
      <c r="Y467" s="339"/>
      <c r="Z467" s="339"/>
    </row>
    <row r="468" spans="1:26" ht="12.75" customHeight="1">
      <c r="A468" s="339"/>
      <c r="B468" s="339"/>
      <c r="C468" s="339"/>
      <c r="D468" s="339"/>
      <c r="E468" s="339"/>
      <c r="F468" s="339"/>
      <c r="G468" s="339"/>
      <c r="H468" s="339"/>
      <c r="I468" s="339"/>
      <c r="J468" s="352"/>
      <c r="K468" s="339"/>
      <c r="L468" s="339"/>
      <c r="M468" s="339"/>
      <c r="N468" s="339"/>
      <c r="O468" s="339"/>
      <c r="P468" s="29"/>
      <c r="Q468" s="338"/>
      <c r="R468" s="339"/>
      <c r="S468" s="339"/>
      <c r="T468" s="339"/>
      <c r="U468" s="339"/>
      <c r="V468" s="339"/>
      <c r="W468" s="339"/>
      <c r="X468" s="339"/>
      <c r="Y468" s="339"/>
      <c r="Z468" s="339"/>
    </row>
    <row r="469" spans="1:26" ht="12.75" customHeight="1">
      <c r="A469" s="339"/>
      <c r="B469" s="339"/>
      <c r="C469" s="339"/>
      <c r="D469" s="339"/>
      <c r="E469" s="339"/>
      <c r="F469" s="339"/>
      <c r="G469" s="339"/>
      <c r="H469" s="339"/>
      <c r="I469" s="339"/>
      <c r="J469" s="352"/>
      <c r="K469" s="339"/>
      <c r="L469" s="339"/>
      <c r="M469" s="339"/>
      <c r="N469" s="339"/>
      <c r="O469" s="339"/>
      <c r="P469" s="29"/>
      <c r="Q469" s="338"/>
      <c r="R469" s="339"/>
      <c r="S469" s="339"/>
      <c r="T469" s="339"/>
      <c r="U469" s="339"/>
      <c r="V469" s="339"/>
      <c r="W469" s="339"/>
      <c r="X469" s="339"/>
      <c r="Y469" s="339"/>
      <c r="Z469" s="339"/>
    </row>
    <row r="470" spans="1:26" ht="12.75" customHeight="1">
      <c r="A470" s="339"/>
      <c r="B470" s="339"/>
      <c r="C470" s="339"/>
      <c r="D470" s="339"/>
      <c r="E470" s="339"/>
      <c r="F470" s="339"/>
      <c r="G470" s="339"/>
      <c r="H470" s="339"/>
      <c r="I470" s="339"/>
      <c r="J470" s="352"/>
      <c r="K470" s="339"/>
      <c r="L470" s="339"/>
      <c r="M470" s="339"/>
      <c r="N470" s="339"/>
      <c r="O470" s="339"/>
      <c r="P470" s="29"/>
      <c r="Q470" s="338"/>
      <c r="R470" s="339"/>
      <c r="S470" s="339"/>
      <c r="T470" s="339"/>
      <c r="U470" s="339"/>
      <c r="V470" s="339"/>
      <c r="W470" s="339"/>
      <c r="X470" s="339"/>
      <c r="Y470" s="339"/>
      <c r="Z470" s="339"/>
    </row>
    <row r="471" spans="1:26" ht="12.75" customHeight="1">
      <c r="A471" s="339"/>
      <c r="B471" s="339"/>
      <c r="C471" s="339"/>
      <c r="D471" s="339"/>
      <c r="E471" s="339"/>
      <c r="F471" s="339"/>
      <c r="G471" s="339"/>
      <c r="H471" s="339"/>
      <c r="I471" s="339"/>
      <c r="J471" s="352"/>
      <c r="K471" s="339"/>
      <c r="L471" s="339"/>
      <c r="M471" s="339"/>
      <c r="N471" s="339"/>
      <c r="O471" s="339"/>
      <c r="P471" s="29"/>
      <c r="Q471" s="338"/>
      <c r="R471" s="339"/>
      <c r="S471" s="339"/>
      <c r="T471" s="339"/>
      <c r="U471" s="339"/>
      <c r="V471" s="339"/>
      <c r="W471" s="339"/>
      <c r="X471" s="339"/>
      <c r="Y471" s="339"/>
      <c r="Z471" s="339"/>
    </row>
    <row r="472" spans="1:26" ht="12.75" customHeight="1">
      <c r="A472" s="339"/>
      <c r="B472" s="339"/>
      <c r="C472" s="339"/>
      <c r="D472" s="339"/>
      <c r="E472" s="339"/>
      <c r="F472" s="339"/>
      <c r="G472" s="339"/>
      <c r="H472" s="339"/>
      <c r="I472" s="339"/>
      <c r="J472" s="352"/>
      <c r="K472" s="339"/>
      <c r="L472" s="339"/>
      <c r="M472" s="339"/>
      <c r="N472" s="339"/>
      <c r="O472" s="339"/>
      <c r="P472" s="29"/>
      <c r="Q472" s="338"/>
      <c r="R472" s="339"/>
      <c r="S472" s="339"/>
      <c r="T472" s="339"/>
      <c r="U472" s="339"/>
      <c r="V472" s="339"/>
      <c r="W472" s="339"/>
      <c r="X472" s="339"/>
      <c r="Y472" s="339"/>
      <c r="Z472" s="339"/>
    </row>
    <row r="473" spans="1:26" ht="12.75" customHeight="1">
      <c r="A473" s="339"/>
      <c r="B473" s="339"/>
      <c r="C473" s="339"/>
      <c r="D473" s="339"/>
      <c r="E473" s="339"/>
      <c r="F473" s="339"/>
      <c r="G473" s="339"/>
      <c r="H473" s="339"/>
      <c r="I473" s="339"/>
      <c r="J473" s="352"/>
      <c r="K473" s="339"/>
      <c r="L473" s="339"/>
      <c r="M473" s="339"/>
      <c r="N473" s="339"/>
      <c r="O473" s="339"/>
      <c r="P473" s="29"/>
      <c r="Q473" s="338"/>
      <c r="R473" s="339"/>
      <c r="S473" s="339"/>
      <c r="T473" s="339"/>
      <c r="U473" s="339"/>
      <c r="V473" s="339"/>
      <c r="W473" s="339"/>
      <c r="X473" s="339"/>
      <c r="Y473" s="339"/>
      <c r="Z473" s="339"/>
    </row>
    <row r="474" spans="1:26" ht="12.75" customHeight="1">
      <c r="A474" s="339"/>
      <c r="B474" s="339"/>
      <c r="C474" s="339"/>
      <c r="D474" s="339"/>
      <c r="E474" s="339"/>
      <c r="F474" s="339"/>
      <c r="G474" s="339"/>
      <c r="H474" s="339"/>
      <c r="I474" s="339"/>
      <c r="J474" s="352"/>
      <c r="K474" s="339"/>
      <c r="L474" s="339"/>
      <c r="M474" s="339"/>
      <c r="N474" s="339"/>
      <c r="O474" s="339"/>
      <c r="P474" s="29"/>
      <c r="Q474" s="338"/>
      <c r="R474" s="339"/>
      <c r="S474" s="339"/>
      <c r="T474" s="339"/>
      <c r="U474" s="339"/>
      <c r="V474" s="339"/>
      <c r="W474" s="339"/>
      <c r="X474" s="339"/>
      <c r="Y474" s="339"/>
      <c r="Z474" s="339"/>
    </row>
    <row r="475" spans="1:26" ht="12.75" customHeight="1">
      <c r="A475" s="339"/>
      <c r="B475" s="339"/>
      <c r="C475" s="339"/>
      <c r="D475" s="339"/>
      <c r="E475" s="339"/>
      <c r="F475" s="339"/>
      <c r="G475" s="339"/>
      <c r="H475" s="339"/>
      <c r="I475" s="339"/>
      <c r="J475" s="352"/>
      <c r="K475" s="339"/>
      <c r="L475" s="339"/>
      <c r="M475" s="339"/>
      <c r="N475" s="339"/>
      <c r="O475" s="339"/>
      <c r="P475" s="29"/>
      <c r="Q475" s="338"/>
      <c r="R475" s="339"/>
      <c r="S475" s="339"/>
      <c r="T475" s="339"/>
      <c r="U475" s="339"/>
      <c r="V475" s="339"/>
      <c r="W475" s="339"/>
      <c r="X475" s="339"/>
      <c r="Y475" s="339"/>
      <c r="Z475" s="339"/>
    </row>
    <row r="476" spans="1:26" ht="12.75" customHeight="1">
      <c r="A476" s="339"/>
      <c r="B476" s="339"/>
      <c r="C476" s="339"/>
      <c r="D476" s="339"/>
      <c r="E476" s="339"/>
      <c r="F476" s="339"/>
      <c r="G476" s="339"/>
      <c r="H476" s="339"/>
      <c r="I476" s="339"/>
      <c r="J476" s="352"/>
      <c r="K476" s="339"/>
      <c r="L476" s="339"/>
      <c r="M476" s="339"/>
      <c r="N476" s="339"/>
      <c r="O476" s="339"/>
      <c r="P476" s="29"/>
      <c r="Q476" s="338"/>
      <c r="R476" s="339"/>
      <c r="S476" s="339"/>
      <c r="T476" s="339"/>
      <c r="U476" s="339"/>
      <c r="V476" s="339"/>
      <c r="W476" s="339"/>
      <c r="X476" s="339"/>
      <c r="Y476" s="339"/>
      <c r="Z476" s="339"/>
    </row>
    <row r="477" spans="1:26" ht="12.75" customHeight="1">
      <c r="A477" s="339"/>
      <c r="B477" s="339"/>
      <c r="C477" s="339"/>
      <c r="D477" s="339"/>
      <c r="E477" s="339"/>
      <c r="F477" s="339"/>
      <c r="G477" s="339"/>
      <c r="H477" s="339"/>
      <c r="I477" s="339"/>
      <c r="J477" s="352"/>
      <c r="K477" s="339"/>
      <c r="L477" s="339"/>
      <c r="M477" s="339"/>
      <c r="N477" s="339"/>
      <c r="O477" s="339"/>
      <c r="P477" s="29"/>
      <c r="Q477" s="338"/>
      <c r="R477" s="339"/>
      <c r="S477" s="339"/>
      <c r="T477" s="339"/>
      <c r="U477" s="339"/>
      <c r="V477" s="339"/>
      <c r="W477" s="339"/>
      <c r="X477" s="339"/>
      <c r="Y477" s="339"/>
      <c r="Z477" s="339"/>
    </row>
    <row r="478" spans="1:26" ht="12.75" customHeight="1">
      <c r="A478" s="339"/>
      <c r="B478" s="339"/>
      <c r="C478" s="339"/>
      <c r="D478" s="339"/>
      <c r="E478" s="339"/>
      <c r="F478" s="339"/>
      <c r="G478" s="339"/>
      <c r="H478" s="339"/>
      <c r="I478" s="339"/>
      <c r="J478" s="352"/>
      <c r="K478" s="339"/>
      <c r="L478" s="339"/>
      <c r="M478" s="339"/>
      <c r="N478" s="339"/>
      <c r="O478" s="339"/>
      <c r="P478" s="29"/>
      <c r="Q478" s="338"/>
      <c r="R478" s="339"/>
      <c r="S478" s="339"/>
      <c r="T478" s="339"/>
      <c r="U478" s="339"/>
      <c r="V478" s="339"/>
      <c r="W478" s="339"/>
      <c r="X478" s="339"/>
      <c r="Y478" s="339"/>
      <c r="Z478" s="339"/>
    </row>
    <row r="479" spans="1:26" ht="12.75" customHeight="1">
      <c r="A479" s="339"/>
      <c r="B479" s="339"/>
      <c r="C479" s="339"/>
      <c r="D479" s="339"/>
      <c r="E479" s="339"/>
      <c r="F479" s="339"/>
      <c r="G479" s="339"/>
      <c r="H479" s="339"/>
      <c r="I479" s="339"/>
      <c r="J479" s="352"/>
      <c r="K479" s="339"/>
      <c r="L479" s="339"/>
      <c r="M479" s="339"/>
      <c r="N479" s="339"/>
      <c r="O479" s="339"/>
      <c r="P479" s="29"/>
      <c r="Q479" s="338"/>
      <c r="R479" s="339"/>
      <c r="S479" s="339"/>
      <c r="T479" s="339"/>
      <c r="U479" s="339"/>
      <c r="V479" s="339"/>
      <c r="W479" s="339"/>
      <c r="X479" s="339"/>
      <c r="Y479" s="339"/>
      <c r="Z479" s="339"/>
    </row>
    <row r="480" spans="1:26" ht="12.75" customHeight="1">
      <c r="A480" s="339"/>
      <c r="B480" s="339"/>
      <c r="C480" s="339"/>
      <c r="D480" s="339"/>
      <c r="E480" s="339"/>
      <c r="F480" s="339"/>
      <c r="G480" s="339"/>
      <c r="H480" s="339"/>
      <c r="I480" s="339"/>
      <c r="J480" s="352"/>
      <c r="K480" s="339"/>
      <c r="L480" s="339"/>
      <c r="M480" s="339"/>
      <c r="N480" s="339"/>
      <c r="O480" s="339"/>
      <c r="P480" s="29"/>
      <c r="Q480" s="338"/>
      <c r="R480" s="339"/>
      <c r="S480" s="339"/>
      <c r="T480" s="339"/>
      <c r="U480" s="339"/>
      <c r="V480" s="339"/>
      <c r="W480" s="339"/>
      <c r="X480" s="339"/>
      <c r="Y480" s="339"/>
      <c r="Z480" s="339"/>
    </row>
    <row r="481" spans="1:26" ht="12.75" customHeight="1">
      <c r="A481" s="339"/>
      <c r="B481" s="339"/>
      <c r="C481" s="339"/>
      <c r="D481" s="339"/>
      <c r="E481" s="339"/>
      <c r="F481" s="339"/>
      <c r="G481" s="339"/>
      <c r="H481" s="339"/>
      <c r="I481" s="339"/>
      <c r="J481" s="352"/>
      <c r="K481" s="339"/>
      <c r="L481" s="339"/>
      <c r="M481" s="339"/>
      <c r="N481" s="339"/>
      <c r="O481" s="339"/>
      <c r="P481" s="29"/>
      <c r="Q481" s="338"/>
      <c r="R481" s="339"/>
      <c r="S481" s="339"/>
      <c r="T481" s="339"/>
      <c r="U481" s="339"/>
      <c r="V481" s="339"/>
      <c r="W481" s="339"/>
      <c r="X481" s="339"/>
      <c r="Y481" s="339"/>
      <c r="Z481" s="339"/>
    </row>
    <row r="482" spans="1:26" ht="12.75" customHeight="1">
      <c r="A482" s="339"/>
      <c r="B482" s="339"/>
      <c r="C482" s="339"/>
      <c r="D482" s="339"/>
      <c r="E482" s="339"/>
      <c r="F482" s="339"/>
      <c r="G482" s="339"/>
      <c r="H482" s="339"/>
      <c r="I482" s="339"/>
      <c r="J482" s="352"/>
      <c r="K482" s="339"/>
      <c r="L482" s="339"/>
      <c r="M482" s="339"/>
      <c r="N482" s="339"/>
      <c r="O482" s="339"/>
      <c r="P482" s="29"/>
      <c r="Q482" s="338"/>
      <c r="R482" s="339"/>
      <c r="S482" s="339"/>
      <c r="T482" s="339"/>
      <c r="U482" s="339"/>
      <c r="V482" s="339"/>
      <c r="W482" s="339"/>
      <c r="X482" s="339"/>
      <c r="Y482" s="339"/>
      <c r="Z482" s="339"/>
    </row>
    <row r="483" spans="1:26" ht="12.75" customHeight="1">
      <c r="A483" s="339"/>
      <c r="B483" s="339"/>
      <c r="C483" s="339"/>
      <c r="D483" s="339"/>
      <c r="E483" s="339"/>
      <c r="F483" s="339"/>
      <c r="G483" s="339"/>
      <c r="H483" s="339"/>
      <c r="I483" s="339"/>
      <c r="J483" s="352"/>
      <c r="K483" s="339"/>
      <c r="L483" s="339"/>
      <c r="M483" s="339"/>
      <c r="N483" s="339"/>
      <c r="O483" s="339"/>
      <c r="P483" s="29"/>
      <c r="Q483" s="338"/>
      <c r="R483" s="339"/>
      <c r="S483" s="339"/>
      <c r="T483" s="339"/>
      <c r="U483" s="339"/>
      <c r="V483" s="339"/>
      <c r="W483" s="339"/>
      <c r="X483" s="339"/>
      <c r="Y483" s="339"/>
      <c r="Z483" s="339"/>
    </row>
    <row r="484" spans="1:26" ht="12.75" customHeight="1">
      <c r="A484" s="339"/>
      <c r="B484" s="339"/>
      <c r="C484" s="339"/>
      <c r="D484" s="339"/>
      <c r="E484" s="339"/>
      <c r="F484" s="339"/>
      <c r="G484" s="339"/>
      <c r="H484" s="339"/>
      <c r="I484" s="339"/>
      <c r="J484" s="352"/>
      <c r="K484" s="339"/>
      <c r="L484" s="339"/>
      <c r="M484" s="339"/>
      <c r="N484" s="339"/>
      <c r="O484" s="339"/>
      <c r="P484" s="29"/>
      <c r="Q484" s="338"/>
      <c r="R484" s="339"/>
      <c r="S484" s="339"/>
      <c r="T484" s="339"/>
      <c r="U484" s="339"/>
      <c r="V484" s="339"/>
      <c r="W484" s="339"/>
      <c r="X484" s="339"/>
      <c r="Y484" s="339"/>
      <c r="Z484" s="339"/>
    </row>
    <row r="485" spans="1:26" ht="12.75" customHeight="1">
      <c r="A485" s="339"/>
      <c r="B485" s="339"/>
      <c r="C485" s="339"/>
      <c r="D485" s="339"/>
      <c r="E485" s="339"/>
      <c r="F485" s="339"/>
      <c r="G485" s="339"/>
      <c r="H485" s="339"/>
      <c r="I485" s="339"/>
      <c r="J485" s="352"/>
      <c r="K485" s="339"/>
      <c r="L485" s="339"/>
      <c r="M485" s="339"/>
      <c r="N485" s="339"/>
      <c r="O485" s="339"/>
      <c r="P485" s="29"/>
      <c r="Q485" s="338"/>
      <c r="R485" s="339"/>
      <c r="S485" s="339"/>
      <c r="T485" s="339"/>
      <c r="U485" s="339"/>
      <c r="V485" s="339"/>
      <c r="W485" s="339"/>
      <c r="X485" s="339"/>
      <c r="Y485" s="339"/>
      <c r="Z485" s="339"/>
    </row>
    <row r="486" spans="1:26" ht="12.75" customHeight="1">
      <c r="A486" s="339"/>
      <c r="B486" s="339"/>
      <c r="C486" s="339"/>
      <c r="D486" s="339"/>
      <c r="E486" s="339"/>
      <c r="F486" s="339"/>
      <c r="G486" s="339"/>
      <c r="H486" s="339"/>
      <c r="I486" s="339"/>
      <c r="J486" s="352"/>
      <c r="K486" s="339"/>
      <c r="L486" s="339"/>
      <c r="M486" s="339"/>
      <c r="N486" s="339"/>
      <c r="O486" s="339"/>
      <c r="P486" s="29"/>
      <c r="Q486" s="338"/>
      <c r="R486" s="339"/>
      <c r="S486" s="339"/>
      <c r="T486" s="339"/>
      <c r="U486" s="339"/>
      <c r="V486" s="339"/>
      <c r="W486" s="339"/>
      <c r="X486" s="339"/>
      <c r="Y486" s="339"/>
      <c r="Z486" s="339"/>
    </row>
    <row r="487" spans="1:26" ht="12.75" customHeight="1">
      <c r="A487" s="339"/>
      <c r="B487" s="339"/>
      <c r="C487" s="339"/>
      <c r="D487" s="339"/>
      <c r="E487" s="339"/>
      <c r="F487" s="339"/>
      <c r="G487" s="339"/>
      <c r="H487" s="339"/>
      <c r="I487" s="339"/>
      <c r="J487" s="352"/>
      <c r="K487" s="339"/>
      <c r="L487" s="339"/>
      <c r="M487" s="339"/>
      <c r="N487" s="339"/>
      <c r="O487" s="339"/>
      <c r="P487" s="29"/>
      <c r="Q487" s="338"/>
      <c r="R487" s="339"/>
      <c r="S487" s="339"/>
      <c r="T487" s="339"/>
      <c r="U487" s="339"/>
      <c r="V487" s="339"/>
      <c r="W487" s="339"/>
      <c r="X487" s="339"/>
      <c r="Y487" s="339"/>
      <c r="Z487" s="339"/>
    </row>
    <row r="488" spans="1:26" ht="12.75" customHeight="1">
      <c r="A488" s="339"/>
      <c r="B488" s="339"/>
      <c r="C488" s="339"/>
      <c r="D488" s="339"/>
      <c r="E488" s="339"/>
      <c r="F488" s="339"/>
      <c r="G488" s="339"/>
      <c r="H488" s="339"/>
      <c r="I488" s="339"/>
      <c r="J488" s="352"/>
      <c r="K488" s="339"/>
      <c r="L488" s="339"/>
      <c r="M488" s="339"/>
      <c r="N488" s="339"/>
      <c r="O488" s="339"/>
      <c r="P488" s="29"/>
      <c r="Q488" s="338"/>
      <c r="R488" s="339"/>
      <c r="S488" s="339"/>
      <c r="T488" s="339"/>
      <c r="U488" s="339"/>
      <c r="V488" s="339"/>
      <c r="W488" s="339"/>
      <c r="X488" s="339"/>
      <c r="Y488" s="339"/>
      <c r="Z488" s="339"/>
    </row>
    <row r="489" spans="1:26" ht="12.75" customHeight="1">
      <c r="A489" s="339"/>
      <c r="B489" s="339"/>
      <c r="C489" s="339"/>
      <c r="D489" s="339"/>
      <c r="E489" s="339"/>
      <c r="F489" s="339"/>
      <c r="G489" s="339"/>
      <c r="H489" s="339"/>
      <c r="I489" s="339"/>
      <c r="J489" s="352"/>
      <c r="K489" s="339"/>
      <c r="L489" s="339"/>
      <c r="M489" s="339"/>
      <c r="N489" s="339"/>
      <c r="O489" s="339"/>
      <c r="P489" s="29"/>
      <c r="Q489" s="338"/>
      <c r="R489" s="339"/>
      <c r="S489" s="339"/>
      <c r="T489" s="339"/>
      <c r="U489" s="339"/>
      <c r="V489" s="339"/>
      <c r="W489" s="339"/>
      <c r="X489" s="339"/>
      <c r="Y489" s="339"/>
      <c r="Z489" s="339"/>
    </row>
    <row r="490" spans="1:26" ht="12.75" customHeight="1">
      <c r="A490" s="339"/>
      <c r="B490" s="339"/>
      <c r="C490" s="339"/>
      <c r="D490" s="339"/>
      <c r="E490" s="339"/>
      <c r="F490" s="339"/>
      <c r="G490" s="339"/>
      <c r="H490" s="339"/>
      <c r="I490" s="339"/>
      <c r="J490" s="352"/>
      <c r="K490" s="339"/>
      <c r="L490" s="339"/>
      <c r="M490" s="339"/>
      <c r="N490" s="339"/>
      <c r="O490" s="339"/>
      <c r="P490" s="29"/>
      <c r="Q490" s="338"/>
      <c r="R490" s="339"/>
      <c r="S490" s="339"/>
      <c r="T490" s="339"/>
      <c r="U490" s="339"/>
      <c r="V490" s="339"/>
      <c r="W490" s="339"/>
      <c r="X490" s="339"/>
      <c r="Y490" s="339"/>
      <c r="Z490" s="339"/>
    </row>
    <row r="491" spans="1:26" ht="12.75" customHeight="1">
      <c r="A491" s="339"/>
      <c r="B491" s="339"/>
      <c r="C491" s="339"/>
      <c r="D491" s="339"/>
      <c r="E491" s="339"/>
      <c r="F491" s="339"/>
      <c r="G491" s="339"/>
      <c r="H491" s="339"/>
      <c r="I491" s="339"/>
      <c r="J491" s="352"/>
      <c r="K491" s="339"/>
      <c r="L491" s="339"/>
      <c r="M491" s="339"/>
      <c r="N491" s="339"/>
      <c r="O491" s="339"/>
      <c r="P491" s="29"/>
      <c r="Q491" s="338"/>
      <c r="R491" s="339"/>
      <c r="S491" s="339"/>
      <c r="T491" s="339"/>
      <c r="U491" s="339"/>
      <c r="V491" s="339"/>
      <c r="W491" s="339"/>
      <c r="X491" s="339"/>
      <c r="Y491" s="339"/>
      <c r="Z491" s="339"/>
    </row>
    <row r="492" spans="1:26" ht="12.75" customHeight="1">
      <c r="A492" s="339"/>
      <c r="B492" s="339"/>
      <c r="C492" s="339"/>
      <c r="D492" s="339"/>
      <c r="E492" s="339"/>
      <c r="F492" s="339"/>
      <c r="G492" s="339"/>
      <c r="H492" s="339"/>
      <c r="I492" s="339"/>
      <c r="J492" s="352"/>
      <c r="K492" s="339"/>
      <c r="L492" s="339"/>
      <c r="M492" s="339"/>
      <c r="N492" s="339"/>
      <c r="O492" s="339"/>
      <c r="P492" s="29"/>
      <c r="Q492" s="338"/>
      <c r="R492" s="339"/>
      <c r="S492" s="339"/>
      <c r="T492" s="339"/>
      <c r="U492" s="339"/>
      <c r="V492" s="339"/>
      <c r="W492" s="339"/>
      <c r="X492" s="339"/>
      <c r="Y492" s="339"/>
      <c r="Z492" s="339"/>
    </row>
    <row r="493" spans="1:26" ht="12.75" customHeight="1">
      <c r="A493" s="339"/>
      <c r="B493" s="339"/>
      <c r="C493" s="339"/>
      <c r="D493" s="339"/>
      <c r="E493" s="339"/>
      <c r="F493" s="339"/>
      <c r="G493" s="339"/>
      <c r="H493" s="339"/>
      <c r="I493" s="339"/>
      <c r="J493" s="352"/>
      <c r="K493" s="339"/>
      <c r="L493" s="339"/>
      <c r="M493" s="339"/>
      <c r="N493" s="339"/>
      <c r="O493" s="339"/>
      <c r="P493" s="29"/>
      <c r="Q493" s="338"/>
      <c r="R493" s="339"/>
      <c r="S493" s="339"/>
      <c r="T493" s="339"/>
      <c r="U493" s="339"/>
      <c r="V493" s="339"/>
      <c r="W493" s="339"/>
      <c r="X493" s="339"/>
      <c r="Y493" s="339"/>
      <c r="Z493" s="339"/>
    </row>
    <row r="494" spans="1:26" ht="12.75" customHeight="1">
      <c r="A494" s="339"/>
      <c r="B494" s="339"/>
      <c r="C494" s="339"/>
      <c r="D494" s="339"/>
      <c r="E494" s="339"/>
      <c r="F494" s="339"/>
      <c r="G494" s="339"/>
      <c r="H494" s="339"/>
      <c r="I494" s="339"/>
      <c r="J494" s="352"/>
      <c r="K494" s="339"/>
      <c r="L494" s="339"/>
      <c r="M494" s="339"/>
      <c r="N494" s="339"/>
      <c r="O494" s="339"/>
      <c r="P494" s="29"/>
      <c r="Q494" s="338"/>
      <c r="R494" s="339"/>
      <c r="S494" s="339"/>
      <c r="T494" s="339"/>
      <c r="U494" s="339"/>
      <c r="V494" s="339"/>
      <c r="W494" s="339"/>
      <c r="X494" s="339"/>
      <c r="Y494" s="339"/>
      <c r="Z494" s="339"/>
    </row>
    <row r="495" spans="1:26" ht="12.75" customHeight="1">
      <c r="A495" s="339"/>
      <c r="B495" s="339"/>
      <c r="C495" s="339"/>
      <c r="D495" s="339"/>
      <c r="E495" s="339"/>
      <c r="F495" s="339"/>
      <c r="G495" s="339"/>
      <c r="H495" s="339"/>
      <c r="I495" s="339"/>
      <c r="J495" s="352"/>
      <c r="K495" s="339"/>
      <c r="L495" s="339"/>
      <c r="M495" s="339"/>
      <c r="N495" s="339"/>
      <c r="O495" s="339"/>
      <c r="P495" s="29"/>
      <c r="Q495" s="338"/>
      <c r="R495" s="339"/>
      <c r="S495" s="339"/>
      <c r="T495" s="339"/>
      <c r="U495" s="339"/>
      <c r="V495" s="339"/>
      <c r="W495" s="339"/>
      <c r="X495" s="339"/>
      <c r="Y495" s="339"/>
      <c r="Z495" s="339"/>
    </row>
    <row r="496" spans="1:26" ht="12.75" customHeight="1">
      <c r="A496" s="339"/>
      <c r="B496" s="339"/>
      <c r="C496" s="339"/>
      <c r="D496" s="339"/>
      <c r="E496" s="339"/>
      <c r="F496" s="339"/>
      <c r="G496" s="339"/>
      <c r="H496" s="339"/>
      <c r="I496" s="339"/>
      <c r="J496" s="352"/>
      <c r="K496" s="339"/>
      <c r="L496" s="339"/>
      <c r="M496" s="339"/>
      <c r="N496" s="339"/>
      <c r="O496" s="339"/>
      <c r="P496" s="29"/>
      <c r="Q496" s="338"/>
      <c r="R496" s="339"/>
      <c r="S496" s="339"/>
      <c r="T496" s="339"/>
      <c r="U496" s="339"/>
      <c r="V496" s="339"/>
      <c r="W496" s="339"/>
      <c r="X496" s="339"/>
      <c r="Y496" s="339"/>
      <c r="Z496" s="339"/>
    </row>
    <row r="497" spans="1:26" ht="12.75" customHeight="1">
      <c r="A497" s="339"/>
      <c r="B497" s="339"/>
      <c r="C497" s="339"/>
      <c r="D497" s="339"/>
      <c r="E497" s="339"/>
      <c r="F497" s="339"/>
      <c r="G497" s="339"/>
      <c r="H497" s="339"/>
      <c r="I497" s="339"/>
      <c r="J497" s="352"/>
      <c r="K497" s="339"/>
      <c r="L497" s="339"/>
      <c r="M497" s="339"/>
      <c r="N497" s="339"/>
      <c r="O497" s="339"/>
      <c r="P497" s="29"/>
      <c r="Q497" s="338"/>
      <c r="R497" s="339"/>
      <c r="S497" s="339"/>
      <c r="T497" s="339"/>
      <c r="U497" s="339"/>
      <c r="V497" s="339"/>
      <c r="W497" s="339"/>
      <c r="X497" s="339"/>
      <c r="Y497" s="339"/>
      <c r="Z497" s="339"/>
    </row>
    <row r="498" spans="1:26" ht="12.75" customHeight="1">
      <c r="A498" s="339"/>
      <c r="B498" s="339"/>
      <c r="C498" s="339"/>
      <c r="D498" s="339"/>
      <c r="E498" s="339"/>
      <c r="F498" s="339"/>
      <c r="G498" s="339"/>
      <c r="H498" s="339"/>
      <c r="I498" s="339"/>
      <c r="J498" s="352"/>
      <c r="K498" s="339"/>
      <c r="L498" s="339"/>
      <c r="M498" s="339"/>
      <c r="N498" s="339"/>
      <c r="O498" s="339"/>
      <c r="P498" s="29"/>
      <c r="Q498" s="338"/>
      <c r="R498" s="339"/>
      <c r="S498" s="339"/>
      <c r="T498" s="339"/>
      <c r="U498" s="339"/>
      <c r="V498" s="339"/>
      <c r="W498" s="339"/>
      <c r="X498" s="339"/>
      <c r="Y498" s="339"/>
      <c r="Z498" s="339"/>
    </row>
    <row r="499" spans="1:26" ht="12.75" customHeight="1">
      <c r="A499" s="339"/>
      <c r="B499" s="339"/>
      <c r="C499" s="339"/>
      <c r="D499" s="339"/>
      <c r="E499" s="339"/>
      <c r="F499" s="339"/>
      <c r="G499" s="339"/>
      <c r="H499" s="339"/>
      <c r="I499" s="339"/>
      <c r="J499" s="352"/>
      <c r="K499" s="339"/>
      <c r="L499" s="339"/>
      <c r="M499" s="339"/>
      <c r="N499" s="339"/>
      <c r="O499" s="339"/>
      <c r="P499" s="29"/>
      <c r="Q499" s="338"/>
      <c r="R499" s="339"/>
      <c r="S499" s="339"/>
      <c r="T499" s="339"/>
      <c r="U499" s="339"/>
      <c r="V499" s="339"/>
      <c r="W499" s="339"/>
      <c r="X499" s="339"/>
      <c r="Y499" s="339"/>
      <c r="Z499" s="339"/>
    </row>
    <row r="500" spans="1:26" ht="12.75" customHeight="1">
      <c r="A500" s="339"/>
      <c r="B500" s="339"/>
      <c r="C500" s="339"/>
      <c r="D500" s="339"/>
      <c r="E500" s="339"/>
      <c r="F500" s="339"/>
      <c r="G500" s="339"/>
      <c r="H500" s="339"/>
      <c r="I500" s="339"/>
      <c r="J500" s="352"/>
      <c r="K500" s="339"/>
      <c r="L500" s="339"/>
      <c r="M500" s="339"/>
      <c r="N500" s="339"/>
      <c r="O500" s="339"/>
      <c r="P500" s="29"/>
      <c r="Q500" s="338"/>
      <c r="R500" s="339"/>
      <c r="S500" s="339"/>
      <c r="T500" s="339"/>
      <c r="U500" s="339"/>
      <c r="V500" s="339"/>
      <c r="W500" s="339"/>
      <c r="X500" s="339"/>
      <c r="Y500" s="339"/>
      <c r="Z500" s="339"/>
    </row>
    <row r="501" spans="1:26" ht="12.75" customHeight="1">
      <c r="A501" s="339"/>
      <c r="B501" s="339"/>
      <c r="C501" s="339"/>
      <c r="D501" s="339"/>
      <c r="E501" s="339"/>
      <c r="F501" s="339"/>
      <c r="G501" s="339"/>
      <c r="H501" s="339"/>
      <c r="I501" s="339"/>
      <c r="J501" s="352"/>
      <c r="K501" s="339"/>
      <c r="L501" s="339"/>
      <c r="M501" s="339"/>
      <c r="N501" s="339"/>
      <c r="O501" s="339"/>
      <c r="P501" s="29"/>
      <c r="Q501" s="338"/>
      <c r="R501" s="339"/>
      <c r="S501" s="339"/>
      <c r="T501" s="339"/>
      <c r="U501" s="339"/>
      <c r="V501" s="339"/>
      <c r="W501" s="339"/>
      <c r="X501" s="339"/>
      <c r="Y501" s="339"/>
      <c r="Z501" s="339"/>
    </row>
    <row r="502" spans="1:26" ht="12.75" customHeight="1">
      <c r="A502" s="339"/>
      <c r="B502" s="339"/>
      <c r="C502" s="339"/>
      <c r="D502" s="339"/>
      <c r="E502" s="339"/>
      <c r="F502" s="339"/>
      <c r="G502" s="339"/>
      <c r="H502" s="339"/>
      <c r="I502" s="339"/>
      <c r="J502" s="352"/>
      <c r="K502" s="339"/>
      <c r="L502" s="339"/>
      <c r="M502" s="339"/>
      <c r="N502" s="339"/>
      <c r="O502" s="339"/>
      <c r="P502" s="29"/>
      <c r="Q502" s="338"/>
      <c r="R502" s="339"/>
      <c r="S502" s="339"/>
      <c r="T502" s="339"/>
      <c r="U502" s="339"/>
      <c r="V502" s="339"/>
      <c r="W502" s="339"/>
      <c r="X502" s="339"/>
      <c r="Y502" s="339"/>
      <c r="Z502" s="339"/>
    </row>
    <row r="503" spans="1:26" ht="12.75" customHeight="1">
      <c r="A503" s="339"/>
      <c r="B503" s="339"/>
      <c r="C503" s="339"/>
      <c r="D503" s="339"/>
      <c r="E503" s="339"/>
      <c r="F503" s="339"/>
      <c r="G503" s="339"/>
      <c r="H503" s="339"/>
      <c r="I503" s="339"/>
      <c r="J503" s="352"/>
      <c r="K503" s="339"/>
      <c r="L503" s="339"/>
      <c r="M503" s="339"/>
      <c r="N503" s="339"/>
      <c r="O503" s="339"/>
      <c r="P503" s="29"/>
      <c r="Q503" s="338"/>
      <c r="R503" s="339"/>
      <c r="S503" s="339"/>
      <c r="T503" s="339"/>
      <c r="U503" s="339"/>
      <c r="V503" s="339"/>
      <c r="W503" s="339"/>
      <c r="X503" s="339"/>
      <c r="Y503" s="339"/>
      <c r="Z503" s="339"/>
    </row>
    <row r="504" spans="1:26" ht="12.75" customHeight="1">
      <c r="A504" s="339"/>
      <c r="B504" s="339"/>
      <c r="C504" s="339"/>
      <c r="D504" s="339"/>
      <c r="E504" s="339"/>
      <c r="F504" s="339"/>
      <c r="G504" s="339"/>
      <c r="H504" s="339"/>
      <c r="I504" s="339"/>
      <c r="J504" s="352"/>
      <c r="K504" s="339"/>
      <c r="L504" s="339"/>
      <c r="M504" s="339"/>
      <c r="N504" s="339"/>
      <c r="O504" s="339"/>
      <c r="P504" s="29"/>
      <c r="Q504" s="338"/>
      <c r="R504" s="339"/>
      <c r="S504" s="339"/>
      <c r="T504" s="339"/>
      <c r="U504" s="339"/>
      <c r="V504" s="339"/>
      <c r="W504" s="339"/>
      <c r="X504" s="339"/>
      <c r="Y504" s="339"/>
      <c r="Z504" s="339"/>
    </row>
    <row r="505" spans="1:26" ht="12.75" customHeight="1">
      <c r="A505" s="339"/>
      <c r="B505" s="339"/>
      <c r="C505" s="339"/>
      <c r="D505" s="339"/>
      <c r="E505" s="339"/>
      <c r="F505" s="339"/>
      <c r="G505" s="339"/>
      <c r="H505" s="339"/>
      <c r="I505" s="339"/>
      <c r="J505" s="352"/>
      <c r="K505" s="339"/>
      <c r="L505" s="339"/>
      <c r="M505" s="339"/>
      <c r="N505" s="339"/>
      <c r="O505" s="339"/>
      <c r="P505" s="29"/>
      <c r="Q505" s="338"/>
      <c r="R505" s="339"/>
      <c r="S505" s="339"/>
      <c r="T505" s="339"/>
      <c r="U505" s="339"/>
      <c r="V505" s="339"/>
      <c r="W505" s="339"/>
      <c r="X505" s="339"/>
      <c r="Y505" s="339"/>
      <c r="Z505" s="339"/>
    </row>
    <row r="506" spans="1:26" ht="12.75" customHeight="1">
      <c r="A506" s="339"/>
      <c r="B506" s="339"/>
      <c r="C506" s="339"/>
      <c r="D506" s="339"/>
      <c r="E506" s="339"/>
      <c r="F506" s="339"/>
      <c r="G506" s="339"/>
      <c r="H506" s="339"/>
      <c r="I506" s="339"/>
      <c r="J506" s="352"/>
      <c r="K506" s="339"/>
      <c r="L506" s="339"/>
      <c r="M506" s="339"/>
      <c r="N506" s="339"/>
      <c r="O506" s="339"/>
      <c r="P506" s="29"/>
      <c r="Q506" s="338"/>
      <c r="R506" s="339"/>
      <c r="S506" s="339"/>
      <c r="T506" s="339"/>
      <c r="U506" s="339"/>
      <c r="V506" s="339"/>
      <c r="W506" s="339"/>
      <c r="X506" s="339"/>
      <c r="Y506" s="339"/>
      <c r="Z506" s="339"/>
    </row>
    <row r="507" spans="1:26" ht="12.75" customHeight="1">
      <c r="A507" s="339"/>
      <c r="B507" s="339"/>
      <c r="C507" s="339"/>
      <c r="D507" s="339"/>
      <c r="E507" s="339"/>
      <c r="F507" s="339"/>
      <c r="G507" s="339"/>
      <c r="H507" s="339"/>
      <c r="I507" s="339"/>
      <c r="J507" s="352"/>
      <c r="K507" s="339"/>
      <c r="L507" s="339"/>
      <c r="M507" s="339"/>
      <c r="N507" s="339"/>
      <c r="O507" s="339"/>
      <c r="P507" s="29"/>
      <c r="Q507" s="338"/>
      <c r="R507" s="339"/>
      <c r="S507" s="339"/>
      <c r="T507" s="339"/>
      <c r="U507" s="339"/>
      <c r="V507" s="339"/>
      <c r="W507" s="339"/>
      <c r="X507" s="339"/>
      <c r="Y507" s="339"/>
      <c r="Z507" s="339"/>
    </row>
    <row r="508" spans="1:26" ht="12.75" customHeight="1">
      <c r="A508" s="339"/>
      <c r="B508" s="339"/>
      <c r="C508" s="339"/>
      <c r="D508" s="339"/>
      <c r="E508" s="339"/>
      <c r="F508" s="339"/>
      <c r="G508" s="339"/>
      <c r="H508" s="339"/>
      <c r="I508" s="339"/>
      <c r="J508" s="352"/>
      <c r="K508" s="339"/>
      <c r="L508" s="339"/>
      <c r="M508" s="339"/>
      <c r="N508" s="339"/>
      <c r="O508" s="339"/>
      <c r="P508" s="29"/>
      <c r="Q508" s="338"/>
      <c r="R508" s="339"/>
      <c r="S508" s="339"/>
      <c r="T508" s="339"/>
      <c r="U508" s="339"/>
      <c r="V508" s="339"/>
      <c r="W508" s="339"/>
      <c r="X508" s="339"/>
      <c r="Y508" s="339"/>
      <c r="Z508" s="339"/>
    </row>
    <row r="509" spans="1:26" ht="12.75" customHeight="1">
      <c r="A509" s="339"/>
      <c r="B509" s="339"/>
      <c r="C509" s="339"/>
      <c r="D509" s="339"/>
      <c r="E509" s="339"/>
      <c r="F509" s="339"/>
      <c r="G509" s="339"/>
      <c r="H509" s="339"/>
      <c r="I509" s="339"/>
      <c r="J509" s="352"/>
      <c r="K509" s="339"/>
      <c r="L509" s="339"/>
      <c r="M509" s="339"/>
      <c r="N509" s="339"/>
      <c r="O509" s="339"/>
      <c r="P509" s="29"/>
      <c r="Q509" s="338"/>
      <c r="R509" s="339"/>
      <c r="S509" s="339"/>
      <c r="T509" s="339"/>
      <c r="U509" s="339"/>
      <c r="V509" s="339"/>
      <c r="W509" s="339"/>
      <c r="X509" s="339"/>
      <c r="Y509" s="339"/>
      <c r="Z509" s="339"/>
    </row>
    <row r="510" spans="1:26" ht="12.75" customHeight="1">
      <c r="A510" s="339"/>
      <c r="B510" s="339"/>
      <c r="C510" s="339"/>
      <c r="D510" s="339"/>
      <c r="E510" s="339"/>
      <c r="F510" s="339"/>
      <c r="G510" s="339"/>
      <c r="H510" s="339"/>
      <c r="I510" s="339"/>
      <c r="J510" s="352"/>
      <c r="K510" s="339"/>
      <c r="L510" s="339"/>
      <c r="M510" s="339"/>
      <c r="N510" s="339"/>
      <c r="O510" s="339"/>
      <c r="P510" s="29"/>
      <c r="Q510" s="338"/>
      <c r="R510" s="339"/>
      <c r="S510" s="339"/>
      <c r="T510" s="339"/>
      <c r="U510" s="339"/>
      <c r="V510" s="339"/>
      <c r="W510" s="339"/>
      <c r="X510" s="339"/>
      <c r="Y510" s="339"/>
      <c r="Z510" s="339"/>
    </row>
    <row r="511" spans="1:26" ht="12.75" customHeight="1">
      <c r="A511" s="339"/>
      <c r="B511" s="339"/>
      <c r="C511" s="339"/>
      <c r="D511" s="339"/>
      <c r="E511" s="339"/>
      <c r="F511" s="339"/>
      <c r="G511" s="339"/>
      <c r="H511" s="339"/>
      <c r="I511" s="339"/>
      <c r="J511" s="352"/>
      <c r="K511" s="339"/>
      <c r="L511" s="339"/>
      <c r="M511" s="339"/>
      <c r="N511" s="339"/>
      <c r="O511" s="339"/>
      <c r="P511" s="29"/>
      <c r="Q511" s="338"/>
      <c r="R511" s="339"/>
      <c r="S511" s="339"/>
      <c r="T511" s="339"/>
      <c r="U511" s="339"/>
      <c r="V511" s="339"/>
      <c r="W511" s="339"/>
      <c r="X511" s="339"/>
      <c r="Y511" s="339"/>
      <c r="Z511" s="339"/>
    </row>
    <row r="512" spans="1:26" ht="12.75" customHeight="1">
      <c r="A512" s="339"/>
      <c r="B512" s="339"/>
      <c r="C512" s="339"/>
      <c r="D512" s="339"/>
      <c r="E512" s="339"/>
      <c r="F512" s="339"/>
      <c r="G512" s="339"/>
      <c r="H512" s="339"/>
      <c r="I512" s="339"/>
      <c r="J512" s="352"/>
      <c r="K512" s="339"/>
      <c r="L512" s="339"/>
      <c r="M512" s="339"/>
      <c r="N512" s="339"/>
      <c r="O512" s="339"/>
      <c r="P512" s="29"/>
      <c r="Q512" s="338"/>
      <c r="R512" s="339"/>
      <c r="S512" s="339"/>
      <c r="T512" s="339"/>
      <c r="U512" s="339"/>
      <c r="V512" s="339"/>
      <c r="W512" s="339"/>
      <c r="X512" s="339"/>
      <c r="Y512" s="339"/>
      <c r="Z512" s="339"/>
    </row>
    <row r="513" spans="1:26" ht="12.75" customHeight="1">
      <c r="A513" s="339"/>
      <c r="B513" s="339"/>
      <c r="C513" s="339"/>
      <c r="D513" s="339"/>
      <c r="E513" s="339"/>
      <c r="F513" s="339"/>
      <c r="G513" s="339"/>
      <c r="H513" s="339"/>
      <c r="I513" s="339"/>
      <c r="J513" s="352"/>
      <c r="K513" s="339"/>
      <c r="L513" s="339"/>
      <c r="M513" s="339"/>
      <c r="N513" s="339"/>
      <c r="O513" s="339"/>
      <c r="P513" s="29"/>
      <c r="Q513" s="338"/>
      <c r="R513" s="339"/>
      <c r="S513" s="339"/>
      <c r="T513" s="339"/>
      <c r="U513" s="339"/>
      <c r="V513" s="339"/>
      <c r="W513" s="339"/>
      <c r="X513" s="339"/>
      <c r="Y513" s="339"/>
      <c r="Z513" s="339"/>
    </row>
    <row r="514" spans="1:26" ht="12.75" customHeight="1">
      <c r="A514" s="339"/>
      <c r="B514" s="339"/>
      <c r="C514" s="339"/>
      <c r="D514" s="339"/>
      <c r="E514" s="339"/>
      <c r="F514" s="339"/>
      <c r="G514" s="339"/>
      <c r="H514" s="339"/>
      <c r="I514" s="339"/>
      <c r="J514" s="352"/>
      <c r="K514" s="339"/>
      <c r="L514" s="339"/>
      <c r="M514" s="339"/>
      <c r="N514" s="339"/>
      <c r="O514" s="339"/>
      <c r="P514" s="29"/>
      <c r="Q514" s="338"/>
      <c r="R514" s="339"/>
      <c r="S514" s="339"/>
      <c r="T514" s="339"/>
      <c r="U514" s="339"/>
      <c r="V514" s="339"/>
      <c r="W514" s="339"/>
      <c r="X514" s="339"/>
      <c r="Y514" s="339"/>
      <c r="Z514" s="339"/>
    </row>
    <row r="515" spans="1:26" ht="12.75" customHeight="1">
      <c r="A515" s="339"/>
      <c r="B515" s="339"/>
      <c r="C515" s="339"/>
      <c r="D515" s="339"/>
      <c r="E515" s="339"/>
      <c r="F515" s="339"/>
      <c r="G515" s="339"/>
      <c r="H515" s="339"/>
      <c r="I515" s="339"/>
      <c r="J515" s="352"/>
      <c r="K515" s="339"/>
      <c r="L515" s="339"/>
      <c r="M515" s="339"/>
      <c r="N515" s="339"/>
      <c r="O515" s="339"/>
      <c r="P515" s="29"/>
      <c r="Q515" s="338"/>
      <c r="R515" s="339"/>
      <c r="S515" s="339"/>
      <c r="T515" s="339"/>
      <c r="U515" s="339"/>
      <c r="V515" s="339"/>
      <c r="W515" s="339"/>
      <c r="X515" s="339"/>
      <c r="Y515" s="339"/>
      <c r="Z515" s="339"/>
    </row>
    <row r="516" spans="1:26" ht="12.75" customHeight="1">
      <c r="A516" s="339"/>
      <c r="B516" s="339"/>
      <c r="C516" s="339"/>
      <c r="D516" s="339"/>
      <c r="E516" s="339"/>
      <c r="F516" s="339"/>
      <c r="G516" s="339"/>
      <c r="H516" s="339"/>
      <c r="I516" s="339"/>
      <c r="J516" s="352"/>
      <c r="K516" s="339"/>
      <c r="L516" s="339"/>
      <c r="M516" s="339"/>
      <c r="N516" s="339"/>
      <c r="O516" s="339"/>
      <c r="P516" s="29"/>
      <c r="Q516" s="338"/>
      <c r="R516" s="339"/>
      <c r="S516" s="339"/>
      <c r="T516" s="339"/>
      <c r="U516" s="339"/>
      <c r="V516" s="339"/>
      <c r="W516" s="339"/>
      <c r="X516" s="339"/>
      <c r="Y516" s="339"/>
      <c r="Z516" s="339"/>
    </row>
    <row r="517" spans="1:26" ht="12.75" customHeight="1">
      <c r="A517" s="339"/>
      <c r="B517" s="339"/>
      <c r="C517" s="339"/>
      <c r="D517" s="339"/>
      <c r="E517" s="339"/>
      <c r="F517" s="339"/>
      <c r="G517" s="339"/>
      <c r="H517" s="339"/>
      <c r="I517" s="339"/>
      <c r="J517" s="352"/>
      <c r="K517" s="339"/>
      <c r="L517" s="339"/>
      <c r="M517" s="339"/>
      <c r="N517" s="339"/>
      <c r="O517" s="339"/>
      <c r="P517" s="29"/>
      <c r="Q517" s="338"/>
      <c r="R517" s="339"/>
      <c r="S517" s="339"/>
      <c r="T517" s="339"/>
      <c r="U517" s="339"/>
      <c r="V517" s="339"/>
      <c r="W517" s="339"/>
      <c r="X517" s="339"/>
      <c r="Y517" s="339"/>
      <c r="Z517" s="339"/>
    </row>
    <row r="518" spans="1:26" ht="12.75" customHeight="1">
      <c r="A518" s="339"/>
      <c r="B518" s="339"/>
      <c r="C518" s="339"/>
      <c r="D518" s="339"/>
      <c r="E518" s="339"/>
      <c r="F518" s="339"/>
      <c r="G518" s="339"/>
      <c r="H518" s="339"/>
      <c r="I518" s="339"/>
      <c r="J518" s="352"/>
      <c r="K518" s="339"/>
      <c r="L518" s="339"/>
      <c r="M518" s="339"/>
      <c r="N518" s="339"/>
      <c r="O518" s="339"/>
      <c r="P518" s="29"/>
      <c r="Q518" s="338"/>
      <c r="R518" s="339"/>
      <c r="S518" s="339"/>
      <c r="T518" s="339"/>
      <c r="U518" s="339"/>
      <c r="V518" s="339"/>
      <c r="W518" s="339"/>
      <c r="X518" s="339"/>
      <c r="Y518" s="339"/>
      <c r="Z518" s="339"/>
    </row>
    <row r="519" spans="1:26" ht="12.75" customHeight="1">
      <c r="A519" s="339"/>
      <c r="B519" s="339"/>
      <c r="C519" s="339"/>
      <c r="D519" s="339"/>
      <c r="E519" s="339"/>
      <c r="F519" s="339"/>
      <c r="G519" s="339"/>
      <c r="H519" s="339"/>
      <c r="I519" s="339"/>
      <c r="J519" s="352"/>
      <c r="K519" s="339"/>
      <c r="L519" s="339"/>
      <c r="M519" s="339"/>
      <c r="N519" s="339"/>
      <c r="O519" s="339"/>
      <c r="P519" s="29"/>
      <c r="Q519" s="338"/>
      <c r="R519" s="339"/>
      <c r="S519" s="339"/>
      <c r="T519" s="339"/>
      <c r="U519" s="339"/>
      <c r="V519" s="339"/>
      <c r="W519" s="339"/>
      <c r="X519" s="339"/>
      <c r="Y519" s="339"/>
      <c r="Z519" s="339"/>
    </row>
    <row r="520" spans="1:26" ht="12.75" customHeight="1">
      <c r="A520" s="339"/>
      <c r="B520" s="339"/>
      <c r="C520" s="339"/>
      <c r="D520" s="339"/>
      <c r="E520" s="339"/>
      <c r="F520" s="339"/>
      <c r="G520" s="339"/>
      <c r="H520" s="339"/>
      <c r="I520" s="339"/>
      <c r="J520" s="352"/>
      <c r="K520" s="339"/>
      <c r="L520" s="339"/>
      <c r="M520" s="339"/>
      <c r="N520" s="339"/>
      <c r="O520" s="339"/>
      <c r="P520" s="29"/>
      <c r="Q520" s="338"/>
      <c r="R520" s="339"/>
      <c r="S520" s="339"/>
      <c r="T520" s="339"/>
      <c r="U520" s="339"/>
      <c r="V520" s="339"/>
      <c r="W520" s="339"/>
      <c r="X520" s="339"/>
      <c r="Y520" s="339"/>
      <c r="Z520" s="339"/>
    </row>
    <row r="521" spans="1:26" ht="12.75" customHeight="1">
      <c r="A521" s="339"/>
      <c r="B521" s="339"/>
      <c r="C521" s="339"/>
      <c r="D521" s="339"/>
      <c r="E521" s="339"/>
      <c r="F521" s="339"/>
      <c r="G521" s="339"/>
      <c r="H521" s="339"/>
      <c r="I521" s="339"/>
      <c r="J521" s="352"/>
      <c r="K521" s="339"/>
      <c r="L521" s="339"/>
      <c r="M521" s="339"/>
      <c r="N521" s="339"/>
      <c r="O521" s="339"/>
      <c r="P521" s="29"/>
      <c r="Q521" s="338"/>
      <c r="R521" s="339"/>
      <c r="S521" s="339"/>
      <c r="T521" s="339"/>
      <c r="U521" s="339"/>
      <c r="V521" s="339"/>
      <c r="W521" s="339"/>
      <c r="X521" s="339"/>
      <c r="Y521" s="339"/>
      <c r="Z521" s="339"/>
    </row>
    <row r="522" spans="1:26" ht="12.75" customHeight="1">
      <c r="A522" s="339"/>
      <c r="B522" s="339"/>
      <c r="C522" s="339"/>
      <c r="D522" s="339"/>
      <c r="E522" s="339"/>
      <c r="F522" s="339"/>
      <c r="G522" s="339"/>
      <c r="H522" s="339"/>
      <c r="I522" s="339"/>
      <c r="J522" s="352"/>
      <c r="K522" s="339"/>
      <c r="L522" s="339"/>
      <c r="M522" s="339"/>
      <c r="N522" s="339"/>
      <c r="O522" s="339"/>
      <c r="P522" s="29"/>
      <c r="Q522" s="338"/>
      <c r="R522" s="339"/>
      <c r="S522" s="339"/>
      <c r="T522" s="339"/>
      <c r="U522" s="339"/>
      <c r="V522" s="339"/>
      <c r="W522" s="339"/>
      <c r="X522" s="339"/>
      <c r="Y522" s="339"/>
      <c r="Z522" s="339"/>
    </row>
    <row r="523" spans="1:26" ht="12.75" customHeight="1">
      <c r="A523" s="339"/>
      <c r="B523" s="339"/>
      <c r="C523" s="339"/>
      <c r="D523" s="339"/>
      <c r="E523" s="339"/>
      <c r="F523" s="339"/>
      <c r="G523" s="339"/>
      <c r="H523" s="339"/>
      <c r="I523" s="339"/>
      <c r="J523" s="352"/>
      <c r="K523" s="339"/>
      <c r="L523" s="339"/>
      <c r="M523" s="339"/>
      <c r="N523" s="339"/>
      <c r="O523" s="339"/>
      <c r="P523" s="29"/>
      <c r="Q523" s="338"/>
      <c r="R523" s="339"/>
      <c r="S523" s="339"/>
      <c r="T523" s="339"/>
      <c r="U523" s="339"/>
      <c r="V523" s="339"/>
      <c r="W523" s="339"/>
      <c r="X523" s="339"/>
      <c r="Y523" s="339"/>
      <c r="Z523" s="339"/>
    </row>
    <row r="524" spans="1:26" ht="12.75" customHeight="1">
      <c r="A524" s="339"/>
      <c r="B524" s="339"/>
      <c r="C524" s="339"/>
      <c r="D524" s="339"/>
      <c r="E524" s="339"/>
      <c r="F524" s="339"/>
      <c r="G524" s="339"/>
      <c r="H524" s="339"/>
      <c r="I524" s="339"/>
      <c r="J524" s="352"/>
      <c r="K524" s="339"/>
      <c r="L524" s="339"/>
      <c r="M524" s="339"/>
      <c r="N524" s="339"/>
      <c r="O524" s="339"/>
      <c r="P524" s="29"/>
      <c r="Q524" s="338"/>
      <c r="R524" s="339"/>
      <c r="S524" s="339"/>
      <c r="T524" s="339"/>
      <c r="U524" s="339"/>
      <c r="V524" s="339"/>
      <c r="W524" s="339"/>
      <c r="X524" s="339"/>
      <c r="Y524" s="339"/>
      <c r="Z524" s="339"/>
    </row>
    <row r="525" spans="1:26" ht="12.75" customHeight="1">
      <c r="A525" s="339"/>
      <c r="B525" s="339"/>
      <c r="C525" s="339"/>
      <c r="D525" s="339"/>
      <c r="E525" s="339"/>
      <c r="F525" s="339"/>
      <c r="G525" s="339"/>
      <c r="H525" s="339"/>
      <c r="I525" s="339"/>
      <c r="J525" s="352"/>
      <c r="K525" s="339"/>
      <c r="L525" s="339"/>
      <c r="M525" s="339"/>
      <c r="N525" s="339"/>
      <c r="O525" s="339"/>
      <c r="P525" s="29"/>
      <c r="Q525" s="338"/>
      <c r="R525" s="339"/>
      <c r="S525" s="339"/>
      <c r="T525" s="339"/>
      <c r="U525" s="339"/>
      <c r="V525" s="339"/>
      <c r="W525" s="339"/>
      <c r="X525" s="339"/>
      <c r="Y525" s="339"/>
      <c r="Z525" s="339"/>
    </row>
    <row r="526" spans="1:26" ht="12.75" customHeight="1">
      <c r="A526" s="339"/>
      <c r="B526" s="339"/>
      <c r="C526" s="339"/>
      <c r="D526" s="339"/>
      <c r="E526" s="339"/>
      <c r="F526" s="339"/>
      <c r="G526" s="339"/>
      <c r="H526" s="339"/>
      <c r="I526" s="339"/>
      <c r="J526" s="352"/>
      <c r="K526" s="339"/>
      <c r="L526" s="339"/>
      <c r="M526" s="339"/>
      <c r="N526" s="339"/>
      <c r="O526" s="339"/>
      <c r="P526" s="29"/>
      <c r="Q526" s="338"/>
      <c r="R526" s="339"/>
      <c r="S526" s="339"/>
      <c r="T526" s="339"/>
      <c r="U526" s="339"/>
      <c r="V526" s="339"/>
      <c r="W526" s="339"/>
      <c r="X526" s="339"/>
      <c r="Y526" s="339"/>
      <c r="Z526" s="339"/>
    </row>
    <row r="527" spans="1:26" ht="12.75" customHeight="1">
      <c r="A527" s="339"/>
      <c r="B527" s="339"/>
      <c r="C527" s="339"/>
      <c r="D527" s="339"/>
      <c r="E527" s="339"/>
      <c r="F527" s="339"/>
      <c r="G527" s="339"/>
      <c r="H527" s="339"/>
      <c r="I527" s="339"/>
      <c r="J527" s="352"/>
      <c r="K527" s="339"/>
      <c r="L527" s="339"/>
      <c r="M527" s="339"/>
      <c r="N527" s="339"/>
      <c r="O527" s="339"/>
      <c r="P527" s="29"/>
      <c r="Q527" s="338"/>
      <c r="R527" s="339"/>
      <c r="S527" s="339"/>
      <c r="T527" s="339"/>
      <c r="U527" s="339"/>
      <c r="V527" s="339"/>
      <c r="W527" s="339"/>
      <c r="X527" s="339"/>
      <c r="Y527" s="339"/>
      <c r="Z527" s="339"/>
    </row>
    <row r="528" spans="1:26" ht="12.75" customHeight="1">
      <c r="A528" s="339"/>
      <c r="B528" s="339"/>
      <c r="C528" s="339"/>
      <c r="D528" s="339"/>
      <c r="E528" s="339"/>
      <c r="F528" s="339"/>
      <c r="G528" s="339"/>
      <c r="H528" s="339"/>
      <c r="I528" s="339"/>
      <c r="J528" s="352"/>
      <c r="K528" s="339"/>
      <c r="L528" s="339"/>
      <c r="M528" s="339"/>
      <c r="N528" s="339"/>
      <c r="O528" s="339"/>
      <c r="P528" s="29"/>
      <c r="Q528" s="338"/>
      <c r="R528" s="339"/>
      <c r="S528" s="339"/>
      <c r="T528" s="339"/>
      <c r="U528" s="339"/>
      <c r="V528" s="339"/>
      <c r="W528" s="339"/>
      <c r="X528" s="339"/>
      <c r="Y528" s="339"/>
      <c r="Z528" s="339"/>
    </row>
    <row r="529" spans="1:26" ht="12.75" customHeight="1">
      <c r="A529" s="339"/>
      <c r="B529" s="339"/>
      <c r="C529" s="339"/>
      <c r="D529" s="339"/>
      <c r="E529" s="339"/>
      <c r="F529" s="339"/>
      <c r="G529" s="339"/>
      <c r="H529" s="339"/>
      <c r="I529" s="339"/>
      <c r="J529" s="352"/>
      <c r="K529" s="339"/>
      <c r="L529" s="339"/>
      <c r="M529" s="339"/>
      <c r="N529" s="339"/>
      <c r="O529" s="339"/>
      <c r="P529" s="29"/>
      <c r="Q529" s="338"/>
      <c r="R529" s="339"/>
      <c r="S529" s="339"/>
      <c r="T529" s="339"/>
      <c r="U529" s="339"/>
      <c r="V529" s="339"/>
      <c r="W529" s="339"/>
      <c r="X529" s="339"/>
      <c r="Y529" s="339"/>
      <c r="Z529" s="339"/>
    </row>
    <row r="530" spans="1:26" ht="12.75" customHeight="1">
      <c r="A530" s="339"/>
      <c r="B530" s="339"/>
      <c r="C530" s="339"/>
      <c r="D530" s="339"/>
      <c r="E530" s="339"/>
      <c r="F530" s="339"/>
      <c r="G530" s="339"/>
      <c r="H530" s="339"/>
      <c r="I530" s="339"/>
      <c r="J530" s="352"/>
      <c r="K530" s="339"/>
      <c r="L530" s="339"/>
      <c r="M530" s="339"/>
      <c r="N530" s="339"/>
      <c r="O530" s="339"/>
      <c r="P530" s="29"/>
      <c r="Q530" s="338"/>
      <c r="R530" s="339"/>
      <c r="S530" s="339"/>
      <c r="T530" s="339"/>
      <c r="U530" s="339"/>
      <c r="V530" s="339"/>
      <c r="W530" s="339"/>
      <c r="X530" s="339"/>
      <c r="Y530" s="339"/>
      <c r="Z530" s="339"/>
    </row>
    <row r="531" spans="1:26" ht="12.75" customHeight="1">
      <c r="A531" s="339"/>
      <c r="B531" s="339"/>
      <c r="C531" s="339"/>
      <c r="D531" s="339"/>
      <c r="E531" s="339"/>
      <c r="F531" s="339"/>
      <c r="G531" s="339"/>
      <c r="H531" s="339"/>
      <c r="I531" s="339"/>
      <c r="J531" s="352"/>
      <c r="K531" s="339"/>
      <c r="L531" s="339"/>
      <c r="M531" s="339"/>
      <c r="N531" s="339"/>
      <c r="O531" s="339"/>
      <c r="P531" s="29"/>
      <c r="Q531" s="338"/>
      <c r="R531" s="339"/>
      <c r="S531" s="339"/>
      <c r="T531" s="339"/>
      <c r="U531" s="339"/>
      <c r="V531" s="339"/>
      <c r="W531" s="339"/>
      <c r="X531" s="339"/>
      <c r="Y531" s="339"/>
      <c r="Z531" s="339"/>
    </row>
    <row r="532" spans="1:26" ht="12.75" customHeight="1">
      <c r="A532" s="339"/>
      <c r="B532" s="339"/>
      <c r="C532" s="339"/>
      <c r="D532" s="339"/>
      <c r="E532" s="339"/>
      <c r="F532" s="339"/>
      <c r="G532" s="339"/>
      <c r="H532" s="339"/>
      <c r="I532" s="339"/>
      <c r="J532" s="352"/>
      <c r="K532" s="339"/>
      <c r="L532" s="339"/>
      <c r="M532" s="339"/>
      <c r="N532" s="339"/>
      <c r="O532" s="339"/>
      <c r="P532" s="29"/>
      <c r="Q532" s="338"/>
      <c r="R532" s="339"/>
      <c r="S532" s="339"/>
      <c r="T532" s="339"/>
      <c r="U532" s="339"/>
      <c r="V532" s="339"/>
      <c r="W532" s="339"/>
      <c r="X532" s="339"/>
      <c r="Y532" s="339"/>
      <c r="Z532" s="339"/>
    </row>
    <row r="533" spans="1:26" ht="12.75" customHeight="1">
      <c r="A533" s="339"/>
      <c r="B533" s="339"/>
      <c r="C533" s="339"/>
      <c r="D533" s="339"/>
      <c r="E533" s="339"/>
      <c r="F533" s="339"/>
      <c r="G533" s="339"/>
      <c r="H533" s="339"/>
      <c r="I533" s="339"/>
      <c r="J533" s="352"/>
      <c r="K533" s="339"/>
      <c r="L533" s="339"/>
      <c r="M533" s="339"/>
      <c r="N533" s="339"/>
      <c r="O533" s="339"/>
      <c r="P533" s="29"/>
      <c r="Q533" s="338"/>
      <c r="R533" s="339"/>
      <c r="S533" s="339"/>
      <c r="T533" s="339"/>
      <c r="U533" s="339"/>
      <c r="V533" s="339"/>
      <c r="W533" s="339"/>
      <c r="X533" s="339"/>
      <c r="Y533" s="339"/>
      <c r="Z533" s="339"/>
    </row>
    <row r="534" spans="1:26" ht="12.75" customHeight="1">
      <c r="A534" s="339"/>
      <c r="B534" s="339"/>
      <c r="C534" s="339"/>
      <c r="D534" s="339"/>
      <c r="E534" s="339"/>
      <c r="F534" s="339"/>
      <c r="G534" s="339"/>
      <c r="H534" s="339"/>
      <c r="I534" s="339"/>
      <c r="J534" s="352"/>
      <c r="K534" s="339"/>
      <c r="L534" s="339"/>
      <c r="M534" s="339"/>
      <c r="N534" s="339"/>
      <c r="O534" s="339"/>
      <c r="P534" s="29"/>
      <c r="Q534" s="338"/>
      <c r="R534" s="339"/>
      <c r="S534" s="339"/>
      <c r="T534" s="339"/>
      <c r="U534" s="339"/>
      <c r="V534" s="339"/>
      <c r="W534" s="339"/>
      <c r="X534" s="339"/>
      <c r="Y534" s="339"/>
      <c r="Z534" s="339"/>
    </row>
    <row r="535" spans="1:26" ht="12.75" customHeight="1">
      <c r="A535" s="339"/>
      <c r="B535" s="339"/>
      <c r="C535" s="339"/>
      <c r="D535" s="339"/>
      <c r="E535" s="339"/>
      <c r="F535" s="339"/>
      <c r="G535" s="339"/>
      <c r="H535" s="339"/>
      <c r="I535" s="339"/>
      <c r="J535" s="352"/>
      <c r="K535" s="339"/>
      <c r="L535" s="339"/>
      <c r="M535" s="339"/>
      <c r="N535" s="339"/>
      <c r="O535" s="339"/>
      <c r="P535" s="29"/>
      <c r="Q535" s="338"/>
      <c r="R535" s="339"/>
      <c r="S535" s="339"/>
      <c r="T535" s="339"/>
      <c r="U535" s="339"/>
      <c r="V535" s="339"/>
      <c r="W535" s="339"/>
      <c r="X535" s="339"/>
      <c r="Y535" s="339"/>
      <c r="Z535" s="339"/>
    </row>
    <row r="536" spans="1:26" ht="12.75" customHeight="1">
      <c r="A536" s="339"/>
      <c r="B536" s="339"/>
      <c r="C536" s="339"/>
      <c r="D536" s="339"/>
      <c r="E536" s="339"/>
      <c r="F536" s="339"/>
      <c r="G536" s="339"/>
      <c r="H536" s="339"/>
      <c r="I536" s="339"/>
      <c r="J536" s="352"/>
      <c r="K536" s="339"/>
      <c r="L536" s="339"/>
      <c r="M536" s="339"/>
      <c r="N536" s="339"/>
      <c r="O536" s="339"/>
      <c r="P536" s="29"/>
      <c r="Q536" s="338"/>
      <c r="R536" s="339"/>
      <c r="S536" s="339"/>
      <c r="T536" s="339"/>
      <c r="U536" s="339"/>
      <c r="V536" s="339"/>
      <c r="W536" s="339"/>
      <c r="X536" s="339"/>
      <c r="Y536" s="339"/>
      <c r="Z536" s="339"/>
    </row>
    <row r="537" spans="1:26" ht="12.75" customHeight="1">
      <c r="A537" s="339"/>
      <c r="B537" s="339"/>
      <c r="C537" s="339"/>
      <c r="D537" s="339"/>
      <c r="E537" s="339"/>
      <c r="F537" s="339"/>
      <c r="G537" s="339"/>
      <c r="H537" s="339"/>
      <c r="I537" s="339"/>
      <c r="J537" s="352"/>
      <c r="K537" s="339"/>
      <c r="L537" s="339"/>
      <c r="M537" s="339"/>
      <c r="N537" s="339"/>
      <c r="O537" s="339"/>
      <c r="P537" s="29"/>
      <c r="Q537" s="338"/>
      <c r="R537" s="339"/>
      <c r="S537" s="339"/>
      <c r="T537" s="339"/>
      <c r="U537" s="339"/>
      <c r="V537" s="339"/>
      <c r="W537" s="339"/>
      <c r="X537" s="339"/>
      <c r="Y537" s="339"/>
      <c r="Z537" s="339"/>
    </row>
    <row r="538" spans="1:26" ht="12.75" customHeight="1">
      <c r="A538" s="339"/>
      <c r="B538" s="339"/>
      <c r="C538" s="339"/>
      <c r="D538" s="339"/>
      <c r="E538" s="339"/>
      <c r="F538" s="339"/>
      <c r="G538" s="339"/>
      <c r="H538" s="339"/>
      <c r="I538" s="339"/>
      <c r="J538" s="352"/>
      <c r="K538" s="339"/>
      <c r="L538" s="339"/>
      <c r="M538" s="339"/>
      <c r="N538" s="339"/>
      <c r="O538" s="339"/>
      <c r="P538" s="29"/>
      <c r="Q538" s="338"/>
      <c r="R538" s="339"/>
      <c r="S538" s="339"/>
      <c r="T538" s="339"/>
      <c r="U538" s="339"/>
      <c r="V538" s="339"/>
      <c r="W538" s="339"/>
      <c r="X538" s="339"/>
      <c r="Y538" s="339"/>
      <c r="Z538" s="339"/>
    </row>
    <row r="539" spans="1:26" ht="12.75" customHeight="1">
      <c r="A539" s="339"/>
      <c r="B539" s="339"/>
      <c r="C539" s="339"/>
      <c r="D539" s="339"/>
      <c r="E539" s="339"/>
      <c r="F539" s="339"/>
      <c r="G539" s="339"/>
      <c r="H539" s="339"/>
      <c r="I539" s="339"/>
      <c r="J539" s="352"/>
      <c r="K539" s="339"/>
      <c r="L539" s="339"/>
      <c r="M539" s="339"/>
      <c r="N539" s="339"/>
      <c r="O539" s="339"/>
      <c r="P539" s="29"/>
      <c r="Q539" s="338"/>
      <c r="R539" s="339"/>
      <c r="S539" s="339"/>
      <c r="T539" s="339"/>
      <c r="U539" s="339"/>
      <c r="V539" s="339"/>
      <c r="W539" s="339"/>
      <c r="X539" s="339"/>
      <c r="Y539" s="339"/>
      <c r="Z539" s="339"/>
    </row>
    <row r="540" spans="1:26" ht="12.75" customHeight="1">
      <c r="A540" s="339"/>
      <c r="B540" s="339"/>
      <c r="C540" s="339"/>
      <c r="D540" s="339"/>
      <c r="E540" s="339"/>
      <c r="F540" s="339"/>
      <c r="G540" s="339"/>
      <c r="H540" s="339"/>
      <c r="I540" s="339"/>
      <c r="J540" s="352"/>
      <c r="K540" s="339"/>
      <c r="L540" s="339"/>
      <c r="M540" s="339"/>
      <c r="N540" s="339"/>
      <c r="O540" s="339"/>
      <c r="P540" s="29"/>
      <c r="Q540" s="338"/>
      <c r="R540" s="339"/>
      <c r="S540" s="339"/>
      <c r="T540" s="339"/>
      <c r="U540" s="339"/>
      <c r="V540" s="339"/>
      <c r="W540" s="339"/>
      <c r="X540" s="339"/>
      <c r="Y540" s="339"/>
      <c r="Z540" s="339"/>
    </row>
    <row r="541" spans="1:26" ht="12.75" customHeight="1">
      <c r="A541" s="339"/>
      <c r="B541" s="339"/>
      <c r="C541" s="339"/>
      <c r="D541" s="339"/>
      <c r="E541" s="339"/>
      <c r="F541" s="339"/>
      <c r="G541" s="339"/>
      <c r="H541" s="339"/>
      <c r="I541" s="339"/>
      <c r="J541" s="352"/>
      <c r="K541" s="339"/>
      <c r="L541" s="339"/>
      <c r="M541" s="339"/>
      <c r="N541" s="339"/>
      <c r="O541" s="339"/>
      <c r="P541" s="29"/>
      <c r="Q541" s="338"/>
      <c r="R541" s="339"/>
      <c r="S541" s="339"/>
      <c r="T541" s="339"/>
      <c r="U541" s="339"/>
      <c r="V541" s="339"/>
      <c r="W541" s="339"/>
      <c r="X541" s="339"/>
      <c r="Y541" s="339"/>
      <c r="Z541" s="339"/>
    </row>
    <row r="542" spans="1:26" ht="12.75" customHeight="1">
      <c r="A542" s="339"/>
      <c r="B542" s="339"/>
      <c r="C542" s="339"/>
      <c r="D542" s="339"/>
      <c r="E542" s="339"/>
      <c r="F542" s="339"/>
      <c r="G542" s="339"/>
      <c r="H542" s="339"/>
      <c r="I542" s="339"/>
      <c r="J542" s="352"/>
      <c r="K542" s="339"/>
      <c r="L542" s="339"/>
      <c r="M542" s="339"/>
      <c r="N542" s="339"/>
      <c r="O542" s="339"/>
      <c r="P542" s="29"/>
      <c r="Q542" s="338"/>
      <c r="R542" s="339"/>
      <c r="S542" s="339"/>
      <c r="T542" s="339"/>
      <c r="U542" s="339"/>
      <c r="V542" s="339"/>
      <c r="W542" s="339"/>
      <c r="X542" s="339"/>
      <c r="Y542" s="339"/>
      <c r="Z542" s="339"/>
    </row>
    <row r="543" spans="1:26" ht="12.75" customHeight="1">
      <c r="A543" s="339"/>
      <c r="B543" s="339"/>
      <c r="C543" s="339"/>
      <c r="D543" s="339"/>
      <c r="E543" s="339"/>
      <c r="F543" s="339"/>
      <c r="G543" s="339"/>
      <c r="H543" s="339"/>
      <c r="I543" s="339"/>
      <c r="J543" s="352"/>
      <c r="K543" s="339"/>
      <c r="L543" s="339"/>
      <c r="M543" s="339"/>
      <c r="N543" s="339"/>
      <c r="O543" s="339"/>
      <c r="P543" s="29"/>
      <c r="Q543" s="338"/>
      <c r="R543" s="339"/>
      <c r="S543" s="339"/>
      <c r="T543" s="339"/>
      <c r="U543" s="339"/>
      <c r="V543" s="339"/>
      <c r="W543" s="339"/>
      <c r="X543" s="339"/>
      <c r="Y543" s="339"/>
      <c r="Z543" s="339"/>
    </row>
    <row r="544" spans="1:26" ht="12.75" customHeight="1">
      <c r="A544" s="339"/>
      <c r="B544" s="339"/>
      <c r="C544" s="339"/>
      <c r="D544" s="339"/>
      <c r="E544" s="339"/>
      <c r="F544" s="339"/>
      <c r="G544" s="339"/>
      <c r="H544" s="339"/>
      <c r="I544" s="339"/>
      <c r="J544" s="352"/>
      <c r="K544" s="339"/>
      <c r="L544" s="339"/>
      <c r="M544" s="339"/>
      <c r="N544" s="339"/>
      <c r="O544" s="339"/>
      <c r="P544" s="29"/>
      <c r="Q544" s="338"/>
      <c r="R544" s="339"/>
      <c r="S544" s="339"/>
      <c r="T544" s="339"/>
      <c r="U544" s="339"/>
      <c r="V544" s="339"/>
      <c r="W544" s="339"/>
      <c r="X544" s="339"/>
      <c r="Y544" s="339"/>
      <c r="Z544" s="339"/>
    </row>
    <row r="545" spans="1:26" ht="12.75" customHeight="1">
      <c r="A545" s="339"/>
      <c r="B545" s="339"/>
      <c r="C545" s="339"/>
      <c r="D545" s="339"/>
      <c r="E545" s="339"/>
      <c r="F545" s="339"/>
      <c r="G545" s="339"/>
      <c r="H545" s="339"/>
      <c r="I545" s="339"/>
      <c r="J545" s="352"/>
      <c r="K545" s="339"/>
      <c r="L545" s="339"/>
      <c r="M545" s="339"/>
      <c r="N545" s="339"/>
      <c r="O545" s="339"/>
      <c r="P545" s="29"/>
      <c r="Q545" s="338"/>
      <c r="R545" s="339"/>
      <c r="S545" s="339"/>
      <c r="T545" s="339"/>
      <c r="U545" s="339"/>
      <c r="V545" s="339"/>
      <c r="W545" s="339"/>
      <c r="X545" s="339"/>
      <c r="Y545" s="339"/>
      <c r="Z545" s="339"/>
    </row>
    <row r="546" spans="1:26" ht="12.75" customHeight="1">
      <c r="A546" s="339"/>
      <c r="B546" s="339"/>
      <c r="C546" s="339"/>
      <c r="D546" s="339"/>
      <c r="E546" s="339"/>
      <c r="F546" s="339"/>
      <c r="G546" s="339"/>
      <c r="H546" s="339"/>
      <c r="I546" s="339"/>
      <c r="J546" s="352"/>
      <c r="K546" s="339"/>
      <c r="L546" s="339"/>
      <c r="M546" s="339"/>
      <c r="N546" s="339"/>
      <c r="O546" s="339"/>
      <c r="P546" s="29"/>
      <c r="Q546" s="338"/>
      <c r="R546" s="339"/>
      <c r="S546" s="339"/>
      <c r="T546" s="339"/>
      <c r="U546" s="339"/>
      <c r="V546" s="339"/>
      <c r="W546" s="339"/>
      <c r="X546" s="339"/>
      <c r="Y546" s="339"/>
      <c r="Z546" s="339"/>
    </row>
    <row r="547" spans="1:26" ht="12.75" customHeight="1">
      <c r="A547" s="339"/>
      <c r="B547" s="339"/>
      <c r="C547" s="339"/>
      <c r="D547" s="339"/>
      <c r="E547" s="339"/>
      <c r="F547" s="339"/>
      <c r="G547" s="339"/>
      <c r="H547" s="339"/>
      <c r="I547" s="339"/>
      <c r="J547" s="352"/>
      <c r="K547" s="339"/>
      <c r="L547" s="339"/>
      <c r="M547" s="339"/>
      <c r="N547" s="339"/>
      <c r="O547" s="339"/>
      <c r="P547" s="29"/>
      <c r="Q547" s="338"/>
      <c r="R547" s="339"/>
      <c r="S547" s="339"/>
      <c r="T547" s="339"/>
      <c r="U547" s="339"/>
      <c r="V547" s="339"/>
      <c r="W547" s="339"/>
      <c r="X547" s="339"/>
      <c r="Y547" s="339"/>
      <c r="Z547" s="339"/>
    </row>
    <row r="548" spans="1:26" ht="12.75" customHeight="1">
      <c r="A548" s="339"/>
      <c r="B548" s="339"/>
      <c r="C548" s="339"/>
      <c r="D548" s="339"/>
      <c r="E548" s="339"/>
      <c r="F548" s="339"/>
      <c r="G548" s="339"/>
      <c r="H548" s="339"/>
      <c r="I548" s="339"/>
      <c r="J548" s="352"/>
      <c r="K548" s="339"/>
      <c r="L548" s="339"/>
      <c r="M548" s="339"/>
      <c r="N548" s="339"/>
      <c r="O548" s="339"/>
      <c r="P548" s="29"/>
      <c r="Q548" s="338"/>
      <c r="R548" s="339"/>
      <c r="S548" s="339"/>
      <c r="T548" s="339"/>
      <c r="U548" s="339"/>
      <c r="V548" s="339"/>
      <c r="W548" s="339"/>
      <c r="X548" s="339"/>
      <c r="Y548" s="339"/>
      <c r="Z548" s="339"/>
    </row>
    <row r="549" spans="1:26" ht="12.75" customHeight="1">
      <c r="A549" s="339"/>
      <c r="B549" s="339"/>
      <c r="C549" s="339"/>
      <c r="D549" s="339"/>
      <c r="E549" s="339"/>
      <c r="F549" s="339"/>
      <c r="G549" s="339"/>
      <c r="H549" s="339"/>
      <c r="I549" s="339"/>
      <c r="J549" s="352"/>
      <c r="K549" s="339"/>
      <c r="L549" s="339"/>
      <c r="M549" s="339"/>
      <c r="N549" s="339"/>
      <c r="O549" s="339"/>
      <c r="P549" s="29"/>
      <c r="Q549" s="338"/>
      <c r="R549" s="339"/>
      <c r="S549" s="339"/>
      <c r="T549" s="339"/>
      <c r="U549" s="339"/>
      <c r="V549" s="339"/>
      <c r="W549" s="339"/>
      <c r="X549" s="339"/>
      <c r="Y549" s="339"/>
      <c r="Z549" s="339"/>
    </row>
    <row r="550" spans="1:26" ht="12.75" customHeight="1">
      <c r="A550" s="339"/>
      <c r="B550" s="339"/>
      <c r="C550" s="339"/>
      <c r="D550" s="339"/>
      <c r="E550" s="339"/>
      <c r="F550" s="339"/>
      <c r="G550" s="339"/>
      <c r="H550" s="339"/>
      <c r="I550" s="339"/>
      <c r="J550" s="352"/>
      <c r="K550" s="339"/>
      <c r="L550" s="339"/>
      <c r="M550" s="339"/>
      <c r="N550" s="339"/>
      <c r="O550" s="339"/>
      <c r="P550" s="29"/>
      <c r="Q550" s="338"/>
      <c r="R550" s="339"/>
      <c r="S550" s="339"/>
      <c r="T550" s="339"/>
      <c r="U550" s="339"/>
      <c r="V550" s="339"/>
      <c r="W550" s="339"/>
      <c r="X550" s="339"/>
      <c r="Y550" s="339"/>
      <c r="Z550" s="339"/>
    </row>
    <row r="551" spans="1:26" ht="12.75" customHeight="1">
      <c r="A551" s="339"/>
      <c r="B551" s="339"/>
      <c r="C551" s="339"/>
      <c r="D551" s="339"/>
      <c r="E551" s="339"/>
      <c r="F551" s="339"/>
      <c r="G551" s="339"/>
      <c r="H551" s="339"/>
      <c r="I551" s="339"/>
      <c r="J551" s="352"/>
      <c r="K551" s="339"/>
      <c r="L551" s="339"/>
      <c r="M551" s="339"/>
      <c r="N551" s="339"/>
      <c r="O551" s="339"/>
      <c r="P551" s="29"/>
      <c r="Q551" s="338"/>
      <c r="R551" s="339"/>
      <c r="S551" s="339"/>
      <c r="T551" s="339"/>
      <c r="U551" s="339"/>
      <c r="V551" s="339"/>
      <c r="W551" s="339"/>
      <c r="X551" s="339"/>
      <c r="Y551" s="339"/>
      <c r="Z551" s="339"/>
    </row>
    <row r="552" spans="1:26" ht="12.75" customHeight="1">
      <c r="A552" s="339"/>
      <c r="B552" s="339"/>
      <c r="C552" s="339"/>
      <c r="D552" s="339"/>
      <c r="E552" s="339"/>
      <c r="F552" s="339"/>
      <c r="G552" s="339"/>
      <c r="H552" s="339"/>
      <c r="I552" s="339"/>
      <c r="J552" s="352"/>
      <c r="K552" s="339"/>
      <c r="L552" s="339"/>
      <c r="M552" s="339"/>
      <c r="N552" s="339"/>
      <c r="O552" s="339"/>
      <c r="P552" s="29"/>
      <c r="Q552" s="338"/>
      <c r="R552" s="339"/>
      <c r="S552" s="339"/>
      <c r="T552" s="339"/>
      <c r="U552" s="339"/>
      <c r="V552" s="339"/>
      <c r="W552" s="339"/>
      <c r="X552" s="339"/>
      <c r="Y552" s="339"/>
      <c r="Z552" s="339"/>
    </row>
    <row r="553" spans="1:26" ht="12.75" customHeight="1">
      <c r="A553" s="339"/>
      <c r="B553" s="339"/>
      <c r="C553" s="339"/>
      <c r="D553" s="339"/>
      <c r="E553" s="339"/>
      <c r="F553" s="339"/>
      <c r="G553" s="339"/>
      <c r="H553" s="339"/>
      <c r="I553" s="339"/>
      <c r="J553" s="352"/>
      <c r="K553" s="339"/>
      <c r="L553" s="339"/>
      <c r="M553" s="339"/>
      <c r="N553" s="339"/>
      <c r="O553" s="339"/>
      <c r="P553" s="29"/>
      <c r="Q553" s="338"/>
      <c r="R553" s="339"/>
      <c r="S553" s="339"/>
      <c r="T553" s="339"/>
      <c r="U553" s="339"/>
      <c r="V553" s="339"/>
      <c r="W553" s="339"/>
      <c r="X553" s="339"/>
      <c r="Y553" s="339"/>
      <c r="Z553" s="339"/>
    </row>
    <row r="554" spans="1:26" ht="12.75" customHeight="1">
      <c r="A554" s="339"/>
      <c r="B554" s="339"/>
      <c r="C554" s="339"/>
      <c r="D554" s="339"/>
      <c r="E554" s="339"/>
      <c r="F554" s="339"/>
      <c r="G554" s="339"/>
      <c r="H554" s="339"/>
      <c r="I554" s="339"/>
      <c r="J554" s="352"/>
      <c r="K554" s="339"/>
      <c r="L554" s="339"/>
      <c r="M554" s="339"/>
      <c r="N554" s="339"/>
      <c r="O554" s="339"/>
      <c r="P554" s="29"/>
      <c r="Q554" s="338"/>
      <c r="R554" s="339"/>
      <c r="S554" s="339"/>
      <c r="T554" s="339"/>
      <c r="U554" s="339"/>
      <c r="V554" s="339"/>
      <c r="W554" s="339"/>
      <c r="X554" s="339"/>
      <c r="Y554" s="339"/>
      <c r="Z554" s="339"/>
    </row>
    <row r="555" spans="1:26" ht="12.75" customHeight="1">
      <c r="A555" s="339"/>
      <c r="B555" s="339"/>
      <c r="C555" s="339"/>
      <c r="D555" s="339"/>
      <c r="E555" s="339"/>
      <c r="F555" s="339"/>
      <c r="G555" s="339"/>
      <c r="H555" s="339"/>
      <c r="I555" s="339"/>
      <c r="J555" s="352"/>
      <c r="K555" s="339"/>
      <c r="L555" s="339"/>
      <c r="M555" s="339"/>
      <c r="N555" s="339"/>
      <c r="O555" s="339"/>
      <c r="P555" s="29"/>
      <c r="Q555" s="338"/>
      <c r="R555" s="339"/>
      <c r="S555" s="339"/>
      <c r="T555" s="339"/>
      <c r="U555" s="339"/>
      <c r="V555" s="339"/>
      <c r="W555" s="339"/>
      <c r="X555" s="339"/>
      <c r="Y555" s="339"/>
      <c r="Z555" s="339"/>
    </row>
    <row r="556" spans="1:26" ht="12.75" customHeight="1">
      <c r="A556" s="339"/>
      <c r="B556" s="339"/>
      <c r="C556" s="339"/>
      <c r="D556" s="339"/>
      <c r="E556" s="339"/>
      <c r="F556" s="339"/>
      <c r="G556" s="339"/>
      <c r="H556" s="339"/>
      <c r="I556" s="339"/>
      <c r="J556" s="352"/>
      <c r="K556" s="339"/>
      <c r="L556" s="339"/>
      <c r="M556" s="339"/>
      <c r="N556" s="339"/>
      <c r="O556" s="339"/>
      <c r="P556" s="29"/>
      <c r="Q556" s="338"/>
      <c r="R556" s="339"/>
      <c r="S556" s="339"/>
      <c r="T556" s="339"/>
      <c r="U556" s="339"/>
      <c r="V556" s="339"/>
      <c r="W556" s="339"/>
      <c r="X556" s="339"/>
      <c r="Y556" s="339"/>
      <c r="Z556" s="339"/>
    </row>
    <row r="557" spans="1:26" ht="12.75" customHeight="1">
      <c r="A557" s="339"/>
      <c r="B557" s="339"/>
      <c r="C557" s="339"/>
      <c r="D557" s="339"/>
      <c r="E557" s="339"/>
      <c r="F557" s="339"/>
      <c r="G557" s="339"/>
      <c r="H557" s="339"/>
      <c r="I557" s="339"/>
      <c r="J557" s="352"/>
      <c r="K557" s="339"/>
      <c r="L557" s="339"/>
      <c r="M557" s="339"/>
      <c r="N557" s="339"/>
      <c r="O557" s="339"/>
      <c r="P557" s="29"/>
      <c r="Q557" s="338"/>
      <c r="R557" s="339"/>
      <c r="S557" s="339"/>
      <c r="T557" s="339"/>
      <c r="U557" s="339"/>
      <c r="V557" s="339"/>
      <c r="W557" s="339"/>
      <c r="X557" s="339"/>
      <c r="Y557" s="339"/>
      <c r="Z557" s="339"/>
    </row>
    <row r="558" spans="1:26" ht="12.75" customHeight="1">
      <c r="A558" s="339"/>
      <c r="B558" s="339"/>
      <c r="C558" s="339"/>
      <c r="D558" s="339"/>
      <c r="E558" s="339"/>
      <c r="F558" s="339"/>
      <c r="G558" s="339"/>
      <c r="H558" s="339"/>
      <c r="I558" s="339"/>
      <c r="J558" s="352"/>
      <c r="K558" s="339"/>
      <c r="L558" s="339"/>
      <c r="M558" s="339"/>
      <c r="N558" s="339"/>
      <c r="O558" s="339"/>
      <c r="P558" s="29"/>
      <c r="Q558" s="338"/>
      <c r="R558" s="339"/>
      <c r="S558" s="339"/>
      <c r="T558" s="339"/>
      <c r="U558" s="339"/>
      <c r="V558" s="339"/>
      <c r="W558" s="339"/>
      <c r="X558" s="339"/>
      <c r="Y558" s="339"/>
      <c r="Z558" s="339"/>
    </row>
    <row r="559" spans="1:26" ht="12.75" customHeight="1">
      <c r="A559" s="339"/>
      <c r="B559" s="339"/>
      <c r="C559" s="339"/>
      <c r="D559" s="339"/>
      <c r="E559" s="339"/>
      <c r="F559" s="339"/>
      <c r="G559" s="339"/>
      <c r="H559" s="339"/>
      <c r="I559" s="339"/>
      <c r="J559" s="352"/>
      <c r="K559" s="339"/>
      <c r="L559" s="339"/>
      <c r="M559" s="339"/>
      <c r="N559" s="339"/>
      <c r="O559" s="339"/>
      <c r="P559" s="29"/>
      <c r="Q559" s="338"/>
      <c r="R559" s="339"/>
      <c r="S559" s="339"/>
      <c r="T559" s="339"/>
      <c r="U559" s="339"/>
      <c r="V559" s="339"/>
      <c r="W559" s="339"/>
      <c r="X559" s="339"/>
      <c r="Y559" s="339"/>
      <c r="Z559" s="339"/>
    </row>
    <row r="560" spans="1:26" ht="12.75" customHeight="1">
      <c r="A560" s="339"/>
      <c r="B560" s="339"/>
      <c r="C560" s="339"/>
      <c r="D560" s="339"/>
      <c r="E560" s="339"/>
      <c r="F560" s="339"/>
      <c r="G560" s="339"/>
      <c r="H560" s="339"/>
      <c r="I560" s="339"/>
      <c r="J560" s="352"/>
      <c r="K560" s="339"/>
      <c r="L560" s="339"/>
      <c r="M560" s="339"/>
      <c r="N560" s="339"/>
      <c r="O560" s="339"/>
      <c r="P560" s="29"/>
      <c r="Q560" s="338"/>
      <c r="R560" s="339"/>
      <c r="S560" s="339"/>
      <c r="T560" s="339"/>
      <c r="U560" s="339"/>
      <c r="V560" s="339"/>
      <c r="W560" s="339"/>
      <c r="X560" s="339"/>
      <c r="Y560" s="339"/>
      <c r="Z560" s="339"/>
    </row>
    <row r="561" spans="1:26" ht="12.75" customHeight="1">
      <c r="A561" s="339"/>
      <c r="B561" s="339"/>
      <c r="C561" s="339"/>
      <c r="D561" s="339"/>
      <c r="E561" s="339"/>
      <c r="F561" s="339"/>
      <c r="G561" s="339"/>
      <c r="H561" s="339"/>
      <c r="I561" s="339"/>
      <c r="J561" s="352"/>
      <c r="K561" s="339"/>
      <c r="L561" s="339"/>
      <c r="M561" s="339"/>
      <c r="N561" s="339"/>
      <c r="O561" s="339"/>
      <c r="P561" s="29"/>
      <c r="Q561" s="338"/>
      <c r="R561" s="339"/>
      <c r="S561" s="339"/>
      <c r="T561" s="339"/>
      <c r="U561" s="339"/>
      <c r="V561" s="339"/>
      <c r="W561" s="339"/>
      <c r="X561" s="339"/>
      <c r="Y561" s="339"/>
      <c r="Z561" s="339"/>
    </row>
    <row r="562" spans="1:26" ht="12.75" customHeight="1">
      <c r="A562" s="339"/>
      <c r="B562" s="339"/>
      <c r="C562" s="339"/>
      <c r="D562" s="339"/>
      <c r="E562" s="339"/>
      <c r="F562" s="339"/>
      <c r="G562" s="339"/>
      <c r="H562" s="339"/>
      <c r="I562" s="339"/>
      <c r="J562" s="352"/>
      <c r="K562" s="339"/>
      <c r="L562" s="339"/>
      <c r="M562" s="339"/>
      <c r="N562" s="339"/>
      <c r="O562" s="339"/>
      <c r="P562" s="29"/>
      <c r="Q562" s="338"/>
      <c r="R562" s="339"/>
      <c r="S562" s="339"/>
      <c r="T562" s="339"/>
      <c r="U562" s="339"/>
      <c r="V562" s="339"/>
      <c r="W562" s="339"/>
      <c r="X562" s="339"/>
      <c r="Y562" s="339"/>
      <c r="Z562" s="339"/>
    </row>
    <row r="563" spans="1:26" ht="12.75" customHeight="1">
      <c r="A563" s="339"/>
      <c r="B563" s="339"/>
      <c r="C563" s="339"/>
      <c r="D563" s="339"/>
      <c r="E563" s="339"/>
      <c r="F563" s="339"/>
      <c r="G563" s="339"/>
      <c r="H563" s="339"/>
      <c r="I563" s="339"/>
      <c r="J563" s="352"/>
      <c r="K563" s="339"/>
      <c r="L563" s="339"/>
      <c r="M563" s="339"/>
      <c r="N563" s="339"/>
      <c r="O563" s="339"/>
      <c r="P563" s="29"/>
      <c r="Q563" s="338"/>
      <c r="R563" s="339"/>
      <c r="S563" s="339"/>
      <c r="T563" s="339"/>
      <c r="U563" s="339"/>
      <c r="V563" s="339"/>
      <c r="W563" s="339"/>
      <c r="X563" s="339"/>
      <c r="Y563" s="339"/>
      <c r="Z563" s="339"/>
    </row>
    <row r="564" spans="1:26" ht="12.75" customHeight="1">
      <c r="A564" s="339"/>
      <c r="B564" s="339"/>
      <c r="C564" s="339"/>
      <c r="D564" s="339"/>
      <c r="E564" s="339"/>
      <c r="F564" s="339"/>
      <c r="G564" s="339"/>
      <c r="H564" s="339"/>
      <c r="I564" s="339"/>
      <c r="J564" s="352"/>
      <c r="K564" s="339"/>
      <c r="L564" s="339"/>
      <c r="M564" s="339"/>
      <c r="N564" s="339"/>
      <c r="O564" s="339"/>
      <c r="P564" s="29"/>
      <c r="Q564" s="338"/>
      <c r="R564" s="339"/>
      <c r="S564" s="339"/>
      <c r="T564" s="339"/>
      <c r="U564" s="339"/>
      <c r="V564" s="339"/>
      <c r="W564" s="339"/>
      <c r="X564" s="339"/>
      <c r="Y564" s="339"/>
      <c r="Z564" s="339"/>
    </row>
    <row r="565" spans="1:26" ht="12.75" customHeight="1">
      <c r="A565" s="339"/>
      <c r="B565" s="339"/>
      <c r="C565" s="339"/>
      <c r="D565" s="339"/>
      <c r="E565" s="339"/>
      <c r="F565" s="339"/>
      <c r="G565" s="339"/>
      <c r="H565" s="339"/>
      <c r="I565" s="339"/>
      <c r="J565" s="352"/>
      <c r="K565" s="339"/>
      <c r="L565" s="339"/>
      <c r="M565" s="339"/>
      <c r="N565" s="339"/>
      <c r="O565" s="339"/>
      <c r="P565" s="29"/>
      <c r="Q565" s="338"/>
      <c r="R565" s="339"/>
      <c r="S565" s="339"/>
      <c r="T565" s="339"/>
      <c r="U565" s="339"/>
      <c r="V565" s="339"/>
      <c r="W565" s="339"/>
      <c r="X565" s="339"/>
      <c r="Y565" s="339"/>
      <c r="Z565" s="339"/>
    </row>
    <row r="566" spans="1:26" ht="12.75" customHeight="1">
      <c r="A566" s="339"/>
      <c r="B566" s="339"/>
      <c r="C566" s="339"/>
      <c r="D566" s="339"/>
      <c r="E566" s="339"/>
      <c r="F566" s="339"/>
      <c r="G566" s="339"/>
      <c r="H566" s="339"/>
      <c r="I566" s="339"/>
      <c r="J566" s="352"/>
      <c r="K566" s="339"/>
      <c r="L566" s="339"/>
      <c r="M566" s="339"/>
      <c r="N566" s="339"/>
      <c r="O566" s="339"/>
      <c r="P566" s="29"/>
      <c r="Q566" s="338"/>
      <c r="R566" s="339"/>
      <c r="S566" s="339"/>
      <c r="T566" s="339"/>
      <c r="U566" s="339"/>
      <c r="V566" s="339"/>
      <c r="W566" s="339"/>
      <c r="X566" s="339"/>
      <c r="Y566" s="339"/>
      <c r="Z566" s="339"/>
    </row>
    <row r="567" spans="1:26" ht="12.75" customHeight="1">
      <c r="A567" s="339"/>
      <c r="B567" s="339"/>
      <c r="C567" s="339"/>
      <c r="D567" s="339"/>
      <c r="E567" s="339"/>
      <c r="F567" s="339"/>
      <c r="G567" s="339"/>
      <c r="H567" s="339"/>
      <c r="I567" s="339"/>
      <c r="J567" s="352"/>
      <c r="K567" s="339"/>
      <c r="L567" s="339"/>
      <c r="M567" s="339"/>
      <c r="N567" s="339"/>
      <c r="O567" s="339"/>
      <c r="P567" s="29"/>
      <c r="Q567" s="338"/>
      <c r="R567" s="339"/>
      <c r="S567" s="339"/>
      <c r="T567" s="339"/>
      <c r="U567" s="339"/>
      <c r="V567" s="339"/>
      <c r="W567" s="339"/>
      <c r="X567" s="339"/>
      <c r="Y567" s="339"/>
      <c r="Z567" s="339"/>
    </row>
    <row r="568" spans="1:26" ht="12.75" customHeight="1">
      <c r="A568" s="339"/>
      <c r="B568" s="339"/>
      <c r="C568" s="339"/>
      <c r="D568" s="339"/>
      <c r="E568" s="339"/>
      <c r="F568" s="339"/>
      <c r="G568" s="339"/>
      <c r="H568" s="339"/>
      <c r="I568" s="339"/>
      <c r="J568" s="352"/>
      <c r="K568" s="339"/>
      <c r="L568" s="339"/>
      <c r="M568" s="339"/>
      <c r="N568" s="339"/>
      <c r="O568" s="339"/>
      <c r="P568" s="29"/>
      <c r="Q568" s="338"/>
      <c r="R568" s="339"/>
      <c r="S568" s="339"/>
      <c r="T568" s="339"/>
      <c r="U568" s="339"/>
      <c r="V568" s="339"/>
      <c r="W568" s="339"/>
      <c r="X568" s="339"/>
      <c r="Y568" s="339"/>
      <c r="Z568" s="339"/>
    </row>
    <row r="569" spans="1:26" ht="12.75" customHeight="1">
      <c r="A569" s="339"/>
      <c r="B569" s="339"/>
      <c r="C569" s="339"/>
      <c r="D569" s="339"/>
      <c r="E569" s="339"/>
      <c r="F569" s="339"/>
      <c r="G569" s="339"/>
      <c r="H569" s="339"/>
      <c r="I569" s="339"/>
      <c r="J569" s="352"/>
      <c r="K569" s="339"/>
      <c r="L569" s="339"/>
      <c r="M569" s="339"/>
      <c r="N569" s="339"/>
      <c r="O569" s="339"/>
      <c r="P569" s="29"/>
      <c r="Q569" s="338"/>
      <c r="R569" s="339"/>
      <c r="S569" s="339"/>
      <c r="T569" s="339"/>
      <c r="U569" s="339"/>
      <c r="V569" s="339"/>
      <c r="W569" s="339"/>
      <c r="X569" s="339"/>
      <c r="Y569" s="339"/>
      <c r="Z569" s="339"/>
    </row>
    <row r="570" spans="1:26" ht="12.75" customHeight="1">
      <c r="A570" s="339"/>
      <c r="B570" s="339"/>
      <c r="C570" s="339"/>
      <c r="D570" s="339"/>
      <c r="E570" s="339"/>
      <c r="F570" s="339"/>
      <c r="G570" s="339"/>
      <c r="H570" s="339"/>
      <c r="I570" s="339"/>
      <c r="J570" s="352"/>
      <c r="K570" s="339"/>
      <c r="L570" s="339"/>
      <c r="M570" s="339"/>
      <c r="N570" s="339"/>
      <c r="O570" s="339"/>
      <c r="P570" s="29"/>
      <c r="Q570" s="338"/>
      <c r="R570" s="339"/>
      <c r="S570" s="339"/>
      <c r="T570" s="339"/>
      <c r="U570" s="339"/>
      <c r="V570" s="339"/>
      <c r="W570" s="339"/>
      <c r="X570" s="339"/>
      <c r="Y570" s="339"/>
      <c r="Z570" s="339"/>
    </row>
    <row r="571" spans="1:26" ht="12.75" customHeight="1">
      <c r="A571" s="339"/>
      <c r="B571" s="339"/>
      <c r="C571" s="339"/>
      <c r="D571" s="339"/>
      <c r="E571" s="339"/>
      <c r="F571" s="339"/>
      <c r="G571" s="339"/>
      <c r="H571" s="339"/>
      <c r="I571" s="339"/>
      <c r="J571" s="352"/>
      <c r="K571" s="339"/>
      <c r="L571" s="339"/>
      <c r="M571" s="339"/>
      <c r="N571" s="339"/>
      <c r="O571" s="339"/>
      <c r="P571" s="29"/>
      <c r="Q571" s="338"/>
      <c r="R571" s="339"/>
      <c r="S571" s="339"/>
      <c r="T571" s="339"/>
      <c r="U571" s="339"/>
      <c r="V571" s="339"/>
      <c r="W571" s="339"/>
      <c r="X571" s="339"/>
      <c r="Y571" s="339"/>
      <c r="Z571" s="339"/>
    </row>
    <row r="572" spans="1:26" ht="12.75" customHeight="1">
      <c r="A572" s="339"/>
      <c r="B572" s="339"/>
      <c r="C572" s="339"/>
      <c r="D572" s="339"/>
      <c r="E572" s="339"/>
      <c r="F572" s="339"/>
      <c r="G572" s="339"/>
      <c r="H572" s="339"/>
      <c r="I572" s="339"/>
      <c r="J572" s="352"/>
      <c r="K572" s="339"/>
      <c r="L572" s="339"/>
      <c r="M572" s="339"/>
      <c r="N572" s="339"/>
      <c r="O572" s="339"/>
      <c r="P572" s="29"/>
      <c r="Q572" s="338"/>
      <c r="R572" s="339"/>
      <c r="S572" s="339"/>
      <c r="T572" s="339"/>
      <c r="U572" s="339"/>
      <c r="V572" s="339"/>
      <c r="W572" s="339"/>
      <c r="X572" s="339"/>
      <c r="Y572" s="339"/>
      <c r="Z572" s="339"/>
    </row>
    <row r="573" spans="1:26" ht="12.75" customHeight="1">
      <c r="A573" s="339"/>
      <c r="B573" s="339"/>
      <c r="C573" s="339"/>
      <c r="D573" s="339"/>
      <c r="E573" s="339"/>
      <c r="F573" s="339"/>
      <c r="G573" s="339"/>
      <c r="H573" s="339"/>
      <c r="I573" s="339"/>
      <c r="J573" s="352"/>
      <c r="K573" s="339"/>
      <c r="L573" s="339"/>
      <c r="M573" s="339"/>
      <c r="N573" s="339"/>
      <c r="O573" s="339"/>
      <c r="P573" s="29"/>
      <c r="Q573" s="338"/>
      <c r="R573" s="339"/>
      <c r="S573" s="339"/>
      <c r="T573" s="339"/>
      <c r="U573" s="339"/>
      <c r="V573" s="339"/>
      <c r="W573" s="339"/>
      <c r="X573" s="339"/>
      <c r="Y573" s="339"/>
      <c r="Z573" s="339"/>
    </row>
    <row r="574" spans="1:26" ht="12.75" customHeight="1">
      <c r="A574" s="339"/>
      <c r="B574" s="339"/>
      <c r="C574" s="339"/>
      <c r="D574" s="339"/>
      <c r="E574" s="339"/>
      <c r="F574" s="339"/>
      <c r="G574" s="339"/>
      <c r="H574" s="339"/>
      <c r="I574" s="339"/>
      <c r="J574" s="352"/>
      <c r="K574" s="339"/>
      <c r="L574" s="339"/>
      <c r="M574" s="339"/>
      <c r="N574" s="339"/>
      <c r="O574" s="339"/>
      <c r="P574" s="29"/>
      <c r="Q574" s="338"/>
      <c r="R574" s="339"/>
      <c r="S574" s="339"/>
      <c r="T574" s="339"/>
      <c r="U574" s="339"/>
      <c r="V574" s="339"/>
      <c r="W574" s="339"/>
      <c r="X574" s="339"/>
      <c r="Y574" s="339"/>
      <c r="Z574" s="339"/>
    </row>
    <row r="575" spans="1:26" ht="12.75" customHeight="1">
      <c r="A575" s="339"/>
      <c r="B575" s="339"/>
      <c r="C575" s="339"/>
      <c r="D575" s="339"/>
      <c r="E575" s="339"/>
      <c r="F575" s="339"/>
      <c r="G575" s="339"/>
      <c r="H575" s="339"/>
      <c r="I575" s="339"/>
      <c r="J575" s="352"/>
      <c r="K575" s="339"/>
      <c r="L575" s="339"/>
      <c r="M575" s="339"/>
      <c r="N575" s="339"/>
      <c r="O575" s="339"/>
      <c r="P575" s="29"/>
      <c r="Q575" s="338"/>
      <c r="R575" s="339"/>
      <c r="S575" s="339"/>
      <c r="T575" s="339"/>
      <c r="U575" s="339"/>
      <c r="V575" s="339"/>
      <c r="W575" s="339"/>
      <c r="X575" s="339"/>
      <c r="Y575" s="339"/>
      <c r="Z575" s="339"/>
    </row>
    <row r="576" spans="1:26" ht="12.75" customHeight="1">
      <c r="A576" s="339"/>
      <c r="B576" s="339"/>
      <c r="C576" s="339"/>
      <c r="D576" s="339"/>
      <c r="E576" s="339"/>
      <c r="F576" s="339"/>
      <c r="G576" s="339"/>
      <c r="H576" s="339"/>
      <c r="I576" s="339"/>
      <c r="J576" s="352"/>
      <c r="K576" s="339"/>
      <c r="L576" s="339"/>
      <c r="M576" s="339"/>
      <c r="N576" s="339"/>
      <c r="O576" s="339"/>
      <c r="P576" s="29"/>
      <c r="Q576" s="338"/>
      <c r="R576" s="339"/>
      <c r="S576" s="339"/>
      <c r="T576" s="339"/>
      <c r="U576" s="339"/>
      <c r="V576" s="339"/>
      <c r="W576" s="339"/>
      <c r="X576" s="339"/>
      <c r="Y576" s="339"/>
      <c r="Z576" s="339"/>
    </row>
    <row r="577" spans="1:26" ht="12.75" customHeight="1">
      <c r="A577" s="339"/>
      <c r="B577" s="339"/>
      <c r="C577" s="339"/>
      <c r="D577" s="339"/>
      <c r="E577" s="339"/>
      <c r="F577" s="339"/>
      <c r="G577" s="339"/>
      <c r="H577" s="339"/>
      <c r="I577" s="339"/>
      <c r="J577" s="352"/>
      <c r="K577" s="339"/>
      <c r="L577" s="339"/>
      <c r="M577" s="339"/>
      <c r="N577" s="339"/>
      <c r="O577" s="339"/>
      <c r="P577" s="29"/>
      <c r="Q577" s="338"/>
      <c r="R577" s="339"/>
      <c r="S577" s="339"/>
      <c r="T577" s="339"/>
      <c r="U577" s="339"/>
      <c r="V577" s="339"/>
      <c r="W577" s="339"/>
      <c r="X577" s="339"/>
      <c r="Y577" s="339"/>
      <c r="Z577" s="339"/>
    </row>
    <row r="578" spans="1:26" ht="12.75" customHeight="1">
      <c r="A578" s="339"/>
      <c r="B578" s="339"/>
      <c r="C578" s="339"/>
      <c r="D578" s="339"/>
      <c r="E578" s="339"/>
      <c r="F578" s="339"/>
      <c r="G578" s="339"/>
      <c r="H578" s="339"/>
      <c r="I578" s="339"/>
      <c r="J578" s="352"/>
      <c r="K578" s="339"/>
      <c r="L578" s="339"/>
      <c r="M578" s="339"/>
      <c r="N578" s="339"/>
      <c r="O578" s="339"/>
      <c r="P578" s="29"/>
      <c r="Q578" s="338"/>
      <c r="R578" s="339"/>
      <c r="S578" s="339"/>
      <c r="T578" s="339"/>
      <c r="U578" s="339"/>
      <c r="V578" s="339"/>
      <c r="W578" s="339"/>
      <c r="X578" s="339"/>
      <c r="Y578" s="339"/>
      <c r="Z578" s="339"/>
    </row>
    <row r="579" spans="1:26" ht="12.75" customHeight="1">
      <c r="A579" s="339"/>
      <c r="B579" s="339"/>
      <c r="C579" s="339"/>
      <c r="D579" s="339"/>
      <c r="E579" s="339"/>
      <c r="F579" s="339"/>
      <c r="G579" s="339"/>
      <c r="H579" s="339"/>
      <c r="I579" s="339"/>
      <c r="J579" s="352"/>
      <c r="K579" s="339"/>
      <c r="L579" s="339"/>
      <c r="M579" s="339"/>
      <c r="N579" s="339"/>
      <c r="O579" s="339"/>
      <c r="P579" s="29"/>
      <c r="Q579" s="338"/>
      <c r="R579" s="339"/>
      <c r="S579" s="339"/>
      <c r="T579" s="339"/>
      <c r="U579" s="339"/>
      <c r="V579" s="339"/>
      <c r="W579" s="339"/>
      <c r="X579" s="339"/>
      <c r="Y579" s="339"/>
      <c r="Z579" s="339"/>
    </row>
    <row r="580" spans="1:26" ht="12.75" customHeight="1">
      <c r="A580" s="339"/>
      <c r="B580" s="339"/>
      <c r="C580" s="339"/>
      <c r="D580" s="339"/>
      <c r="E580" s="339"/>
      <c r="F580" s="339"/>
      <c r="G580" s="339"/>
      <c r="H580" s="339"/>
      <c r="I580" s="339"/>
      <c r="J580" s="352"/>
      <c r="K580" s="339"/>
      <c r="L580" s="339"/>
      <c r="M580" s="339"/>
      <c r="N580" s="339"/>
      <c r="O580" s="339"/>
      <c r="P580" s="29"/>
      <c r="Q580" s="338"/>
      <c r="R580" s="339"/>
      <c r="S580" s="339"/>
      <c r="T580" s="339"/>
      <c r="U580" s="339"/>
      <c r="V580" s="339"/>
      <c r="W580" s="339"/>
      <c r="X580" s="339"/>
      <c r="Y580" s="339"/>
      <c r="Z580" s="339"/>
    </row>
    <row r="581" spans="1:26" ht="12.75" customHeight="1">
      <c r="A581" s="339"/>
      <c r="B581" s="339"/>
      <c r="C581" s="339"/>
      <c r="D581" s="339"/>
      <c r="E581" s="339"/>
      <c r="F581" s="339"/>
      <c r="G581" s="339"/>
      <c r="H581" s="339"/>
      <c r="I581" s="339"/>
      <c r="J581" s="352"/>
      <c r="K581" s="339"/>
      <c r="L581" s="339"/>
      <c r="M581" s="339"/>
      <c r="N581" s="339"/>
      <c r="O581" s="339"/>
      <c r="P581" s="29"/>
      <c r="Q581" s="338"/>
      <c r="R581" s="339"/>
      <c r="S581" s="339"/>
      <c r="T581" s="339"/>
      <c r="U581" s="339"/>
      <c r="V581" s="339"/>
      <c r="W581" s="339"/>
      <c r="X581" s="339"/>
      <c r="Y581" s="339"/>
      <c r="Z581" s="339"/>
    </row>
    <row r="582" spans="1:26" ht="12.75" customHeight="1">
      <c r="A582" s="339"/>
      <c r="B582" s="339"/>
      <c r="C582" s="339"/>
      <c r="D582" s="339"/>
      <c r="E582" s="339"/>
      <c r="F582" s="339"/>
      <c r="G582" s="339"/>
      <c r="H582" s="339"/>
      <c r="I582" s="339"/>
      <c r="J582" s="352"/>
      <c r="K582" s="339"/>
      <c r="L582" s="339"/>
      <c r="M582" s="339"/>
      <c r="N582" s="339"/>
      <c r="O582" s="339"/>
      <c r="P582" s="29"/>
      <c r="Q582" s="338"/>
      <c r="R582" s="339"/>
      <c r="S582" s="339"/>
      <c r="T582" s="339"/>
      <c r="U582" s="339"/>
      <c r="V582" s="339"/>
      <c r="W582" s="339"/>
      <c r="X582" s="339"/>
      <c r="Y582" s="339"/>
      <c r="Z582" s="339"/>
    </row>
    <row r="583" spans="1:26" ht="12.75" customHeight="1">
      <c r="A583" s="339"/>
      <c r="B583" s="339"/>
      <c r="C583" s="339"/>
      <c r="D583" s="339"/>
      <c r="E583" s="339"/>
      <c r="F583" s="339"/>
      <c r="G583" s="339"/>
      <c r="H583" s="339"/>
      <c r="I583" s="339"/>
      <c r="J583" s="352"/>
      <c r="K583" s="339"/>
      <c r="L583" s="339"/>
      <c r="M583" s="339"/>
      <c r="N583" s="339"/>
      <c r="O583" s="339"/>
      <c r="P583" s="29"/>
      <c r="Q583" s="338"/>
      <c r="R583" s="339"/>
      <c r="S583" s="339"/>
      <c r="T583" s="339"/>
      <c r="U583" s="339"/>
      <c r="V583" s="339"/>
      <c r="W583" s="339"/>
      <c r="X583" s="339"/>
      <c r="Y583" s="339"/>
      <c r="Z583" s="339"/>
    </row>
    <row r="584" spans="1:26" ht="12.75" customHeight="1">
      <c r="A584" s="339"/>
      <c r="B584" s="339"/>
      <c r="C584" s="339"/>
      <c r="D584" s="339"/>
      <c r="E584" s="339"/>
      <c r="F584" s="339"/>
      <c r="G584" s="339"/>
      <c r="H584" s="339"/>
      <c r="I584" s="339"/>
      <c r="J584" s="352"/>
      <c r="K584" s="339"/>
      <c r="L584" s="339"/>
      <c r="M584" s="339"/>
      <c r="N584" s="339"/>
      <c r="O584" s="339"/>
      <c r="P584" s="29"/>
      <c r="Q584" s="338"/>
      <c r="R584" s="339"/>
      <c r="S584" s="339"/>
      <c r="T584" s="339"/>
      <c r="U584" s="339"/>
      <c r="V584" s="339"/>
      <c r="W584" s="339"/>
      <c r="X584" s="339"/>
      <c r="Y584" s="339"/>
      <c r="Z584" s="339"/>
    </row>
    <row r="585" spans="1:26" ht="12.75" customHeight="1">
      <c r="A585" s="339"/>
      <c r="B585" s="339"/>
      <c r="C585" s="339"/>
      <c r="D585" s="339"/>
      <c r="E585" s="339"/>
      <c r="F585" s="339"/>
      <c r="G585" s="339"/>
      <c r="H585" s="339"/>
      <c r="I585" s="339"/>
      <c r="J585" s="352"/>
      <c r="K585" s="339"/>
      <c r="L585" s="339"/>
      <c r="M585" s="339"/>
      <c r="N585" s="339"/>
      <c r="O585" s="339"/>
      <c r="P585" s="29"/>
      <c r="Q585" s="338"/>
      <c r="R585" s="339"/>
      <c r="S585" s="339"/>
      <c r="T585" s="339"/>
      <c r="U585" s="339"/>
      <c r="V585" s="339"/>
      <c r="W585" s="339"/>
      <c r="X585" s="339"/>
      <c r="Y585" s="339"/>
      <c r="Z585" s="339"/>
    </row>
    <row r="586" spans="1:26" ht="12.75" customHeight="1">
      <c r="A586" s="339"/>
      <c r="B586" s="339"/>
      <c r="C586" s="339"/>
      <c r="D586" s="339"/>
      <c r="E586" s="339"/>
      <c r="F586" s="339"/>
      <c r="G586" s="339"/>
      <c r="H586" s="339"/>
      <c r="I586" s="339"/>
      <c r="J586" s="352"/>
      <c r="K586" s="339"/>
      <c r="L586" s="339"/>
      <c r="M586" s="339"/>
      <c r="N586" s="339"/>
      <c r="O586" s="339"/>
      <c r="P586" s="29"/>
      <c r="Q586" s="338"/>
      <c r="R586" s="339"/>
      <c r="S586" s="339"/>
      <c r="T586" s="339"/>
      <c r="U586" s="339"/>
      <c r="V586" s="339"/>
      <c r="W586" s="339"/>
      <c r="X586" s="339"/>
      <c r="Y586" s="339"/>
      <c r="Z586" s="339"/>
    </row>
    <row r="587" spans="1:26" ht="12.75" customHeight="1">
      <c r="A587" s="339"/>
      <c r="B587" s="339"/>
      <c r="C587" s="339"/>
      <c r="D587" s="339"/>
      <c r="E587" s="339"/>
      <c r="F587" s="339"/>
      <c r="G587" s="339"/>
      <c r="H587" s="339"/>
      <c r="I587" s="339"/>
      <c r="J587" s="352"/>
      <c r="K587" s="339"/>
      <c r="L587" s="339"/>
      <c r="M587" s="339"/>
      <c r="N587" s="339"/>
      <c r="O587" s="339"/>
      <c r="P587" s="29"/>
      <c r="Q587" s="338"/>
      <c r="R587" s="339"/>
      <c r="S587" s="339"/>
      <c r="T587" s="339"/>
      <c r="U587" s="339"/>
      <c r="V587" s="339"/>
      <c r="W587" s="339"/>
      <c r="X587" s="339"/>
      <c r="Y587" s="339"/>
      <c r="Z587" s="339"/>
    </row>
    <row r="588" spans="1:26" ht="12.75" customHeight="1">
      <c r="A588" s="339"/>
      <c r="B588" s="339"/>
      <c r="C588" s="339"/>
      <c r="D588" s="339"/>
      <c r="E588" s="339"/>
      <c r="F588" s="339"/>
      <c r="G588" s="339"/>
      <c r="H588" s="339"/>
      <c r="I588" s="339"/>
      <c r="J588" s="352"/>
      <c r="K588" s="339"/>
      <c r="L588" s="339"/>
      <c r="M588" s="339"/>
      <c r="N588" s="339"/>
      <c r="O588" s="339"/>
      <c r="P588" s="29"/>
      <c r="Q588" s="338"/>
      <c r="R588" s="339"/>
      <c r="S588" s="339"/>
      <c r="T588" s="339"/>
      <c r="U588" s="339"/>
      <c r="V588" s="339"/>
      <c r="W588" s="339"/>
      <c r="X588" s="339"/>
      <c r="Y588" s="339"/>
      <c r="Z588" s="339"/>
    </row>
    <row r="589" spans="1:26" ht="12.75" customHeight="1">
      <c r="A589" s="339"/>
      <c r="B589" s="339"/>
      <c r="C589" s="339"/>
      <c r="D589" s="339"/>
      <c r="E589" s="339"/>
      <c r="F589" s="339"/>
      <c r="G589" s="339"/>
      <c r="H589" s="339"/>
      <c r="I589" s="339"/>
      <c r="J589" s="352"/>
      <c r="K589" s="339"/>
      <c r="L589" s="339"/>
      <c r="M589" s="339"/>
      <c r="N589" s="339"/>
      <c r="O589" s="339"/>
      <c r="P589" s="29"/>
      <c r="Q589" s="338"/>
      <c r="R589" s="339"/>
      <c r="S589" s="339"/>
      <c r="T589" s="339"/>
      <c r="U589" s="339"/>
      <c r="V589" s="339"/>
      <c r="W589" s="339"/>
      <c r="X589" s="339"/>
      <c r="Y589" s="339"/>
      <c r="Z589" s="339"/>
    </row>
    <row r="590" spans="1:26" ht="12.75" customHeight="1">
      <c r="A590" s="339"/>
      <c r="B590" s="339"/>
      <c r="C590" s="339"/>
      <c r="D590" s="339"/>
      <c r="E590" s="339"/>
      <c r="F590" s="339"/>
      <c r="G590" s="339"/>
      <c r="H590" s="339"/>
      <c r="I590" s="339"/>
      <c r="J590" s="352"/>
      <c r="K590" s="339"/>
      <c r="L590" s="339"/>
      <c r="M590" s="339"/>
      <c r="N590" s="339"/>
      <c r="O590" s="339"/>
      <c r="P590" s="29"/>
      <c r="Q590" s="338"/>
      <c r="R590" s="339"/>
      <c r="S590" s="339"/>
      <c r="T590" s="339"/>
      <c r="U590" s="339"/>
      <c r="V590" s="339"/>
      <c r="W590" s="339"/>
      <c r="X590" s="339"/>
      <c r="Y590" s="339"/>
      <c r="Z590" s="339"/>
    </row>
    <row r="591" spans="1:26" ht="12.75" customHeight="1">
      <c r="A591" s="339"/>
      <c r="B591" s="339"/>
      <c r="C591" s="339"/>
      <c r="D591" s="339"/>
      <c r="E591" s="339"/>
      <c r="F591" s="339"/>
      <c r="G591" s="339"/>
      <c r="H591" s="339"/>
      <c r="I591" s="339"/>
      <c r="J591" s="352"/>
      <c r="K591" s="339"/>
      <c r="L591" s="339"/>
      <c r="M591" s="339"/>
      <c r="N591" s="339"/>
      <c r="O591" s="339"/>
      <c r="P591" s="29"/>
      <c r="Q591" s="338"/>
      <c r="R591" s="339"/>
      <c r="S591" s="339"/>
      <c r="T591" s="339"/>
      <c r="U591" s="339"/>
      <c r="V591" s="339"/>
      <c r="W591" s="339"/>
      <c r="X591" s="339"/>
      <c r="Y591" s="339"/>
      <c r="Z591" s="339"/>
    </row>
    <row r="592" spans="1:26" ht="12.75" customHeight="1">
      <c r="A592" s="339"/>
      <c r="B592" s="339"/>
      <c r="C592" s="339"/>
      <c r="D592" s="339"/>
      <c r="E592" s="339"/>
      <c r="F592" s="339"/>
      <c r="G592" s="339"/>
      <c r="H592" s="339"/>
      <c r="I592" s="339"/>
      <c r="J592" s="352"/>
      <c r="K592" s="339"/>
      <c r="L592" s="339"/>
      <c r="M592" s="339"/>
      <c r="N592" s="339"/>
      <c r="O592" s="339"/>
      <c r="P592" s="29"/>
      <c r="Q592" s="338"/>
      <c r="R592" s="339"/>
      <c r="S592" s="339"/>
      <c r="T592" s="339"/>
      <c r="U592" s="339"/>
      <c r="V592" s="339"/>
      <c r="W592" s="339"/>
      <c r="X592" s="339"/>
      <c r="Y592" s="339"/>
      <c r="Z592" s="339"/>
    </row>
    <row r="593" spans="1:26" ht="12.75" customHeight="1">
      <c r="A593" s="339"/>
      <c r="B593" s="339"/>
      <c r="C593" s="339"/>
      <c r="D593" s="339"/>
      <c r="E593" s="339"/>
      <c r="F593" s="339"/>
      <c r="G593" s="339"/>
      <c r="H593" s="339"/>
      <c r="I593" s="339"/>
      <c r="J593" s="352"/>
      <c r="K593" s="339"/>
      <c r="L593" s="339"/>
      <c r="M593" s="339"/>
      <c r="N593" s="339"/>
      <c r="O593" s="339"/>
      <c r="P593" s="29"/>
      <c r="Q593" s="338"/>
      <c r="R593" s="339"/>
      <c r="S593" s="339"/>
      <c r="T593" s="339"/>
      <c r="U593" s="339"/>
      <c r="V593" s="339"/>
      <c r="W593" s="339"/>
      <c r="X593" s="339"/>
      <c r="Y593" s="339"/>
      <c r="Z593" s="339"/>
    </row>
    <row r="594" spans="1:26" ht="12.75" customHeight="1">
      <c r="A594" s="339"/>
      <c r="B594" s="339"/>
      <c r="C594" s="339"/>
      <c r="D594" s="339"/>
      <c r="E594" s="339"/>
      <c r="F594" s="339"/>
      <c r="G594" s="339"/>
      <c r="H594" s="339"/>
      <c r="I594" s="339"/>
      <c r="J594" s="352"/>
      <c r="K594" s="339"/>
      <c r="L594" s="339"/>
      <c r="M594" s="339"/>
      <c r="N594" s="339"/>
      <c r="O594" s="339"/>
      <c r="P594" s="29"/>
      <c r="Q594" s="338"/>
      <c r="R594" s="339"/>
      <c r="S594" s="339"/>
      <c r="T594" s="339"/>
      <c r="U594" s="339"/>
      <c r="V594" s="339"/>
      <c r="W594" s="339"/>
      <c r="X594" s="339"/>
      <c r="Y594" s="339"/>
      <c r="Z594" s="339"/>
    </row>
    <row r="595" spans="1:26" ht="12.75" customHeight="1">
      <c r="A595" s="339"/>
      <c r="B595" s="339"/>
      <c r="C595" s="339"/>
      <c r="D595" s="339"/>
      <c r="E595" s="339"/>
      <c r="F595" s="339"/>
      <c r="G595" s="339"/>
      <c r="H595" s="339"/>
      <c r="I595" s="339"/>
      <c r="J595" s="352"/>
      <c r="K595" s="339"/>
      <c r="L595" s="339"/>
      <c r="M595" s="339"/>
      <c r="N595" s="339"/>
      <c r="O595" s="339"/>
      <c r="P595" s="29"/>
      <c r="Q595" s="338"/>
      <c r="R595" s="339"/>
      <c r="S595" s="339"/>
      <c r="T595" s="339"/>
      <c r="U595" s="339"/>
      <c r="V595" s="339"/>
      <c r="W595" s="339"/>
      <c r="X595" s="339"/>
      <c r="Y595" s="339"/>
      <c r="Z595" s="339"/>
    </row>
    <row r="596" spans="1:26" ht="12.75" customHeight="1">
      <c r="A596" s="339"/>
      <c r="B596" s="339"/>
      <c r="C596" s="339"/>
      <c r="D596" s="339"/>
      <c r="E596" s="339"/>
      <c r="F596" s="339"/>
      <c r="G596" s="339"/>
      <c r="H596" s="339"/>
      <c r="I596" s="339"/>
      <c r="J596" s="352"/>
      <c r="K596" s="339"/>
      <c r="L596" s="339"/>
      <c r="M596" s="339"/>
      <c r="N596" s="339"/>
      <c r="O596" s="339"/>
      <c r="P596" s="29"/>
      <c r="Q596" s="338"/>
      <c r="R596" s="339"/>
      <c r="S596" s="339"/>
      <c r="T596" s="339"/>
      <c r="U596" s="339"/>
      <c r="V596" s="339"/>
      <c r="W596" s="339"/>
      <c r="X596" s="339"/>
      <c r="Y596" s="339"/>
      <c r="Z596" s="339"/>
    </row>
    <row r="597" spans="1:26" ht="12.75" customHeight="1">
      <c r="A597" s="339"/>
      <c r="B597" s="339"/>
      <c r="C597" s="339"/>
      <c r="D597" s="339"/>
      <c r="E597" s="339"/>
      <c r="F597" s="339"/>
      <c r="G597" s="339"/>
      <c r="H597" s="339"/>
      <c r="I597" s="339"/>
      <c r="J597" s="352"/>
      <c r="K597" s="339"/>
      <c r="L597" s="339"/>
      <c r="M597" s="339"/>
      <c r="N597" s="339"/>
      <c r="O597" s="339"/>
      <c r="P597" s="29"/>
      <c r="Q597" s="338"/>
      <c r="R597" s="339"/>
      <c r="S597" s="339"/>
      <c r="T597" s="339"/>
      <c r="U597" s="339"/>
      <c r="V597" s="339"/>
      <c r="W597" s="339"/>
      <c r="X597" s="339"/>
      <c r="Y597" s="339"/>
      <c r="Z597" s="339"/>
    </row>
    <row r="598" spans="1:26" ht="12.75" customHeight="1">
      <c r="A598" s="339"/>
      <c r="B598" s="339"/>
      <c r="C598" s="339"/>
      <c r="D598" s="339"/>
      <c r="E598" s="339"/>
      <c r="F598" s="339"/>
      <c r="G598" s="339"/>
      <c r="H598" s="339"/>
      <c r="I598" s="339"/>
      <c r="J598" s="352"/>
      <c r="K598" s="339"/>
      <c r="L598" s="339"/>
      <c r="M598" s="339"/>
      <c r="N598" s="339"/>
      <c r="O598" s="339"/>
      <c r="P598" s="29"/>
      <c r="Q598" s="338"/>
      <c r="R598" s="339"/>
      <c r="S598" s="339"/>
      <c r="T598" s="339"/>
      <c r="U598" s="339"/>
      <c r="V598" s="339"/>
      <c r="W598" s="339"/>
      <c r="X598" s="339"/>
      <c r="Y598" s="339"/>
      <c r="Z598" s="339"/>
    </row>
    <row r="599" spans="1:26" ht="12.75" customHeight="1">
      <c r="A599" s="339"/>
      <c r="B599" s="339"/>
      <c r="C599" s="339"/>
      <c r="D599" s="339"/>
      <c r="E599" s="339"/>
      <c r="F599" s="339"/>
      <c r="G599" s="339"/>
      <c r="H599" s="339"/>
      <c r="I599" s="339"/>
      <c r="J599" s="352"/>
      <c r="K599" s="339"/>
      <c r="L599" s="339"/>
      <c r="M599" s="339"/>
      <c r="N599" s="339"/>
      <c r="O599" s="339"/>
      <c r="P599" s="29"/>
      <c r="Q599" s="338"/>
      <c r="R599" s="339"/>
      <c r="S599" s="339"/>
      <c r="T599" s="339"/>
      <c r="U599" s="339"/>
      <c r="V599" s="339"/>
      <c r="W599" s="339"/>
      <c r="X599" s="339"/>
      <c r="Y599" s="339"/>
      <c r="Z599" s="339"/>
    </row>
    <row r="600" spans="1:26" ht="12.75" customHeight="1">
      <c r="A600" s="339"/>
      <c r="B600" s="339"/>
      <c r="C600" s="339"/>
      <c r="D600" s="339"/>
      <c r="E600" s="339"/>
      <c r="F600" s="339"/>
      <c r="G600" s="339"/>
      <c r="H600" s="339"/>
      <c r="I600" s="339"/>
      <c r="J600" s="352"/>
      <c r="K600" s="339"/>
      <c r="L600" s="339"/>
      <c r="M600" s="339"/>
      <c r="N600" s="339"/>
      <c r="O600" s="339"/>
      <c r="P600" s="29"/>
      <c r="Q600" s="338"/>
      <c r="R600" s="339"/>
      <c r="S600" s="339"/>
      <c r="T600" s="339"/>
      <c r="U600" s="339"/>
      <c r="V600" s="339"/>
      <c r="W600" s="339"/>
      <c r="X600" s="339"/>
      <c r="Y600" s="339"/>
      <c r="Z600" s="339"/>
    </row>
    <row r="601" spans="1:26" ht="12.75" customHeight="1">
      <c r="A601" s="339"/>
      <c r="B601" s="339"/>
      <c r="C601" s="339"/>
      <c r="D601" s="339"/>
      <c r="E601" s="339"/>
      <c r="F601" s="339"/>
      <c r="G601" s="339"/>
      <c r="H601" s="339"/>
      <c r="I601" s="339"/>
      <c r="J601" s="352"/>
      <c r="K601" s="339"/>
      <c r="L601" s="339"/>
      <c r="M601" s="339"/>
      <c r="N601" s="339"/>
      <c r="O601" s="339"/>
      <c r="P601" s="29"/>
      <c r="Q601" s="338"/>
      <c r="R601" s="339"/>
      <c r="S601" s="339"/>
      <c r="T601" s="339"/>
      <c r="U601" s="339"/>
      <c r="V601" s="339"/>
      <c r="W601" s="339"/>
      <c r="X601" s="339"/>
      <c r="Y601" s="339"/>
      <c r="Z601" s="339"/>
    </row>
    <row r="602" spans="1:26" ht="12.75" customHeight="1">
      <c r="A602" s="339"/>
      <c r="B602" s="339"/>
      <c r="C602" s="339"/>
      <c r="D602" s="339"/>
      <c r="E602" s="339"/>
      <c r="F602" s="339"/>
      <c r="G602" s="339"/>
      <c r="H602" s="339"/>
      <c r="I602" s="339"/>
      <c r="J602" s="352"/>
      <c r="K602" s="339"/>
      <c r="L602" s="339"/>
      <c r="M602" s="339"/>
      <c r="N602" s="339"/>
      <c r="O602" s="339"/>
      <c r="P602" s="29"/>
      <c r="Q602" s="338"/>
      <c r="R602" s="339"/>
      <c r="S602" s="339"/>
      <c r="T602" s="339"/>
      <c r="U602" s="339"/>
      <c r="V602" s="339"/>
      <c r="W602" s="339"/>
      <c r="X602" s="339"/>
      <c r="Y602" s="339"/>
      <c r="Z602" s="339"/>
    </row>
    <row r="603" spans="1:26" ht="12.75" customHeight="1">
      <c r="A603" s="339"/>
      <c r="B603" s="339"/>
      <c r="C603" s="339"/>
      <c r="D603" s="339"/>
      <c r="E603" s="339"/>
      <c r="F603" s="339"/>
      <c r="G603" s="339"/>
      <c r="H603" s="339"/>
      <c r="I603" s="339"/>
      <c r="J603" s="352"/>
      <c r="K603" s="339"/>
      <c r="L603" s="339"/>
      <c r="M603" s="339"/>
      <c r="N603" s="339"/>
      <c r="O603" s="339"/>
      <c r="P603" s="29"/>
      <c r="Q603" s="338"/>
      <c r="R603" s="339"/>
      <c r="S603" s="339"/>
      <c r="T603" s="339"/>
      <c r="U603" s="339"/>
      <c r="V603" s="339"/>
      <c r="W603" s="339"/>
      <c r="X603" s="339"/>
      <c r="Y603" s="339"/>
      <c r="Z603" s="339"/>
    </row>
    <row r="604" spans="1:26" ht="12.75" customHeight="1">
      <c r="A604" s="339"/>
      <c r="B604" s="339"/>
      <c r="C604" s="339"/>
      <c r="D604" s="339"/>
      <c r="E604" s="339"/>
      <c r="F604" s="339"/>
      <c r="G604" s="339"/>
      <c r="H604" s="339"/>
      <c r="I604" s="339"/>
      <c r="J604" s="352"/>
      <c r="K604" s="339"/>
      <c r="L604" s="339"/>
      <c r="M604" s="339"/>
      <c r="N604" s="339"/>
      <c r="O604" s="339"/>
      <c r="P604" s="29"/>
      <c r="Q604" s="338"/>
      <c r="R604" s="339"/>
      <c r="S604" s="339"/>
      <c r="T604" s="339"/>
      <c r="U604" s="339"/>
      <c r="V604" s="339"/>
      <c r="W604" s="339"/>
      <c r="X604" s="339"/>
      <c r="Y604" s="339"/>
      <c r="Z604" s="339"/>
    </row>
    <row r="605" spans="1:26" ht="12.75" customHeight="1">
      <c r="A605" s="339"/>
      <c r="B605" s="339"/>
      <c r="C605" s="339"/>
      <c r="D605" s="339"/>
      <c r="E605" s="339"/>
      <c r="F605" s="339"/>
      <c r="G605" s="339"/>
      <c r="H605" s="339"/>
      <c r="I605" s="339"/>
      <c r="J605" s="352"/>
      <c r="K605" s="339"/>
      <c r="L605" s="339"/>
      <c r="M605" s="339"/>
      <c r="N605" s="339"/>
      <c r="O605" s="339"/>
      <c r="P605" s="29"/>
      <c r="Q605" s="338"/>
      <c r="R605" s="339"/>
      <c r="S605" s="339"/>
      <c r="T605" s="339"/>
      <c r="U605" s="339"/>
      <c r="V605" s="339"/>
      <c r="W605" s="339"/>
      <c r="X605" s="339"/>
      <c r="Y605" s="339"/>
      <c r="Z605" s="339"/>
    </row>
    <row r="606" spans="1:26" ht="12.75" customHeight="1">
      <c r="A606" s="339"/>
      <c r="B606" s="339"/>
      <c r="C606" s="339"/>
      <c r="D606" s="339"/>
      <c r="E606" s="339"/>
      <c r="F606" s="339"/>
      <c r="G606" s="339"/>
      <c r="H606" s="339"/>
      <c r="I606" s="339"/>
      <c r="J606" s="352"/>
      <c r="K606" s="339"/>
      <c r="L606" s="339"/>
      <c r="M606" s="339"/>
      <c r="N606" s="339"/>
      <c r="O606" s="339"/>
      <c r="P606" s="29"/>
      <c r="Q606" s="338"/>
      <c r="R606" s="339"/>
      <c r="S606" s="339"/>
      <c r="T606" s="339"/>
      <c r="U606" s="339"/>
      <c r="V606" s="339"/>
      <c r="W606" s="339"/>
      <c r="X606" s="339"/>
      <c r="Y606" s="339"/>
      <c r="Z606" s="339"/>
    </row>
    <row r="607" spans="1:26" ht="12.75" customHeight="1">
      <c r="A607" s="339"/>
      <c r="B607" s="339"/>
      <c r="C607" s="339"/>
      <c r="D607" s="339"/>
      <c r="E607" s="339"/>
      <c r="F607" s="339"/>
      <c r="G607" s="339"/>
      <c r="H607" s="339"/>
      <c r="I607" s="339"/>
      <c r="J607" s="352"/>
      <c r="K607" s="339"/>
      <c r="L607" s="339"/>
      <c r="M607" s="339"/>
      <c r="N607" s="339"/>
      <c r="O607" s="339"/>
      <c r="P607" s="29"/>
      <c r="Q607" s="338"/>
      <c r="R607" s="339"/>
      <c r="S607" s="339"/>
      <c r="T607" s="339"/>
      <c r="U607" s="339"/>
      <c r="V607" s="339"/>
      <c r="W607" s="339"/>
      <c r="X607" s="339"/>
      <c r="Y607" s="339"/>
      <c r="Z607" s="339"/>
    </row>
    <row r="608" spans="1:26" ht="12.75" customHeight="1">
      <c r="A608" s="339"/>
      <c r="B608" s="339"/>
      <c r="C608" s="339"/>
      <c r="D608" s="339"/>
      <c r="E608" s="339"/>
      <c r="F608" s="339"/>
      <c r="G608" s="339"/>
      <c r="H608" s="339"/>
      <c r="I608" s="339"/>
      <c r="J608" s="352"/>
      <c r="K608" s="339"/>
      <c r="L608" s="339"/>
      <c r="M608" s="339"/>
      <c r="N608" s="339"/>
      <c r="O608" s="339"/>
      <c r="P608" s="29"/>
      <c r="Q608" s="338"/>
      <c r="R608" s="339"/>
      <c r="S608" s="339"/>
      <c r="T608" s="339"/>
      <c r="U608" s="339"/>
      <c r="V608" s="339"/>
      <c r="W608" s="339"/>
      <c r="X608" s="339"/>
      <c r="Y608" s="339"/>
      <c r="Z608" s="339"/>
    </row>
    <row r="609" spans="1:26" ht="12.75" customHeight="1">
      <c r="A609" s="339"/>
      <c r="B609" s="339"/>
      <c r="C609" s="339"/>
      <c r="D609" s="339"/>
      <c r="E609" s="339"/>
      <c r="F609" s="339"/>
      <c r="G609" s="339"/>
      <c r="H609" s="339"/>
      <c r="I609" s="339"/>
      <c r="J609" s="352"/>
      <c r="K609" s="339"/>
      <c r="L609" s="339"/>
      <c r="M609" s="339"/>
      <c r="N609" s="339"/>
      <c r="O609" s="339"/>
      <c r="P609" s="29"/>
      <c r="Q609" s="338"/>
      <c r="R609" s="339"/>
      <c r="S609" s="339"/>
      <c r="T609" s="339"/>
      <c r="U609" s="339"/>
      <c r="V609" s="339"/>
      <c r="W609" s="339"/>
      <c r="X609" s="339"/>
      <c r="Y609" s="339"/>
      <c r="Z609" s="339"/>
    </row>
    <row r="610" spans="1:26" ht="12.75" customHeight="1">
      <c r="A610" s="339"/>
      <c r="B610" s="339"/>
      <c r="C610" s="339"/>
      <c r="D610" s="339"/>
      <c r="E610" s="339"/>
      <c r="F610" s="339"/>
      <c r="G610" s="339"/>
      <c r="H610" s="339"/>
      <c r="I610" s="339"/>
      <c r="J610" s="352"/>
      <c r="K610" s="339"/>
      <c r="L610" s="339"/>
      <c r="M610" s="339"/>
      <c r="N610" s="339"/>
      <c r="O610" s="339"/>
      <c r="P610" s="29"/>
      <c r="Q610" s="338"/>
      <c r="R610" s="339"/>
      <c r="S610" s="339"/>
      <c r="T610" s="339"/>
      <c r="U610" s="339"/>
      <c r="V610" s="339"/>
      <c r="W610" s="339"/>
      <c r="X610" s="339"/>
      <c r="Y610" s="339"/>
      <c r="Z610" s="339"/>
    </row>
    <row r="611" spans="1:26" ht="12.75" customHeight="1">
      <c r="A611" s="339"/>
      <c r="B611" s="339"/>
      <c r="C611" s="339"/>
      <c r="D611" s="339"/>
      <c r="E611" s="339"/>
      <c r="F611" s="339"/>
      <c r="G611" s="339"/>
      <c r="H611" s="339"/>
      <c r="I611" s="339"/>
      <c r="J611" s="352"/>
      <c r="K611" s="339"/>
      <c r="L611" s="339"/>
      <c r="M611" s="339"/>
      <c r="N611" s="339"/>
      <c r="O611" s="339"/>
      <c r="P611" s="29"/>
      <c r="Q611" s="338"/>
      <c r="R611" s="339"/>
      <c r="S611" s="339"/>
      <c r="T611" s="339"/>
      <c r="U611" s="339"/>
      <c r="V611" s="339"/>
      <c r="W611" s="339"/>
      <c r="X611" s="339"/>
      <c r="Y611" s="339"/>
      <c r="Z611" s="339"/>
    </row>
    <row r="612" spans="1:26" ht="12.75" customHeight="1">
      <c r="A612" s="339"/>
      <c r="B612" s="339"/>
      <c r="C612" s="339"/>
      <c r="D612" s="339"/>
      <c r="E612" s="339"/>
      <c r="F612" s="339"/>
      <c r="G612" s="339"/>
      <c r="H612" s="339"/>
      <c r="I612" s="339"/>
      <c r="J612" s="352"/>
      <c r="K612" s="339"/>
      <c r="L612" s="339"/>
      <c r="M612" s="339"/>
      <c r="N612" s="339"/>
      <c r="O612" s="339"/>
      <c r="P612" s="29"/>
      <c r="Q612" s="338"/>
      <c r="R612" s="339"/>
      <c r="S612" s="339"/>
      <c r="T612" s="339"/>
      <c r="U612" s="339"/>
      <c r="V612" s="339"/>
      <c r="W612" s="339"/>
      <c r="X612" s="339"/>
      <c r="Y612" s="339"/>
      <c r="Z612" s="339"/>
    </row>
    <row r="613" spans="1:26" ht="12.75" customHeight="1">
      <c r="A613" s="339"/>
      <c r="B613" s="339"/>
      <c r="C613" s="339"/>
      <c r="D613" s="339"/>
      <c r="E613" s="339"/>
      <c r="F613" s="339"/>
      <c r="G613" s="339"/>
      <c r="H613" s="339"/>
      <c r="I613" s="339"/>
      <c r="J613" s="352"/>
      <c r="K613" s="339"/>
      <c r="L613" s="339"/>
      <c r="M613" s="339"/>
      <c r="N613" s="339"/>
      <c r="O613" s="339"/>
      <c r="P613" s="29"/>
      <c r="Q613" s="338"/>
      <c r="R613" s="339"/>
      <c r="S613" s="339"/>
      <c r="T613" s="339"/>
      <c r="U613" s="339"/>
      <c r="V613" s="339"/>
      <c r="W613" s="339"/>
      <c r="X613" s="339"/>
      <c r="Y613" s="339"/>
      <c r="Z613" s="339"/>
    </row>
    <row r="614" spans="1:26" ht="12.75" customHeight="1">
      <c r="A614" s="339"/>
      <c r="B614" s="339"/>
      <c r="C614" s="339"/>
      <c r="D614" s="339"/>
      <c r="E614" s="339"/>
      <c r="F614" s="339"/>
      <c r="G614" s="339"/>
      <c r="H614" s="339"/>
      <c r="I614" s="339"/>
      <c r="J614" s="352"/>
      <c r="K614" s="339"/>
      <c r="L614" s="339"/>
      <c r="M614" s="339"/>
      <c r="N614" s="339"/>
      <c r="O614" s="339"/>
      <c r="P614" s="29"/>
      <c r="Q614" s="338"/>
      <c r="R614" s="339"/>
      <c r="S614" s="339"/>
      <c r="T614" s="339"/>
      <c r="U614" s="339"/>
      <c r="V614" s="339"/>
      <c r="W614" s="339"/>
      <c r="X614" s="339"/>
      <c r="Y614" s="339"/>
      <c r="Z614" s="339"/>
    </row>
    <row r="615" spans="1:26" ht="12.75" customHeight="1">
      <c r="A615" s="339"/>
      <c r="B615" s="339"/>
      <c r="C615" s="339"/>
      <c r="D615" s="339"/>
      <c r="E615" s="339"/>
      <c r="F615" s="339"/>
      <c r="G615" s="339"/>
      <c r="H615" s="339"/>
      <c r="I615" s="339"/>
      <c r="J615" s="352"/>
      <c r="K615" s="339"/>
      <c r="L615" s="339"/>
      <c r="M615" s="339"/>
      <c r="N615" s="339"/>
      <c r="O615" s="339"/>
      <c r="P615" s="29"/>
      <c r="Q615" s="338"/>
      <c r="R615" s="339"/>
      <c r="S615" s="339"/>
      <c r="T615" s="339"/>
      <c r="U615" s="339"/>
      <c r="V615" s="339"/>
      <c r="W615" s="339"/>
      <c r="X615" s="339"/>
      <c r="Y615" s="339"/>
      <c r="Z615" s="339"/>
    </row>
    <row r="616" spans="1:26" ht="12.75" customHeight="1">
      <c r="A616" s="339"/>
      <c r="B616" s="339"/>
      <c r="C616" s="339"/>
      <c r="D616" s="339"/>
      <c r="E616" s="339"/>
      <c r="F616" s="339"/>
      <c r="G616" s="339"/>
      <c r="H616" s="339"/>
      <c r="I616" s="339"/>
      <c r="J616" s="352"/>
      <c r="K616" s="339"/>
      <c r="L616" s="339"/>
      <c r="M616" s="339"/>
      <c r="N616" s="339"/>
      <c r="O616" s="339"/>
      <c r="P616" s="29"/>
      <c r="Q616" s="338"/>
      <c r="R616" s="339"/>
      <c r="S616" s="339"/>
      <c r="T616" s="339"/>
      <c r="U616" s="339"/>
      <c r="V616" s="339"/>
      <c r="W616" s="339"/>
      <c r="X616" s="339"/>
      <c r="Y616" s="339"/>
      <c r="Z616" s="339"/>
    </row>
    <row r="617" spans="1:26" ht="12.75" customHeight="1">
      <c r="A617" s="339"/>
      <c r="B617" s="339"/>
      <c r="C617" s="339"/>
      <c r="D617" s="339"/>
      <c r="E617" s="339"/>
      <c r="F617" s="339"/>
      <c r="G617" s="339"/>
      <c r="H617" s="339"/>
      <c r="I617" s="339"/>
      <c r="J617" s="352"/>
      <c r="K617" s="339"/>
      <c r="L617" s="339"/>
      <c r="M617" s="339"/>
      <c r="N617" s="339"/>
      <c r="O617" s="339"/>
      <c r="P617" s="29"/>
      <c r="Q617" s="338"/>
      <c r="R617" s="339"/>
      <c r="S617" s="339"/>
      <c r="T617" s="339"/>
      <c r="U617" s="339"/>
      <c r="V617" s="339"/>
      <c r="W617" s="339"/>
      <c r="X617" s="339"/>
      <c r="Y617" s="339"/>
      <c r="Z617" s="339"/>
    </row>
    <row r="618" spans="1:26" ht="12.75" customHeight="1">
      <c r="A618" s="339"/>
      <c r="B618" s="339"/>
      <c r="C618" s="339"/>
      <c r="D618" s="339"/>
      <c r="E618" s="339"/>
      <c r="F618" s="339"/>
      <c r="G618" s="339"/>
      <c r="H618" s="339"/>
      <c r="I618" s="339"/>
      <c r="J618" s="352"/>
      <c r="K618" s="339"/>
      <c r="L618" s="339"/>
      <c r="M618" s="339"/>
      <c r="N618" s="339"/>
      <c r="O618" s="339"/>
      <c r="P618" s="29"/>
      <c r="Q618" s="338"/>
      <c r="R618" s="339"/>
      <c r="S618" s="339"/>
      <c r="T618" s="339"/>
      <c r="U618" s="339"/>
      <c r="V618" s="339"/>
      <c r="W618" s="339"/>
      <c r="X618" s="339"/>
      <c r="Y618" s="339"/>
      <c r="Z618" s="339"/>
    </row>
    <row r="619" spans="1:26" ht="12.75" customHeight="1">
      <c r="A619" s="339"/>
      <c r="B619" s="339"/>
      <c r="C619" s="339"/>
      <c r="D619" s="339"/>
      <c r="E619" s="339"/>
      <c r="F619" s="339"/>
      <c r="G619" s="339"/>
      <c r="H619" s="339"/>
      <c r="I619" s="339"/>
      <c r="J619" s="352"/>
      <c r="K619" s="339"/>
      <c r="L619" s="339"/>
      <c r="M619" s="339"/>
      <c r="N619" s="339"/>
      <c r="O619" s="339"/>
      <c r="P619" s="29"/>
      <c r="Q619" s="338"/>
      <c r="R619" s="339"/>
      <c r="S619" s="339"/>
      <c r="T619" s="339"/>
      <c r="U619" s="339"/>
      <c r="V619" s="339"/>
      <c r="W619" s="339"/>
      <c r="X619" s="339"/>
      <c r="Y619" s="339"/>
      <c r="Z619" s="339"/>
    </row>
    <row r="620" spans="1:26" ht="12.75" customHeight="1">
      <c r="A620" s="339"/>
      <c r="B620" s="339"/>
      <c r="C620" s="339"/>
      <c r="D620" s="339"/>
      <c r="E620" s="339"/>
      <c r="F620" s="339"/>
      <c r="G620" s="339"/>
      <c r="H620" s="339"/>
      <c r="I620" s="339"/>
      <c r="J620" s="352"/>
      <c r="K620" s="339"/>
      <c r="L620" s="339"/>
      <c r="M620" s="339"/>
      <c r="N620" s="339"/>
      <c r="O620" s="339"/>
      <c r="P620" s="29"/>
      <c r="Q620" s="338"/>
      <c r="R620" s="339"/>
      <c r="S620" s="339"/>
      <c r="T620" s="339"/>
      <c r="U620" s="339"/>
      <c r="V620" s="339"/>
      <c r="W620" s="339"/>
      <c r="X620" s="339"/>
      <c r="Y620" s="339"/>
      <c r="Z620" s="339"/>
    </row>
    <row r="621" spans="1:26" ht="12.75" customHeight="1">
      <c r="A621" s="339"/>
      <c r="B621" s="339"/>
      <c r="C621" s="339"/>
      <c r="D621" s="339"/>
      <c r="E621" s="339"/>
      <c r="F621" s="339"/>
      <c r="G621" s="339"/>
      <c r="H621" s="339"/>
      <c r="I621" s="339"/>
      <c r="J621" s="352"/>
      <c r="K621" s="339"/>
      <c r="L621" s="339"/>
      <c r="M621" s="339"/>
      <c r="N621" s="339"/>
      <c r="O621" s="339"/>
      <c r="P621" s="29"/>
      <c r="Q621" s="338"/>
      <c r="R621" s="339"/>
      <c r="S621" s="339"/>
      <c r="T621" s="339"/>
      <c r="U621" s="339"/>
      <c r="V621" s="339"/>
      <c r="W621" s="339"/>
      <c r="X621" s="339"/>
      <c r="Y621" s="339"/>
      <c r="Z621" s="339"/>
    </row>
    <row r="622" spans="1:26" ht="12.75" customHeight="1">
      <c r="A622" s="339"/>
      <c r="B622" s="339"/>
      <c r="C622" s="339"/>
      <c r="D622" s="339"/>
      <c r="E622" s="339"/>
      <c r="F622" s="339"/>
      <c r="G622" s="339"/>
      <c r="H622" s="339"/>
      <c r="I622" s="339"/>
      <c r="J622" s="352"/>
      <c r="K622" s="339"/>
      <c r="L622" s="339"/>
      <c r="M622" s="339"/>
      <c r="N622" s="339"/>
      <c r="O622" s="339"/>
      <c r="P622" s="29"/>
      <c r="Q622" s="338"/>
      <c r="R622" s="339"/>
      <c r="S622" s="339"/>
      <c r="T622" s="339"/>
      <c r="U622" s="339"/>
      <c r="V622" s="339"/>
      <c r="W622" s="339"/>
      <c r="X622" s="339"/>
      <c r="Y622" s="339"/>
      <c r="Z622" s="339"/>
    </row>
    <row r="623" spans="1:26" ht="12.75" customHeight="1">
      <c r="A623" s="339"/>
      <c r="B623" s="339"/>
      <c r="C623" s="339"/>
      <c r="D623" s="339"/>
      <c r="E623" s="339"/>
      <c r="F623" s="339"/>
      <c r="G623" s="339"/>
      <c r="H623" s="339"/>
      <c r="I623" s="339"/>
      <c r="J623" s="352"/>
      <c r="K623" s="339"/>
      <c r="L623" s="339"/>
      <c r="M623" s="339"/>
      <c r="N623" s="339"/>
      <c r="O623" s="339"/>
      <c r="P623" s="29"/>
      <c r="Q623" s="338"/>
      <c r="R623" s="339"/>
      <c r="S623" s="339"/>
      <c r="T623" s="339"/>
      <c r="U623" s="339"/>
      <c r="V623" s="339"/>
      <c r="W623" s="339"/>
      <c r="X623" s="339"/>
      <c r="Y623" s="339"/>
      <c r="Z623" s="339"/>
    </row>
    <row r="624" spans="1:26" ht="12.75" customHeight="1">
      <c r="A624" s="339"/>
      <c r="B624" s="339"/>
      <c r="C624" s="339"/>
      <c r="D624" s="339"/>
      <c r="E624" s="339"/>
      <c r="F624" s="339"/>
      <c r="G624" s="339"/>
      <c r="H624" s="339"/>
      <c r="I624" s="339"/>
      <c r="J624" s="352"/>
      <c r="K624" s="339"/>
      <c r="L624" s="339"/>
      <c r="M624" s="339"/>
      <c r="N624" s="339"/>
      <c r="O624" s="339"/>
      <c r="P624" s="29"/>
      <c r="Q624" s="338"/>
      <c r="R624" s="339"/>
      <c r="S624" s="339"/>
      <c r="T624" s="339"/>
      <c r="U624" s="339"/>
      <c r="V624" s="339"/>
      <c r="W624" s="339"/>
      <c r="X624" s="339"/>
      <c r="Y624" s="339"/>
      <c r="Z624" s="339"/>
    </row>
    <row r="625" spans="1:26" ht="12.75" customHeight="1">
      <c r="A625" s="339"/>
      <c r="B625" s="339"/>
      <c r="C625" s="339"/>
      <c r="D625" s="339"/>
      <c r="E625" s="339"/>
      <c r="F625" s="339"/>
      <c r="G625" s="339"/>
      <c r="H625" s="339"/>
      <c r="I625" s="339"/>
      <c r="J625" s="352"/>
      <c r="K625" s="339"/>
      <c r="L625" s="339"/>
      <c r="M625" s="339"/>
      <c r="N625" s="339"/>
      <c r="O625" s="339"/>
      <c r="P625" s="29"/>
      <c r="Q625" s="338"/>
      <c r="R625" s="339"/>
      <c r="S625" s="339"/>
      <c r="T625" s="339"/>
      <c r="U625" s="339"/>
      <c r="V625" s="339"/>
      <c r="W625" s="339"/>
      <c r="X625" s="339"/>
      <c r="Y625" s="339"/>
      <c r="Z625" s="339"/>
    </row>
    <row r="626" spans="1:26" ht="12.75" customHeight="1">
      <c r="A626" s="339"/>
      <c r="B626" s="339"/>
      <c r="C626" s="339"/>
      <c r="D626" s="339"/>
      <c r="E626" s="339"/>
      <c r="F626" s="339"/>
      <c r="G626" s="339"/>
      <c r="H626" s="339"/>
      <c r="I626" s="339"/>
      <c r="J626" s="352"/>
      <c r="K626" s="339"/>
      <c r="L626" s="339"/>
      <c r="M626" s="339"/>
      <c r="N626" s="339"/>
      <c r="O626" s="339"/>
      <c r="P626" s="29"/>
      <c r="Q626" s="338"/>
      <c r="R626" s="339"/>
      <c r="S626" s="339"/>
      <c r="T626" s="339"/>
      <c r="U626" s="339"/>
      <c r="V626" s="339"/>
      <c r="W626" s="339"/>
      <c r="X626" s="339"/>
      <c r="Y626" s="339"/>
      <c r="Z626" s="339"/>
    </row>
    <row r="627" spans="1:26" ht="12.75" customHeight="1">
      <c r="A627" s="339"/>
      <c r="B627" s="339"/>
      <c r="C627" s="339"/>
      <c r="D627" s="339"/>
      <c r="E627" s="339"/>
      <c r="F627" s="339"/>
      <c r="G627" s="339"/>
      <c r="H627" s="339"/>
      <c r="I627" s="339"/>
      <c r="J627" s="352"/>
      <c r="K627" s="339"/>
      <c r="L627" s="339"/>
      <c r="M627" s="339"/>
      <c r="N627" s="339"/>
      <c r="O627" s="339"/>
      <c r="P627" s="29"/>
      <c r="Q627" s="338"/>
      <c r="R627" s="339"/>
      <c r="S627" s="339"/>
      <c r="T627" s="339"/>
      <c r="U627" s="339"/>
      <c r="V627" s="339"/>
      <c r="W627" s="339"/>
      <c r="X627" s="339"/>
      <c r="Y627" s="339"/>
      <c r="Z627" s="339"/>
    </row>
    <row r="628" spans="1:26" ht="12.75" customHeight="1">
      <c r="A628" s="339"/>
      <c r="B628" s="339"/>
      <c r="C628" s="339"/>
      <c r="D628" s="339"/>
      <c r="E628" s="339"/>
      <c r="F628" s="339"/>
      <c r="G628" s="339"/>
      <c r="H628" s="339"/>
      <c r="I628" s="339"/>
      <c r="J628" s="352"/>
      <c r="K628" s="339"/>
      <c r="L628" s="339"/>
      <c r="M628" s="339"/>
      <c r="N628" s="339"/>
      <c r="O628" s="339"/>
      <c r="P628" s="29"/>
      <c r="Q628" s="338"/>
      <c r="R628" s="339"/>
      <c r="S628" s="339"/>
      <c r="T628" s="339"/>
      <c r="U628" s="339"/>
      <c r="V628" s="339"/>
      <c r="W628" s="339"/>
      <c r="X628" s="339"/>
      <c r="Y628" s="339"/>
      <c r="Z628" s="339"/>
    </row>
    <row r="629" spans="1:26" ht="12.75" customHeight="1">
      <c r="A629" s="339"/>
      <c r="B629" s="339"/>
      <c r="C629" s="339"/>
      <c r="D629" s="339"/>
      <c r="E629" s="339"/>
      <c r="F629" s="339"/>
      <c r="G629" s="339"/>
      <c r="H629" s="339"/>
      <c r="I629" s="339"/>
      <c r="J629" s="352"/>
      <c r="K629" s="339"/>
      <c r="L629" s="339"/>
      <c r="M629" s="339"/>
      <c r="N629" s="339"/>
      <c r="O629" s="339"/>
      <c r="P629" s="29"/>
      <c r="Q629" s="338"/>
      <c r="R629" s="339"/>
      <c r="S629" s="339"/>
      <c r="T629" s="339"/>
      <c r="U629" s="339"/>
      <c r="V629" s="339"/>
      <c r="W629" s="339"/>
      <c r="X629" s="339"/>
      <c r="Y629" s="339"/>
      <c r="Z629" s="339"/>
    </row>
    <row r="630" spans="1:26" ht="12.75" customHeight="1">
      <c r="A630" s="339"/>
      <c r="B630" s="339"/>
      <c r="C630" s="339"/>
      <c r="D630" s="339"/>
      <c r="E630" s="339"/>
      <c r="F630" s="339"/>
      <c r="G630" s="339"/>
      <c r="H630" s="339"/>
      <c r="I630" s="339"/>
      <c r="J630" s="352"/>
      <c r="K630" s="339"/>
      <c r="L630" s="339"/>
      <c r="M630" s="339"/>
      <c r="N630" s="339"/>
      <c r="O630" s="339"/>
      <c r="P630" s="29"/>
      <c r="Q630" s="338"/>
      <c r="R630" s="339"/>
      <c r="S630" s="339"/>
      <c r="T630" s="339"/>
      <c r="U630" s="339"/>
      <c r="V630" s="339"/>
      <c r="W630" s="339"/>
      <c r="X630" s="339"/>
      <c r="Y630" s="339"/>
      <c r="Z630" s="339"/>
    </row>
    <row r="631" spans="1:26" ht="12.75" customHeight="1">
      <c r="A631" s="339"/>
      <c r="B631" s="339"/>
      <c r="C631" s="339"/>
      <c r="D631" s="339"/>
      <c r="E631" s="339"/>
      <c r="F631" s="339"/>
      <c r="G631" s="339"/>
      <c r="H631" s="339"/>
      <c r="I631" s="339"/>
      <c r="J631" s="352"/>
      <c r="K631" s="339"/>
      <c r="L631" s="339"/>
      <c r="M631" s="339"/>
      <c r="N631" s="339"/>
      <c r="O631" s="339"/>
      <c r="P631" s="29"/>
      <c r="Q631" s="338"/>
      <c r="R631" s="339"/>
      <c r="S631" s="339"/>
      <c r="T631" s="339"/>
      <c r="U631" s="339"/>
      <c r="V631" s="339"/>
      <c r="W631" s="339"/>
      <c r="X631" s="339"/>
      <c r="Y631" s="339"/>
      <c r="Z631" s="339"/>
    </row>
    <row r="632" spans="1:26" ht="12.75" customHeight="1">
      <c r="A632" s="339"/>
      <c r="B632" s="339"/>
      <c r="C632" s="339"/>
      <c r="D632" s="339"/>
      <c r="E632" s="339"/>
      <c r="F632" s="339"/>
      <c r="G632" s="339"/>
      <c r="H632" s="339"/>
      <c r="I632" s="339"/>
      <c r="J632" s="352"/>
      <c r="K632" s="339"/>
      <c r="L632" s="339"/>
      <c r="M632" s="339"/>
      <c r="N632" s="339"/>
      <c r="O632" s="339"/>
      <c r="P632" s="29"/>
      <c r="Q632" s="338"/>
      <c r="R632" s="339"/>
      <c r="S632" s="339"/>
      <c r="T632" s="339"/>
      <c r="U632" s="339"/>
      <c r="V632" s="339"/>
      <c r="W632" s="339"/>
      <c r="X632" s="339"/>
      <c r="Y632" s="339"/>
      <c r="Z632" s="339"/>
    </row>
    <row r="633" spans="1:26" ht="12.75" customHeight="1">
      <c r="A633" s="339"/>
      <c r="B633" s="339"/>
      <c r="C633" s="339"/>
      <c r="D633" s="339"/>
      <c r="E633" s="339"/>
      <c r="F633" s="339"/>
      <c r="G633" s="339"/>
      <c r="H633" s="339"/>
      <c r="I633" s="339"/>
      <c r="J633" s="352"/>
      <c r="K633" s="339"/>
      <c r="L633" s="339"/>
      <c r="M633" s="339"/>
      <c r="N633" s="339"/>
      <c r="O633" s="339"/>
      <c r="P633" s="29"/>
      <c r="Q633" s="338"/>
      <c r="R633" s="339"/>
      <c r="S633" s="339"/>
      <c r="T633" s="339"/>
      <c r="U633" s="339"/>
      <c r="V633" s="339"/>
      <c r="W633" s="339"/>
      <c r="X633" s="339"/>
      <c r="Y633" s="339"/>
      <c r="Z633" s="339"/>
    </row>
    <row r="634" spans="1:26" ht="12.75" customHeight="1">
      <c r="A634" s="339"/>
      <c r="B634" s="339"/>
      <c r="C634" s="339"/>
      <c r="D634" s="339"/>
      <c r="E634" s="339"/>
      <c r="F634" s="339"/>
      <c r="G634" s="339"/>
      <c r="H634" s="339"/>
      <c r="I634" s="339"/>
      <c r="J634" s="352"/>
      <c r="K634" s="339"/>
      <c r="L634" s="339"/>
      <c r="M634" s="339"/>
      <c r="N634" s="339"/>
      <c r="O634" s="339"/>
      <c r="P634" s="29"/>
      <c r="Q634" s="338"/>
      <c r="R634" s="339"/>
      <c r="S634" s="339"/>
      <c r="T634" s="339"/>
      <c r="U634" s="339"/>
      <c r="V634" s="339"/>
      <c r="W634" s="339"/>
      <c r="X634" s="339"/>
      <c r="Y634" s="339"/>
      <c r="Z634" s="339"/>
    </row>
    <row r="635" spans="1:26" ht="12.75" customHeight="1">
      <c r="A635" s="339"/>
      <c r="B635" s="339"/>
      <c r="C635" s="339"/>
      <c r="D635" s="339"/>
      <c r="E635" s="339"/>
      <c r="F635" s="339"/>
      <c r="G635" s="339"/>
      <c r="H635" s="339"/>
      <c r="I635" s="339"/>
      <c r="J635" s="352"/>
      <c r="K635" s="339"/>
      <c r="L635" s="339"/>
      <c r="M635" s="339"/>
      <c r="N635" s="339"/>
      <c r="O635" s="339"/>
      <c r="P635" s="29"/>
      <c r="Q635" s="338"/>
      <c r="R635" s="339"/>
      <c r="S635" s="339"/>
      <c r="T635" s="339"/>
      <c r="U635" s="339"/>
      <c r="V635" s="339"/>
      <c r="W635" s="339"/>
      <c r="X635" s="339"/>
      <c r="Y635" s="339"/>
      <c r="Z635" s="339"/>
    </row>
    <row r="636" spans="1:26" ht="12.75" customHeight="1">
      <c r="A636" s="339"/>
      <c r="B636" s="339"/>
      <c r="C636" s="339"/>
      <c r="D636" s="339"/>
      <c r="E636" s="339"/>
      <c r="F636" s="339"/>
      <c r="G636" s="339"/>
      <c r="H636" s="339"/>
      <c r="I636" s="339"/>
      <c r="J636" s="352"/>
      <c r="K636" s="339"/>
      <c r="L636" s="339"/>
      <c r="M636" s="339"/>
      <c r="N636" s="339"/>
      <c r="O636" s="339"/>
      <c r="P636" s="29"/>
      <c r="Q636" s="338"/>
      <c r="R636" s="339"/>
      <c r="S636" s="339"/>
      <c r="T636" s="339"/>
      <c r="U636" s="339"/>
      <c r="V636" s="339"/>
      <c r="W636" s="339"/>
      <c r="X636" s="339"/>
      <c r="Y636" s="339"/>
      <c r="Z636" s="339"/>
    </row>
    <row r="637" spans="1:26" ht="12.75" customHeight="1">
      <c r="A637" s="339"/>
      <c r="B637" s="339"/>
      <c r="C637" s="339"/>
      <c r="D637" s="339"/>
      <c r="E637" s="339"/>
      <c r="F637" s="339"/>
      <c r="G637" s="339"/>
      <c r="H637" s="339"/>
      <c r="I637" s="339"/>
      <c r="J637" s="352"/>
      <c r="K637" s="339"/>
      <c r="L637" s="339"/>
      <c r="M637" s="339"/>
      <c r="N637" s="339"/>
      <c r="O637" s="339"/>
      <c r="P637" s="29"/>
      <c r="Q637" s="338"/>
      <c r="R637" s="339"/>
      <c r="S637" s="339"/>
      <c r="T637" s="339"/>
      <c r="U637" s="339"/>
      <c r="V637" s="339"/>
      <c r="W637" s="339"/>
      <c r="X637" s="339"/>
      <c r="Y637" s="339"/>
      <c r="Z637" s="339"/>
    </row>
    <row r="638" spans="1:26" ht="12.75" customHeight="1">
      <c r="A638" s="339"/>
      <c r="B638" s="339"/>
      <c r="C638" s="339"/>
      <c r="D638" s="339"/>
      <c r="E638" s="339"/>
      <c r="F638" s="339"/>
      <c r="G638" s="339"/>
      <c r="H638" s="339"/>
      <c r="I638" s="339"/>
      <c r="J638" s="352"/>
      <c r="K638" s="339"/>
      <c r="L638" s="339"/>
      <c r="M638" s="339"/>
      <c r="N638" s="339"/>
      <c r="O638" s="339"/>
      <c r="P638" s="29"/>
      <c r="Q638" s="338"/>
      <c r="R638" s="339"/>
      <c r="S638" s="339"/>
      <c r="T638" s="339"/>
      <c r="U638" s="339"/>
      <c r="V638" s="339"/>
      <c r="W638" s="339"/>
      <c r="X638" s="339"/>
      <c r="Y638" s="339"/>
      <c r="Z638" s="339"/>
    </row>
    <row r="639" spans="1:26" ht="12.75" customHeight="1">
      <c r="A639" s="339"/>
      <c r="B639" s="339"/>
      <c r="C639" s="339"/>
      <c r="D639" s="339"/>
      <c r="E639" s="339"/>
      <c r="F639" s="339"/>
      <c r="G639" s="339"/>
      <c r="H639" s="339"/>
      <c r="I639" s="339"/>
      <c r="J639" s="352"/>
      <c r="K639" s="339"/>
      <c r="L639" s="339"/>
      <c r="M639" s="339"/>
      <c r="N639" s="339"/>
      <c r="O639" s="339"/>
      <c r="P639" s="29"/>
      <c r="Q639" s="338"/>
      <c r="R639" s="339"/>
      <c r="S639" s="339"/>
      <c r="T639" s="339"/>
      <c r="U639" s="339"/>
      <c r="V639" s="339"/>
      <c r="W639" s="339"/>
      <c r="X639" s="339"/>
      <c r="Y639" s="339"/>
      <c r="Z639" s="339"/>
    </row>
    <row r="640" spans="1:26" ht="12.75" customHeight="1">
      <c r="A640" s="339"/>
      <c r="B640" s="339"/>
      <c r="C640" s="339"/>
      <c r="D640" s="339"/>
      <c r="E640" s="339"/>
      <c r="F640" s="339"/>
      <c r="G640" s="339"/>
      <c r="H640" s="339"/>
      <c r="I640" s="339"/>
      <c r="J640" s="352"/>
      <c r="K640" s="339"/>
      <c r="L640" s="339"/>
      <c r="M640" s="339"/>
      <c r="N640" s="339"/>
      <c r="O640" s="339"/>
      <c r="P640" s="29"/>
      <c r="Q640" s="338"/>
      <c r="R640" s="339"/>
      <c r="S640" s="339"/>
      <c r="T640" s="339"/>
      <c r="U640" s="339"/>
      <c r="V640" s="339"/>
      <c r="W640" s="339"/>
      <c r="X640" s="339"/>
      <c r="Y640" s="339"/>
      <c r="Z640" s="339"/>
    </row>
    <row r="641" spans="1:26" ht="12.75" customHeight="1">
      <c r="A641" s="339"/>
      <c r="B641" s="339"/>
      <c r="C641" s="339"/>
      <c r="D641" s="339"/>
      <c r="E641" s="339"/>
      <c r="F641" s="339"/>
      <c r="G641" s="339"/>
      <c r="H641" s="339"/>
      <c r="I641" s="339"/>
      <c r="J641" s="352"/>
      <c r="K641" s="339"/>
      <c r="L641" s="339"/>
      <c r="M641" s="339"/>
      <c r="N641" s="339"/>
      <c r="O641" s="339"/>
      <c r="P641" s="29"/>
      <c r="Q641" s="338"/>
      <c r="R641" s="339"/>
      <c r="S641" s="339"/>
      <c r="T641" s="339"/>
      <c r="U641" s="339"/>
      <c r="V641" s="339"/>
      <c r="W641" s="339"/>
      <c r="X641" s="339"/>
      <c r="Y641" s="339"/>
      <c r="Z641" s="339"/>
    </row>
    <row r="642" spans="1:26" ht="12.75" customHeight="1">
      <c r="A642" s="339"/>
      <c r="B642" s="339"/>
      <c r="C642" s="339"/>
      <c r="D642" s="339"/>
      <c r="E642" s="339"/>
      <c r="F642" s="339"/>
      <c r="G642" s="339"/>
      <c r="H642" s="339"/>
      <c r="I642" s="339"/>
      <c r="J642" s="352"/>
      <c r="K642" s="339"/>
      <c r="L642" s="339"/>
      <c r="M642" s="339"/>
      <c r="N642" s="339"/>
      <c r="O642" s="339"/>
      <c r="P642" s="29"/>
      <c r="Q642" s="338"/>
      <c r="R642" s="339"/>
      <c r="S642" s="339"/>
      <c r="T642" s="339"/>
      <c r="U642" s="339"/>
      <c r="V642" s="339"/>
      <c r="W642" s="339"/>
      <c r="X642" s="339"/>
      <c r="Y642" s="339"/>
      <c r="Z642" s="339"/>
    </row>
    <row r="643" spans="1:26" ht="12.75" customHeight="1">
      <c r="A643" s="339"/>
      <c r="B643" s="339"/>
      <c r="C643" s="339"/>
      <c r="D643" s="339"/>
      <c r="E643" s="339"/>
      <c r="F643" s="339"/>
      <c r="G643" s="339"/>
      <c r="H643" s="339"/>
      <c r="I643" s="339"/>
      <c r="J643" s="352"/>
      <c r="K643" s="339"/>
      <c r="L643" s="339"/>
      <c r="M643" s="339"/>
      <c r="N643" s="339"/>
      <c r="O643" s="339"/>
      <c r="P643" s="29"/>
      <c r="Q643" s="338"/>
      <c r="R643" s="339"/>
      <c r="S643" s="339"/>
      <c r="T643" s="339"/>
      <c r="U643" s="339"/>
      <c r="V643" s="339"/>
      <c r="W643" s="339"/>
      <c r="X643" s="339"/>
      <c r="Y643" s="339"/>
      <c r="Z643" s="339"/>
    </row>
    <row r="644" spans="1:26" ht="12.75" customHeight="1">
      <c r="A644" s="339"/>
      <c r="B644" s="339"/>
      <c r="C644" s="339"/>
      <c r="D644" s="339"/>
      <c r="E644" s="339"/>
      <c r="F644" s="339"/>
      <c r="G644" s="339"/>
      <c r="H644" s="339"/>
      <c r="I644" s="339"/>
      <c r="J644" s="352"/>
      <c r="K644" s="339"/>
      <c r="L644" s="339"/>
      <c r="M644" s="339"/>
      <c r="N644" s="339"/>
      <c r="O644" s="339"/>
      <c r="P644" s="29"/>
      <c r="Q644" s="338"/>
      <c r="R644" s="339"/>
      <c r="S644" s="339"/>
      <c r="T644" s="339"/>
      <c r="U644" s="339"/>
      <c r="V644" s="339"/>
      <c r="W644" s="339"/>
      <c r="X644" s="339"/>
      <c r="Y644" s="339"/>
      <c r="Z644" s="339"/>
    </row>
    <row r="645" spans="1:26" ht="12.75" customHeight="1">
      <c r="A645" s="339"/>
      <c r="B645" s="339"/>
      <c r="C645" s="339"/>
      <c r="D645" s="339"/>
      <c r="E645" s="339"/>
      <c r="F645" s="339"/>
      <c r="G645" s="339"/>
      <c r="H645" s="339"/>
      <c r="I645" s="339"/>
      <c r="J645" s="352"/>
      <c r="K645" s="339"/>
      <c r="L645" s="339"/>
      <c r="M645" s="339"/>
      <c r="N645" s="339"/>
      <c r="O645" s="339"/>
      <c r="P645" s="29"/>
      <c r="Q645" s="338"/>
      <c r="R645" s="339"/>
      <c r="S645" s="339"/>
      <c r="T645" s="339"/>
      <c r="U645" s="339"/>
      <c r="V645" s="339"/>
      <c r="W645" s="339"/>
      <c r="X645" s="339"/>
      <c r="Y645" s="339"/>
      <c r="Z645" s="339"/>
    </row>
    <row r="646" spans="1:26" ht="12.75" customHeight="1">
      <c r="A646" s="339"/>
      <c r="B646" s="339"/>
      <c r="C646" s="339"/>
      <c r="D646" s="339"/>
      <c r="E646" s="339"/>
      <c r="F646" s="339"/>
      <c r="G646" s="339"/>
      <c r="H646" s="339"/>
      <c r="I646" s="339"/>
      <c r="J646" s="352"/>
      <c r="K646" s="339"/>
      <c r="L646" s="339"/>
      <c r="M646" s="339"/>
      <c r="N646" s="339"/>
      <c r="O646" s="339"/>
      <c r="P646" s="29"/>
      <c r="Q646" s="338"/>
      <c r="R646" s="339"/>
      <c r="S646" s="339"/>
      <c r="T646" s="339"/>
      <c r="U646" s="339"/>
      <c r="V646" s="339"/>
      <c r="W646" s="339"/>
      <c r="X646" s="339"/>
      <c r="Y646" s="339"/>
      <c r="Z646" s="339"/>
    </row>
    <row r="647" spans="1:26" ht="12.75" customHeight="1">
      <c r="A647" s="339"/>
      <c r="B647" s="339"/>
      <c r="C647" s="339"/>
      <c r="D647" s="339"/>
      <c r="E647" s="339"/>
      <c r="F647" s="339"/>
      <c r="G647" s="339"/>
      <c r="H647" s="339"/>
      <c r="I647" s="339"/>
      <c r="J647" s="352"/>
      <c r="K647" s="339"/>
      <c r="L647" s="339"/>
      <c r="M647" s="339"/>
      <c r="N647" s="339"/>
      <c r="O647" s="339"/>
      <c r="P647" s="29"/>
      <c r="Q647" s="338"/>
      <c r="R647" s="339"/>
      <c r="S647" s="339"/>
      <c r="T647" s="339"/>
      <c r="U647" s="339"/>
      <c r="V647" s="339"/>
      <c r="W647" s="339"/>
      <c r="X647" s="339"/>
      <c r="Y647" s="339"/>
      <c r="Z647" s="339"/>
    </row>
    <row r="648" spans="1:26" ht="12.75" customHeight="1">
      <c r="A648" s="339"/>
      <c r="B648" s="339"/>
      <c r="C648" s="339"/>
      <c r="D648" s="339"/>
      <c r="E648" s="339"/>
      <c r="F648" s="339"/>
      <c r="G648" s="339"/>
      <c r="H648" s="339"/>
      <c r="I648" s="339"/>
      <c r="J648" s="352"/>
      <c r="K648" s="339"/>
      <c r="L648" s="339"/>
      <c r="M648" s="339"/>
      <c r="N648" s="339"/>
      <c r="O648" s="339"/>
      <c r="P648" s="29"/>
      <c r="Q648" s="338"/>
      <c r="R648" s="339"/>
      <c r="S648" s="339"/>
      <c r="T648" s="339"/>
      <c r="U648" s="339"/>
      <c r="V648" s="339"/>
      <c r="W648" s="339"/>
      <c r="X648" s="339"/>
      <c r="Y648" s="339"/>
      <c r="Z648" s="339"/>
    </row>
    <row r="649" spans="1:26" ht="12.75" customHeight="1">
      <c r="A649" s="339"/>
      <c r="B649" s="339"/>
      <c r="C649" s="339"/>
      <c r="D649" s="339"/>
      <c r="E649" s="339"/>
      <c r="F649" s="339"/>
      <c r="G649" s="339"/>
      <c r="H649" s="339"/>
      <c r="I649" s="339"/>
      <c r="J649" s="352"/>
      <c r="K649" s="339"/>
      <c r="L649" s="339"/>
      <c r="M649" s="339"/>
      <c r="N649" s="339"/>
      <c r="O649" s="339"/>
      <c r="P649" s="29"/>
      <c r="Q649" s="338"/>
      <c r="R649" s="339"/>
      <c r="S649" s="339"/>
      <c r="T649" s="339"/>
      <c r="U649" s="339"/>
      <c r="V649" s="339"/>
      <c r="W649" s="339"/>
      <c r="X649" s="339"/>
      <c r="Y649" s="339"/>
      <c r="Z649" s="339"/>
    </row>
    <row r="650" spans="1:26" ht="12.75" customHeight="1">
      <c r="A650" s="339"/>
      <c r="B650" s="339"/>
      <c r="C650" s="339"/>
      <c r="D650" s="339"/>
      <c r="E650" s="339"/>
      <c r="F650" s="339"/>
      <c r="G650" s="339"/>
      <c r="H650" s="339"/>
      <c r="I650" s="339"/>
      <c r="J650" s="352"/>
      <c r="K650" s="339"/>
      <c r="L650" s="339"/>
      <c r="M650" s="339"/>
      <c r="N650" s="339"/>
      <c r="O650" s="339"/>
      <c r="P650" s="29"/>
      <c r="Q650" s="338"/>
      <c r="R650" s="339"/>
      <c r="S650" s="339"/>
      <c r="T650" s="339"/>
      <c r="U650" s="339"/>
      <c r="V650" s="339"/>
      <c r="W650" s="339"/>
      <c r="X650" s="339"/>
      <c r="Y650" s="339"/>
      <c r="Z650" s="339"/>
    </row>
    <row r="651" spans="1:26" ht="12.75" customHeight="1">
      <c r="A651" s="339"/>
      <c r="B651" s="339"/>
      <c r="C651" s="339"/>
      <c r="D651" s="339"/>
      <c r="E651" s="339"/>
      <c r="F651" s="339"/>
      <c r="G651" s="339"/>
      <c r="H651" s="339"/>
      <c r="I651" s="339"/>
      <c r="J651" s="352"/>
      <c r="K651" s="339"/>
      <c r="L651" s="339"/>
      <c r="M651" s="339"/>
      <c r="N651" s="339"/>
      <c r="O651" s="339"/>
      <c r="P651" s="29"/>
      <c r="Q651" s="338"/>
      <c r="R651" s="339"/>
      <c r="S651" s="339"/>
      <c r="T651" s="339"/>
      <c r="U651" s="339"/>
      <c r="V651" s="339"/>
      <c r="W651" s="339"/>
      <c r="X651" s="339"/>
      <c r="Y651" s="339"/>
      <c r="Z651" s="339"/>
    </row>
    <row r="652" spans="1:26" ht="12.75" customHeight="1">
      <c r="A652" s="339"/>
      <c r="B652" s="339"/>
      <c r="C652" s="339"/>
      <c r="D652" s="339"/>
      <c r="E652" s="339"/>
      <c r="F652" s="339"/>
      <c r="G652" s="339"/>
      <c r="H652" s="339"/>
      <c r="I652" s="339"/>
      <c r="J652" s="352"/>
      <c r="K652" s="339"/>
      <c r="L652" s="339"/>
      <c r="M652" s="339"/>
      <c r="N652" s="339"/>
      <c r="O652" s="339"/>
      <c r="P652" s="29"/>
      <c r="Q652" s="338"/>
      <c r="R652" s="339"/>
      <c r="S652" s="339"/>
      <c r="T652" s="339"/>
      <c r="U652" s="339"/>
      <c r="V652" s="339"/>
      <c r="W652" s="339"/>
      <c r="X652" s="339"/>
      <c r="Y652" s="339"/>
      <c r="Z652" s="339"/>
    </row>
    <row r="653" spans="1:26" ht="12.75" customHeight="1">
      <c r="A653" s="339"/>
      <c r="B653" s="339"/>
      <c r="C653" s="339"/>
      <c r="D653" s="339"/>
      <c r="E653" s="339"/>
      <c r="F653" s="339"/>
      <c r="G653" s="339"/>
      <c r="H653" s="339"/>
      <c r="I653" s="339"/>
      <c r="J653" s="352"/>
      <c r="K653" s="339"/>
      <c r="L653" s="339"/>
      <c r="M653" s="339"/>
      <c r="N653" s="339"/>
      <c r="O653" s="339"/>
      <c r="P653" s="29"/>
      <c r="Q653" s="338"/>
      <c r="R653" s="339"/>
      <c r="S653" s="339"/>
      <c r="T653" s="339"/>
      <c r="U653" s="339"/>
      <c r="V653" s="339"/>
      <c r="W653" s="339"/>
      <c r="X653" s="339"/>
      <c r="Y653" s="339"/>
      <c r="Z653" s="339"/>
    </row>
    <row r="654" spans="1:26" ht="12.75" customHeight="1">
      <c r="A654" s="339"/>
      <c r="B654" s="339"/>
      <c r="C654" s="339"/>
      <c r="D654" s="339"/>
      <c r="E654" s="339"/>
      <c r="F654" s="339"/>
      <c r="G654" s="339"/>
      <c r="H654" s="339"/>
      <c r="I654" s="339"/>
      <c r="J654" s="352"/>
      <c r="K654" s="339"/>
      <c r="L654" s="339"/>
      <c r="M654" s="339"/>
      <c r="N654" s="339"/>
      <c r="O654" s="339"/>
      <c r="P654" s="29"/>
      <c r="Q654" s="338"/>
      <c r="R654" s="339"/>
      <c r="S654" s="339"/>
      <c r="T654" s="339"/>
      <c r="U654" s="339"/>
      <c r="V654" s="339"/>
      <c r="W654" s="339"/>
      <c r="X654" s="339"/>
      <c r="Y654" s="339"/>
      <c r="Z654" s="339"/>
    </row>
    <row r="655" spans="1:26" ht="12.75" customHeight="1">
      <c r="A655" s="339"/>
      <c r="B655" s="339"/>
      <c r="C655" s="339"/>
      <c r="D655" s="339"/>
      <c r="E655" s="339"/>
      <c r="F655" s="339"/>
      <c r="G655" s="339"/>
      <c r="H655" s="339"/>
      <c r="I655" s="339"/>
      <c r="J655" s="352"/>
      <c r="K655" s="339"/>
      <c r="L655" s="339"/>
      <c r="M655" s="339"/>
      <c r="N655" s="339"/>
      <c r="O655" s="339"/>
      <c r="P655" s="29"/>
      <c r="Q655" s="338"/>
      <c r="R655" s="339"/>
      <c r="S655" s="339"/>
      <c r="T655" s="339"/>
      <c r="U655" s="339"/>
      <c r="V655" s="339"/>
      <c r="W655" s="339"/>
      <c r="X655" s="339"/>
      <c r="Y655" s="339"/>
      <c r="Z655" s="339"/>
    </row>
    <row r="656" spans="1:26" ht="12.75" customHeight="1">
      <c r="A656" s="339"/>
      <c r="B656" s="339"/>
      <c r="C656" s="339"/>
      <c r="D656" s="339"/>
      <c r="E656" s="339"/>
      <c r="F656" s="339"/>
      <c r="G656" s="339"/>
      <c r="H656" s="339"/>
      <c r="I656" s="339"/>
      <c r="J656" s="352"/>
      <c r="K656" s="339"/>
      <c r="L656" s="339"/>
      <c r="M656" s="339"/>
      <c r="N656" s="339"/>
      <c r="O656" s="339"/>
      <c r="P656" s="29"/>
      <c r="Q656" s="338"/>
      <c r="R656" s="339"/>
      <c r="S656" s="339"/>
      <c r="T656" s="339"/>
      <c r="U656" s="339"/>
      <c r="V656" s="339"/>
      <c r="W656" s="339"/>
      <c r="X656" s="339"/>
      <c r="Y656" s="339"/>
      <c r="Z656" s="339"/>
    </row>
    <row r="657" spans="1:26" ht="12.75" customHeight="1">
      <c r="A657" s="339"/>
      <c r="B657" s="339"/>
      <c r="C657" s="339"/>
      <c r="D657" s="339"/>
      <c r="E657" s="339"/>
      <c r="F657" s="339"/>
      <c r="G657" s="339"/>
      <c r="H657" s="339"/>
      <c r="I657" s="339"/>
      <c r="J657" s="352"/>
      <c r="K657" s="339"/>
      <c r="L657" s="339"/>
      <c r="M657" s="339"/>
      <c r="N657" s="339"/>
      <c r="O657" s="339"/>
      <c r="P657" s="29"/>
      <c r="Q657" s="338"/>
      <c r="R657" s="339"/>
      <c r="S657" s="339"/>
      <c r="T657" s="339"/>
      <c r="U657" s="339"/>
      <c r="V657" s="339"/>
      <c r="W657" s="339"/>
      <c r="X657" s="339"/>
      <c r="Y657" s="339"/>
      <c r="Z657" s="339"/>
    </row>
    <row r="658" spans="1:26" ht="12.75" customHeight="1">
      <c r="A658" s="339"/>
      <c r="B658" s="339"/>
      <c r="C658" s="339"/>
      <c r="D658" s="339"/>
      <c r="E658" s="339"/>
      <c r="F658" s="339"/>
      <c r="G658" s="339"/>
      <c r="H658" s="339"/>
      <c r="I658" s="339"/>
      <c r="J658" s="352"/>
      <c r="K658" s="339"/>
      <c r="L658" s="339"/>
      <c r="M658" s="339"/>
      <c r="N658" s="339"/>
      <c r="O658" s="339"/>
      <c r="P658" s="29"/>
      <c r="Q658" s="338"/>
      <c r="R658" s="339"/>
      <c r="S658" s="339"/>
      <c r="T658" s="339"/>
      <c r="U658" s="339"/>
      <c r="V658" s="339"/>
      <c r="W658" s="339"/>
      <c r="X658" s="339"/>
      <c r="Y658" s="339"/>
      <c r="Z658" s="339"/>
    </row>
    <row r="659" spans="1:26" ht="12.75" customHeight="1">
      <c r="A659" s="339"/>
      <c r="B659" s="339"/>
      <c r="C659" s="339"/>
      <c r="D659" s="339"/>
      <c r="E659" s="339"/>
      <c r="F659" s="339"/>
      <c r="G659" s="339"/>
      <c r="H659" s="339"/>
      <c r="I659" s="339"/>
      <c r="J659" s="352"/>
      <c r="K659" s="339"/>
      <c r="L659" s="339"/>
      <c r="M659" s="339"/>
      <c r="N659" s="339"/>
      <c r="O659" s="339"/>
      <c r="P659" s="29"/>
      <c r="Q659" s="338"/>
      <c r="R659" s="339"/>
      <c r="S659" s="339"/>
      <c r="T659" s="339"/>
      <c r="U659" s="339"/>
      <c r="V659" s="339"/>
      <c r="W659" s="339"/>
      <c r="X659" s="339"/>
      <c r="Y659" s="339"/>
      <c r="Z659" s="339"/>
    </row>
    <row r="660" spans="1:26" ht="12.75" customHeight="1">
      <c r="A660" s="339"/>
      <c r="B660" s="339"/>
      <c r="C660" s="339"/>
      <c r="D660" s="339"/>
      <c r="E660" s="339"/>
      <c r="F660" s="339"/>
      <c r="G660" s="339"/>
      <c r="H660" s="339"/>
      <c r="I660" s="339"/>
      <c r="J660" s="352"/>
      <c r="K660" s="339"/>
      <c r="L660" s="339"/>
      <c r="M660" s="339"/>
      <c r="N660" s="339"/>
      <c r="O660" s="339"/>
      <c r="P660" s="29"/>
      <c r="Q660" s="338"/>
      <c r="R660" s="339"/>
      <c r="S660" s="339"/>
      <c r="T660" s="339"/>
      <c r="U660" s="339"/>
      <c r="V660" s="339"/>
      <c r="W660" s="339"/>
      <c r="X660" s="339"/>
      <c r="Y660" s="339"/>
      <c r="Z660" s="339"/>
    </row>
    <row r="661" spans="1:26" ht="12.75" customHeight="1">
      <c r="A661" s="339"/>
      <c r="B661" s="339"/>
      <c r="C661" s="339"/>
      <c r="D661" s="339"/>
      <c r="E661" s="339"/>
      <c r="F661" s="339"/>
      <c r="G661" s="339"/>
      <c r="H661" s="339"/>
      <c r="I661" s="339"/>
      <c r="J661" s="352"/>
      <c r="K661" s="339"/>
      <c r="L661" s="339"/>
      <c r="M661" s="339"/>
      <c r="N661" s="339"/>
      <c r="O661" s="339"/>
      <c r="P661" s="29"/>
      <c r="Q661" s="338"/>
      <c r="R661" s="339"/>
      <c r="S661" s="339"/>
      <c r="T661" s="339"/>
      <c r="U661" s="339"/>
      <c r="V661" s="339"/>
      <c r="W661" s="339"/>
      <c r="X661" s="339"/>
      <c r="Y661" s="339"/>
      <c r="Z661" s="339"/>
    </row>
    <row r="662" spans="1:26" ht="12.75" customHeight="1">
      <c r="A662" s="339"/>
      <c r="B662" s="339"/>
      <c r="C662" s="339"/>
      <c r="D662" s="339"/>
      <c r="E662" s="339"/>
      <c r="F662" s="339"/>
      <c r="G662" s="339"/>
      <c r="H662" s="339"/>
      <c r="I662" s="339"/>
      <c r="J662" s="352"/>
      <c r="K662" s="339"/>
      <c r="L662" s="339"/>
      <c r="M662" s="339"/>
      <c r="N662" s="339"/>
      <c r="O662" s="339"/>
      <c r="P662" s="29"/>
      <c r="Q662" s="338"/>
      <c r="R662" s="339"/>
      <c r="S662" s="339"/>
      <c r="T662" s="339"/>
      <c r="U662" s="339"/>
      <c r="V662" s="339"/>
      <c r="W662" s="339"/>
      <c r="X662" s="339"/>
      <c r="Y662" s="339"/>
      <c r="Z662" s="339"/>
    </row>
    <row r="663" spans="1:26" ht="12.75" customHeight="1">
      <c r="A663" s="339"/>
      <c r="B663" s="339"/>
      <c r="C663" s="339"/>
      <c r="D663" s="339"/>
      <c r="E663" s="339"/>
      <c r="F663" s="339"/>
      <c r="G663" s="339"/>
      <c r="H663" s="339"/>
      <c r="I663" s="339"/>
      <c r="J663" s="352"/>
      <c r="K663" s="339"/>
      <c r="L663" s="339"/>
      <c r="M663" s="339"/>
      <c r="N663" s="339"/>
      <c r="O663" s="339"/>
      <c r="P663" s="29"/>
      <c r="Q663" s="338"/>
      <c r="R663" s="339"/>
      <c r="S663" s="339"/>
      <c r="T663" s="339"/>
      <c r="U663" s="339"/>
      <c r="V663" s="339"/>
      <c r="W663" s="339"/>
      <c r="X663" s="339"/>
      <c r="Y663" s="339"/>
      <c r="Z663" s="339"/>
    </row>
    <row r="664" spans="1:26" ht="12.75" customHeight="1">
      <c r="A664" s="339"/>
      <c r="B664" s="339"/>
      <c r="C664" s="339"/>
      <c r="D664" s="339"/>
      <c r="E664" s="339"/>
      <c r="F664" s="339"/>
      <c r="G664" s="339"/>
      <c r="H664" s="339"/>
      <c r="I664" s="339"/>
      <c r="J664" s="352"/>
      <c r="K664" s="339"/>
      <c r="L664" s="339"/>
      <c r="M664" s="339"/>
      <c r="N664" s="339"/>
      <c r="O664" s="339"/>
      <c r="P664" s="29"/>
      <c r="Q664" s="338"/>
      <c r="R664" s="339"/>
      <c r="S664" s="339"/>
      <c r="T664" s="339"/>
      <c r="U664" s="339"/>
      <c r="V664" s="339"/>
      <c r="W664" s="339"/>
      <c r="X664" s="339"/>
      <c r="Y664" s="339"/>
      <c r="Z664" s="339"/>
    </row>
    <row r="665" spans="1:26" ht="12.75" customHeight="1">
      <c r="A665" s="339"/>
      <c r="B665" s="339"/>
      <c r="C665" s="339"/>
      <c r="D665" s="339"/>
      <c r="E665" s="339"/>
      <c r="F665" s="339"/>
      <c r="G665" s="339"/>
      <c r="H665" s="339"/>
      <c r="I665" s="339"/>
      <c r="J665" s="352"/>
      <c r="K665" s="339"/>
      <c r="L665" s="339"/>
      <c r="M665" s="339"/>
      <c r="N665" s="339"/>
      <c r="O665" s="339"/>
      <c r="P665" s="29"/>
      <c r="Q665" s="338"/>
      <c r="R665" s="339"/>
      <c r="S665" s="339"/>
      <c r="T665" s="339"/>
      <c r="U665" s="339"/>
      <c r="V665" s="339"/>
      <c r="W665" s="339"/>
      <c r="X665" s="339"/>
      <c r="Y665" s="339"/>
      <c r="Z665" s="339"/>
    </row>
    <row r="666" spans="1:26" ht="12.75" customHeight="1">
      <c r="A666" s="339"/>
      <c r="B666" s="339"/>
      <c r="C666" s="339"/>
      <c r="D666" s="339"/>
      <c r="E666" s="339"/>
      <c r="F666" s="339"/>
      <c r="G666" s="339"/>
      <c r="H666" s="339"/>
      <c r="I666" s="339"/>
      <c r="J666" s="352"/>
      <c r="K666" s="339"/>
      <c r="L666" s="339"/>
      <c r="M666" s="339"/>
      <c r="N666" s="339"/>
      <c r="O666" s="339"/>
      <c r="P666" s="29"/>
      <c r="Q666" s="338"/>
      <c r="R666" s="339"/>
      <c r="S666" s="339"/>
      <c r="T666" s="339"/>
      <c r="U666" s="339"/>
      <c r="V666" s="339"/>
      <c r="W666" s="339"/>
      <c r="X666" s="339"/>
      <c r="Y666" s="339"/>
      <c r="Z666" s="339"/>
    </row>
    <row r="667" spans="1:26" ht="12.75" customHeight="1">
      <c r="A667" s="339"/>
      <c r="B667" s="339"/>
      <c r="C667" s="339"/>
      <c r="D667" s="339"/>
      <c r="E667" s="339"/>
      <c r="F667" s="339"/>
      <c r="G667" s="339"/>
      <c r="H667" s="339"/>
      <c r="I667" s="339"/>
      <c r="J667" s="352"/>
      <c r="K667" s="339"/>
      <c r="L667" s="339"/>
      <c r="M667" s="339"/>
      <c r="N667" s="339"/>
      <c r="O667" s="339"/>
      <c r="P667" s="29"/>
      <c r="Q667" s="338"/>
      <c r="R667" s="339"/>
      <c r="S667" s="339"/>
      <c r="T667" s="339"/>
      <c r="U667" s="339"/>
      <c r="V667" s="339"/>
      <c r="W667" s="339"/>
      <c r="X667" s="339"/>
      <c r="Y667" s="339"/>
      <c r="Z667" s="339"/>
    </row>
    <row r="668" spans="1:26" ht="12.75" customHeight="1">
      <c r="A668" s="339"/>
      <c r="B668" s="339"/>
      <c r="C668" s="339"/>
      <c r="D668" s="339"/>
      <c r="E668" s="339"/>
      <c r="F668" s="339"/>
      <c r="G668" s="339"/>
      <c r="H668" s="339"/>
      <c r="I668" s="339"/>
      <c r="J668" s="352"/>
      <c r="K668" s="339"/>
      <c r="L668" s="339"/>
      <c r="M668" s="339"/>
      <c r="N668" s="339"/>
      <c r="O668" s="339"/>
      <c r="P668" s="29"/>
      <c r="Q668" s="338"/>
      <c r="R668" s="339"/>
      <c r="S668" s="339"/>
      <c r="T668" s="339"/>
      <c r="U668" s="339"/>
      <c r="V668" s="339"/>
      <c r="W668" s="339"/>
      <c r="X668" s="339"/>
      <c r="Y668" s="339"/>
      <c r="Z668" s="339"/>
    </row>
    <row r="669" spans="1:26" ht="12.75" customHeight="1">
      <c r="A669" s="339"/>
      <c r="B669" s="339"/>
      <c r="C669" s="339"/>
      <c r="D669" s="339"/>
      <c r="E669" s="339"/>
      <c r="F669" s="339"/>
      <c r="G669" s="339"/>
      <c r="H669" s="339"/>
      <c r="I669" s="339"/>
      <c r="J669" s="352"/>
      <c r="K669" s="339"/>
      <c r="L669" s="339"/>
      <c r="M669" s="339"/>
      <c r="N669" s="339"/>
      <c r="O669" s="339"/>
      <c r="P669" s="29"/>
      <c r="Q669" s="338"/>
      <c r="R669" s="339"/>
      <c r="S669" s="339"/>
      <c r="T669" s="339"/>
      <c r="U669" s="339"/>
      <c r="V669" s="339"/>
      <c r="W669" s="339"/>
      <c r="X669" s="339"/>
      <c r="Y669" s="339"/>
      <c r="Z669" s="339"/>
    </row>
    <row r="670" spans="1:26" ht="12.75" customHeight="1">
      <c r="A670" s="339"/>
      <c r="B670" s="339"/>
      <c r="C670" s="339"/>
      <c r="D670" s="339"/>
      <c r="E670" s="339"/>
      <c r="F670" s="339"/>
      <c r="G670" s="339"/>
      <c r="H670" s="339"/>
      <c r="I670" s="339"/>
      <c r="J670" s="352"/>
      <c r="K670" s="339"/>
      <c r="L670" s="339"/>
      <c r="M670" s="339"/>
      <c r="N670" s="339"/>
      <c r="O670" s="339"/>
      <c r="P670" s="29"/>
      <c r="Q670" s="338"/>
      <c r="R670" s="339"/>
      <c r="S670" s="339"/>
      <c r="T670" s="339"/>
      <c r="U670" s="339"/>
      <c r="V670" s="339"/>
      <c r="W670" s="339"/>
      <c r="X670" s="339"/>
      <c r="Y670" s="339"/>
      <c r="Z670" s="339"/>
    </row>
    <row r="671" spans="1:26" ht="12.75" customHeight="1">
      <c r="A671" s="339"/>
      <c r="B671" s="339"/>
      <c r="C671" s="339"/>
      <c r="D671" s="339"/>
      <c r="E671" s="339"/>
      <c r="F671" s="339"/>
      <c r="G671" s="339"/>
      <c r="H671" s="339"/>
      <c r="I671" s="339"/>
      <c r="J671" s="352"/>
      <c r="K671" s="339"/>
      <c r="L671" s="339"/>
      <c r="M671" s="339"/>
      <c r="N671" s="339"/>
      <c r="O671" s="339"/>
      <c r="P671" s="29"/>
      <c r="Q671" s="338"/>
      <c r="R671" s="339"/>
      <c r="S671" s="339"/>
      <c r="T671" s="339"/>
      <c r="U671" s="339"/>
      <c r="V671" s="339"/>
      <c r="W671" s="339"/>
      <c r="X671" s="339"/>
      <c r="Y671" s="339"/>
      <c r="Z671" s="339"/>
    </row>
    <row r="672" spans="1:26" ht="12.75" customHeight="1">
      <c r="A672" s="339"/>
      <c r="B672" s="339"/>
      <c r="C672" s="339"/>
      <c r="D672" s="339"/>
      <c r="E672" s="339"/>
      <c r="F672" s="339"/>
      <c r="G672" s="339"/>
      <c r="H672" s="339"/>
      <c r="I672" s="339"/>
      <c r="J672" s="352"/>
      <c r="K672" s="339"/>
      <c r="L672" s="339"/>
      <c r="M672" s="339"/>
      <c r="N672" s="339"/>
      <c r="O672" s="339"/>
      <c r="P672" s="29"/>
      <c r="Q672" s="338"/>
      <c r="R672" s="339"/>
      <c r="S672" s="339"/>
      <c r="T672" s="339"/>
      <c r="U672" s="339"/>
      <c r="V672" s="339"/>
      <c r="W672" s="339"/>
      <c r="X672" s="339"/>
      <c r="Y672" s="339"/>
      <c r="Z672" s="339"/>
    </row>
    <row r="673" spans="1:26" ht="12.75" customHeight="1">
      <c r="A673" s="339"/>
      <c r="B673" s="339"/>
      <c r="C673" s="339"/>
      <c r="D673" s="339"/>
      <c r="E673" s="339"/>
      <c r="F673" s="339"/>
      <c r="G673" s="339"/>
      <c r="H673" s="339"/>
      <c r="I673" s="339"/>
      <c r="J673" s="352"/>
      <c r="K673" s="339"/>
      <c r="L673" s="339"/>
      <c r="M673" s="339"/>
      <c r="N673" s="339"/>
      <c r="O673" s="339"/>
      <c r="P673" s="29"/>
      <c r="Q673" s="338"/>
      <c r="R673" s="339"/>
      <c r="S673" s="339"/>
      <c r="T673" s="339"/>
      <c r="U673" s="339"/>
      <c r="V673" s="339"/>
      <c r="W673" s="339"/>
      <c r="X673" s="339"/>
      <c r="Y673" s="339"/>
      <c r="Z673" s="339"/>
    </row>
    <row r="674" spans="1:26" ht="12.75" customHeight="1">
      <c r="A674" s="339"/>
      <c r="B674" s="339"/>
      <c r="C674" s="339"/>
      <c r="D674" s="339"/>
      <c r="E674" s="339"/>
      <c r="F674" s="339"/>
      <c r="G674" s="339"/>
      <c r="H674" s="339"/>
      <c r="I674" s="339"/>
      <c r="J674" s="352"/>
      <c r="K674" s="339"/>
      <c r="L674" s="339"/>
      <c r="M674" s="339"/>
      <c r="N674" s="339"/>
      <c r="O674" s="339"/>
      <c r="P674" s="29"/>
      <c r="Q674" s="338"/>
      <c r="R674" s="339"/>
      <c r="S674" s="339"/>
      <c r="T674" s="339"/>
      <c r="U674" s="339"/>
      <c r="V674" s="339"/>
      <c r="W674" s="339"/>
      <c r="X674" s="339"/>
      <c r="Y674" s="339"/>
      <c r="Z674" s="339"/>
    </row>
    <row r="675" spans="1:26" ht="12.75" customHeight="1">
      <c r="A675" s="339"/>
      <c r="B675" s="339"/>
      <c r="C675" s="339"/>
      <c r="D675" s="339"/>
      <c r="E675" s="339"/>
      <c r="F675" s="339"/>
      <c r="G675" s="339"/>
      <c r="H675" s="339"/>
      <c r="I675" s="339"/>
      <c r="J675" s="352"/>
      <c r="K675" s="339"/>
      <c r="L675" s="339"/>
      <c r="M675" s="339"/>
      <c r="N675" s="339"/>
      <c r="O675" s="339"/>
      <c r="P675" s="29"/>
      <c r="Q675" s="338"/>
      <c r="R675" s="339"/>
      <c r="S675" s="339"/>
      <c r="T675" s="339"/>
      <c r="U675" s="339"/>
      <c r="V675" s="339"/>
      <c r="W675" s="339"/>
      <c r="X675" s="339"/>
      <c r="Y675" s="339"/>
      <c r="Z675" s="339"/>
    </row>
    <row r="676" spans="1:26" ht="12.75" customHeight="1">
      <c r="A676" s="339"/>
      <c r="B676" s="339"/>
      <c r="C676" s="339"/>
      <c r="D676" s="339"/>
      <c r="E676" s="339"/>
      <c r="F676" s="339"/>
      <c r="G676" s="339"/>
      <c r="H676" s="339"/>
      <c r="I676" s="339"/>
      <c r="J676" s="352"/>
      <c r="K676" s="339"/>
      <c r="L676" s="339"/>
      <c r="M676" s="339"/>
      <c r="N676" s="339"/>
      <c r="O676" s="339"/>
      <c r="P676" s="29"/>
      <c r="Q676" s="338"/>
      <c r="R676" s="339"/>
      <c r="S676" s="339"/>
      <c r="T676" s="339"/>
      <c r="U676" s="339"/>
      <c r="V676" s="339"/>
      <c r="W676" s="339"/>
      <c r="X676" s="339"/>
      <c r="Y676" s="339"/>
      <c r="Z676" s="339"/>
    </row>
    <row r="677" spans="1:26" ht="12.75" customHeight="1">
      <c r="A677" s="339"/>
      <c r="B677" s="339"/>
      <c r="C677" s="339"/>
      <c r="D677" s="339"/>
      <c r="E677" s="339"/>
      <c r="F677" s="339"/>
      <c r="G677" s="339"/>
      <c r="H677" s="339"/>
      <c r="I677" s="339"/>
      <c r="J677" s="352"/>
      <c r="K677" s="339"/>
      <c r="L677" s="339"/>
      <c r="M677" s="339"/>
      <c r="N677" s="339"/>
      <c r="O677" s="339"/>
      <c r="P677" s="29"/>
      <c r="Q677" s="338"/>
      <c r="R677" s="339"/>
      <c r="S677" s="339"/>
      <c r="T677" s="339"/>
      <c r="U677" s="339"/>
      <c r="V677" s="339"/>
      <c r="W677" s="339"/>
      <c r="X677" s="339"/>
      <c r="Y677" s="339"/>
      <c r="Z677" s="339"/>
    </row>
    <row r="678" spans="1:26" ht="12.75" customHeight="1">
      <c r="A678" s="339"/>
      <c r="B678" s="339"/>
      <c r="C678" s="339"/>
      <c r="D678" s="339"/>
      <c r="E678" s="339"/>
      <c r="F678" s="339"/>
      <c r="G678" s="339"/>
      <c r="H678" s="339"/>
      <c r="I678" s="339"/>
      <c r="J678" s="352"/>
      <c r="K678" s="339"/>
      <c r="L678" s="339"/>
      <c r="M678" s="339"/>
      <c r="N678" s="339"/>
      <c r="O678" s="339"/>
      <c r="P678" s="29"/>
      <c r="Q678" s="338"/>
      <c r="R678" s="339"/>
      <c r="S678" s="339"/>
      <c r="T678" s="339"/>
      <c r="U678" s="339"/>
      <c r="V678" s="339"/>
      <c r="W678" s="339"/>
      <c r="X678" s="339"/>
      <c r="Y678" s="339"/>
      <c r="Z678" s="339"/>
    </row>
    <row r="679" spans="1:26" ht="12.75" customHeight="1">
      <c r="A679" s="339"/>
      <c r="B679" s="339"/>
      <c r="C679" s="339"/>
      <c r="D679" s="339"/>
      <c r="E679" s="339"/>
      <c r="F679" s="339"/>
      <c r="G679" s="339"/>
      <c r="H679" s="339"/>
      <c r="I679" s="339"/>
      <c r="J679" s="352"/>
      <c r="K679" s="339"/>
      <c r="L679" s="339"/>
      <c r="M679" s="339"/>
      <c r="N679" s="339"/>
      <c r="O679" s="339"/>
      <c r="P679" s="29"/>
      <c r="Q679" s="338"/>
      <c r="R679" s="339"/>
      <c r="S679" s="339"/>
      <c r="T679" s="339"/>
      <c r="U679" s="339"/>
      <c r="V679" s="339"/>
      <c r="W679" s="339"/>
      <c r="X679" s="339"/>
      <c r="Y679" s="339"/>
      <c r="Z679" s="339"/>
    </row>
    <row r="680" spans="1:26" ht="12.75" customHeight="1">
      <c r="A680" s="339"/>
      <c r="B680" s="339"/>
      <c r="C680" s="339"/>
      <c r="D680" s="339"/>
      <c r="E680" s="339"/>
      <c r="F680" s="339"/>
      <c r="G680" s="339"/>
      <c r="H680" s="339"/>
      <c r="I680" s="339"/>
      <c r="J680" s="352"/>
      <c r="K680" s="339"/>
      <c r="L680" s="339"/>
      <c r="M680" s="339"/>
      <c r="N680" s="339"/>
      <c r="O680" s="339"/>
      <c r="P680" s="29"/>
      <c r="Q680" s="338"/>
      <c r="R680" s="339"/>
      <c r="S680" s="339"/>
      <c r="T680" s="339"/>
      <c r="U680" s="339"/>
      <c r="V680" s="339"/>
      <c r="W680" s="339"/>
      <c r="X680" s="339"/>
      <c r="Y680" s="339"/>
      <c r="Z680" s="339"/>
    </row>
    <row r="681" spans="1:26" ht="12.75" customHeight="1">
      <c r="A681" s="339"/>
      <c r="B681" s="339"/>
      <c r="C681" s="339"/>
      <c r="D681" s="339"/>
      <c r="E681" s="339"/>
      <c r="F681" s="339"/>
      <c r="G681" s="339"/>
      <c r="H681" s="339"/>
      <c r="I681" s="339"/>
      <c r="J681" s="352"/>
      <c r="K681" s="339"/>
      <c r="L681" s="339"/>
      <c r="M681" s="339"/>
      <c r="N681" s="339"/>
      <c r="O681" s="339"/>
      <c r="P681" s="29"/>
      <c r="Q681" s="338"/>
      <c r="R681" s="339"/>
      <c r="S681" s="339"/>
      <c r="T681" s="339"/>
      <c r="U681" s="339"/>
      <c r="V681" s="339"/>
      <c r="W681" s="339"/>
      <c r="X681" s="339"/>
      <c r="Y681" s="339"/>
      <c r="Z681" s="339"/>
    </row>
    <row r="682" spans="1:26" ht="12.75" customHeight="1">
      <c r="A682" s="339"/>
      <c r="B682" s="339"/>
      <c r="C682" s="339"/>
      <c r="D682" s="339"/>
      <c r="E682" s="339"/>
      <c r="F682" s="339"/>
      <c r="G682" s="339"/>
      <c r="H682" s="339"/>
      <c r="I682" s="339"/>
      <c r="J682" s="352"/>
      <c r="K682" s="339"/>
      <c r="L682" s="339"/>
      <c r="M682" s="339"/>
      <c r="N682" s="339"/>
      <c r="O682" s="339"/>
      <c r="P682" s="29"/>
      <c r="Q682" s="338"/>
      <c r="R682" s="339"/>
      <c r="S682" s="339"/>
      <c r="T682" s="339"/>
      <c r="U682" s="339"/>
      <c r="V682" s="339"/>
      <c r="W682" s="339"/>
      <c r="X682" s="339"/>
      <c r="Y682" s="339"/>
      <c r="Z682" s="339"/>
    </row>
    <row r="683" spans="1:26" ht="12.75" customHeight="1">
      <c r="A683" s="339"/>
      <c r="B683" s="339"/>
      <c r="C683" s="339"/>
      <c r="D683" s="339"/>
      <c r="E683" s="339"/>
      <c r="F683" s="339"/>
      <c r="G683" s="339"/>
      <c r="H683" s="339"/>
      <c r="I683" s="339"/>
      <c r="J683" s="352"/>
      <c r="K683" s="339"/>
      <c r="L683" s="339"/>
      <c r="M683" s="339"/>
      <c r="N683" s="339"/>
      <c r="O683" s="339"/>
      <c r="P683" s="29"/>
      <c r="Q683" s="338"/>
      <c r="R683" s="339"/>
      <c r="S683" s="339"/>
      <c r="T683" s="339"/>
      <c r="U683" s="339"/>
      <c r="V683" s="339"/>
      <c r="W683" s="339"/>
      <c r="X683" s="339"/>
      <c r="Y683" s="339"/>
      <c r="Z683" s="339"/>
    </row>
    <row r="684" spans="1:26" ht="12.75" customHeight="1">
      <c r="A684" s="339"/>
      <c r="B684" s="339"/>
      <c r="C684" s="339"/>
      <c r="D684" s="339"/>
      <c r="E684" s="339"/>
      <c r="F684" s="339"/>
      <c r="G684" s="339"/>
      <c r="H684" s="339"/>
      <c r="I684" s="339"/>
      <c r="J684" s="352"/>
      <c r="K684" s="339"/>
      <c r="L684" s="339"/>
      <c r="M684" s="339"/>
      <c r="N684" s="339"/>
      <c r="O684" s="339"/>
      <c r="P684" s="29"/>
      <c r="Q684" s="338"/>
      <c r="R684" s="339"/>
      <c r="S684" s="339"/>
      <c r="T684" s="339"/>
      <c r="U684" s="339"/>
      <c r="V684" s="339"/>
      <c r="W684" s="339"/>
      <c r="X684" s="339"/>
      <c r="Y684" s="339"/>
      <c r="Z684" s="339"/>
    </row>
    <row r="685" spans="1:26" ht="12.75" customHeight="1">
      <c r="A685" s="339"/>
      <c r="B685" s="339"/>
      <c r="C685" s="339"/>
      <c r="D685" s="339"/>
      <c r="E685" s="339"/>
      <c r="F685" s="339"/>
      <c r="G685" s="339"/>
      <c r="H685" s="339"/>
      <c r="I685" s="339"/>
      <c r="J685" s="352"/>
      <c r="K685" s="339"/>
      <c r="L685" s="339"/>
      <c r="M685" s="339"/>
      <c r="N685" s="339"/>
      <c r="O685" s="339"/>
      <c r="P685" s="29"/>
      <c r="Q685" s="338"/>
      <c r="R685" s="339"/>
      <c r="S685" s="339"/>
      <c r="T685" s="339"/>
      <c r="U685" s="339"/>
      <c r="V685" s="339"/>
      <c r="W685" s="339"/>
      <c r="X685" s="339"/>
      <c r="Y685" s="339"/>
      <c r="Z685" s="339"/>
    </row>
    <row r="686" spans="1:26" ht="12.75" customHeight="1">
      <c r="A686" s="339"/>
      <c r="B686" s="339"/>
      <c r="C686" s="339"/>
      <c r="D686" s="339"/>
      <c r="E686" s="339"/>
      <c r="F686" s="339"/>
      <c r="G686" s="339"/>
      <c r="H686" s="339"/>
      <c r="I686" s="339"/>
      <c r="J686" s="352"/>
      <c r="K686" s="339"/>
      <c r="L686" s="339"/>
      <c r="M686" s="339"/>
      <c r="N686" s="339"/>
      <c r="O686" s="339"/>
      <c r="P686" s="29"/>
      <c r="Q686" s="338"/>
      <c r="R686" s="339"/>
      <c r="S686" s="339"/>
      <c r="T686" s="339"/>
      <c r="U686" s="339"/>
      <c r="V686" s="339"/>
      <c r="W686" s="339"/>
      <c r="X686" s="339"/>
      <c r="Y686" s="339"/>
      <c r="Z686" s="339"/>
    </row>
    <row r="687" spans="1:26" ht="12.75" customHeight="1">
      <c r="A687" s="339"/>
      <c r="B687" s="339"/>
      <c r="C687" s="339"/>
      <c r="D687" s="339"/>
      <c r="E687" s="339"/>
      <c r="F687" s="339"/>
      <c r="G687" s="339"/>
      <c r="H687" s="339"/>
      <c r="I687" s="339"/>
      <c r="J687" s="352"/>
      <c r="K687" s="339"/>
      <c r="L687" s="339"/>
      <c r="M687" s="339"/>
      <c r="N687" s="339"/>
      <c r="O687" s="339"/>
      <c r="P687" s="29"/>
      <c r="Q687" s="338"/>
      <c r="R687" s="339"/>
      <c r="S687" s="339"/>
      <c r="T687" s="339"/>
      <c r="U687" s="339"/>
      <c r="V687" s="339"/>
      <c r="W687" s="339"/>
      <c r="X687" s="339"/>
      <c r="Y687" s="339"/>
      <c r="Z687" s="339"/>
    </row>
    <row r="688" spans="1:26" ht="12.75" customHeight="1">
      <c r="A688" s="339"/>
      <c r="B688" s="339"/>
      <c r="C688" s="339"/>
      <c r="D688" s="339"/>
      <c r="E688" s="339"/>
      <c r="F688" s="339"/>
      <c r="G688" s="339"/>
      <c r="H688" s="339"/>
      <c r="I688" s="339"/>
      <c r="J688" s="352"/>
      <c r="K688" s="339"/>
      <c r="L688" s="339"/>
      <c r="M688" s="339"/>
      <c r="N688" s="339"/>
      <c r="O688" s="339"/>
      <c r="P688" s="29"/>
      <c r="Q688" s="338"/>
      <c r="R688" s="339"/>
      <c r="S688" s="339"/>
      <c r="T688" s="339"/>
      <c r="U688" s="339"/>
      <c r="V688" s="339"/>
      <c r="W688" s="339"/>
      <c r="X688" s="339"/>
      <c r="Y688" s="339"/>
      <c r="Z688" s="339"/>
    </row>
    <row r="689" spans="1:26" ht="12.75" customHeight="1">
      <c r="A689" s="339"/>
      <c r="B689" s="339"/>
      <c r="C689" s="339"/>
      <c r="D689" s="339"/>
      <c r="E689" s="339"/>
      <c r="F689" s="339"/>
      <c r="G689" s="339"/>
      <c r="H689" s="339"/>
      <c r="I689" s="339"/>
      <c r="J689" s="352"/>
      <c r="K689" s="339"/>
      <c r="L689" s="339"/>
      <c r="M689" s="339"/>
      <c r="N689" s="339"/>
      <c r="O689" s="339"/>
      <c r="P689" s="29"/>
      <c r="Q689" s="338"/>
      <c r="R689" s="339"/>
      <c r="S689" s="339"/>
      <c r="T689" s="339"/>
      <c r="U689" s="339"/>
      <c r="V689" s="339"/>
      <c r="W689" s="339"/>
      <c r="X689" s="339"/>
      <c r="Y689" s="339"/>
      <c r="Z689" s="339"/>
    </row>
    <row r="690" spans="1:26" ht="12.75" customHeight="1">
      <c r="A690" s="339"/>
      <c r="B690" s="339"/>
      <c r="C690" s="339"/>
      <c r="D690" s="339"/>
      <c r="E690" s="339"/>
      <c r="F690" s="339"/>
      <c r="G690" s="339"/>
      <c r="H690" s="339"/>
      <c r="I690" s="339"/>
      <c r="J690" s="352"/>
      <c r="K690" s="339"/>
      <c r="L690" s="339"/>
      <c r="M690" s="339"/>
      <c r="N690" s="339"/>
      <c r="O690" s="339"/>
      <c r="P690" s="29"/>
      <c r="Q690" s="338"/>
      <c r="R690" s="339"/>
      <c r="S690" s="339"/>
      <c r="T690" s="339"/>
      <c r="U690" s="339"/>
      <c r="V690" s="339"/>
      <c r="W690" s="339"/>
      <c r="X690" s="339"/>
      <c r="Y690" s="339"/>
      <c r="Z690" s="339"/>
    </row>
    <row r="691" spans="1:26" ht="12.75" customHeight="1">
      <c r="A691" s="339"/>
      <c r="B691" s="339"/>
      <c r="C691" s="339"/>
      <c r="D691" s="339"/>
      <c r="E691" s="339"/>
      <c r="F691" s="339"/>
      <c r="G691" s="339"/>
      <c r="H691" s="339"/>
      <c r="I691" s="339"/>
      <c r="J691" s="352"/>
      <c r="K691" s="339"/>
      <c r="L691" s="339"/>
      <c r="M691" s="339"/>
      <c r="N691" s="339"/>
      <c r="O691" s="339"/>
      <c r="P691" s="29"/>
      <c r="Q691" s="338"/>
      <c r="R691" s="339"/>
      <c r="S691" s="339"/>
      <c r="T691" s="339"/>
      <c r="U691" s="339"/>
      <c r="V691" s="339"/>
      <c r="W691" s="339"/>
      <c r="X691" s="339"/>
      <c r="Y691" s="339"/>
      <c r="Z691" s="339"/>
    </row>
    <row r="692" spans="1:26" ht="12.75" customHeight="1">
      <c r="A692" s="339"/>
      <c r="B692" s="339"/>
      <c r="C692" s="339"/>
      <c r="D692" s="339"/>
      <c r="E692" s="339"/>
      <c r="F692" s="339"/>
      <c r="G692" s="339"/>
      <c r="H692" s="339"/>
      <c r="I692" s="339"/>
      <c r="J692" s="352"/>
      <c r="K692" s="339"/>
      <c r="L692" s="339"/>
      <c r="M692" s="339"/>
      <c r="N692" s="339"/>
      <c r="O692" s="339"/>
      <c r="P692" s="29"/>
      <c r="Q692" s="338"/>
      <c r="R692" s="339"/>
      <c r="S692" s="339"/>
      <c r="T692" s="339"/>
      <c r="U692" s="339"/>
      <c r="V692" s="339"/>
      <c r="W692" s="339"/>
      <c r="X692" s="339"/>
      <c r="Y692" s="339"/>
      <c r="Z692" s="339"/>
    </row>
    <row r="693" spans="1:26" ht="12.75" customHeight="1">
      <c r="A693" s="339"/>
      <c r="B693" s="339"/>
      <c r="C693" s="339"/>
      <c r="D693" s="339"/>
      <c r="E693" s="339"/>
      <c r="F693" s="339"/>
      <c r="G693" s="339"/>
      <c r="H693" s="339"/>
      <c r="I693" s="339"/>
      <c r="J693" s="352"/>
      <c r="K693" s="339"/>
      <c r="L693" s="339"/>
      <c r="M693" s="339"/>
      <c r="N693" s="339"/>
      <c r="O693" s="339"/>
      <c r="P693" s="29"/>
      <c r="Q693" s="338"/>
      <c r="R693" s="339"/>
      <c r="S693" s="339"/>
      <c r="T693" s="339"/>
      <c r="U693" s="339"/>
      <c r="V693" s="339"/>
      <c r="W693" s="339"/>
      <c r="X693" s="339"/>
      <c r="Y693" s="339"/>
      <c r="Z693" s="339"/>
    </row>
    <row r="694" spans="1:26" ht="12.75" customHeight="1">
      <c r="A694" s="339"/>
      <c r="B694" s="339"/>
      <c r="C694" s="339"/>
      <c r="D694" s="339"/>
      <c r="E694" s="339"/>
      <c r="F694" s="339"/>
      <c r="G694" s="339"/>
      <c r="H694" s="339"/>
      <c r="I694" s="339"/>
      <c r="J694" s="352"/>
      <c r="K694" s="339"/>
      <c r="L694" s="339"/>
      <c r="M694" s="339"/>
      <c r="N694" s="339"/>
      <c r="O694" s="339"/>
      <c r="P694" s="29"/>
      <c r="Q694" s="338"/>
      <c r="R694" s="339"/>
      <c r="S694" s="339"/>
      <c r="T694" s="339"/>
      <c r="U694" s="339"/>
      <c r="V694" s="339"/>
      <c r="W694" s="339"/>
      <c r="X694" s="339"/>
      <c r="Y694" s="339"/>
      <c r="Z694" s="339"/>
    </row>
    <row r="695" spans="1:26" ht="12.75" customHeight="1">
      <c r="A695" s="339"/>
      <c r="B695" s="339"/>
      <c r="C695" s="339"/>
      <c r="D695" s="339"/>
      <c r="E695" s="339"/>
      <c r="F695" s="339"/>
      <c r="G695" s="339"/>
      <c r="H695" s="339"/>
      <c r="I695" s="339"/>
      <c r="J695" s="352"/>
      <c r="K695" s="339"/>
      <c r="L695" s="339"/>
      <c r="M695" s="339"/>
      <c r="N695" s="339"/>
      <c r="O695" s="339"/>
      <c r="P695" s="29"/>
      <c r="Q695" s="338"/>
      <c r="R695" s="339"/>
      <c r="S695" s="339"/>
      <c r="T695" s="339"/>
      <c r="U695" s="339"/>
      <c r="V695" s="339"/>
      <c r="W695" s="339"/>
      <c r="X695" s="339"/>
      <c r="Y695" s="339"/>
      <c r="Z695" s="339"/>
    </row>
    <row r="696" spans="1:26" ht="12.75" customHeight="1">
      <c r="A696" s="339"/>
      <c r="B696" s="339"/>
      <c r="C696" s="339"/>
      <c r="D696" s="339"/>
      <c r="E696" s="339"/>
      <c r="F696" s="339"/>
      <c r="G696" s="339"/>
      <c r="H696" s="339"/>
      <c r="I696" s="339"/>
      <c r="J696" s="352"/>
      <c r="K696" s="339"/>
      <c r="L696" s="339"/>
      <c r="M696" s="339"/>
      <c r="N696" s="339"/>
      <c r="O696" s="339"/>
      <c r="P696" s="29"/>
      <c r="Q696" s="338"/>
      <c r="R696" s="339"/>
      <c r="S696" s="339"/>
      <c r="T696" s="339"/>
      <c r="U696" s="339"/>
      <c r="V696" s="339"/>
      <c r="W696" s="339"/>
      <c r="X696" s="339"/>
      <c r="Y696" s="339"/>
      <c r="Z696" s="339"/>
    </row>
    <row r="697" spans="1:26" ht="12.75" customHeight="1">
      <c r="A697" s="339"/>
      <c r="B697" s="339"/>
      <c r="C697" s="339"/>
      <c r="D697" s="339"/>
      <c r="E697" s="339"/>
      <c r="F697" s="339"/>
      <c r="G697" s="339"/>
      <c r="H697" s="339"/>
      <c r="I697" s="339"/>
      <c r="J697" s="352"/>
      <c r="K697" s="339"/>
      <c r="L697" s="339"/>
      <c r="M697" s="339"/>
      <c r="N697" s="339"/>
      <c r="O697" s="339"/>
      <c r="P697" s="29"/>
      <c r="Q697" s="338"/>
      <c r="R697" s="339"/>
      <c r="S697" s="339"/>
      <c r="T697" s="339"/>
      <c r="U697" s="339"/>
      <c r="V697" s="339"/>
      <c r="W697" s="339"/>
      <c r="X697" s="339"/>
      <c r="Y697" s="339"/>
      <c r="Z697" s="339"/>
    </row>
    <row r="698" spans="1:26" ht="12.75" customHeight="1">
      <c r="A698" s="339"/>
      <c r="B698" s="339"/>
      <c r="C698" s="339"/>
      <c r="D698" s="339"/>
      <c r="E698" s="339"/>
      <c r="F698" s="339"/>
      <c r="G698" s="339"/>
      <c r="H698" s="339"/>
      <c r="I698" s="339"/>
      <c r="J698" s="352"/>
      <c r="K698" s="339"/>
      <c r="L698" s="339"/>
      <c r="M698" s="339"/>
      <c r="N698" s="339"/>
      <c r="O698" s="339"/>
      <c r="P698" s="29"/>
      <c r="Q698" s="338"/>
      <c r="R698" s="339"/>
      <c r="S698" s="339"/>
      <c r="T698" s="339"/>
      <c r="U698" s="339"/>
      <c r="V698" s="339"/>
      <c r="W698" s="339"/>
      <c r="X698" s="339"/>
      <c r="Y698" s="339"/>
      <c r="Z698" s="339"/>
    </row>
    <row r="699" spans="1:26" ht="12.75" customHeight="1">
      <c r="A699" s="339"/>
      <c r="B699" s="339"/>
      <c r="C699" s="339"/>
      <c r="D699" s="339"/>
      <c r="E699" s="339"/>
      <c r="F699" s="339"/>
      <c r="G699" s="339"/>
      <c r="H699" s="339"/>
      <c r="I699" s="339"/>
      <c r="J699" s="352"/>
      <c r="K699" s="339"/>
      <c r="L699" s="339"/>
      <c r="M699" s="339"/>
      <c r="N699" s="339"/>
      <c r="O699" s="339"/>
      <c r="P699" s="29"/>
      <c r="Q699" s="338"/>
      <c r="R699" s="339"/>
      <c r="S699" s="339"/>
      <c r="T699" s="339"/>
      <c r="U699" s="339"/>
      <c r="V699" s="339"/>
      <c r="W699" s="339"/>
      <c r="X699" s="339"/>
      <c r="Y699" s="339"/>
      <c r="Z699" s="339"/>
    </row>
    <row r="700" spans="1:26" ht="12.75" customHeight="1">
      <c r="A700" s="339"/>
      <c r="B700" s="339"/>
      <c r="C700" s="339"/>
      <c r="D700" s="339"/>
      <c r="E700" s="339"/>
      <c r="F700" s="339"/>
      <c r="G700" s="339"/>
      <c r="H700" s="339"/>
      <c r="I700" s="339"/>
      <c r="J700" s="352"/>
      <c r="K700" s="339"/>
      <c r="L700" s="339"/>
      <c r="M700" s="339"/>
      <c r="N700" s="339"/>
      <c r="O700" s="339"/>
      <c r="P700" s="29"/>
      <c r="Q700" s="338"/>
      <c r="R700" s="339"/>
      <c r="S700" s="339"/>
      <c r="T700" s="339"/>
      <c r="U700" s="339"/>
      <c r="V700" s="339"/>
      <c r="W700" s="339"/>
      <c r="X700" s="339"/>
      <c r="Y700" s="339"/>
      <c r="Z700" s="339"/>
    </row>
    <row r="701" spans="1:26" ht="12.75" customHeight="1">
      <c r="A701" s="339"/>
      <c r="B701" s="339"/>
      <c r="C701" s="339"/>
      <c r="D701" s="339"/>
      <c r="E701" s="339"/>
      <c r="F701" s="339"/>
      <c r="G701" s="339"/>
      <c r="H701" s="339"/>
      <c r="I701" s="339"/>
      <c r="J701" s="352"/>
      <c r="K701" s="339"/>
      <c r="L701" s="339"/>
      <c r="M701" s="339"/>
      <c r="N701" s="339"/>
      <c r="O701" s="339"/>
      <c r="P701" s="29"/>
      <c r="Q701" s="338"/>
      <c r="R701" s="339"/>
      <c r="S701" s="339"/>
      <c r="T701" s="339"/>
      <c r="U701" s="339"/>
      <c r="V701" s="339"/>
      <c r="W701" s="339"/>
      <c r="X701" s="339"/>
      <c r="Y701" s="339"/>
      <c r="Z701" s="339"/>
    </row>
    <row r="702" spans="1:26" ht="12.75" customHeight="1">
      <c r="A702" s="339"/>
      <c r="B702" s="339"/>
      <c r="C702" s="339"/>
      <c r="D702" s="339"/>
      <c r="E702" s="339"/>
      <c r="F702" s="339"/>
      <c r="G702" s="339"/>
      <c r="H702" s="339"/>
      <c r="I702" s="339"/>
      <c r="J702" s="352"/>
      <c r="K702" s="339"/>
      <c r="L702" s="339"/>
      <c r="M702" s="339"/>
      <c r="N702" s="339"/>
      <c r="O702" s="339"/>
      <c r="P702" s="29"/>
      <c r="Q702" s="338"/>
      <c r="R702" s="339"/>
      <c r="S702" s="339"/>
      <c r="T702" s="339"/>
      <c r="U702" s="339"/>
      <c r="V702" s="339"/>
      <c r="W702" s="339"/>
      <c r="X702" s="339"/>
      <c r="Y702" s="339"/>
      <c r="Z702" s="339"/>
    </row>
    <row r="703" spans="1:26" ht="12.75" customHeight="1">
      <c r="A703" s="339"/>
      <c r="B703" s="339"/>
      <c r="C703" s="339"/>
      <c r="D703" s="339"/>
      <c r="E703" s="339"/>
      <c r="F703" s="339"/>
      <c r="G703" s="339"/>
      <c r="H703" s="339"/>
      <c r="I703" s="339"/>
      <c r="J703" s="352"/>
      <c r="K703" s="339"/>
      <c r="L703" s="339"/>
      <c r="M703" s="339"/>
      <c r="N703" s="339"/>
      <c r="O703" s="339"/>
      <c r="P703" s="29"/>
      <c r="Q703" s="338"/>
      <c r="R703" s="339"/>
      <c r="S703" s="339"/>
      <c r="T703" s="339"/>
      <c r="U703" s="339"/>
      <c r="V703" s="339"/>
      <c r="W703" s="339"/>
      <c r="X703" s="339"/>
      <c r="Y703" s="339"/>
      <c r="Z703" s="339"/>
    </row>
    <row r="704" spans="1:26" ht="12.75" customHeight="1">
      <c r="A704" s="339"/>
      <c r="B704" s="339"/>
      <c r="C704" s="339"/>
      <c r="D704" s="339"/>
      <c r="E704" s="339"/>
      <c r="F704" s="339"/>
      <c r="G704" s="339"/>
      <c r="H704" s="339"/>
      <c r="I704" s="339"/>
      <c r="J704" s="352"/>
      <c r="K704" s="339"/>
      <c r="L704" s="339"/>
      <c r="M704" s="339"/>
      <c r="N704" s="339"/>
      <c r="O704" s="339"/>
      <c r="P704" s="29"/>
      <c r="Q704" s="338"/>
      <c r="R704" s="339"/>
      <c r="S704" s="339"/>
      <c r="T704" s="339"/>
      <c r="U704" s="339"/>
      <c r="V704" s="339"/>
      <c r="W704" s="339"/>
      <c r="X704" s="339"/>
      <c r="Y704" s="339"/>
      <c r="Z704" s="339"/>
    </row>
    <row r="705" spans="1:26" ht="12.75" customHeight="1">
      <c r="A705" s="339"/>
      <c r="B705" s="339"/>
      <c r="C705" s="339"/>
      <c r="D705" s="339"/>
      <c r="E705" s="339"/>
      <c r="F705" s="339"/>
      <c r="G705" s="339"/>
      <c r="H705" s="339"/>
      <c r="I705" s="339"/>
      <c r="J705" s="352"/>
      <c r="K705" s="339"/>
      <c r="L705" s="339"/>
      <c r="M705" s="339"/>
      <c r="N705" s="339"/>
      <c r="O705" s="339"/>
      <c r="P705" s="29"/>
      <c r="Q705" s="338"/>
      <c r="R705" s="339"/>
      <c r="S705" s="339"/>
      <c r="T705" s="339"/>
      <c r="U705" s="339"/>
      <c r="V705" s="339"/>
      <c r="W705" s="339"/>
      <c r="X705" s="339"/>
      <c r="Y705" s="339"/>
      <c r="Z705" s="339"/>
    </row>
    <row r="706" spans="1:26" ht="12.75" customHeight="1">
      <c r="A706" s="339"/>
      <c r="B706" s="339"/>
      <c r="C706" s="339"/>
      <c r="D706" s="339"/>
      <c r="E706" s="339"/>
      <c r="F706" s="339"/>
      <c r="G706" s="339"/>
      <c r="H706" s="339"/>
      <c r="I706" s="339"/>
      <c r="J706" s="352"/>
      <c r="K706" s="339"/>
      <c r="L706" s="339"/>
      <c r="M706" s="339"/>
      <c r="N706" s="339"/>
      <c r="O706" s="339"/>
      <c r="P706" s="29"/>
      <c r="Q706" s="338"/>
      <c r="R706" s="339"/>
      <c r="S706" s="339"/>
      <c r="T706" s="339"/>
      <c r="U706" s="339"/>
      <c r="V706" s="339"/>
      <c r="W706" s="339"/>
      <c r="X706" s="339"/>
      <c r="Y706" s="339"/>
      <c r="Z706" s="339"/>
    </row>
    <row r="707" spans="1:26" ht="12.75" customHeight="1">
      <c r="A707" s="339"/>
      <c r="B707" s="339"/>
      <c r="C707" s="339"/>
      <c r="D707" s="339"/>
      <c r="E707" s="339"/>
      <c r="F707" s="339"/>
      <c r="G707" s="339"/>
      <c r="H707" s="339"/>
      <c r="I707" s="339"/>
      <c r="J707" s="352"/>
      <c r="K707" s="339"/>
      <c r="L707" s="339"/>
      <c r="M707" s="339"/>
      <c r="N707" s="339"/>
      <c r="O707" s="339"/>
      <c r="P707" s="29"/>
      <c r="Q707" s="338"/>
      <c r="R707" s="339"/>
      <c r="S707" s="339"/>
      <c r="T707" s="339"/>
      <c r="U707" s="339"/>
      <c r="V707" s="339"/>
      <c r="W707" s="339"/>
      <c r="X707" s="339"/>
      <c r="Y707" s="339"/>
      <c r="Z707" s="339"/>
    </row>
    <row r="708" spans="1:26" ht="12.75" customHeight="1">
      <c r="A708" s="339"/>
      <c r="B708" s="339"/>
      <c r="C708" s="339"/>
      <c r="D708" s="339"/>
      <c r="E708" s="339"/>
      <c r="F708" s="339"/>
      <c r="G708" s="339"/>
      <c r="H708" s="339"/>
      <c r="I708" s="339"/>
      <c r="J708" s="352"/>
      <c r="K708" s="339"/>
      <c r="L708" s="339"/>
      <c r="M708" s="339"/>
      <c r="N708" s="339"/>
      <c r="O708" s="339"/>
      <c r="P708" s="29"/>
      <c r="Q708" s="338"/>
      <c r="R708" s="339"/>
      <c r="S708" s="339"/>
      <c r="T708" s="339"/>
      <c r="U708" s="339"/>
      <c r="V708" s="339"/>
      <c r="W708" s="339"/>
      <c r="X708" s="339"/>
      <c r="Y708" s="339"/>
      <c r="Z708" s="339"/>
    </row>
    <row r="709" spans="1:26" ht="12.75" customHeight="1">
      <c r="A709" s="339"/>
      <c r="B709" s="339"/>
      <c r="C709" s="339"/>
      <c r="D709" s="339"/>
      <c r="E709" s="339"/>
      <c r="F709" s="339"/>
      <c r="G709" s="339"/>
      <c r="H709" s="339"/>
      <c r="I709" s="339"/>
      <c r="J709" s="352"/>
      <c r="K709" s="339"/>
      <c r="L709" s="339"/>
      <c r="M709" s="339"/>
      <c r="N709" s="339"/>
      <c r="O709" s="339"/>
      <c r="P709" s="29"/>
      <c r="Q709" s="338"/>
      <c r="R709" s="339"/>
      <c r="S709" s="339"/>
      <c r="T709" s="339"/>
      <c r="U709" s="339"/>
      <c r="V709" s="339"/>
      <c r="W709" s="339"/>
      <c r="X709" s="339"/>
      <c r="Y709" s="339"/>
      <c r="Z709" s="339"/>
    </row>
    <row r="710" spans="1:26" ht="12.75" customHeight="1">
      <c r="A710" s="339"/>
      <c r="B710" s="339"/>
      <c r="C710" s="339"/>
      <c r="D710" s="339"/>
      <c r="E710" s="339"/>
      <c r="F710" s="339"/>
      <c r="G710" s="339"/>
      <c r="H710" s="339"/>
      <c r="I710" s="339"/>
      <c r="J710" s="352"/>
      <c r="K710" s="339"/>
      <c r="L710" s="339"/>
      <c r="M710" s="339"/>
      <c r="N710" s="339"/>
      <c r="O710" s="339"/>
      <c r="P710" s="29"/>
      <c r="Q710" s="338"/>
      <c r="R710" s="339"/>
      <c r="S710" s="339"/>
      <c r="T710" s="339"/>
      <c r="U710" s="339"/>
      <c r="V710" s="339"/>
      <c r="W710" s="339"/>
      <c r="X710" s="339"/>
      <c r="Y710" s="339"/>
      <c r="Z710" s="339"/>
    </row>
    <row r="711" spans="1:26" ht="12.75" customHeight="1">
      <c r="A711" s="339"/>
      <c r="B711" s="339"/>
      <c r="C711" s="339"/>
      <c r="D711" s="339"/>
      <c r="E711" s="339"/>
      <c r="F711" s="339"/>
      <c r="G711" s="339"/>
      <c r="H711" s="339"/>
      <c r="I711" s="339"/>
      <c r="J711" s="352"/>
      <c r="K711" s="339"/>
      <c r="L711" s="339"/>
      <c r="M711" s="339"/>
      <c r="N711" s="339"/>
      <c r="O711" s="339"/>
      <c r="P711" s="29"/>
      <c r="Q711" s="338"/>
      <c r="R711" s="339"/>
      <c r="S711" s="339"/>
      <c r="T711" s="339"/>
      <c r="U711" s="339"/>
      <c r="V711" s="339"/>
      <c r="W711" s="339"/>
      <c r="X711" s="339"/>
      <c r="Y711" s="339"/>
      <c r="Z711" s="339"/>
    </row>
    <row r="712" spans="1:26" ht="12.75" customHeight="1">
      <c r="A712" s="339"/>
      <c r="B712" s="339"/>
      <c r="C712" s="339"/>
      <c r="D712" s="339"/>
      <c r="E712" s="339"/>
      <c r="F712" s="339"/>
      <c r="G712" s="339"/>
      <c r="H712" s="339"/>
      <c r="I712" s="339"/>
      <c r="J712" s="352"/>
      <c r="K712" s="339"/>
      <c r="L712" s="339"/>
      <c r="M712" s="339"/>
      <c r="N712" s="339"/>
      <c r="O712" s="339"/>
      <c r="P712" s="29"/>
      <c r="Q712" s="338"/>
      <c r="R712" s="339"/>
      <c r="S712" s="339"/>
      <c r="T712" s="339"/>
      <c r="U712" s="339"/>
      <c r="V712" s="339"/>
      <c r="W712" s="339"/>
      <c r="X712" s="339"/>
      <c r="Y712" s="339"/>
      <c r="Z712" s="339"/>
    </row>
    <row r="713" spans="1:26" ht="12.75" customHeight="1">
      <c r="A713" s="339"/>
      <c r="B713" s="339"/>
      <c r="C713" s="339"/>
      <c r="D713" s="339"/>
      <c r="E713" s="339"/>
      <c r="F713" s="339"/>
      <c r="G713" s="339"/>
      <c r="H713" s="339"/>
      <c r="I713" s="339"/>
      <c r="J713" s="352"/>
      <c r="K713" s="339"/>
      <c r="L713" s="339"/>
      <c r="M713" s="339"/>
      <c r="N713" s="339"/>
      <c r="O713" s="339"/>
      <c r="P713" s="29"/>
      <c r="Q713" s="338"/>
      <c r="R713" s="339"/>
      <c r="S713" s="339"/>
      <c r="T713" s="339"/>
      <c r="U713" s="339"/>
      <c r="V713" s="339"/>
      <c r="W713" s="339"/>
      <c r="X713" s="339"/>
      <c r="Y713" s="339"/>
      <c r="Z713" s="339"/>
    </row>
    <row r="714" spans="1:26" ht="12.75" customHeight="1">
      <c r="A714" s="339"/>
      <c r="B714" s="339"/>
      <c r="C714" s="339"/>
      <c r="D714" s="339"/>
      <c r="E714" s="339"/>
      <c r="F714" s="339"/>
      <c r="G714" s="339"/>
      <c r="H714" s="339"/>
      <c r="I714" s="339"/>
      <c r="J714" s="352"/>
      <c r="K714" s="339"/>
      <c r="L714" s="339"/>
      <c r="M714" s="339"/>
      <c r="N714" s="339"/>
      <c r="O714" s="339"/>
      <c r="P714" s="29"/>
      <c r="Q714" s="338"/>
      <c r="R714" s="339"/>
      <c r="S714" s="339"/>
      <c r="T714" s="339"/>
      <c r="U714" s="339"/>
      <c r="V714" s="339"/>
      <c r="W714" s="339"/>
      <c r="X714" s="339"/>
      <c r="Y714" s="339"/>
      <c r="Z714" s="339"/>
    </row>
    <row r="715" spans="1:26" ht="12.75" customHeight="1">
      <c r="A715" s="339"/>
      <c r="B715" s="339"/>
      <c r="C715" s="339"/>
      <c r="D715" s="339"/>
      <c r="E715" s="339"/>
      <c r="F715" s="339"/>
      <c r="G715" s="339"/>
      <c r="H715" s="339"/>
      <c r="I715" s="339"/>
      <c r="J715" s="352"/>
      <c r="K715" s="339"/>
      <c r="L715" s="339"/>
      <c r="M715" s="339"/>
      <c r="N715" s="339"/>
      <c r="O715" s="339"/>
      <c r="P715" s="29"/>
      <c r="Q715" s="338"/>
      <c r="R715" s="339"/>
      <c r="S715" s="339"/>
      <c r="T715" s="339"/>
      <c r="U715" s="339"/>
      <c r="V715" s="339"/>
      <c r="W715" s="339"/>
      <c r="X715" s="339"/>
      <c r="Y715" s="339"/>
      <c r="Z715" s="339"/>
    </row>
    <row r="716" spans="1:26" ht="12.75" customHeight="1">
      <c r="A716" s="339"/>
      <c r="B716" s="339"/>
      <c r="C716" s="339"/>
      <c r="D716" s="339"/>
      <c r="E716" s="339"/>
      <c r="F716" s="339"/>
      <c r="G716" s="339"/>
      <c r="H716" s="339"/>
      <c r="I716" s="339"/>
      <c r="J716" s="352"/>
      <c r="K716" s="339"/>
      <c r="L716" s="339"/>
      <c r="M716" s="339"/>
      <c r="N716" s="339"/>
      <c r="O716" s="339"/>
      <c r="P716" s="29"/>
      <c r="Q716" s="338"/>
      <c r="R716" s="339"/>
      <c r="S716" s="339"/>
      <c r="T716" s="339"/>
      <c r="U716" s="339"/>
      <c r="V716" s="339"/>
      <c r="W716" s="339"/>
      <c r="X716" s="339"/>
      <c r="Y716" s="339"/>
      <c r="Z716" s="339"/>
    </row>
    <row r="717" spans="1:26" ht="12.75" customHeight="1">
      <c r="A717" s="339"/>
      <c r="B717" s="339"/>
      <c r="C717" s="339"/>
      <c r="D717" s="339"/>
      <c r="E717" s="339"/>
      <c r="F717" s="339"/>
      <c r="G717" s="339"/>
      <c r="H717" s="339"/>
      <c r="I717" s="339"/>
      <c r="J717" s="352"/>
      <c r="K717" s="339"/>
      <c r="L717" s="339"/>
      <c r="M717" s="339"/>
      <c r="N717" s="339"/>
      <c r="O717" s="339"/>
      <c r="P717" s="29"/>
      <c r="Q717" s="338"/>
      <c r="R717" s="339"/>
      <c r="S717" s="339"/>
      <c r="T717" s="339"/>
      <c r="U717" s="339"/>
      <c r="V717" s="339"/>
      <c r="W717" s="339"/>
      <c r="X717" s="339"/>
      <c r="Y717" s="339"/>
      <c r="Z717" s="339"/>
    </row>
    <row r="718" spans="1:26" ht="12.75" customHeight="1">
      <c r="A718" s="339"/>
      <c r="B718" s="339"/>
      <c r="C718" s="339"/>
      <c r="D718" s="339"/>
      <c r="E718" s="339"/>
      <c r="F718" s="339"/>
      <c r="G718" s="339"/>
      <c r="H718" s="339"/>
      <c r="I718" s="339"/>
      <c r="J718" s="352"/>
      <c r="K718" s="339"/>
      <c r="L718" s="339"/>
      <c r="M718" s="339"/>
      <c r="N718" s="339"/>
      <c r="O718" s="339"/>
      <c r="P718" s="29"/>
      <c r="Q718" s="338"/>
      <c r="R718" s="339"/>
      <c r="S718" s="339"/>
      <c r="T718" s="339"/>
      <c r="U718" s="339"/>
      <c r="V718" s="339"/>
      <c r="W718" s="339"/>
      <c r="X718" s="339"/>
      <c r="Y718" s="339"/>
      <c r="Z718" s="339"/>
    </row>
    <row r="719" spans="1:26" ht="12.75" customHeight="1">
      <c r="A719" s="339"/>
      <c r="B719" s="339"/>
      <c r="C719" s="339"/>
      <c r="D719" s="339"/>
      <c r="E719" s="339"/>
      <c r="F719" s="339"/>
      <c r="G719" s="339"/>
      <c r="H719" s="339"/>
      <c r="I719" s="339"/>
      <c r="J719" s="352"/>
      <c r="K719" s="339"/>
      <c r="L719" s="339"/>
      <c r="M719" s="339"/>
      <c r="N719" s="339"/>
      <c r="O719" s="339"/>
      <c r="P719" s="29"/>
      <c r="Q719" s="338"/>
      <c r="R719" s="339"/>
      <c r="S719" s="339"/>
      <c r="T719" s="339"/>
      <c r="U719" s="339"/>
      <c r="V719" s="339"/>
      <c r="W719" s="339"/>
      <c r="X719" s="339"/>
      <c r="Y719" s="339"/>
      <c r="Z719" s="339"/>
    </row>
    <row r="720" spans="1:26" ht="12.75" customHeight="1">
      <c r="A720" s="339"/>
      <c r="B720" s="339"/>
      <c r="C720" s="339"/>
      <c r="D720" s="339"/>
      <c r="E720" s="339"/>
      <c r="F720" s="339"/>
      <c r="G720" s="339"/>
      <c r="H720" s="339"/>
      <c r="I720" s="339"/>
      <c r="J720" s="352"/>
      <c r="K720" s="339"/>
      <c r="L720" s="339"/>
      <c r="M720" s="339"/>
      <c r="N720" s="339"/>
      <c r="O720" s="339"/>
      <c r="P720" s="29"/>
      <c r="Q720" s="338"/>
      <c r="R720" s="339"/>
      <c r="S720" s="339"/>
      <c r="T720" s="339"/>
      <c r="U720" s="339"/>
      <c r="V720" s="339"/>
      <c r="W720" s="339"/>
      <c r="X720" s="339"/>
      <c r="Y720" s="339"/>
      <c r="Z720" s="339"/>
    </row>
    <row r="721" spans="1:26" ht="12.75" customHeight="1">
      <c r="A721" s="339"/>
      <c r="B721" s="339"/>
      <c r="C721" s="339"/>
      <c r="D721" s="339"/>
      <c r="E721" s="339"/>
      <c r="F721" s="339"/>
      <c r="G721" s="339"/>
      <c r="H721" s="339"/>
      <c r="I721" s="339"/>
      <c r="J721" s="352"/>
      <c r="K721" s="339"/>
      <c r="L721" s="339"/>
      <c r="M721" s="339"/>
      <c r="N721" s="339"/>
      <c r="O721" s="339"/>
      <c r="P721" s="29"/>
      <c r="Q721" s="338"/>
      <c r="R721" s="339"/>
      <c r="S721" s="339"/>
      <c r="T721" s="339"/>
      <c r="U721" s="339"/>
      <c r="V721" s="339"/>
      <c r="W721" s="339"/>
      <c r="X721" s="339"/>
      <c r="Y721" s="339"/>
      <c r="Z721" s="339"/>
    </row>
    <row r="722" spans="1:26" ht="12.75" customHeight="1">
      <c r="A722" s="339"/>
      <c r="B722" s="339"/>
      <c r="C722" s="339"/>
      <c r="D722" s="339"/>
      <c r="E722" s="339"/>
      <c r="F722" s="339"/>
      <c r="G722" s="339"/>
      <c r="H722" s="339"/>
      <c r="I722" s="339"/>
      <c r="J722" s="352"/>
      <c r="K722" s="339"/>
      <c r="L722" s="339"/>
      <c r="M722" s="339"/>
      <c r="N722" s="339"/>
      <c r="O722" s="339"/>
      <c r="P722" s="29"/>
      <c r="Q722" s="338"/>
      <c r="R722" s="339"/>
      <c r="S722" s="339"/>
      <c r="T722" s="339"/>
      <c r="U722" s="339"/>
      <c r="V722" s="339"/>
      <c r="W722" s="339"/>
      <c r="X722" s="339"/>
      <c r="Y722" s="339"/>
      <c r="Z722" s="339"/>
    </row>
    <row r="723" spans="1:26" ht="12.75" customHeight="1">
      <c r="A723" s="339"/>
      <c r="B723" s="339"/>
      <c r="C723" s="339"/>
      <c r="D723" s="339"/>
      <c r="E723" s="339"/>
      <c r="F723" s="339"/>
      <c r="G723" s="339"/>
      <c r="H723" s="339"/>
      <c r="I723" s="339"/>
      <c r="J723" s="352"/>
      <c r="K723" s="339"/>
      <c r="L723" s="339"/>
      <c r="M723" s="339"/>
      <c r="N723" s="339"/>
      <c r="O723" s="339"/>
      <c r="P723" s="29"/>
      <c r="Q723" s="338"/>
      <c r="R723" s="339"/>
      <c r="S723" s="339"/>
      <c r="T723" s="339"/>
      <c r="U723" s="339"/>
      <c r="V723" s="339"/>
      <c r="W723" s="339"/>
      <c r="X723" s="339"/>
      <c r="Y723" s="339"/>
      <c r="Z723" s="339"/>
    </row>
    <row r="724" spans="1:26" ht="12.75" customHeight="1">
      <c r="A724" s="339"/>
      <c r="B724" s="339"/>
      <c r="C724" s="339"/>
      <c r="D724" s="339"/>
      <c r="E724" s="339"/>
      <c r="F724" s="339"/>
      <c r="G724" s="339"/>
      <c r="H724" s="339"/>
      <c r="I724" s="339"/>
      <c r="J724" s="352"/>
      <c r="K724" s="339"/>
      <c r="L724" s="339"/>
      <c r="M724" s="339"/>
      <c r="N724" s="339"/>
      <c r="O724" s="339"/>
      <c r="P724" s="29"/>
      <c r="Q724" s="338"/>
      <c r="R724" s="339"/>
      <c r="S724" s="339"/>
      <c r="T724" s="339"/>
      <c r="U724" s="339"/>
      <c r="V724" s="339"/>
      <c r="W724" s="339"/>
      <c r="X724" s="339"/>
      <c r="Y724" s="339"/>
      <c r="Z724" s="339"/>
    </row>
    <row r="725" spans="1:26" ht="12.75" customHeight="1">
      <c r="A725" s="339"/>
      <c r="B725" s="339"/>
      <c r="C725" s="339"/>
      <c r="D725" s="339"/>
      <c r="E725" s="339"/>
      <c r="F725" s="339"/>
      <c r="G725" s="339"/>
      <c r="H725" s="339"/>
      <c r="I725" s="339"/>
      <c r="J725" s="352"/>
      <c r="K725" s="339"/>
      <c r="L725" s="339"/>
      <c r="M725" s="339"/>
      <c r="N725" s="339"/>
      <c r="O725" s="339"/>
      <c r="P725" s="29"/>
      <c r="Q725" s="338"/>
      <c r="R725" s="339"/>
      <c r="S725" s="339"/>
      <c r="T725" s="339"/>
      <c r="U725" s="339"/>
      <c r="V725" s="339"/>
      <c r="W725" s="339"/>
      <c r="X725" s="339"/>
      <c r="Y725" s="339"/>
      <c r="Z725" s="339"/>
    </row>
    <row r="726" spans="1:26" ht="12.75" customHeight="1">
      <c r="A726" s="339"/>
      <c r="B726" s="339"/>
      <c r="C726" s="339"/>
      <c r="D726" s="339"/>
      <c r="E726" s="339"/>
      <c r="F726" s="339"/>
      <c r="G726" s="339"/>
      <c r="H726" s="339"/>
      <c r="I726" s="339"/>
      <c r="J726" s="352"/>
      <c r="K726" s="339"/>
      <c r="L726" s="339"/>
      <c r="M726" s="339"/>
      <c r="N726" s="339"/>
      <c r="O726" s="339"/>
      <c r="P726" s="29"/>
      <c r="Q726" s="338"/>
      <c r="R726" s="339"/>
      <c r="S726" s="339"/>
      <c r="T726" s="339"/>
      <c r="U726" s="339"/>
      <c r="V726" s="339"/>
      <c r="W726" s="339"/>
      <c r="X726" s="339"/>
      <c r="Y726" s="339"/>
      <c r="Z726" s="339"/>
    </row>
    <row r="727" spans="1:26" ht="12.75" customHeight="1">
      <c r="A727" s="339"/>
      <c r="B727" s="339"/>
      <c r="C727" s="339"/>
      <c r="D727" s="339"/>
      <c r="E727" s="339"/>
      <c r="F727" s="339"/>
      <c r="G727" s="339"/>
      <c r="H727" s="339"/>
      <c r="I727" s="339"/>
      <c r="J727" s="352"/>
      <c r="K727" s="339"/>
      <c r="L727" s="339"/>
      <c r="M727" s="339"/>
      <c r="N727" s="339"/>
      <c r="O727" s="339"/>
      <c r="P727" s="29"/>
      <c r="Q727" s="338"/>
      <c r="R727" s="339"/>
      <c r="S727" s="339"/>
      <c r="T727" s="339"/>
      <c r="U727" s="339"/>
      <c r="V727" s="339"/>
      <c r="W727" s="339"/>
      <c r="X727" s="339"/>
      <c r="Y727" s="339"/>
      <c r="Z727" s="339"/>
    </row>
    <row r="728" spans="1:26" ht="12.75" customHeight="1">
      <c r="A728" s="339"/>
      <c r="B728" s="339"/>
      <c r="C728" s="339"/>
      <c r="D728" s="339"/>
      <c r="E728" s="339"/>
      <c r="F728" s="339"/>
      <c r="G728" s="339"/>
      <c r="H728" s="339"/>
      <c r="I728" s="339"/>
      <c r="J728" s="352"/>
      <c r="K728" s="339"/>
      <c r="L728" s="339"/>
      <c r="M728" s="339"/>
      <c r="N728" s="339"/>
      <c r="O728" s="339"/>
      <c r="P728" s="29"/>
      <c r="Q728" s="338"/>
      <c r="R728" s="339"/>
      <c r="S728" s="339"/>
      <c r="T728" s="339"/>
      <c r="U728" s="339"/>
      <c r="V728" s="339"/>
      <c r="W728" s="339"/>
      <c r="X728" s="339"/>
      <c r="Y728" s="339"/>
      <c r="Z728" s="339"/>
    </row>
    <row r="729" spans="1:26" ht="12.75" customHeight="1">
      <c r="A729" s="339"/>
      <c r="B729" s="339"/>
      <c r="C729" s="339"/>
      <c r="D729" s="339"/>
      <c r="E729" s="339"/>
      <c r="F729" s="339"/>
      <c r="G729" s="339"/>
      <c r="H729" s="339"/>
      <c r="I729" s="339"/>
      <c r="J729" s="352"/>
      <c r="K729" s="339"/>
      <c r="L729" s="339"/>
      <c r="M729" s="339"/>
      <c r="N729" s="339"/>
      <c r="O729" s="339"/>
      <c r="P729" s="29"/>
      <c r="Q729" s="338"/>
      <c r="R729" s="339"/>
      <c r="S729" s="339"/>
      <c r="T729" s="339"/>
      <c r="U729" s="339"/>
      <c r="V729" s="339"/>
      <c r="W729" s="339"/>
      <c r="X729" s="339"/>
      <c r="Y729" s="339"/>
      <c r="Z729" s="339"/>
    </row>
    <row r="730" spans="1:26" ht="12.75" customHeight="1">
      <c r="A730" s="339"/>
      <c r="B730" s="339"/>
      <c r="C730" s="339"/>
      <c r="D730" s="339"/>
      <c r="E730" s="339"/>
      <c r="F730" s="339"/>
      <c r="G730" s="339"/>
      <c r="H730" s="339"/>
      <c r="I730" s="339"/>
      <c r="J730" s="352"/>
      <c r="K730" s="339"/>
      <c r="L730" s="339"/>
      <c r="M730" s="339"/>
      <c r="N730" s="339"/>
      <c r="O730" s="339"/>
      <c r="P730" s="29"/>
      <c r="Q730" s="338"/>
      <c r="R730" s="339"/>
      <c r="S730" s="339"/>
      <c r="T730" s="339"/>
      <c r="U730" s="339"/>
      <c r="V730" s="339"/>
      <c r="W730" s="339"/>
      <c r="X730" s="339"/>
      <c r="Y730" s="339"/>
      <c r="Z730" s="339"/>
    </row>
    <row r="731" spans="1:26" ht="12.75" customHeight="1">
      <c r="A731" s="339"/>
      <c r="B731" s="339"/>
      <c r="C731" s="339"/>
      <c r="D731" s="339"/>
      <c r="E731" s="339"/>
      <c r="F731" s="339"/>
      <c r="G731" s="339"/>
      <c r="H731" s="339"/>
      <c r="I731" s="339"/>
      <c r="J731" s="352"/>
      <c r="K731" s="339"/>
      <c r="L731" s="339"/>
      <c r="M731" s="339"/>
      <c r="N731" s="339"/>
      <c r="O731" s="339"/>
      <c r="P731" s="29"/>
      <c r="Q731" s="338"/>
      <c r="R731" s="339"/>
      <c r="S731" s="339"/>
      <c r="T731" s="339"/>
      <c r="U731" s="339"/>
      <c r="V731" s="339"/>
      <c r="W731" s="339"/>
      <c r="X731" s="339"/>
      <c r="Y731" s="339"/>
      <c r="Z731" s="339"/>
    </row>
    <row r="732" spans="1:26" ht="12.75" customHeight="1">
      <c r="A732" s="339"/>
      <c r="B732" s="339"/>
      <c r="C732" s="339"/>
      <c r="D732" s="339"/>
      <c r="E732" s="339"/>
      <c r="F732" s="339"/>
      <c r="G732" s="339"/>
      <c r="H732" s="339"/>
      <c r="I732" s="339"/>
      <c r="J732" s="352"/>
      <c r="K732" s="339"/>
      <c r="L732" s="339"/>
      <c r="M732" s="339"/>
      <c r="N732" s="339"/>
      <c r="O732" s="339"/>
      <c r="P732" s="29"/>
      <c r="Q732" s="338"/>
      <c r="R732" s="339"/>
      <c r="S732" s="339"/>
      <c r="T732" s="339"/>
      <c r="U732" s="339"/>
      <c r="V732" s="339"/>
      <c r="W732" s="339"/>
      <c r="X732" s="339"/>
      <c r="Y732" s="339"/>
      <c r="Z732" s="339"/>
    </row>
    <row r="733" spans="1:26" ht="12.75" customHeight="1">
      <c r="A733" s="339"/>
      <c r="B733" s="339"/>
      <c r="C733" s="339"/>
      <c r="D733" s="339"/>
      <c r="E733" s="339"/>
      <c r="F733" s="339"/>
      <c r="G733" s="339"/>
      <c r="H733" s="339"/>
      <c r="I733" s="339"/>
      <c r="J733" s="352"/>
      <c r="K733" s="339"/>
      <c r="L733" s="339"/>
      <c r="M733" s="339"/>
      <c r="N733" s="339"/>
      <c r="O733" s="339"/>
      <c r="P733" s="29"/>
      <c r="Q733" s="338"/>
      <c r="R733" s="339"/>
      <c r="S733" s="339"/>
      <c r="T733" s="339"/>
      <c r="U733" s="339"/>
      <c r="V733" s="339"/>
      <c r="W733" s="339"/>
      <c r="X733" s="339"/>
      <c r="Y733" s="339"/>
      <c r="Z733" s="339"/>
    </row>
    <row r="734" spans="1:26" ht="12.75" customHeight="1">
      <c r="A734" s="339"/>
      <c r="B734" s="339"/>
      <c r="C734" s="339"/>
      <c r="D734" s="339"/>
      <c r="E734" s="339"/>
      <c r="F734" s="339"/>
      <c r="G734" s="339"/>
      <c r="H734" s="339"/>
      <c r="I734" s="339"/>
      <c r="J734" s="352"/>
      <c r="K734" s="339"/>
      <c r="L734" s="339"/>
      <c r="M734" s="339"/>
      <c r="N734" s="339"/>
      <c r="O734" s="339"/>
      <c r="P734" s="29"/>
      <c r="Q734" s="338"/>
      <c r="R734" s="339"/>
      <c r="S734" s="339"/>
      <c r="T734" s="339"/>
      <c r="U734" s="339"/>
      <c r="V734" s="339"/>
      <c r="W734" s="339"/>
      <c r="X734" s="339"/>
      <c r="Y734" s="339"/>
      <c r="Z734" s="339"/>
    </row>
    <row r="735" spans="1:26" ht="12.75" customHeight="1">
      <c r="A735" s="339"/>
      <c r="B735" s="339"/>
      <c r="C735" s="339"/>
      <c r="D735" s="339"/>
      <c r="E735" s="339"/>
      <c r="F735" s="339"/>
      <c r="G735" s="339"/>
      <c r="H735" s="339"/>
      <c r="I735" s="339"/>
      <c r="J735" s="352"/>
      <c r="K735" s="339"/>
      <c r="L735" s="339"/>
      <c r="M735" s="339"/>
      <c r="N735" s="339"/>
      <c r="O735" s="339"/>
      <c r="P735" s="29"/>
      <c r="Q735" s="338"/>
      <c r="R735" s="339"/>
      <c r="S735" s="339"/>
      <c r="T735" s="339"/>
      <c r="U735" s="339"/>
      <c r="V735" s="339"/>
      <c r="W735" s="339"/>
      <c r="X735" s="339"/>
      <c r="Y735" s="339"/>
      <c r="Z735" s="339"/>
    </row>
    <row r="736" spans="1:26" ht="12.75" customHeight="1">
      <c r="A736" s="339"/>
      <c r="B736" s="339"/>
      <c r="C736" s="339"/>
      <c r="D736" s="339"/>
      <c r="E736" s="339"/>
      <c r="F736" s="339"/>
      <c r="G736" s="339"/>
      <c r="H736" s="339"/>
      <c r="I736" s="339"/>
      <c r="J736" s="352"/>
      <c r="K736" s="339"/>
      <c r="L736" s="339"/>
      <c r="M736" s="339"/>
      <c r="N736" s="339"/>
      <c r="O736" s="339"/>
      <c r="P736" s="29"/>
      <c r="Q736" s="338"/>
      <c r="R736" s="339"/>
      <c r="S736" s="339"/>
      <c r="T736" s="339"/>
      <c r="U736" s="339"/>
      <c r="V736" s="339"/>
      <c r="W736" s="339"/>
      <c r="X736" s="339"/>
      <c r="Y736" s="339"/>
      <c r="Z736" s="339"/>
    </row>
    <row r="737" spans="1:26" ht="12.75" customHeight="1">
      <c r="A737" s="339"/>
      <c r="B737" s="339"/>
      <c r="C737" s="339"/>
      <c r="D737" s="339"/>
      <c r="E737" s="339"/>
      <c r="F737" s="339"/>
      <c r="G737" s="339"/>
      <c r="H737" s="339"/>
      <c r="I737" s="339"/>
      <c r="J737" s="352"/>
      <c r="K737" s="339"/>
      <c r="L737" s="339"/>
      <c r="M737" s="339"/>
      <c r="N737" s="339"/>
      <c r="O737" s="339"/>
      <c r="P737" s="29"/>
      <c r="Q737" s="338"/>
      <c r="R737" s="339"/>
      <c r="S737" s="339"/>
      <c r="T737" s="339"/>
      <c r="U737" s="339"/>
      <c r="V737" s="339"/>
      <c r="W737" s="339"/>
      <c r="X737" s="339"/>
      <c r="Y737" s="339"/>
      <c r="Z737" s="339"/>
    </row>
    <row r="738" spans="1:26" ht="12.75" customHeight="1">
      <c r="A738" s="339"/>
      <c r="B738" s="339"/>
      <c r="C738" s="339"/>
      <c r="D738" s="339"/>
      <c r="E738" s="339"/>
      <c r="F738" s="339"/>
      <c r="G738" s="339"/>
      <c r="H738" s="339"/>
      <c r="I738" s="339"/>
      <c r="J738" s="352"/>
      <c r="K738" s="339"/>
      <c r="L738" s="339"/>
      <c r="M738" s="339"/>
      <c r="N738" s="339"/>
      <c r="O738" s="339"/>
      <c r="P738" s="29"/>
      <c r="Q738" s="338"/>
      <c r="R738" s="339"/>
      <c r="S738" s="339"/>
      <c r="T738" s="339"/>
      <c r="U738" s="339"/>
      <c r="V738" s="339"/>
      <c r="W738" s="339"/>
      <c r="X738" s="339"/>
      <c r="Y738" s="339"/>
      <c r="Z738" s="339"/>
    </row>
    <row r="739" spans="1:26" ht="12.75" customHeight="1">
      <c r="A739" s="339"/>
      <c r="B739" s="339"/>
      <c r="C739" s="339"/>
      <c r="D739" s="339"/>
      <c r="E739" s="339"/>
      <c r="F739" s="339"/>
      <c r="G739" s="339"/>
      <c r="H739" s="339"/>
      <c r="I739" s="339"/>
      <c r="J739" s="352"/>
      <c r="K739" s="339"/>
      <c r="L739" s="339"/>
      <c r="M739" s="339"/>
      <c r="N739" s="339"/>
      <c r="O739" s="339"/>
      <c r="P739" s="29"/>
      <c r="Q739" s="338"/>
      <c r="R739" s="339"/>
      <c r="S739" s="339"/>
      <c r="T739" s="339"/>
      <c r="U739" s="339"/>
      <c r="V739" s="339"/>
      <c r="W739" s="339"/>
      <c r="X739" s="339"/>
      <c r="Y739" s="339"/>
      <c r="Z739" s="339"/>
    </row>
    <row r="740" spans="1:26" ht="12.75" customHeight="1">
      <c r="A740" s="339"/>
      <c r="B740" s="339"/>
      <c r="C740" s="339"/>
      <c r="D740" s="339"/>
      <c r="E740" s="339"/>
      <c r="F740" s="339"/>
      <c r="G740" s="339"/>
      <c r="H740" s="339"/>
      <c r="I740" s="339"/>
      <c r="J740" s="352"/>
      <c r="K740" s="339"/>
      <c r="L740" s="339"/>
      <c r="M740" s="339"/>
      <c r="N740" s="339"/>
      <c r="O740" s="339"/>
      <c r="P740" s="29"/>
      <c r="Q740" s="338"/>
      <c r="R740" s="339"/>
      <c r="S740" s="339"/>
      <c r="T740" s="339"/>
      <c r="U740" s="339"/>
      <c r="V740" s="339"/>
      <c r="W740" s="339"/>
      <c r="X740" s="339"/>
      <c r="Y740" s="339"/>
      <c r="Z740" s="339"/>
    </row>
    <row r="741" spans="1:26" ht="12.75" customHeight="1">
      <c r="A741" s="339"/>
      <c r="B741" s="339"/>
      <c r="C741" s="339"/>
      <c r="D741" s="339"/>
      <c r="E741" s="339"/>
      <c r="F741" s="339"/>
      <c r="G741" s="339"/>
      <c r="H741" s="339"/>
      <c r="I741" s="339"/>
      <c r="J741" s="352"/>
      <c r="K741" s="339"/>
      <c r="L741" s="339"/>
      <c r="M741" s="339"/>
      <c r="N741" s="339"/>
      <c r="O741" s="339"/>
      <c r="P741" s="29"/>
      <c r="Q741" s="338"/>
      <c r="R741" s="339"/>
      <c r="S741" s="339"/>
      <c r="T741" s="339"/>
      <c r="U741" s="339"/>
      <c r="V741" s="339"/>
      <c r="W741" s="339"/>
      <c r="X741" s="339"/>
      <c r="Y741" s="339"/>
      <c r="Z741" s="339"/>
    </row>
    <row r="742" spans="1:26" ht="12.75" customHeight="1">
      <c r="A742" s="339"/>
      <c r="B742" s="339"/>
      <c r="C742" s="339"/>
      <c r="D742" s="339"/>
      <c r="E742" s="339"/>
      <c r="F742" s="339"/>
      <c r="G742" s="339"/>
      <c r="H742" s="339"/>
      <c r="I742" s="339"/>
      <c r="J742" s="352"/>
      <c r="K742" s="339"/>
      <c r="L742" s="339"/>
      <c r="M742" s="339"/>
      <c r="N742" s="339"/>
      <c r="O742" s="339"/>
      <c r="P742" s="29"/>
      <c r="Q742" s="338"/>
      <c r="R742" s="339"/>
      <c r="S742" s="339"/>
      <c r="T742" s="339"/>
      <c r="U742" s="339"/>
      <c r="V742" s="339"/>
      <c r="W742" s="339"/>
      <c r="X742" s="339"/>
      <c r="Y742" s="339"/>
      <c r="Z742" s="339"/>
    </row>
    <row r="743" spans="1:26" ht="12.75" customHeight="1">
      <c r="A743" s="339"/>
      <c r="B743" s="339"/>
      <c r="C743" s="339"/>
      <c r="D743" s="339"/>
      <c r="E743" s="339"/>
      <c r="F743" s="339"/>
      <c r="G743" s="339"/>
      <c r="H743" s="339"/>
      <c r="I743" s="339"/>
      <c r="J743" s="352"/>
      <c r="K743" s="339"/>
      <c r="L743" s="339"/>
      <c r="M743" s="339"/>
      <c r="N743" s="339"/>
      <c r="O743" s="339"/>
      <c r="P743" s="29"/>
      <c r="Q743" s="338"/>
      <c r="R743" s="339"/>
      <c r="S743" s="339"/>
      <c r="T743" s="339"/>
      <c r="U743" s="339"/>
      <c r="V743" s="339"/>
      <c r="W743" s="339"/>
      <c r="X743" s="339"/>
      <c r="Y743" s="339"/>
      <c r="Z743" s="339"/>
    </row>
    <row r="744" spans="1:26" ht="12.75" customHeight="1">
      <c r="A744" s="339"/>
      <c r="B744" s="339"/>
      <c r="C744" s="339"/>
      <c r="D744" s="339"/>
      <c r="E744" s="339"/>
      <c r="F744" s="339"/>
      <c r="G744" s="339"/>
      <c r="H744" s="339"/>
      <c r="I744" s="339"/>
      <c r="J744" s="352"/>
      <c r="K744" s="339"/>
      <c r="L744" s="339"/>
      <c r="M744" s="339"/>
      <c r="N744" s="339"/>
      <c r="O744" s="339"/>
      <c r="P744" s="29"/>
      <c r="Q744" s="338"/>
      <c r="R744" s="339"/>
      <c r="S744" s="339"/>
      <c r="T744" s="339"/>
      <c r="U744" s="339"/>
      <c r="V744" s="339"/>
      <c r="W744" s="339"/>
      <c r="X744" s="339"/>
      <c r="Y744" s="339"/>
      <c r="Z744" s="339"/>
    </row>
    <row r="745" spans="1:26" ht="12.75" customHeight="1">
      <c r="A745" s="339"/>
      <c r="B745" s="339"/>
      <c r="C745" s="339"/>
      <c r="D745" s="339"/>
      <c r="E745" s="339"/>
      <c r="F745" s="339"/>
      <c r="G745" s="339"/>
      <c r="H745" s="339"/>
      <c r="I745" s="339"/>
      <c r="J745" s="352"/>
      <c r="K745" s="339"/>
      <c r="L745" s="339"/>
      <c r="M745" s="339"/>
      <c r="N745" s="339"/>
      <c r="O745" s="339"/>
      <c r="P745" s="29"/>
      <c r="Q745" s="338"/>
      <c r="R745" s="339"/>
      <c r="S745" s="339"/>
      <c r="T745" s="339"/>
      <c r="U745" s="339"/>
      <c r="V745" s="339"/>
      <c r="W745" s="339"/>
      <c r="X745" s="339"/>
      <c r="Y745" s="339"/>
      <c r="Z745" s="339"/>
    </row>
    <row r="746" spans="1:26" ht="12.75" customHeight="1">
      <c r="A746" s="339"/>
      <c r="B746" s="339"/>
      <c r="C746" s="339"/>
      <c r="D746" s="339"/>
      <c r="E746" s="339"/>
      <c r="F746" s="339"/>
      <c r="G746" s="339"/>
      <c r="H746" s="339"/>
      <c r="I746" s="339"/>
      <c r="J746" s="352"/>
      <c r="K746" s="339"/>
      <c r="L746" s="339"/>
      <c r="M746" s="339"/>
      <c r="N746" s="339"/>
      <c r="O746" s="339"/>
      <c r="P746" s="29"/>
      <c r="Q746" s="338"/>
      <c r="R746" s="339"/>
      <c r="S746" s="339"/>
      <c r="T746" s="339"/>
      <c r="U746" s="339"/>
      <c r="V746" s="339"/>
      <c r="W746" s="339"/>
      <c r="X746" s="339"/>
      <c r="Y746" s="339"/>
      <c r="Z746" s="339"/>
    </row>
    <row r="747" spans="1:26" ht="12.75" customHeight="1">
      <c r="A747" s="339"/>
      <c r="B747" s="339"/>
      <c r="C747" s="339"/>
      <c r="D747" s="339"/>
      <c r="E747" s="339"/>
      <c r="F747" s="339"/>
      <c r="G747" s="339"/>
      <c r="H747" s="339"/>
      <c r="I747" s="339"/>
      <c r="J747" s="352"/>
      <c r="K747" s="339"/>
      <c r="L747" s="339"/>
      <c r="M747" s="339"/>
      <c r="N747" s="339"/>
      <c r="O747" s="339"/>
      <c r="P747" s="29"/>
      <c r="Q747" s="338"/>
      <c r="R747" s="339"/>
      <c r="S747" s="339"/>
      <c r="T747" s="339"/>
      <c r="U747" s="339"/>
      <c r="V747" s="339"/>
      <c r="W747" s="339"/>
      <c r="X747" s="339"/>
      <c r="Y747" s="339"/>
      <c r="Z747" s="339"/>
    </row>
    <row r="748" spans="1:26" ht="12.75" customHeight="1">
      <c r="A748" s="339"/>
      <c r="B748" s="339"/>
      <c r="C748" s="339"/>
      <c r="D748" s="339"/>
      <c r="E748" s="339"/>
      <c r="F748" s="339"/>
      <c r="G748" s="339"/>
      <c r="H748" s="339"/>
      <c r="I748" s="339"/>
      <c r="J748" s="352"/>
      <c r="K748" s="339"/>
      <c r="L748" s="339"/>
      <c r="M748" s="339"/>
      <c r="N748" s="339"/>
      <c r="O748" s="339"/>
      <c r="P748" s="29"/>
      <c r="Q748" s="338"/>
      <c r="R748" s="339"/>
      <c r="S748" s="339"/>
      <c r="T748" s="339"/>
      <c r="U748" s="339"/>
      <c r="V748" s="339"/>
      <c r="W748" s="339"/>
      <c r="X748" s="339"/>
      <c r="Y748" s="339"/>
      <c r="Z748" s="339"/>
    </row>
    <row r="749" spans="1:26" ht="12.75" customHeight="1">
      <c r="A749" s="339"/>
      <c r="B749" s="339"/>
      <c r="C749" s="339"/>
      <c r="D749" s="339"/>
      <c r="E749" s="339"/>
      <c r="F749" s="339"/>
      <c r="G749" s="339"/>
      <c r="H749" s="339"/>
      <c r="I749" s="339"/>
      <c r="J749" s="352"/>
      <c r="K749" s="339"/>
      <c r="L749" s="339"/>
      <c r="M749" s="339"/>
      <c r="N749" s="339"/>
      <c r="O749" s="339"/>
      <c r="P749" s="29"/>
      <c r="Q749" s="338"/>
      <c r="R749" s="339"/>
      <c r="S749" s="339"/>
      <c r="T749" s="339"/>
      <c r="U749" s="339"/>
      <c r="V749" s="339"/>
      <c r="W749" s="339"/>
      <c r="X749" s="339"/>
      <c r="Y749" s="339"/>
      <c r="Z749" s="339"/>
    </row>
    <row r="750" spans="1:26" ht="12.75" customHeight="1">
      <c r="A750" s="339"/>
      <c r="B750" s="339"/>
      <c r="C750" s="339"/>
      <c r="D750" s="339"/>
      <c r="E750" s="339"/>
      <c r="F750" s="339"/>
      <c r="G750" s="339"/>
      <c r="H750" s="339"/>
      <c r="I750" s="339"/>
      <c r="J750" s="352"/>
      <c r="K750" s="339"/>
      <c r="L750" s="339"/>
      <c r="M750" s="339"/>
      <c r="N750" s="339"/>
      <c r="O750" s="339"/>
      <c r="P750" s="29"/>
      <c r="Q750" s="338"/>
      <c r="R750" s="339"/>
      <c r="S750" s="339"/>
      <c r="T750" s="339"/>
      <c r="U750" s="339"/>
      <c r="V750" s="339"/>
      <c r="W750" s="339"/>
      <c r="X750" s="339"/>
      <c r="Y750" s="339"/>
      <c r="Z750" s="339"/>
    </row>
    <row r="751" spans="1:26" ht="12.75" customHeight="1">
      <c r="A751" s="339"/>
      <c r="B751" s="339"/>
      <c r="C751" s="339"/>
      <c r="D751" s="339"/>
      <c r="E751" s="339"/>
      <c r="F751" s="339"/>
      <c r="G751" s="339"/>
      <c r="H751" s="339"/>
      <c r="I751" s="339"/>
      <c r="J751" s="352"/>
      <c r="K751" s="339"/>
      <c r="L751" s="339"/>
      <c r="M751" s="339"/>
      <c r="N751" s="339"/>
      <c r="O751" s="339"/>
      <c r="P751" s="29"/>
      <c r="Q751" s="338"/>
      <c r="R751" s="339"/>
      <c r="S751" s="339"/>
      <c r="T751" s="339"/>
      <c r="U751" s="339"/>
      <c r="V751" s="339"/>
      <c r="W751" s="339"/>
      <c r="X751" s="339"/>
      <c r="Y751" s="339"/>
      <c r="Z751" s="339"/>
    </row>
    <row r="752" spans="1:26" ht="12.75" customHeight="1">
      <c r="A752" s="339"/>
      <c r="B752" s="339"/>
      <c r="C752" s="339"/>
      <c r="D752" s="339"/>
      <c r="E752" s="339"/>
      <c r="F752" s="339"/>
      <c r="G752" s="339"/>
      <c r="H752" s="339"/>
      <c r="I752" s="339"/>
      <c r="J752" s="352"/>
      <c r="K752" s="339"/>
      <c r="L752" s="339"/>
      <c r="M752" s="339"/>
      <c r="N752" s="339"/>
      <c r="O752" s="339"/>
      <c r="P752" s="29"/>
      <c r="Q752" s="338"/>
      <c r="R752" s="339"/>
      <c r="S752" s="339"/>
      <c r="T752" s="339"/>
      <c r="U752" s="339"/>
      <c r="V752" s="339"/>
      <c r="W752" s="339"/>
      <c r="X752" s="339"/>
      <c r="Y752" s="339"/>
      <c r="Z752" s="339"/>
    </row>
    <row r="753" spans="1:26" ht="12.75" customHeight="1">
      <c r="A753" s="339"/>
      <c r="B753" s="339"/>
      <c r="C753" s="339"/>
      <c r="D753" s="339"/>
      <c r="E753" s="339"/>
      <c r="F753" s="339"/>
      <c r="G753" s="339"/>
      <c r="H753" s="339"/>
      <c r="I753" s="339"/>
      <c r="J753" s="352"/>
      <c r="K753" s="339"/>
      <c r="L753" s="339"/>
      <c r="M753" s="339"/>
      <c r="N753" s="339"/>
      <c r="O753" s="339"/>
      <c r="P753" s="29"/>
      <c r="Q753" s="338"/>
      <c r="R753" s="339"/>
      <c r="S753" s="339"/>
      <c r="T753" s="339"/>
      <c r="U753" s="339"/>
      <c r="V753" s="339"/>
      <c r="W753" s="339"/>
      <c r="X753" s="339"/>
      <c r="Y753" s="339"/>
      <c r="Z753" s="339"/>
    </row>
    <row r="754" spans="1:26" ht="12.75" customHeight="1">
      <c r="A754" s="339"/>
      <c r="B754" s="339"/>
      <c r="C754" s="339"/>
      <c r="D754" s="339"/>
      <c r="E754" s="339"/>
      <c r="F754" s="339"/>
      <c r="G754" s="339"/>
      <c r="H754" s="339"/>
      <c r="I754" s="339"/>
      <c r="J754" s="352"/>
      <c r="K754" s="339"/>
      <c r="L754" s="339"/>
      <c r="M754" s="339"/>
      <c r="N754" s="339"/>
      <c r="O754" s="339"/>
      <c r="P754" s="29"/>
      <c r="Q754" s="338"/>
      <c r="R754" s="339"/>
      <c r="S754" s="339"/>
      <c r="T754" s="339"/>
      <c r="U754" s="339"/>
      <c r="V754" s="339"/>
      <c r="W754" s="339"/>
      <c r="X754" s="339"/>
      <c r="Y754" s="339"/>
      <c r="Z754" s="339"/>
    </row>
    <row r="755" spans="1:26" ht="12.75" customHeight="1">
      <c r="A755" s="339"/>
      <c r="B755" s="339"/>
      <c r="C755" s="339"/>
      <c r="D755" s="339"/>
      <c r="E755" s="339"/>
      <c r="F755" s="339"/>
      <c r="G755" s="339"/>
      <c r="H755" s="339"/>
      <c r="I755" s="339"/>
      <c r="J755" s="352"/>
      <c r="K755" s="339"/>
      <c r="L755" s="339"/>
      <c r="M755" s="339"/>
      <c r="N755" s="339"/>
      <c r="O755" s="339"/>
      <c r="P755" s="29"/>
      <c r="Q755" s="338"/>
      <c r="R755" s="339"/>
      <c r="S755" s="339"/>
      <c r="T755" s="339"/>
      <c r="U755" s="339"/>
      <c r="V755" s="339"/>
      <c r="W755" s="339"/>
      <c r="X755" s="339"/>
      <c r="Y755" s="339"/>
      <c r="Z755" s="339"/>
    </row>
    <row r="756" spans="1:26" ht="12.75" customHeight="1">
      <c r="A756" s="339"/>
      <c r="B756" s="339"/>
      <c r="C756" s="339"/>
      <c r="D756" s="339"/>
      <c r="E756" s="339"/>
      <c r="F756" s="339"/>
      <c r="G756" s="339"/>
      <c r="H756" s="339"/>
      <c r="I756" s="339"/>
      <c r="J756" s="352"/>
      <c r="K756" s="339"/>
      <c r="L756" s="339"/>
      <c r="M756" s="339"/>
      <c r="N756" s="339"/>
      <c r="O756" s="339"/>
      <c r="P756" s="29"/>
      <c r="Q756" s="338"/>
      <c r="R756" s="339"/>
      <c r="S756" s="339"/>
      <c r="T756" s="339"/>
      <c r="U756" s="339"/>
      <c r="V756" s="339"/>
      <c r="W756" s="339"/>
      <c r="X756" s="339"/>
      <c r="Y756" s="339"/>
      <c r="Z756" s="339"/>
    </row>
    <row r="757" spans="1:26" ht="12.75" customHeight="1">
      <c r="A757" s="339"/>
      <c r="B757" s="339"/>
      <c r="C757" s="339"/>
      <c r="D757" s="339"/>
      <c r="E757" s="339"/>
      <c r="F757" s="339"/>
      <c r="G757" s="339"/>
      <c r="H757" s="339"/>
      <c r="I757" s="339"/>
      <c r="J757" s="352"/>
      <c r="K757" s="339"/>
      <c r="L757" s="339"/>
      <c r="M757" s="339"/>
      <c r="N757" s="339"/>
      <c r="O757" s="339"/>
      <c r="P757" s="29"/>
      <c r="Q757" s="338"/>
      <c r="R757" s="339"/>
      <c r="S757" s="339"/>
      <c r="T757" s="339"/>
      <c r="U757" s="339"/>
      <c r="V757" s="339"/>
      <c r="W757" s="339"/>
      <c r="X757" s="339"/>
      <c r="Y757" s="339"/>
      <c r="Z757" s="339"/>
    </row>
    <row r="758" spans="1:26" ht="12.75" customHeight="1">
      <c r="A758" s="339"/>
      <c r="B758" s="339"/>
      <c r="C758" s="339"/>
      <c r="D758" s="339"/>
      <c r="E758" s="339"/>
      <c r="F758" s="339"/>
      <c r="G758" s="339"/>
      <c r="H758" s="339"/>
      <c r="I758" s="339"/>
      <c r="J758" s="352"/>
      <c r="K758" s="339"/>
      <c r="L758" s="339"/>
      <c r="M758" s="339"/>
      <c r="N758" s="339"/>
      <c r="O758" s="339"/>
      <c r="P758" s="29"/>
      <c r="Q758" s="338"/>
      <c r="R758" s="339"/>
      <c r="S758" s="339"/>
      <c r="T758" s="339"/>
      <c r="U758" s="339"/>
      <c r="V758" s="339"/>
      <c r="W758" s="339"/>
      <c r="X758" s="339"/>
      <c r="Y758" s="339"/>
      <c r="Z758" s="339"/>
    </row>
    <row r="759" spans="1:26" ht="12.75" customHeight="1">
      <c r="A759" s="339"/>
      <c r="B759" s="339"/>
      <c r="C759" s="339"/>
      <c r="D759" s="339"/>
      <c r="E759" s="339"/>
      <c r="F759" s="339"/>
      <c r="G759" s="339"/>
      <c r="H759" s="339"/>
      <c r="I759" s="339"/>
      <c r="J759" s="352"/>
      <c r="K759" s="339"/>
      <c r="L759" s="339"/>
      <c r="M759" s="339"/>
      <c r="N759" s="339"/>
      <c r="O759" s="339"/>
      <c r="P759" s="29"/>
      <c r="Q759" s="338"/>
      <c r="R759" s="339"/>
      <c r="S759" s="339"/>
      <c r="T759" s="339"/>
      <c r="U759" s="339"/>
      <c r="V759" s="339"/>
      <c r="W759" s="339"/>
      <c r="X759" s="339"/>
      <c r="Y759" s="339"/>
      <c r="Z759" s="339"/>
    </row>
    <row r="760" spans="1:26" ht="12.75" customHeight="1">
      <c r="A760" s="339"/>
      <c r="B760" s="339"/>
      <c r="C760" s="339"/>
      <c r="D760" s="339"/>
      <c r="E760" s="339"/>
      <c r="F760" s="339"/>
      <c r="G760" s="339"/>
      <c r="H760" s="339"/>
      <c r="I760" s="339"/>
      <c r="J760" s="352"/>
      <c r="K760" s="339"/>
      <c r="L760" s="339"/>
      <c r="M760" s="339"/>
      <c r="N760" s="339"/>
      <c r="O760" s="339"/>
      <c r="P760" s="29"/>
      <c r="Q760" s="338"/>
      <c r="R760" s="339"/>
      <c r="S760" s="339"/>
      <c r="T760" s="339"/>
      <c r="U760" s="339"/>
      <c r="V760" s="339"/>
      <c r="W760" s="339"/>
      <c r="X760" s="339"/>
      <c r="Y760" s="339"/>
      <c r="Z760" s="339"/>
    </row>
    <row r="761" spans="1:26" ht="12.75" customHeight="1">
      <c r="A761" s="339"/>
      <c r="B761" s="339"/>
      <c r="C761" s="339"/>
      <c r="D761" s="339"/>
      <c r="E761" s="339"/>
      <c r="F761" s="339"/>
      <c r="G761" s="339"/>
      <c r="H761" s="339"/>
      <c r="I761" s="339"/>
      <c r="J761" s="352"/>
      <c r="K761" s="339"/>
      <c r="L761" s="339"/>
      <c r="M761" s="339"/>
      <c r="N761" s="339"/>
      <c r="O761" s="339"/>
      <c r="P761" s="29"/>
      <c r="Q761" s="338"/>
      <c r="R761" s="339"/>
      <c r="S761" s="339"/>
      <c r="T761" s="339"/>
      <c r="U761" s="339"/>
      <c r="V761" s="339"/>
      <c r="W761" s="339"/>
      <c r="X761" s="339"/>
      <c r="Y761" s="339"/>
      <c r="Z761" s="339"/>
    </row>
    <row r="762" spans="1:26" ht="12.75" customHeight="1">
      <c r="A762" s="339"/>
      <c r="B762" s="339"/>
      <c r="C762" s="339"/>
      <c r="D762" s="339"/>
      <c r="E762" s="339"/>
      <c r="F762" s="339"/>
      <c r="G762" s="339"/>
      <c r="H762" s="339"/>
      <c r="I762" s="339"/>
      <c r="J762" s="352"/>
      <c r="K762" s="339"/>
      <c r="L762" s="339"/>
      <c r="M762" s="339"/>
      <c r="N762" s="339"/>
      <c r="O762" s="339"/>
      <c r="P762" s="29"/>
      <c r="Q762" s="338"/>
      <c r="R762" s="339"/>
      <c r="S762" s="339"/>
      <c r="T762" s="339"/>
      <c r="U762" s="339"/>
      <c r="V762" s="339"/>
      <c r="W762" s="339"/>
      <c r="X762" s="339"/>
      <c r="Y762" s="339"/>
      <c r="Z762" s="339"/>
    </row>
    <row r="763" spans="1:26" ht="12.75" customHeight="1">
      <c r="A763" s="339"/>
      <c r="B763" s="339"/>
      <c r="C763" s="339"/>
      <c r="D763" s="339"/>
      <c r="E763" s="339"/>
      <c r="F763" s="339"/>
      <c r="G763" s="339"/>
      <c r="H763" s="339"/>
      <c r="I763" s="339"/>
      <c r="J763" s="352"/>
      <c r="K763" s="339"/>
      <c r="L763" s="339"/>
      <c r="M763" s="339"/>
      <c r="N763" s="339"/>
      <c r="O763" s="339"/>
      <c r="P763" s="29"/>
      <c r="Q763" s="338"/>
      <c r="R763" s="339"/>
      <c r="S763" s="339"/>
      <c r="T763" s="339"/>
      <c r="U763" s="339"/>
      <c r="V763" s="339"/>
      <c r="W763" s="339"/>
      <c r="X763" s="339"/>
      <c r="Y763" s="339"/>
      <c r="Z763" s="339"/>
    </row>
    <row r="764" spans="1:26" ht="12.75" customHeight="1">
      <c r="A764" s="339"/>
      <c r="B764" s="339"/>
      <c r="C764" s="339"/>
      <c r="D764" s="339"/>
      <c r="E764" s="339"/>
      <c r="F764" s="339"/>
      <c r="G764" s="339"/>
      <c r="H764" s="339"/>
      <c r="I764" s="339"/>
      <c r="J764" s="352"/>
      <c r="K764" s="339"/>
      <c r="L764" s="339"/>
      <c r="M764" s="339"/>
      <c r="N764" s="339"/>
      <c r="O764" s="339"/>
      <c r="P764" s="29"/>
      <c r="Q764" s="338"/>
      <c r="R764" s="339"/>
      <c r="S764" s="339"/>
      <c r="T764" s="339"/>
      <c r="U764" s="339"/>
      <c r="V764" s="339"/>
      <c r="W764" s="339"/>
      <c r="X764" s="339"/>
      <c r="Y764" s="339"/>
      <c r="Z764" s="339"/>
    </row>
    <row r="765" spans="1:26" ht="12.75" customHeight="1">
      <c r="A765" s="339"/>
      <c r="B765" s="339"/>
      <c r="C765" s="339"/>
      <c r="D765" s="339"/>
      <c r="E765" s="339"/>
      <c r="F765" s="339"/>
      <c r="G765" s="339"/>
      <c r="H765" s="339"/>
      <c r="I765" s="339"/>
      <c r="J765" s="352"/>
      <c r="K765" s="339"/>
      <c r="L765" s="339"/>
      <c r="M765" s="339"/>
      <c r="N765" s="339"/>
      <c r="O765" s="339"/>
      <c r="P765" s="29"/>
      <c r="Q765" s="338"/>
      <c r="R765" s="339"/>
      <c r="S765" s="339"/>
      <c r="T765" s="339"/>
      <c r="U765" s="339"/>
      <c r="V765" s="339"/>
      <c r="W765" s="339"/>
      <c r="X765" s="339"/>
      <c r="Y765" s="339"/>
      <c r="Z765" s="339"/>
    </row>
    <row r="766" spans="1:26" ht="12.75" customHeight="1">
      <c r="A766" s="339"/>
      <c r="B766" s="339"/>
      <c r="C766" s="339"/>
      <c r="D766" s="339"/>
      <c r="E766" s="339"/>
      <c r="F766" s="339"/>
      <c r="G766" s="339"/>
      <c r="H766" s="339"/>
      <c r="I766" s="339"/>
      <c r="J766" s="352"/>
      <c r="K766" s="339"/>
      <c r="L766" s="339"/>
      <c r="M766" s="339"/>
      <c r="N766" s="339"/>
      <c r="O766" s="339"/>
      <c r="P766" s="29"/>
      <c r="Q766" s="338"/>
      <c r="R766" s="339"/>
      <c r="S766" s="339"/>
      <c r="T766" s="339"/>
      <c r="U766" s="339"/>
      <c r="V766" s="339"/>
      <c r="W766" s="339"/>
      <c r="X766" s="339"/>
      <c r="Y766" s="339"/>
      <c r="Z766" s="339"/>
    </row>
    <row r="767" spans="1:26" ht="12.75" customHeight="1">
      <c r="A767" s="339"/>
      <c r="B767" s="339"/>
      <c r="C767" s="339"/>
      <c r="D767" s="339"/>
      <c r="E767" s="339"/>
      <c r="F767" s="339"/>
      <c r="G767" s="339"/>
      <c r="H767" s="339"/>
      <c r="I767" s="339"/>
      <c r="J767" s="352"/>
      <c r="K767" s="339"/>
      <c r="L767" s="339"/>
      <c r="M767" s="339"/>
      <c r="N767" s="339"/>
      <c r="O767" s="339"/>
      <c r="P767" s="29"/>
      <c r="Q767" s="338"/>
      <c r="R767" s="339"/>
      <c r="S767" s="339"/>
      <c r="T767" s="339"/>
      <c r="U767" s="339"/>
      <c r="V767" s="339"/>
      <c r="W767" s="339"/>
      <c r="X767" s="339"/>
      <c r="Y767" s="339"/>
      <c r="Z767" s="339"/>
    </row>
    <row r="768" spans="1:26" ht="12.75" customHeight="1">
      <c r="A768" s="339"/>
      <c r="B768" s="339"/>
      <c r="C768" s="339"/>
      <c r="D768" s="339"/>
      <c r="E768" s="339"/>
      <c r="F768" s="339"/>
      <c r="G768" s="339"/>
      <c r="H768" s="339"/>
      <c r="I768" s="339"/>
      <c r="J768" s="352"/>
      <c r="K768" s="339"/>
      <c r="L768" s="339"/>
      <c r="M768" s="339"/>
      <c r="N768" s="339"/>
      <c r="O768" s="339"/>
      <c r="P768" s="29"/>
      <c r="Q768" s="338"/>
      <c r="R768" s="339"/>
      <c r="S768" s="339"/>
      <c r="T768" s="339"/>
      <c r="U768" s="339"/>
      <c r="V768" s="339"/>
      <c r="W768" s="339"/>
      <c r="X768" s="339"/>
      <c r="Y768" s="339"/>
      <c r="Z768" s="339"/>
    </row>
    <row r="769" spans="1:26" ht="12.75" customHeight="1">
      <c r="A769" s="339"/>
      <c r="B769" s="339"/>
      <c r="C769" s="339"/>
      <c r="D769" s="339"/>
      <c r="E769" s="339"/>
      <c r="F769" s="339"/>
      <c r="G769" s="339"/>
      <c r="H769" s="339"/>
      <c r="I769" s="339"/>
      <c r="J769" s="352"/>
      <c r="K769" s="339"/>
      <c r="L769" s="339"/>
      <c r="M769" s="339"/>
      <c r="N769" s="339"/>
      <c r="O769" s="339"/>
      <c r="P769" s="29"/>
      <c r="Q769" s="338"/>
      <c r="R769" s="339"/>
      <c r="S769" s="339"/>
      <c r="T769" s="339"/>
      <c r="U769" s="339"/>
      <c r="V769" s="339"/>
      <c r="W769" s="339"/>
      <c r="X769" s="339"/>
      <c r="Y769" s="339"/>
      <c r="Z769" s="339"/>
    </row>
    <row r="770" spans="1:26" ht="12.75" customHeight="1">
      <c r="A770" s="339"/>
      <c r="B770" s="339"/>
      <c r="C770" s="339"/>
      <c r="D770" s="339"/>
      <c r="E770" s="339"/>
      <c r="F770" s="339"/>
      <c r="G770" s="339"/>
      <c r="H770" s="339"/>
      <c r="I770" s="339"/>
      <c r="J770" s="352"/>
      <c r="K770" s="339"/>
      <c r="L770" s="339"/>
      <c r="M770" s="339"/>
      <c r="N770" s="339"/>
      <c r="O770" s="339"/>
      <c r="P770" s="29"/>
      <c r="Q770" s="338"/>
      <c r="R770" s="339"/>
      <c r="S770" s="339"/>
      <c r="T770" s="339"/>
      <c r="U770" s="339"/>
      <c r="V770" s="339"/>
      <c r="W770" s="339"/>
      <c r="X770" s="339"/>
      <c r="Y770" s="339"/>
      <c r="Z770" s="339"/>
    </row>
    <row r="771" spans="1:26" ht="12.75" customHeight="1">
      <c r="A771" s="339"/>
      <c r="B771" s="339"/>
      <c r="C771" s="339"/>
      <c r="D771" s="339"/>
      <c r="E771" s="339"/>
      <c r="F771" s="339"/>
      <c r="G771" s="339"/>
      <c r="H771" s="339"/>
      <c r="I771" s="339"/>
      <c r="J771" s="352"/>
      <c r="K771" s="339"/>
      <c r="L771" s="339"/>
      <c r="M771" s="339"/>
      <c r="N771" s="339"/>
      <c r="O771" s="339"/>
      <c r="P771" s="29"/>
      <c r="Q771" s="338"/>
      <c r="R771" s="339"/>
      <c r="S771" s="339"/>
      <c r="T771" s="339"/>
      <c r="U771" s="339"/>
      <c r="V771" s="339"/>
      <c r="W771" s="339"/>
      <c r="X771" s="339"/>
      <c r="Y771" s="339"/>
      <c r="Z771" s="339"/>
    </row>
    <row r="772" spans="1:26" ht="12.75" customHeight="1">
      <c r="A772" s="339"/>
      <c r="B772" s="339"/>
      <c r="C772" s="339"/>
      <c r="D772" s="339"/>
      <c r="E772" s="339"/>
      <c r="F772" s="339"/>
      <c r="G772" s="339"/>
      <c r="H772" s="339"/>
      <c r="I772" s="339"/>
      <c r="J772" s="352"/>
      <c r="K772" s="339"/>
      <c r="L772" s="339"/>
      <c r="M772" s="339"/>
      <c r="N772" s="339"/>
      <c r="O772" s="339"/>
      <c r="P772" s="29"/>
      <c r="Q772" s="338"/>
      <c r="R772" s="339"/>
      <c r="S772" s="339"/>
      <c r="T772" s="339"/>
      <c r="U772" s="339"/>
      <c r="V772" s="339"/>
      <c r="W772" s="339"/>
      <c r="X772" s="339"/>
      <c r="Y772" s="339"/>
      <c r="Z772" s="339"/>
    </row>
    <row r="773" spans="1:26" ht="12.75" customHeight="1">
      <c r="A773" s="339"/>
      <c r="B773" s="339"/>
      <c r="C773" s="339"/>
      <c r="D773" s="339"/>
      <c r="E773" s="339"/>
      <c r="F773" s="339"/>
      <c r="G773" s="339"/>
      <c r="H773" s="339"/>
      <c r="I773" s="339"/>
      <c r="J773" s="352"/>
      <c r="K773" s="339"/>
      <c r="L773" s="339"/>
      <c r="M773" s="339"/>
      <c r="N773" s="339"/>
      <c r="O773" s="339"/>
      <c r="P773" s="29"/>
      <c r="Q773" s="338"/>
      <c r="R773" s="339"/>
      <c r="S773" s="339"/>
      <c r="T773" s="339"/>
      <c r="U773" s="339"/>
      <c r="V773" s="339"/>
      <c r="W773" s="339"/>
      <c r="X773" s="339"/>
      <c r="Y773" s="339"/>
      <c r="Z773" s="339"/>
    </row>
    <row r="774" spans="1:26" ht="12.75" customHeight="1">
      <c r="A774" s="339"/>
      <c r="B774" s="339"/>
      <c r="C774" s="339"/>
      <c r="D774" s="339"/>
      <c r="E774" s="339"/>
      <c r="F774" s="339"/>
      <c r="G774" s="339"/>
      <c r="H774" s="339"/>
      <c r="I774" s="339"/>
      <c r="J774" s="352"/>
      <c r="K774" s="339"/>
      <c r="L774" s="339"/>
      <c r="M774" s="339"/>
      <c r="N774" s="339"/>
      <c r="O774" s="339"/>
      <c r="P774" s="29"/>
      <c r="Q774" s="338"/>
      <c r="R774" s="339"/>
      <c r="S774" s="339"/>
      <c r="T774" s="339"/>
      <c r="U774" s="339"/>
      <c r="V774" s="339"/>
      <c r="W774" s="339"/>
      <c r="X774" s="339"/>
      <c r="Y774" s="339"/>
      <c r="Z774" s="339"/>
    </row>
    <row r="775" spans="1:26" ht="12.75" customHeight="1">
      <c r="A775" s="339"/>
      <c r="B775" s="339"/>
      <c r="C775" s="339"/>
      <c r="D775" s="339"/>
      <c r="E775" s="339"/>
      <c r="F775" s="339"/>
      <c r="G775" s="339"/>
      <c r="H775" s="339"/>
      <c r="I775" s="339"/>
      <c r="J775" s="352"/>
      <c r="K775" s="339"/>
      <c r="L775" s="339"/>
      <c r="M775" s="339"/>
      <c r="N775" s="339"/>
      <c r="O775" s="339"/>
      <c r="P775" s="29"/>
      <c r="Q775" s="338"/>
      <c r="R775" s="339"/>
      <c r="S775" s="339"/>
      <c r="T775" s="339"/>
      <c r="U775" s="339"/>
      <c r="V775" s="339"/>
      <c r="W775" s="339"/>
      <c r="X775" s="339"/>
      <c r="Y775" s="339"/>
      <c r="Z775" s="339"/>
    </row>
    <row r="776" spans="1:26" ht="12.75" customHeight="1">
      <c r="A776" s="339"/>
      <c r="B776" s="339"/>
      <c r="C776" s="339"/>
      <c r="D776" s="339"/>
      <c r="E776" s="339"/>
      <c r="F776" s="339"/>
      <c r="G776" s="339"/>
      <c r="H776" s="339"/>
      <c r="I776" s="339"/>
      <c r="J776" s="352"/>
      <c r="K776" s="339"/>
      <c r="L776" s="339"/>
      <c r="M776" s="339"/>
      <c r="N776" s="339"/>
      <c r="O776" s="339"/>
      <c r="P776" s="29"/>
      <c r="Q776" s="338"/>
      <c r="R776" s="339"/>
      <c r="S776" s="339"/>
      <c r="T776" s="339"/>
      <c r="U776" s="339"/>
      <c r="V776" s="339"/>
      <c r="W776" s="339"/>
      <c r="X776" s="339"/>
      <c r="Y776" s="339"/>
      <c r="Z776" s="339"/>
    </row>
    <row r="777" spans="1:26" ht="12.75" customHeight="1">
      <c r="A777" s="339"/>
      <c r="B777" s="339"/>
      <c r="C777" s="339"/>
      <c r="D777" s="339"/>
      <c r="E777" s="339"/>
      <c r="F777" s="339"/>
      <c r="G777" s="339"/>
      <c r="H777" s="339"/>
      <c r="I777" s="339"/>
      <c r="J777" s="352"/>
      <c r="K777" s="339"/>
      <c r="L777" s="339"/>
      <c r="M777" s="339"/>
      <c r="N777" s="339"/>
      <c r="O777" s="339"/>
      <c r="P777" s="29"/>
      <c r="Q777" s="338"/>
      <c r="R777" s="339"/>
      <c r="S777" s="339"/>
      <c r="T777" s="339"/>
      <c r="U777" s="339"/>
      <c r="V777" s="339"/>
      <c r="W777" s="339"/>
      <c r="X777" s="339"/>
      <c r="Y777" s="339"/>
      <c r="Z777" s="339"/>
    </row>
    <row r="778" spans="1:26" ht="12.75" customHeight="1">
      <c r="A778" s="339"/>
      <c r="B778" s="339"/>
      <c r="C778" s="339"/>
      <c r="D778" s="339"/>
      <c r="E778" s="339"/>
      <c r="F778" s="339"/>
      <c r="G778" s="339"/>
      <c r="H778" s="339"/>
      <c r="I778" s="339"/>
      <c r="J778" s="352"/>
      <c r="K778" s="339"/>
      <c r="L778" s="339"/>
      <c r="M778" s="339"/>
      <c r="N778" s="339"/>
      <c r="O778" s="339"/>
      <c r="P778" s="29"/>
      <c r="Q778" s="338"/>
      <c r="R778" s="339"/>
      <c r="S778" s="339"/>
      <c r="T778" s="339"/>
      <c r="U778" s="339"/>
      <c r="V778" s="339"/>
      <c r="W778" s="339"/>
      <c r="X778" s="339"/>
      <c r="Y778" s="339"/>
      <c r="Z778" s="339"/>
    </row>
    <row r="779" spans="1:26" ht="12.75" customHeight="1">
      <c r="A779" s="339"/>
      <c r="B779" s="339"/>
      <c r="C779" s="339"/>
      <c r="D779" s="339"/>
      <c r="E779" s="339"/>
      <c r="F779" s="339"/>
      <c r="G779" s="339"/>
      <c r="H779" s="339"/>
      <c r="I779" s="339"/>
      <c r="J779" s="352"/>
      <c r="K779" s="339"/>
      <c r="L779" s="339"/>
      <c r="M779" s="339"/>
      <c r="N779" s="339"/>
      <c r="O779" s="339"/>
      <c r="P779" s="29"/>
      <c r="Q779" s="338"/>
      <c r="R779" s="339"/>
      <c r="S779" s="339"/>
      <c r="T779" s="339"/>
      <c r="U779" s="339"/>
      <c r="V779" s="339"/>
      <c r="W779" s="339"/>
      <c r="X779" s="339"/>
      <c r="Y779" s="339"/>
      <c r="Z779" s="339"/>
    </row>
    <row r="780" spans="1:26" ht="12.75" customHeight="1">
      <c r="A780" s="339"/>
      <c r="B780" s="339"/>
      <c r="C780" s="339"/>
      <c r="D780" s="339"/>
      <c r="E780" s="339"/>
      <c r="F780" s="339"/>
      <c r="G780" s="339"/>
      <c r="H780" s="339"/>
      <c r="I780" s="339"/>
      <c r="J780" s="352"/>
      <c r="K780" s="339"/>
      <c r="L780" s="339"/>
      <c r="M780" s="339"/>
      <c r="N780" s="339"/>
      <c r="O780" s="339"/>
      <c r="P780" s="29"/>
      <c r="Q780" s="338"/>
      <c r="R780" s="339"/>
      <c r="S780" s="339"/>
      <c r="T780" s="339"/>
      <c r="U780" s="339"/>
      <c r="V780" s="339"/>
      <c r="W780" s="339"/>
      <c r="X780" s="339"/>
      <c r="Y780" s="339"/>
      <c r="Z780" s="339"/>
    </row>
    <row r="781" spans="1:26" ht="12.75" customHeight="1">
      <c r="A781" s="339"/>
      <c r="B781" s="339"/>
      <c r="C781" s="339"/>
      <c r="D781" s="339"/>
      <c r="E781" s="339"/>
      <c r="F781" s="339"/>
      <c r="G781" s="339"/>
      <c r="H781" s="339"/>
      <c r="I781" s="339"/>
      <c r="J781" s="352"/>
      <c r="K781" s="339"/>
      <c r="L781" s="339"/>
      <c r="M781" s="339"/>
      <c r="N781" s="339"/>
      <c r="O781" s="339"/>
      <c r="P781" s="29"/>
      <c r="Q781" s="338"/>
      <c r="R781" s="339"/>
      <c r="S781" s="339"/>
      <c r="T781" s="339"/>
      <c r="U781" s="339"/>
      <c r="V781" s="339"/>
      <c r="W781" s="339"/>
      <c r="X781" s="339"/>
      <c r="Y781" s="339"/>
      <c r="Z781" s="339"/>
    </row>
    <row r="782" spans="1:26" ht="12.75" customHeight="1">
      <c r="A782" s="339"/>
      <c r="B782" s="339"/>
      <c r="C782" s="339"/>
      <c r="D782" s="339"/>
      <c r="E782" s="339"/>
      <c r="F782" s="339"/>
      <c r="G782" s="339"/>
      <c r="H782" s="339"/>
      <c r="I782" s="339"/>
      <c r="J782" s="352"/>
      <c r="K782" s="339"/>
      <c r="L782" s="339"/>
      <c r="M782" s="339"/>
      <c r="N782" s="339"/>
      <c r="O782" s="339"/>
      <c r="P782" s="29"/>
      <c r="Q782" s="338"/>
      <c r="R782" s="339"/>
      <c r="S782" s="339"/>
      <c r="T782" s="339"/>
      <c r="U782" s="339"/>
      <c r="V782" s="339"/>
      <c r="W782" s="339"/>
      <c r="X782" s="339"/>
      <c r="Y782" s="339"/>
      <c r="Z782" s="339"/>
    </row>
    <row r="783" spans="1:26" ht="12.75" customHeight="1">
      <c r="A783" s="339"/>
      <c r="B783" s="339"/>
      <c r="C783" s="339"/>
      <c r="D783" s="339"/>
      <c r="E783" s="339"/>
      <c r="F783" s="339"/>
      <c r="G783" s="339"/>
      <c r="H783" s="339"/>
      <c r="I783" s="339"/>
      <c r="J783" s="352"/>
      <c r="K783" s="339"/>
      <c r="L783" s="339"/>
      <c r="M783" s="339"/>
      <c r="N783" s="339"/>
      <c r="O783" s="339"/>
      <c r="P783" s="29"/>
      <c r="Q783" s="338"/>
      <c r="R783" s="339"/>
      <c r="S783" s="339"/>
      <c r="T783" s="339"/>
      <c r="U783" s="339"/>
      <c r="V783" s="339"/>
      <c r="W783" s="339"/>
      <c r="X783" s="339"/>
      <c r="Y783" s="339"/>
      <c r="Z783" s="339"/>
    </row>
    <row r="784" spans="1:26" ht="12.75" customHeight="1">
      <c r="A784" s="339"/>
      <c r="B784" s="339"/>
      <c r="C784" s="339"/>
      <c r="D784" s="339"/>
      <c r="E784" s="339"/>
      <c r="F784" s="339"/>
      <c r="G784" s="339"/>
      <c r="H784" s="339"/>
      <c r="I784" s="339"/>
      <c r="J784" s="352"/>
      <c r="K784" s="339"/>
      <c r="L784" s="339"/>
      <c r="M784" s="339"/>
      <c r="N784" s="339"/>
      <c r="O784" s="339"/>
      <c r="P784" s="29"/>
      <c r="Q784" s="338"/>
      <c r="R784" s="339"/>
      <c r="S784" s="339"/>
      <c r="T784" s="339"/>
      <c r="U784" s="339"/>
      <c r="V784" s="339"/>
      <c r="W784" s="339"/>
      <c r="X784" s="339"/>
      <c r="Y784" s="339"/>
      <c r="Z784" s="339"/>
    </row>
    <row r="785" spans="1:26" ht="12.75" customHeight="1">
      <c r="A785" s="339"/>
      <c r="B785" s="339"/>
      <c r="C785" s="339"/>
      <c r="D785" s="339"/>
      <c r="E785" s="339"/>
      <c r="F785" s="339"/>
      <c r="G785" s="339"/>
      <c r="H785" s="339"/>
      <c r="I785" s="339"/>
      <c r="J785" s="352"/>
      <c r="K785" s="339"/>
      <c r="L785" s="339"/>
      <c r="M785" s="339"/>
      <c r="N785" s="339"/>
      <c r="O785" s="339"/>
      <c r="P785" s="29"/>
      <c r="Q785" s="338"/>
      <c r="R785" s="339"/>
      <c r="S785" s="339"/>
      <c r="T785" s="339"/>
      <c r="U785" s="339"/>
      <c r="V785" s="339"/>
      <c r="W785" s="339"/>
      <c r="X785" s="339"/>
      <c r="Y785" s="339"/>
      <c r="Z785" s="339"/>
    </row>
    <row r="786" spans="1:26" ht="12.75" customHeight="1">
      <c r="A786" s="339"/>
      <c r="B786" s="339"/>
      <c r="C786" s="339"/>
      <c r="D786" s="339"/>
      <c r="E786" s="339"/>
      <c r="F786" s="339"/>
      <c r="G786" s="339"/>
      <c r="H786" s="339"/>
      <c r="I786" s="339"/>
      <c r="J786" s="352"/>
      <c r="K786" s="339"/>
      <c r="L786" s="339"/>
      <c r="M786" s="339"/>
      <c r="N786" s="339"/>
      <c r="O786" s="339"/>
      <c r="P786" s="29"/>
      <c r="Q786" s="338"/>
      <c r="R786" s="339"/>
      <c r="S786" s="339"/>
      <c r="T786" s="339"/>
      <c r="U786" s="339"/>
      <c r="V786" s="339"/>
      <c r="W786" s="339"/>
      <c r="X786" s="339"/>
      <c r="Y786" s="339"/>
      <c r="Z786" s="339"/>
    </row>
    <row r="787" spans="1:26" ht="12.75" customHeight="1">
      <c r="A787" s="339"/>
      <c r="B787" s="339"/>
      <c r="C787" s="339"/>
      <c r="D787" s="339"/>
      <c r="E787" s="339"/>
      <c r="F787" s="339"/>
      <c r="G787" s="339"/>
      <c r="H787" s="339"/>
      <c r="I787" s="339"/>
      <c r="J787" s="352"/>
      <c r="K787" s="339"/>
      <c r="L787" s="339"/>
      <c r="M787" s="339"/>
      <c r="N787" s="339"/>
      <c r="O787" s="339"/>
      <c r="P787" s="29"/>
      <c r="Q787" s="338"/>
      <c r="R787" s="339"/>
      <c r="S787" s="339"/>
      <c r="T787" s="339"/>
      <c r="U787" s="339"/>
      <c r="V787" s="339"/>
      <c r="W787" s="339"/>
      <c r="X787" s="339"/>
      <c r="Y787" s="339"/>
      <c r="Z787" s="339"/>
    </row>
    <row r="788" spans="1:26" ht="12.75" customHeight="1">
      <c r="A788" s="339"/>
      <c r="B788" s="339"/>
      <c r="C788" s="339"/>
      <c r="D788" s="339"/>
      <c r="E788" s="339"/>
      <c r="F788" s="339"/>
      <c r="G788" s="339"/>
      <c r="H788" s="339"/>
      <c r="I788" s="339"/>
      <c r="J788" s="352"/>
      <c r="K788" s="339"/>
      <c r="L788" s="339"/>
      <c r="M788" s="339"/>
      <c r="N788" s="339"/>
      <c r="O788" s="339"/>
      <c r="P788" s="29"/>
      <c r="Q788" s="338"/>
      <c r="R788" s="339"/>
      <c r="S788" s="339"/>
      <c r="T788" s="339"/>
      <c r="U788" s="339"/>
      <c r="V788" s="339"/>
      <c r="W788" s="339"/>
      <c r="X788" s="339"/>
      <c r="Y788" s="339"/>
      <c r="Z788" s="339"/>
    </row>
    <row r="789" spans="1:26" ht="12.75" customHeight="1">
      <c r="A789" s="339"/>
      <c r="B789" s="339"/>
      <c r="C789" s="339"/>
      <c r="D789" s="339"/>
      <c r="E789" s="339"/>
      <c r="F789" s="339"/>
      <c r="G789" s="339"/>
      <c r="H789" s="339"/>
      <c r="I789" s="339"/>
      <c r="J789" s="352"/>
      <c r="K789" s="339"/>
      <c r="L789" s="339"/>
      <c r="M789" s="339"/>
      <c r="N789" s="339"/>
      <c r="O789" s="339"/>
      <c r="P789" s="29"/>
      <c r="Q789" s="338"/>
      <c r="R789" s="339"/>
      <c r="S789" s="339"/>
      <c r="T789" s="339"/>
      <c r="U789" s="339"/>
      <c r="V789" s="339"/>
      <c r="W789" s="339"/>
      <c r="X789" s="339"/>
      <c r="Y789" s="339"/>
      <c r="Z789" s="339"/>
    </row>
    <row r="790" spans="1:26" ht="12.75" customHeight="1">
      <c r="A790" s="339"/>
      <c r="B790" s="339"/>
      <c r="C790" s="339"/>
      <c r="D790" s="339"/>
      <c r="E790" s="339"/>
      <c r="F790" s="339"/>
      <c r="G790" s="339"/>
      <c r="H790" s="339"/>
      <c r="I790" s="339"/>
      <c r="J790" s="352"/>
      <c r="K790" s="339"/>
      <c r="L790" s="339"/>
      <c r="M790" s="339"/>
      <c r="N790" s="339"/>
      <c r="O790" s="339"/>
      <c r="P790" s="29"/>
      <c r="Q790" s="338"/>
      <c r="R790" s="339"/>
      <c r="S790" s="339"/>
      <c r="T790" s="339"/>
      <c r="U790" s="339"/>
      <c r="V790" s="339"/>
      <c r="W790" s="339"/>
      <c r="X790" s="339"/>
      <c r="Y790" s="339"/>
      <c r="Z790" s="339"/>
    </row>
    <row r="791" spans="1:26" ht="12.75" customHeight="1">
      <c r="A791" s="339"/>
      <c r="B791" s="339"/>
      <c r="C791" s="339"/>
      <c r="D791" s="339"/>
      <c r="E791" s="339"/>
      <c r="F791" s="339"/>
      <c r="G791" s="339"/>
      <c r="H791" s="339"/>
      <c r="I791" s="339"/>
      <c r="J791" s="352"/>
      <c r="K791" s="339"/>
      <c r="L791" s="339"/>
      <c r="M791" s="339"/>
      <c r="N791" s="339"/>
      <c r="O791" s="339"/>
      <c r="P791" s="29"/>
      <c r="Q791" s="338"/>
      <c r="R791" s="339"/>
      <c r="S791" s="339"/>
      <c r="T791" s="339"/>
      <c r="U791" s="339"/>
      <c r="V791" s="339"/>
      <c r="W791" s="339"/>
      <c r="X791" s="339"/>
      <c r="Y791" s="339"/>
      <c r="Z791" s="339"/>
    </row>
    <row r="792" spans="1:26" ht="12.75" customHeight="1">
      <c r="A792" s="339"/>
      <c r="B792" s="339"/>
      <c r="C792" s="339"/>
      <c r="D792" s="339"/>
      <c r="E792" s="339"/>
      <c r="F792" s="339"/>
      <c r="G792" s="339"/>
      <c r="H792" s="339"/>
      <c r="I792" s="339"/>
      <c r="J792" s="352"/>
      <c r="K792" s="339"/>
      <c r="L792" s="339"/>
      <c r="M792" s="339"/>
      <c r="N792" s="339"/>
      <c r="O792" s="339"/>
      <c r="P792" s="29"/>
      <c r="Q792" s="338"/>
      <c r="R792" s="339"/>
      <c r="S792" s="339"/>
      <c r="T792" s="339"/>
      <c r="U792" s="339"/>
      <c r="V792" s="339"/>
      <c r="W792" s="339"/>
      <c r="X792" s="339"/>
      <c r="Y792" s="339"/>
      <c r="Z792" s="339"/>
    </row>
    <row r="793" spans="1:26" ht="12.75" customHeight="1">
      <c r="A793" s="339"/>
      <c r="B793" s="339"/>
      <c r="C793" s="339"/>
      <c r="D793" s="339"/>
      <c r="E793" s="339"/>
      <c r="F793" s="339"/>
      <c r="G793" s="339"/>
      <c r="H793" s="339"/>
      <c r="I793" s="339"/>
      <c r="J793" s="352"/>
      <c r="K793" s="339"/>
      <c r="L793" s="339"/>
      <c r="M793" s="339"/>
      <c r="N793" s="339"/>
      <c r="O793" s="339"/>
      <c r="P793" s="29"/>
      <c r="Q793" s="338"/>
      <c r="R793" s="339"/>
      <c r="S793" s="339"/>
      <c r="T793" s="339"/>
      <c r="U793" s="339"/>
      <c r="V793" s="339"/>
      <c r="W793" s="339"/>
      <c r="X793" s="339"/>
      <c r="Y793" s="339"/>
      <c r="Z793" s="339"/>
    </row>
    <row r="794" spans="1:26" ht="12.75" customHeight="1">
      <c r="A794" s="339"/>
      <c r="B794" s="339"/>
      <c r="C794" s="339"/>
      <c r="D794" s="339"/>
      <c r="E794" s="339"/>
      <c r="F794" s="339"/>
      <c r="G794" s="339"/>
      <c r="H794" s="339"/>
      <c r="I794" s="339"/>
      <c r="J794" s="352"/>
      <c r="K794" s="339"/>
      <c r="L794" s="339"/>
      <c r="M794" s="339"/>
      <c r="N794" s="339"/>
      <c r="O794" s="339"/>
      <c r="P794" s="29"/>
      <c r="Q794" s="338"/>
      <c r="R794" s="339"/>
      <c r="S794" s="339"/>
      <c r="T794" s="339"/>
      <c r="U794" s="339"/>
      <c r="V794" s="339"/>
      <c r="W794" s="339"/>
      <c r="X794" s="339"/>
      <c r="Y794" s="339"/>
      <c r="Z794" s="339"/>
    </row>
    <row r="795" spans="1:26" ht="12.75" customHeight="1">
      <c r="A795" s="339"/>
      <c r="B795" s="339"/>
      <c r="C795" s="339"/>
      <c r="D795" s="339"/>
      <c r="E795" s="339"/>
      <c r="F795" s="339"/>
      <c r="G795" s="339"/>
      <c r="H795" s="339"/>
      <c r="I795" s="339"/>
      <c r="J795" s="352"/>
      <c r="K795" s="339"/>
      <c r="L795" s="339"/>
      <c r="M795" s="339"/>
      <c r="N795" s="339"/>
      <c r="O795" s="339"/>
      <c r="P795" s="29"/>
      <c r="Q795" s="338"/>
      <c r="R795" s="339"/>
      <c r="S795" s="339"/>
      <c r="T795" s="339"/>
      <c r="U795" s="339"/>
      <c r="V795" s="339"/>
      <c r="W795" s="339"/>
      <c r="X795" s="339"/>
      <c r="Y795" s="339"/>
      <c r="Z795" s="339"/>
    </row>
    <row r="796" spans="1:26" ht="12.75" customHeight="1">
      <c r="A796" s="339"/>
      <c r="B796" s="339"/>
      <c r="C796" s="339"/>
      <c r="D796" s="339"/>
      <c r="E796" s="339"/>
      <c r="F796" s="339"/>
      <c r="G796" s="339"/>
      <c r="H796" s="339"/>
      <c r="I796" s="339"/>
      <c r="J796" s="352"/>
      <c r="K796" s="339"/>
      <c r="L796" s="339"/>
      <c r="M796" s="339"/>
      <c r="N796" s="339"/>
      <c r="O796" s="339"/>
      <c r="P796" s="29"/>
      <c r="Q796" s="338"/>
      <c r="R796" s="339"/>
      <c r="S796" s="339"/>
      <c r="T796" s="339"/>
      <c r="U796" s="339"/>
      <c r="V796" s="339"/>
      <c r="W796" s="339"/>
      <c r="X796" s="339"/>
      <c r="Y796" s="339"/>
      <c r="Z796" s="339"/>
    </row>
    <row r="797" spans="1:26" ht="12.75" customHeight="1">
      <c r="A797" s="339"/>
      <c r="B797" s="339"/>
      <c r="C797" s="339"/>
      <c r="D797" s="339"/>
      <c r="E797" s="339"/>
      <c r="F797" s="339"/>
      <c r="G797" s="339"/>
      <c r="H797" s="339"/>
      <c r="I797" s="339"/>
      <c r="J797" s="352"/>
      <c r="K797" s="339"/>
      <c r="L797" s="339"/>
      <c r="M797" s="339"/>
      <c r="N797" s="339"/>
      <c r="O797" s="339"/>
      <c r="P797" s="29"/>
      <c r="Q797" s="338"/>
      <c r="R797" s="339"/>
      <c r="S797" s="339"/>
      <c r="T797" s="339"/>
      <c r="U797" s="339"/>
      <c r="V797" s="339"/>
      <c r="W797" s="339"/>
      <c r="X797" s="339"/>
      <c r="Y797" s="339"/>
      <c r="Z797" s="339"/>
    </row>
    <row r="798" spans="1:26" ht="12.75" customHeight="1">
      <c r="A798" s="339"/>
      <c r="B798" s="339"/>
      <c r="C798" s="339"/>
      <c r="D798" s="339"/>
      <c r="E798" s="339"/>
      <c r="F798" s="339"/>
      <c r="G798" s="339"/>
      <c r="H798" s="339"/>
      <c r="I798" s="339"/>
      <c r="J798" s="352"/>
      <c r="K798" s="339"/>
      <c r="L798" s="339"/>
      <c r="M798" s="339"/>
      <c r="N798" s="339"/>
      <c r="O798" s="339"/>
      <c r="P798" s="29"/>
      <c r="Q798" s="338"/>
      <c r="R798" s="339"/>
      <c r="S798" s="339"/>
      <c r="T798" s="339"/>
      <c r="U798" s="339"/>
      <c r="V798" s="339"/>
      <c r="W798" s="339"/>
      <c r="X798" s="339"/>
      <c r="Y798" s="339"/>
      <c r="Z798" s="339"/>
    </row>
    <row r="799" spans="1:26" ht="12.75" customHeight="1">
      <c r="A799" s="339"/>
      <c r="B799" s="339"/>
      <c r="C799" s="339"/>
      <c r="D799" s="339"/>
      <c r="E799" s="339"/>
      <c r="F799" s="339"/>
      <c r="G799" s="339"/>
      <c r="H799" s="339"/>
      <c r="I799" s="339"/>
      <c r="J799" s="352"/>
      <c r="K799" s="339"/>
      <c r="L799" s="339"/>
      <c r="M799" s="339"/>
      <c r="N799" s="339"/>
      <c r="O799" s="339"/>
      <c r="P799" s="29"/>
      <c r="Q799" s="338"/>
      <c r="R799" s="339"/>
      <c r="S799" s="339"/>
      <c r="T799" s="339"/>
      <c r="U799" s="339"/>
      <c r="V799" s="339"/>
      <c r="W799" s="339"/>
      <c r="X799" s="339"/>
      <c r="Y799" s="339"/>
      <c r="Z799" s="339"/>
    </row>
    <row r="800" spans="1:26" ht="12.75" customHeight="1">
      <c r="A800" s="339"/>
      <c r="B800" s="339"/>
      <c r="C800" s="339"/>
      <c r="D800" s="339"/>
      <c r="E800" s="339"/>
      <c r="F800" s="339"/>
      <c r="G800" s="339"/>
      <c r="H800" s="339"/>
      <c r="I800" s="339"/>
      <c r="J800" s="352"/>
      <c r="K800" s="339"/>
      <c r="L800" s="339"/>
      <c r="M800" s="339"/>
      <c r="N800" s="339"/>
      <c r="O800" s="339"/>
      <c r="P800" s="29"/>
      <c r="Q800" s="338"/>
      <c r="R800" s="339"/>
      <c r="S800" s="339"/>
      <c r="T800" s="339"/>
      <c r="U800" s="339"/>
      <c r="V800" s="339"/>
      <c r="W800" s="339"/>
      <c r="X800" s="339"/>
      <c r="Y800" s="339"/>
      <c r="Z800" s="339"/>
    </row>
    <row r="801" spans="1:26" ht="12.75" customHeight="1">
      <c r="A801" s="339"/>
      <c r="B801" s="339"/>
      <c r="C801" s="339"/>
      <c r="D801" s="339"/>
      <c r="E801" s="339"/>
      <c r="F801" s="339"/>
      <c r="G801" s="339"/>
      <c r="H801" s="339"/>
      <c r="I801" s="339"/>
      <c r="J801" s="352"/>
      <c r="K801" s="339"/>
      <c r="L801" s="339"/>
      <c r="M801" s="339"/>
      <c r="N801" s="339"/>
      <c r="O801" s="339"/>
      <c r="P801" s="29"/>
      <c r="Q801" s="338"/>
      <c r="R801" s="339"/>
      <c r="S801" s="339"/>
      <c r="T801" s="339"/>
      <c r="U801" s="339"/>
      <c r="V801" s="339"/>
      <c r="W801" s="339"/>
      <c r="X801" s="339"/>
      <c r="Y801" s="339"/>
      <c r="Z801" s="339"/>
    </row>
    <row r="802" spans="1:26" ht="12.75" customHeight="1">
      <c r="A802" s="339"/>
      <c r="B802" s="339"/>
      <c r="C802" s="339"/>
      <c r="D802" s="339"/>
      <c r="E802" s="339"/>
      <c r="F802" s="339"/>
      <c r="G802" s="339"/>
      <c r="H802" s="339"/>
      <c r="I802" s="339"/>
      <c r="J802" s="352"/>
      <c r="K802" s="339"/>
      <c r="L802" s="339"/>
      <c r="M802" s="339"/>
      <c r="N802" s="339"/>
      <c r="O802" s="339"/>
      <c r="P802" s="29"/>
      <c r="Q802" s="338"/>
      <c r="R802" s="339"/>
      <c r="S802" s="339"/>
      <c r="T802" s="339"/>
      <c r="U802" s="339"/>
      <c r="V802" s="339"/>
      <c r="W802" s="339"/>
      <c r="X802" s="339"/>
      <c r="Y802" s="339"/>
      <c r="Z802" s="339"/>
    </row>
    <row r="803" spans="1:26" ht="12.75" customHeight="1">
      <c r="A803" s="339"/>
      <c r="B803" s="339"/>
      <c r="C803" s="339"/>
      <c r="D803" s="339"/>
      <c r="E803" s="339"/>
      <c r="F803" s="339"/>
      <c r="G803" s="339"/>
      <c r="H803" s="339"/>
      <c r="I803" s="339"/>
      <c r="J803" s="352"/>
      <c r="K803" s="339"/>
      <c r="L803" s="339"/>
      <c r="M803" s="339"/>
      <c r="N803" s="339"/>
      <c r="O803" s="339"/>
      <c r="P803" s="29"/>
      <c r="Q803" s="338"/>
      <c r="R803" s="339"/>
      <c r="S803" s="339"/>
      <c r="T803" s="339"/>
      <c r="U803" s="339"/>
      <c r="V803" s="339"/>
      <c r="W803" s="339"/>
      <c r="X803" s="339"/>
      <c r="Y803" s="339"/>
      <c r="Z803" s="339"/>
    </row>
    <row r="804" spans="1:26" ht="12.75" customHeight="1">
      <c r="A804" s="339"/>
      <c r="B804" s="339"/>
      <c r="C804" s="339"/>
      <c r="D804" s="339"/>
      <c r="E804" s="339"/>
      <c r="F804" s="339"/>
      <c r="G804" s="339"/>
      <c r="H804" s="339"/>
      <c r="I804" s="339"/>
      <c r="J804" s="352"/>
      <c r="K804" s="339"/>
      <c r="L804" s="339"/>
      <c r="M804" s="339"/>
      <c r="N804" s="339"/>
      <c r="O804" s="339"/>
      <c r="P804" s="29"/>
      <c r="Q804" s="338"/>
      <c r="R804" s="339"/>
      <c r="S804" s="339"/>
      <c r="T804" s="339"/>
      <c r="U804" s="339"/>
      <c r="V804" s="339"/>
      <c r="W804" s="339"/>
      <c r="X804" s="339"/>
      <c r="Y804" s="339"/>
      <c r="Z804" s="339"/>
    </row>
    <row r="805" spans="1:26" ht="12.75" customHeight="1">
      <c r="A805" s="339"/>
      <c r="B805" s="339"/>
      <c r="C805" s="339"/>
      <c r="D805" s="339"/>
      <c r="E805" s="339"/>
      <c r="F805" s="339"/>
      <c r="G805" s="339"/>
      <c r="H805" s="339"/>
      <c r="I805" s="339"/>
      <c r="J805" s="352"/>
      <c r="K805" s="339"/>
      <c r="L805" s="339"/>
      <c r="M805" s="339"/>
      <c r="N805" s="339"/>
      <c r="O805" s="339"/>
      <c r="P805" s="29"/>
      <c r="Q805" s="338"/>
      <c r="R805" s="339"/>
      <c r="S805" s="339"/>
      <c r="T805" s="339"/>
      <c r="U805" s="339"/>
      <c r="V805" s="339"/>
      <c r="W805" s="339"/>
      <c r="X805" s="339"/>
      <c r="Y805" s="339"/>
      <c r="Z805" s="339"/>
    </row>
    <row r="806" spans="1:26" ht="12.75" customHeight="1">
      <c r="A806" s="339"/>
      <c r="B806" s="339"/>
      <c r="C806" s="339"/>
      <c r="D806" s="339"/>
      <c r="E806" s="339"/>
      <c r="F806" s="339"/>
      <c r="G806" s="339"/>
      <c r="H806" s="339"/>
      <c r="I806" s="339"/>
      <c r="J806" s="352"/>
      <c r="K806" s="339"/>
      <c r="L806" s="339"/>
      <c r="M806" s="339"/>
      <c r="N806" s="339"/>
      <c r="O806" s="339"/>
      <c r="P806" s="29"/>
      <c r="Q806" s="338"/>
      <c r="R806" s="339"/>
      <c r="S806" s="339"/>
      <c r="T806" s="339"/>
      <c r="U806" s="339"/>
      <c r="V806" s="339"/>
      <c r="W806" s="339"/>
      <c r="X806" s="339"/>
      <c r="Y806" s="339"/>
      <c r="Z806" s="339"/>
    </row>
    <row r="807" spans="1:26" ht="12.75" customHeight="1">
      <c r="A807" s="339"/>
      <c r="B807" s="339"/>
      <c r="C807" s="339"/>
      <c r="D807" s="339"/>
      <c r="E807" s="339"/>
      <c r="F807" s="339"/>
      <c r="G807" s="339"/>
      <c r="H807" s="339"/>
      <c r="I807" s="339"/>
      <c r="J807" s="352"/>
      <c r="K807" s="339"/>
      <c r="L807" s="339"/>
      <c r="M807" s="339"/>
      <c r="N807" s="339"/>
      <c r="O807" s="339"/>
      <c r="P807" s="29"/>
      <c r="Q807" s="338"/>
      <c r="R807" s="339"/>
      <c r="S807" s="339"/>
      <c r="T807" s="339"/>
      <c r="U807" s="339"/>
      <c r="V807" s="339"/>
      <c r="W807" s="339"/>
      <c r="X807" s="339"/>
      <c r="Y807" s="339"/>
      <c r="Z807" s="339"/>
    </row>
    <row r="808" spans="1:26" ht="12.75" customHeight="1">
      <c r="A808" s="339"/>
      <c r="B808" s="339"/>
      <c r="C808" s="339"/>
      <c r="D808" s="339"/>
      <c r="E808" s="339"/>
      <c r="F808" s="339"/>
      <c r="G808" s="339"/>
      <c r="H808" s="339"/>
      <c r="I808" s="339"/>
      <c r="J808" s="352"/>
      <c r="K808" s="339"/>
      <c r="L808" s="339"/>
      <c r="M808" s="339"/>
      <c r="N808" s="339"/>
      <c r="O808" s="339"/>
      <c r="P808" s="29"/>
      <c r="Q808" s="338"/>
      <c r="R808" s="339"/>
      <c r="S808" s="339"/>
      <c r="T808" s="339"/>
      <c r="U808" s="339"/>
      <c r="V808" s="339"/>
      <c r="W808" s="339"/>
      <c r="X808" s="339"/>
      <c r="Y808" s="339"/>
      <c r="Z808" s="339"/>
    </row>
    <row r="809" spans="1:26" ht="12.75" customHeight="1">
      <c r="A809" s="339"/>
      <c r="B809" s="339"/>
      <c r="C809" s="339"/>
      <c r="D809" s="339"/>
      <c r="E809" s="339"/>
      <c r="F809" s="339"/>
      <c r="G809" s="339"/>
      <c r="H809" s="339"/>
      <c r="I809" s="339"/>
      <c r="J809" s="352"/>
      <c r="K809" s="339"/>
      <c r="L809" s="339"/>
      <c r="M809" s="339"/>
      <c r="N809" s="339"/>
      <c r="O809" s="339"/>
      <c r="P809" s="29"/>
      <c r="Q809" s="338"/>
      <c r="R809" s="339"/>
      <c r="S809" s="339"/>
      <c r="T809" s="339"/>
      <c r="U809" s="339"/>
      <c r="V809" s="339"/>
      <c r="W809" s="339"/>
      <c r="X809" s="339"/>
      <c r="Y809" s="339"/>
      <c r="Z809" s="339"/>
    </row>
    <row r="810" spans="1:26" ht="12.75" customHeight="1">
      <c r="A810" s="339"/>
      <c r="B810" s="339"/>
      <c r="C810" s="339"/>
      <c r="D810" s="339"/>
      <c r="E810" s="339"/>
      <c r="F810" s="339"/>
      <c r="G810" s="339"/>
      <c r="H810" s="339"/>
      <c r="I810" s="339"/>
      <c r="J810" s="352"/>
      <c r="K810" s="339"/>
      <c r="L810" s="339"/>
      <c r="M810" s="339"/>
      <c r="N810" s="339"/>
      <c r="O810" s="339"/>
      <c r="P810" s="29"/>
      <c r="Q810" s="338"/>
      <c r="R810" s="339"/>
      <c r="S810" s="339"/>
      <c r="T810" s="339"/>
      <c r="U810" s="339"/>
      <c r="V810" s="339"/>
      <c r="W810" s="339"/>
      <c r="X810" s="339"/>
      <c r="Y810" s="339"/>
      <c r="Z810" s="339"/>
    </row>
    <row r="811" spans="1:26" ht="12.75" customHeight="1">
      <c r="A811" s="339"/>
      <c r="B811" s="339"/>
      <c r="C811" s="339"/>
      <c r="D811" s="339"/>
      <c r="E811" s="339"/>
      <c r="F811" s="339"/>
      <c r="G811" s="339"/>
      <c r="H811" s="339"/>
      <c r="I811" s="339"/>
      <c r="J811" s="352"/>
      <c r="K811" s="339"/>
      <c r="L811" s="339"/>
      <c r="M811" s="339"/>
      <c r="N811" s="339"/>
      <c r="O811" s="339"/>
      <c r="P811" s="29"/>
      <c r="Q811" s="338"/>
      <c r="R811" s="339"/>
      <c r="S811" s="339"/>
      <c r="T811" s="339"/>
      <c r="U811" s="339"/>
      <c r="V811" s="339"/>
      <c r="W811" s="339"/>
      <c r="X811" s="339"/>
      <c r="Y811" s="339"/>
      <c r="Z811" s="339"/>
    </row>
    <row r="812" spans="1:26" ht="12.75" customHeight="1">
      <c r="A812" s="339"/>
      <c r="B812" s="339"/>
      <c r="C812" s="339"/>
      <c r="D812" s="339"/>
      <c r="E812" s="339"/>
      <c r="F812" s="339"/>
      <c r="G812" s="339"/>
      <c r="H812" s="339"/>
      <c r="I812" s="339"/>
      <c r="J812" s="352"/>
      <c r="K812" s="339"/>
      <c r="L812" s="339"/>
      <c r="M812" s="339"/>
      <c r="N812" s="339"/>
      <c r="O812" s="339"/>
      <c r="P812" s="29"/>
      <c r="Q812" s="338"/>
      <c r="R812" s="339"/>
      <c r="S812" s="339"/>
      <c r="T812" s="339"/>
      <c r="U812" s="339"/>
      <c r="V812" s="339"/>
      <c r="W812" s="339"/>
      <c r="X812" s="339"/>
      <c r="Y812" s="339"/>
      <c r="Z812" s="339"/>
    </row>
    <row r="813" spans="1:26" ht="12.75" customHeight="1">
      <c r="A813" s="339"/>
      <c r="B813" s="339"/>
      <c r="C813" s="339"/>
      <c r="D813" s="339"/>
      <c r="E813" s="339"/>
      <c r="F813" s="339"/>
      <c r="G813" s="339"/>
      <c r="H813" s="339"/>
      <c r="I813" s="339"/>
      <c r="J813" s="352"/>
      <c r="K813" s="339"/>
      <c r="L813" s="339"/>
      <c r="M813" s="339"/>
      <c r="N813" s="339"/>
      <c r="O813" s="339"/>
      <c r="P813" s="29"/>
      <c r="Q813" s="338"/>
      <c r="R813" s="339"/>
      <c r="S813" s="339"/>
      <c r="T813" s="339"/>
      <c r="U813" s="339"/>
      <c r="V813" s="339"/>
      <c r="W813" s="339"/>
      <c r="X813" s="339"/>
      <c r="Y813" s="339"/>
      <c r="Z813" s="339"/>
    </row>
    <row r="814" spans="1:26" ht="12.75" customHeight="1">
      <c r="A814" s="339"/>
      <c r="B814" s="339"/>
      <c r="C814" s="339"/>
      <c r="D814" s="339"/>
      <c r="E814" s="339"/>
      <c r="F814" s="339"/>
      <c r="G814" s="339"/>
      <c r="H814" s="339"/>
      <c r="I814" s="339"/>
      <c r="J814" s="352"/>
      <c r="K814" s="339"/>
      <c r="L814" s="339"/>
      <c r="M814" s="339"/>
      <c r="N814" s="339"/>
      <c r="O814" s="339"/>
      <c r="P814" s="29"/>
      <c r="Q814" s="338"/>
      <c r="R814" s="339"/>
      <c r="S814" s="339"/>
      <c r="T814" s="339"/>
      <c r="U814" s="339"/>
      <c r="V814" s="339"/>
      <c r="W814" s="339"/>
      <c r="X814" s="339"/>
      <c r="Y814" s="339"/>
      <c r="Z814" s="339"/>
    </row>
    <row r="815" spans="1:26" ht="12.75" customHeight="1">
      <c r="A815" s="339"/>
      <c r="B815" s="339"/>
      <c r="C815" s="339"/>
      <c r="D815" s="339"/>
      <c r="E815" s="339"/>
      <c r="F815" s="339"/>
      <c r="G815" s="339"/>
      <c r="H815" s="339"/>
      <c r="I815" s="339"/>
      <c r="J815" s="352"/>
      <c r="K815" s="339"/>
      <c r="L815" s="339"/>
      <c r="M815" s="339"/>
      <c r="N815" s="339"/>
      <c r="O815" s="339"/>
      <c r="P815" s="29"/>
      <c r="Q815" s="338"/>
      <c r="R815" s="339"/>
      <c r="S815" s="339"/>
      <c r="T815" s="339"/>
      <c r="U815" s="339"/>
      <c r="V815" s="339"/>
      <c r="W815" s="339"/>
      <c r="X815" s="339"/>
      <c r="Y815" s="339"/>
      <c r="Z815" s="339"/>
    </row>
    <row r="816" spans="1:26" ht="12.75" customHeight="1">
      <c r="A816" s="339"/>
      <c r="B816" s="339"/>
      <c r="C816" s="339"/>
      <c r="D816" s="339"/>
      <c r="E816" s="339"/>
      <c r="F816" s="339"/>
      <c r="G816" s="339"/>
      <c r="H816" s="339"/>
      <c r="I816" s="339"/>
      <c r="J816" s="352"/>
      <c r="K816" s="339"/>
      <c r="L816" s="339"/>
      <c r="M816" s="339"/>
      <c r="N816" s="339"/>
      <c r="O816" s="339"/>
      <c r="P816" s="29"/>
      <c r="Q816" s="338"/>
      <c r="R816" s="339"/>
      <c r="S816" s="339"/>
      <c r="T816" s="339"/>
      <c r="U816" s="339"/>
      <c r="V816" s="339"/>
      <c r="W816" s="339"/>
      <c r="X816" s="339"/>
      <c r="Y816" s="339"/>
      <c r="Z816" s="339"/>
    </row>
    <row r="817" spans="1:26" ht="12.75" customHeight="1">
      <c r="A817" s="339"/>
      <c r="B817" s="339"/>
      <c r="C817" s="339"/>
      <c r="D817" s="339"/>
      <c r="E817" s="339"/>
      <c r="F817" s="339"/>
      <c r="G817" s="339"/>
      <c r="H817" s="339"/>
      <c r="I817" s="339"/>
      <c r="J817" s="352"/>
      <c r="K817" s="339"/>
      <c r="L817" s="339"/>
      <c r="M817" s="339"/>
      <c r="N817" s="339"/>
      <c r="O817" s="339"/>
      <c r="P817" s="29"/>
      <c r="Q817" s="338"/>
      <c r="R817" s="339"/>
      <c r="S817" s="339"/>
      <c r="T817" s="339"/>
      <c r="U817" s="339"/>
      <c r="V817" s="339"/>
      <c r="W817" s="339"/>
      <c r="X817" s="339"/>
      <c r="Y817" s="339"/>
      <c r="Z817" s="339"/>
    </row>
    <row r="818" spans="1:26" ht="12.75" customHeight="1">
      <c r="A818" s="339"/>
      <c r="B818" s="339"/>
      <c r="C818" s="339"/>
      <c r="D818" s="339"/>
      <c r="E818" s="339"/>
      <c r="F818" s="339"/>
      <c r="G818" s="339"/>
      <c r="H818" s="339"/>
      <c r="I818" s="339"/>
      <c r="J818" s="352"/>
      <c r="K818" s="339"/>
      <c r="L818" s="339"/>
      <c r="M818" s="339"/>
      <c r="N818" s="339"/>
      <c r="O818" s="339"/>
      <c r="P818" s="29"/>
      <c r="Q818" s="338"/>
      <c r="R818" s="339"/>
      <c r="S818" s="339"/>
      <c r="T818" s="339"/>
      <c r="U818" s="339"/>
      <c r="V818" s="339"/>
      <c r="W818" s="339"/>
      <c r="X818" s="339"/>
      <c r="Y818" s="339"/>
      <c r="Z818" s="339"/>
    </row>
    <row r="819" spans="1:26" ht="12.75" customHeight="1">
      <c r="A819" s="339"/>
      <c r="B819" s="339"/>
      <c r="C819" s="339"/>
      <c r="D819" s="339"/>
      <c r="E819" s="339"/>
      <c r="F819" s="339"/>
      <c r="G819" s="339"/>
      <c r="H819" s="339"/>
      <c r="I819" s="339"/>
      <c r="J819" s="352"/>
      <c r="K819" s="339"/>
      <c r="L819" s="339"/>
      <c r="M819" s="339"/>
      <c r="N819" s="339"/>
      <c r="O819" s="339"/>
      <c r="P819" s="29"/>
      <c r="Q819" s="338"/>
      <c r="R819" s="339"/>
      <c r="S819" s="339"/>
      <c r="T819" s="339"/>
      <c r="U819" s="339"/>
      <c r="V819" s="339"/>
      <c r="W819" s="339"/>
      <c r="X819" s="339"/>
      <c r="Y819" s="339"/>
      <c r="Z819" s="339"/>
    </row>
    <row r="820" spans="1:26" ht="12.75" customHeight="1">
      <c r="A820" s="339"/>
      <c r="B820" s="339"/>
      <c r="C820" s="339"/>
      <c r="D820" s="339"/>
      <c r="E820" s="339"/>
      <c r="F820" s="339"/>
      <c r="G820" s="339"/>
      <c r="H820" s="339"/>
      <c r="I820" s="339"/>
      <c r="J820" s="352"/>
      <c r="K820" s="339"/>
      <c r="L820" s="339"/>
      <c r="M820" s="339"/>
      <c r="N820" s="339"/>
      <c r="O820" s="339"/>
      <c r="P820" s="29"/>
      <c r="Q820" s="338"/>
      <c r="R820" s="339"/>
      <c r="S820" s="339"/>
      <c r="T820" s="339"/>
      <c r="U820" s="339"/>
      <c r="V820" s="339"/>
      <c r="W820" s="339"/>
      <c r="X820" s="339"/>
      <c r="Y820" s="339"/>
      <c r="Z820" s="339"/>
    </row>
    <row r="821" spans="1:26" ht="12.75" customHeight="1">
      <c r="A821" s="339"/>
      <c r="B821" s="339"/>
      <c r="C821" s="339"/>
      <c r="D821" s="339"/>
      <c r="E821" s="339"/>
      <c r="F821" s="339"/>
      <c r="G821" s="339"/>
      <c r="H821" s="339"/>
      <c r="I821" s="339"/>
      <c r="J821" s="352"/>
      <c r="K821" s="339"/>
      <c r="L821" s="339"/>
      <c r="M821" s="339"/>
      <c r="N821" s="339"/>
      <c r="O821" s="339"/>
      <c r="P821" s="29"/>
      <c r="Q821" s="338"/>
      <c r="R821" s="339"/>
      <c r="S821" s="339"/>
      <c r="T821" s="339"/>
      <c r="U821" s="339"/>
      <c r="V821" s="339"/>
      <c r="W821" s="339"/>
      <c r="X821" s="339"/>
      <c r="Y821" s="339"/>
      <c r="Z821" s="339"/>
    </row>
    <row r="822" spans="1:26" ht="12.75" customHeight="1">
      <c r="A822" s="339"/>
      <c r="B822" s="339"/>
      <c r="C822" s="339"/>
      <c r="D822" s="339"/>
      <c r="E822" s="339"/>
      <c r="F822" s="339"/>
      <c r="G822" s="339"/>
      <c r="H822" s="339"/>
      <c r="I822" s="339"/>
      <c r="J822" s="352"/>
      <c r="K822" s="339"/>
      <c r="L822" s="339"/>
      <c r="M822" s="339"/>
      <c r="N822" s="339"/>
      <c r="O822" s="339"/>
      <c r="P822" s="29"/>
      <c r="Q822" s="338"/>
      <c r="R822" s="339"/>
      <c r="S822" s="339"/>
      <c r="T822" s="339"/>
      <c r="U822" s="339"/>
      <c r="V822" s="339"/>
      <c r="W822" s="339"/>
      <c r="X822" s="339"/>
      <c r="Y822" s="339"/>
      <c r="Z822" s="339"/>
    </row>
    <row r="823" spans="1:26" ht="12.75" customHeight="1">
      <c r="A823" s="339"/>
      <c r="B823" s="339"/>
      <c r="C823" s="339"/>
      <c r="D823" s="339"/>
      <c r="E823" s="339"/>
      <c r="F823" s="339"/>
      <c r="G823" s="339"/>
      <c r="H823" s="339"/>
      <c r="I823" s="339"/>
      <c r="J823" s="352"/>
      <c r="K823" s="339"/>
      <c r="L823" s="339"/>
      <c r="M823" s="339"/>
      <c r="N823" s="339"/>
      <c r="O823" s="339"/>
      <c r="P823" s="29"/>
      <c r="Q823" s="338"/>
      <c r="R823" s="339"/>
      <c r="S823" s="339"/>
      <c r="T823" s="339"/>
      <c r="U823" s="339"/>
      <c r="V823" s="339"/>
      <c r="W823" s="339"/>
      <c r="X823" s="339"/>
      <c r="Y823" s="339"/>
      <c r="Z823" s="339"/>
    </row>
    <row r="824" spans="1:26" ht="12.75" customHeight="1">
      <c r="A824" s="339"/>
      <c r="B824" s="339"/>
      <c r="C824" s="339"/>
      <c r="D824" s="339"/>
      <c r="E824" s="339"/>
      <c r="F824" s="339"/>
      <c r="G824" s="339"/>
      <c r="H824" s="339"/>
      <c r="I824" s="339"/>
      <c r="J824" s="352"/>
      <c r="K824" s="339"/>
      <c r="L824" s="339"/>
      <c r="M824" s="339"/>
      <c r="N824" s="339"/>
      <c r="O824" s="339"/>
      <c r="P824" s="29"/>
      <c r="Q824" s="338"/>
      <c r="R824" s="339"/>
      <c r="S824" s="339"/>
      <c r="T824" s="339"/>
      <c r="U824" s="339"/>
      <c r="V824" s="339"/>
      <c r="W824" s="339"/>
      <c r="X824" s="339"/>
      <c r="Y824" s="339"/>
      <c r="Z824" s="339"/>
    </row>
    <row r="825" spans="1:26" ht="12.75" customHeight="1">
      <c r="A825" s="339"/>
      <c r="B825" s="339"/>
      <c r="C825" s="339"/>
      <c r="D825" s="339"/>
      <c r="E825" s="339"/>
      <c r="F825" s="339"/>
      <c r="G825" s="339"/>
      <c r="H825" s="339"/>
      <c r="I825" s="339"/>
      <c r="J825" s="352"/>
      <c r="K825" s="339"/>
      <c r="L825" s="339"/>
      <c r="M825" s="339"/>
      <c r="N825" s="339"/>
      <c r="O825" s="339"/>
      <c r="P825" s="29"/>
      <c r="Q825" s="338"/>
      <c r="R825" s="339"/>
      <c r="S825" s="339"/>
      <c r="T825" s="339"/>
      <c r="U825" s="339"/>
      <c r="V825" s="339"/>
      <c r="W825" s="339"/>
      <c r="X825" s="339"/>
      <c r="Y825" s="339"/>
      <c r="Z825" s="339"/>
    </row>
    <row r="826" spans="1:26" ht="12.75" customHeight="1">
      <c r="A826" s="339"/>
      <c r="B826" s="339"/>
      <c r="C826" s="339"/>
      <c r="D826" s="339"/>
      <c r="E826" s="339"/>
      <c r="F826" s="339"/>
      <c r="G826" s="339"/>
      <c r="H826" s="339"/>
      <c r="I826" s="339"/>
      <c r="J826" s="352"/>
      <c r="K826" s="339"/>
      <c r="L826" s="339"/>
      <c r="M826" s="339"/>
      <c r="N826" s="339"/>
      <c r="O826" s="339"/>
      <c r="P826" s="29"/>
      <c r="Q826" s="338"/>
      <c r="R826" s="339"/>
      <c r="S826" s="339"/>
      <c r="T826" s="339"/>
      <c r="U826" s="339"/>
      <c r="V826" s="339"/>
      <c r="W826" s="339"/>
      <c r="X826" s="339"/>
      <c r="Y826" s="339"/>
      <c r="Z826" s="339"/>
    </row>
    <row r="827" spans="1:26" ht="12.75" customHeight="1">
      <c r="A827" s="339"/>
      <c r="B827" s="339"/>
      <c r="C827" s="339"/>
      <c r="D827" s="339"/>
      <c r="E827" s="339"/>
      <c r="F827" s="339"/>
      <c r="G827" s="339"/>
      <c r="H827" s="339"/>
      <c r="I827" s="339"/>
      <c r="J827" s="352"/>
      <c r="K827" s="339"/>
      <c r="L827" s="339"/>
      <c r="M827" s="339"/>
      <c r="N827" s="339"/>
      <c r="O827" s="339"/>
      <c r="P827" s="29"/>
      <c r="Q827" s="338"/>
      <c r="R827" s="339"/>
      <c r="S827" s="339"/>
      <c r="T827" s="339"/>
      <c r="U827" s="339"/>
      <c r="V827" s="339"/>
      <c r="W827" s="339"/>
      <c r="X827" s="339"/>
      <c r="Y827" s="339"/>
      <c r="Z827" s="339"/>
    </row>
    <row r="828" spans="1:26" ht="12.75" customHeight="1">
      <c r="A828" s="339"/>
      <c r="B828" s="339"/>
      <c r="C828" s="339"/>
      <c r="D828" s="339"/>
      <c r="E828" s="339"/>
      <c r="F828" s="339"/>
      <c r="G828" s="339"/>
      <c r="H828" s="339"/>
      <c r="I828" s="339"/>
      <c r="J828" s="352"/>
      <c r="K828" s="339"/>
      <c r="L828" s="339"/>
      <c r="M828" s="339"/>
      <c r="N828" s="339"/>
      <c r="O828" s="339"/>
      <c r="P828" s="29"/>
      <c r="Q828" s="338"/>
      <c r="R828" s="339"/>
      <c r="S828" s="339"/>
      <c r="T828" s="339"/>
      <c r="U828" s="339"/>
      <c r="V828" s="339"/>
      <c r="W828" s="339"/>
      <c r="X828" s="339"/>
      <c r="Y828" s="339"/>
      <c r="Z828" s="339"/>
    </row>
    <row r="829" spans="1:26" ht="12.75" customHeight="1">
      <c r="A829" s="339"/>
      <c r="B829" s="339"/>
      <c r="C829" s="339"/>
      <c r="D829" s="339"/>
      <c r="E829" s="339"/>
      <c r="F829" s="339"/>
      <c r="G829" s="339"/>
      <c r="H829" s="339"/>
      <c r="I829" s="339"/>
      <c r="J829" s="352"/>
      <c r="K829" s="339"/>
      <c r="L829" s="339"/>
      <c r="M829" s="339"/>
      <c r="N829" s="339"/>
      <c r="O829" s="339"/>
      <c r="P829" s="29"/>
      <c r="Q829" s="338"/>
      <c r="R829" s="339"/>
      <c r="S829" s="339"/>
      <c r="T829" s="339"/>
      <c r="U829" s="339"/>
      <c r="V829" s="339"/>
      <c r="W829" s="339"/>
      <c r="X829" s="339"/>
      <c r="Y829" s="339"/>
      <c r="Z829" s="339"/>
    </row>
    <row r="830" spans="1:26" ht="12.75" customHeight="1">
      <c r="A830" s="339"/>
      <c r="B830" s="339"/>
      <c r="C830" s="339"/>
      <c r="D830" s="339"/>
      <c r="E830" s="339"/>
      <c r="F830" s="339"/>
      <c r="G830" s="339"/>
      <c r="H830" s="339"/>
      <c r="I830" s="339"/>
      <c r="J830" s="352"/>
      <c r="K830" s="339"/>
      <c r="L830" s="339"/>
      <c r="M830" s="339"/>
      <c r="N830" s="339"/>
      <c r="O830" s="339"/>
      <c r="P830" s="29"/>
      <c r="Q830" s="338"/>
      <c r="R830" s="339"/>
      <c r="S830" s="339"/>
      <c r="T830" s="339"/>
      <c r="U830" s="339"/>
      <c r="V830" s="339"/>
      <c r="W830" s="339"/>
      <c r="X830" s="339"/>
      <c r="Y830" s="339"/>
      <c r="Z830" s="339"/>
    </row>
    <row r="831" spans="1:26" ht="12.75" customHeight="1">
      <c r="A831" s="339"/>
      <c r="B831" s="339"/>
      <c r="C831" s="339"/>
      <c r="D831" s="339"/>
      <c r="E831" s="339"/>
      <c r="F831" s="339"/>
      <c r="G831" s="339"/>
      <c r="H831" s="339"/>
      <c r="I831" s="339"/>
      <c r="J831" s="352"/>
      <c r="K831" s="339"/>
      <c r="L831" s="339"/>
      <c r="M831" s="339"/>
      <c r="N831" s="339"/>
      <c r="O831" s="339"/>
      <c r="P831" s="29"/>
      <c r="Q831" s="338"/>
      <c r="R831" s="339"/>
      <c r="S831" s="339"/>
      <c r="T831" s="339"/>
      <c r="U831" s="339"/>
      <c r="V831" s="339"/>
      <c r="W831" s="339"/>
      <c r="X831" s="339"/>
      <c r="Y831" s="339"/>
      <c r="Z831" s="339"/>
    </row>
    <row r="832" spans="1:26" ht="12.75" customHeight="1">
      <c r="A832" s="339"/>
      <c r="B832" s="339"/>
      <c r="C832" s="339"/>
      <c r="D832" s="339"/>
      <c r="E832" s="339"/>
      <c r="F832" s="339"/>
      <c r="G832" s="339"/>
      <c r="H832" s="339"/>
      <c r="I832" s="339"/>
      <c r="J832" s="352"/>
      <c r="K832" s="339"/>
      <c r="L832" s="339"/>
      <c r="M832" s="339"/>
      <c r="N832" s="339"/>
      <c r="O832" s="339"/>
      <c r="P832" s="29"/>
      <c r="Q832" s="338"/>
      <c r="R832" s="339"/>
      <c r="S832" s="339"/>
      <c r="T832" s="339"/>
      <c r="U832" s="339"/>
      <c r="V832" s="339"/>
      <c r="W832" s="339"/>
      <c r="X832" s="339"/>
      <c r="Y832" s="339"/>
      <c r="Z832" s="339"/>
    </row>
    <row r="833" spans="1:26" ht="12.75" customHeight="1">
      <c r="A833" s="339"/>
      <c r="B833" s="339"/>
      <c r="C833" s="339"/>
      <c r="D833" s="339"/>
      <c r="E833" s="339"/>
      <c r="F833" s="339"/>
      <c r="G833" s="339"/>
      <c r="H833" s="339"/>
      <c r="I833" s="339"/>
      <c r="J833" s="352"/>
      <c r="K833" s="339"/>
      <c r="L833" s="339"/>
      <c r="M833" s="339"/>
      <c r="N833" s="339"/>
      <c r="O833" s="339"/>
      <c r="P833" s="29"/>
      <c r="Q833" s="338"/>
      <c r="R833" s="339"/>
      <c r="S833" s="339"/>
      <c r="T833" s="339"/>
      <c r="U833" s="339"/>
      <c r="V833" s="339"/>
      <c r="W833" s="339"/>
      <c r="X833" s="339"/>
      <c r="Y833" s="339"/>
      <c r="Z833" s="339"/>
    </row>
    <row r="834" spans="1:26" ht="12.75" customHeight="1">
      <c r="A834" s="339"/>
      <c r="B834" s="339"/>
      <c r="C834" s="339"/>
      <c r="D834" s="339"/>
      <c r="E834" s="339"/>
      <c r="F834" s="339"/>
      <c r="G834" s="339"/>
      <c r="H834" s="339"/>
      <c r="I834" s="339"/>
      <c r="J834" s="352"/>
      <c r="K834" s="339"/>
      <c r="L834" s="339"/>
      <c r="M834" s="339"/>
      <c r="N834" s="339"/>
      <c r="O834" s="339"/>
      <c r="P834" s="29"/>
      <c r="Q834" s="338"/>
      <c r="R834" s="339"/>
      <c r="S834" s="339"/>
      <c r="T834" s="339"/>
      <c r="U834" s="339"/>
      <c r="V834" s="339"/>
      <c r="W834" s="339"/>
      <c r="X834" s="339"/>
      <c r="Y834" s="339"/>
      <c r="Z834" s="339"/>
    </row>
    <row r="835" spans="1:26" ht="12.75" customHeight="1">
      <c r="A835" s="339"/>
      <c r="B835" s="339"/>
      <c r="C835" s="339"/>
      <c r="D835" s="339"/>
      <c r="E835" s="339"/>
      <c r="F835" s="339"/>
      <c r="G835" s="339"/>
      <c r="H835" s="339"/>
      <c r="I835" s="339"/>
      <c r="J835" s="352"/>
      <c r="K835" s="339"/>
      <c r="L835" s="339"/>
      <c r="M835" s="339"/>
      <c r="N835" s="339"/>
      <c r="O835" s="339"/>
      <c r="P835" s="29"/>
      <c r="Q835" s="338"/>
      <c r="R835" s="339"/>
      <c r="S835" s="339"/>
      <c r="T835" s="339"/>
      <c r="U835" s="339"/>
      <c r="V835" s="339"/>
      <c r="W835" s="339"/>
      <c r="X835" s="339"/>
      <c r="Y835" s="339"/>
      <c r="Z835" s="339"/>
    </row>
    <row r="836" spans="1:26" ht="12.75" customHeight="1">
      <c r="A836" s="339"/>
      <c r="B836" s="339"/>
      <c r="C836" s="339"/>
      <c r="D836" s="339"/>
      <c r="E836" s="339"/>
      <c r="F836" s="339"/>
      <c r="G836" s="339"/>
      <c r="H836" s="339"/>
      <c r="I836" s="339"/>
      <c r="J836" s="352"/>
      <c r="K836" s="339"/>
      <c r="L836" s="339"/>
      <c r="M836" s="339"/>
      <c r="N836" s="339"/>
      <c r="O836" s="339"/>
      <c r="P836" s="29"/>
      <c r="Q836" s="338"/>
      <c r="R836" s="339"/>
      <c r="S836" s="339"/>
      <c r="T836" s="339"/>
      <c r="U836" s="339"/>
      <c r="V836" s="339"/>
      <c r="W836" s="339"/>
      <c r="X836" s="339"/>
      <c r="Y836" s="339"/>
      <c r="Z836" s="339"/>
    </row>
    <row r="837" spans="1:26" ht="12.75" customHeight="1">
      <c r="A837" s="339"/>
      <c r="B837" s="339"/>
      <c r="C837" s="339"/>
      <c r="D837" s="339"/>
      <c r="E837" s="339"/>
      <c r="F837" s="339"/>
      <c r="G837" s="339"/>
      <c r="H837" s="339"/>
      <c r="I837" s="339"/>
      <c r="J837" s="352"/>
      <c r="K837" s="339"/>
      <c r="L837" s="339"/>
      <c r="M837" s="339"/>
      <c r="N837" s="339"/>
      <c r="O837" s="339"/>
      <c r="P837" s="29"/>
      <c r="Q837" s="338"/>
      <c r="R837" s="339"/>
      <c r="S837" s="339"/>
      <c r="T837" s="339"/>
      <c r="U837" s="339"/>
      <c r="V837" s="339"/>
      <c r="W837" s="339"/>
      <c r="X837" s="339"/>
      <c r="Y837" s="339"/>
      <c r="Z837" s="339"/>
    </row>
    <row r="838" spans="1:26" ht="12.75" customHeight="1">
      <c r="A838" s="339"/>
      <c r="B838" s="339"/>
      <c r="C838" s="339"/>
      <c r="D838" s="339"/>
      <c r="E838" s="339"/>
      <c r="F838" s="339"/>
      <c r="G838" s="339"/>
      <c r="H838" s="339"/>
      <c r="I838" s="339"/>
      <c r="J838" s="352"/>
      <c r="K838" s="339"/>
      <c r="L838" s="339"/>
      <c r="M838" s="339"/>
      <c r="N838" s="339"/>
      <c r="O838" s="339"/>
      <c r="P838" s="29"/>
      <c r="Q838" s="338"/>
      <c r="R838" s="339"/>
      <c r="S838" s="339"/>
      <c r="T838" s="339"/>
      <c r="U838" s="339"/>
      <c r="V838" s="339"/>
      <c r="W838" s="339"/>
      <c r="X838" s="339"/>
      <c r="Y838" s="339"/>
      <c r="Z838" s="339"/>
    </row>
    <row r="839" spans="1:26" ht="12.75" customHeight="1">
      <c r="A839" s="339"/>
      <c r="B839" s="339"/>
      <c r="C839" s="339"/>
      <c r="D839" s="339"/>
      <c r="E839" s="339"/>
      <c r="F839" s="339"/>
      <c r="G839" s="339"/>
      <c r="H839" s="339"/>
      <c r="I839" s="339"/>
      <c r="J839" s="352"/>
      <c r="K839" s="339"/>
      <c r="L839" s="339"/>
      <c r="M839" s="339"/>
      <c r="N839" s="339"/>
      <c r="O839" s="339"/>
      <c r="P839" s="29"/>
      <c r="Q839" s="338"/>
      <c r="R839" s="339"/>
      <c r="S839" s="339"/>
      <c r="T839" s="339"/>
      <c r="U839" s="339"/>
      <c r="V839" s="339"/>
      <c r="W839" s="339"/>
      <c r="X839" s="339"/>
      <c r="Y839" s="339"/>
      <c r="Z839" s="339"/>
    </row>
    <row r="840" spans="1:26" ht="12.75" customHeight="1">
      <c r="A840" s="339"/>
      <c r="B840" s="339"/>
      <c r="C840" s="339"/>
      <c r="D840" s="339"/>
      <c r="E840" s="339"/>
      <c r="F840" s="339"/>
      <c r="G840" s="339"/>
      <c r="H840" s="339"/>
      <c r="I840" s="339"/>
      <c r="J840" s="352"/>
      <c r="K840" s="339"/>
      <c r="L840" s="339"/>
      <c r="M840" s="339"/>
      <c r="N840" s="339"/>
      <c r="O840" s="339"/>
      <c r="P840" s="29"/>
      <c r="Q840" s="338"/>
      <c r="R840" s="339"/>
      <c r="S840" s="339"/>
      <c r="T840" s="339"/>
      <c r="U840" s="339"/>
      <c r="V840" s="339"/>
      <c r="W840" s="339"/>
      <c r="X840" s="339"/>
      <c r="Y840" s="339"/>
      <c r="Z840" s="339"/>
    </row>
    <row r="841" spans="1:26" ht="12.75" customHeight="1">
      <c r="A841" s="339"/>
      <c r="B841" s="339"/>
      <c r="C841" s="339"/>
      <c r="D841" s="339"/>
      <c r="E841" s="339"/>
      <c r="F841" s="339"/>
      <c r="G841" s="339"/>
      <c r="H841" s="339"/>
      <c r="I841" s="339"/>
      <c r="J841" s="352"/>
      <c r="K841" s="339"/>
      <c r="L841" s="339"/>
      <c r="M841" s="339"/>
      <c r="N841" s="339"/>
      <c r="O841" s="339"/>
      <c r="P841" s="29"/>
      <c r="Q841" s="338"/>
      <c r="R841" s="339"/>
      <c r="S841" s="339"/>
      <c r="T841" s="339"/>
      <c r="U841" s="339"/>
      <c r="V841" s="339"/>
      <c r="W841" s="339"/>
      <c r="X841" s="339"/>
      <c r="Y841" s="339"/>
      <c r="Z841" s="339"/>
    </row>
    <row r="842" spans="1:26" ht="12.75" customHeight="1">
      <c r="A842" s="339"/>
      <c r="B842" s="339"/>
      <c r="C842" s="339"/>
      <c r="D842" s="339"/>
      <c r="E842" s="339"/>
      <c r="F842" s="339"/>
      <c r="G842" s="339"/>
      <c r="H842" s="339"/>
      <c r="I842" s="339"/>
      <c r="J842" s="352"/>
      <c r="K842" s="339"/>
      <c r="L842" s="339"/>
      <c r="M842" s="339"/>
      <c r="N842" s="339"/>
      <c r="O842" s="339"/>
      <c r="P842" s="29"/>
      <c r="Q842" s="338"/>
      <c r="R842" s="339"/>
      <c r="S842" s="339"/>
      <c r="T842" s="339"/>
      <c r="U842" s="339"/>
      <c r="V842" s="339"/>
      <c r="W842" s="339"/>
      <c r="X842" s="339"/>
      <c r="Y842" s="339"/>
      <c r="Z842" s="339"/>
    </row>
    <row r="843" spans="1:26" ht="12.75" customHeight="1">
      <c r="A843" s="339"/>
      <c r="B843" s="339"/>
      <c r="C843" s="339"/>
      <c r="D843" s="339"/>
      <c r="E843" s="339"/>
      <c r="F843" s="339"/>
      <c r="G843" s="339"/>
      <c r="H843" s="339"/>
      <c r="I843" s="339"/>
      <c r="J843" s="352"/>
      <c r="K843" s="339"/>
      <c r="L843" s="339"/>
      <c r="M843" s="339"/>
      <c r="N843" s="339"/>
      <c r="O843" s="339"/>
      <c r="P843" s="29"/>
      <c r="Q843" s="338"/>
      <c r="R843" s="339"/>
      <c r="S843" s="339"/>
      <c r="T843" s="339"/>
      <c r="U843" s="339"/>
      <c r="V843" s="339"/>
      <c r="W843" s="339"/>
      <c r="X843" s="339"/>
      <c r="Y843" s="339"/>
      <c r="Z843" s="339"/>
    </row>
    <row r="844" spans="1:26" ht="12.75" customHeight="1">
      <c r="A844" s="339"/>
      <c r="B844" s="339"/>
      <c r="C844" s="339"/>
      <c r="D844" s="339"/>
      <c r="E844" s="339"/>
      <c r="F844" s="339"/>
      <c r="G844" s="339"/>
      <c r="H844" s="339"/>
      <c r="I844" s="339"/>
      <c r="J844" s="352"/>
      <c r="K844" s="339"/>
      <c r="L844" s="339"/>
      <c r="M844" s="339"/>
      <c r="N844" s="339"/>
      <c r="O844" s="339"/>
      <c r="P844" s="29"/>
      <c r="Q844" s="338"/>
      <c r="R844" s="339"/>
      <c r="S844" s="339"/>
      <c r="T844" s="339"/>
      <c r="U844" s="339"/>
      <c r="V844" s="339"/>
      <c r="W844" s="339"/>
      <c r="X844" s="339"/>
      <c r="Y844" s="339"/>
      <c r="Z844" s="339"/>
    </row>
    <row r="845" spans="1:26" ht="12.75" customHeight="1">
      <c r="A845" s="339"/>
      <c r="B845" s="339"/>
      <c r="C845" s="339"/>
      <c r="D845" s="339"/>
      <c r="E845" s="339"/>
      <c r="F845" s="339"/>
      <c r="G845" s="339"/>
      <c r="H845" s="339"/>
      <c r="I845" s="339"/>
      <c r="J845" s="352"/>
      <c r="K845" s="339"/>
      <c r="L845" s="339"/>
      <c r="M845" s="339"/>
      <c r="N845" s="339"/>
      <c r="O845" s="339"/>
      <c r="P845" s="29"/>
      <c r="Q845" s="338"/>
      <c r="R845" s="339"/>
      <c r="S845" s="339"/>
      <c r="T845" s="339"/>
      <c r="U845" s="339"/>
      <c r="V845" s="339"/>
      <c r="W845" s="339"/>
      <c r="X845" s="339"/>
      <c r="Y845" s="339"/>
      <c r="Z845" s="339"/>
    </row>
    <row r="846" spans="1:26" ht="12.75" customHeight="1">
      <c r="A846" s="339"/>
      <c r="B846" s="339"/>
      <c r="C846" s="339"/>
      <c r="D846" s="339"/>
      <c r="E846" s="339"/>
      <c r="F846" s="339"/>
      <c r="G846" s="339"/>
      <c r="H846" s="339"/>
      <c r="I846" s="339"/>
      <c r="J846" s="352"/>
      <c r="K846" s="339"/>
      <c r="L846" s="339"/>
      <c r="M846" s="339"/>
      <c r="N846" s="339"/>
      <c r="O846" s="339"/>
      <c r="P846" s="29"/>
      <c r="Q846" s="338"/>
      <c r="R846" s="339"/>
      <c r="S846" s="339"/>
      <c r="T846" s="339"/>
      <c r="U846" s="339"/>
      <c r="V846" s="339"/>
      <c r="W846" s="339"/>
      <c r="X846" s="339"/>
      <c r="Y846" s="339"/>
      <c r="Z846" s="339"/>
    </row>
    <row r="847" spans="1:26" ht="12.75" customHeight="1">
      <c r="A847" s="339"/>
      <c r="B847" s="339"/>
      <c r="C847" s="339"/>
      <c r="D847" s="339"/>
      <c r="E847" s="339"/>
      <c r="F847" s="339"/>
      <c r="G847" s="339"/>
      <c r="H847" s="339"/>
      <c r="I847" s="339"/>
      <c r="J847" s="352"/>
      <c r="K847" s="339"/>
      <c r="L847" s="339"/>
      <c r="M847" s="339"/>
      <c r="N847" s="339"/>
      <c r="O847" s="339"/>
      <c r="P847" s="29"/>
      <c r="Q847" s="338"/>
      <c r="R847" s="339"/>
      <c r="S847" s="339"/>
      <c r="T847" s="339"/>
      <c r="U847" s="339"/>
      <c r="V847" s="339"/>
      <c r="W847" s="339"/>
      <c r="X847" s="339"/>
      <c r="Y847" s="339"/>
      <c r="Z847" s="339"/>
    </row>
    <row r="848" spans="1:26" ht="12.75" customHeight="1">
      <c r="A848" s="339"/>
      <c r="B848" s="339"/>
      <c r="C848" s="339"/>
      <c r="D848" s="339"/>
      <c r="E848" s="339"/>
      <c r="F848" s="339"/>
      <c r="G848" s="339"/>
      <c r="H848" s="339"/>
      <c r="I848" s="339"/>
      <c r="J848" s="352"/>
      <c r="K848" s="339"/>
      <c r="L848" s="339"/>
      <c r="M848" s="339"/>
      <c r="N848" s="339"/>
      <c r="O848" s="339"/>
      <c r="P848" s="29"/>
      <c r="Q848" s="338"/>
      <c r="R848" s="339"/>
      <c r="S848" s="339"/>
      <c r="T848" s="339"/>
      <c r="U848" s="339"/>
      <c r="V848" s="339"/>
      <c r="W848" s="339"/>
      <c r="X848" s="339"/>
      <c r="Y848" s="339"/>
      <c r="Z848" s="339"/>
    </row>
    <row r="849" spans="1:26" ht="12.75" customHeight="1">
      <c r="A849" s="339"/>
      <c r="B849" s="339"/>
      <c r="C849" s="339"/>
      <c r="D849" s="339"/>
      <c r="E849" s="339"/>
      <c r="F849" s="339"/>
      <c r="G849" s="339"/>
      <c r="H849" s="339"/>
      <c r="I849" s="339"/>
      <c r="J849" s="352"/>
      <c r="K849" s="339"/>
      <c r="L849" s="339"/>
      <c r="M849" s="339"/>
      <c r="N849" s="339"/>
      <c r="O849" s="339"/>
      <c r="P849" s="29"/>
      <c r="Q849" s="338"/>
      <c r="R849" s="339"/>
      <c r="S849" s="339"/>
      <c r="T849" s="339"/>
      <c r="U849" s="339"/>
      <c r="V849" s="339"/>
      <c r="W849" s="339"/>
      <c r="X849" s="339"/>
      <c r="Y849" s="339"/>
      <c r="Z849" s="339"/>
    </row>
    <row r="850" spans="1:26" ht="12.75" customHeight="1">
      <c r="A850" s="339"/>
      <c r="B850" s="339"/>
      <c r="C850" s="339"/>
      <c r="D850" s="339"/>
      <c r="E850" s="339"/>
      <c r="F850" s="339"/>
      <c r="G850" s="339"/>
      <c r="H850" s="339"/>
      <c r="I850" s="339"/>
      <c r="J850" s="352"/>
      <c r="K850" s="339"/>
      <c r="L850" s="339"/>
      <c r="M850" s="339"/>
      <c r="N850" s="339"/>
      <c r="O850" s="339"/>
      <c r="P850" s="29"/>
      <c r="Q850" s="338"/>
      <c r="R850" s="339"/>
      <c r="S850" s="339"/>
      <c r="T850" s="339"/>
      <c r="U850" s="339"/>
      <c r="V850" s="339"/>
      <c r="W850" s="339"/>
      <c r="X850" s="339"/>
      <c r="Y850" s="339"/>
      <c r="Z850" s="339"/>
    </row>
    <row r="851" spans="1:26" ht="12.75" customHeight="1">
      <c r="A851" s="339"/>
      <c r="B851" s="339"/>
      <c r="C851" s="339"/>
      <c r="D851" s="339"/>
      <c r="E851" s="339"/>
      <c r="F851" s="339"/>
      <c r="G851" s="339"/>
      <c r="H851" s="339"/>
      <c r="I851" s="339"/>
      <c r="J851" s="352"/>
      <c r="K851" s="339"/>
      <c r="L851" s="339"/>
      <c r="M851" s="339"/>
      <c r="N851" s="339"/>
      <c r="O851" s="339"/>
      <c r="P851" s="29"/>
      <c r="Q851" s="338"/>
      <c r="R851" s="339"/>
      <c r="S851" s="339"/>
      <c r="T851" s="339"/>
      <c r="U851" s="339"/>
      <c r="V851" s="339"/>
      <c r="W851" s="339"/>
      <c r="X851" s="339"/>
      <c r="Y851" s="339"/>
      <c r="Z851" s="339"/>
    </row>
    <row r="852" spans="1:26" ht="12.75" customHeight="1">
      <c r="A852" s="339"/>
      <c r="B852" s="339"/>
      <c r="C852" s="339"/>
      <c r="D852" s="339"/>
      <c r="E852" s="339"/>
      <c r="F852" s="339"/>
      <c r="G852" s="339"/>
      <c r="H852" s="339"/>
      <c r="I852" s="339"/>
      <c r="J852" s="352"/>
      <c r="K852" s="339"/>
      <c r="L852" s="339"/>
      <c r="M852" s="339"/>
      <c r="N852" s="339"/>
      <c r="O852" s="339"/>
      <c r="P852" s="29"/>
      <c r="Q852" s="338"/>
      <c r="R852" s="339"/>
      <c r="S852" s="339"/>
      <c r="T852" s="339"/>
      <c r="U852" s="339"/>
      <c r="V852" s="339"/>
      <c r="W852" s="339"/>
      <c r="X852" s="339"/>
      <c r="Y852" s="339"/>
      <c r="Z852" s="339"/>
    </row>
    <row r="853" spans="1:26" ht="12.75" customHeight="1">
      <c r="A853" s="339"/>
      <c r="B853" s="339"/>
      <c r="C853" s="339"/>
      <c r="D853" s="339"/>
      <c r="E853" s="339"/>
      <c r="F853" s="339"/>
      <c r="G853" s="339"/>
      <c r="H853" s="339"/>
      <c r="I853" s="339"/>
      <c r="J853" s="352"/>
      <c r="K853" s="339"/>
      <c r="L853" s="339"/>
      <c r="M853" s="339"/>
      <c r="N853" s="339"/>
      <c r="O853" s="339"/>
      <c r="P853" s="29"/>
      <c r="Q853" s="338"/>
      <c r="R853" s="339"/>
      <c r="S853" s="339"/>
      <c r="T853" s="339"/>
      <c r="U853" s="339"/>
      <c r="V853" s="339"/>
      <c r="W853" s="339"/>
      <c r="X853" s="339"/>
      <c r="Y853" s="339"/>
      <c r="Z853" s="339"/>
    </row>
    <row r="854" spans="1:26" ht="12.75" customHeight="1">
      <c r="A854" s="339"/>
      <c r="B854" s="339"/>
      <c r="C854" s="339"/>
      <c r="D854" s="339"/>
      <c r="E854" s="339"/>
      <c r="F854" s="339"/>
      <c r="G854" s="339"/>
      <c r="H854" s="339"/>
      <c r="I854" s="339"/>
      <c r="J854" s="352"/>
      <c r="K854" s="339"/>
      <c r="L854" s="339"/>
      <c r="M854" s="339"/>
      <c r="N854" s="339"/>
      <c r="O854" s="339"/>
      <c r="P854" s="29"/>
      <c r="Q854" s="338"/>
      <c r="R854" s="339"/>
      <c r="S854" s="339"/>
      <c r="T854" s="339"/>
      <c r="U854" s="339"/>
      <c r="V854" s="339"/>
      <c r="W854" s="339"/>
      <c r="X854" s="339"/>
      <c r="Y854" s="339"/>
      <c r="Z854" s="339"/>
    </row>
    <row r="855" spans="1:26" ht="12.75" customHeight="1">
      <c r="A855" s="339"/>
      <c r="B855" s="339"/>
      <c r="C855" s="339"/>
      <c r="D855" s="339"/>
      <c r="E855" s="339"/>
      <c r="F855" s="339"/>
      <c r="G855" s="339"/>
      <c r="H855" s="339"/>
      <c r="I855" s="339"/>
      <c r="J855" s="352"/>
      <c r="K855" s="339"/>
      <c r="L855" s="339"/>
      <c r="M855" s="339"/>
      <c r="N855" s="339"/>
      <c r="O855" s="339"/>
      <c r="P855" s="29"/>
      <c r="Q855" s="338"/>
      <c r="R855" s="339"/>
      <c r="S855" s="339"/>
      <c r="T855" s="339"/>
      <c r="U855" s="339"/>
      <c r="V855" s="339"/>
      <c r="W855" s="339"/>
      <c r="X855" s="339"/>
      <c r="Y855" s="339"/>
      <c r="Z855" s="339"/>
    </row>
    <row r="856" spans="1:26" ht="12.75" customHeight="1">
      <c r="A856" s="339"/>
      <c r="B856" s="339"/>
      <c r="C856" s="339"/>
      <c r="D856" s="339"/>
      <c r="E856" s="339"/>
      <c r="F856" s="339"/>
      <c r="G856" s="339"/>
      <c r="H856" s="339"/>
      <c r="I856" s="339"/>
      <c r="J856" s="352"/>
      <c r="K856" s="339"/>
      <c r="L856" s="339"/>
      <c r="M856" s="339"/>
      <c r="N856" s="339"/>
      <c r="O856" s="339"/>
      <c r="P856" s="29"/>
      <c r="Q856" s="338"/>
      <c r="R856" s="339"/>
      <c r="S856" s="339"/>
      <c r="T856" s="339"/>
      <c r="U856" s="339"/>
      <c r="V856" s="339"/>
      <c r="W856" s="339"/>
      <c r="X856" s="339"/>
      <c r="Y856" s="339"/>
      <c r="Z856" s="339"/>
    </row>
    <row r="857" spans="1:26" ht="12.75" customHeight="1">
      <c r="A857" s="339"/>
      <c r="B857" s="339"/>
      <c r="C857" s="339"/>
      <c r="D857" s="339"/>
      <c r="E857" s="339"/>
      <c r="F857" s="339"/>
      <c r="G857" s="339"/>
      <c r="H857" s="339"/>
      <c r="I857" s="339"/>
      <c r="J857" s="352"/>
      <c r="K857" s="339"/>
      <c r="L857" s="339"/>
      <c r="M857" s="339"/>
      <c r="N857" s="339"/>
      <c r="O857" s="339"/>
      <c r="P857" s="29"/>
      <c r="Q857" s="338"/>
      <c r="R857" s="339"/>
      <c r="S857" s="339"/>
      <c r="T857" s="339"/>
      <c r="U857" s="339"/>
      <c r="V857" s="339"/>
      <c r="W857" s="339"/>
      <c r="X857" s="339"/>
      <c r="Y857" s="339"/>
      <c r="Z857" s="339"/>
    </row>
    <row r="858" spans="1:26" ht="12.75" customHeight="1">
      <c r="A858" s="339"/>
      <c r="B858" s="339"/>
      <c r="C858" s="339"/>
      <c r="D858" s="339"/>
      <c r="E858" s="339"/>
      <c r="F858" s="339"/>
      <c r="G858" s="339"/>
      <c r="H858" s="339"/>
      <c r="I858" s="339"/>
      <c r="J858" s="352"/>
      <c r="K858" s="339"/>
      <c r="L858" s="339"/>
      <c r="M858" s="339"/>
      <c r="N858" s="339"/>
      <c r="O858" s="339"/>
      <c r="P858" s="29"/>
      <c r="Q858" s="338"/>
      <c r="R858" s="339"/>
      <c r="S858" s="339"/>
      <c r="T858" s="339"/>
      <c r="U858" s="339"/>
      <c r="V858" s="339"/>
      <c r="W858" s="339"/>
      <c r="X858" s="339"/>
      <c r="Y858" s="339"/>
      <c r="Z858" s="339"/>
    </row>
    <row r="859" spans="1:26" ht="12.75" customHeight="1">
      <c r="A859" s="339"/>
      <c r="B859" s="339"/>
      <c r="C859" s="339"/>
      <c r="D859" s="339"/>
      <c r="E859" s="339"/>
      <c r="F859" s="339"/>
      <c r="G859" s="339"/>
      <c r="H859" s="339"/>
      <c r="I859" s="339"/>
      <c r="J859" s="352"/>
      <c r="K859" s="339"/>
      <c r="L859" s="339"/>
      <c r="M859" s="339"/>
      <c r="N859" s="339"/>
      <c r="O859" s="339"/>
      <c r="P859" s="29"/>
      <c r="Q859" s="338"/>
      <c r="R859" s="339"/>
      <c r="S859" s="339"/>
      <c r="T859" s="339"/>
      <c r="U859" s="339"/>
      <c r="V859" s="339"/>
      <c r="W859" s="339"/>
      <c r="X859" s="339"/>
      <c r="Y859" s="339"/>
      <c r="Z859" s="339"/>
    </row>
    <row r="860" spans="1:26" ht="12.75" customHeight="1">
      <c r="A860" s="339"/>
      <c r="B860" s="339"/>
      <c r="C860" s="339"/>
      <c r="D860" s="339"/>
      <c r="E860" s="339"/>
      <c r="F860" s="339"/>
      <c r="G860" s="339"/>
      <c r="H860" s="339"/>
      <c r="I860" s="339"/>
      <c r="J860" s="352"/>
      <c r="K860" s="339"/>
      <c r="L860" s="339"/>
      <c r="M860" s="339"/>
      <c r="N860" s="339"/>
      <c r="O860" s="339"/>
      <c r="P860" s="29"/>
      <c r="Q860" s="338"/>
      <c r="R860" s="339"/>
      <c r="S860" s="339"/>
      <c r="T860" s="339"/>
      <c r="U860" s="339"/>
      <c r="V860" s="339"/>
      <c r="W860" s="339"/>
      <c r="X860" s="339"/>
      <c r="Y860" s="339"/>
      <c r="Z860" s="339"/>
    </row>
    <row r="861" spans="1:26" ht="12.75" customHeight="1">
      <c r="A861" s="339"/>
      <c r="B861" s="339"/>
      <c r="C861" s="339"/>
      <c r="D861" s="339"/>
      <c r="E861" s="339"/>
      <c r="F861" s="339"/>
      <c r="G861" s="339"/>
      <c r="H861" s="339"/>
      <c r="I861" s="339"/>
      <c r="J861" s="352"/>
      <c r="K861" s="339"/>
      <c r="L861" s="339"/>
      <c r="M861" s="339"/>
      <c r="N861" s="339"/>
      <c r="O861" s="339"/>
      <c r="P861" s="29"/>
      <c r="Q861" s="338"/>
      <c r="R861" s="339"/>
      <c r="S861" s="339"/>
      <c r="T861" s="339"/>
      <c r="U861" s="339"/>
      <c r="V861" s="339"/>
      <c r="W861" s="339"/>
      <c r="X861" s="339"/>
      <c r="Y861" s="339"/>
      <c r="Z861" s="339"/>
    </row>
    <row r="862" spans="1:26" ht="12.75" customHeight="1">
      <c r="A862" s="339"/>
      <c r="B862" s="339"/>
      <c r="C862" s="339"/>
      <c r="D862" s="339"/>
      <c r="E862" s="339"/>
      <c r="F862" s="339"/>
      <c r="G862" s="339"/>
      <c r="H862" s="339"/>
      <c r="I862" s="339"/>
      <c r="J862" s="352"/>
      <c r="K862" s="339"/>
      <c r="L862" s="339"/>
      <c r="M862" s="339"/>
      <c r="N862" s="339"/>
      <c r="O862" s="339"/>
      <c r="P862" s="29"/>
      <c r="Q862" s="338"/>
      <c r="R862" s="339"/>
      <c r="S862" s="339"/>
      <c r="T862" s="339"/>
      <c r="U862" s="339"/>
      <c r="V862" s="339"/>
      <c r="W862" s="339"/>
      <c r="X862" s="339"/>
      <c r="Y862" s="339"/>
      <c r="Z862" s="339"/>
    </row>
    <row r="863" spans="1:26" ht="12.75" customHeight="1">
      <c r="A863" s="339"/>
      <c r="B863" s="339"/>
      <c r="C863" s="339"/>
      <c r="D863" s="339"/>
      <c r="E863" s="339"/>
      <c r="F863" s="339"/>
      <c r="G863" s="339"/>
      <c r="H863" s="339"/>
      <c r="I863" s="339"/>
      <c r="J863" s="352"/>
      <c r="K863" s="339"/>
      <c r="L863" s="339"/>
      <c r="M863" s="339"/>
      <c r="N863" s="339"/>
      <c r="O863" s="339"/>
      <c r="P863" s="29"/>
      <c r="Q863" s="338"/>
      <c r="R863" s="339"/>
      <c r="S863" s="339"/>
      <c r="T863" s="339"/>
      <c r="U863" s="339"/>
      <c r="V863" s="339"/>
      <c r="W863" s="339"/>
      <c r="X863" s="339"/>
      <c r="Y863" s="339"/>
      <c r="Z863" s="339"/>
    </row>
    <row r="864" spans="1:26" ht="12.75" customHeight="1">
      <c r="A864" s="339"/>
      <c r="B864" s="339"/>
      <c r="C864" s="339"/>
      <c r="D864" s="339"/>
      <c r="E864" s="339"/>
      <c r="F864" s="339"/>
      <c r="G864" s="339"/>
      <c r="H864" s="339"/>
      <c r="I864" s="339"/>
      <c r="J864" s="352"/>
      <c r="K864" s="339"/>
      <c r="L864" s="339"/>
      <c r="M864" s="339"/>
      <c r="N864" s="339"/>
      <c r="O864" s="339"/>
      <c r="P864" s="29"/>
      <c r="Q864" s="338"/>
      <c r="R864" s="339"/>
      <c r="S864" s="339"/>
      <c r="T864" s="339"/>
      <c r="U864" s="339"/>
      <c r="V864" s="339"/>
      <c r="W864" s="339"/>
      <c r="X864" s="339"/>
      <c r="Y864" s="339"/>
      <c r="Z864" s="339"/>
    </row>
    <row r="865" spans="1:26" ht="12.75" customHeight="1">
      <c r="A865" s="339"/>
      <c r="B865" s="339"/>
      <c r="C865" s="339"/>
      <c r="D865" s="339"/>
      <c r="E865" s="339"/>
      <c r="F865" s="339"/>
      <c r="G865" s="339"/>
      <c r="H865" s="339"/>
      <c r="I865" s="339"/>
      <c r="J865" s="352"/>
      <c r="K865" s="339"/>
      <c r="L865" s="339"/>
      <c r="M865" s="339"/>
      <c r="N865" s="339"/>
      <c r="O865" s="339"/>
      <c r="P865" s="29"/>
      <c r="Q865" s="338"/>
      <c r="R865" s="339"/>
      <c r="S865" s="339"/>
      <c r="T865" s="339"/>
      <c r="U865" s="339"/>
      <c r="V865" s="339"/>
      <c r="W865" s="339"/>
      <c r="X865" s="339"/>
      <c r="Y865" s="339"/>
      <c r="Z865" s="339"/>
    </row>
    <row r="866" spans="1:26" ht="12.75" customHeight="1">
      <c r="A866" s="339"/>
      <c r="B866" s="339"/>
      <c r="C866" s="339"/>
      <c r="D866" s="339"/>
      <c r="E866" s="339"/>
      <c r="F866" s="339"/>
      <c r="G866" s="339"/>
      <c r="H866" s="339"/>
      <c r="I866" s="339"/>
      <c r="J866" s="352"/>
      <c r="K866" s="339"/>
      <c r="L866" s="339"/>
      <c r="M866" s="339"/>
      <c r="N866" s="339"/>
      <c r="O866" s="339"/>
      <c r="P866" s="29"/>
      <c r="Q866" s="338"/>
      <c r="R866" s="339"/>
      <c r="S866" s="339"/>
      <c r="T866" s="339"/>
      <c r="U866" s="339"/>
      <c r="V866" s="339"/>
      <c r="W866" s="339"/>
      <c r="X866" s="339"/>
      <c r="Y866" s="339"/>
      <c r="Z866" s="339"/>
    </row>
    <row r="867" spans="1:26" ht="12.75" customHeight="1">
      <c r="A867" s="339"/>
      <c r="B867" s="339"/>
      <c r="C867" s="339"/>
      <c r="D867" s="339"/>
      <c r="E867" s="339"/>
      <c r="F867" s="339"/>
      <c r="G867" s="339"/>
      <c r="H867" s="339"/>
      <c r="I867" s="339"/>
      <c r="J867" s="352"/>
      <c r="K867" s="339"/>
      <c r="L867" s="339"/>
      <c r="M867" s="339"/>
      <c r="N867" s="339"/>
      <c r="O867" s="339"/>
      <c r="P867" s="29"/>
      <c r="Q867" s="338"/>
      <c r="R867" s="339"/>
      <c r="S867" s="339"/>
      <c r="T867" s="339"/>
      <c r="U867" s="339"/>
      <c r="V867" s="339"/>
      <c r="W867" s="339"/>
      <c r="X867" s="339"/>
      <c r="Y867" s="339"/>
      <c r="Z867" s="339"/>
    </row>
    <row r="868" spans="1:26" ht="12.75" customHeight="1">
      <c r="A868" s="339"/>
      <c r="B868" s="339"/>
      <c r="C868" s="339"/>
      <c r="D868" s="339"/>
      <c r="E868" s="339"/>
      <c r="F868" s="339"/>
      <c r="G868" s="339"/>
      <c r="H868" s="339"/>
      <c r="I868" s="339"/>
      <c r="J868" s="352"/>
      <c r="K868" s="339"/>
      <c r="L868" s="339"/>
      <c r="M868" s="339"/>
      <c r="N868" s="339"/>
      <c r="O868" s="339"/>
      <c r="P868" s="29"/>
      <c r="Q868" s="338"/>
      <c r="R868" s="339"/>
      <c r="S868" s="339"/>
      <c r="T868" s="339"/>
      <c r="U868" s="339"/>
      <c r="V868" s="339"/>
      <c r="W868" s="339"/>
      <c r="X868" s="339"/>
      <c r="Y868" s="339"/>
      <c r="Z868" s="339"/>
    </row>
    <row r="869" spans="1:26" ht="12.75" customHeight="1">
      <c r="A869" s="339"/>
      <c r="B869" s="339"/>
      <c r="C869" s="339"/>
      <c r="D869" s="339"/>
      <c r="E869" s="339"/>
      <c r="F869" s="339"/>
      <c r="G869" s="339"/>
      <c r="H869" s="339"/>
      <c r="I869" s="339"/>
      <c r="J869" s="352"/>
      <c r="K869" s="339"/>
      <c r="L869" s="339"/>
      <c r="M869" s="339"/>
      <c r="N869" s="339"/>
      <c r="O869" s="339"/>
      <c r="P869" s="29"/>
      <c r="Q869" s="338"/>
      <c r="R869" s="339"/>
      <c r="S869" s="339"/>
      <c r="T869" s="339"/>
      <c r="U869" s="339"/>
      <c r="V869" s="339"/>
      <c r="W869" s="339"/>
      <c r="X869" s="339"/>
      <c r="Y869" s="339"/>
      <c r="Z869" s="339"/>
    </row>
    <row r="870" spans="1:26" ht="12.75" customHeight="1">
      <c r="A870" s="339"/>
      <c r="B870" s="339"/>
      <c r="C870" s="339"/>
      <c r="D870" s="339"/>
      <c r="E870" s="339"/>
      <c r="F870" s="339"/>
      <c r="G870" s="339"/>
      <c r="H870" s="339"/>
      <c r="I870" s="339"/>
      <c r="J870" s="352"/>
      <c r="K870" s="339"/>
      <c r="L870" s="339"/>
      <c r="M870" s="339"/>
      <c r="N870" s="339"/>
      <c r="O870" s="339"/>
      <c r="P870" s="29"/>
      <c r="Q870" s="338"/>
      <c r="R870" s="339"/>
      <c r="S870" s="339"/>
      <c r="T870" s="339"/>
      <c r="U870" s="339"/>
      <c r="V870" s="339"/>
      <c r="W870" s="339"/>
      <c r="X870" s="339"/>
      <c r="Y870" s="339"/>
      <c r="Z870" s="339"/>
    </row>
    <row r="871" spans="1:26" ht="12.75" customHeight="1">
      <c r="A871" s="339"/>
      <c r="B871" s="339"/>
      <c r="C871" s="339"/>
      <c r="D871" s="339"/>
      <c r="E871" s="339"/>
      <c r="F871" s="339"/>
      <c r="G871" s="339"/>
      <c r="H871" s="339"/>
      <c r="I871" s="339"/>
      <c r="J871" s="352"/>
      <c r="K871" s="339"/>
      <c r="L871" s="339"/>
      <c r="M871" s="339"/>
      <c r="N871" s="339"/>
      <c r="O871" s="339"/>
      <c r="P871" s="29"/>
      <c r="Q871" s="338"/>
      <c r="R871" s="339"/>
      <c r="S871" s="339"/>
      <c r="T871" s="339"/>
      <c r="U871" s="339"/>
      <c r="V871" s="339"/>
      <c r="W871" s="339"/>
      <c r="X871" s="339"/>
      <c r="Y871" s="339"/>
      <c r="Z871" s="339"/>
    </row>
    <row r="872" spans="1:26" ht="12.75" customHeight="1">
      <c r="A872" s="339"/>
      <c r="B872" s="339"/>
      <c r="C872" s="339"/>
      <c r="D872" s="339"/>
      <c r="E872" s="339"/>
      <c r="F872" s="339"/>
      <c r="G872" s="339"/>
      <c r="H872" s="339"/>
      <c r="I872" s="339"/>
      <c r="J872" s="352"/>
      <c r="K872" s="339"/>
      <c r="L872" s="339"/>
      <c r="M872" s="339"/>
      <c r="N872" s="339"/>
      <c r="O872" s="339"/>
      <c r="P872" s="29"/>
      <c r="Q872" s="338"/>
      <c r="R872" s="339"/>
      <c r="S872" s="339"/>
      <c r="T872" s="339"/>
      <c r="U872" s="339"/>
      <c r="V872" s="339"/>
      <c r="W872" s="339"/>
      <c r="X872" s="339"/>
      <c r="Y872" s="339"/>
      <c r="Z872" s="339"/>
    </row>
    <row r="873" spans="1:26" ht="12.75" customHeight="1">
      <c r="A873" s="339"/>
      <c r="B873" s="339"/>
      <c r="C873" s="339"/>
      <c r="D873" s="339"/>
      <c r="E873" s="339"/>
      <c r="F873" s="339"/>
      <c r="G873" s="339"/>
      <c r="H873" s="339"/>
      <c r="I873" s="339"/>
      <c r="J873" s="352"/>
      <c r="K873" s="339"/>
      <c r="L873" s="339"/>
      <c r="M873" s="339"/>
      <c r="N873" s="339"/>
      <c r="O873" s="339"/>
      <c r="P873" s="29"/>
      <c r="Q873" s="338"/>
      <c r="R873" s="339"/>
      <c r="S873" s="339"/>
      <c r="T873" s="339"/>
      <c r="U873" s="339"/>
      <c r="V873" s="339"/>
      <c r="W873" s="339"/>
      <c r="X873" s="339"/>
      <c r="Y873" s="339"/>
      <c r="Z873" s="339"/>
    </row>
    <row r="874" spans="1:26" ht="12.75" customHeight="1">
      <c r="A874" s="339"/>
      <c r="B874" s="339"/>
      <c r="C874" s="339"/>
      <c r="D874" s="339"/>
      <c r="E874" s="339"/>
      <c r="F874" s="339"/>
      <c r="G874" s="339"/>
      <c r="H874" s="339"/>
      <c r="I874" s="339"/>
      <c r="J874" s="352"/>
      <c r="K874" s="339"/>
      <c r="L874" s="339"/>
      <c r="M874" s="339"/>
      <c r="N874" s="339"/>
      <c r="O874" s="339"/>
      <c r="P874" s="29"/>
      <c r="Q874" s="338"/>
      <c r="R874" s="339"/>
      <c r="S874" s="339"/>
      <c r="T874" s="339"/>
      <c r="U874" s="339"/>
      <c r="V874" s="339"/>
      <c r="W874" s="339"/>
      <c r="X874" s="339"/>
      <c r="Y874" s="339"/>
      <c r="Z874" s="339"/>
    </row>
    <row r="875" spans="1:26" ht="12.75" customHeight="1">
      <c r="A875" s="339"/>
      <c r="B875" s="339"/>
      <c r="C875" s="339"/>
      <c r="D875" s="339"/>
      <c r="E875" s="339"/>
      <c r="F875" s="339"/>
      <c r="G875" s="339"/>
      <c r="H875" s="339"/>
      <c r="I875" s="339"/>
      <c r="J875" s="352"/>
      <c r="K875" s="339"/>
      <c r="L875" s="339"/>
      <c r="M875" s="339"/>
      <c r="N875" s="339"/>
      <c r="O875" s="339"/>
      <c r="P875" s="29"/>
      <c r="Q875" s="338"/>
      <c r="R875" s="339"/>
      <c r="S875" s="339"/>
      <c r="T875" s="339"/>
      <c r="U875" s="339"/>
      <c r="V875" s="339"/>
      <c r="W875" s="339"/>
      <c r="X875" s="339"/>
      <c r="Y875" s="339"/>
      <c r="Z875" s="339"/>
    </row>
    <row r="876" spans="1:26" ht="12.75" customHeight="1">
      <c r="A876" s="339"/>
      <c r="B876" s="339"/>
      <c r="C876" s="339"/>
      <c r="D876" s="339"/>
      <c r="E876" s="339"/>
      <c r="F876" s="339"/>
      <c r="G876" s="339"/>
      <c r="H876" s="339"/>
      <c r="I876" s="339"/>
      <c r="J876" s="352"/>
      <c r="K876" s="339"/>
      <c r="L876" s="339"/>
      <c r="M876" s="339"/>
      <c r="N876" s="339"/>
      <c r="O876" s="339"/>
      <c r="P876" s="29"/>
      <c r="Q876" s="338"/>
      <c r="R876" s="339"/>
      <c r="S876" s="339"/>
      <c r="T876" s="339"/>
      <c r="U876" s="339"/>
      <c r="V876" s="339"/>
      <c r="W876" s="339"/>
      <c r="X876" s="339"/>
      <c r="Y876" s="339"/>
      <c r="Z876" s="339"/>
    </row>
    <row r="877" spans="1:26" ht="12.75" customHeight="1">
      <c r="A877" s="339"/>
      <c r="B877" s="339"/>
      <c r="C877" s="339"/>
      <c r="D877" s="339"/>
      <c r="E877" s="339"/>
      <c r="F877" s="339"/>
      <c r="G877" s="339"/>
      <c r="H877" s="339"/>
      <c r="I877" s="339"/>
      <c r="J877" s="352"/>
      <c r="K877" s="339"/>
      <c r="L877" s="339"/>
      <c r="M877" s="339"/>
      <c r="N877" s="339"/>
      <c r="O877" s="339"/>
      <c r="P877" s="29"/>
      <c r="Q877" s="338"/>
      <c r="R877" s="339"/>
      <c r="S877" s="339"/>
      <c r="T877" s="339"/>
      <c r="U877" s="339"/>
      <c r="V877" s="339"/>
      <c r="W877" s="339"/>
      <c r="X877" s="339"/>
      <c r="Y877" s="339"/>
      <c r="Z877" s="339"/>
    </row>
    <row r="878" spans="1:26" ht="12.75" customHeight="1">
      <c r="A878" s="339"/>
      <c r="B878" s="339"/>
      <c r="C878" s="339"/>
      <c r="D878" s="339"/>
      <c r="E878" s="339"/>
      <c r="F878" s="339"/>
      <c r="G878" s="339"/>
      <c r="H878" s="339"/>
      <c r="I878" s="339"/>
      <c r="J878" s="352"/>
      <c r="K878" s="339"/>
      <c r="L878" s="339"/>
      <c r="M878" s="339"/>
      <c r="N878" s="339"/>
      <c r="O878" s="339"/>
      <c r="P878" s="29"/>
      <c r="Q878" s="338"/>
      <c r="R878" s="339"/>
      <c r="S878" s="339"/>
      <c r="T878" s="339"/>
      <c r="U878" s="339"/>
      <c r="V878" s="339"/>
      <c r="W878" s="339"/>
      <c r="X878" s="339"/>
      <c r="Y878" s="339"/>
      <c r="Z878" s="339"/>
    </row>
    <row r="879" spans="1:26" ht="12.75" customHeight="1">
      <c r="A879" s="339"/>
      <c r="B879" s="339"/>
      <c r="C879" s="339"/>
      <c r="D879" s="339"/>
      <c r="E879" s="339"/>
      <c r="F879" s="339"/>
      <c r="G879" s="339"/>
      <c r="H879" s="339"/>
      <c r="I879" s="339"/>
      <c r="J879" s="352"/>
      <c r="K879" s="339"/>
      <c r="L879" s="339"/>
      <c r="M879" s="339"/>
      <c r="N879" s="339"/>
      <c r="O879" s="339"/>
      <c r="P879" s="29"/>
      <c r="Q879" s="338"/>
      <c r="R879" s="339"/>
      <c r="S879" s="339"/>
      <c r="T879" s="339"/>
      <c r="U879" s="339"/>
      <c r="V879" s="339"/>
      <c r="W879" s="339"/>
      <c r="X879" s="339"/>
      <c r="Y879" s="339"/>
      <c r="Z879" s="339"/>
    </row>
    <row r="880" spans="1:26" ht="12.75" customHeight="1">
      <c r="A880" s="339"/>
      <c r="B880" s="339"/>
      <c r="C880" s="339"/>
      <c r="D880" s="339"/>
      <c r="E880" s="339"/>
      <c r="F880" s="339"/>
      <c r="G880" s="339"/>
      <c r="H880" s="339"/>
      <c r="I880" s="339"/>
      <c r="J880" s="352"/>
      <c r="K880" s="339"/>
      <c r="L880" s="339"/>
      <c r="M880" s="339"/>
      <c r="N880" s="339"/>
      <c r="O880" s="339"/>
      <c r="P880" s="29"/>
      <c r="Q880" s="338"/>
      <c r="R880" s="339"/>
      <c r="S880" s="339"/>
      <c r="T880" s="339"/>
      <c r="U880" s="339"/>
      <c r="V880" s="339"/>
      <c r="W880" s="339"/>
      <c r="X880" s="339"/>
      <c r="Y880" s="339"/>
      <c r="Z880" s="339"/>
    </row>
    <row r="881" spans="1:26" ht="12.75" customHeight="1">
      <c r="A881" s="339"/>
      <c r="B881" s="339"/>
      <c r="C881" s="339"/>
      <c r="D881" s="339"/>
      <c r="E881" s="339"/>
      <c r="F881" s="339"/>
      <c r="G881" s="339"/>
      <c r="H881" s="339"/>
      <c r="I881" s="339"/>
      <c r="J881" s="352"/>
      <c r="K881" s="339"/>
      <c r="L881" s="339"/>
      <c r="M881" s="339"/>
      <c r="N881" s="339"/>
      <c r="O881" s="339"/>
      <c r="P881" s="29"/>
      <c r="Q881" s="338"/>
      <c r="R881" s="339"/>
      <c r="S881" s="339"/>
      <c r="T881" s="339"/>
      <c r="U881" s="339"/>
      <c r="V881" s="339"/>
      <c r="W881" s="339"/>
      <c r="X881" s="339"/>
      <c r="Y881" s="339"/>
      <c r="Z881" s="339"/>
    </row>
    <row r="882" spans="1:26" ht="12.75" customHeight="1">
      <c r="A882" s="339"/>
      <c r="B882" s="339"/>
      <c r="C882" s="339"/>
      <c r="D882" s="339"/>
      <c r="E882" s="339"/>
      <c r="F882" s="339"/>
      <c r="G882" s="339"/>
      <c r="H882" s="339"/>
      <c r="I882" s="339"/>
      <c r="J882" s="352"/>
      <c r="K882" s="339"/>
      <c r="L882" s="339"/>
      <c r="M882" s="339"/>
      <c r="N882" s="339"/>
      <c r="O882" s="339"/>
      <c r="P882" s="29"/>
      <c r="Q882" s="338"/>
      <c r="R882" s="339"/>
      <c r="S882" s="339"/>
      <c r="T882" s="339"/>
      <c r="U882" s="339"/>
      <c r="V882" s="339"/>
      <c r="W882" s="339"/>
      <c r="X882" s="339"/>
      <c r="Y882" s="339"/>
      <c r="Z882" s="339"/>
    </row>
    <row r="883" spans="1:26" ht="12.75" customHeight="1">
      <c r="A883" s="339"/>
      <c r="B883" s="339"/>
      <c r="C883" s="339"/>
      <c r="D883" s="339"/>
      <c r="E883" s="339"/>
      <c r="F883" s="339"/>
      <c r="G883" s="339"/>
      <c r="H883" s="339"/>
      <c r="I883" s="339"/>
      <c r="J883" s="352"/>
      <c r="K883" s="339"/>
      <c r="L883" s="339"/>
      <c r="M883" s="339"/>
      <c r="N883" s="339"/>
      <c r="O883" s="339"/>
      <c r="P883" s="29"/>
      <c r="Q883" s="338"/>
      <c r="R883" s="339"/>
      <c r="S883" s="339"/>
      <c r="T883" s="339"/>
      <c r="U883" s="339"/>
      <c r="V883" s="339"/>
      <c r="W883" s="339"/>
      <c r="X883" s="339"/>
      <c r="Y883" s="339"/>
      <c r="Z883" s="339"/>
    </row>
    <row r="884" spans="1:26" ht="12.75" customHeight="1">
      <c r="A884" s="339"/>
      <c r="B884" s="339"/>
      <c r="C884" s="339"/>
      <c r="D884" s="339"/>
      <c r="E884" s="339"/>
      <c r="F884" s="339"/>
      <c r="G884" s="339"/>
      <c r="H884" s="339"/>
      <c r="I884" s="339"/>
      <c r="J884" s="352"/>
      <c r="K884" s="339"/>
      <c r="L884" s="339"/>
      <c r="M884" s="339"/>
      <c r="N884" s="339"/>
      <c r="O884" s="339"/>
      <c r="P884" s="29"/>
      <c r="Q884" s="338"/>
      <c r="R884" s="339"/>
      <c r="S884" s="339"/>
      <c r="T884" s="339"/>
      <c r="U884" s="339"/>
      <c r="V884" s="339"/>
      <c r="W884" s="339"/>
      <c r="X884" s="339"/>
      <c r="Y884" s="339"/>
      <c r="Z884" s="339"/>
    </row>
    <row r="885" spans="1:26" ht="12.75" customHeight="1">
      <c r="A885" s="339"/>
      <c r="B885" s="339"/>
      <c r="C885" s="339"/>
      <c r="D885" s="339"/>
      <c r="E885" s="339"/>
      <c r="F885" s="339"/>
      <c r="G885" s="339"/>
      <c r="H885" s="339"/>
      <c r="I885" s="339"/>
      <c r="J885" s="352"/>
      <c r="K885" s="339"/>
      <c r="L885" s="339"/>
      <c r="M885" s="339"/>
      <c r="N885" s="339"/>
      <c r="O885" s="339"/>
      <c r="P885" s="29"/>
      <c r="Q885" s="338"/>
      <c r="R885" s="339"/>
      <c r="S885" s="339"/>
      <c r="T885" s="339"/>
      <c r="U885" s="339"/>
      <c r="V885" s="339"/>
      <c r="W885" s="339"/>
      <c r="X885" s="339"/>
      <c r="Y885" s="339"/>
      <c r="Z885" s="339"/>
    </row>
    <row r="886" spans="1:26" ht="12.75" customHeight="1">
      <c r="A886" s="339"/>
      <c r="B886" s="339"/>
      <c r="C886" s="339"/>
      <c r="D886" s="339"/>
      <c r="E886" s="339"/>
      <c r="F886" s="339"/>
      <c r="G886" s="339"/>
      <c r="H886" s="339"/>
      <c r="I886" s="339"/>
      <c r="J886" s="352"/>
      <c r="K886" s="339"/>
      <c r="L886" s="339"/>
      <c r="M886" s="339"/>
      <c r="N886" s="339"/>
      <c r="O886" s="339"/>
      <c r="P886" s="29"/>
      <c r="Q886" s="338"/>
      <c r="R886" s="339"/>
      <c r="S886" s="339"/>
      <c r="T886" s="339"/>
      <c r="U886" s="339"/>
      <c r="V886" s="339"/>
      <c r="W886" s="339"/>
      <c r="X886" s="339"/>
      <c r="Y886" s="339"/>
      <c r="Z886" s="339"/>
    </row>
    <row r="887" spans="1:26" ht="12.75" customHeight="1">
      <c r="A887" s="339"/>
      <c r="B887" s="339"/>
      <c r="C887" s="339"/>
      <c r="D887" s="339"/>
      <c r="E887" s="339"/>
      <c r="F887" s="339"/>
      <c r="G887" s="339"/>
      <c r="H887" s="339"/>
      <c r="I887" s="339"/>
      <c r="J887" s="352"/>
      <c r="K887" s="339"/>
      <c r="L887" s="339"/>
      <c r="M887" s="339"/>
      <c r="N887" s="339"/>
      <c r="O887" s="339"/>
      <c r="P887" s="29"/>
      <c r="Q887" s="338"/>
      <c r="R887" s="339"/>
      <c r="S887" s="339"/>
      <c r="T887" s="339"/>
      <c r="U887" s="339"/>
      <c r="V887" s="339"/>
      <c r="W887" s="339"/>
      <c r="X887" s="339"/>
      <c r="Y887" s="339"/>
      <c r="Z887" s="339"/>
    </row>
    <row r="888" spans="1:26" ht="12.75" customHeight="1">
      <c r="A888" s="339"/>
      <c r="B888" s="339"/>
      <c r="C888" s="339"/>
      <c r="D888" s="339"/>
      <c r="E888" s="339"/>
      <c r="F888" s="339"/>
      <c r="G888" s="339"/>
      <c r="H888" s="339"/>
      <c r="I888" s="339"/>
      <c r="J888" s="352"/>
      <c r="K888" s="339"/>
      <c r="L888" s="339"/>
      <c r="M888" s="339"/>
      <c r="N888" s="339"/>
      <c r="O888" s="339"/>
      <c r="P888" s="29"/>
      <c r="Q888" s="338"/>
      <c r="R888" s="339"/>
      <c r="S888" s="339"/>
      <c r="T888" s="339"/>
      <c r="U888" s="339"/>
      <c r="V888" s="339"/>
      <c r="W888" s="339"/>
      <c r="X888" s="339"/>
      <c r="Y888" s="339"/>
      <c r="Z888" s="339"/>
    </row>
    <row r="889" spans="1:26" ht="12.75" customHeight="1">
      <c r="A889" s="339"/>
      <c r="B889" s="339"/>
      <c r="C889" s="339"/>
      <c r="D889" s="339"/>
      <c r="E889" s="339"/>
      <c r="F889" s="339"/>
      <c r="G889" s="339"/>
      <c r="H889" s="339"/>
      <c r="I889" s="339"/>
      <c r="J889" s="352"/>
      <c r="K889" s="339"/>
      <c r="L889" s="339"/>
      <c r="M889" s="339"/>
      <c r="N889" s="339"/>
      <c r="O889" s="339"/>
      <c r="P889" s="29"/>
      <c r="Q889" s="338"/>
      <c r="R889" s="339"/>
      <c r="S889" s="339"/>
      <c r="T889" s="339"/>
      <c r="U889" s="339"/>
      <c r="V889" s="339"/>
      <c r="W889" s="339"/>
      <c r="X889" s="339"/>
      <c r="Y889" s="339"/>
      <c r="Z889" s="339"/>
    </row>
    <row r="890" spans="1:26" ht="12.75" customHeight="1">
      <c r="A890" s="339"/>
      <c r="B890" s="339"/>
      <c r="C890" s="339"/>
      <c r="D890" s="339"/>
      <c r="E890" s="339"/>
      <c r="F890" s="339"/>
      <c r="G890" s="339"/>
      <c r="H890" s="339"/>
      <c r="I890" s="339"/>
      <c r="J890" s="352"/>
      <c r="K890" s="339"/>
      <c r="L890" s="339"/>
      <c r="M890" s="339"/>
      <c r="N890" s="339"/>
      <c r="O890" s="339"/>
      <c r="P890" s="29"/>
      <c r="Q890" s="338"/>
      <c r="R890" s="339"/>
      <c r="S890" s="339"/>
      <c r="T890" s="339"/>
      <c r="U890" s="339"/>
      <c r="V890" s="339"/>
      <c r="W890" s="339"/>
      <c r="X890" s="339"/>
      <c r="Y890" s="339"/>
      <c r="Z890" s="339"/>
    </row>
    <row r="891" spans="1:26" ht="12.75" customHeight="1">
      <c r="A891" s="339"/>
      <c r="B891" s="339"/>
      <c r="C891" s="339"/>
      <c r="D891" s="339"/>
      <c r="E891" s="339"/>
      <c r="F891" s="339"/>
      <c r="G891" s="339"/>
      <c r="H891" s="339"/>
      <c r="I891" s="339"/>
      <c r="J891" s="352"/>
      <c r="K891" s="339"/>
      <c r="L891" s="339"/>
      <c r="M891" s="339"/>
      <c r="N891" s="339"/>
      <c r="O891" s="339"/>
      <c r="P891" s="29"/>
      <c r="Q891" s="338"/>
      <c r="R891" s="339"/>
      <c r="S891" s="339"/>
      <c r="T891" s="339"/>
      <c r="U891" s="339"/>
      <c r="V891" s="339"/>
      <c r="W891" s="339"/>
      <c r="X891" s="339"/>
      <c r="Y891" s="339"/>
      <c r="Z891" s="339"/>
    </row>
    <row r="892" spans="1:26" ht="12.75" customHeight="1">
      <c r="A892" s="339"/>
      <c r="B892" s="339"/>
      <c r="C892" s="339"/>
      <c r="D892" s="339"/>
      <c r="E892" s="339"/>
      <c r="F892" s="339"/>
      <c r="G892" s="339"/>
      <c r="H892" s="339"/>
      <c r="I892" s="339"/>
      <c r="J892" s="352"/>
      <c r="K892" s="339"/>
      <c r="L892" s="339"/>
      <c r="M892" s="339"/>
      <c r="N892" s="339"/>
      <c r="O892" s="339"/>
      <c r="P892" s="29"/>
      <c r="Q892" s="338"/>
      <c r="R892" s="339"/>
      <c r="S892" s="339"/>
      <c r="T892" s="339"/>
      <c r="U892" s="339"/>
      <c r="V892" s="339"/>
      <c r="W892" s="339"/>
      <c r="X892" s="339"/>
      <c r="Y892" s="339"/>
      <c r="Z892" s="339"/>
    </row>
    <row r="893" spans="1:26" ht="12.75" customHeight="1">
      <c r="A893" s="339"/>
      <c r="B893" s="339"/>
      <c r="C893" s="339"/>
      <c r="D893" s="339"/>
      <c r="E893" s="339"/>
      <c r="F893" s="339"/>
      <c r="G893" s="339"/>
      <c r="H893" s="339"/>
      <c r="I893" s="339"/>
      <c r="J893" s="352"/>
      <c r="K893" s="339"/>
      <c r="L893" s="339"/>
      <c r="M893" s="339"/>
      <c r="N893" s="339"/>
      <c r="O893" s="339"/>
      <c r="P893" s="29"/>
      <c r="Q893" s="338"/>
      <c r="R893" s="339"/>
      <c r="S893" s="339"/>
      <c r="T893" s="339"/>
      <c r="U893" s="339"/>
      <c r="V893" s="339"/>
      <c r="W893" s="339"/>
      <c r="X893" s="339"/>
      <c r="Y893" s="339"/>
      <c r="Z893" s="339"/>
    </row>
    <row r="894" spans="1:26" ht="12.75" customHeight="1">
      <c r="A894" s="339"/>
      <c r="B894" s="339"/>
      <c r="C894" s="339"/>
      <c r="D894" s="339"/>
      <c r="E894" s="339"/>
      <c r="F894" s="339"/>
      <c r="G894" s="339"/>
      <c r="H894" s="339"/>
      <c r="I894" s="339"/>
      <c r="J894" s="352"/>
      <c r="K894" s="339"/>
      <c r="L894" s="339"/>
      <c r="M894" s="339"/>
      <c r="N894" s="339"/>
      <c r="O894" s="339"/>
      <c r="P894" s="29"/>
      <c r="Q894" s="338"/>
      <c r="R894" s="339"/>
      <c r="S894" s="339"/>
      <c r="T894" s="339"/>
      <c r="U894" s="339"/>
      <c r="V894" s="339"/>
      <c r="W894" s="339"/>
      <c r="X894" s="339"/>
      <c r="Y894" s="339"/>
      <c r="Z894" s="339"/>
    </row>
    <row r="895" spans="1:26" ht="12.75" customHeight="1">
      <c r="A895" s="339"/>
      <c r="B895" s="339"/>
      <c r="C895" s="339"/>
      <c r="D895" s="339"/>
      <c r="E895" s="339"/>
      <c r="F895" s="339"/>
      <c r="G895" s="339"/>
      <c r="H895" s="339"/>
      <c r="I895" s="339"/>
      <c r="J895" s="352"/>
      <c r="K895" s="339"/>
      <c r="L895" s="339"/>
      <c r="M895" s="339"/>
      <c r="N895" s="339"/>
      <c r="O895" s="339"/>
      <c r="P895" s="29"/>
      <c r="Q895" s="338"/>
      <c r="R895" s="339"/>
      <c r="S895" s="339"/>
      <c r="T895" s="339"/>
      <c r="U895" s="339"/>
      <c r="V895" s="339"/>
      <c r="W895" s="339"/>
      <c r="X895" s="339"/>
      <c r="Y895" s="339"/>
      <c r="Z895" s="339"/>
    </row>
    <row r="896" spans="1:26" ht="12.75" customHeight="1">
      <c r="A896" s="339"/>
      <c r="B896" s="339"/>
      <c r="C896" s="339"/>
      <c r="D896" s="339"/>
      <c r="E896" s="339"/>
      <c r="F896" s="339"/>
      <c r="G896" s="339"/>
      <c r="H896" s="339"/>
      <c r="I896" s="339"/>
      <c r="J896" s="352"/>
      <c r="K896" s="339"/>
      <c r="L896" s="339"/>
      <c r="M896" s="339"/>
      <c r="N896" s="339"/>
      <c r="O896" s="339"/>
      <c r="P896" s="29"/>
      <c r="Q896" s="338"/>
      <c r="R896" s="339"/>
      <c r="S896" s="339"/>
      <c r="T896" s="339"/>
      <c r="U896" s="339"/>
      <c r="V896" s="339"/>
      <c r="W896" s="339"/>
      <c r="X896" s="339"/>
      <c r="Y896" s="339"/>
      <c r="Z896" s="339"/>
    </row>
    <row r="897" spans="1:26" ht="12.75" customHeight="1">
      <c r="A897" s="339"/>
      <c r="B897" s="339"/>
      <c r="C897" s="339"/>
      <c r="D897" s="339"/>
      <c r="E897" s="339"/>
      <c r="F897" s="339"/>
      <c r="G897" s="339"/>
      <c r="H897" s="339"/>
      <c r="I897" s="339"/>
      <c r="J897" s="352"/>
      <c r="K897" s="339"/>
      <c r="L897" s="339"/>
      <c r="M897" s="339"/>
      <c r="N897" s="339"/>
      <c r="O897" s="339"/>
      <c r="P897" s="29"/>
      <c r="Q897" s="338"/>
      <c r="R897" s="339"/>
      <c r="S897" s="339"/>
      <c r="T897" s="339"/>
      <c r="U897" s="339"/>
      <c r="V897" s="339"/>
      <c r="W897" s="339"/>
      <c r="X897" s="339"/>
      <c r="Y897" s="339"/>
      <c r="Z897" s="339"/>
    </row>
    <row r="898" spans="1:26" ht="12.75" customHeight="1">
      <c r="A898" s="339"/>
      <c r="B898" s="339"/>
      <c r="C898" s="339"/>
      <c r="D898" s="339"/>
      <c r="E898" s="339"/>
      <c r="F898" s="339"/>
      <c r="G898" s="339"/>
      <c r="H898" s="339"/>
      <c r="I898" s="339"/>
      <c r="J898" s="352"/>
      <c r="K898" s="339"/>
      <c r="L898" s="339"/>
      <c r="M898" s="339"/>
      <c r="N898" s="339"/>
      <c r="O898" s="339"/>
      <c r="P898" s="29"/>
      <c r="Q898" s="338"/>
      <c r="R898" s="339"/>
      <c r="S898" s="339"/>
      <c r="T898" s="339"/>
      <c r="U898" s="339"/>
      <c r="V898" s="339"/>
      <c r="W898" s="339"/>
      <c r="X898" s="339"/>
      <c r="Y898" s="339"/>
      <c r="Z898" s="339"/>
    </row>
    <row r="899" spans="1:26" ht="12.75" customHeight="1">
      <c r="A899" s="339"/>
      <c r="B899" s="339"/>
      <c r="C899" s="339"/>
      <c r="D899" s="339"/>
      <c r="E899" s="339"/>
      <c r="F899" s="339"/>
      <c r="G899" s="339"/>
      <c r="H899" s="339"/>
      <c r="I899" s="339"/>
      <c r="J899" s="352"/>
      <c r="K899" s="339"/>
      <c r="L899" s="339"/>
      <c r="M899" s="339"/>
      <c r="N899" s="339"/>
      <c r="O899" s="339"/>
      <c r="P899" s="29"/>
      <c r="Q899" s="338"/>
      <c r="R899" s="339"/>
      <c r="S899" s="339"/>
      <c r="T899" s="339"/>
      <c r="U899" s="339"/>
      <c r="V899" s="339"/>
      <c r="W899" s="339"/>
      <c r="X899" s="339"/>
      <c r="Y899" s="339"/>
      <c r="Z899" s="339"/>
    </row>
    <row r="900" spans="1:26" ht="12.75" customHeight="1">
      <c r="A900" s="339"/>
      <c r="B900" s="339"/>
      <c r="C900" s="339"/>
      <c r="D900" s="339"/>
      <c r="E900" s="339"/>
      <c r="F900" s="339"/>
      <c r="G900" s="339"/>
      <c r="H900" s="339"/>
      <c r="I900" s="339"/>
      <c r="J900" s="352"/>
      <c r="K900" s="339"/>
      <c r="L900" s="339"/>
      <c r="M900" s="339"/>
      <c r="N900" s="339"/>
      <c r="O900" s="339"/>
      <c r="P900" s="29"/>
      <c r="Q900" s="338"/>
      <c r="R900" s="339"/>
      <c r="S900" s="339"/>
      <c r="T900" s="339"/>
      <c r="U900" s="339"/>
      <c r="V900" s="339"/>
      <c r="W900" s="339"/>
      <c r="X900" s="339"/>
      <c r="Y900" s="339"/>
      <c r="Z900" s="339"/>
    </row>
    <row r="901" spans="1:26" ht="12.75" customHeight="1">
      <c r="A901" s="339"/>
      <c r="B901" s="339"/>
      <c r="C901" s="339"/>
      <c r="D901" s="339"/>
      <c r="E901" s="339"/>
      <c r="F901" s="339"/>
      <c r="G901" s="339"/>
      <c r="H901" s="339"/>
      <c r="I901" s="339"/>
      <c r="J901" s="352"/>
      <c r="K901" s="339"/>
      <c r="L901" s="339"/>
      <c r="M901" s="339"/>
      <c r="N901" s="339"/>
      <c r="O901" s="339"/>
      <c r="P901" s="29"/>
      <c r="Q901" s="338"/>
      <c r="R901" s="339"/>
      <c r="S901" s="339"/>
      <c r="T901" s="339"/>
      <c r="U901" s="339"/>
      <c r="V901" s="339"/>
      <c r="W901" s="339"/>
      <c r="X901" s="339"/>
      <c r="Y901" s="339"/>
      <c r="Z901" s="339"/>
    </row>
    <row r="902" spans="1:26" ht="12.75" customHeight="1">
      <c r="A902" s="339"/>
      <c r="B902" s="339"/>
      <c r="C902" s="339"/>
      <c r="D902" s="339"/>
      <c r="E902" s="339"/>
      <c r="F902" s="339"/>
      <c r="G902" s="339"/>
      <c r="H902" s="339"/>
      <c r="I902" s="339"/>
      <c r="J902" s="352"/>
      <c r="K902" s="339"/>
      <c r="L902" s="339"/>
      <c r="M902" s="339"/>
      <c r="N902" s="339"/>
      <c r="O902" s="339"/>
      <c r="P902" s="29"/>
      <c r="Q902" s="338"/>
      <c r="R902" s="339"/>
      <c r="S902" s="339"/>
      <c r="T902" s="339"/>
      <c r="U902" s="339"/>
      <c r="V902" s="339"/>
      <c r="W902" s="339"/>
      <c r="X902" s="339"/>
      <c r="Y902" s="339"/>
      <c r="Z902" s="339"/>
    </row>
    <row r="903" spans="1:26" ht="12.75" customHeight="1">
      <c r="A903" s="339"/>
      <c r="B903" s="339"/>
      <c r="C903" s="339"/>
      <c r="D903" s="339"/>
      <c r="E903" s="339"/>
      <c r="F903" s="339"/>
      <c r="G903" s="339"/>
      <c r="H903" s="339"/>
      <c r="I903" s="339"/>
      <c r="J903" s="352"/>
      <c r="K903" s="339"/>
      <c r="L903" s="339"/>
      <c r="M903" s="339"/>
      <c r="N903" s="339"/>
      <c r="O903" s="339"/>
      <c r="P903" s="29"/>
      <c r="Q903" s="338"/>
      <c r="R903" s="339"/>
      <c r="S903" s="339"/>
      <c r="T903" s="339"/>
      <c r="U903" s="339"/>
      <c r="V903" s="339"/>
      <c r="W903" s="339"/>
      <c r="X903" s="339"/>
      <c r="Y903" s="339"/>
      <c r="Z903" s="339"/>
    </row>
    <row r="904" spans="1:26" ht="12.75" customHeight="1">
      <c r="A904" s="339"/>
      <c r="B904" s="339"/>
      <c r="C904" s="339"/>
      <c r="D904" s="339"/>
      <c r="E904" s="339"/>
      <c r="F904" s="339"/>
      <c r="G904" s="339"/>
      <c r="H904" s="339"/>
      <c r="I904" s="339"/>
      <c r="J904" s="352"/>
      <c r="K904" s="339"/>
      <c r="L904" s="339"/>
      <c r="M904" s="339"/>
      <c r="N904" s="339"/>
      <c r="O904" s="339"/>
      <c r="P904" s="29"/>
      <c r="Q904" s="338"/>
      <c r="R904" s="339"/>
      <c r="S904" s="339"/>
      <c r="T904" s="339"/>
      <c r="U904" s="339"/>
      <c r="V904" s="339"/>
      <c r="W904" s="339"/>
      <c r="X904" s="339"/>
      <c r="Y904" s="339"/>
      <c r="Z904" s="339"/>
    </row>
    <row r="905" spans="1:26" ht="12.75" customHeight="1">
      <c r="A905" s="339"/>
      <c r="B905" s="339"/>
      <c r="C905" s="339"/>
      <c r="D905" s="339"/>
      <c r="E905" s="339"/>
      <c r="F905" s="339"/>
      <c r="G905" s="339"/>
      <c r="H905" s="339"/>
      <c r="I905" s="339"/>
      <c r="J905" s="352"/>
      <c r="K905" s="339"/>
      <c r="L905" s="339"/>
      <c r="M905" s="339"/>
      <c r="N905" s="339"/>
      <c r="O905" s="339"/>
      <c r="P905" s="29"/>
      <c r="Q905" s="338"/>
      <c r="R905" s="339"/>
      <c r="S905" s="339"/>
      <c r="T905" s="339"/>
      <c r="U905" s="339"/>
      <c r="V905" s="339"/>
      <c r="W905" s="339"/>
      <c r="X905" s="339"/>
      <c r="Y905" s="339"/>
      <c r="Z905" s="339"/>
    </row>
    <row r="906" spans="1:26" ht="12.75" customHeight="1">
      <c r="A906" s="339"/>
      <c r="B906" s="339"/>
      <c r="C906" s="339"/>
      <c r="D906" s="339"/>
      <c r="E906" s="339"/>
      <c r="F906" s="339"/>
      <c r="G906" s="339"/>
      <c r="H906" s="339"/>
      <c r="I906" s="339"/>
      <c r="J906" s="352"/>
      <c r="K906" s="339"/>
      <c r="L906" s="339"/>
      <c r="M906" s="339"/>
      <c r="N906" s="339"/>
      <c r="O906" s="339"/>
      <c r="P906" s="29"/>
      <c r="Q906" s="338"/>
      <c r="R906" s="339"/>
      <c r="S906" s="339"/>
      <c r="T906" s="339"/>
      <c r="U906" s="339"/>
      <c r="V906" s="339"/>
      <c r="W906" s="339"/>
      <c r="X906" s="339"/>
      <c r="Y906" s="339"/>
      <c r="Z906" s="339"/>
    </row>
    <row r="907" spans="1:26" ht="12.75" customHeight="1">
      <c r="A907" s="339"/>
      <c r="B907" s="339"/>
      <c r="C907" s="339"/>
      <c r="D907" s="339"/>
      <c r="E907" s="339"/>
      <c r="F907" s="339"/>
      <c r="G907" s="339"/>
      <c r="H907" s="339"/>
      <c r="I907" s="339"/>
      <c r="J907" s="352"/>
      <c r="K907" s="339"/>
      <c r="L907" s="339"/>
      <c r="M907" s="339"/>
      <c r="N907" s="339"/>
      <c r="O907" s="339"/>
      <c r="P907" s="29"/>
      <c r="Q907" s="338"/>
      <c r="R907" s="339"/>
      <c r="S907" s="339"/>
      <c r="T907" s="339"/>
      <c r="U907" s="339"/>
      <c r="V907" s="339"/>
      <c r="W907" s="339"/>
      <c r="X907" s="339"/>
      <c r="Y907" s="339"/>
      <c r="Z907" s="339"/>
    </row>
    <row r="908" spans="1:26" ht="12.75" customHeight="1">
      <c r="A908" s="339"/>
      <c r="B908" s="339"/>
      <c r="C908" s="339"/>
      <c r="D908" s="339"/>
      <c r="E908" s="339"/>
      <c r="F908" s="339"/>
      <c r="G908" s="339"/>
      <c r="H908" s="339"/>
      <c r="I908" s="339"/>
      <c r="J908" s="352"/>
      <c r="K908" s="339"/>
      <c r="L908" s="339"/>
      <c r="M908" s="339"/>
      <c r="N908" s="339"/>
      <c r="O908" s="339"/>
      <c r="P908" s="29"/>
      <c r="Q908" s="338"/>
      <c r="R908" s="339"/>
      <c r="S908" s="339"/>
      <c r="T908" s="339"/>
      <c r="U908" s="339"/>
      <c r="V908" s="339"/>
      <c r="W908" s="339"/>
      <c r="X908" s="339"/>
      <c r="Y908" s="339"/>
      <c r="Z908" s="339"/>
    </row>
    <row r="909" spans="1:26" ht="12.75" customHeight="1">
      <c r="A909" s="339"/>
      <c r="B909" s="339"/>
      <c r="C909" s="339"/>
      <c r="D909" s="339"/>
      <c r="E909" s="339"/>
      <c r="F909" s="339"/>
      <c r="G909" s="339"/>
      <c r="H909" s="339"/>
      <c r="I909" s="339"/>
      <c r="J909" s="352"/>
      <c r="K909" s="339"/>
      <c r="L909" s="339"/>
      <c r="M909" s="339"/>
      <c r="N909" s="339"/>
      <c r="O909" s="339"/>
      <c r="P909" s="29"/>
      <c r="Q909" s="338"/>
      <c r="R909" s="339"/>
      <c r="S909" s="339"/>
      <c r="T909" s="339"/>
      <c r="U909" s="339"/>
      <c r="V909" s="339"/>
      <c r="W909" s="339"/>
      <c r="X909" s="339"/>
      <c r="Y909" s="339"/>
      <c r="Z909" s="339"/>
    </row>
    <row r="910" spans="1:26" ht="12.75" customHeight="1">
      <c r="A910" s="339"/>
      <c r="B910" s="339"/>
      <c r="C910" s="339"/>
      <c r="D910" s="339"/>
      <c r="E910" s="339"/>
      <c r="F910" s="339"/>
      <c r="G910" s="339"/>
      <c r="H910" s="339"/>
      <c r="I910" s="339"/>
      <c r="J910" s="352"/>
      <c r="K910" s="339"/>
      <c r="L910" s="339"/>
      <c r="M910" s="339"/>
      <c r="N910" s="339"/>
      <c r="O910" s="339"/>
      <c r="P910" s="29"/>
      <c r="Q910" s="338"/>
      <c r="R910" s="339"/>
      <c r="S910" s="339"/>
      <c r="T910" s="339"/>
      <c r="U910" s="339"/>
      <c r="V910" s="339"/>
      <c r="W910" s="339"/>
      <c r="X910" s="339"/>
      <c r="Y910" s="339"/>
      <c r="Z910" s="339"/>
    </row>
    <row r="911" spans="1:26" ht="12.75" customHeight="1">
      <c r="A911" s="339"/>
      <c r="B911" s="339"/>
      <c r="C911" s="339"/>
      <c r="D911" s="339"/>
      <c r="E911" s="339"/>
      <c r="F911" s="339"/>
      <c r="G911" s="339"/>
      <c r="H911" s="339"/>
      <c r="I911" s="339"/>
      <c r="J911" s="352"/>
      <c r="K911" s="339"/>
      <c r="L911" s="339"/>
      <c r="M911" s="339"/>
      <c r="N911" s="339"/>
      <c r="O911" s="339"/>
      <c r="P911" s="29"/>
      <c r="Q911" s="338"/>
      <c r="R911" s="339"/>
      <c r="S911" s="339"/>
      <c r="T911" s="339"/>
      <c r="U911" s="339"/>
      <c r="V911" s="339"/>
      <c r="W911" s="339"/>
      <c r="X911" s="339"/>
      <c r="Y911" s="339"/>
      <c r="Z911" s="339"/>
    </row>
    <row r="912" spans="1:26" ht="12.75" customHeight="1">
      <c r="A912" s="339"/>
      <c r="B912" s="339"/>
      <c r="C912" s="339"/>
      <c r="D912" s="339"/>
      <c r="E912" s="339"/>
      <c r="F912" s="339"/>
      <c r="G912" s="339"/>
      <c r="H912" s="339"/>
      <c r="I912" s="339"/>
      <c r="J912" s="352"/>
      <c r="K912" s="339"/>
      <c r="L912" s="339"/>
      <c r="M912" s="339"/>
      <c r="N912" s="339"/>
      <c r="O912" s="339"/>
      <c r="P912" s="29"/>
      <c r="Q912" s="338"/>
      <c r="R912" s="339"/>
      <c r="S912" s="339"/>
      <c r="T912" s="339"/>
      <c r="U912" s="339"/>
      <c r="V912" s="339"/>
      <c r="W912" s="339"/>
      <c r="X912" s="339"/>
      <c r="Y912" s="339"/>
      <c r="Z912" s="339"/>
    </row>
    <row r="913" spans="1:26" ht="12.75" customHeight="1">
      <c r="A913" s="339"/>
      <c r="B913" s="339"/>
      <c r="C913" s="339"/>
      <c r="D913" s="339"/>
      <c r="E913" s="339"/>
      <c r="F913" s="339"/>
      <c r="G913" s="339"/>
      <c r="H913" s="339"/>
      <c r="I913" s="339"/>
      <c r="J913" s="352"/>
      <c r="K913" s="339"/>
      <c r="L913" s="339"/>
      <c r="M913" s="339"/>
      <c r="N913" s="339"/>
      <c r="O913" s="339"/>
      <c r="P913" s="29"/>
      <c r="Q913" s="338"/>
      <c r="R913" s="339"/>
      <c r="S913" s="339"/>
      <c r="T913" s="339"/>
      <c r="U913" s="339"/>
      <c r="V913" s="339"/>
      <c r="W913" s="339"/>
      <c r="X913" s="339"/>
      <c r="Y913" s="339"/>
      <c r="Z913" s="339"/>
    </row>
    <row r="914" spans="1:26" ht="12.75" customHeight="1">
      <c r="A914" s="339"/>
      <c r="B914" s="339"/>
      <c r="C914" s="339"/>
      <c r="D914" s="339"/>
      <c r="E914" s="339"/>
      <c r="F914" s="339"/>
      <c r="G914" s="339"/>
      <c r="H914" s="339"/>
      <c r="I914" s="339"/>
      <c r="J914" s="352"/>
      <c r="K914" s="339"/>
      <c r="L914" s="339"/>
      <c r="M914" s="339"/>
      <c r="N914" s="339"/>
      <c r="O914" s="339"/>
      <c r="P914" s="29"/>
      <c r="Q914" s="338"/>
      <c r="R914" s="339"/>
      <c r="S914" s="339"/>
      <c r="T914" s="339"/>
      <c r="U914" s="339"/>
      <c r="V914" s="339"/>
      <c r="W914" s="339"/>
      <c r="X914" s="339"/>
      <c r="Y914" s="339"/>
      <c r="Z914" s="339"/>
    </row>
    <row r="915" spans="1:26" ht="12.75" customHeight="1">
      <c r="A915" s="339"/>
      <c r="B915" s="339"/>
      <c r="C915" s="339"/>
      <c r="D915" s="339"/>
      <c r="E915" s="339"/>
      <c r="F915" s="339"/>
      <c r="G915" s="339"/>
      <c r="H915" s="339"/>
      <c r="I915" s="339"/>
      <c r="J915" s="352"/>
      <c r="K915" s="339"/>
      <c r="L915" s="339"/>
      <c r="M915" s="339"/>
      <c r="N915" s="339"/>
      <c r="O915" s="339"/>
      <c r="P915" s="29"/>
      <c r="Q915" s="338"/>
      <c r="R915" s="339"/>
      <c r="S915" s="339"/>
      <c r="T915" s="339"/>
      <c r="U915" s="339"/>
      <c r="V915" s="339"/>
      <c r="W915" s="339"/>
      <c r="X915" s="339"/>
      <c r="Y915" s="339"/>
      <c r="Z915" s="339"/>
    </row>
    <row r="916" spans="1:26" ht="12.75" customHeight="1">
      <c r="A916" s="339"/>
      <c r="B916" s="339"/>
      <c r="C916" s="339"/>
      <c r="D916" s="339"/>
      <c r="E916" s="339"/>
      <c r="F916" s="339"/>
      <c r="G916" s="339"/>
      <c r="H916" s="339"/>
      <c r="I916" s="339"/>
      <c r="J916" s="352"/>
      <c r="K916" s="339"/>
      <c r="L916" s="339"/>
      <c r="M916" s="339"/>
      <c r="N916" s="339"/>
      <c r="O916" s="339"/>
      <c r="P916" s="29"/>
      <c r="Q916" s="338"/>
      <c r="R916" s="339"/>
      <c r="S916" s="339"/>
      <c r="T916" s="339"/>
      <c r="U916" s="339"/>
      <c r="V916" s="339"/>
      <c r="W916" s="339"/>
      <c r="X916" s="339"/>
      <c r="Y916" s="339"/>
      <c r="Z916" s="339"/>
    </row>
    <row r="917" spans="1:26" ht="12.75" customHeight="1">
      <c r="A917" s="339"/>
      <c r="B917" s="339"/>
      <c r="C917" s="339"/>
      <c r="D917" s="339"/>
      <c r="E917" s="339"/>
      <c r="F917" s="339"/>
      <c r="G917" s="339"/>
      <c r="H917" s="339"/>
      <c r="I917" s="339"/>
      <c r="J917" s="352"/>
      <c r="K917" s="339"/>
      <c r="L917" s="339"/>
      <c r="M917" s="339"/>
      <c r="N917" s="339"/>
      <c r="O917" s="339"/>
      <c r="P917" s="29"/>
      <c r="Q917" s="338"/>
      <c r="R917" s="339"/>
      <c r="S917" s="339"/>
      <c r="T917" s="339"/>
      <c r="U917" s="339"/>
      <c r="V917" s="339"/>
      <c r="W917" s="339"/>
      <c r="X917" s="339"/>
      <c r="Y917" s="339"/>
      <c r="Z917" s="339"/>
    </row>
    <row r="918" spans="1:26" ht="12.75" customHeight="1">
      <c r="A918" s="339"/>
      <c r="B918" s="339"/>
      <c r="C918" s="339"/>
      <c r="D918" s="339"/>
      <c r="E918" s="339"/>
      <c r="F918" s="339"/>
      <c r="G918" s="339"/>
      <c r="H918" s="339"/>
      <c r="I918" s="339"/>
      <c r="J918" s="352"/>
      <c r="K918" s="339"/>
      <c r="L918" s="339"/>
      <c r="M918" s="339"/>
      <c r="N918" s="339"/>
      <c r="O918" s="339"/>
      <c r="P918" s="29"/>
      <c r="Q918" s="338"/>
      <c r="R918" s="339"/>
      <c r="S918" s="339"/>
      <c r="T918" s="339"/>
      <c r="U918" s="339"/>
      <c r="V918" s="339"/>
      <c r="W918" s="339"/>
      <c r="X918" s="339"/>
      <c r="Y918" s="339"/>
      <c r="Z918" s="339"/>
    </row>
    <row r="919" spans="1:26" ht="12.75" customHeight="1">
      <c r="A919" s="339"/>
      <c r="B919" s="339"/>
      <c r="C919" s="339"/>
      <c r="D919" s="339"/>
      <c r="E919" s="339"/>
      <c r="F919" s="339"/>
      <c r="G919" s="339"/>
      <c r="H919" s="339"/>
      <c r="I919" s="339"/>
      <c r="J919" s="352"/>
      <c r="K919" s="339"/>
      <c r="L919" s="339"/>
      <c r="M919" s="339"/>
      <c r="N919" s="339"/>
      <c r="O919" s="339"/>
      <c r="P919" s="29"/>
      <c r="Q919" s="338"/>
      <c r="R919" s="339"/>
      <c r="S919" s="339"/>
      <c r="T919" s="339"/>
      <c r="U919" s="339"/>
      <c r="V919" s="339"/>
      <c r="W919" s="339"/>
      <c r="X919" s="339"/>
      <c r="Y919" s="339"/>
      <c r="Z919" s="339"/>
    </row>
    <row r="920" spans="1:26" ht="12.75" customHeight="1">
      <c r="A920" s="339"/>
      <c r="B920" s="339"/>
      <c r="C920" s="339"/>
      <c r="D920" s="339"/>
      <c r="E920" s="339"/>
      <c r="F920" s="339"/>
      <c r="G920" s="339"/>
      <c r="H920" s="339"/>
      <c r="I920" s="339"/>
      <c r="J920" s="352"/>
      <c r="K920" s="339"/>
      <c r="L920" s="339"/>
      <c r="M920" s="339"/>
      <c r="N920" s="339"/>
      <c r="O920" s="339"/>
      <c r="P920" s="29"/>
      <c r="Q920" s="338"/>
      <c r="R920" s="339"/>
      <c r="S920" s="339"/>
      <c r="T920" s="339"/>
      <c r="U920" s="339"/>
      <c r="V920" s="339"/>
      <c r="W920" s="339"/>
      <c r="X920" s="339"/>
      <c r="Y920" s="339"/>
      <c r="Z920" s="339"/>
    </row>
    <row r="921" spans="1:26" ht="12.75" customHeight="1">
      <c r="A921" s="339"/>
      <c r="B921" s="339"/>
      <c r="C921" s="339"/>
      <c r="D921" s="339"/>
      <c r="E921" s="339"/>
      <c r="F921" s="339"/>
      <c r="G921" s="339"/>
      <c r="H921" s="339"/>
      <c r="I921" s="339"/>
      <c r="J921" s="352"/>
      <c r="K921" s="339"/>
      <c r="L921" s="339"/>
      <c r="M921" s="339"/>
      <c r="N921" s="339"/>
      <c r="O921" s="339"/>
      <c r="P921" s="29"/>
      <c r="Q921" s="338"/>
      <c r="R921" s="339"/>
      <c r="S921" s="339"/>
      <c r="T921" s="339"/>
      <c r="U921" s="339"/>
      <c r="V921" s="339"/>
      <c r="W921" s="339"/>
      <c r="X921" s="339"/>
      <c r="Y921" s="339"/>
      <c r="Z921" s="339"/>
    </row>
    <row r="922" spans="1:26" ht="12.75" customHeight="1">
      <c r="A922" s="339"/>
      <c r="B922" s="339"/>
      <c r="C922" s="339"/>
      <c r="D922" s="339"/>
      <c r="E922" s="339"/>
      <c r="F922" s="339"/>
      <c r="G922" s="339"/>
      <c r="H922" s="339"/>
      <c r="I922" s="339"/>
      <c r="J922" s="352"/>
      <c r="K922" s="339"/>
      <c r="L922" s="339"/>
      <c r="M922" s="339"/>
      <c r="N922" s="339"/>
      <c r="O922" s="339"/>
      <c r="P922" s="29"/>
      <c r="Q922" s="338"/>
      <c r="R922" s="339"/>
      <c r="S922" s="339"/>
      <c r="T922" s="339"/>
      <c r="U922" s="339"/>
      <c r="V922" s="339"/>
      <c r="W922" s="339"/>
      <c r="X922" s="339"/>
      <c r="Y922" s="339"/>
      <c r="Z922" s="339"/>
    </row>
    <row r="923" spans="1:26" ht="12.75" customHeight="1">
      <c r="A923" s="339"/>
      <c r="B923" s="339"/>
      <c r="C923" s="339"/>
      <c r="D923" s="339"/>
      <c r="E923" s="339"/>
      <c r="F923" s="339"/>
      <c r="G923" s="339"/>
      <c r="H923" s="339"/>
      <c r="I923" s="339"/>
      <c r="J923" s="352"/>
      <c r="K923" s="339"/>
      <c r="L923" s="339"/>
      <c r="M923" s="339"/>
      <c r="N923" s="339"/>
      <c r="O923" s="339"/>
      <c r="P923" s="29"/>
      <c r="Q923" s="338"/>
      <c r="R923" s="339"/>
      <c r="S923" s="339"/>
      <c r="T923" s="339"/>
      <c r="U923" s="339"/>
      <c r="V923" s="339"/>
      <c r="W923" s="339"/>
      <c r="X923" s="339"/>
      <c r="Y923" s="339"/>
      <c r="Z923" s="339"/>
    </row>
    <row r="924" spans="1:26" ht="12.75" customHeight="1">
      <c r="A924" s="339"/>
      <c r="B924" s="339"/>
      <c r="C924" s="339"/>
      <c r="D924" s="339"/>
      <c r="E924" s="339"/>
      <c r="F924" s="339"/>
      <c r="G924" s="339"/>
      <c r="H924" s="339"/>
      <c r="I924" s="339"/>
      <c r="J924" s="352"/>
      <c r="K924" s="339"/>
      <c r="L924" s="339"/>
      <c r="M924" s="339"/>
      <c r="N924" s="339"/>
      <c r="O924" s="339"/>
      <c r="P924" s="29"/>
      <c r="Q924" s="338"/>
      <c r="R924" s="339"/>
      <c r="S924" s="339"/>
      <c r="T924" s="339"/>
      <c r="U924" s="339"/>
      <c r="V924" s="339"/>
      <c r="W924" s="339"/>
      <c r="X924" s="339"/>
      <c r="Y924" s="339"/>
      <c r="Z924" s="339"/>
    </row>
    <row r="925" spans="1:26" ht="12.75" customHeight="1">
      <c r="A925" s="339"/>
      <c r="B925" s="339"/>
      <c r="C925" s="339"/>
      <c r="D925" s="339"/>
      <c r="E925" s="339"/>
      <c r="F925" s="339"/>
      <c r="G925" s="339"/>
      <c r="H925" s="339"/>
      <c r="I925" s="339"/>
      <c r="J925" s="352"/>
      <c r="K925" s="339"/>
      <c r="L925" s="339"/>
      <c r="M925" s="339"/>
      <c r="N925" s="339"/>
      <c r="O925" s="339"/>
      <c r="P925" s="29"/>
      <c r="Q925" s="338"/>
      <c r="R925" s="339"/>
      <c r="S925" s="339"/>
      <c r="T925" s="339"/>
      <c r="U925" s="339"/>
      <c r="V925" s="339"/>
      <c r="W925" s="339"/>
      <c r="X925" s="339"/>
      <c r="Y925" s="339"/>
      <c r="Z925" s="339"/>
    </row>
    <row r="926" spans="1:26" ht="12.75" customHeight="1">
      <c r="A926" s="339"/>
      <c r="B926" s="339"/>
      <c r="C926" s="339"/>
      <c r="D926" s="339"/>
      <c r="E926" s="339"/>
      <c r="F926" s="339"/>
      <c r="G926" s="339"/>
      <c r="H926" s="339"/>
      <c r="I926" s="339"/>
      <c r="J926" s="352"/>
      <c r="K926" s="339"/>
      <c r="L926" s="339"/>
      <c r="M926" s="339"/>
      <c r="N926" s="339"/>
      <c r="O926" s="339"/>
      <c r="P926" s="29"/>
      <c r="Q926" s="338"/>
      <c r="R926" s="339"/>
      <c r="S926" s="339"/>
      <c r="T926" s="339"/>
      <c r="U926" s="339"/>
      <c r="V926" s="339"/>
      <c r="W926" s="339"/>
      <c r="X926" s="339"/>
      <c r="Y926" s="339"/>
      <c r="Z926" s="339"/>
    </row>
    <row r="927" spans="1:26" ht="12.75" customHeight="1">
      <c r="A927" s="339"/>
      <c r="B927" s="339"/>
      <c r="C927" s="339"/>
      <c r="D927" s="339"/>
      <c r="E927" s="339"/>
      <c r="F927" s="339"/>
      <c r="G927" s="339"/>
      <c r="H927" s="339"/>
      <c r="I927" s="339"/>
      <c r="J927" s="352"/>
      <c r="K927" s="339"/>
      <c r="L927" s="339"/>
      <c r="M927" s="339"/>
      <c r="N927" s="339"/>
      <c r="O927" s="339"/>
      <c r="P927" s="29"/>
      <c r="Q927" s="338"/>
      <c r="R927" s="339"/>
      <c r="S927" s="339"/>
      <c r="T927" s="339"/>
      <c r="U927" s="339"/>
      <c r="V927" s="339"/>
      <c r="W927" s="339"/>
      <c r="X927" s="339"/>
      <c r="Y927" s="339"/>
      <c r="Z927" s="339"/>
    </row>
    <row r="928" spans="1:26" ht="12.75" customHeight="1">
      <c r="A928" s="339"/>
      <c r="B928" s="339"/>
      <c r="C928" s="339"/>
      <c r="D928" s="339"/>
      <c r="E928" s="339"/>
      <c r="F928" s="339"/>
      <c r="G928" s="339"/>
      <c r="H928" s="339"/>
      <c r="I928" s="339"/>
      <c r="J928" s="352"/>
      <c r="K928" s="339"/>
      <c r="L928" s="339"/>
      <c r="M928" s="339"/>
      <c r="N928" s="339"/>
      <c r="O928" s="339"/>
      <c r="P928" s="29"/>
      <c r="Q928" s="338"/>
      <c r="R928" s="339"/>
      <c r="S928" s="339"/>
      <c r="T928" s="339"/>
      <c r="U928" s="339"/>
      <c r="V928" s="339"/>
      <c r="W928" s="339"/>
      <c r="X928" s="339"/>
      <c r="Y928" s="339"/>
      <c r="Z928" s="339"/>
    </row>
    <row r="929" spans="1:26" ht="12.75" customHeight="1">
      <c r="A929" s="339"/>
      <c r="B929" s="339"/>
      <c r="C929" s="339"/>
      <c r="D929" s="339"/>
      <c r="E929" s="339"/>
      <c r="F929" s="339"/>
      <c r="G929" s="339"/>
      <c r="H929" s="339"/>
      <c r="I929" s="339"/>
      <c r="J929" s="352"/>
      <c r="K929" s="339"/>
      <c r="L929" s="339"/>
      <c r="M929" s="339"/>
      <c r="N929" s="339"/>
      <c r="O929" s="339"/>
      <c r="P929" s="29"/>
      <c r="Q929" s="338"/>
      <c r="R929" s="339"/>
      <c r="S929" s="339"/>
      <c r="T929" s="339"/>
      <c r="U929" s="339"/>
      <c r="V929" s="339"/>
      <c r="W929" s="339"/>
      <c r="X929" s="339"/>
      <c r="Y929" s="339"/>
      <c r="Z929" s="339"/>
    </row>
    <row r="930" spans="1:26" ht="12.75" customHeight="1">
      <c r="A930" s="339"/>
      <c r="B930" s="339"/>
      <c r="C930" s="339"/>
      <c r="D930" s="339"/>
      <c r="E930" s="339"/>
      <c r="F930" s="339"/>
      <c r="G930" s="339"/>
      <c r="H930" s="339"/>
      <c r="I930" s="339"/>
      <c r="J930" s="352"/>
      <c r="K930" s="339"/>
      <c r="L930" s="339"/>
      <c r="M930" s="339"/>
      <c r="N930" s="339"/>
      <c r="O930" s="339"/>
      <c r="P930" s="29"/>
      <c r="Q930" s="338"/>
      <c r="R930" s="339"/>
      <c r="S930" s="339"/>
      <c r="T930" s="339"/>
      <c r="U930" s="339"/>
      <c r="V930" s="339"/>
      <c r="W930" s="339"/>
      <c r="X930" s="339"/>
      <c r="Y930" s="339"/>
      <c r="Z930" s="339"/>
    </row>
    <row r="931" spans="1:26" ht="12.75" customHeight="1">
      <c r="A931" s="339"/>
      <c r="B931" s="339"/>
      <c r="C931" s="339"/>
      <c r="D931" s="339"/>
      <c r="E931" s="339"/>
      <c r="F931" s="339"/>
      <c r="G931" s="339"/>
      <c r="H931" s="339"/>
      <c r="I931" s="339"/>
      <c r="J931" s="352"/>
      <c r="K931" s="339"/>
      <c r="L931" s="339"/>
      <c r="M931" s="339"/>
      <c r="N931" s="339"/>
      <c r="O931" s="339"/>
      <c r="P931" s="29"/>
      <c r="Q931" s="338"/>
      <c r="R931" s="339"/>
      <c r="S931" s="339"/>
      <c r="T931" s="339"/>
      <c r="U931" s="339"/>
      <c r="V931" s="339"/>
      <c r="W931" s="339"/>
      <c r="X931" s="339"/>
      <c r="Y931" s="339"/>
      <c r="Z931" s="339"/>
    </row>
    <row r="932" spans="1:26" ht="12.75" customHeight="1">
      <c r="A932" s="339"/>
      <c r="B932" s="339"/>
      <c r="C932" s="339"/>
      <c r="D932" s="339"/>
      <c r="E932" s="339"/>
      <c r="F932" s="339"/>
      <c r="G932" s="339"/>
      <c r="H932" s="339"/>
      <c r="I932" s="339"/>
      <c r="J932" s="352"/>
      <c r="K932" s="339"/>
      <c r="L932" s="339"/>
      <c r="M932" s="339"/>
      <c r="N932" s="339"/>
      <c r="O932" s="339"/>
      <c r="P932" s="29"/>
      <c r="Q932" s="338"/>
      <c r="R932" s="339"/>
      <c r="S932" s="339"/>
      <c r="T932" s="339"/>
      <c r="U932" s="339"/>
      <c r="V932" s="339"/>
      <c r="W932" s="339"/>
      <c r="X932" s="339"/>
      <c r="Y932" s="339"/>
      <c r="Z932" s="339"/>
    </row>
    <row r="933" spans="1:26" ht="12.75" customHeight="1">
      <c r="A933" s="339"/>
      <c r="B933" s="339"/>
      <c r="C933" s="339"/>
      <c r="D933" s="339"/>
      <c r="E933" s="339"/>
      <c r="F933" s="339"/>
      <c r="G933" s="339"/>
      <c r="H933" s="339"/>
      <c r="I933" s="339"/>
      <c r="J933" s="352"/>
      <c r="K933" s="339"/>
      <c r="L933" s="339"/>
      <c r="M933" s="339"/>
      <c r="N933" s="339"/>
      <c r="O933" s="339"/>
      <c r="P933" s="29"/>
      <c r="Q933" s="338"/>
      <c r="R933" s="339"/>
      <c r="S933" s="339"/>
      <c r="T933" s="339"/>
      <c r="U933" s="339"/>
      <c r="V933" s="339"/>
      <c r="W933" s="339"/>
      <c r="X933" s="339"/>
      <c r="Y933" s="339"/>
      <c r="Z933" s="339"/>
    </row>
    <row r="934" spans="1:26" ht="12.75" customHeight="1">
      <c r="A934" s="339"/>
      <c r="B934" s="339"/>
      <c r="C934" s="339"/>
      <c r="D934" s="339"/>
      <c r="E934" s="339"/>
      <c r="F934" s="339"/>
      <c r="G934" s="339"/>
      <c r="H934" s="339"/>
      <c r="I934" s="339"/>
      <c r="J934" s="352"/>
      <c r="K934" s="339"/>
      <c r="L934" s="339"/>
      <c r="M934" s="339"/>
      <c r="N934" s="339"/>
      <c r="O934" s="339"/>
      <c r="P934" s="29"/>
      <c r="Q934" s="338"/>
      <c r="R934" s="339"/>
      <c r="S934" s="339"/>
      <c r="T934" s="339"/>
      <c r="U934" s="339"/>
      <c r="V934" s="339"/>
      <c r="W934" s="339"/>
      <c r="X934" s="339"/>
      <c r="Y934" s="339"/>
      <c r="Z934" s="339"/>
    </row>
    <row r="935" spans="1:26" ht="12.75" customHeight="1">
      <c r="A935" s="339"/>
      <c r="B935" s="339"/>
      <c r="C935" s="339"/>
      <c r="D935" s="339"/>
      <c r="E935" s="339"/>
      <c r="F935" s="339"/>
      <c r="G935" s="339"/>
      <c r="H935" s="339"/>
      <c r="I935" s="339"/>
      <c r="J935" s="352"/>
      <c r="K935" s="339"/>
      <c r="L935" s="339"/>
      <c r="M935" s="339"/>
      <c r="N935" s="339"/>
      <c r="O935" s="339"/>
      <c r="P935" s="29"/>
      <c r="Q935" s="338"/>
      <c r="R935" s="339"/>
      <c r="S935" s="339"/>
      <c r="T935" s="339"/>
      <c r="U935" s="339"/>
      <c r="V935" s="339"/>
      <c r="W935" s="339"/>
      <c r="X935" s="339"/>
      <c r="Y935" s="339"/>
      <c r="Z935" s="339"/>
    </row>
    <row r="936" spans="1:26" ht="12.75" customHeight="1">
      <c r="A936" s="339"/>
      <c r="B936" s="339"/>
      <c r="C936" s="339"/>
      <c r="D936" s="339"/>
      <c r="E936" s="339"/>
      <c r="F936" s="339"/>
      <c r="G936" s="339"/>
      <c r="H936" s="339"/>
      <c r="I936" s="339"/>
      <c r="J936" s="352"/>
      <c r="K936" s="339"/>
      <c r="L936" s="339"/>
      <c r="M936" s="339"/>
      <c r="N936" s="339"/>
      <c r="O936" s="339"/>
      <c r="P936" s="29"/>
      <c r="Q936" s="338"/>
      <c r="R936" s="339"/>
      <c r="S936" s="339"/>
      <c r="T936" s="339"/>
      <c r="U936" s="339"/>
      <c r="V936" s="339"/>
      <c r="W936" s="339"/>
      <c r="X936" s="339"/>
      <c r="Y936" s="339"/>
      <c r="Z936" s="339"/>
    </row>
    <row r="937" spans="1:26" ht="12.75" customHeight="1">
      <c r="A937" s="339"/>
      <c r="B937" s="339"/>
      <c r="C937" s="339"/>
      <c r="D937" s="339"/>
      <c r="E937" s="339"/>
      <c r="F937" s="339"/>
      <c r="G937" s="339"/>
      <c r="H937" s="339"/>
      <c r="I937" s="339"/>
      <c r="J937" s="352"/>
      <c r="K937" s="339"/>
      <c r="L937" s="339"/>
      <c r="M937" s="339"/>
      <c r="N937" s="339"/>
      <c r="O937" s="339"/>
      <c r="P937" s="29"/>
      <c r="Q937" s="338"/>
      <c r="R937" s="339"/>
      <c r="S937" s="339"/>
      <c r="T937" s="339"/>
      <c r="U937" s="339"/>
      <c r="V937" s="339"/>
      <c r="W937" s="339"/>
      <c r="X937" s="339"/>
      <c r="Y937" s="339"/>
      <c r="Z937" s="339"/>
    </row>
    <row r="938" spans="1:26" ht="12.75" customHeight="1">
      <c r="A938" s="339"/>
      <c r="B938" s="339"/>
      <c r="C938" s="339"/>
      <c r="D938" s="339"/>
      <c r="E938" s="339"/>
      <c r="F938" s="339"/>
      <c r="G938" s="339"/>
      <c r="H938" s="339"/>
      <c r="I938" s="339"/>
      <c r="J938" s="352"/>
      <c r="K938" s="339"/>
      <c r="L938" s="339"/>
      <c r="M938" s="339"/>
      <c r="N938" s="339"/>
      <c r="O938" s="339"/>
      <c r="P938" s="29"/>
      <c r="Q938" s="338"/>
      <c r="R938" s="339"/>
      <c r="S938" s="339"/>
      <c r="T938" s="339"/>
      <c r="U938" s="339"/>
      <c r="V938" s="339"/>
      <c r="W938" s="339"/>
      <c r="X938" s="339"/>
      <c r="Y938" s="339"/>
      <c r="Z938" s="339"/>
    </row>
    <row r="939" spans="1:26" ht="12.75" customHeight="1">
      <c r="A939" s="339"/>
      <c r="B939" s="339"/>
      <c r="C939" s="339"/>
      <c r="D939" s="339"/>
      <c r="E939" s="339"/>
      <c r="F939" s="339"/>
      <c r="G939" s="339"/>
      <c r="H939" s="339"/>
      <c r="I939" s="339"/>
      <c r="J939" s="352"/>
      <c r="K939" s="339"/>
      <c r="L939" s="339"/>
      <c r="M939" s="339"/>
      <c r="N939" s="339"/>
      <c r="O939" s="339"/>
      <c r="P939" s="29"/>
      <c r="Q939" s="338"/>
      <c r="R939" s="339"/>
      <c r="S939" s="339"/>
      <c r="T939" s="339"/>
      <c r="U939" s="339"/>
      <c r="V939" s="339"/>
      <c r="W939" s="339"/>
      <c r="X939" s="339"/>
      <c r="Y939" s="339"/>
      <c r="Z939" s="339"/>
    </row>
    <row r="940" spans="1:26" ht="12.75" customHeight="1">
      <c r="A940" s="339"/>
      <c r="B940" s="339"/>
      <c r="C940" s="339"/>
      <c r="D940" s="339"/>
      <c r="E940" s="339"/>
      <c r="F940" s="339"/>
      <c r="G940" s="339"/>
      <c r="H940" s="339"/>
      <c r="I940" s="339"/>
      <c r="J940" s="352"/>
      <c r="K940" s="339"/>
      <c r="L940" s="339"/>
      <c r="M940" s="339"/>
      <c r="N940" s="339"/>
      <c r="O940" s="339"/>
      <c r="P940" s="29"/>
      <c r="Q940" s="338"/>
      <c r="R940" s="339"/>
      <c r="S940" s="339"/>
      <c r="T940" s="339"/>
      <c r="U940" s="339"/>
      <c r="V940" s="339"/>
      <c r="W940" s="339"/>
      <c r="X940" s="339"/>
      <c r="Y940" s="339"/>
      <c r="Z940" s="339"/>
    </row>
    <row r="941" spans="1:26" ht="12.75" customHeight="1">
      <c r="A941" s="339"/>
      <c r="B941" s="339"/>
      <c r="C941" s="339"/>
      <c r="D941" s="339"/>
      <c r="E941" s="339"/>
      <c r="F941" s="339"/>
      <c r="G941" s="339"/>
      <c r="H941" s="339"/>
      <c r="I941" s="339"/>
      <c r="J941" s="352"/>
      <c r="K941" s="339"/>
      <c r="L941" s="339"/>
      <c r="M941" s="339"/>
      <c r="N941" s="339"/>
      <c r="O941" s="339"/>
      <c r="P941" s="29"/>
      <c r="Q941" s="338"/>
      <c r="R941" s="339"/>
      <c r="S941" s="339"/>
      <c r="T941" s="339"/>
      <c r="U941" s="339"/>
      <c r="V941" s="339"/>
      <c r="W941" s="339"/>
      <c r="X941" s="339"/>
      <c r="Y941" s="339"/>
      <c r="Z941" s="339"/>
    </row>
    <row r="942" spans="1:26" ht="12.75" customHeight="1">
      <c r="A942" s="339"/>
      <c r="B942" s="339"/>
      <c r="C942" s="339"/>
      <c r="D942" s="339"/>
      <c r="E942" s="339"/>
      <c r="F942" s="339"/>
      <c r="G942" s="339"/>
      <c r="H942" s="339"/>
      <c r="I942" s="339"/>
      <c r="J942" s="352"/>
      <c r="K942" s="339"/>
      <c r="L942" s="339"/>
      <c r="M942" s="339"/>
      <c r="N942" s="339"/>
      <c r="O942" s="339"/>
      <c r="P942" s="29"/>
      <c r="Q942" s="338"/>
      <c r="R942" s="339"/>
      <c r="S942" s="339"/>
      <c r="T942" s="339"/>
      <c r="U942" s="339"/>
      <c r="V942" s="339"/>
      <c r="W942" s="339"/>
      <c r="X942" s="339"/>
      <c r="Y942" s="339"/>
      <c r="Z942" s="339"/>
    </row>
    <row r="943" spans="1:26" ht="12.75" customHeight="1">
      <c r="A943" s="339"/>
      <c r="B943" s="339"/>
      <c r="C943" s="339"/>
      <c r="D943" s="339"/>
      <c r="E943" s="339"/>
      <c r="F943" s="339"/>
      <c r="G943" s="339"/>
      <c r="H943" s="339"/>
      <c r="I943" s="339"/>
      <c r="J943" s="352"/>
      <c r="K943" s="339"/>
      <c r="L943" s="339"/>
      <c r="M943" s="339"/>
      <c r="N943" s="339"/>
      <c r="O943" s="339"/>
      <c r="P943" s="29"/>
      <c r="Q943" s="338"/>
      <c r="R943" s="339"/>
      <c r="S943" s="339"/>
      <c r="T943" s="339"/>
      <c r="U943" s="339"/>
      <c r="V943" s="339"/>
      <c r="W943" s="339"/>
      <c r="X943" s="339"/>
      <c r="Y943" s="339"/>
      <c r="Z943" s="339"/>
    </row>
    <row r="944" spans="1:26" ht="12.75" customHeight="1">
      <c r="A944" s="339"/>
      <c r="B944" s="339"/>
      <c r="C944" s="339"/>
      <c r="D944" s="339"/>
      <c r="E944" s="339"/>
      <c r="F944" s="339"/>
      <c r="G944" s="339"/>
      <c r="H944" s="339"/>
      <c r="I944" s="339"/>
      <c r="J944" s="352"/>
      <c r="K944" s="339"/>
      <c r="L944" s="339"/>
      <c r="M944" s="339"/>
      <c r="N944" s="339"/>
      <c r="O944" s="339"/>
      <c r="P944" s="29"/>
      <c r="Q944" s="338"/>
      <c r="R944" s="339"/>
      <c r="S944" s="339"/>
      <c r="T944" s="339"/>
      <c r="U944" s="339"/>
      <c r="V944" s="339"/>
      <c r="W944" s="339"/>
      <c r="X944" s="339"/>
      <c r="Y944" s="339"/>
      <c r="Z944" s="339"/>
    </row>
    <row r="945" spans="1:26" ht="12.75" customHeight="1">
      <c r="A945" s="339"/>
      <c r="B945" s="339"/>
      <c r="C945" s="339"/>
      <c r="D945" s="339"/>
      <c r="E945" s="339"/>
      <c r="F945" s="339"/>
      <c r="G945" s="339"/>
      <c r="H945" s="339"/>
      <c r="I945" s="339"/>
      <c r="J945" s="352"/>
      <c r="K945" s="339"/>
      <c r="L945" s="339"/>
      <c r="M945" s="339"/>
      <c r="N945" s="339"/>
      <c r="O945" s="339"/>
      <c r="P945" s="29"/>
      <c r="Q945" s="338"/>
      <c r="R945" s="339"/>
      <c r="S945" s="339"/>
      <c r="T945" s="339"/>
      <c r="U945" s="339"/>
      <c r="V945" s="339"/>
      <c r="W945" s="339"/>
      <c r="X945" s="339"/>
      <c r="Y945" s="339"/>
      <c r="Z945" s="339"/>
    </row>
    <row r="946" spans="1:26" ht="12.75" customHeight="1">
      <c r="A946" s="339"/>
      <c r="B946" s="339"/>
      <c r="C946" s="339"/>
      <c r="D946" s="339"/>
      <c r="E946" s="339"/>
      <c r="F946" s="339"/>
      <c r="G946" s="339"/>
      <c r="H946" s="339"/>
      <c r="I946" s="339"/>
      <c r="J946" s="352"/>
      <c r="K946" s="339"/>
      <c r="L946" s="339"/>
      <c r="M946" s="339"/>
      <c r="N946" s="339"/>
      <c r="O946" s="339"/>
      <c r="P946" s="29"/>
      <c r="Q946" s="338"/>
      <c r="R946" s="339"/>
      <c r="S946" s="339"/>
      <c r="T946" s="339"/>
      <c r="U946" s="339"/>
      <c r="V946" s="339"/>
      <c r="W946" s="339"/>
      <c r="X946" s="339"/>
      <c r="Y946" s="339"/>
      <c r="Z946" s="339"/>
    </row>
    <row r="947" spans="1:26" ht="12.75" customHeight="1">
      <c r="A947" s="339"/>
      <c r="B947" s="339"/>
      <c r="C947" s="339"/>
      <c r="D947" s="339"/>
      <c r="E947" s="339"/>
      <c r="F947" s="339"/>
      <c r="G947" s="339"/>
      <c r="H947" s="339"/>
      <c r="I947" s="339"/>
      <c r="J947" s="352"/>
      <c r="K947" s="339"/>
      <c r="L947" s="339"/>
      <c r="M947" s="339"/>
      <c r="N947" s="339"/>
      <c r="O947" s="339"/>
      <c r="P947" s="29"/>
      <c r="Q947" s="338"/>
      <c r="R947" s="339"/>
      <c r="S947" s="339"/>
      <c r="T947" s="339"/>
      <c r="U947" s="339"/>
      <c r="V947" s="339"/>
      <c r="W947" s="339"/>
      <c r="X947" s="339"/>
      <c r="Y947" s="339"/>
      <c r="Z947" s="339"/>
    </row>
    <row r="948" spans="1:26" ht="12.75" customHeight="1">
      <c r="A948" s="339"/>
      <c r="B948" s="339"/>
      <c r="C948" s="339"/>
      <c r="D948" s="339"/>
      <c r="E948" s="339"/>
      <c r="F948" s="339"/>
      <c r="G948" s="339"/>
      <c r="H948" s="339"/>
      <c r="I948" s="339"/>
      <c r="J948" s="352"/>
      <c r="K948" s="339"/>
      <c r="L948" s="339"/>
      <c r="M948" s="339"/>
      <c r="N948" s="339"/>
      <c r="O948" s="339"/>
      <c r="P948" s="29"/>
      <c r="Q948" s="338"/>
      <c r="R948" s="339"/>
      <c r="S948" s="339"/>
      <c r="T948" s="339"/>
      <c r="U948" s="339"/>
      <c r="V948" s="339"/>
      <c r="W948" s="339"/>
      <c r="X948" s="339"/>
      <c r="Y948" s="339"/>
      <c r="Z948" s="339"/>
    </row>
    <row r="949" spans="1:26" ht="12.75" customHeight="1">
      <c r="A949" s="339"/>
      <c r="B949" s="339"/>
      <c r="C949" s="339"/>
      <c r="D949" s="339"/>
      <c r="E949" s="339"/>
      <c r="F949" s="339"/>
      <c r="G949" s="339"/>
      <c r="H949" s="339"/>
      <c r="I949" s="339"/>
      <c r="J949" s="352"/>
      <c r="K949" s="339"/>
      <c r="L949" s="339"/>
      <c r="M949" s="339"/>
      <c r="N949" s="339"/>
      <c r="O949" s="339"/>
      <c r="P949" s="29"/>
      <c r="Q949" s="338"/>
      <c r="R949" s="339"/>
      <c r="S949" s="339"/>
      <c r="T949" s="339"/>
      <c r="U949" s="339"/>
      <c r="V949" s="339"/>
      <c r="W949" s="339"/>
      <c r="X949" s="339"/>
      <c r="Y949" s="339"/>
      <c r="Z949" s="339"/>
    </row>
    <row r="950" spans="1:26" ht="12.75" customHeight="1">
      <c r="A950" s="339"/>
      <c r="B950" s="339"/>
      <c r="C950" s="339"/>
      <c r="D950" s="339"/>
      <c r="E950" s="339"/>
      <c r="F950" s="339"/>
      <c r="G950" s="339"/>
      <c r="H950" s="339"/>
      <c r="I950" s="339"/>
      <c r="J950" s="352"/>
      <c r="K950" s="339"/>
      <c r="L950" s="339"/>
      <c r="M950" s="339"/>
      <c r="N950" s="339"/>
      <c r="O950" s="339"/>
      <c r="P950" s="29"/>
      <c r="Q950" s="338"/>
      <c r="R950" s="339"/>
      <c r="S950" s="339"/>
      <c r="T950" s="339"/>
      <c r="U950" s="339"/>
      <c r="V950" s="339"/>
      <c r="W950" s="339"/>
      <c r="X950" s="339"/>
      <c r="Y950" s="339"/>
      <c r="Z950" s="339"/>
    </row>
    <row r="951" spans="1:26" ht="12.75" customHeight="1">
      <c r="A951" s="339"/>
      <c r="B951" s="339"/>
      <c r="C951" s="339"/>
      <c r="D951" s="339"/>
      <c r="E951" s="339"/>
      <c r="F951" s="339"/>
      <c r="G951" s="339"/>
      <c r="H951" s="339"/>
      <c r="I951" s="339"/>
      <c r="J951" s="352"/>
      <c r="K951" s="339"/>
      <c r="L951" s="339"/>
      <c r="M951" s="339"/>
      <c r="N951" s="339"/>
      <c r="O951" s="339"/>
      <c r="P951" s="29"/>
      <c r="Q951" s="338"/>
      <c r="R951" s="339"/>
      <c r="S951" s="339"/>
      <c r="T951" s="339"/>
      <c r="U951" s="339"/>
      <c r="V951" s="339"/>
      <c r="W951" s="339"/>
      <c r="X951" s="339"/>
      <c r="Y951" s="339"/>
      <c r="Z951" s="339"/>
    </row>
    <row r="952" spans="1:26" ht="12.75" customHeight="1">
      <c r="A952" s="339"/>
      <c r="B952" s="339"/>
      <c r="C952" s="339"/>
      <c r="D952" s="339"/>
      <c r="E952" s="339"/>
      <c r="F952" s="339"/>
      <c r="G952" s="339"/>
      <c r="H952" s="339"/>
      <c r="I952" s="339"/>
      <c r="J952" s="352"/>
      <c r="K952" s="339"/>
      <c r="L952" s="339"/>
      <c r="M952" s="339"/>
      <c r="N952" s="339"/>
      <c r="O952" s="339"/>
      <c r="P952" s="29"/>
      <c r="Q952" s="338"/>
      <c r="R952" s="339"/>
      <c r="S952" s="339"/>
      <c r="T952" s="339"/>
      <c r="U952" s="339"/>
      <c r="V952" s="339"/>
      <c r="W952" s="339"/>
      <c r="X952" s="339"/>
      <c r="Y952" s="339"/>
      <c r="Z952" s="339"/>
    </row>
    <row r="953" spans="1:26" ht="12.75" customHeight="1">
      <c r="A953" s="339"/>
      <c r="B953" s="339"/>
      <c r="C953" s="339"/>
      <c r="D953" s="339"/>
      <c r="E953" s="339"/>
      <c r="F953" s="339"/>
      <c r="G953" s="339"/>
      <c r="H953" s="339"/>
      <c r="I953" s="339"/>
      <c r="J953" s="352"/>
      <c r="K953" s="339"/>
      <c r="L953" s="339"/>
      <c r="M953" s="339"/>
      <c r="N953" s="339"/>
      <c r="O953" s="339"/>
      <c r="P953" s="29"/>
      <c r="Q953" s="338"/>
      <c r="R953" s="339"/>
      <c r="S953" s="339"/>
      <c r="T953" s="339"/>
      <c r="U953" s="339"/>
      <c r="V953" s="339"/>
      <c r="W953" s="339"/>
      <c r="X953" s="339"/>
      <c r="Y953" s="339"/>
      <c r="Z953" s="339"/>
    </row>
    <row r="954" spans="1:26" ht="12.75" customHeight="1">
      <c r="A954" s="339"/>
      <c r="B954" s="339"/>
      <c r="C954" s="339"/>
      <c r="D954" s="339"/>
      <c r="E954" s="339"/>
      <c r="F954" s="339"/>
      <c r="G954" s="339"/>
      <c r="H954" s="339"/>
      <c r="I954" s="339"/>
      <c r="J954" s="352"/>
      <c r="K954" s="339"/>
      <c r="L954" s="339"/>
      <c r="M954" s="339"/>
      <c r="N954" s="339"/>
      <c r="O954" s="339"/>
      <c r="P954" s="29"/>
      <c r="Q954" s="338"/>
      <c r="R954" s="339"/>
      <c r="S954" s="339"/>
      <c r="T954" s="339"/>
      <c r="U954" s="339"/>
      <c r="V954" s="339"/>
      <c r="W954" s="339"/>
      <c r="X954" s="339"/>
      <c r="Y954" s="339"/>
      <c r="Z954" s="339"/>
    </row>
    <row r="955" spans="1:26" ht="12.75" customHeight="1">
      <c r="A955" s="339"/>
      <c r="B955" s="339"/>
      <c r="C955" s="339"/>
      <c r="D955" s="339"/>
      <c r="E955" s="339"/>
      <c r="F955" s="339"/>
      <c r="G955" s="339"/>
      <c r="H955" s="339"/>
      <c r="I955" s="339"/>
      <c r="J955" s="352"/>
      <c r="K955" s="339"/>
      <c r="L955" s="339"/>
      <c r="M955" s="339"/>
      <c r="N955" s="339"/>
      <c r="O955" s="339"/>
      <c r="P955" s="29"/>
      <c r="Q955" s="338"/>
      <c r="R955" s="339"/>
      <c r="S955" s="339"/>
      <c r="T955" s="339"/>
      <c r="U955" s="339"/>
      <c r="V955" s="339"/>
      <c r="W955" s="339"/>
      <c r="X955" s="339"/>
      <c r="Y955" s="339"/>
      <c r="Z955" s="339"/>
    </row>
    <row r="956" spans="1:26" ht="12.75" customHeight="1">
      <c r="A956" s="339"/>
      <c r="B956" s="339"/>
      <c r="C956" s="339"/>
      <c r="D956" s="339"/>
      <c r="E956" s="339"/>
      <c r="F956" s="339"/>
      <c r="G956" s="339"/>
      <c r="H956" s="339"/>
      <c r="I956" s="339"/>
      <c r="J956" s="352"/>
      <c r="K956" s="339"/>
      <c r="L956" s="339"/>
      <c r="M956" s="339"/>
      <c r="N956" s="339"/>
      <c r="O956" s="339"/>
      <c r="P956" s="29"/>
      <c r="Q956" s="338"/>
      <c r="R956" s="339"/>
      <c r="S956" s="339"/>
      <c r="T956" s="339"/>
      <c r="U956" s="339"/>
      <c r="V956" s="339"/>
      <c r="W956" s="339"/>
      <c r="X956" s="339"/>
      <c r="Y956" s="339"/>
      <c r="Z956" s="339"/>
    </row>
    <row r="957" spans="1:26" ht="12.75" customHeight="1">
      <c r="A957" s="339"/>
      <c r="B957" s="339"/>
      <c r="C957" s="339"/>
      <c r="D957" s="339"/>
      <c r="E957" s="339"/>
      <c r="F957" s="339"/>
      <c r="G957" s="339"/>
      <c r="H957" s="339"/>
      <c r="I957" s="339"/>
      <c r="J957" s="352"/>
      <c r="K957" s="339"/>
      <c r="L957" s="339"/>
      <c r="M957" s="339"/>
      <c r="N957" s="339"/>
      <c r="O957" s="339"/>
      <c r="P957" s="29"/>
      <c r="Q957" s="338"/>
      <c r="R957" s="339"/>
      <c r="S957" s="339"/>
      <c r="T957" s="339"/>
      <c r="U957" s="339"/>
      <c r="V957" s="339"/>
      <c r="W957" s="339"/>
      <c r="X957" s="339"/>
      <c r="Y957" s="339"/>
      <c r="Z957" s="339"/>
    </row>
    <row r="958" spans="1:26" ht="12.75" customHeight="1">
      <c r="A958" s="339"/>
      <c r="B958" s="339"/>
      <c r="C958" s="339"/>
      <c r="D958" s="339"/>
      <c r="E958" s="339"/>
      <c r="F958" s="339"/>
      <c r="G958" s="339"/>
      <c r="H958" s="339"/>
      <c r="I958" s="339"/>
      <c r="J958" s="352"/>
      <c r="K958" s="339"/>
      <c r="L958" s="339"/>
      <c r="M958" s="339"/>
      <c r="N958" s="339"/>
      <c r="O958" s="339"/>
      <c r="P958" s="29"/>
      <c r="Q958" s="338"/>
      <c r="R958" s="339"/>
      <c r="S958" s="339"/>
      <c r="T958" s="339"/>
      <c r="U958" s="339"/>
      <c r="V958" s="339"/>
      <c r="W958" s="339"/>
      <c r="X958" s="339"/>
      <c r="Y958" s="339"/>
      <c r="Z958" s="339"/>
    </row>
    <row r="959" spans="1:26" ht="12.75" customHeight="1">
      <c r="A959" s="339"/>
      <c r="B959" s="339"/>
      <c r="C959" s="339"/>
      <c r="D959" s="339"/>
      <c r="E959" s="339"/>
      <c r="F959" s="339"/>
      <c r="G959" s="339"/>
      <c r="H959" s="339"/>
      <c r="I959" s="339"/>
      <c r="J959" s="352"/>
      <c r="K959" s="339"/>
      <c r="L959" s="339"/>
      <c r="M959" s="339"/>
      <c r="N959" s="339"/>
      <c r="O959" s="339"/>
      <c r="P959" s="29"/>
      <c r="Q959" s="338"/>
      <c r="R959" s="339"/>
      <c r="S959" s="339"/>
      <c r="T959" s="339"/>
      <c r="U959" s="339"/>
      <c r="V959" s="339"/>
      <c r="W959" s="339"/>
      <c r="X959" s="339"/>
      <c r="Y959" s="339"/>
      <c r="Z959" s="339"/>
    </row>
    <row r="960" spans="1:26" ht="12.75" customHeight="1">
      <c r="A960" s="339"/>
      <c r="B960" s="339"/>
      <c r="C960" s="339"/>
      <c r="D960" s="339"/>
      <c r="E960" s="339"/>
      <c r="F960" s="339"/>
      <c r="G960" s="339"/>
      <c r="H960" s="339"/>
      <c r="I960" s="339"/>
      <c r="J960" s="352"/>
      <c r="K960" s="339"/>
      <c r="L960" s="339"/>
      <c r="M960" s="339"/>
      <c r="N960" s="339"/>
      <c r="O960" s="339"/>
      <c r="P960" s="29"/>
      <c r="Q960" s="338"/>
      <c r="R960" s="339"/>
      <c r="S960" s="339"/>
      <c r="T960" s="339"/>
      <c r="U960" s="339"/>
      <c r="V960" s="339"/>
      <c r="W960" s="339"/>
      <c r="X960" s="339"/>
      <c r="Y960" s="339"/>
      <c r="Z960" s="339"/>
    </row>
    <row r="961" spans="1:26" ht="12.75" customHeight="1">
      <c r="A961" s="339"/>
      <c r="B961" s="339"/>
      <c r="C961" s="339"/>
      <c r="D961" s="339"/>
      <c r="E961" s="339"/>
      <c r="F961" s="339"/>
      <c r="G961" s="339"/>
      <c r="H961" s="339"/>
      <c r="I961" s="339"/>
      <c r="J961" s="352"/>
      <c r="K961" s="339"/>
      <c r="L961" s="339"/>
      <c r="M961" s="339"/>
      <c r="N961" s="339"/>
      <c r="O961" s="339"/>
      <c r="P961" s="29"/>
      <c r="Q961" s="338"/>
      <c r="R961" s="339"/>
      <c r="S961" s="339"/>
      <c r="T961" s="339"/>
      <c r="U961" s="339"/>
      <c r="V961" s="339"/>
      <c r="W961" s="339"/>
      <c r="X961" s="339"/>
      <c r="Y961" s="339"/>
      <c r="Z961" s="339"/>
    </row>
    <row r="962" spans="1:26" ht="12.75" customHeight="1">
      <c r="A962" s="339"/>
      <c r="B962" s="339"/>
      <c r="C962" s="339"/>
      <c r="D962" s="339"/>
      <c r="E962" s="339"/>
      <c r="F962" s="339"/>
      <c r="G962" s="339"/>
      <c r="H962" s="339"/>
      <c r="I962" s="339"/>
      <c r="J962" s="352"/>
      <c r="K962" s="339"/>
      <c r="L962" s="339"/>
      <c r="M962" s="339"/>
      <c r="N962" s="339"/>
      <c r="O962" s="339"/>
      <c r="P962" s="29"/>
      <c r="Q962" s="338"/>
      <c r="R962" s="339"/>
      <c r="S962" s="339"/>
      <c r="T962" s="339"/>
      <c r="U962" s="339"/>
      <c r="V962" s="339"/>
      <c r="W962" s="339"/>
      <c r="X962" s="339"/>
      <c r="Y962" s="339"/>
      <c r="Z962" s="339"/>
    </row>
    <row r="963" spans="1:26" ht="12.75" customHeight="1">
      <c r="A963" s="339"/>
      <c r="B963" s="339"/>
      <c r="C963" s="339"/>
      <c r="D963" s="339"/>
      <c r="E963" s="339"/>
      <c r="F963" s="339"/>
      <c r="G963" s="339"/>
      <c r="H963" s="339"/>
      <c r="I963" s="339"/>
      <c r="J963" s="352"/>
      <c r="K963" s="339"/>
      <c r="L963" s="339"/>
      <c r="M963" s="339"/>
      <c r="N963" s="339"/>
      <c r="O963" s="339"/>
      <c r="P963" s="29"/>
      <c r="Q963" s="338"/>
      <c r="R963" s="339"/>
      <c r="S963" s="339"/>
      <c r="T963" s="339"/>
      <c r="U963" s="339"/>
      <c r="V963" s="339"/>
      <c r="W963" s="339"/>
      <c r="X963" s="339"/>
      <c r="Y963" s="339"/>
      <c r="Z963" s="339"/>
    </row>
    <row r="964" spans="1:26" ht="12.75" customHeight="1">
      <c r="A964" s="339"/>
      <c r="B964" s="339"/>
      <c r="C964" s="339"/>
      <c r="D964" s="339"/>
      <c r="E964" s="339"/>
      <c r="F964" s="339"/>
      <c r="G964" s="339"/>
      <c r="H964" s="339"/>
      <c r="I964" s="339"/>
      <c r="J964" s="352"/>
      <c r="K964" s="339"/>
      <c r="L964" s="339"/>
      <c r="M964" s="339"/>
      <c r="N964" s="339"/>
      <c r="O964" s="339"/>
      <c r="P964" s="29"/>
      <c r="Q964" s="338"/>
      <c r="R964" s="339"/>
      <c r="S964" s="339"/>
      <c r="T964" s="339"/>
      <c r="U964" s="339"/>
      <c r="V964" s="339"/>
      <c r="W964" s="339"/>
      <c r="X964" s="339"/>
      <c r="Y964" s="339"/>
      <c r="Z964" s="339"/>
    </row>
    <row r="965" spans="1:26" ht="12.75" customHeight="1">
      <c r="A965" s="339"/>
      <c r="B965" s="339"/>
      <c r="C965" s="339"/>
      <c r="D965" s="339"/>
      <c r="E965" s="339"/>
      <c r="F965" s="339"/>
      <c r="G965" s="339"/>
      <c r="H965" s="339"/>
      <c r="I965" s="339"/>
      <c r="J965" s="352"/>
      <c r="K965" s="339"/>
      <c r="L965" s="339"/>
      <c r="M965" s="339"/>
      <c r="N965" s="339"/>
      <c r="O965" s="339"/>
      <c r="P965" s="29"/>
      <c r="Q965" s="338"/>
      <c r="R965" s="339"/>
      <c r="S965" s="339"/>
      <c r="T965" s="339"/>
      <c r="U965" s="339"/>
      <c r="V965" s="339"/>
      <c r="W965" s="339"/>
      <c r="X965" s="339"/>
      <c r="Y965" s="339"/>
      <c r="Z965" s="339"/>
    </row>
    <row r="966" spans="1:26" ht="12.75" customHeight="1">
      <c r="A966" s="339"/>
      <c r="B966" s="339"/>
      <c r="C966" s="339"/>
      <c r="D966" s="339"/>
      <c r="E966" s="339"/>
      <c r="F966" s="339"/>
      <c r="G966" s="339"/>
      <c r="H966" s="339"/>
      <c r="I966" s="339"/>
      <c r="J966" s="352"/>
      <c r="K966" s="339"/>
      <c r="L966" s="339"/>
      <c r="M966" s="339"/>
      <c r="N966" s="339"/>
      <c r="O966" s="339"/>
      <c r="P966" s="29"/>
      <c r="Q966" s="338"/>
      <c r="R966" s="339"/>
      <c r="S966" s="339"/>
      <c r="T966" s="339"/>
      <c r="U966" s="339"/>
      <c r="V966" s="339"/>
      <c r="W966" s="339"/>
      <c r="X966" s="339"/>
      <c r="Y966" s="339"/>
      <c r="Z966" s="339"/>
    </row>
    <row r="967" spans="1:26" ht="12.75" customHeight="1">
      <c r="A967" s="339"/>
      <c r="B967" s="339"/>
      <c r="C967" s="339"/>
      <c r="D967" s="339"/>
      <c r="E967" s="339"/>
      <c r="F967" s="339"/>
      <c r="G967" s="339"/>
      <c r="H967" s="339"/>
      <c r="I967" s="339"/>
      <c r="J967" s="352"/>
      <c r="K967" s="339"/>
      <c r="L967" s="339"/>
      <c r="M967" s="339"/>
      <c r="N967" s="339"/>
      <c r="O967" s="339"/>
      <c r="P967" s="29"/>
      <c r="Q967" s="338"/>
      <c r="R967" s="339"/>
      <c r="S967" s="339"/>
      <c r="T967" s="339"/>
      <c r="U967" s="339"/>
      <c r="V967" s="339"/>
      <c r="W967" s="339"/>
      <c r="X967" s="339"/>
      <c r="Y967" s="339"/>
      <c r="Z967" s="339"/>
    </row>
    <row r="968" spans="1:26" ht="12.75" customHeight="1">
      <c r="A968" s="339"/>
      <c r="B968" s="339"/>
      <c r="C968" s="339"/>
      <c r="D968" s="339"/>
      <c r="E968" s="339"/>
      <c r="F968" s="339"/>
      <c r="G968" s="339"/>
      <c r="H968" s="339"/>
      <c r="I968" s="339"/>
      <c r="J968" s="352"/>
      <c r="K968" s="339"/>
      <c r="L968" s="339"/>
      <c r="M968" s="339"/>
      <c r="N968" s="339"/>
      <c r="O968" s="339"/>
      <c r="P968" s="29"/>
      <c r="Q968" s="338"/>
      <c r="R968" s="339"/>
      <c r="S968" s="339"/>
      <c r="T968" s="339"/>
      <c r="U968" s="339"/>
      <c r="V968" s="339"/>
      <c r="W968" s="339"/>
      <c r="X968" s="339"/>
      <c r="Y968" s="339"/>
      <c r="Z968" s="339"/>
    </row>
    <row r="969" spans="1:26" ht="12.75" customHeight="1">
      <c r="A969" s="339"/>
      <c r="B969" s="339"/>
      <c r="C969" s="339"/>
      <c r="D969" s="339"/>
      <c r="E969" s="339"/>
      <c r="F969" s="339"/>
      <c r="G969" s="339"/>
      <c r="H969" s="339"/>
      <c r="I969" s="339"/>
      <c r="J969" s="352"/>
      <c r="K969" s="339"/>
      <c r="L969" s="339"/>
      <c r="M969" s="339"/>
      <c r="N969" s="339"/>
      <c r="O969" s="339"/>
      <c r="P969" s="29"/>
      <c r="Q969" s="338"/>
      <c r="R969" s="339"/>
      <c r="S969" s="339"/>
      <c r="T969" s="339"/>
      <c r="U969" s="339"/>
      <c r="V969" s="339"/>
      <c r="W969" s="339"/>
      <c r="X969" s="339"/>
      <c r="Y969" s="339"/>
      <c r="Z969" s="339"/>
    </row>
    <row r="970" spans="1:26" ht="12.75" customHeight="1">
      <c r="A970" s="339"/>
      <c r="B970" s="339"/>
      <c r="C970" s="339"/>
      <c r="D970" s="339"/>
      <c r="E970" s="339"/>
      <c r="F970" s="339"/>
      <c r="G970" s="339"/>
      <c r="H970" s="339"/>
      <c r="I970" s="339"/>
      <c r="J970" s="352"/>
      <c r="K970" s="339"/>
      <c r="L970" s="339"/>
      <c r="M970" s="339"/>
      <c r="N970" s="339"/>
      <c r="O970" s="339"/>
      <c r="P970" s="29"/>
      <c r="Q970" s="338"/>
      <c r="R970" s="339"/>
      <c r="S970" s="339"/>
      <c r="T970" s="339"/>
      <c r="U970" s="339"/>
      <c r="V970" s="339"/>
      <c r="W970" s="339"/>
      <c r="X970" s="339"/>
      <c r="Y970" s="339"/>
      <c r="Z970" s="339"/>
    </row>
    <row r="971" spans="1:26" ht="12.75" customHeight="1">
      <c r="A971" s="339"/>
      <c r="B971" s="339"/>
      <c r="C971" s="339"/>
      <c r="D971" s="339"/>
      <c r="E971" s="339"/>
      <c r="F971" s="339"/>
      <c r="G971" s="339"/>
      <c r="H971" s="339"/>
      <c r="I971" s="339"/>
      <c r="J971" s="352"/>
      <c r="K971" s="339"/>
      <c r="L971" s="339"/>
      <c r="M971" s="339"/>
      <c r="N971" s="339"/>
      <c r="O971" s="339"/>
      <c r="P971" s="29"/>
      <c r="Q971" s="338"/>
      <c r="R971" s="339"/>
      <c r="S971" s="339"/>
      <c r="T971" s="339"/>
      <c r="U971" s="339"/>
      <c r="V971" s="339"/>
      <c r="W971" s="339"/>
      <c r="X971" s="339"/>
      <c r="Y971" s="339"/>
      <c r="Z971" s="339"/>
    </row>
    <row r="972" spans="1:26" ht="12.75" customHeight="1">
      <c r="A972" s="339"/>
      <c r="B972" s="339"/>
      <c r="C972" s="339"/>
      <c r="D972" s="339"/>
      <c r="E972" s="339"/>
      <c r="F972" s="339"/>
      <c r="G972" s="339"/>
      <c r="H972" s="339"/>
      <c r="I972" s="339"/>
      <c r="J972" s="352"/>
      <c r="K972" s="339"/>
      <c r="L972" s="339"/>
      <c r="M972" s="339"/>
      <c r="N972" s="339"/>
      <c r="O972" s="339"/>
      <c r="P972" s="29"/>
      <c r="Q972" s="338"/>
      <c r="R972" s="339"/>
      <c r="S972" s="339"/>
      <c r="T972" s="339"/>
      <c r="U972" s="339"/>
      <c r="V972" s="339"/>
      <c r="W972" s="339"/>
      <c r="X972" s="339"/>
      <c r="Y972" s="339"/>
      <c r="Z972" s="339"/>
    </row>
    <row r="973" spans="1:26" ht="12.75" customHeight="1">
      <c r="A973" s="339"/>
      <c r="B973" s="339"/>
      <c r="C973" s="339"/>
      <c r="D973" s="339"/>
      <c r="E973" s="339"/>
      <c r="F973" s="339"/>
      <c r="G973" s="339"/>
      <c r="H973" s="339"/>
      <c r="I973" s="339"/>
      <c r="J973" s="352"/>
      <c r="K973" s="339"/>
      <c r="L973" s="339"/>
      <c r="M973" s="339"/>
      <c r="N973" s="339"/>
      <c r="O973" s="339"/>
      <c r="P973" s="29"/>
      <c r="Q973" s="338"/>
      <c r="R973" s="339"/>
      <c r="S973" s="339"/>
      <c r="T973" s="339"/>
      <c r="U973" s="339"/>
      <c r="V973" s="339"/>
      <c r="W973" s="339"/>
      <c r="X973" s="339"/>
      <c r="Y973" s="339"/>
      <c r="Z973" s="339"/>
    </row>
    <row r="974" spans="1:26" ht="12.75" customHeight="1">
      <c r="A974" s="339"/>
      <c r="B974" s="339"/>
      <c r="C974" s="339"/>
      <c r="D974" s="339"/>
      <c r="E974" s="339"/>
      <c r="F974" s="339"/>
      <c r="G974" s="339"/>
      <c r="H974" s="339"/>
      <c r="I974" s="339"/>
      <c r="J974" s="352"/>
      <c r="K974" s="339"/>
      <c r="L974" s="339"/>
      <c r="M974" s="339"/>
      <c r="N974" s="339"/>
      <c r="O974" s="339"/>
      <c r="P974" s="29"/>
      <c r="Q974" s="338"/>
      <c r="R974" s="339"/>
      <c r="S974" s="339"/>
      <c r="T974" s="339"/>
      <c r="U974" s="339"/>
      <c r="V974" s="339"/>
      <c r="W974" s="339"/>
      <c r="X974" s="339"/>
      <c r="Y974" s="339"/>
      <c r="Z974" s="339"/>
    </row>
    <row r="975" spans="1:26" ht="12.75" customHeight="1">
      <c r="A975" s="339"/>
      <c r="B975" s="339"/>
      <c r="C975" s="339"/>
      <c r="D975" s="339"/>
      <c r="E975" s="339"/>
      <c r="F975" s="339"/>
      <c r="G975" s="339"/>
      <c r="H975" s="339"/>
      <c r="I975" s="339"/>
      <c r="J975" s="352"/>
      <c r="K975" s="339"/>
      <c r="L975" s="339"/>
      <c r="M975" s="339"/>
      <c r="N975" s="339"/>
      <c r="O975" s="339"/>
      <c r="P975" s="29"/>
      <c r="Q975" s="338"/>
      <c r="R975" s="339"/>
      <c r="S975" s="339"/>
      <c r="T975" s="339"/>
      <c r="U975" s="339"/>
      <c r="V975" s="339"/>
      <c r="W975" s="339"/>
      <c r="X975" s="339"/>
      <c r="Y975" s="339"/>
      <c r="Z975" s="339"/>
    </row>
    <row r="976" spans="1:26" ht="12.75" customHeight="1">
      <c r="A976" s="339"/>
      <c r="B976" s="339"/>
      <c r="C976" s="339"/>
      <c r="D976" s="339"/>
      <c r="E976" s="339"/>
      <c r="F976" s="339"/>
      <c r="G976" s="339"/>
      <c r="H976" s="339"/>
      <c r="I976" s="339"/>
      <c r="J976" s="352"/>
      <c r="K976" s="339"/>
      <c r="L976" s="339"/>
      <c r="M976" s="339"/>
      <c r="N976" s="339"/>
      <c r="O976" s="339"/>
      <c r="P976" s="29"/>
      <c r="Q976" s="338"/>
      <c r="R976" s="339"/>
      <c r="S976" s="339"/>
      <c r="T976" s="339"/>
      <c r="U976" s="339"/>
      <c r="V976" s="339"/>
      <c r="W976" s="339"/>
      <c r="X976" s="339"/>
      <c r="Y976" s="339"/>
      <c r="Z976" s="339"/>
    </row>
    <row r="977" spans="1:26" ht="12.75" customHeight="1">
      <c r="A977" s="339"/>
      <c r="B977" s="339"/>
      <c r="C977" s="339"/>
      <c r="D977" s="339"/>
      <c r="E977" s="339"/>
      <c r="F977" s="339"/>
      <c r="G977" s="339"/>
      <c r="H977" s="339"/>
      <c r="I977" s="339"/>
      <c r="J977" s="352"/>
      <c r="K977" s="339"/>
      <c r="L977" s="339"/>
      <c r="M977" s="339"/>
      <c r="N977" s="339"/>
      <c r="O977" s="339"/>
      <c r="P977" s="29"/>
      <c r="Q977" s="338"/>
      <c r="R977" s="339"/>
      <c r="S977" s="339"/>
      <c r="T977" s="339"/>
      <c r="U977" s="339"/>
      <c r="V977" s="339"/>
      <c r="W977" s="339"/>
      <c r="X977" s="339"/>
      <c r="Y977" s="339"/>
      <c r="Z977" s="339"/>
    </row>
    <row r="978" spans="1:26" ht="12.75" customHeight="1">
      <c r="A978" s="339"/>
      <c r="B978" s="339"/>
      <c r="C978" s="339"/>
      <c r="D978" s="339"/>
      <c r="E978" s="339"/>
      <c r="F978" s="339"/>
      <c r="G978" s="339"/>
      <c r="H978" s="339"/>
      <c r="I978" s="339"/>
      <c r="J978" s="352"/>
      <c r="K978" s="339"/>
      <c r="L978" s="339"/>
      <c r="M978" s="339"/>
      <c r="N978" s="339"/>
      <c r="O978" s="339"/>
      <c r="P978" s="29"/>
      <c r="Q978" s="338"/>
      <c r="R978" s="339"/>
      <c r="S978" s="339"/>
      <c r="T978" s="339"/>
      <c r="U978" s="339"/>
      <c r="V978" s="339"/>
      <c r="W978" s="339"/>
      <c r="X978" s="339"/>
      <c r="Y978" s="339"/>
      <c r="Z978" s="339"/>
    </row>
    <row r="979" spans="1:26" ht="12.75" customHeight="1">
      <c r="A979" s="339"/>
      <c r="B979" s="339"/>
      <c r="C979" s="339"/>
      <c r="D979" s="339"/>
      <c r="E979" s="339"/>
      <c r="F979" s="339"/>
      <c r="G979" s="339"/>
      <c r="H979" s="339"/>
      <c r="I979" s="339"/>
      <c r="J979" s="352"/>
      <c r="K979" s="339"/>
      <c r="L979" s="339"/>
      <c r="M979" s="339"/>
      <c r="N979" s="339"/>
      <c r="O979" s="339"/>
      <c r="P979" s="29"/>
      <c r="Q979" s="338"/>
      <c r="R979" s="339"/>
      <c r="S979" s="339"/>
      <c r="T979" s="339"/>
      <c r="U979" s="339"/>
      <c r="V979" s="339"/>
      <c r="W979" s="339"/>
      <c r="X979" s="339"/>
      <c r="Y979" s="339"/>
      <c r="Z979" s="339"/>
    </row>
    <row r="980" spans="1:26" ht="12.75" customHeight="1">
      <c r="A980" s="339"/>
      <c r="B980" s="339"/>
      <c r="C980" s="339"/>
      <c r="D980" s="339"/>
      <c r="E980" s="339"/>
      <c r="F980" s="339"/>
      <c r="G980" s="339"/>
      <c r="H980" s="339"/>
      <c r="I980" s="339"/>
      <c r="J980" s="352"/>
      <c r="K980" s="339"/>
      <c r="L980" s="339"/>
      <c r="M980" s="339"/>
      <c r="N980" s="339"/>
      <c r="O980" s="339"/>
      <c r="P980" s="29"/>
      <c r="Q980" s="338"/>
      <c r="R980" s="339"/>
      <c r="S980" s="339"/>
      <c r="T980" s="339"/>
      <c r="U980" s="339"/>
      <c r="V980" s="339"/>
      <c r="W980" s="339"/>
      <c r="X980" s="339"/>
      <c r="Y980" s="339"/>
      <c r="Z980" s="339"/>
    </row>
    <row r="981" spans="1:26" ht="12.75" customHeight="1">
      <c r="A981" s="339"/>
      <c r="B981" s="339"/>
      <c r="C981" s="339"/>
      <c r="D981" s="339"/>
      <c r="E981" s="339"/>
      <c r="F981" s="339"/>
      <c r="G981" s="339"/>
      <c r="H981" s="339"/>
      <c r="I981" s="339"/>
      <c r="J981" s="352"/>
      <c r="K981" s="339"/>
      <c r="L981" s="339"/>
      <c r="M981" s="339"/>
      <c r="N981" s="339"/>
      <c r="O981" s="339"/>
      <c r="P981" s="29"/>
      <c r="Q981" s="338"/>
      <c r="R981" s="339"/>
      <c r="S981" s="339"/>
      <c r="T981" s="339"/>
      <c r="U981" s="339"/>
      <c r="V981" s="339"/>
      <c r="W981" s="339"/>
      <c r="X981" s="339"/>
      <c r="Y981" s="339"/>
      <c r="Z981" s="339"/>
    </row>
    <row r="982" spans="1:26" ht="12.75" customHeight="1">
      <c r="A982" s="339"/>
      <c r="B982" s="339"/>
      <c r="C982" s="339"/>
      <c r="D982" s="339"/>
      <c r="E982" s="339"/>
      <c r="F982" s="339"/>
      <c r="G982" s="339"/>
      <c r="H982" s="339"/>
      <c r="I982" s="339"/>
      <c r="J982" s="352"/>
      <c r="K982" s="339"/>
      <c r="L982" s="339"/>
      <c r="M982" s="339"/>
      <c r="N982" s="339"/>
      <c r="O982" s="339"/>
      <c r="P982" s="29"/>
      <c r="Q982" s="338"/>
      <c r="R982" s="339"/>
      <c r="S982" s="339"/>
      <c r="T982" s="339"/>
      <c r="U982" s="339"/>
      <c r="V982" s="339"/>
      <c r="W982" s="339"/>
      <c r="X982" s="339"/>
      <c r="Y982" s="339"/>
      <c r="Z982" s="339"/>
    </row>
    <row r="983" spans="1:26" ht="12.75" customHeight="1">
      <c r="A983" s="339"/>
      <c r="B983" s="339"/>
      <c r="C983" s="339"/>
      <c r="D983" s="339"/>
      <c r="E983" s="339"/>
      <c r="F983" s="339"/>
      <c r="G983" s="339"/>
      <c r="H983" s="339"/>
      <c r="I983" s="339"/>
      <c r="J983" s="352"/>
      <c r="K983" s="339"/>
      <c r="L983" s="339"/>
      <c r="M983" s="339"/>
      <c r="N983" s="339"/>
      <c r="O983" s="339"/>
      <c r="P983" s="29"/>
      <c r="Q983" s="338"/>
      <c r="R983" s="339"/>
      <c r="S983" s="339"/>
      <c r="T983" s="339"/>
      <c r="U983" s="339"/>
      <c r="V983" s="339"/>
      <c r="W983" s="339"/>
      <c r="X983" s="339"/>
      <c r="Y983" s="339"/>
      <c r="Z983" s="339"/>
    </row>
    <row r="984" spans="1:26" ht="12.75" customHeight="1">
      <c r="A984" s="339"/>
      <c r="B984" s="339"/>
      <c r="C984" s="339"/>
      <c r="D984" s="339"/>
      <c r="E984" s="339"/>
      <c r="F984" s="339"/>
      <c r="G984" s="339"/>
      <c r="H984" s="339"/>
      <c r="I984" s="339"/>
      <c r="J984" s="352"/>
      <c r="K984" s="339"/>
      <c r="L984" s="339"/>
      <c r="M984" s="339"/>
      <c r="N984" s="339"/>
      <c r="O984" s="339"/>
      <c r="P984" s="29"/>
      <c r="Q984" s="338"/>
      <c r="R984" s="339"/>
      <c r="S984" s="339"/>
      <c r="T984" s="339"/>
      <c r="U984" s="339"/>
      <c r="V984" s="339"/>
      <c r="W984" s="339"/>
      <c r="X984" s="339"/>
      <c r="Y984" s="339"/>
      <c r="Z984" s="339"/>
    </row>
    <row r="985" spans="1:26" ht="12.75" customHeight="1">
      <c r="A985" s="339"/>
      <c r="B985" s="339"/>
      <c r="C985" s="339"/>
      <c r="D985" s="339"/>
      <c r="E985" s="339"/>
      <c r="F985" s="339"/>
      <c r="G985" s="339"/>
      <c r="H985" s="339"/>
      <c r="I985" s="339"/>
      <c r="J985" s="352"/>
      <c r="K985" s="339"/>
      <c r="L985" s="339"/>
      <c r="M985" s="339"/>
      <c r="N985" s="339"/>
      <c r="O985" s="339"/>
      <c r="P985" s="29"/>
      <c r="Q985" s="338"/>
      <c r="R985" s="339"/>
      <c r="S985" s="339"/>
      <c r="T985" s="339"/>
      <c r="U985" s="339"/>
      <c r="V985" s="339"/>
      <c r="W985" s="339"/>
      <c r="X985" s="339"/>
      <c r="Y985" s="339"/>
      <c r="Z985" s="339"/>
    </row>
    <row r="986" spans="1:26" ht="12.75" customHeight="1">
      <c r="A986" s="339"/>
      <c r="B986" s="339"/>
      <c r="C986" s="339"/>
      <c r="D986" s="339"/>
      <c r="E986" s="339"/>
      <c r="F986" s="339"/>
      <c r="G986" s="339"/>
      <c r="H986" s="339"/>
      <c r="I986" s="339"/>
      <c r="J986" s="352"/>
      <c r="K986" s="339"/>
      <c r="L986" s="339"/>
      <c r="M986" s="339"/>
      <c r="N986" s="339"/>
      <c r="O986" s="339"/>
      <c r="P986" s="29"/>
      <c r="Q986" s="338"/>
      <c r="R986" s="339"/>
      <c r="S986" s="339"/>
      <c r="T986" s="339"/>
      <c r="U986" s="339"/>
      <c r="V986" s="339"/>
      <c r="W986" s="339"/>
      <c r="X986" s="339"/>
      <c r="Y986" s="339"/>
      <c r="Z986" s="339"/>
    </row>
    <row r="987" spans="1:26" ht="12.75" customHeight="1">
      <c r="A987" s="339"/>
      <c r="B987" s="339"/>
      <c r="C987" s="339"/>
      <c r="D987" s="339"/>
      <c r="E987" s="339"/>
      <c r="F987" s="339"/>
      <c r="G987" s="339"/>
      <c r="H987" s="339"/>
      <c r="I987" s="339"/>
      <c r="J987" s="352"/>
      <c r="K987" s="339"/>
      <c r="L987" s="339"/>
      <c r="M987" s="339"/>
      <c r="N987" s="339"/>
      <c r="O987" s="339"/>
      <c r="P987" s="29"/>
      <c r="Q987" s="338"/>
      <c r="R987" s="339"/>
      <c r="S987" s="339"/>
      <c r="T987" s="339"/>
      <c r="U987" s="339"/>
      <c r="V987" s="339"/>
      <c r="W987" s="339"/>
      <c r="X987" s="339"/>
      <c r="Y987" s="339"/>
      <c r="Z987" s="339"/>
    </row>
    <row r="988" spans="1:26" ht="12.75" customHeight="1">
      <c r="A988" s="339"/>
      <c r="B988" s="339"/>
      <c r="C988" s="339"/>
      <c r="D988" s="339"/>
      <c r="E988" s="339"/>
      <c r="F988" s="339"/>
      <c r="G988" s="339"/>
      <c r="H988" s="339"/>
      <c r="I988" s="339"/>
      <c r="J988" s="352"/>
      <c r="K988" s="339"/>
      <c r="L988" s="339"/>
      <c r="M988" s="339"/>
      <c r="N988" s="339"/>
      <c r="O988" s="339"/>
      <c r="P988" s="29"/>
      <c r="Q988" s="338"/>
      <c r="R988" s="339"/>
      <c r="S988" s="339"/>
      <c r="T988" s="339"/>
      <c r="U988" s="339"/>
      <c r="V988" s="339"/>
      <c r="W988" s="339"/>
      <c r="X988" s="339"/>
      <c r="Y988" s="339"/>
      <c r="Z988" s="339"/>
    </row>
    <row r="989" spans="1:26" ht="12.75" customHeight="1">
      <c r="A989" s="339"/>
      <c r="B989" s="339"/>
      <c r="C989" s="339"/>
      <c r="D989" s="339"/>
      <c r="E989" s="339"/>
      <c r="F989" s="339"/>
      <c r="G989" s="339"/>
      <c r="H989" s="339"/>
      <c r="I989" s="339"/>
      <c r="J989" s="352"/>
      <c r="K989" s="339"/>
      <c r="L989" s="339"/>
      <c r="M989" s="339"/>
      <c r="N989" s="339"/>
      <c r="O989" s="339"/>
      <c r="P989" s="29"/>
      <c r="Q989" s="338"/>
      <c r="R989" s="339"/>
      <c r="S989" s="339"/>
      <c r="T989" s="339"/>
      <c r="U989" s="339"/>
      <c r="V989" s="339"/>
      <c r="W989" s="339"/>
      <c r="X989" s="339"/>
      <c r="Y989" s="339"/>
      <c r="Z989" s="339"/>
    </row>
    <row r="990" spans="1:26" ht="12.75" customHeight="1">
      <c r="A990" s="339"/>
      <c r="B990" s="339"/>
      <c r="C990" s="339"/>
      <c r="D990" s="339"/>
      <c r="E990" s="339"/>
      <c r="F990" s="339"/>
      <c r="G990" s="339"/>
      <c r="H990" s="339"/>
      <c r="I990" s="339"/>
      <c r="J990" s="352"/>
      <c r="K990" s="339"/>
      <c r="L990" s="339"/>
      <c r="M990" s="339"/>
      <c r="N990" s="339"/>
      <c r="O990" s="339"/>
      <c r="P990" s="29"/>
      <c r="Q990" s="338"/>
      <c r="R990" s="339"/>
      <c r="S990" s="339"/>
      <c r="T990" s="339"/>
      <c r="U990" s="339"/>
      <c r="V990" s="339"/>
      <c r="W990" s="339"/>
      <c r="X990" s="339"/>
      <c r="Y990" s="339"/>
      <c r="Z990" s="339"/>
    </row>
    <row r="991" spans="1:26" ht="12.75" customHeight="1">
      <c r="A991" s="339"/>
      <c r="B991" s="339"/>
      <c r="C991" s="339"/>
      <c r="D991" s="339"/>
      <c r="E991" s="339"/>
      <c r="F991" s="339"/>
      <c r="G991" s="339"/>
      <c r="H991" s="339"/>
      <c r="I991" s="339"/>
      <c r="J991" s="352"/>
      <c r="K991" s="339"/>
      <c r="L991" s="339"/>
      <c r="M991" s="339"/>
      <c r="N991" s="339"/>
      <c r="O991" s="339"/>
      <c r="P991" s="29"/>
      <c r="Q991" s="338"/>
      <c r="R991" s="339"/>
      <c r="S991" s="339"/>
      <c r="T991" s="339"/>
      <c r="U991" s="339"/>
      <c r="V991" s="339"/>
      <c r="W991" s="339"/>
      <c r="X991" s="339"/>
      <c r="Y991" s="339"/>
      <c r="Z991" s="339"/>
    </row>
    <row r="992" spans="1:26" ht="12.75" customHeight="1">
      <c r="A992" s="339"/>
      <c r="B992" s="339"/>
      <c r="C992" s="339"/>
      <c r="D992" s="339"/>
      <c r="E992" s="339"/>
      <c r="F992" s="339"/>
      <c r="G992" s="339"/>
      <c r="H992" s="339"/>
      <c r="I992" s="339"/>
      <c r="J992" s="352"/>
      <c r="K992" s="339"/>
      <c r="L992" s="339"/>
      <c r="M992" s="339"/>
      <c r="N992" s="339"/>
      <c r="O992" s="339"/>
      <c r="P992" s="29"/>
      <c r="Q992" s="338"/>
      <c r="R992" s="339"/>
      <c r="S992" s="339"/>
      <c r="T992" s="339"/>
      <c r="U992" s="339"/>
      <c r="V992" s="339"/>
      <c r="W992" s="339"/>
      <c r="X992" s="339"/>
      <c r="Y992" s="339"/>
      <c r="Z992" s="339"/>
    </row>
    <row r="993" spans="1:26" ht="12.75" customHeight="1">
      <c r="A993" s="339"/>
      <c r="B993" s="339"/>
      <c r="C993" s="339"/>
      <c r="D993" s="339"/>
      <c r="E993" s="339"/>
      <c r="F993" s="339"/>
      <c r="G993" s="339"/>
      <c r="H993" s="339"/>
      <c r="I993" s="339"/>
      <c r="J993" s="352"/>
      <c r="K993" s="339"/>
      <c r="L993" s="339"/>
      <c r="M993" s="339"/>
      <c r="N993" s="339"/>
      <c r="O993" s="339"/>
      <c r="P993" s="29"/>
      <c r="Q993" s="338"/>
      <c r="R993" s="339"/>
      <c r="S993" s="339"/>
      <c r="T993" s="339"/>
      <c r="U993" s="339"/>
      <c r="V993" s="339"/>
      <c r="W993" s="339"/>
      <c r="X993" s="339"/>
      <c r="Y993" s="339"/>
      <c r="Z993" s="339"/>
    </row>
    <row r="994" spans="1:26" ht="12.75" customHeight="1">
      <c r="A994" s="339"/>
      <c r="B994" s="339"/>
      <c r="C994" s="339"/>
      <c r="D994" s="339"/>
      <c r="E994" s="339"/>
      <c r="F994" s="339"/>
      <c r="G994" s="339"/>
      <c r="H994" s="339"/>
      <c r="I994" s="339"/>
      <c r="J994" s="352"/>
      <c r="K994" s="339"/>
      <c r="L994" s="339"/>
      <c r="M994" s="339"/>
      <c r="N994" s="339"/>
      <c r="O994" s="339"/>
      <c r="P994" s="29"/>
      <c r="Q994" s="338"/>
      <c r="R994" s="339"/>
      <c r="S994" s="339"/>
      <c r="T994" s="339"/>
      <c r="U994" s="339"/>
      <c r="V994" s="339"/>
      <c r="W994" s="339"/>
      <c r="X994" s="339"/>
      <c r="Y994" s="339"/>
      <c r="Z994" s="339"/>
    </row>
    <row r="995" spans="1:26" ht="12.75" customHeight="1">
      <c r="A995" s="339"/>
      <c r="B995" s="339"/>
      <c r="C995" s="339"/>
      <c r="D995" s="339"/>
      <c r="E995" s="339"/>
      <c r="F995" s="339"/>
      <c r="G995" s="339"/>
      <c r="H995" s="339"/>
      <c r="I995" s="339"/>
      <c r="J995" s="352"/>
      <c r="K995" s="339"/>
      <c r="L995" s="339"/>
      <c r="M995" s="339"/>
      <c r="N995" s="339"/>
      <c r="O995" s="339"/>
      <c r="P995" s="29"/>
      <c r="Q995" s="338"/>
      <c r="R995" s="339"/>
      <c r="S995" s="339"/>
      <c r="T995" s="339"/>
      <c r="U995" s="339"/>
      <c r="V995" s="339"/>
      <c r="W995" s="339"/>
      <c r="X995" s="339"/>
      <c r="Y995" s="339"/>
      <c r="Z995" s="339"/>
    </row>
    <row r="996" spans="1:26" ht="12.75" customHeight="1">
      <c r="A996" s="339"/>
      <c r="B996" s="339"/>
      <c r="C996" s="339"/>
      <c r="D996" s="339"/>
      <c r="E996" s="339"/>
      <c r="F996" s="339"/>
      <c r="G996" s="339"/>
      <c r="H996" s="339"/>
      <c r="I996" s="339"/>
      <c r="J996" s="352"/>
      <c r="K996" s="339"/>
      <c r="L996" s="339"/>
      <c r="M996" s="339"/>
      <c r="N996" s="339"/>
      <c r="O996" s="339"/>
      <c r="P996" s="29"/>
      <c r="Q996" s="338"/>
      <c r="R996" s="339"/>
      <c r="S996" s="339"/>
      <c r="T996" s="339"/>
      <c r="U996" s="339"/>
      <c r="V996" s="339"/>
      <c r="W996" s="339"/>
      <c r="X996" s="339"/>
      <c r="Y996" s="339"/>
      <c r="Z996" s="339"/>
    </row>
    <row r="997" spans="1:26" ht="12.75" customHeight="1">
      <c r="A997" s="339"/>
      <c r="B997" s="339"/>
      <c r="C997" s="339"/>
      <c r="D997" s="339"/>
      <c r="E997" s="339"/>
      <c r="F997" s="339"/>
      <c r="G997" s="339"/>
      <c r="H997" s="339"/>
      <c r="I997" s="339"/>
      <c r="J997" s="352"/>
      <c r="K997" s="339"/>
      <c r="L997" s="339"/>
      <c r="M997" s="339"/>
      <c r="N997" s="339"/>
      <c r="O997" s="339"/>
      <c r="P997" s="29"/>
      <c r="Q997" s="338"/>
      <c r="R997" s="339"/>
      <c r="S997" s="339"/>
      <c r="T997" s="339"/>
      <c r="U997" s="339"/>
      <c r="V997" s="339"/>
      <c r="W997" s="339"/>
      <c r="X997" s="339"/>
      <c r="Y997" s="339"/>
      <c r="Z997" s="339"/>
    </row>
    <row r="998" spans="1:26" ht="12.75" customHeight="1">
      <c r="A998" s="339"/>
      <c r="B998" s="339"/>
      <c r="C998" s="339"/>
      <c r="D998" s="339"/>
      <c r="E998" s="339"/>
      <c r="F998" s="339"/>
      <c r="G998" s="339"/>
      <c r="H998" s="339"/>
      <c r="I998" s="339"/>
      <c r="J998" s="352"/>
      <c r="K998" s="339"/>
      <c r="L998" s="339"/>
      <c r="M998" s="339"/>
      <c r="N998" s="339"/>
      <c r="O998" s="339"/>
      <c r="P998" s="29"/>
      <c r="Q998" s="338"/>
      <c r="R998" s="339"/>
      <c r="S998" s="339"/>
      <c r="T998" s="339"/>
      <c r="U998" s="339"/>
      <c r="V998" s="339"/>
      <c r="W998" s="339"/>
      <c r="X998" s="339"/>
      <c r="Y998" s="339"/>
      <c r="Z998" s="339"/>
    </row>
    <row r="999" spans="1:26" ht="12.75" customHeight="1">
      <c r="A999" s="339"/>
      <c r="B999" s="339"/>
      <c r="C999" s="339"/>
      <c r="D999" s="339"/>
      <c r="E999" s="339"/>
      <c r="F999" s="339"/>
      <c r="G999" s="339"/>
      <c r="H999" s="339"/>
      <c r="I999" s="339"/>
      <c r="J999" s="352"/>
      <c r="K999" s="339"/>
      <c r="L999" s="339"/>
      <c r="M999" s="339"/>
      <c r="N999" s="339"/>
      <c r="O999" s="339"/>
      <c r="P999" s="29"/>
      <c r="Q999" s="338"/>
      <c r="R999" s="339"/>
      <c r="S999" s="339"/>
      <c r="T999" s="339"/>
      <c r="U999" s="339"/>
      <c r="V999" s="339"/>
      <c r="W999" s="339"/>
      <c r="X999" s="339"/>
      <c r="Y999" s="339"/>
      <c r="Z999" s="339"/>
    </row>
    <row r="1000" spans="1:26" ht="12.75" customHeight="1">
      <c r="A1000" s="339"/>
      <c r="B1000" s="339"/>
      <c r="C1000" s="339"/>
      <c r="D1000" s="339"/>
      <c r="E1000" s="339"/>
      <c r="F1000" s="339"/>
      <c r="G1000" s="339"/>
      <c r="H1000" s="339"/>
      <c r="I1000" s="339"/>
      <c r="J1000" s="352"/>
      <c r="K1000" s="339"/>
      <c r="L1000" s="339"/>
      <c r="M1000" s="339"/>
      <c r="N1000" s="339"/>
      <c r="O1000" s="339"/>
      <c r="P1000" s="29"/>
      <c r="Q1000" s="338"/>
      <c r="R1000" s="339"/>
      <c r="S1000" s="339"/>
      <c r="T1000" s="339"/>
      <c r="U1000" s="339"/>
      <c r="V1000" s="339"/>
      <c r="W1000" s="339"/>
      <c r="X1000" s="339"/>
      <c r="Y1000" s="339"/>
      <c r="Z1000" s="339"/>
    </row>
  </sheetData>
  <mergeCells count="1">
    <mergeCell ref="A1:O1"/>
  </mergeCells>
  <pageMargins left="1" right="1" top="1" bottom="1" header="0" footer="0"/>
  <pageSetup paperSize="14"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S721"/>
  <sheetViews>
    <sheetView workbookViewId="0">
      <pane ySplit="2" topLeftCell="A3" activePane="bottomLeft" state="frozen"/>
      <selection pane="bottomLeft" activeCell="B4" sqref="B4"/>
    </sheetView>
  </sheetViews>
  <sheetFormatPr defaultColWidth="12.5703125" defaultRowHeight="15" customHeight="1"/>
  <cols>
    <col min="1" max="1" width="7.42578125" customWidth="1"/>
    <col min="2" max="2" width="9.7109375" customWidth="1"/>
    <col min="3" max="3" width="19.140625" customWidth="1"/>
    <col min="4" max="4" width="28.140625" customWidth="1"/>
    <col min="5" max="5" width="38.28515625" customWidth="1"/>
    <col min="6" max="7" width="27.5703125" customWidth="1"/>
    <col min="8" max="8" width="22.140625" customWidth="1"/>
    <col min="9" max="9" width="25.140625" customWidth="1"/>
    <col min="10" max="10" width="38.42578125" customWidth="1"/>
    <col min="11" max="11" width="27.85546875" customWidth="1"/>
  </cols>
  <sheetData>
    <row r="1" spans="1:19" ht="30.75" customHeight="1">
      <c r="A1" s="824"/>
      <c r="B1" s="824" t="s">
        <v>17</v>
      </c>
      <c r="C1" s="824" t="s">
        <v>40</v>
      </c>
      <c r="D1" s="824" t="s">
        <v>41</v>
      </c>
      <c r="E1" s="824" t="s">
        <v>42</v>
      </c>
      <c r="F1" s="824" t="s">
        <v>798</v>
      </c>
      <c r="G1" s="824" t="s">
        <v>44</v>
      </c>
      <c r="H1" s="824" t="s">
        <v>45</v>
      </c>
      <c r="I1" s="824" t="s">
        <v>46</v>
      </c>
      <c r="J1" s="825" t="s">
        <v>47</v>
      </c>
      <c r="K1" s="353" t="s">
        <v>658</v>
      </c>
      <c r="L1" s="354"/>
      <c r="M1" s="354"/>
      <c r="N1" s="354"/>
      <c r="O1" s="354"/>
      <c r="P1" s="354"/>
      <c r="Q1" s="354"/>
      <c r="R1" s="354"/>
      <c r="S1" s="354"/>
    </row>
    <row r="2" spans="1:19" ht="44.25" customHeight="1">
      <c r="A2" s="355"/>
      <c r="B2" s="355"/>
      <c r="C2" s="355"/>
      <c r="D2" s="355"/>
      <c r="E2" s="355"/>
      <c r="F2" s="355"/>
      <c r="G2" s="355"/>
      <c r="H2" s="355"/>
      <c r="I2" s="355"/>
      <c r="J2" s="826"/>
      <c r="K2" s="6"/>
      <c r="L2" s="354"/>
      <c r="M2" s="354"/>
      <c r="N2" s="354"/>
      <c r="O2" s="354"/>
      <c r="P2" s="354"/>
      <c r="Q2" s="354"/>
      <c r="R2" s="354"/>
      <c r="S2" s="354"/>
    </row>
    <row r="3" spans="1:19" ht="30.75" customHeight="1">
      <c r="A3" s="356" t="s">
        <v>362</v>
      </c>
      <c r="B3" s="357" t="s">
        <v>10</v>
      </c>
      <c r="C3" s="358">
        <v>44414</v>
      </c>
      <c r="D3" s="359" t="s">
        <v>2221</v>
      </c>
      <c r="E3" s="359" t="s">
        <v>2222</v>
      </c>
      <c r="F3" s="360"/>
      <c r="G3" s="359" t="s">
        <v>2223</v>
      </c>
      <c r="H3" s="361" t="s">
        <v>104</v>
      </c>
      <c r="I3" s="361"/>
      <c r="J3" s="362" t="s">
        <v>2224</v>
      </c>
      <c r="K3" s="359" t="s">
        <v>71</v>
      </c>
    </row>
    <row r="4" spans="1:19" ht="30.75" customHeight="1">
      <c r="A4" s="356" t="s">
        <v>57</v>
      </c>
      <c r="B4" s="357" t="s">
        <v>10</v>
      </c>
      <c r="C4" s="358">
        <v>44447</v>
      </c>
      <c r="D4" s="359" t="s">
        <v>2225</v>
      </c>
      <c r="E4" s="359" t="s">
        <v>2226</v>
      </c>
      <c r="F4" s="360"/>
      <c r="G4" s="359" t="s">
        <v>2227</v>
      </c>
      <c r="H4" s="361" t="s">
        <v>104</v>
      </c>
      <c r="I4" s="361"/>
      <c r="J4" s="362" t="s">
        <v>2224</v>
      </c>
      <c r="K4" s="359" t="s">
        <v>71</v>
      </c>
    </row>
    <row r="5" spans="1:19" ht="30.75" customHeight="1">
      <c r="A5" s="356" t="s">
        <v>65</v>
      </c>
      <c r="B5" s="357" t="s">
        <v>10</v>
      </c>
      <c r="C5" s="358">
        <v>44447</v>
      </c>
      <c r="D5" s="359" t="s">
        <v>2225</v>
      </c>
      <c r="E5" s="359" t="s">
        <v>2226</v>
      </c>
      <c r="F5" s="360"/>
      <c r="G5" s="359" t="s">
        <v>2228</v>
      </c>
      <c r="H5" s="361" t="s">
        <v>104</v>
      </c>
      <c r="I5" s="361"/>
      <c r="J5" s="362" t="s">
        <v>2224</v>
      </c>
      <c r="K5" s="359" t="s">
        <v>71</v>
      </c>
    </row>
    <row r="6" spans="1:19" ht="30.75" customHeight="1">
      <c r="A6" s="356" t="s">
        <v>72</v>
      </c>
      <c r="B6" s="357" t="s">
        <v>10</v>
      </c>
      <c r="C6" s="827">
        <v>44264</v>
      </c>
      <c r="D6" s="828" t="s">
        <v>2229</v>
      </c>
      <c r="E6" s="828" t="s">
        <v>2230</v>
      </c>
      <c r="F6" s="360"/>
      <c r="G6" s="359" t="s">
        <v>2231</v>
      </c>
      <c r="H6" s="361" t="s">
        <v>649</v>
      </c>
      <c r="I6" s="361"/>
      <c r="J6" s="829" t="s">
        <v>2224</v>
      </c>
      <c r="K6" s="359" t="s">
        <v>71</v>
      </c>
    </row>
    <row r="7" spans="1:19" ht="30.75" customHeight="1">
      <c r="A7" s="356" t="s">
        <v>815</v>
      </c>
      <c r="B7" s="357" t="s">
        <v>10</v>
      </c>
      <c r="C7" s="192"/>
      <c r="D7" s="192"/>
      <c r="E7" s="192"/>
      <c r="F7" s="360"/>
      <c r="G7" s="359" t="s">
        <v>2232</v>
      </c>
      <c r="H7" s="361" t="s">
        <v>649</v>
      </c>
      <c r="I7" s="361"/>
      <c r="J7" s="830"/>
      <c r="K7" s="359" t="s">
        <v>71</v>
      </c>
    </row>
    <row r="8" spans="1:19" ht="39" customHeight="1">
      <c r="A8" s="356" t="s">
        <v>819</v>
      </c>
      <c r="B8" s="357" t="s">
        <v>10</v>
      </c>
      <c r="C8" s="359">
        <v>2011</v>
      </c>
      <c r="D8" s="359" t="s">
        <v>2233</v>
      </c>
      <c r="E8" s="359" t="s">
        <v>2234</v>
      </c>
      <c r="F8" s="360"/>
      <c r="G8" s="359" t="s">
        <v>2235</v>
      </c>
      <c r="H8" s="363" t="s">
        <v>118</v>
      </c>
      <c r="I8" s="359"/>
      <c r="J8" s="362" t="s">
        <v>2236</v>
      </c>
      <c r="K8" s="359" t="s">
        <v>2217</v>
      </c>
    </row>
    <row r="9" spans="1:19" ht="30.75" customHeight="1">
      <c r="A9" s="356" t="s">
        <v>824</v>
      </c>
      <c r="B9" s="357" t="s">
        <v>10</v>
      </c>
      <c r="C9" s="359">
        <v>2011</v>
      </c>
      <c r="D9" s="359" t="s">
        <v>2237</v>
      </c>
      <c r="E9" s="359" t="s">
        <v>2238</v>
      </c>
      <c r="F9" s="360"/>
      <c r="G9" s="359" t="s">
        <v>2239</v>
      </c>
      <c r="H9" s="363" t="s">
        <v>189</v>
      </c>
      <c r="I9" s="359"/>
      <c r="J9" s="362" t="s">
        <v>2240</v>
      </c>
      <c r="K9" s="359" t="s">
        <v>802</v>
      </c>
    </row>
    <row r="10" spans="1:19" ht="30.75" customHeight="1">
      <c r="A10" s="356" t="s">
        <v>827</v>
      </c>
      <c r="B10" s="357" t="s">
        <v>10</v>
      </c>
      <c r="C10" s="364">
        <v>41449</v>
      </c>
      <c r="D10" s="359" t="s">
        <v>2241</v>
      </c>
      <c r="E10" s="359" t="s">
        <v>2242</v>
      </c>
      <c r="F10" s="360"/>
      <c r="G10" s="359" t="s">
        <v>2243</v>
      </c>
      <c r="H10" s="363" t="s">
        <v>189</v>
      </c>
      <c r="I10" s="359" t="s">
        <v>2244</v>
      </c>
      <c r="J10" s="362" t="s">
        <v>2245</v>
      </c>
      <c r="K10" s="359" t="s">
        <v>71</v>
      </c>
    </row>
    <row r="11" spans="1:19" ht="30.75" customHeight="1">
      <c r="A11" s="356" t="s">
        <v>829</v>
      </c>
      <c r="B11" s="357" t="s">
        <v>10</v>
      </c>
      <c r="C11" s="359">
        <v>2017</v>
      </c>
      <c r="D11" s="359" t="s">
        <v>2246</v>
      </c>
      <c r="E11" s="359" t="s">
        <v>2247</v>
      </c>
      <c r="F11" s="360"/>
      <c r="G11" s="359" t="s">
        <v>2248</v>
      </c>
      <c r="H11" s="359" t="s">
        <v>22</v>
      </c>
      <c r="I11" s="359"/>
      <c r="J11" s="362" t="s">
        <v>2249</v>
      </c>
      <c r="K11" s="359" t="s">
        <v>932</v>
      </c>
    </row>
    <row r="12" spans="1:19" ht="30.75" customHeight="1">
      <c r="A12" s="356" t="s">
        <v>831</v>
      </c>
      <c r="B12" s="357" t="s">
        <v>10</v>
      </c>
      <c r="C12" s="364">
        <v>42811</v>
      </c>
      <c r="D12" s="359" t="s">
        <v>2250</v>
      </c>
      <c r="E12" s="359" t="s">
        <v>2251</v>
      </c>
      <c r="F12" s="360"/>
      <c r="G12" s="359" t="s">
        <v>2252</v>
      </c>
      <c r="H12" s="363" t="s">
        <v>118</v>
      </c>
      <c r="I12" s="359" t="s">
        <v>2253</v>
      </c>
      <c r="J12" s="362" t="s">
        <v>2245</v>
      </c>
      <c r="K12" s="359" t="s">
        <v>71</v>
      </c>
    </row>
    <row r="13" spans="1:19" ht="53.25" customHeight="1">
      <c r="A13" s="356" t="s">
        <v>836</v>
      </c>
      <c r="B13" s="357" t="s">
        <v>10</v>
      </c>
      <c r="C13" s="364">
        <v>42867</v>
      </c>
      <c r="D13" s="359" t="s">
        <v>2254</v>
      </c>
      <c r="E13" s="359" t="s">
        <v>2255</v>
      </c>
      <c r="F13" s="360"/>
      <c r="G13" s="359" t="s">
        <v>2256</v>
      </c>
      <c r="H13" s="359" t="s">
        <v>558</v>
      </c>
      <c r="I13" s="359" t="s">
        <v>2257</v>
      </c>
      <c r="J13" s="362" t="s">
        <v>2258</v>
      </c>
      <c r="K13" s="359" t="s">
        <v>802</v>
      </c>
    </row>
    <row r="14" spans="1:19" ht="53.25" customHeight="1">
      <c r="A14" s="356" t="s">
        <v>840</v>
      </c>
      <c r="B14" s="357" t="s">
        <v>10</v>
      </c>
      <c r="C14" s="359">
        <v>2018</v>
      </c>
      <c r="D14" s="359" t="s">
        <v>2259</v>
      </c>
      <c r="E14" s="359" t="s">
        <v>2260</v>
      </c>
      <c r="F14" s="360"/>
      <c r="G14" s="359" t="s">
        <v>2261</v>
      </c>
      <c r="H14" s="363" t="s">
        <v>118</v>
      </c>
      <c r="I14" s="359" t="s">
        <v>2262</v>
      </c>
      <c r="J14" s="362" t="s">
        <v>2263</v>
      </c>
      <c r="K14" s="359" t="s">
        <v>802</v>
      </c>
    </row>
    <row r="15" spans="1:19" ht="30.75" customHeight="1">
      <c r="A15" s="356" t="s">
        <v>845</v>
      </c>
      <c r="B15" s="357" t="s">
        <v>10</v>
      </c>
      <c r="C15" s="364">
        <v>43712</v>
      </c>
      <c r="D15" s="359" t="s">
        <v>2264</v>
      </c>
      <c r="E15" s="359" t="s">
        <v>2265</v>
      </c>
      <c r="F15" s="360"/>
      <c r="G15" s="359" t="s">
        <v>2266</v>
      </c>
      <c r="H15" s="363" t="s">
        <v>2267</v>
      </c>
      <c r="I15" s="359" t="s">
        <v>2268</v>
      </c>
      <c r="J15" s="362" t="s">
        <v>2245</v>
      </c>
      <c r="K15" s="359" t="s">
        <v>120</v>
      </c>
    </row>
    <row r="16" spans="1:19" ht="30.75" customHeight="1">
      <c r="A16" s="356" t="s">
        <v>850</v>
      </c>
      <c r="B16" s="357" t="s">
        <v>10</v>
      </c>
      <c r="C16" s="364">
        <v>43710</v>
      </c>
      <c r="D16" s="359" t="s">
        <v>2269</v>
      </c>
      <c r="E16" s="359" t="s">
        <v>2270</v>
      </c>
      <c r="F16" s="360"/>
      <c r="G16" s="359" t="s">
        <v>2271</v>
      </c>
      <c r="H16" s="359" t="s">
        <v>35</v>
      </c>
      <c r="I16" s="359" t="s">
        <v>2272</v>
      </c>
      <c r="J16" s="362" t="s">
        <v>2273</v>
      </c>
      <c r="K16" s="359" t="s">
        <v>2217</v>
      </c>
    </row>
    <row r="17" spans="1:11" ht="39" customHeight="1">
      <c r="A17" s="356" t="s">
        <v>854</v>
      </c>
      <c r="B17" s="357" t="s">
        <v>10</v>
      </c>
      <c r="C17" s="364">
        <v>43500</v>
      </c>
      <c r="D17" s="359" t="s">
        <v>2274</v>
      </c>
      <c r="E17" s="359" t="s">
        <v>2275</v>
      </c>
      <c r="F17" s="360"/>
      <c r="G17" s="359" t="s">
        <v>2276</v>
      </c>
      <c r="H17" s="359" t="s">
        <v>35</v>
      </c>
      <c r="I17" s="359" t="s">
        <v>2277</v>
      </c>
      <c r="J17" s="362" t="s">
        <v>2245</v>
      </c>
      <c r="K17" s="359" t="s">
        <v>71</v>
      </c>
    </row>
    <row r="18" spans="1:11" ht="30.75" customHeight="1">
      <c r="A18" s="356" t="s">
        <v>140</v>
      </c>
      <c r="B18" s="357" t="s">
        <v>10</v>
      </c>
      <c r="C18" s="364">
        <v>43500</v>
      </c>
      <c r="D18" s="359" t="s">
        <v>2278</v>
      </c>
      <c r="E18" s="359" t="s">
        <v>2279</v>
      </c>
      <c r="F18" s="360"/>
      <c r="G18" s="359" t="s">
        <v>2280</v>
      </c>
      <c r="H18" s="359" t="s">
        <v>35</v>
      </c>
      <c r="I18" s="359" t="s">
        <v>2277</v>
      </c>
      <c r="J18" s="362" t="s">
        <v>2245</v>
      </c>
      <c r="K18" s="359" t="s">
        <v>71</v>
      </c>
    </row>
    <row r="19" spans="1:11" ht="30.75" customHeight="1">
      <c r="A19" s="356" t="s">
        <v>862</v>
      </c>
      <c r="B19" s="357" t="s">
        <v>10</v>
      </c>
      <c r="C19" s="359">
        <v>2017</v>
      </c>
      <c r="D19" s="359" t="s">
        <v>2281</v>
      </c>
      <c r="E19" s="359" t="s">
        <v>2282</v>
      </c>
      <c r="F19" s="360"/>
      <c r="G19" s="359" t="s">
        <v>2283</v>
      </c>
      <c r="H19" s="361" t="s">
        <v>649</v>
      </c>
      <c r="I19" s="359" t="s">
        <v>2284</v>
      </c>
      <c r="J19" s="362" t="s">
        <v>2245</v>
      </c>
      <c r="K19" s="359" t="s">
        <v>71</v>
      </c>
    </row>
    <row r="20" spans="1:11" ht="30.75" customHeight="1">
      <c r="A20" s="356" t="s">
        <v>865</v>
      </c>
      <c r="B20" s="357" t="s">
        <v>10</v>
      </c>
      <c r="C20" s="364">
        <v>42600</v>
      </c>
      <c r="D20" s="359" t="s">
        <v>2285</v>
      </c>
      <c r="E20" s="359" t="s">
        <v>2286</v>
      </c>
      <c r="F20" s="360"/>
      <c r="G20" s="359" t="s">
        <v>2287</v>
      </c>
      <c r="H20" s="363" t="s">
        <v>189</v>
      </c>
      <c r="I20" s="359" t="s">
        <v>2288</v>
      </c>
      <c r="J20" s="362" t="s">
        <v>2245</v>
      </c>
      <c r="K20" s="359" t="s">
        <v>71</v>
      </c>
    </row>
    <row r="21" spans="1:11" ht="52.5" customHeight="1">
      <c r="A21" s="356" t="s">
        <v>869</v>
      </c>
      <c r="B21" s="357" t="s">
        <v>10</v>
      </c>
      <c r="C21" s="364">
        <v>43059</v>
      </c>
      <c r="D21" s="359" t="s">
        <v>2289</v>
      </c>
      <c r="E21" s="359" t="s">
        <v>2290</v>
      </c>
      <c r="F21" s="360"/>
      <c r="G21" s="359" t="s">
        <v>2291</v>
      </c>
      <c r="H21" s="359" t="s">
        <v>25</v>
      </c>
      <c r="I21" s="359" t="s">
        <v>2253</v>
      </c>
      <c r="J21" s="362" t="s">
        <v>2245</v>
      </c>
      <c r="K21" s="359" t="s">
        <v>71</v>
      </c>
    </row>
    <row r="22" spans="1:11" ht="61.5" customHeight="1">
      <c r="A22" s="356" t="s">
        <v>872</v>
      </c>
      <c r="B22" s="357" t="s">
        <v>10</v>
      </c>
      <c r="C22" s="365">
        <v>43271</v>
      </c>
      <c r="D22" s="359" t="s">
        <v>2292</v>
      </c>
      <c r="E22" s="359" t="s">
        <v>2293</v>
      </c>
      <c r="F22" s="360"/>
      <c r="G22" s="359" t="s">
        <v>2294</v>
      </c>
      <c r="H22" s="359" t="s">
        <v>25</v>
      </c>
      <c r="I22" s="359" t="s">
        <v>2253</v>
      </c>
      <c r="J22" s="362" t="s">
        <v>2245</v>
      </c>
      <c r="K22" s="359" t="s">
        <v>71</v>
      </c>
    </row>
    <row r="23" spans="1:11" ht="49.5" customHeight="1">
      <c r="A23" s="356" t="s">
        <v>875</v>
      </c>
      <c r="B23" s="357" t="s">
        <v>10</v>
      </c>
      <c r="C23" s="364">
        <v>43888</v>
      </c>
      <c r="D23" s="359" t="s">
        <v>2295</v>
      </c>
      <c r="E23" s="359" t="s">
        <v>2296</v>
      </c>
      <c r="F23" s="360"/>
      <c r="G23" s="359" t="s">
        <v>2297</v>
      </c>
      <c r="H23" s="359" t="s">
        <v>558</v>
      </c>
      <c r="I23" s="359" t="s">
        <v>2298</v>
      </c>
      <c r="J23" s="362" t="s">
        <v>2245</v>
      </c>
      <c r="K23" s="359" t="s">
        <v>71</v>
      </c>
    </row>
    <row r="24" spans="1:11" ht="30.75" customHeight="1">
      <c r="A24" s="356" t="s">
        <v>878</v>
      </c>
      <c r="B24" s="357" t="s">
        <v>10</v>
      </c>
      <c r="C24" s="831">
        <v>43979</v>
      </c>
      <c r="D24" s="828" t="s">
        <v>2299</v>
      </c>
      <c r="E24" s="359" t="s">
        <v>2300</v>
      </c>
      <c r="F24" s="360"/>
      <c r="G24" s="359" t="s">
        <v>2301</v>
      </c>
      <c r="H24" s="363" t="s">
        <v>189</v>
      </c>
      <c r="I24" s="359" t="s">
        <v>2268</v>
      </c>
      <c r="J24" s="829" t="s">
        <v>2302</v>
      </c>
      <c r="K24" s="359" t="s">
        <v>802</v>
      </c>
    </row>
    <row r="25" spans="1:11" ht="30.75" customHeight="1">
      <c r="A25" s="356" t="s">
        <v>882</v>
      </c>
      <c r="B25" s="357" t="s">
        <v>10</v>
      </c>
      <c r="C25" s="192"/>
      <c r="D25" s="192"/>
      <c r="E25" s="359" t="s">
        <v>2303</v>
      </c>
      <c r="F25" s="360"/>
      <c r="G25" s="359" t="s">
        <v>2304</v>
      </c>
      <c r="H25" s="363" t="s">
        <v>189</v>
      </c>
      <c r="I25" s="359" t="s">
        <v>2268</v>
      </c>
      <c r="J25" s="830"/>
      <c r="K25" s="359" t="s">
        <v>802</v>
      </c>
    </row>
    <row r="26" spans="1:11" ht="30.75" customHeight="1">
      <c r="A26" s="356" t="s">
        <v>183</v>
      </c>
      <c r="B26" s="357" t="s">
        <v>10</v>
      </c>
      <c r="C26" s="364">
        <v>44039</v>
      </c>
      <c r="D26" s="359" t="s">
        <v>2305</v>
      </c>
      <c r="E26" s="359" t="s">
        <v>2306</v>
      </c>
      <c r="F26" s="360"/>
      <c r="G26" s="359" t="s">
        <v>2307</v>
      </c>
      <c r="H26" s="359" t="s">
        <v>25</v>
      </c>
      <c r="I26" s="359" t="s">
        <v>2268</v>
      </c>
      <c r="J26" s="362" t="s">
        <v>2308</v>
      </c>
      <c r="K26" s="359" t="s">
        <v>802</v>
      </c>
    </row>
    <row r="27" spans="1:11" ht="30.75" customHeight="1">
      <c r="A27" s="356" t="s">
        <v>890</v>
      </c>
      <c r="B27" s="357" t="s">
        <v>10</v>
      </c>
      <c r="C27" s="364">
        <v>44022</v>
      </c>
      <c r="D27" s="359" t="s">
        <v>2309</v>
      </c>
      <c r="E27" s="359" t="s">
        <v>2310</v>
      </c>
      <c r="F27" s="360"/>
      <c r="G27" s="359" t="s">
        <v>2311</v>
      </c>
      <c r="H27" s="359" t="s">
        <v>25</v>
      </c>
      <c r="I27" s="359" t="s">
        <v>2312</v>
      </c>
      <c r="J27" s="362" t="s">
        <v>2313</v>
      </c>
      <c r="K27" s="359" t="s">
        <v>802</v>
      </c>
    </row>
    <row r="28" spans="1:11" ht="30.75" customHeight="1">
      <c r="A28" s="356" t="s">
        <v>450</v>
      </c>
      <c r="B28" s="357" t="s">
        <v>10</v>
      </c>
      <c r="C28" s="364">
        <v>44154</v>
      </c>
      <c r="D28" s="359" t="s">
        <v>2314</v>
      </c>
      <c r="E28" s="359" t="s">
        <v>2315</v>
      </c>
      <c r="F28" s="360"/>
      <c r="G28" s="359" t="s">
        <v>2316</v>
      </c>
      <c r="H28" s="359" t="s">
        <v>25</v>
      </c>
      <c r="I28" s="359" t="s">
        <v>2268</v>
      </c>
      <c r="J28" s="362" t="s">
        <v>2308</v>
      </c>
      <c r="K28" s="359" t="s">
        <v>802</v>
      </c>
    </row>
    <row r="29" spans="1:11" ht="30.75" customHeight="1">
      <c r="A29" s="356" t="s">
        <v>898</v>
      </c>
      <c r="B29" s="357" t="s">
        <v>10</v>
      </c>
      <c r="C29" s="366">
        <v>44291</v>
      </c>
      <c r="D29" s="359" t="s">
        <v>2317</v>
      </c>
      <c r="E29" s="359" t="s">
        <v>2318</v>
      </c>
      <c r="F29" s="360"/>
      <c r="G29" s="359" t="s">
        <v>2319</v>
      </c>
      <c r="H29" s="363" t="s">
        <v>118</v>
      </c>
      <c r="I29" s="361" t="s">
        <v>2320</v>
      </c>
      <c r="J29" s="362" t="s">
        <v>2321</v>
      </c>
      <c r="K29" s="359" t="s">
        <v>802</v>
      </c>
    </row>
    <row r="30" spans="1:11" ht="30.75" customHeight="1">
      <c r="A30" s="356" t="s">
        <v>203</v>
      </c>
      <c r="B30" s="357" t="s">
        <v>10</v>
      </c>
      <c r="C30" s="364">
        <v>44333</v>
      </c>
      <c r="D30" s="359" t="s">
        <v>2264</v>
      </c>
      <c r="E30" s="359" t="s">
        <v>2322</v>
      </c>
      <c r="F30" s="360"/>
      <c r="G30" s="359" t="s">
        <v>2323</v>
      </c>
      <c r="H30" s="363" t="s">
        <v>2267</v>
      </c>
      <c r="I30" s="361" t="s">
        <v>2324</v>
      </c>
      <c r="J30" s="362" t="s">
        <v>2224</v>
      </c>
      <c r="K30" s="359" t="s">
        <v>71</v>
      </c>
    </row>
    <row r="31" spans="1:11" ht="30.75" customHeight="1">
      <c r="A31" s="356" t="s">
        <v>906</v>
      </c>
      <c r="B31" s="357" t="s">
        <v>10</v>
      </c>
      <c r="C31" s="364">
        <v>44356</v>
      </c>
      <c r="D31" s="359" t="s">
        <v>2325</v>
      </c>
      <c r="E31" s="359" t="s">
        <v>2326</v>
      </c>
      <c r="F31" s="360"/>
      <c r="G31" s="359" t="s">
        <v>2327</v>
      </c>
      <c r="H31" s="361" t="s">
        <v>104</v>
      </c>
      <c r="I31" s="361"/>
      <c r="J31" s="362" t="s">
        <v>2224</v>
      </c>
      <c r="K31" s="359" t="s">
        <v>71</v>
      </c>
    </row>
    <row r="32" spans="1:11" ht="50.25" customHeight="1">
      <c r="A32" s="356" t="s">
        <v>910</v>
      </c>
      <c r="B32" s="357" t="s">
        <v>10</v>
      </c>
      <c r="C32" s="364">
        <v>44323</v>
      </c>
      <c r="D32" s="359" t="s">
        <v>2328</v>
      </c>
      <c r="E32" s="359" t="s">
        <v>2329</v>
      </c>
      <c r="F32" s="360"/>
      <c r="G32" s="359" t="s">
        <v>2330</v>
      </c>
      <c r="H32" s="361" t="s">
        <v>2331</v>
      </c>
      <c r="I32" s="361"/>
      <c r="J32" s="362" t="s">
        <v>2224</v>
      </c>
      <c r="K32" s="359" t="s">
        <v>71</v>
      </c>
    </row>
    <row r="33" spans="1:11" ht="49.5" customHeight="1">
      <c r="A33" s="356" t="s">
        <v>913</v>
      </c>
      <c r="B33" s="357" t="s">
        <v>10</v>
      </c>
      <c r="C33" s="364">
        <v>44323</v>
      </c>
      <c r="D33" s="359" t="s">
        <v>2328</v>
      </c>
      <c r="E33" s="359" t="s">
        <v>2332</v>
      </c>
      <c r="F33" s="360"/>
      <c r="G33" s="359" t="s">
        <v>2333</v>
      </c>
      <c r="H33" s="361" t="s">
        <v>2331</v>
      </c>
      <c r="I33" s="361"/>
      <c r="J33" s="362" t="s">
        <v>2224</v>
      </c>
      <c r="K33" s="359" t="s">
        <v>71</v>
      </c>
    </row>
    <row r="34" spans="1:11" ht="51.75" customHeight="1">
      <c r="A34" s="356" t="s">
        <v>223</v>
      </c>
      <c r="B34" s="357" t="s">
        <v>10</v>
      </c>
      <c r="C34" s="364">
        <v>44323</v>
      </c>
      <c r="D34" s="359" t="s">
        <v>2328</v>
      </c>
      <c r="E34" s="359" t="s">
        <v>2334</v>
      </c>
      <c r="F34" s="360"/>
      <c r="G34" s="359" t="s">
        <v>2335</v>
      </c>
      <c r="H34" s="361" t="s">
        <v>2331</v>
      </c>
      <c r="I34" s="361"/>
      <c r="J34" s="362" t="s">
        <v>2224</v>
      </c>
      <c r="K34" s="359" t="s">
        <v>71</v>
      </c>
    </row>
    <row r="35" spans="1:11" ht="50.25" customHeight="1">
      <c r="A35" s="356" t="s">
        <v>921</v>
      </c>
      <c r="B35" s="357" t="s">
        <v>10</v>
      </c>
      <c r="C35" s="364">
        <v>44323</v>
      </c>
      <c r="D35" s="359" t="s">
        <v>2328</v>
      </c>
      <c r="E35" s="359" t="s">
        <v>2336</v>
      </c>
      <c r="F35" s="360"/>
      <c r="G35" s="359" t="s">
        <v>2337</v>
      </c>
      <c r="H35" s="361" t="s">
        <v>2331</v>
      </c>
      <c r="I35" s="361"/>
      <c r="J35" s="362" t="s">
        <v>2224</v>
      </c>
      <c r="K35" s="359" t="s">
        <v>71</v>
      </c>
    </row>
    <row r="36" spans="1:11" ht="48.75" customHeight="1">
      <c r="A36" s="356" t="s">
        <v>924</v>
      </c>
      <c r="B36" s="357" t="s">
        <v>10</v>
      </c>
      <c r="C36" s="364">
        <v>44323</v>
      </c>
      <c r="D36" s="359" t="s">
        <v>2328</v>
      </c>
      <c r="E36" s="359" t="s">
        <v>2338</v>
      </c>
      <c r="F36" s="360"/>
      <c r="G36" s="359" t="s">
        <v>2339</v>
      </c>
      <c r="H36" s="361" t="s">
        <v>2331</v>
      </c>
      <c r="I36" s="361"/>
      <c r="J36" s="362" t="s">
        <v>2224</v>
      </c>
      <c r="K36" s="359" t="s">
        <v>71</v>
      </c>
    </row>
    <row r="37" spans="1:11" ht="93" customHeight="1">
      <c r="A37" s="356" t="s">
        <v>928</v>
      </c>
      <c r="B37" s="357" t="s">
        <v>10</v>
      </c>
      <c r="C37" s="364">
        <v>44323</v>
      </c>
      <c r="D37" s="359" t="s">
        <v>2328</v>
      </c>
      <c r="E37" s="359" t="s">
        <v>2340</v>
      </c>
      <c r="F37" s="360"/>
      <c r="G37" s="359" t="s">
        <v>2341</v>
      </c>
      <c r="H37" s="361" t="s">
        <v>2331</v>
      </c>
      <c r="I37" s="361"/>
      <c r="J37" s="362" t="s">
        <v>2224</v>
      </c>
      <c r="K37" s="359" t="s">
        <v>71</v>
      </c>
    </row>
    <row r="38" spans="1:11" ht="51.75" customHeight="1">
      <c r="A38" s="356" t="s">
        <v>483</v>
      </c>
      <c r="B38" s="357" t="s">
        <v>10</v>
      </c>
      <c r="C38" s="364">
        <v>44323</v>
      </c>
      <c r="D38" s="359" t="s">
        <v>2328</v>
      </c>
      <c r="E38" s="359" t="s">
        <v>2342</v>
      </c>
      <c r="F38" s="360"/>
      <c r="G38" s="359" t="s">
        <v>2343</v>
      </c>
      <c r="H38" s="361" t="s">
        <v>2331</v>
      </c>
      <c r="I38" s="361"/>
      <c r="J38" s="362" t="s">
        <v>2344</v>
      </c>
      <c r="K38" s="359" t="s">
        <v>932</v>
      </c>
    </row>
    <row r="39" spans="1:11" ht="52.5" customHeight="1">
      <c r="A39" s="356" t="s">
        <v>488</v>
      </c>
      <c r="B39" s="357" t="s">
        <v>10</v>
      </c>
      <c r="C39" s="364">
        <v>44323</v>
      </c>
      <c r="D39" s="359" t="s">
        <v>2328</v>
      </c>
      <c r="E39" s="359" t="s">
        <v>2345</v>
      </c>
      <c r="F39" s="360"/>
      <c r="G39" s="359" t="s">
        <v>2346</v>
      </c>
      <c r="H39" s="361" t="s">
        <v>2331</v>
      </c>
      <c r="I39" s="361"/>
      <c r="J39" s="362" t="s">
        <v>2347</v>
      </c>
      <c r="K39" s="359" t="s">
        <v>889</v>
      </c>
    </row>
    <row r="40" spans="1:11" ht="53.25" customHeight="1">
      <c r="A40" s="356" t="s">
        <v>938</v>
      </c>
      <c r="B40" s="357" t="s">
        <v>10</v>
      </c>
      <c r="C40" s="364">
        <v>44323</v>
      </c>
      <c r="D40" s="359" t="s">
        <v>2328</v>
      </c>
      <c r="E40" s="359" t="s">
        <v>2348</v>
      </c>
      <c r="F40" s="360"/>
      <c r="G40" s="359" t="s">
        <v>2349</v>
      </c>
      <c r="H40" s="361" t="s">
        <v>2331</v>
      </c>
      <c r="I40" s="361"/>
      <c r="J40" s="362" t="s">
        <v>2344</v>
      </c>
      <c r="K40" s="359" t="s">
        <v>932</v>
      </c>
    </row>
    <row r="41" spans="1:11" ht="68.25" customHeight="1">
      <c r="A41" s="356" t="s">
        <v>942</v>
      </c>
      <c r="B41" s="357" t="s">
        <v>10</v>
      </c>
      <c r="C41" s="364">
        <v>44323</v>
      </c>
      <c r="D41" s="359" t="s">
        <v>2328</v>
      </c>
      <c r="E41" s="359" t="s">
        <v>2350</v>
      </c>
      <c r="F41" s="360"/>
      <c r="G41" s="359" t="s">
        <v>2351</v>
      </c>
      <c r="H41" s="361" t="s">
        <v>2331</v>
      </c>
      <c r="I41" s="361"/>
      <c r="J41" s="362" t="s">
        <v>2347</v>
      </c>
      <c r="K41" s="359" t="s">
        <v>889</v>
      </c>
    </row>
    <row r="42" spans="1:11" ht="51" customHeight="1">
      <c r="A42" s="356" t="s">
        <v>946</v>
      </c>
      <c r="B42" s="357" t="s">
        <v>10</v>
      </c>
      <c r="C42" s="364">
        <v>44323</v>
      </c>
      <c r="D42" s="359" t="s">
        <v>2328</v>
      </c>
      <c r="E42" s="359" t="s">
        <v>2352</v>
      </c>
      <c r="F42" s="360"/>
      <c r="G42" s="359" t="s">
        <v>2353</v>
      </c>
      <c r="H42" s="361" t="s">
        <v>2331</v>
      </c>
      <c r="I42" s="361"/>
      <c r="J42" s="362" t="s">
        <v>2347</v>
      </c>
      <c r="K42" s="359" t="s">
        <v>889</v>
      </c>
    </row>
    <row r="43" spans="1:11" ht="46.5" customHeight="1">
      <c r="A43" s="356" t="s">
        <v>950</v>
      </c>
      <c r="B43" s="357" t="s">
        <v>10</v>
      </c>
      <c r="C43" s="364">
        <v>44323</v>
      </c>
      <c r="D43" s="359" t="s">
        <v>2328</v>
      </c>
      <c r="E43" s="359" t="s">
        <v>2354</v>
      </c>
      <c r="F43" s="360"/>
      <c r="G43" s="359" t="s">
        <v>2355</v>
      </c>
      <c r="H43" s="361" t="s">
        <v>2331</v>
      </c>
      <c r="I43" s="361"/>
      <c r="J43" s="362" t="s">
        <v>2347</v>
      </c>
      <c r="K43" s="359" t="s">
        <v>889</v>
      </c>
    </row>
    <row r="44" spans="1:11" ht="62.25" customHeight="1">
      <c r="A44" s="356" t="s">
        <v>954</v>
      </c>
      <c r="B44" s="357" t="s">
        <v>10</v>
      </c>
      <c r="C44" s="364">
        <v>44323</v>
      </c>
      <c r="D44" s="359" t="s">
        <v>2328</v>
      </c>
      <c r="E44" s="359" t="s">
        <v>2356</v>
      </c>
      <c r="F44" s="360"/>
      <c r="G44" s="359" t="s">
        <v>2357</v>
      </c>
      <c r="H44" s="361" t="s">
        <v>2331</v>
      </c>
      <c r="I44" s="361"/>
      <c r="J44" s="362" t="s">
        <v>2347</v>
      </c>
      <c r="K44" s="359" t="s">
        <v>889</v>
      </c>
    </row>
    <row r="45" spans="1:11" ht="61.5" customHeight="1">
      <c r="A45" s="356" t="s">
        <v>958</v>
      </c>
      <c r="B45" s="357" t="s">
        <v>10</v>
      </c>
      <c r="C45" s="364">
        <v>44323</v>
      </c>
      <c r="D45" s="359" t="s">
        <v>2328</v>
      </c>
      <c r="E45" s="359" t="s">
        <v>2358</v>
      </c>
      <c r="F45" s="360"/>
      <c r="G45" s="359" t="s">
        <v>2359</v>
      </c>
      <c r="H45" s="361" t="s">
        <v>2331</v>
      </c>
      <c r="I45" s="361"/>
      <c r="J45" s="362" t="s">
        <v>2344</v>
      </c>
      <c r="K45" s="359" t="s">
        <v>932</v>
      </c>
    </row>
    <row r="46" spans="1:11" ht="61.5" customHeight="1">
      <c r="A46" s="356" t="s">
        <v>963</v>
      </c>
      <c r="B46" s="832" t="s">
        <v>10</v>
      </c>
      <c r="C46" s="831">
        <v>44320</v>
      </c>
      <c r="D46" s="828" t="s">
        <v>2360</v>
      </c>
      <c r="E46" s="828" t="s">
        <v>2361</v>
      </c>
      <c r="F46" s="360"/>
      <c r="G46" s="359" t="s">
        <v>2362</v>
      </c>
      <c r="H46" s="361" t="s">
        <v>2331</v>
      </c>
      <c r="I46" s="361"/>
      <c r="J46" s="829" t="s">
        <v>2363</v>
      </c>
      <c r="K46" s="359" t="s">
        <v>120</v>
      </c>
    </row>
    <row r="47" spans="1:11" ht="30.75" customHeight="1">
      <c r="A47" s="356" t="s">
        <v>968</v>
      </c>
      <c r="B47" s="192"/>
      <c r="C47" s="192"/>
      <c r="D47" s="192"/>
      <c r="E47" s="192"/>
      <c r="F47" s="360"/>
      <c r="G47" s="359" t="s">
        <v>2364</v>
      </c>
      <c r="H47" s="361" t="s">
        <v>2331</v>
      </c>
      <c r="I47" s="361"/>
      <c r="J47" s="830"/>
      <c r="K47" s="359" t="s">
        <v>120</v>
      </c>
    </row>
    <row r="48" spans="1:11" ht="30.75" customHeight="1">
      <c r="A48" s="356" t="s">
        <v>974</v>
      </c>
      <c r="B48" s="357" t="s">
        <v>10</v>
      </c>
      <c r="C48" s="364">
        <v>44307</v>
      </c>
      <c r="D48" s="359" t="s">
        <v>2365</v>
      </c>
      <c r="E48" s="359" t="s">
        <v>2366</v>
      </c>
      <c r="F48" s="360"/>
      <c r="G48" s="359" t="s">
        <v>2367</v>
      </c>
      <c r="H48" s="361" t="s">
        <v>104</v>
      </c>
      <c r="I48" s="361" t="s">
        <v>2368</v>
      </c>
      <c r="J48" s="362" t="s">
        <v>2344</v>
      </c>
      <c r="K48" s="359" t="s">
        <v>932</v>
      </c>
    </row>
    <row r="49" spans="1:11" ht="30.75" customHeight="1">
      <c r="A49" s="356" t="s">
        <v>979</v>
      </c>
      <c r="B49" s="357" t="s">
        <v>10</v>
      </c>
      <c r="C49" s="364">
        <v>44293</v>
      </c>
      <c r="D49" s="359" t="s">
        <v>2369</v>
      </c>
      <c r="E49" s="359" t="s">
        <v>2370</v>
      </c>
      <c r="F49" s="360"/>
      <c r="G49" s="359" t="s">
        <v>2371</v>
      </c>
      <c r="H49" s="361" t="s">
        <v>104</v>
      </c>
      <c r="I49" s="361"/>
      <c r="J49" s="362" t="s">
        <v>2344</v>
      </c>
      <c r="K49" s="359" t="s">
        <v>932</v>
      </c>
    </row>
    <row r="50" spans="1:11" ht="30.75" customHeight="1">
      <c r="A50" s="356" t="s">
        <v>293</v>
      </c>
      <c r="B50" s="357" t="s">
        <v>10</v>
      </c>
      <c r="C50" s="364">
        <v>44266</v>
      </c>
      <c r="D50" s="359" t="s">
        <v>2369</v>
      </c>
      <c r="E50" s="359" t="s">
        <v>2372</v>
      </c>
      <c r="F50" s="360"/>
      <c r="G50" s="359" t="s">
        <v>2373</v>
      </c>
      <c r="H50" s="361" t="s">
        <v>104</v>
      </c>
      <c r="I50" s="361"/>
      <c r="J50" s="362" t="s">
        <v>2344</v>
      </c>
      <c r="K50" s="359" t="s">
        <v>932</v>
      </c>
    </row>
    <row r="51" spans="1:11" ht="30.75" customHeight="1">
      <c r="A51" s="356" t="s">
        <v>299</v>
      </c>
      <c r="B51" s="357" t="s">
        <v>10</v>
      </c>
      <c r="C51" s="367">
        <v>44243</v>
      </c>
      <c r="D51" s="359" t="s">
        <v>2374</v>
      </c>
      <c r="E51" s="359" t="s">
        <v>2375</v>
      </c>
      <c r="F51" s="360"/>
      <c r="G51" s="359" t="s">
        <v>2376</v>
      </c>
      <c r="H51" s="361" t="s">
        <v>104</v>
      </c>
      <c r="I51" s="361" t="s">
        <v>2377</v>
      </c>
      <c r="J51" s="362" t="s">
        <v>2344</v>
      </c>
      <c r="K51" s="359" t="s">
        <v>932</v>
      </c>
    </row>
    <row r="52" spans="1:11" ht="30.75" customHeight="1">
      <c r="A52" s="356" t="s">
        <v>305</v>
      </c>
      <c r="B52" s="357" t="s">
        <v>10</v>
      </c>
      <c r="C52" s="367">
        <v>44243</v>
      </c>
      <c r="D52" s="359" t="s">
        <v>2374</v>
      </c>
      <c r="E52" s="359" t="s">
        <v>2378</v>
      </c>
      <c r="F52" s="360"/>
      <c r="G52" s="359" t="s">
        <v>2379</v>
      </c>
      <c r="H52" s="361" t="s">
        <v>104</v>
      </c>
      <c r="I52" s="361" t="s">
        <v>2377</v>
      </c>
      <c r="J52" s="362" t="s">
        <v>2380</v>
      </c>
      <c r="K52" s="359" t="s">
        <v>932</v>
      </c>
    </row>
    <row r="53" spans="1:11" ht="30.75" customHeight="1">
      <c r="A53" s="356" t="s">
        <v>534</v>
      </c>
      <c r="B53" s="357" t="s">
        <v>10</v>
      </c>
      <c r="C53" s="364">
        <v>44399</v>
      </c>
      <c r="D53" s="359" t="s">
        <v>2381</v>
      </c>
      <c r="E53" s="359" t="s">
        <v>2382</v>
      </c>
      <c r="F53" s="360"/>
      <c r="G53" s="359" t="s">
        <v>2383</v>
      </c>
      <c r="H53" s="361" t="s">
        <v>25</v>
      </c>
      <c r="I53" s="361"/>
      <c r="J53" s="362" t="s">
        <v>2344</v>
      </c>
      <c r="K53" s="359" t="s">
        <v>802</v>
      </c>
    </row>
    <row r="54" spans="1:11" ht="30.75" customHeight="1">
      <c r="A54" s="356" t="s">
        <v>538</v>
      </c>
      <c r="B54" s="357" t="s">
        <v>10</v>
      </c>
      <c r="C54" s="368">
        <v>44424</v>
      </c>
      <c r="D54" s="359" t="s">
        <v>2384</v>
      </c>
      <c r="E54" s="359" t="s">
        <v>2385</v>
      </c>
      <c r="F54" s="360"/>
      <c r="G54" s="359" t="s">
        <v>2386</v>
      </c>
      <c r="H54" s="361" t="s">
        <v>2331</v>
      </c>
      <c r="I54" s="361"/>
      <c r="J54" s="362" t="s">
        <v>2387</v>
      </c>
      <c r="K54" s="359" t="s">
        <v>932</v>
      </c>
    </row>
    <row r="55" spans="1:11" ht="30.75" customHeight="1">
      <c r="A55" s="356" t="s">
        <v>542</v>
      </c>
      <c r="B55" s="357" t="s">
        <v>10</v>
      </c>
      <c r="C55" s="368">
        <v>44406</v>
      </c>
      <c r="D55" s="359" t="s">
        <v>2388</v>
      </c>
      <c r="E55" s="359" t="s">
        <v>2389</v>
      </c>
      <c r="F55" s="360"/>
      <c r="G55" s="359" t="s">
        <v>2390</v>
      </c>
      <c r="H55" s="361" t="s">
        <v>25</v>
      </c>
      <c r="I55" s="361"/>
      <c r="J55" s="362" t="s">
        <v>2387</v>
      </c>
      <c r="K55" s="359" t="s">
        <v>802</v>
      </c>
    </row>
    <row r="56" spans="1:11" ht="30.75" customHeight="1">
      <c r="A56" s="356" t="s">
        <v>546</v>
      </c>
      <c r="B56" s="357" t="s">
        <v>10</v>
      </c>
      <c r="C56" s="368">
        <v>44406</v>
      </c>
      <c r="D56" s="359" t="s">
        <v>2391</v>
      </c>
      <c r="E56" s="359" t="s">
        <v>2392</v>
      </c>
      <c r="F56" s="360"/>
      <c r="G56" s="359" t="s">
        <v>2393</v>
      </c>
      <c r="H56" s="361" t="s">
        <v>25</v>
      </c>
      <c r="I56" s="361" t="s">
        <v>2394</v>
      </c>
      <c r="J56" s="362" t="s">
        <v>2395</v>
      </c>
      <c r="K56" s="359" t="s">
        <v>802</v>
      </c>
    </row>
    <row r="57" spans="1:11" ht="30.75" customHeight="1">
      <c r="A57" s="356" t="s">
        <v>550</v>
      </c>
      <c r="B57" s="357" t="s">
        <v>10</v>
      </c>
      <c r="C57" s="368">
        <v>44390</v>
      </c>
      <c r="D57" s="359" t="s">
        <v>2396</v>
      </c>
      <c r="E57" s="359" t="s">
        <v>2397</v>
      </c>
      <c r="F57" s="360"/>
      <c r="G57" s="359" t="s">
        <v>2398</v>
      </c>
      <c r="H57" s="361" t="s">
        <v>2331</v>
      </c>
      <c r="I57" s="361"/>
      <c r="J57" s="362" t="s">
        <v>2387</v>
      </c>
      <c r="K57" s="359" t="s">
        <v>932</v>
      </c>
    </row>
    <row r="58" spans="1:11" ht="30.75" customHeight="1">
      <c r="A58" s="356" t="s">
        <v>1016</v>
      </c>
      <c r="B58" s="357" t="s">
        <v>10</v>
      </c>
      <c r="C58" s="833">
        <v>44390</v>
      </c>
      <c r="D58" s="828" t="s">
        <v>2396</v>
      </c>
      <c r="E58" s="359" t="s">
        <v>2399</v>
      </c>
      <c r="F58" s="360"/>
      <c r="G58" s="359" t="s">
        <v>2400</v>
      </c>
      <c r="H58" s="361" t="s">
        <v>2331</v>
      </c>
      <c r="I58" s="361"/>
      <c r="J58" s="829" t="s">
        <v>2387</v>
      </c>
      <c r="K58" s="359" t="s">
        <v>932</v>
      </c>
    </row>
    <row r="59" spans="1:11" ht="59.25" customHeight="1">
      <c r="A59" s="356" t="s">
        <v>333</v>
      </c>
      <c r="B59" s="357" t="s">
        <v>10</v>
      </c>
      <c r="C59" s="192"/>
      <c r="D59" s="192"/>
      <c r="E59" s="359" t="s">
        <v>2401</v>
      </c>
      <c r="F59" s="360"/>
      <c r="G59" s="359" t="s">
        <v>2402</v>
      </c>
      <c r="H59" s="361" t="s">
        <v>2331</v>
      </c>
      <c r="I59" s="361"/>
      <c r="J59" s="830"/>
      <c r="K59" s="359" t="s">
        <v>932</v>
      </c>
    </row>
    <row r="60" spans="1:11" ht="30.75" customHeight="1">
      <c r="A60" s="356" t="s">
        <v>563</v>
      </c>
      <c r="B60" s="357" t="s">
        <v>10</v>
      </c>
      <c r="C60" s="364">
        <v>44417</v>
      </c>
      <c r="D60" s="359" t="s">
        <v>2403</v>
      </c>
      <c r="E60" s="359" t="s">
        <v>2404</v>
      </c>
      <c r="F60" s="360"/>
      <c r="G60" s="359" t="s">
        <v>2405</v>
      </c>
      <c r="H60" s="361" t="s">
        <v>25</v>
      </c>
      <c r="I60" s="361" t="s">
        <v>2406</v>
      </c>
      <c r="J60" s="362" t="s">
        <v>2395</v>
      </c>
      <c r="K60" s="359" t="s">
        <v>120</v>
      </c>
    </row>
    <row r="61" spans="1:11" ht="30.75" customHeight="1">
      <c r="A61" s="356" t="s">
        <v>566</v>
      </c>
      <c r="B61" s="357" t="s">
        <v>10</v>
      </c>
      <c r="C61" s="364">
        <v>44474</v>
      </c>
      <c r="D61" s="359" t="s">
        <v>2407</v>
      </c>
      <c r="E61" s="359" t="s">
        <v>2408</v>
      </c>
      <c r="F61" s="360"/>
      <c r="G61" s="359" t="s">
        <v>2409</v>
      </c>
      <c r="H61" s="361" t="s">
        <v>2331</v>
      </c>
      <c r="I61" s="361"/>
      <c r="J61" s="362" t="s">
        <v>2387</v>
      </c>
      <c r="K61" s="359" t="s">
        <v>932</v>
      </c>
    </row>
    <row r="62" spans="1:11" ht="30.75" customHeight="1">
      <c r="A62" s="356" t="s">
        <v>344</v>
      </c>
      <c r="B62" s="357" t="s">
        <v>10</v>
      </c>
      <c r="C62" s="364">
        <v>44470</v>
      </c>
      <c r="D62" s="359" t="s">
        <v>2410</v>
      </c>
      <c r="E62" s="359" t="s">
        <v>2230</v>
      </c>
      <c r="F62" s="360"/>
      <c r="G62" s="359" t="s">
        <v>2411</v>
      </c>
      <c r="H62" s="361" t="s">
        <v>649</v>
      </c>
      <c r="I62" s="361"/>
      <c r="J62" s="362" t="s">
        <v>2387</v>
      </c>
      <c r="K62" s="359" t="s">
        <v>802</v>
      </c>
    </row>
    <row r="63" spans="1:11" ht="30.75" customHeight="1">
      <c r="A63" s="356" t="s">
        <v>574</v>
      </c>
      <c r="B63" s="357" t="s">
        <v>10</v>
      </c>
      <c r="C63" s="364">
        <v>44470</v>
      </c>
      <c r="D63" s="359" t="s">
        <v>2412</v>
      </c>
      <c r="E63" s="359" t="s">
        <v>2230</v>
      </c>
      <c r="F63" s="360"/>
      <c r="G63" s="359" t="s">
        <v>2413</v>
      </c>
      <c r="H63" s="361" t="s">
        <v>649</v>
      </c>
      <c r="I63" s="361"/>
      <c r="J63" s="362" t="s">
        <v>2414</v>
      </c>
      <c r="K63" s="359" t="s">
        <v>120</v>
      </c>
    </row>
    <row r="64" spans="1:11" ht="30.75" customHeight="1">
      <c r="A64" s="356" t="s">
        <v>576</v>
      </c>
      <c r="B64" s="357" t="s">
        <v>10</v>
      </c>
      <c r="C64" s="364">
        <v>44461</v>
      </c>
      <c r="D64" s="359" t="s">
        <v>2415</v>
      </c>
      <c r="E64" s="359" t="s">
        <v>2416</v>
      </c>
      <c r="F64" s="360"/>
      <c r="G64" s="359" t="s">
        <v>2417</v>
      </c>
      <c r="H64" s="361" t="s">
        <v>35</v>
      </c>
      <c r="I64" s="361" t="s">
        <v>2298</v>
      </c>
      <c r="J64" s="362" t="s">
        <v>2418</v>
      </c>
      <c r="K64" s="359" t="s">
        <v>802</v>
      </c>
    </row>
    <row r="65" spans="1:11" ht="30.75" customHeight="1">
      <c r="A65" s="356" t="s">
        <v>580</v>
      </c>
      <c r="B65" s="357" t="s">
        <v>10</v>
      </c>
      <c r="C65" s="364">
        <v>44481</v>
      </c>
      <c r="D65" s="359" t="s">
        <v>2419</v>
      </c>
      <c r="E65" s="359" t="s">
        <v>2420</v>
      </c>
      <c r="F65" s="360"/>
      <c r="G65" s="359" t="s">
        <v>2421</v>
      </c>
      <c r="H65" s="369" t="s">
        <v>2422</v>
      </c>
      <c r="I65" s="361"/>
      <c r="J65" s="362" t="s">
        <v>2423</v>
      </c>
      <c r="K65" s="359" t="s">
        <v>802</v>
      </c>
    </row>
    <row r="66" spans="1:11" ht="30.75" customHeight="1">
      <c r="A66" s="356" t="s">
        <v>585</v>
      </c>
      <c r="B66" s="357" t="s">
        <v>10</v>
      </c>
      <c r="C66" s="831">
        <v>44476</v>
      </c>
      <c r="D66" s="828" t="s">
        <v>2424</v>
      </c>
      <c r="E66" s="828" t="s">
        <v>2425</v>
      </c>
      <c r="F66" s="360"/>
      <c r="G66" s="359" t="s">
        <v>2426</v>
      </c>
      <c r="H66" s="361" t="s">
        <v>25</v>
      </c>
      <c r="I66" s="361"/>
      <c r="J66" s="829" t="s">
        <v>2387</v>
      </c>
      <c r="K66" s="359" t="s">
        <v>802</v>
      </c>
    </row>
    <row r="67" spans="1:11" ht="30.75" customHeight="1">
      <c r="A67" s="356" t="s">
        <v>589</v>
      </c>
      <c r="B67" s="357" t="s">
        <v>10</v>
      </c>
      <c r="C67" s="192"/>
      <c r="D67" s="192"/>
      <c r="E67" s="192"/>
      <c r="F67" s="360"/>
      <c r="G67" s="359" t="s">
        <v>2427</v>
      </c>
      <c r="H67" s="361" t="s">
        <v>25</v>
      </c>
      <c r="I67" s="361"/>
      <c r="J67" s="830"/>
      <c r="K67" s="359" t="s">
        <v>802</v>
      </c>
    </row>
    <row r="68" spans="1:11" ht="30.75" customHeight="1">
      <c r="A68" s="356" t="s">
        <v>592</v>
      </c>
      <c r="B68" s="357" t="s">
        <v>10</v>
      </c>
      <c r="C68" s="364">
        <v>44440</v>
      </c>
      <c r="D68" s="359" t="s">
        <v>2428</v>
      </c>
      <c r="E68" s="359" t="s">
        <v>2429</v>
      </c>
      <c r="F68" s="360"/>
      <c r="G68" s="359" t="s">
        <v>2430</v>
      </c>
      <c r="H68" s="361" t="s">
        <v>2331</v>
      </c>
      <c r="I68" s="361"/>
      <c r="J68" s="362" t="s">
        <v>2387</v>
      </c>
      <c r="K68" s="359" t="s">
        <v>932</v>
      </c>
    </row>
    <row r="69" spans="1:11" ht="30.75" customHeight="1">
      <c r="A69" s="356" t="s">
        <v>595</v>
      </c>
      <c r="B69" s="357" t="s">
        <v>10</v>
      </c>
      <c r="C69" s="364">
        <v>44440</v>
      </c>
      <c r="D69" s="359" t="s">
        <v>2431</v>
      </c>
      <c r="E69" s="359" t="s">
        <v>2432</v>
      </c>
      <c r="F69" s="360"/>
      <c r="G69" s="359" t="s">
        <v>2433</v>
      </c>
      <c r="H69" s="361" t="s">
        <v>2331</v>
      </c>
      <c r="I69" s="361"/>
      <c r="J69" s="362" t="s">
        <v>2387</v>
      </c>
      <c r="K69" s="359" t="s">
        <v>932</v>
      </c>
    </row>
    <row r="70" spans="1:11" ht="30.75" customHeight="1">
      <c r="A70" s="356" t="s">
        <v>600</v>
      </c>
      <c r="B70" s="357" t="s">
        <v>10</v>
      </c>
      <c r="C70" s="364">
        <v>44442</v>
      </c>
      <c r="D70" s="359" t="s">
        <v>2434</v>
      </c>
      <c r="E70" s="359" t="s">
        <v>2435</v>
      </c>
      <c r="F70" s="360"/>
      <c r="G70" s="359" t="s">
        <v>2436</v>
      </c>
      <c r="H70" s="361" t="s">
        <v>104</v>
      </c>
      <c r="I70" s="361"/>
      <c r="J70" s="362" t="s">
        <v>2387</v>
      </c>
      <c r="K70" s="359" t="s">
        <v>932</v>
      </c>
    </row>
    <row r="71" spans="1:11" ht="30.75" customHeight="1">
      <c r="A71" s="356" t="s">
        <v>605</v>
      </c>
      <c r="B71" s="357" t="s">
        <v>10</v>
      </c>
      <c r="C71" s="364">
        <v>44536</v>
      </c>
      <c r="D71" s="359" t="s">
        <v>2437</v>
      </c>
      <c r="E71" s="359" t="s">
        <v>2438</v>
      </c>
      <c r="F71" s="360"/>
      <c r="G71" s="359" t="s">
        <v>2439</v>
      </c>
      <c r="H71" s="361" t="s">
        <v>25</v>
      </c>
      <c r="I71" s="361" t="s">
        <v>2440</v>
      </c>
      <c r="J71" s="362" t="s">
        <v>1173</v>
      </c>
      <c r="K71" s="359" t="s">
        <v>120</v>
      </c>
    </row>
    <row r="72" spans="1:11" ht="40.5" customHeight="1">
      <c r="A72" s="356" t="s">
        <v>610</v>
      </c>
      <c r="B72" s="357" t="s">
        <v>10</v>
      </c>
      <c r="C72" s="364">
        <v>44358</v>
      </c>
      <c r="D72" s="359" t="s">
        <v>2441</v>
      </c>
      <c r="E72" s="359" t="s">
        <v>2442</v>
      </c>
      <c r="F72" s="360"/>
      <c r="G72" s="359" t="s">
        <v>2443</v>
      </c>
      <c r="H72" s="361" t="s">
        <v>2331</v>
      </c>
      <c r="I72" s="361"/>
      <c r="J72" s="362" t="s">
        <v>2387</v>
      </c>
      <c r="K72" s="359" t="s">
        <v>932</v>
      </c>
    </row>
    <row r="73" spans="1:11" ht="39" customHeight="1">
      <c r="A73" s="356" t="s">
        <v>614</v>
      </c>
      <c r="B73" s="357" t="s">
        <v>10</v>
      </c>
      <c r="C73" s="364">
        <v>44361</v>
      </c>
      <c r="D73" s="359" t="s">
        <v>2444</v>
      </c>
      <c r="E73" s="359" t="s">
        <v>2445</v>
      </c>
      <c r="F73" s="360"/>
      <c r="G73" s="359" t="s">
        <v>2446</v>
      </c>
      <c r="H73" s="361" t="s">
        <v>2331</v>
      </c>
      <c r="I73" s="361"/>
      <c r="J73" s="362" t="s">
        <v>2387</v>
      </c>
      <c r="K73" s="359" t="s">
        <v>932</v>
      </c>
    </row>
    <row r="74" spans="1:11" ht="30.75" customHeight="1">
      <c r="A74" s="356" t="s">
        <v>618</v>
      </c>
      <c r="B74" s="357" t="s">
        <v>10</v>
      </c>
      <c r="C74" s="364">
        <v>44384</v>
      </c>
      <c r="D74" s="359" t="s">
        <v>2447</v>
      </c>
      <c r="E74" s="359" t="s">
        <v>2448</v>
      </c>
      <c r="F74" s="360"/>
      <c r="G74" s="359" t="s">
        <v>2449</v>
      </c>
      <c r="H74" s="361" t="s">
        <v>104</v>
      </c>
      <c r="I74" s="361"/>
      <c r="J74" s="362" t="s">
        <v>2387</v>
      </c>
      <c r="K74" s="359" t="s">
        <v>932</v>
      </c>
    </row>
    <row r="75" spans="1:11" ht="30.75" customHeight="1">
      <c r="A75" s="356" t="s">
        <v>623</v>
      </c>
      <c r="B75" s="357" t="s">
        <v>10</v>
      </c>
      <c r="C75" s="359" t="s">
        <v>2450</v>
      </c>
      <c r="D75" s="359" t="s">
        <v>2451</v>
      </c>
      <c r="E75" s="359" t="s">
        <v>2226</v>
      </c>
      <c r="F75" s="360"/>
      <c r="G75" s="359" t="s">
        <v>2227</v>
      </c>
      <c r="H75" s="361" t="s">
        <v>104</v>
      </c>
      <c r="I75" s="361"/>
      <c r="J75" s="362" t="s">
        <v>2387</v>
      </c>
      <c r="K75" s="359" t="s">
        <v>932</v>
      </c>
    </row>
    <row r="76" spans="1:11" ht="30.75" customHeight="1">
      <c r="A76" s="356" t="s">
        <v>625</v>
      </c>
      <c r="B76" s="357" t="s">
        <v>10</v>
      </c>
      <c r="C76" s="370">
        <v>44529</v>
      </c>
      <c r="D76" s="359" t="s">
        <v>2452</v>
      </c>
      <c r="E76" s="359" t="s">
        <v>2453</v>
      </c>
      <c r="F76" s="360"/>
      <c r="G76" s="359" t="s">
        <v>2454</v>
      </c>
      <c r="H76" s="363" t="s">
        <v>118</v>
      </c>
      <c r="I76" s="361"/>
      <c r="J76" s="362" t="s">
        <v>2387</v>
      </c>
      <c r="K76" s="359" t="s">
        <v>802</v>
      </c>
    </row>
    <row r="77" spans="1:11" ht="45" customHeight="1">
      <c r="A77" s="356" t="s">
        <v>629</v>
      </c>
      <c r="B77" s="357" t="s">
        <v>10</v>
      </c>
      <c r="C77" s="370">
        <v>44531</v>
      </c>
      <c r="D77" s="359" t="s">
        <v>2455</v>
      </c>
      <c r="E77" s="359" t="s">
        <v>2456</v>
      </c>
      <c r="F77" s="360"/>
      <c r="G77" s="359" t="s">
        <v>2457</v>
      </c>
      <c r="H77" s="361" t="s">
        <v>2331</v>
      </c>
      <c r="I77" s="361"/>
      <c r="J77" s="362" t="s">
        <v>2387</v>
      </c>
      <c r="K77" s="359" t="s">
        <v>932</v>
      </c>
    </row>
    <row r="78" spans="1:11" ht="63" customHeight="1">
      <c r="A78" s="356" t="s">
        <v>633</v>
      </c>
      <c r="B78" s="357" t="s">
        <v>10</v>
      </c>
      <c r="C78" s="367">
        <v>44519</v>
      </c>
      <c r="D78" s="359" t="s">
        <v>2458</v>
      </c>
      <c r="E78" s="359" t="s">
        <v>2459</v>
      </c>
      <c r="F78" s="360"/>
      <c r="G78" s="359" t="s">
        <v>2460</v>
      </c>
      <c r="H78" s="361" t="s">
        <v>2461</v>
      </c>
      <c r="I78" s="361"/>
      <c r="J78" s="362" t="s">
        <v>2462</v>
      </c>
      <c r="K78" s="359" t="s">
        <v>932</v>
      </c>
    </row>
    <row r="79" spans="1:11" ht="30.75" customHeight="1">
      <c r="A79" s="356" t="s">
        <v>637</v>
      </c>
      <c r="B79" s="357" t="s">
        <v>10</v>
      </c>
      <c r="C79" s="370">
        <v>44215</v>
      </c>
      <c r="D79" s="359" t="s">
        <v>2434</v>
      </c>
      <c r="E79" s="359" t="s">
        <v>2463</v>
      </c>
      <c r="F79" s="360"/>
      <c r="G79" s="359" t="s">
        <v>2464</v>
      </c>
      <c r="H79" s="361" t="s">
        <v>104</v>
      </c>
      <c r="I79" s="361"/>
      <c r="J79" s="362" t="s">
        <v>2387</v>
      </c>
      <c r="K79" s="359" t="s">
        <v>932</v>
      </c>
    </row>
    <row r="80" spans="1:11" ht="72.75" customHeight="1">
      <c r="A80" s="356" t="s">
        <v>641</v>
      </c>
      <c r="B80" s="357" t="s">
        <v>10</v>
      </c>
      <c r="C80" s="364">
        <v>44386</v>
      </c>
      <c r="D80" s="359" t="s">
        <v>2465</v>
      </c>
      <c r="E80" s="359" t="s">
        <v>2466</v>
      </c>
      <c r="F80" s="360"/>
      <c r="G80" s="359" t="s">
        <v>2467</v>
      </c>
      <c r="H80" s="361" t="s">
        <v>104</v>
      </c>
      <c r="I80" s="361"/>
      <c r="J80" s="362" t="s">
        <v>2387</v>
      </c>
      <c r="K80" s="359" t="s">
        <v>932</v>
      </c>
    </row>
    <row r="81" spans="1:11" ht="30.75" customHeight="1">
      <c r="A81" s="356" t="s">
        <v>644</v>
      </c>
      <c r="B81" s="357" t="s">
        <v>10</v>
      </c>
      <c r="C81" s="367">
        <v>44544</v>
      </c>
      <c r="D81" s="359" t="s">
        <v>2468</v>
      </c>
      <c r="E81" s="359" t="s">
        <v>2469</v>
      </c>
      <c r="F81" s="360"/>
      <c r="G81" s="359" t="s">
        <v>2470</v>
      </c>
      <c r="H81" s="361" t="s">
        <v>25</v>
      </c>
      <c r="I81" s="361"/>
      <c r="J81" s="362" t="s">
        <v>2471</v>
      </c>
      <c r="K81" s="359" t="s">
        <v>2217</v>
      </c>
    </row>
    <row r="82" spans="1:11" ht="30.75" customHeight="1">
      <c r="A82" s="356" t="s">
        <v>645</v>
      </c>
      <c r="B82" s="357" t="s">
        <v>10</v>
      </c>
      <c r="C82" s="367">
        <v>44348</v>
      </c>
      <c r="D82" s="359" t="s">
        <v>2360</v>
      </c>
      <c r="E82" s="359" t="s">
        <v>2472</v>
      </c>
      <c r="F82" s="360"/>
      <c r="G82" s="359" t="s">
        <v>2473</v>
      </c>
      <c r="H82" s="361" t="s">
        <v>2331</v>
      </c>
      <c r="I82" s="361"/>
      <c r="J82" s="362" t="s">
        <v>2387</v>
      </c>
      <c r="K82" s="359" t="s">
        <v>932</v>
      </c>
    </row>
    <row r="83" spans="1:11" ht="30.75" customHeight="1">
      <c r="A83" s="356" t="s">
        <v>651</v>
      </c>
      <c r="B83" s="357" t="s">
        <v>10</v>
      </c>
      <c r="C83" s="371">
        <v>44540</v>
      </c>
      <c r="D83" s="359" t="s">
        <v>2474</v>
      </c>
      <c r="E83" s="359" t="s">
        <v>2475</v>
      </c>
      <c r="F83" s="360"/>
      <c r="G83" s="359" t="s">
        <v>2476</v>
      </c>
      <c r="H83" s="361" t="s">
        <v>77</v>
      </c>
      <c r="I83" s="361" t="s">
        <v>2477</v>
      </c>
      <c r="J83" s="362" t="s">
        <v>1173</v>
      </c>
      <c r="K83" s="359" t="s">
        <v>120</v>
      </c>
    </row>
    <row r="84" spans="1:11" ht="30.75" customHeight="1">
      <c r="A84" s="356" t="s">
        <v>1091</v>
      </c>
      <c r="B84" s="357" t="s">
        <v>10</v>
      </c>
      <c r="C84" s="364">
        <v>44399</v>
      </c>
      <c r="D84" s="359" t="s">
        <v>2478</v>
      </c>
      <c r="E84" s="359" t="s">
        <v>2479</v>
      </c>
      <c r="F84" s="360"/>
      <c r="G84" s="359" t="s">
        <v>2480</v>
      </c>
      <c r="H84" s="361" t="s">
        <v>62</v>
      </c>
      <c r="I84" s="361" t="s">
        <v>2481</v>
      </c>
      <c r="J84" s="362" t="s">
        <v>1173</v>
      </c>
      <c r="K84" s="359" t="s">
        <v>120</v>
      </c>
    </row>
    <row r="85" spans="1:11" ht="30.75" customHeight="1">
      <c r="A85" s="356" t="s">
        <v>1096</v>
      </c>
      <c r="B85" s="357" t="s">
        <v>10</v>
      </c>
      <c r="C85" s="364">
        <v>44552</v>
      </c>
      <c r="D85" s="359" t="s">
        <v>2482</v>
      </c>
      <c r="E85" s="359" t="s">
        <v>2483</v>
      </c>
      <c r="F85" s="360"/>
      <c r="G85" s="359" t="s">
        <v>2484</v>
      </c>
      <c r="H85" s="361" t="s">
        <v>2331</v>
      </c>
      <c r="I85" s="361"/>
      <c r="J85" s="362" t="s">
        <v>2344</v>
      </c>
      <c r="K85" s="359" t="s">
        <v>932</v>
      </c>
    </row>
    <row r="86" spans="1:11" ht="30.75" customHeight="1">
      <c r="A86" s="356" t="s">
        <v>1099</v>
      </c>
      <c r="B86" s="357" t="s">
        <v>10</v>
      </c>
      <c r="C86" s="364">
        <v>44439</v>
      </c>
      <c r="D86" s="359" t="s">
        <v>2485</v>
      </c>
      <c r="E86" s="359" t="s">
        <v>2486</v>
      </c>
      <c r="F86" s="360"/>
      <c r="G86" s="359" t="s">
        <v>2487</v>
      </c>
      <c r="H86" s="361" t="s">
        <v>104</v>
      </c>
      <c r="I86" s="361"/>
      <c r="J86" s="362" t="s">
        <v>2488</v>
      </c>
      <c r="K86" s="359" t="s">
        <v>2489</v>
      </c>
    </row>
    <row r="87" spans="1:11" ht="30.75" customHeight="1">
      <c r="A87" s="356" t="s">
        <v>1105</v>
      </c>
      <c r="B87" s="357" t="s">
        <v>10</v>
      </c>
      <c r="C87" s="364">
        <v>44439</v>
      </c>
      <c r="D87" s="359" t="s">
        <v>2485</v>
      </c>
      <c r="E87" s="359" t="s">
        <v>2490</v>
      </c>
      <c r="F87" s="360"/>
      <c r="G87" s="359" t="s">
        <v>2491</v>
      </c>
      <c r="H87" s="361" t="s">
        <v>104</v>
      </c>
      <c r="I87" s="361"/>
      <c r="J87" s="362" t="s">
        <v>2488</v>
      </c>
      <c r="K87" s="359" t="s">
        <v>2489</v>
      </c>
    </row>
    <row r="88" spans="1:11" ht="30.75" customHeight="1">
      <c r="A88" s="356" t="s">
        <v>1109</v>
      </c>
      <c r="B88" s="357" t="s">
        <v>10</v>
      </c>
      <c r="C88" s="364">
        <v>44439</v>
      </c>
      <c r="D88" s="359" t="s">
        <v>2485</v>
      </c>
      <c r="E88" s="359" t="s">
        <v>2492</v>
      </c>
      <c r="F88" s="360"/>
      <c r="G88" s="359" t="s">
        <v>2493</v>
      </c>
      <c r="H88" s="361" t="s">
        <v>104</v>
      </c>
      <c r="I88" s="361"/>
      <c r="J88" s="362" t="s">
        <v>2387</v>
      </c>
      <c r="K88" s="359" t="s">
        <v>932</v>
      </c>
    </row>
    <row r="89" spans="1:11" ht="30.75" customHeight="1">
      <c r="A89" s="356" t="s">
        <v>1113</v>
      </c>
      <c r="B89" s="357" t="s">
        <v>10</v>
      </c>
      <c r="C89" s="368">
        <v>44390</v>
      </c>
      <c r="D89" s="359" t="s">
        <v>2494</v>
      </c>
      <c r="E89" s="359" t="s">
        <v>2495</v>
      </c>
      <c r="F89" s="360"/>
      <c r="G89" s="359" t="s">
        <v>2496</v>
      </c>
      <c r="H89" s="361" t="s">
        <v>25</v>
      </c>
      <c r="I89" s="361"/>
      <c r="J89" s="362" t="s">
        <v>2387</v>
      </c>
      <c r="K89" s="359" t="s">
        <v>802</v>
      </c>
    </row>
    <row r="90" spans="1:11" ht="30.75" customHeight="1">
      <c r="A90" s="356" t="s">
        <v>1116</v>
      </c>
      <c r="B90" s="357" t="s">
        <v>10</v>
      </c>
      <c r="C90" s="368">
        <v>44364</v>
      </c>
      <c r="D90" s="359" t="s">
        <v>2497</v>
      </c>
      <c r="E90" s="359" t="s">
        <v>2498</v>
      </c>
      <c r="F90" s="360"/>
      <c r="G90" s="359" t="s">
        <v>2228</v>
      </c>
      <c r="H90" s="361" t="s">
        <v>2331</v>
      </c>
      <c r="I90" s="361"/>
      <c r="J90" s="362" t="s">
        <v>2387</v>
      </c>
      <c r="K90" s="359" t="s">
        <v>932</v>
      </c>
    </row>
    <row r="91" spans="1:11" ht="30.75" customHeight="1">
      <c r="A91" s="356" t="s">
        <v>1123</v>
      </c>
      <c r="B91" s="357" t="s">
        <v>10</v>
      </c>
      <c r="C91" s="364">
        <v>44606</v>
      </c>
      <c r="D91" s="359" t="s">
        <v>2499</v>
      </c>
      <c r="E91" s="359" t="s">
        <v>2500</v>
      </c>
      <c r="F91" s="360"/>
      <c r="G91" s="359" t="s">
        <v>2501</v>
      </c>
      <c r="H91" s="361" t="s">
        <v>2331</v>
      </c>
      <c r="I91" s="361"/>
      <c r="J91" s="362" t="s">
        <v>2387</v>
      </c>
      <c r="K91" s="359" t="s">
        <v>932</v>
      </c>
    </row>
    <row r="92" spans="1:11" ht="30.75" customHeight="1">
      <c r="A92" s="356" t="s">
        <v>1125</v>
      </c>
      <c r="B92" s="357" t="s">
        <v>10</v>
      </c>
      <c r="C92" s="364">
        <v>44629</v>
      </c>
      <c r="D92" s="359" t="s">
        <v>2502</v>
      </c>
      <c r="E92" s="359" t="s">
        <v>2503</v>
      </c>
      <c r="F92" s="360"/>
      <c r="G92" s="359" t="s">
        <v>2504</v>
      </c>
      <c r="H92" s="361" t="s">
        <v>62</v>
      </c>
      <c r="I92" s="361" t="s">
        <v>2505</v>
      </c>
      <c r="J92" s="362" t="s">
        <v>1173</v>
      </c>
      <c r="K92" s="359" t="s">
        <v>120</v>
      </c>
    </row>
    <row r="93" spans="1:11" ht="30.75" customHeight="1">
      <c r="A93" s="356" t="s">
        <v>1129</v>
      </c>
      <c r="B93" s="357" t="s">
        <v>10</v>
      </c>
      <c r="C93" s="366">
        <v>44600</v>
      </c>
      <c r="D93" s="359" t="s">
        <v>2506</v>
      </c>
      <c r="E93" s="359" t="s">
        <v>2507</v>
      </c>
      <c r="F93" s="360"/>
      <c r="G93" s="359" t="s">
        <v>2508</v>
      </c>
      <c r="H93" s="361" t="s">
        <v>104</v>
      </c>
      <c r="I93" s="361"/>
      <c r="J93" s="362" t="s">
        <v>2509</v>
      </c>
      <c r="K93" s="359" t="s">
        <v>932</v>
      </c>
    </row>
    <row r="94" spans="1:11" ht="30.75" customHeight="1">
      <c r="A94" s="356" t="s">
        <v>1132</v>
      </c>
      <c r="B94" s="357" t="s">
        <v>10</v>
      </c>
      <c r="C94" s="368">
        <v>44417</v>
      </c>
      <c r="D94" s="359" t="s">
        <v>2510</v>
      </c>
      <c r="E94" s="359" t="s">
        <v>2511</v>
      </c>
      <c r="F94" s="360"/>
      <c r="G94" s="359" t="s">
        <v>2512</v>
      </c>
      <c r="H94" s="361" t="s">
        <v>104</v>
      </c>
      <c r="I94" s="361"/>
      <c r="J94" s="362" t="s">
        <v>2387</v>
      </c>
      <c r="K94" s="359" t="s">
        <v>932</v>
      </c>
    </row>
    <row r="95" spans="1:11" ht="30.75" customHeight="1">
      <c r="A95" s="356" t="s">
        <v>2513</v>
      </c>
      <c r="B95" s="357" t="s">
        <v>10</v>
      </c>
      <c r="C95" s="368">
        <v>44417</v>
      </c>
      <c r="D95" s="359" t="s">
        <v>2514</v>
      </c>
      <c r="E95" s="359" t="s">
        <v>2515</v>
      </c>
      <c r="F95" s="360"/>
      <c r="G95" s="359" t="s">
        <v>2516</v>
      </c>
      <c r="H95" s="361" t="s">
        <v>104</v>
      </c>
      <c r="I95" s="361"/>
      <c r="J95" s="362" t="s">
        <v>2387</v>
      </c>
      <c r="K95" s="359" t="s">
        <v>932</v>
      </c>
    </row>
    <row r="96" spans="1:11" ht="30.75" customHeight="1">
      <c r="A96" s="356" t="s">
        <v>2517</v>
      </c>
      <c r="B96" s="357" t="s">
        <v>10</v>
      </c>
      <c r="C96" s="368">
        <v>44417</v>
      </c>
      <c r="D96" s="359" t="s">
        <v>2518</v>
      </c>
      <c r="E96" s="359" t="s">
        <v>2515</v>
      </c>
      <c r="F96" s="360"/>
      <c r="G96" s="359" t="s">
        <v>2519</v>
      </c>
      <c r="H96" s="361" t="s">
        <v>104</v>
      </c>
      <c r="I96" s="361"/>
      <c r="J96" s="362" t="s">
        <v>2387</v>
      </c>
      <c r="K96" s="359" t="s">
        <v>932</v>
      </c>
    </row>
    <row r="97" spans="1:11" ht="46.5" customHeight="1">
      <c r="A97" s="356" t="s">
        <v>2520</v>
      </c>
      <c r="B97" s="357" t="s">
        <v>10</v>
      </c>
      <c r="C97" s="359"/>
      <c r="D97" s="359" t="s">
        <v>2521</v>
      </c>
      <c r="E97" s="359" t="s">
        <v>2522</v>
      </c>
      <c r="F97" s="360"/>
      <c r="G97" s="359" t="s">
        <v>2523</v>
      </c>
      <c r="H97" s="359" t="s">
        <v>22</v>
      </c>
      <c r="I97" s="359"/>
      <c r="J97" s="362" t="s">
        <v>2524</v>
      </c>
      <c r="K97" s="359" t="s">
        <v>932</v>
      </c>
    </row>
    <row r="98" spans="1:11" ht="30.75" customHeight="1">
      <c r="A98" s="356" t="s">
        <v>2525</v>
      </c>
      <c r="B98" s="357" t="s">
        <v>10</v>
      </c>
      <c r="C98" s="359"/>
      <c r="D98" s="359" t="s">
        <v>2526</v>
      </c>
      <c r="E98" s="359" t="s">
        <v>2527</v>
      </c>
      <c r="F98" s="360"/>
      <c r="G98" s="359" t="s">
        <v>2528</v>
      </c>
      <c r="H98" s="363" t="s">
        <v>189</v>
      </c>
      <c r="I98" s="359"/>
      <c r="J98" s="362" t="s">
        <v>2529</v>
      </c>
      <c r="K98" s="359" t="s">
        <v>802</v>
      </c>
    </row>
    <row r="99" spans="1:11" ht="47.25" customHeight="1">
      <c r="A99" s="356" t="s">
        <v>2530</v>
      </c>
      <c r="B99" s="357" t="s">
        <v>10</v>
      </c>
      <c r="C99" s="372">
        <v>44642</v>
      </c>
      <c r="D99" s="363" t="s">
        <v>2531</v>
      </c>
      <c r="E99" s="363" t="s">
        <v>2532</v>
      </c>
      <c r="F99" s="360"/>
      <c r="G99" s="363" t="s">
        <v>2533</v>
      </c>
      <c r="H99" s="363" t="s">
        <v>118</v>
      </c>
      <c r="I99" s="363"/>
      <c r="J99" s="362" t="s">
        <v>2387</v>
      </c>
      <c r="K99" s="359" t="s">
        <v>802</v>
      </c>
    </row>
    <row r="100" spans="1:11" ht="30.75" customHeight="1">
      <c r="A100" s="356" t="s">
        <v>2534</v>
      </c>
      <c r="B100" s="357" t="s">
        <v>10</v>
      </c>
      <c r="C100" s="372">
        <v>44642</v>
      </c>
      <c r="D100" s="363" t="s">
        <v>2535</v>
      </c>
      <c r="E100" s="363" t="s">
        <v>2536</v>
      </c>
      <c r="F100" s="360"/>
      <c r="G100" s="363" t="s">
        <v>2537</v>
      </c>
      <c r="H100" s="363" t="s">
        <v>118</v>
      </c>
      <c r="I100" s="363"/>
      <c r="J100" s="373" t="s">
        <v>2538</v>
      </c>
      <c r="K100" s="359" t="s">
        <v>71</v>
      </c>
    </row>
    <row r="101" spans="1:11" ht="30.75" customHeight="1">
      <c r="A101" s="356" t="s">
        <v>2539</v>
      </c>
      <c r="B101" s="357" t="s">
        <v>10</v>
      </c>
      <c r="C101" s="374">
        <v>44642</v>
      </c>
      <c r="D101" s="375" t="s">
        <v>2540</v>
      </c>
      <c r="E101" s="375" t="s">
        <v>2541</v>
      </c>
      <c r="F101" s="360"/>
      <c r="G101" s="375" t="s">
        <v>2542</v>
      </c>
      <c r="H101" s="363" t="s">
        <v>118</v>
      </c>
      <c r="I101" s="363"/>
      <c r="J101" s="373" t="s">
        <v>2538</v>
      </c>
      <c r="K101" s="359" t="s">
        <v>71</v>
      </c>
    </row>
    <row r="102" spans="1:11" ht="30.75" customHeight="1">
      <c r="A102" s="356" t="s">
        <v>2543</v>
      </c>
      <c r="B102" s="357" t="s">
        <v>10</v>
      </c>
      <c r="C102" s="374">
        <v>44642</v>
      </c>
      <c r="D102" s="375" t="s">
        <v>2544</v>
      </c>
      <c r="E102" s="375" t="s">
        <v>2545</v>
      </c>
      <c r="F102" s="360"/>
      <c r="G102" s="375" t="s">
        <v>2546</v>
      </c>
      <c r="H102" s="363" t="s">
        <v>118</v>
      </c>
      <c r="I102" s="363"/>
      <c r="J102" s="373" t="s">
        <v>2547</v>
      </c>
      <c r="K102" s="359" t="s">
        <v>2217</v>
      </c>
    </row>
    <row r="103" spans="1:11" ht="30.75" customHeight="1">
      <c r="A103" s="356" t="s">
        <v>2548</v>
      </c>
      <c r="B103" s="357" t="s">
        <v>10</v>
      </c>
      <c r="C103" s="374">
        <v>44579</v>
      </c>
      <c r="D103" s="375" t="s">
        <v>2549</v>
      </c>
      <c r="E103" s="375" t="s">
        <v>2550</v>
      </c>
      <c r="F103" s="360"/>
      <c r="G103" s="375" t="s">
        <v>2551</v>
      </c>
      <c r="H103" s="363" t="s">
        <v>2267</v>
      </c>
      <c r="I103" s="363"/>
      <c r="J103" s="373" t="s">
        <v>2552</v>
      </c>
      <c r="K103" s="359" t="s">
        <v>741</v>
      </c>
    </row>
    <row r="104" spans="1:11" ht="30.75" customHeight="1">
      <c r="A104" s="356" t="s">
        <v>2553</v>
      </c>
      <c r="B104" s="357" t="s">
        <v>10</v>
      </c>
      <c r="C104" s="374">
        <v>44613</v>
      </c>
      <c r="D104" s="375" t="s">
        <v>2554</v>
      </c>
      <c r="E104" s="375" t="s">
        <v>2555</v>
      </c>
      <c r="F104" s="360"/>
      <c r="G104" s="375" t="s">
        <v>2556</v>
      </c>
      <c r="H104" s="363" t="s">
        <v>189</v>
      </c>
      <c r="I104" s="363"/>
      <c r="J104" s="373" t="s">
        <v>2552</v>
      </c>
      <c r="K104" s="359" t="s">
        <v>741</v>
      </c>
    </row>
    <row r="105" spans="1:11" ht="30.75" customHeight="1">
      <c r="A105" s="356" t="s">
        <v>2557</v>
      </c>
      <c r="B105" s="357" t="s">
        <v>10</v>
      </c>
      <c r="C105" s="374">
        <v>44642</v>
      </c>
      <c r="D105" s="375" t="s">
        <v>2535</v>
      </c>
      <c r="E105" s="375" t="s">
        <v>2558</v>
      </c>
      <c r="F105" s="360"/>
      <c r="G105" s="375" t="s">
        <v>2537</v>
      </c>
      <c r="H105" s="363" t="s">
        <v>118</v>
      </c>
      <c r="I105" s="363"/>
      <c r="J105" s="373" t="s">
        <v>2559</v>
      </c>
      <c r="K105" s="359" t="s">
        <v>518</v>
      </c>
    </row>
    <row r="106" spans="1:11" ht="30.75" customHeight="1">
      <c r="A106" s="356" t="s">
        <v>2560</v>
      </c>
      <c r="B106" s="357" t="s">
        <v>10</v>
      </c>
      <c r="C106" s="374">
        <v>44614</v>
      </c>
      <c r="D106" s="375" t="s">
        <v>2561</v>
      </c>
      <c r="E106" s="375" t="s">
        <v>2562</v>
      </c>
      <c r="F106" s="360"/>
      <c r="G106" s="375" t="s">
        <v>2563</v>
      </c>
      <c r="H106" s="359" t="s">
        <v>649</v>
      </c>
      <c r="I106" s="363"/>
      <c r="J106" s="373" t="s">
        <v>2564</v>
      </c>
      <c r="K106" s="359" t="s">
        <v>89</v>
      </c>
    </row>
    <row r="107" spans="1:11" ht="38.25" customHeight="1">
      <c r="A107" s="356" t="s">
        <v>2565</v>
      </c>
      <c r="B107" s="357" t="s">
        <v>10</v>
      </c>
      <c r="C107" s="374">
        <v>44586</v>
      </c>
      <c r="D107" s="375" t="s">
        <v>2566</v>
      </c>
      <c r="E107" s="375" t="s">
        <v>2567</v>
      </c>
      <c r="F107" s="360"/>
      <c r="G107" s="375" t="s">
        <v>2568</v>
      </c>
      <c r="H107" s="363" t="s">
        <v>2331</v>
      </c>
      <c r="I107" s="363"/>
      <c r="J107" s="373" t="s">
        <v>2552</v>
      </c>
      <c r="K107" s="359" t="s">
        <v>741</v>
      </c>
    </row>
    <row r="108" spans="1:11" ht="30.75" customHeight="1">
      <c r="A108" s="356" t="s">
        <v>2569</v>
      </c>
      <c r="B108" s="357" t="s">
        <v>10</v>
      </c>
      <c r="C108" s="372">
        <v>38651</v>
      </c>
      <c r="D108" s="376" t="s">
        <v>2570</v>
      </c>
      <c r="E108" s="376" t="s">
        <v>2571</v>
      </c>
      <c r="F108" s="360"/>
      <c r="G108" s="376" t="s">
        <v>2572</v>
      </c>
      <c r="H108" s="376" t="s">
        <v>118</v>
      </c>
      <c r="I108" s="376"/>
      <c r="J108" s="377" t="s">
        <v>2573</v>
      </c>
      <c r="K108" s="359" t="s">
        <v>71</v>
      </c>
    </row>
    <row r="109" spans="1:11" ht="30.75" customHeight="1">
      <c r="A109" s="356" t="s">
        <v>2574</v>
      </c>
      <c r="B109" s="357" t="s">
        <v>10</v>
      </c>
      <c r="C109" s="374">
        <v>44732</v>
      </c>
      <c r="D109" s="375" t="s">
        <v>2575</v>
      </c>
      <c r="E109" s="375" t="s">
        <v>2576</v>
      </c>
      <c r="F109" s="360"/>
      <c r="G109" s="375" t="s">
        <v>2551</v>
      </c>
      <c r="H109" s="363" t="s">
        <v>118</v>
      </c>
      <c r="I109" s="363"/>
      <c r="J109" s="373" t="s">
        <v>2547</v>
      </c>
      <c r="K109" s="359" t="s">
        <v>2217</v>
      </c>
    </row>
    <row r="110" spans="1:11" ht="30.75" customHeight="1">
      <c r="A110" s="356" t="s">
        <v>2577</v>
      </c>
      <c r="B110" s="357" t="s">
        <v>10</v>
      </c>
      <c r="C110" s="834">
        <v>44732</v>
      </c>
      <c r="D110" s="835" t="s">
        <v>2575</v>
      </c>
      <c r="E110" s="835" t="s">
        <v>2576</v>
      </c>
      <c r="F110" s="360"/>
      <c r="G110" s="835" t="s">
        <v>2578</v>
      </c>
      <c r="H110" s="363" t="s">
        <v>118</v>
      </c>
      <c r="I110" s="363"/>
      <c r="J110" s="373" t="s">
        <v>2547</v>
      </c>
      <c r="K110" s="359" t="s">
        <v>2217</v>
      </c>
    </row>
    <row r="111" spans="1:11" ht="30.75" customHeight="1">
      <c r="A111" s="356" t="s">
        <v>2579</v>
      </c>
      <c r="B111" s="357" t="s">
        <v>10</v>
      </c>
      <c r="C111" s="834">
        <v>44732</v>
      </c>
      <c r="D111" s="835" t="s">
        <v>2580</v>
      </c>
      <c r="E111" s="835" t="s">
        <v>2581</v>
      </c>
      <c r="F111" s="360"/>
      <c r="G111" s="835" t="s">
        <v>2582</v>
      </c>
      <c r="H111" s="363" t="s">
        <v>118</v>
      </c>
      <c r="I111" s="363"/>
      <c r="J111" s="373" t="s">
        <v>2547</v>
      </c>
      <c r="K111" s="359" t="s">
        <v>2217</v>
      </c>
    </row>
    <row r="112" spans="1:11" ht="30.75" customHeight="1">
      <c r="A112" s="356" t="s">
        <v>2583</v>
      </c>
      <c r="B112" s="357" t="s">
        <v>10</v>
      </c>
      <c r="C112" s="834">
        <v>44732</v>
      </c>
      <c r="D112" s="835" t="s">
        <v>2580</v>
      </c>
      <c r="E112" s="835" t="s">
        <v>2584</v>
      </c>
      <c r="F112" s="360"/>
      <c r="G112" s="835" t="s">
        <v>2585</v>
      </c>
      <c r="H112" s="363" t="s">
        <v>118</v>
      </c>
      <c r="I112" s="363"/>
      <c r="J112" s="373" t="s">
        <v>2547</v>
      </c>
      <c r="K112" s="359" t="s">
        <v>2217</v>
      </c>
    </row>
    <row r="113" spans="1:11" ht="30.75" customHeight="1">
      <c r="A113" s="356" t="s">
        <v>2586</v>
      </c>
      <c r="B113" s="357" t="s">
        <v>10</v>
      </c>
      <c r="C113" s="834">
        <v>44732</v>
      </c>
      <c r="D113" s="835" t="s">
        <v>2587</v>
      </c>
      <c r="E113" s="835" t="s">
        <v>2588</v>
      </c>
      <c r="F113" s="360"/>
      <c r="G113" s="835" t="s">
        <v>2589</v>
      </c>
      <c r="H113" s="363" t="s">
        <v>118</v>
      </c>
      <c r="I113" s="363"/>
      <c r="J113" s="373" t="s">
        <v>2547</v>
      </c>
      <c r="K113" s="359" t="s">
        <v>2217</v>
      </c>
    </row>
    <row r="114" spans="1:11" ht="30.75" customHeight="1">
      <c r="A114" s="356" t="s">
        <v>2590</v>
      </c>
      <c r="B114" s="357" t="s">
        <v>10</v>
      </c>
      <c r="C114" s="834">
        <v>44732</v>
      </c>
      <c r="D114" s="835" t="s">
        <v>2591</v>
      </c>
      <c r="E114" s="835" t="s">
        <v>2592</v>
      </c>
      <c r="F114" s="360"/>
      <c r="G114" s="835" t="s">
        <v>2593</v>
      </c>
      <c r="H114" s="363" t="s">
        <v>118</v>
      </c>
      <c r="I114" s="363"/>
      <c r="J114" s="373" t="s">
        <v>2547</v>
      </c>
      <c r="K114" s="359" t="s">
        <v>2217</v>
      </c>
    </row>
    <row r="115" spans="1:11" ht="30.75" customHeight="1">
      <c r="A115" s="356" t="s">
        <v>2594</v>
      </c>
      <c r="B115" s="357" t="s">
        <v>10</v>
      </c>
      <c r="C115" s="374">
        <v>44761</v>
      </c>
      <c r="D115" s="375" t="s">
        <v>2595</v>
      </c>
      <c r="E115" s="375" t="s">
        <v>2596</v>
      </c>
      <c r="F115" s="360"/>
      <c r="G115" s="363" t="s">
        <v>2597</v>
      </c>
      <c r="H115" s="363" t="s">
        <v>1028</v>
      </c>
      <c r="I115" s="363"/>
      <c r="J115" s="373" t="s">
        <v>2547</v>
      </c>
      <c r="K115" s="359" t="s">
        <v>2217</v>
      </c>
    </row>
    <row r="116" spans="1:11" ht="30.75" customHeight="1">
      <c r="A116" s="356" t="s">
        <v>2598</v>
      </c>
      <c r="B116" s="357" t="s">
        <v>10</v>
      </c>
      <c r="C116" s="834">
        <v>44761</v>
      </c>
      <c r="D116" s="835" t="s">
        <v>2599</v>
      </c>
      <c r="E116" s="835" t="s">
        <v>2596</v>
      </c>
      <c r="F116" s="360"/>
      <c r="G116" s="363" t="s">
        <v>2597</v>
      </c>
      <c r="H116" s="363" t="s">
        <v>1028</v>
      </c>
      <c r="I116" s="363"/>
      <c r="J116" s="373" t="s">
        <v>2600</v>
      </c>
      <c r="K116" s="359" t="s">
        <v>89</v>
      </c>
    </row>
    <row r="117" spans="1:11" ht="30.75" customHeight="1">
      <c r="A117" s="356" t="s">
        <v>2601</v>
      </c>
      <c r="B117" s="357" t="s">
        <v>10</v>
      </c>
      <c r="C117" s="834">
        <v>44761</v>
      </c>
      <c r="D117" s="835" t="s">
        <v>2602</v>
      </c>
      <c r="E117" s="835" t="s">
        <v>2596</v>
      </c>
      <c r="F117" s="360"/>
      <c r="G117" s="363" t="s">
        <v>2597</v>
      </c>
      <c r="H117" s="363" t="s">
        <v>1028</v>
      </c>
      <c r="I117" s="363"/>
      <c r="J117" s="373" t="s">
        <v>2600</v>
      </c>
      <c r="K117" s="359" t="s">
        <v>89</v>
      </c>
    </row>
    <row r="118" spans="1:11" ht="30.75" customHeight="1">
      <c r="A118" s="356" t="s">
        <v>2603</v>
      </c>
      <c r="B118" s="357" t="s">
        <v>10</v>
      </c>
      <c r="C118" s="834">
        <v>44761</v>
      </c>
      <c r="D118" s="835" t="s">
        <v>2604</v>
      </c>
      <c r="E118" s="835" t="s">
        <v>2596</v>
      </c>
      <c r="F118" s="360"/>
      <c r="G118" s="363" t="s">
        <v>2597</v>
      </c>
      <c r="H118" s="363" t="s">
        <v>1028</v>
      </c>
      <c r="I118" s="363"/>
      <c r="J118" s="373" t="s">
        <v>2600</v>
      </c>
      <c r="K118" s="359" t="s">
        <v>89</v>
      </c>
    </row>
    <row r="119" spans="1:11" ht="30.75" customHeight="1">
      <c r="A119" s="356" t="s">
        <v>2605</v>
      </c>
      <c r="B119" s="357" t="s">
        <v>10</v>
      </c>
      <c r="C119" s="834">
        <v>44761</v>
      </c>
      <c r="D119" s="836" t="s">
        <v>2606</v>
      </c>
      <c r="E119" s="835" t="s">
        <v>2596</v>
      </c>
      <c r="F119" s="360"/>
      <c r="G119" s="363" t="s">
        <v>2597</v>
      </c>
      <c r="H119" s="363" t="s">
        <v>1028</v>
      </c>
      <c r="I119" s="363"/>
      <c r="J119" s="373" t="s">
        <v>2607</v>
      </c>
      <c r="K119" s="359" t="s">
        <v>89</v>
      </c>
    </row>
    <row r="120" spans="1:11" ht="30.75" customHeight="1">
      <c r="A120" s="356" t="s">
        <v>2608</v>
      </c>
      <c r="B120" s="357" t="s">
        <v>10</v>
      </c>
      <c r="C120" s="834">
        <v>44761</v>
      </c>
      <c r="D120" s="835" t="s">
        <v>2609</v>
      </c>
      <c r="E120" s="835" t="s">
        <v>2596</v>
      </c>
      <c r="F120" s="360"/>
      <c r="G120" s="363" t="s">
        <v>2597</v>
      </c>
      <c r="H120" s="363" t="s">
        <v>1028</v>
      </c>
      <c r="I120" s="363"/>
      <c r="J120" s="373" t="s">
        <v>2600</v>
      </c>
      <c r="K120" s="359" t="s">
        <v>89</v>
      </c>
    </row>
    <row r="121" spans="1:11" ht="30.75" customHeight="1">
      <c r="A121" s="356" t="s">
        <v>2610</v>
      </c>
      <c r="B121" s="357" t="s">
        <v>10</v>
      </c>
      <c r="C121" s="378">
        <v>44984</v>
      </c>
      <c r="D121" s="363" t="s">
        <v>2611</v>
      </c>
      <c r="E121" s="363" t="s">
        <v>2612</v>
      </c>
      <c r="F121" s="360"/>
      <c r="G121" s="363" t="s">
        <v>2613</v>
      </c>
      <c r="H121" s="363" t="s">
        <v>118</v>
      </c>
      <c r="I121" s="363"/>
      <c r="J121" s="373" t="s">
        <v>2614</v>
      </c>
      <c r="K121" s="359" t="s">
        <v>2615</v>
      </c>
    </row>
    <row r="122" spans="1:11" ht="30.75" customHeight="1">
      <c r="A122" s="356" t="s">
        <v>2616</v>
      </c>
      <c r="B122" s="357" t="s">
        <v>10</v>
      </c>
      <c r="C122" s="379">
        <v>45021</v>
      </c>
      <c r="D122" s="380" t="s">
        <v>2617</v>
      </c>
      <c r="E122" s="380" t="s">
        <v>2618</v>
      </c>
      <c r="F122" s="360"/>
      <c r="G122" s="381" t="s">
        <v>2619</v>
      </c>
      <c r="H122" s="363" t="s">
        <v>118</v>
      </c>
      <c r="I122" s="363"/>
      <c r="J122" s="373" t="s">
        <v>2607</v>
      </c>
      <c r="K122" s="359" t="s">
        <v>89</v>
      </c>
    </row>
    <row r="123" spans="1:11" ht="30.75" customHeight="1">
      <c r="A123" s="356" t="s">
        <v>2620</v>
      </c>
      <c r="B123" s="357" t="s">
        <v>10</v>
      </c>
      <c r="C123" s="382">
        <v>45222</v>
      </c>
      <c r="D123" s="380" t="s">
        <v>2621</v>
      </c>
      <c r="E123" s="380" t="s">
        <v>2622</v>
      </c>
      <c r="F123" s="360"/>
      <c r="G123" s="380" t="s">
        <v>2623</v>
      </c>
      <c r="H123" s="363" t="s">
        <v>77</v>
      </c>
      <c r="I123" s="363"/>
      <c r="J123" s="373" t="s">
        <v>2607</v>
      </c>
      <c r="K123" s="359" t="s">
        <v>89</v>
      </c>
    </row>
    <row r="124" spans="1:11" ht="30.75" customHeight="1">
      <c r="A124" s="356" t="s">
        <v>2624</v>
      </c>
      <c r="B124" s="357" t="s">
        <v>10</v>
      </c>
      <c r="C124" s="378">
        <v>45250</v>
      </c>
      <c r="D124" s="363" t="s">
        <v>2625</v>
      </c>
      <c r="E124" s="381" t="s">
        <v>2090</v>
      </c>
      <c r="F124" s="360"/>
      <c r="G124" s="380" t="s">
        <v>2626</v>
      </c>
      <c r="H124" s="363" t="s">
        <v>20</v>
      </c>
      <c r="I124" s="363"/>
      <c r="J124" s="373" t="s">
        <v>2627</v>
      </c>
      <c r="K124" s="359" t="s">
        <v>89</v>
      </c>
    </row>
    <row r="125" spans="1:11" ht="46.5" customHeight="1">
      <c r="A125" s="356" t="s">
        <v>2628</v>
      </c>
      <c r="B125" s="357" t="s">
        <v>10</v>
      </c>
      <c r="C125" s="379">
        <v>45355</v>
      </c>
      <c r="D125" s="363" t="s">
        <v>1761</v>
      </c>
      <c r="E125" s="380" t="s">
        <v>2629</v>
      </c>
      <c r="F125" s="360"/>
      <c r="G125" s="380" t="s">
        <v>2630</v>
      </c>
      <c r="H125" s="363" t="s">
        <v>20</v>
      </c>
      <c r="I125" s="363"/>
      <c r="J125" s="373" t="s">
        <v>2627</v>
      </c>
      <c r="K125" s="359" t="s">
        <v>89</v>
      </c>
    </row>
    <row r="126" spans="1:11" ht="30.75" customHeight="1">
      <c r="A126" s="356" t="s">
        <v>2631</v>
      </c>
      <c r="B126" s="357" t="s">
        <v>10</v>
      </c>
      <c r="C126" s="364">
        <v>45544</v>
      </c>
      <c r="D126" s="359" t="s">
        <v>2632</v>
      </c>
      <c r="E126" s="380" t="s">
        <v>2633</v>
      </c>
      <c r="F126" s="360"/>
      <c r="G126" s="359" t="s">
        <v>2634</v>
      </c>
      <c r="H126" s="359" t="s">
        <v>649</v>
      </c>
      <c r="I126" s="359"/>
      <c r="J126" s="373" t="s">
        <v>2607</v>
      </c>
      <c r="K126" s="359" t="s">
        <v>89</v>
      </c>
    </row>
    <row r="127" spans="1:11" ht="61.5" customHeight="1">
      <c r="A127" s="356" t="s">
        <v>2635</v>
      </c>
      <c r="B127" s="357" t="s">
        <v>10</v>
      </c>
      <c r="C127" s="383">
        <v>44796</v>
      </c>
      <c r="D127" s="359" t="s">
        <v>2636</v>
      </c>
      <c r="E127" s="381" t="s">
        <v>2637</v>
      </c>
      <c r="F127" s="360"/>
      <c r="G127" s="380" t="s">
        <v>2638</v>
      </c>
      <c r="H127" s="359" t="s">
        <v>25</v>
      </c>
      <c r="I127" s="359"/>
      <c r="J127" s="373" t="s">
        <v>2639</v>
      </c>
      <c r="K127" s="359" t="s">
        <v>802</v>
      </c>
    </row>
    <row r="128" spans="1:11" ht="61.5" customHeight="1">
      <c r="A128" s="356" t="s">
        <v>2640</v>
      </c>
      <c r="B128" s="357" t="s">
        <v>10</v>
      </c>
      <c r="C128" s="364">
        <v>44775</v>
      </c>
      <c r="D128" s="359" t="s">
        <v>2641</v>
      </c>
      <c r="E128" s="380" t="s">
        <v>2642</v>
      </c>
      <c r="F128" s="360"/>
      <c r="G128" s="380" t="s">
        <v>2643</v>
      </c>
      <c r="H128" s="359" t="s">
        <v>35</v>
      </c>
      <c r="I128" s="359"/>
      <c r="J128" s="373" t="s">
        <v>2644</v>
      </c>
      <c r="K128" s="359" t="s">
        <v>802</v>
      </c>
    </row>
    <row r="129" spans="1:11" ht="30.75" customHeight="1">
      <c r="A129" s="356" t="s">
        <v>2645</v>
      </c>
      <c r="B129" s="357" t="s">
        <v>10</v>
      </c>
      <c r="C129" s="364">
        <v>44971</v>
      </c>
      <c r="D129" s="359" t="s">
        <v>2646</v>
      </c>
      <c r="E129" s="380" t="s">
        <v>2647</v>
      </c>
      <c r="F129" s="360"/>
      <c r="G129" s="380" t="s">
        <v>2648</v>
      </c>
      <c r="H129" s="363" t="s">
        <v>77</v>
      </c>
      <c r="I129" s="359"/>
      <c r="J129" s="373" t="s">
        <v>2607</v>
      </c>
      <c r="K129" s="359" t="s">
        <v>89</v>
      </c>
    </row>
    <row r="130" spans="1:11" ht="30.75" customHeight="1">
      <c r="A130" s="356" t="s">
        <v>2649</v>
      </c>
      <c r="B130" s="357" t="s">
        <v>10</v>
      </c>
      <c r="C130" s="364">
        <v>45002</v>
      </c>
      <c r="D130" s="359" t="s">
        <v>2650</v>
      </c>
      <c r="E130" s="380" t="s">
        <v>2651</v>
      </c>
      <c r="F130" s="360"/>
      <c r="G130" s="380" t="s">
        <v>2648</v>
      </c>
      <c r="H130" s="363" t="s">
        <v>77</v>
      </c>
      <c r="I130" s="359"/>
      <c r="J130" s="373" t="s">
        <v>2644</v>
      </c>
      <c r="K130" s="359" t="s">
        <v>802</v>
      </c>
    </row>
    <row r="131" spans="1:11" ht="30.75" customHeight="1">
      <c r="A131" s="356" t="s">
        <v>2652</v>
      </c>
      <c r="B131" s="357" t="s">
        <v>10</v>
      </c>
      <c r="C131" s="364">
        <v>45028</v>
      </c>
      <c r="D131" s="359" t="s">
        <v>2653</v>
      </c>
      <c r="E131" s="380" t="s">
        <v>2654</v>
      </c>
      <c r="F131" s="360"/>
      <c r="G131" s="359" t="s">
        <v>2655</v>
      </c>
      <c r="H131" s="359" t="s">
        <v>77</v>
      </c>
      <c r="I131" s="359"/>
      <c r="J131" s="373" t="s">
        <v>2607</v>
      </c>
      <c r="K131" s="359" t="s">
        <v>802</v>
      </c>
    </row>
    <row r="132" spans="1:11" ht="30.75" customHeight="1">
      <c r="A132" s="356" t="s">
        <v>2656</v>
      </c>
      <c r="B132" s="357" t="s">
        <v>10</v>
      </c>
      <c r="C132" s="364">
        <v>45076</v>
      </c>
      <c r="D132" s="359" t="s">
        <v>2657</v>
      </c>
      <c r="E132" s="380" t="s">
        <v>1045</v>
      </c>
      <c r="F132" s="360"/>
      <c r="G132" s="359" t="s">
        <v>2658</v>
      </c>
      <c r="H132" s="359" t="s">
        <v>649</v>
      </c>
      <c r="I132" s="359"/>
      <c r="J132" s="373" t="s">
        <v>2644</v>
      </c>
      <c r="K132" s="359" t="s">
        <v>802</v>
      </c>
    </row>
    <row r="133" spans="1:11" ht="62.25" customHeight="1">
      <c r="A133" s="356" t="s">
        <v>2659</v>
      </c>
      <c r="B133" s="357" t="s">
        <v>10</v>
      </c>
      <c r="C133" s="364">
        <v>45077</v>
      </c>
      <c r="D133" s="359" t="s">
        <v>2660</v>
      </c>
      <c r="E133" s="837" t="s">
        <v>2661</v>
      </c>
      <c r="F133" s="360"/>
      <c r="G133" s="380" t="s">
        <v>2662</v>
      </c>
      <c r="H133" s="359" t="s">
        <v>25</v>
      </c>
      <c r="I133" s="359"/>
      <c r="J133" s="373" t="s">
        <v>2607</v>
      </c>
      <c r="K133" s="359" t="s">
        <v>2212</v>
      </c>
    </row>
    <row r="134" spans="1:11" ht="61.5" customHeight="1">
      <c r="A134" s="356" t="s">
        <v>2663</v>
      </c>
      <c r="B134" s="357" t="s">
        <v>10</v>
      </c>
      <c r="C134" s="364">
        <v>45077</v>
      </c>
      <c r="D134" s="359" t="s">
        <v>2664</v>
      </c>
      <c r="E134" s="837" t="s">
        <v>2665</v>
      </c>
      <c r="F134" s="360"/>
      <c r="G134" s="380" t="s">
        <v>2666</v>
      </c>
      <c r="H134" s="359" t="s">
        <v>25</v>
      </c>
      <c r="I134" s="359"/>
      <c r="J134" s="373" t="s">
        <v>2607</v>
      </c>
      <c r="K134" s="359" t="s">
        <v>2212</v>
      </c>
    </row>
    <row r="135" spans="1:11" ht="61.5" customHeight="1">
      <c r="A135" s="356" t="s">
        <v>2667</v>
      </c>
      <c r="B135" s="357" t="s">
        <v>10</v>
      </c>
      <c r="C135" s="364">
        <v>45077</v>
      </c>
      <c r="D135" s="359" t="s">
        <v>2668</v>
      </c>
      <c r="E135" s="837" t="s">
        <v>2669</v>
      </c>
      <c r="F135" s="360"/>
      <c r="G135" s="380" t="s">
        <v>2670</v>
      </c>
      <c r="H135" s="359" t="s">
        <v>25</v>
      </c>
      <c r="I135" s="359"/>
      <c r="J135" s="373" t="s">
        <v>2607</v>
      </c>
      <c r="K135" s="359" t="s">
        <v>2212</v>
      </c>
    </row>
    <row r="136" spans="1:11" ht="61.5" customHeight="1">
      <c r="A136" s="356" t="s">
        <v>2671</v>
      </c>
      <c r="B136" s="357" t="s">
        <v>10</v>
      </c>
      <c r="C136" s="364">
        <v>45138</v>
      </c>
      <c r="D136" s="359" t="s">
        <v>2672</v>
      </c>
      <c r="E136" s="381" t="s">
        <v>2673</v>
      </c>
      <c r="F136" s="360"/>
      <c r="G136" s="359" t="s">
        <v>2674</v>
      </c>
      <c r="H136" s="363" t="s">
        <v>77</v>
      </c>
      <c r="I136" s="359"/>
      <c r="J136" s="373" t="s">
        <v>2607</v>
      </c>
      <c r="K136" s="359" t="s">
        <v>2212</v>
      </c>
    </row>
    <row r="137" spans="1:11" ht="30.75" customHeight="1">
      <c r="A137" s="356" t="s">
        <v>2675</v>
      </c>
      <c r="B137" s="357" t="s">
        <v>10</v>
      </c>
      <c r="C137" s="364">
        <v>45327</v>
      </c>
      <c r="D137" s="359" t="s">
        <v>2676</v>
      </c>
      <c r="E137" s="837" t="s">
        <v>2669</v>
      </c>
      <c r="F137" s="360"/>
      <c r="G137" s="380" t="s">
        <v>2677</v>
      </c>
      <c r="H137" s="359" t="s">
        <v>25</v>
      </c>
      <c r="I137" s="359"/>
      <c r="J137" s="373" t="s">
        <v>2607</v>
      </c>
      <c r="K137" s="359" t="s">
        <v>89</v>
      </c>
    </row>
    <row r="138" spans="1:11" ht="30.75" customHeight="1">
      <c r="A138" s="356" t="s">
        <v>2678</v>
      </c>
      <c r="B138" s="357" t="s">
        <v>10</v>
      </c>
      <c r="C138" s="364">
        <v>45399</v>
      </c>
      <c r="D138" s="359" t="s">
        <v>2679</v>
      </c>
      <c r="E138" s="359" t="s">
        <v>2680</v>
      </c>
      <c r="F138" s="360"/>
      <c r="G138" s="359" t="s">
        <v>2681</v>
      </c>
      <c r="H138" s="359" t="s">
        <v>77</v>
      </c>
      <c r="I138" s="359"/>
      <c r="J138" s="373" t="s">
        <v>2644</v>
      </c>
      <c r="K138" s="359" t="s">
        <v>89</v>
      </c>
    </row>
    <row r="139" spans="1:11" ht="30.75" customHeight="1">
      <c r="A139" s="356" t="s">
        <v>2682</v>
      </c>
      <c r="B139" s="357" t="s">
        <v>10</v>
      </c>
      <c r="C139" s="364">
        <v>45399</v>
      </c>
      <c r="D139" s="359" t="s">
        <v>2683</v>
      </c>
      <c r="E139" s="359" t="s">
        <v>2680</v>
      </c>
      <c r="F139" s="360"/>
      <c r="G139" s="359" t="s">
        <v>2681</v>
      </c>
      <c r="H139" s="359" t="s">
        <v>77</v>
      </c>
      <c r="I139" s="359"/>
      <c r="J139" s="373" t="s">
        <v>2607</v>
      </c>
      <c r="K139" s="359" t="s">
        <v>89</v>
      </c>
    </row>
    <row r="140" spans="1:11" ht="42.75" customHeight="1">
      <c r="A140" s="356" t="s">
        <v>2684</v>
      </c>
      <c r="B140" s="357" t="s">
        <v>10</v>
      </c>
      <c r="C140" s="364">
        <v>45532</v>
      </c>
      <c r="D140" s="359" t="s">
        <v>2685</v>
      </c>
      <c r="E140" s="381" t="s">
        <v>2686</v>
      </c>
      <c r="F140" s="360"/>
      <c r="G140" s="380" t="s">
        <v>2687</v>
      </c>
      <c r="H140" s="359" t="s">
        <v>20</v>
      </c>
      <c r="I140" s="359"/>
      <c r="J140" s="373" t="s">
        <v>2644</v>
      </c>
      <c r="K140" s="359" t="s">
        <v>802</v>
      </c>
    </row>
    <row r="141" spans="1:11" ht="36.75" customHeight="1">
      <c r="A141" s="356" t="s">
        <v>2688</v>
      </c>
      <c r="B141" s="357" t="s">
        <v>10</v>
      </c>
      <c r="C141" s="364">
        <v>45489</v>
      </c>
      <c r="D141" s="359" t="s">
        <v>2689</v>
      </c>
      <c r="E141" s="359" t="s">
        <v>2690</v>
      </c>
      <c r="F141" s="360"/>
      <c r="G141" s="380" t="s">
        <v>2691</v>
      </c>
      <c r="H141" s="359" t="s">
        <v>35</v>
      </c>
      <c r="I141" s="359"/>
      <c r="J141" s="373" t="s">
        <v>2607</v>
      </c>
      <c r="K141" s="359" t="s">
        <v>89</v>
      </c>
    </row>
    <row r="142" spans="1:11" ht="42.75" customHeight="1">
      <c r="A142" s="356" t="s">
        <v>2692</v>
      </c>
      <c r="B142" s="357" t="s">
        <v>10</v>
      </c>
      <c r="C142" s="364">
        <v>45609</v>
      </c>
      <c r="D142" s="359" t="s">
        <v>2693</v>
      </c>
      <c r="E142" s="381" t="s">
        <v>2694</v>
      </c>
      <c r="F142" s="360"/>
      <c r="G142" s="359" t="s">
        <v>2695</v>
      </c>
      <c r="H142" s="363" t="s">
        <v>77</v>
      </c>
      <c r="I142" s="359"/>
      <c r="J142" s="373" t="s">
        <v>2644</v>
      </c>
      <c r="K142" s="359" t="s">
        <v>802</v>
      </c>
    </row>
    <row r="143" spans="1:11" ht="30.75" customHeight="1">
      <c r="A143" s="356" t="s">
        <v>2696</v>
      </c>
      <c r="B143" s="357" t="s">
        <v>10</v>
      </c>
      <c r="C143" s="364">
        <v>45077</v>
      </c>
      <c r="D143" s="359" t="s">
        <v>2697</v>
      </c>
      <c r="E143" s="359" t="s">
        <v>2698</v>
      </c>
      <c r="F143" s="360"/>
      <c r="G143" s="380" t="s">
        <v>2699</v>
      </c>
      <c r="H143" s="359" t="s">
        <v>25</v>
      </c>
      <c r="I143" s="359"/>
      <c r="J143" s="362" t="s">
        <v>2700</v>
      </c>
      <c r="K143" s="359" t="s">
        <v>2217</v>
      </c>
    </row>
    <row r="144" spans="1:11" ht="48" customHeight="1">
      <c r="A144" s="356" t="s">
        <v>2701</v>
      </c>
      <c r="B144" s="357" t="s">
        <v>10</v>
      </c>
      <c r="C144" s="364">
        <v>45628</v>
      </c>
      <c r="D144" s="359" t="s">
        <v>2702</v>
      </c>
      <c r="E144" s="359" t="s">
        <v>2703</v>
      </c>
      <c r="F144" s="360"/>
      <c r="G144" s="380" t="s">
        <v>2704</v>
      </c>
      <c r="H144" s="363" t="s">
        <v>77</v>
      </c>
      <c r="I144" s="359"/>
      <c r="J144" s="373" t="s">
        <v>1173</v>
      </c>
      <c r="K144" s="359" t="s">
        <v>120</v>
      </c>
    </row>
    <row r="145" spans="1:11" ht="30.75" customHeight="1">
      <c r="A145" s="356" t="s">
        <v>2705</v>
      </c>
      <c r="B145" s="357" t="s">
        <v>10</v>
      </c>
      <c r="C145" s="364">
        <v>45475</v>
      </c>
      <c r="D145" s="359" t="s">
        <v>2706</v>
      </c>
      <c r="E145" s="359" t="s">
        <v>2707</v>
      </c>
      <c r="F145" s="360"/>
      <c r="G145" s="380" t="s">
        <v>2708</v>
      </c>
      <c r="H145" s="363" t="s">
        <v>77</v>
      </c>
      <c r="I145" s="359"/>
      <c r="J145" s="373" t="s">
        <v>2607</v>
      </c>
      <c r="K145" s="359" t="s">
        <v>89</v>
      </c>
    </row>
    <row r="146" spans="1:11" ht="30.75" customHeight="1">
      <c r="A146" s="356" t="s">
        <v>2709</v>
      </c>
      <c r="B146" s="357" t="s">
        <v>10</v>
      </c>
      <c r="C146" s="364">
        <v>45646</v>
      </c>
      <c r="D146" s="359" t="s">
        <v>2710</v>
      </c>
      <c r="E146" s="384" t="s">
        <v>2711</v>
      </c>
      <c r="F146" s="360"/>
      <c r="G146" s="359" t="s">
        <v>2712</v>
      </c>
      <c r="H146" s="359" t="s">
        <v>77</v>
      </c>
      <c r="I146" s="359"/>
      <c r="J146" s="373" t="s">
        <v>2607</v>
      </c>
      <c r="K146" s="359" t="s">
        <v>89</v>
      </c>
    </row>
    <row r="147" spans="1:11" ht="30.75" customHeight="1">
      <c r="A147" s="356" t="s">
        <v>2713</v>
      </c>
      <c r="B147" s="357" t="s">
        <v>10</v>
      </c>
      <c r="C147" s="364">
        <v>45019</v>
      </c>
      <c r="D147" s="359" t="s">
        <v>2714</v>
      </c>
      <c r="E147" s="380" t="s">
        <v>2715</v>
      </c>
      <c r="F147" s="360"/>
      <c r="G147" s="359" t="s">
        <v>2716</v>
      </c>
      <c r="H147" s="363" t="s">
        <v>77</v>
      </c>
      <c r="I147" s="359"/>
      <c r="J147" s="373" t="s">
        <v>2607</v>
      </c>
      <c r="K147" s="359" t="s">
        <v>89</v>
      </c>
    </row>
    <row r="148" spans="1:11" ht="30.75" customHeight="1">
      <c r="A148" s="356" t="s">
        <v>2717</v>
      </c>
      <c r="B148" s="357" t="s">
        <v>10</v>
      </c>
      <c r="C148" s="364">
        <v>45077</v>
      </c>
      <c r="D148" s="359" t="s">
        <v>2718</v>
      </c>
      <c r="E148" s="380" t="s">
        <v>2719</v>
      </c>
      <c r="F148" s="360"/>
      <c r="G148" s="380" t="s">
        <v>2720</v>
      </c>
      <c r="H148" s="359" t="s">
        <v>25</v>
      </c>
      <c r="I148" s="359"/>
      <c r="J148" s="373" t="s">
        <v>2644</v>
      </c>
      <c r="K148" s="359" t="s">
        <v>802</v>
      </c>
    </row>
    <row r="149" spans="1:11" ht="30.75" customHeight="1">
      <c r="A149" s="356" t="s">
        <v>2721</v>
      </c>
      <c r="B149" s="357" t="s">
        <v>10</v>
      </c>
      <c r="C149" s="364">
        <v>45363</v>
      </c>
      <c r="D149" s="359" t="s">
        <v>2722</v>
      </c>
      <c r="E149" s="380" t="s">
        <v>2633</v>
      </c>
      <c r="F149" s="360"/>
      <c r="G149" s="380" t="s">
        <v>2723</v>
      </c>
      <c r="H149" s="359" t="s">
        <v>649</v>
      </c>
      <c r="I149" s="359"/>
      <c r="J149" s="373" t="s">
        <v>2607</v>
      </c>
      <c r="K149" s="359" t="s">
        <v>89</v>
      </c>
    </row>
    <row r="150" spans="1:11" ht="30.75" customHeight="1">
      <c r="A150" s="356" t="s">
        <v>2724</v>
      </c>
      <c r="B150" s="385" t="s">
        <v>10</v>
      </c>
      <c r="C150" s="386">
        <v>45163</v>
      </c>
      <c r="D150" s="359" t="s">
        <v>2725</v>
      </c>
      <c r="E150" s="381" t="s">
        <v>2726</v>
      </c>
      <c r="F150" s="360"/>
      <c r="G150" s="380" t="s">
        <v>2727</v>
      </c>
      <c r="H150" s="387" t="s">
        <v>77</v>
      </c>
      <c r="I150" s="387"/>
      <c r="J150" s="373" t="s">
        <v>2644</v>
      </c>
      <c r="K150" s="387" t="s">
        <v>802</v>
      </c>
    </row>
    <row r="151" spans="1:11" ht="30.75" customHeight="1">
      <c r="A151" s="356" t="s">
        <v>2728</v>
      </c>
      <c r="B151" s="385" t="s">
        <v>10</v>
      </c>
      <c r="C151" s="386">
        <v>45246</v>
      </c>
      <c r="D151" s="387" t="s">
        <v>2729</v>
      </c>
      <c r="E151" s="387" t="s">
        <v>2730</v>
      </c>
      <c r="F151" s="360"/>
      <c r="G151" s="380" t="s">
        <v>2731</v>
      </c>
      <c r="H151" s="387" t="s">
        <v>25</v>
      </c>
      <c r="I151" s="387"/>
      <c r="J151" s="373" t="s">
        <v>2607</v>
      </c>
      <c r="K151" s="359" t="s">
        <v>89</v>
      </c>
    </row>
    <row r="152" spans="1:11" ht="30.75" customHeight="1">
      <c r="A152" s="356" t="s">
        <v>2732</v>
      </c>
      <c r="B152" s="357" t="s">
        <v>10</v>
      </c>
      <c r="C152" s="386">
        <v>45247</v>
      </c>
      <c r="D152" s="387" t="s">
        <v>2733</v>
      </c>
      <c r="E152" s="388" t="s">
        <v>1551</v>
      </c>
      <c r="F152" s="360"/>
      <c r="G152" s="380" t="s">
        <v>2734</v>
      </c>
      <c r="H152" s="387" t="s">
        <v>25</v>
      </c>
      <c r="I152" s="387"/>
      <c r="J152" s="373" t="s">
        <v>2607</v>
      </c>
      <c r="K152" s="359" t="s">
        <v>89</v>
      </c>
    </row>
    <row r="153" spans="1:11" ht="30.75" customHeight="1">
      <c r="A153" s="356" t="s">
        <v>2735</v>
      </c>
      <c r="B153" s="357" t="s">
        <v>10</v>
      </c>
      <c r="C153" s="386">
        <v>45247</v>
      </c>
      <c r="D153" s="387" t="s">
        <v>2736</v>
      </c>
      <c r="E153" s="381" t="s">
        <v>1551</v>
      </c>
      <c r="F153" s="360"/>
      <c r="G153" s="380" t="s">
        <v>2734</v>
      </c>
      <c r="H153" s="387" t="s">
        <v>25</v>
      </c>
      <c r="I153" s="387"/>
      <c r="J153" s="373" t="s">
        <v>2607</v>
      </c>
      <c r="K153" s="359" t="s">
        <v>89</v>
      </c>
    </row>
    <row r="154" spans="1:11" ht="30.75" customHeight="1">
      <c r="A154" s="356" t="s">
        <v>2737</v>
      </c>
      <c r="B154" s="357" t="s">
        <v>10</v>
      </c>
      <c r="C154" s="386">
        <v>45247</v>
      </c>
      <c r="D154" s="387" t="s">
        <v>2738</v>
      </c>
      <c r="E154" s="387" t="s">
        <v>2739</v>
      </c>
      <c r="F154" s="360"/>
      <c r="G154" s="380" t="s">
        <v>2740</v>
      </c>
      <c r="H154" s="387" t="s">
        <v>25</v>
      </c>
      <c r="I154" s="387"/>
      <c r="J154" s="373" t="s">
        <v>2607</v>
      </c>
      <c r="K154" s="359" t="s">
        <v>89</v>
      </c>
    </row>
    <row r="155" spans="1:11" ht="30.75" customHeight="1">
      <c r="A155" s="356" t="s">
        <v>2741</v>
      </c>
      <c r="B155" s="357" t="s">
        <v>10</v>
      </c>
      <c r="C155" s="386">
        <v>45247</v>
      </c>
      <c r="D155" s="387" t="s">
        <v>2742</v>
      </c>
      <c r="E155" s="387" t="s">
        <v>2739</v>
      </c>
      <c r="F155" s="360"/>
      <c r="G155" s="380" t="s">
        <v>2740</v>
      </c>
      <c r="H155" s="387" t="s">
        <v>25</v>
      </c>
      <c r="I155" s="387"/>
      <c r="J155" s="373" t="s">
        <v>2607</v>
      </c>
      <c r="K155" s="359" t="s">
        <v>89</v>
      </c>
    </row>
    <row r="156" spans="1:11" ht="30.75" customHeight="1">
      <c r="A156" s="356" t="s">
        <v>2743</v>
      </c>
      <c r="B156" s="385" t="s">
        <v>10</v>
      </c>
      <c r="C156" s="386">
        <v>45247</v>
      </c>
      <c r="D156" s="387" t="s">
        <v>2744</v>
      </c>
      <c r="E156" s="388" t="s">
        <v>1551</v>
      </c>
      <c r="F156" s="360"/>
      <c r="G156" s="380" t="s">
        <v>2740</v>
      </c>
      <c r="H156" s="387" t="s">
        <v>25</v>
      </c>
      <c r="I156" s="387"/>
      <c r="J156" s="373" t="s">
        <v>2644</v>
      </c>
      <c r="K156" s="387" t="s">
        <v>802</v>
      </c>
    </row>
    <row r="157" spans="1:11" ht="30.75" customHeight="1">
      <c r="A157" s="356" t="s">
        <v>2745</v>
      </c>
      <c r="B157" s="385" t="s">
        <v>10</v>
      </c>
      <c r="C157" s="386">
        <v>45247</v>
      </c>
      <c r="D157" s="387" t="s">
        <v>2746</v>
      </c>
      <c r="E157" s="388" t="s">
        <v>1551</v>
      </c>
      <c r="F157" s="360"/>
      <c r="G157" s="380" t="s">
        <v>2734</v>
      </c>
      <c r="H157" s="387" t="s">
        <v>25</v>
      </c>
      <c r="I157" s="387"/>
      <c r="J157" s="373" t="s">
        <v>2607</v>
      </c>
      <c r="K157" s="387" t="s">
        <v>89</v>
      </c>
    </row>
    <row r="158" spans="1:11" ht="30.75" customHeight="1">
      <c r="A158" s="356" t="s">
        <v>2747</v>
      </c>
      <c r="B158" s="357" t="s">
        <v>10</v>
      </c>
      <c r="C158" s="386">
        <v>45253</v>
      </c>
      <c r="D158" s="387" t="s">
        <v>2748</v>
      </c>
      <c r="E158" s="381" t="s">
        <v>1551</v>
      </c>
      <c r="F158" s="360"/>
      <c r="G158" s="380" t="s">
        <v>2731</v>
      </c>
      <c r="H158" s="387" t="s">
        <v>25</v>
      </c>
      <c r="I158" s="387"/>
      <c r="J158" s="373" t="s">
        <v>2607</v>
      </c>
      <c r="K158" s="387" t="s">
        <v>89</v>
      </c>
    </row>
    <row r="159" spans="1:11" ht="30.75" customHeight="1">
      <c r="A159" s="356" t="s">
        <v>2749</v>
      </c>
      <c r="B159" s="385" t="s">
        <v>10</v>
      </c>
      <c r="C159" s="386">
        <v>45253</v>
      </c>
      <c r="D159" s="387" t="s">
        <v>2750</v>
      </c>
      <c r="E159" s="380" t="s">
        <v>2751</v>
      </c>
      <c r="F159" s="360"/>
      <c r="G159" s="380" t="s">
        <v>2734</v>
      </c>
      <c r="H159" s="387" t="s">
        <v>25</v>
      </c>
      <c r="I159" s="387"/>
      <c r="J159" s="373" t="s">
        <v>2644</v>
      </c>
      <c r="K159" s="387" t="s">
        <v>802</v>
      </c>
    </row>
    <row r="160" spans="1:11" ht="30.75" customHeight="1">
      <c r="A160" s="356" t="s">
        <v>2752</v>
      </c>
      <c r="B160" s="385" t="s">
        <v>10</v>
      </c>
      <c r="C160" s="386">
        <v>45253</v>
      </c>
      <c r="D160" s="387" t="s">
        <v>2753</v>
      </c>
      <c r="E160" s="388" t="s">
        <v>2754</v>
      </c>
      <c r="F160" s="360"/>
      <c r="G160" s="380" t="s">
        <v>2755</v>
      </c>
      <c r="H160" s="387" t="s">
        <v>25</v>
      </c>
      <c r="I160" s="387"/>
      <c r="J160" s="373" t="s">
        <v>2607</v>
      </c>
      <c r="K160" s="387" t="s">
        <v>89</v>
      </c>
    </row>
    <row r="161" spans="1:11" ht="30.75" customHeight="1">
      <c r="A161" s="356" t="s">
        <v>2756</v>
      </c>
      <c r="B161" s="357" t="s">
        <v>10</v>
      </c>
      <c r="C161" s="386">
        <v>45253</v>
      </c>
      <c r="D161" s="387" t="s">
        <v>2757</v>
      </c>
      <c r="E161" s="388" t="s">
        <v>1551</v>
      </c>
      <c r="F161" s="360"/>
      <c r="G161" s="380" t="s">
        <v>2734</v>
      </c>
      <c r="H161" s="387" t="s">
        <v>25</v>
      </c>
      <c r="I161" s="387"/>
      <c r="J161" s="373" t="s">
        <v>2607</v>
      </c>
      <c r="K161" s="387" t="s">
        <v>89</v>
      </c>
    </row>
    <row r="162" spans="1:11" ht="30.75" customHeight="1">
      <c r="A162" s="356" t="s">
        <v>2758</v>
      </c>
      <c r="B162" s="385" t="s">
        <v>10</v>
      </c>
      <c r="C162" s="386">
        <v>45253</v>
      </c>
      <c r="D162" s="387" t="s">
        <v>2759</v>
      </c>
      <c r="E162" s="388" t="s">
        <v>1551</v>
      </c>
      <c r="F162" s="360"/>
      <c r="G162" s="380" t="s">
        <v>2734</v>
      </c>
      <c r="H162" s="387" t="s">
        <v>25</v>
      </c>
      <c r="I162" s="387"/>
      <c r="J162" s="373" t="s">
        <v>2644</v>
      </c>
      <c r="K162" s="387" t="s">
        <v>802</v>
      </c>
    </row>
    <row r="163" spans="1:11" ht="30.75" customHeight="1">
      <c r="A163" s="356" t="s">
        <v>2760</v>
      </c>
      <c r="B163" s="385" t="s">
        <v>10</v>
      </c>
      <c r="C163" s="386">
        <v>45349</v>
      </c>
      <c r="D163" s="387" t="s">
        <v>2761</v>
      </c>
      <c r="E163" s="388" t="s">
        <v>1551</v>
      </c>
      <c r="F163" s="360"/>
      <c r="G163" s="380" t="s">
        <v>2762</v>
      </c>
      <c r="H163" s="387" t="s">
        <v>25</v>
      </c>
      <c r="I163" s="387"/>
      <c r="J163" s="373" t="s">
        <v>2607</v>
      </c>
      <c r="K163" s="387" t="s">
        <v>89</v>
      </c>
    </row>
    <row r="164" spans="1:11" ht="30.75" customHeight="1">
      <c r="A164" s="356" t="s">
        <v>2763</v>
      </c>
      <c r="B164" s="357" t="s">
        <v>10</v>
      </c>
      <c r="C164" s="386">
        <v>45357</v>
      </c>
      <c r="D164" s="387" t="s">
        <v>2764</v>
      </c>
      <c r="E164" s="388" t="s">
        <v>1551</v>
      </c>
      <c r="F164" s="360"/>
      <c r="G164" s="380" t="s">
        <v>2765</v>
      </c>
      <c r="H164" s="387" t="s">
        <v>25</v>
      </c>
      <c r="I164" s="387"/>
      <c r="J164" s="373" t="s">
        <v>2607</v>
      </c>
      <c r="K164" s="387" t="s">
        <v>89</v>
      </c>
    </row>
    <row r="165" spans="1:11" ht="30.75" customHeight="1">
      <c r="A165" s="356" t="s">
        <v>2766</v>
      </c>
      <c r="B165" s="385" t="s">
        <v>10</v>
      </c>
      <c r="C165" s="386">
        <v>45364</v>
      </c>
      <c r="D165" s="387" t="s">
        <v>2767</v>
      </c>
      <c r="E165" s="388" t="s">
        <v>1551</v>
      </c>
      <c r="F165" s="360"/>
      <c r="G165" s="380" t="s">
        <v>2765</v>
      </c>
      <c r="H165" s="387" t="s">
        <v>25</v>
      </c>
      <c r="I165" s="387"/>
      <c r="J165" s="373" t="s">
        <v>2607</v>
      </c>
      <c r="K165" s="387" t="s">
        <v>89</v>
      </c>
    </row>
    <row r="166" spans="1:11" ht="30.75" customHeight="1">
      <c r="A166" s="356" t="s">
        <v>2768</v>
      </c>
      <c r="B166" s="385" t="s">
        <v>10</v>
      </c>
      <c r="C166" s="386">
        <v>45363</v>
      </c>
      <c r="D166" s="387" t="s">
        <v>2561</v>
      </c>
      <c r="E166" s="380" t="s">
        <v>2633</v>
      </c>
      <c r="F166" s="360"/>
      <c r="G166" s="380" t="s">
        <v>2769</v>
      </c>
      <c r="H166" s="359" t="s">
        <v>649</v>
      </c>
      <c r="I166" s="387"/>
      <c r="J166" s="373" t="s">
        <v>2607</v>
      </c>
      <c r="K166" s="387" t="s">
        <v>89</v>
      </c>
    </row>
    <row r="167" spans="1:11" ht="30.75" customHeight="1">
      <c r="A167" s="356" t="s">
        <v>2770</v>
      </c>
      <c r="B167" s="385" t="s">
        <v>10</v>
      </c>
      <c r="C167" s="386">
        <v>45414</v>
      </c>
      <c r="D167" s="387" t="s">
        <v>2771</v>
      </c>
      <c r="E167" s="380" t="s">
        <v>1551</v>
      </c>
      <c r="F167" s="360"/>
      <c r="G167" s="380" t="s">
        <v>2772</v>
      </c>
      <c r="H167" s="387" t="s">
        <v>25</v>
      </c>
      <c r="I167" s="387"/>
      <c r="J167" s="373" t="s">
        <v>2607</v>
      </c>
      <c r="K167" s="387" t="s">
        <v>89</v>
      </c>
    </row>
    <row r="168" spans="1:11" ht="30.75" customHeight="1">
      <c r="A168" s="356" t="s">
        <v>2773</v>
      </c>
      <c r="B168" s="385" t="s">
        <v>10</v>
      </c>
      <c r="C168" s="386">
        <v>45414</v>
      </c>
      <c r="D168" s="387" t="s">
        <v>2774</v>
      </c>
      <c r="E168" s="380" t="s">
        <v>1551</v>
      </c>
      <c r="F168" s="360"/>
      <c r="G168" s="380" t="s">
        <v>2775</v>
      </c>
      <c r="H168" s="387" t="s">
        <v>25</v>
      </c>
      <c r="I168" s="387"/>
      <c r="J168" s="373" t="s">
        <v>2607</v>
      </c>
      <c r="K168" s="387" t="s">
        <v>89</v>
      </c>
    </row>
    <row r="169" spans="1:11" ht="30.75" customHeight="1">
      <c r="A169" s="356" t="s">
        <v>2776</v>
      </c>
      <c r="B169" s="385" t="s">
        <v>10</v>
      </c>
      <c r="C169" s="386">
        <v>45449</v>
      </c>
      <c r="D169" s="387" t="s">
        <v>2777</v>
      </c>
      <c r="E169" s="380" t="s">
        <v>2778</v>
      </c>
      <c r="F169" s="360"/>
      <c r="G169" s="380" t="s">
        <v>2779</v>
      </c>
      <c r="H169" s="363" t="s">
        <v>77</v>
      </c>
      <c r="I169" s="387"/>
      <c r="J169" s="373" t="s">
        <v>2607</v>
      </c>
      <c r="K169" s="387" t="s">
        <v>89</v>
      </c>
    </row>
    <row r="170" spans="1:11" ht="30.75" customHeight="1">
      <c r="A170" s="356" t="s">
        <v>2780</v>
      </c>
      <c r="B170" s="357" t="s">
        <v>10</v>
      </c>
      <c r="C170" s="386">
        <v>45544</v>
      </c>
      <c r="D170" s="387" t="s">
        <v>2781</v>
      </c>
      <c r="E170" s="380" t="s">
        <v>2633</v>
      </c>
      <c r="F170" s="360"/>
      <c r="G170" s="380" t="s">
        <v>2782</v>
      </c>
      <c r="H170" s="359" t="s">
        <v>649</v>
      </c>
      <c r="I170" s="387"/>
      <c r="J170" s="373" t="s">
        <v>2607</v>
      </c>
      <c r="K170" s="387" t="s">
        <v>89</v>
      </c>
    </row>
    <row r="171" spans="1:11" ht="30.75" customHeight="1">
      <c r="A171" s="356" t="s">
        <v>2783</v>
      </c>
      <c r="B171" s="385" t="s">
        <v>10</v>
      </c>
      <c r="C171" s="386">
        <v>45671</v>
      </c>
      <c r="D171" s="387" t="s">
        <v>2784</v>
      </c>
      <c r="E171" s="380" t="s">
        <v>1551</v>
      </c>
      <c r="F171" s="360"/>
      <c r="G171" s="380" t="s">
        <v>2785</v>
      </c>
      <c r="H171" s="387" t="s">
        <v>25</v>
      </c>
      <c r="I171" s="387"/>
      <c r="J171" s="373" t="s">
        <v>2607</v>
      </c>
      <c r="K171" s="387" t="s">
        <v>89</v>
      </c>
    </row>
    <row r="172" spans="1:11" ht="30.75" customHeight="1">
      <c r="A172" s="356" t="s">
        <v>2786</v>
      </c>
      <c r="B172" s="385" t="s">
        <v>10</v>
      </c>
      <c r="C172" s="386">
        <v>45019</v>
      </c>
      <c r="D172" s="387" t="s">
        <v>2787</v>
      </c>
      <c r="E172" s="380" t="s">
        <v>2788</v>
      </c>
      <c r="F172" s="360"/>
      <c r="G172" s="380" t="s">
        <v>2789</v>
      </c>
      <c r="H172" s="363" t="s">
        <v>77</v>
      </c>
      <c r="I172" s="387"/>
      <c r="J172" s="373" t="s">
        <v>2790</v>
      </c>
      <c r="K172" s="387" t="s">
        <v>56</v>
      </c>
    </row>
    <row r="173" spans="1:11" ht="30.75" customHeight="1">
      <c r="A173" s="356" t="s">
        <v>2791</v>
      </c>
      <c r="B173" s="385" t="s">
        <v>10</v>
      </c>
      <c r="C173" s="386">
        <v>45055</v>
      </c>
      <c r="D173" s="387" t="s">
        <v>2792</v>
      </c>
      <c r="E173" s="380" t="s">
        <v>2793</v>
      </c>
      <c r="F173" s="360"/>
      <c r="G173" s="380" t="s">
        <v>2794</v>
      </c>
      <c r="H173" s="363" t="s">
        <v>77</v>
      </c>
      <c r="I173" s="387"/>
      <c r="J173" s="389" t="s">
        <v>2795</v>
      </c>
      <c r="K173" s="387" t="s">
        <v>802</v>
      </c>
    </row>
    <row r="174" spans="1:11" ht="30.75" customHeight="1">
      <c r="A174" s="356" t="s">
        <v>2796</v>
      </c>
      <c r="B174" s="385" t="s">
        <v>10</v>
      </c>
      <c r="C174" s="386">
        <v>45055</v>
      </c>
      <c r="D174" s="387" t="s">
        <v>2797</v>
      </c>
      <c r="E174" s="380" t="s">
        <v>2793</v>
      </c>
      <c r="F174" s="360"/>
      <c r="G174" s="380" t="s">
        <v>2794</v>
      </c>
      <c r="H174" s="363" t="s">
        <v>77</v>
      </c>
      <c r="I174" s="387"/>
      <c r="J174" s="373" t="s">
        <v>2795</v>
      </c>
      <c r="K174" s="387" t="s">
        <v>802</v>
      </c>
    </row>
    <row r="175" spans="1:11" ht="30.75" customHeight="1">
      <c r="A175" s="356" t="s">
        <v>2798</v>
      </c>
      <c r="B175" s="385" t="s">
        <v>10</v>
      </c>
      <c r="C175" s="386">
        <v>45245</v>
      </c>
      <c r="D175" s="387" t="s">
        <v>2799</v>
      </c>
      <c r="E175" s="388" t="s">
        <v>2800</v>
      </c>
      <c r="F175" s="360"/>
      <c r="G175" s="380" t="s">
        <v>2801</v>
      </c>
      <c r="H175" s="363" t="s">
        <v>77</v>
      </c>
      <c r="I175" s="387"/>
      <c r="J175" s="373" t="s">
        <v>1173</v>
      </c>
      <c r="K175" s="387" t="s">
        <v>120</v>
      </c>
    </row>
    <row r="176" spans="1:11" ht="51" customHeight="1">
      <c r="A176" s="356" t="s">
        <v>2802</v>
      </c>
      <c r="B176" s="385" t="s">
        <v>10</v>
      </c>
      <c r="C176" s="387" t="s">
        <v>2803</v>
      </c>
      <c r="D176" s="387" t="s">
        <v>2804</v>
      </c>
      <c r="E176" s="388" t="s">
        <v>2805</v>
      </c>
      <c r="F176" s="360"/>
      <c r="G176" s="380" t="s">
        <v>2806</v>
      </c>
      <c r="H176" s="387" t="s">
        <v>35</v>
      </c>
      <c r="I176" s="387"/>
      <c r="J176" s="373" t="s">
        <v>1173</v>
      </c>
      <c r="K176" s="387" t="s">
        <v>120</v>
      </c>
    </row>
    <row r="177" spans="1:11" ht="45" customHeight="1">
      <c r="A177" s="356" t="s">
        <v>2807</v>
      </c>
      <c r="B177" s="385" t="s">
        <v>10</v>
      </c>
      <c r="C177" s="387" t="s">
        <v>2808</v>
      </c>
      <c r="D177" s="387" t="s">
        <v>2809</v>
      </c>
      <c r="E177" s="380" t="s">
        <v>2810</v>
      </c>
      <c r="F177" s="360"/>
      <c r="G177" s="380" t="s">
        <v>2811</v>
      </c>
      <c r="H177" s="387" t="s">
        <v>25</v>
      </c>
      <c r="I177" s="387"/>
      <c r="J177" s="373" t="s">
        <v>2812</v>
      </c>
      <c r="K177" s="387" t="s">
        <v>89</v>
      </c>
    </row>
    <row r="178" spans="1:11" ht="45" customHeight="1">
      <c r="A178" s="356" t="s">
        <v>2813</v>
      </c>
      <c r="B178" s="357" t="s">
        <v>10</v>
      </c>
      <c r="C178" s="386">
        <v>45306</v>
      </c>
      <c r="D178" s="387" t="s">
        <v>2814</v>
      </c>
      <c r="E178" s="381" t="s">
        <v>2815</v>
      </c>
      <c r="F178" s="360"/>
      <c r="G178" s="380" t="s">
        <v>2405</v>
      </c>
      <c r="H178" s="363" t="s">
        <v>77</v>
      </c>
      <c r="I178" s="387"/>
      <c r="J178" s="362" t="s">
        <v>2816</v>
      </c>
      <c r="K178" s="387" t="s">
        <v>802</v>
      </c>
    </row>
    <row r="179" spans="1:11" ht="40.5" customHeight="1">
      <c r="A179" s="356" t="s">
        <v>2817</v>
      </c>
      <c r="B179" s="385" t="s">
        <v>10</v>
      </c>
      <c r="C179" s="386">
        <v>45372</v>
      </c>
      <c r="D179" s="387" t="s">
        <v>2818</v>
      </c>
      <c r="E179" s="388" t="s">
        <v>2819</v>
      </c>
      <c r="F179" s="360"/>
      <c r="G179" s="380" t="s">
        <v>2820</v>
      </c>
      <c r="H179" s="363" t="s">
        <v>77</v>
      </c>
      <c r="I179" s="387"/>
      <c r="J179" s="373" t="s">
        <v>2607</v>
      </c>
      <c r="K179" s="387" t="s">
        <v>89</v>
      </c>
    </row>
    <row r="180" spans="1:11" ht="45.75" customHeight="1">
      <c r="A180" s="356" t="s">
        <v>2821</v>
      </c>
      <c r="B180" s="385" t="s">
        <v>10</v>
      </c>
      <c r="C180" s="390">
        <v>45419</v>
      </c>
      <c r="D180" s="387" t="s">
        <v>2822</v>
      </c>
      <c r="E180" s="381" t="s">
        <v>2823</v>
      </c>
      <c r="F180" s="360"/>
      <c r="G180" s="380" t="s">
        <v>2824</v>
      </c>
      <c r="H180" s="363" t="s">
        <v>77</v>
      </c>
      <c r="I180" s="387"/>
      <c r="J180" s="373" t="s">
        <v>1173</v>
      </c>
      <c r="K180" s="387" t="s">
        <v>120</v>
      </c>
    </row>
    <row r="181" spans="1:11" ht="69.75" customHeight="1">
      <c r="A181" s="356" t="s">
        <v>2825</v>
      </c>
      <c r="B181" s="385" t="s">
        <v>10</v>
      </c>
      <c r="C181" s="386">
        <v>45532</v>
      </c>
      <c r="D181" s="387" t="s">
        <v>2685</v>
      </c>
      <c r="E181" s="388" t="s">
        <v>2826</v>
      </c>
      <c r="F181" s="360"/>
      <c r="G181" s="380" t="s">
        <v>2827</v>
      </c>
      <c r="H181" s="387" t="s">
        <v>20</v>
      </c>
      <c r="I181" s="387"/>
      <c r="J181" s="373" t="s">
        <v>2607</v>
      </c>
      <c r="K181" s="387" t="s">
        <v>89</v>
      </c>
    </row>
    <row r="182" spans="1:11" ht="69.75" customHeight="1">
      <c r="A182" s="356" t="s">
        <v>2828</v>
      </c>
      <c r="B182" s="385" t="s">
        <v>10</v>
      </c>
      <c r="C182" s="386">
        <v>45535</v>
      </c>
      <c r="D182" s="387" t="s">
        <v>2829</v>
      </c>
      <c r="E182" s="380" t="s">
        <v>2800</v>
      </c>
      <c r="F182" s="360"/>
      <c r="G182" s="380" t="s">
        <v>2830</v>
      </c>
      <c r="H182" s="363" t="s">
        <v>77</v>
      </c>
      <c r="I182" s="387"/>
      <c r="J182" s="373" t="s">
        <v>2607</v>
      </c>
      <c r="K182" s="387" t="s">
        <v>89</v>
      </c>
    </row>
    <row r="183" spans="1:11" ht="66.75" customHeight="1">
      <c r="A183" s="356" t="s">
        <v>2831</v>
      </c>
      <c r="B183" s="357" t="s">
        <v>10</v>
      </c>
      <c r="C183" s="386">
        <v>45322</v>
      </c>
      <c r="D183" s="387" t="s">
        <v>2832</v>
      </c>
      <c r="E183" s="380" t="s">
        <v>2833</v>
      </c>
      <c r="F183" s="360"/>
      <c r="G183" s="380" t="s">
        <v>2834</v>
      </c>
      <c r="H183" s="363" t="s">
        <v>77</v>
      </c>
      <c r="I183" s="387"/>
      <c r="J183" s="373" t="s">
        <v>2607</v>
      </c>
      <c r="K183" s="387" t="s">
        <v>89</v>
      </c>
    </row>
    <row r="184" spans="1:11" ht="63.75" customHeight="1">
      <c r="A184" s="356" t="s">
        <v>2835</v>
      </c>
      <c r="B184" s="385" t="s">
        <v>10</v>
      </c>
      <c r="C184" s="386">
        <v>45412</v>
      </c>
      <c r="D184" s="257" t="s">
        <v>2570</v>
      </c>
      <c r="E184" s="380" t="s">
        <v>2836</v>
      </c>
      <c r="F184" s="360"/>
      <c r="G184" s="380" t="s">
        <v>2837</v>
      </c>
      <c r="H184" s="363" t="s">
        <v>77</v>
      </c>
      <c r="I184" s="387"/>
      <c r="J184" s="373" t="s">
        <v>2607</v>
      </c>
      <c r="K184" s="387" t="s">
        <v>89</v>
      </c>
    </row>
    <row r="185" spans="1:11" ht="46.5" customHeight="1">
      <c r="A185" s="356" t="s">
        <v>2838</v>
      </c>
      <c r="B185" s="385" t="s">
        <v>10</v>
      </c>
      <c r="C185" s="386">
        <v>45412</v>
      </c>
      <c r="D185" s="257" t="s">
        <v>2570</v>
      </c>
      <c r="E185" s="380" t="s">
        <v>2839</v>
      </c>
      <c r="F185" s="360"/>
      <c r="G185" s="380" t="s">
        <v>2840</v>
      </c>
      <c r="H185" s="363" t="s">
        <v>77</v>
      </c>
      <c r="I185" s="387"/>
      <c r="J185" s="373" t="s">
        <v>2607</v>
      </c>
      <c r="K185" s="387" t="s">
        <v>89</v>
      </c>
    </row>
    <row r="186" spans="1:11" ht="44.25" customHeight="1">
      <c r="A186" s="356" t="s">
        <v>2841</v>
      </c>
      <c r="B186" s="385" t="s">
        <v>10</v>
      </c>
      <c r="C186" s="386">
        <v>45412</v>
      </c>
      <c r="D186" s="257" t="s">
        <v>2570</v>
      </c>
      <c r="E186" s="380" t="s">
        <v>2842</v>
      </c>
      <c r="F186" s="360"/>
      <c r="G186" s="380" t="s">
        <v>2843</v>
      </c>
      <c r="H186" s="363" t="s">
        <v>77</v>
      </c>
      <c r="I186" s="387"/>
      <c r="J186" s="373" t="s">
        <v>2607</v>
      </c>
      <c r="K186" s="387" t="s">
        <v>89</v>
      </c>
    </row>
    <row r="187" spans="1:11" ht="30.75" customHeight="1">
      <c r="A187" s="356" t="s">
        <v>2844</v>
      </c>
      <c r="B187" s="357" t="s">
        <v>10</v>
      </c>
      <c r="C187" s="386">
        <v>45412</v>
      </c>
      <c r="D187" s="257" t="s">
        <v>2570</v>
      </c>
      <c r="E187" s="380" t="s">
        <v>2845</v>
      </c>
      <c r="F187" s="360"/>
      <c r="G187" s="380" t="s">
        <v>2846</v>
      </c>
      <c r="H187" s="363" t="s">
        <v>77</v>
      </c>
      <c r="I187" s="387"/>
      <c r="J187" s="373" t="s">
        <v>2607</v>
      </c>
      <c r="K187" s="387" t="s">
        <v>89</v>
      </c>
    </row>
    <row r="188" spans="1:11" ht="41.25" customHeight="1">
      <c r="A188" s="356" t="s">
        <v>2847</v>
      </c>
      <c r="B188" s="385" t="s">
        <v>10</v>
      </c>
      <c r="C188" s="386">
        <v>45412</v>
      </c>
      <c r="D188" s="257" t="s">
        <v>2570</v>
      </c>
      <c r="E188" s="380" t="s">
        <v>2848</v>
      </c>
      <c r="F188" s="360"/>
      <c r="G188" s="380" t="s">
        <v>2849</v>
      </c>
      <c r="H188" s="363" t="s">
        <v>77</v>
      </c>
      <c r="I188" s="387"/>
      <c r="J188" s="373" t="s">
        <v>2607</v>
      </c>
      <c r="K188" s="387" t="s">
        <v>89</v>
      </c>
    </row>
    <row r="189" spans="1:11" ht="30.75" customHeight="1">
      <c r="A189" s="838"/>
      <c r="B189" s="838"/>
      <c r="C189" s="839"/>
      <c r="D189" s="839"/>
      <c r="E189" s="839"/>
      <c r="F189" s="840"/>
      <c r="G189" s="839"/>
      <c r="H189" s="839"/>
      <c r="I189" s="839"/>
      <c r="J189" s="839"/>
      <c r="K189" s="839"/>
    </row>
    <row r="190" spans="1:11" ht="30.75" customHeight="1">
      <c r="A190" s="838"/>
      <c r="B190" s="838"/>
      <c r="C190" s="839"/>
      <c r="D190" s="839"/>
      <c r="E190" s="839"/>
      <c r="F190" s="840"/>
      <c r="G190" s="839"/>
      <c r="H190" s="839"/>
      <c r="I190" s="839"/>
      <c r="J190" s="839"/>
      <c r="K190" s="839"/>
    </row>
    <row r="191" spans="1:11" ht="30.75" customHeight="1">
      <c r="A191" s="838"/>
      <c r="B191" s="838"/>
      <c r="C191" s="839"/>
      <c r="D191" s="839"/>
      <c r="E191" s="839"/>
      <c r="F191" s="840"/>
      <c r="G191" s="839"/>
      <c r="H191" s="839"/>
      <c r="I191" s="839"/>
      <c r="J191" s="839"/>
      <c r="K191" s="839"/>
    </row>
    <row r="192" spans="1:11" ht="30.75" customHeight="1">
      <c r="A192" s="838"/>
      <c r="B192" s="838"/>
      <c r="C192" s="839"/>
      <c r="D192" s="839"/>
      <c r="E192" s="839"/>
      <c r="F192" s="840"/>
      <c r="G192" s="839"/>
      <c r="H192" s="839"/>
      <c r="I192" s="839"/>
      <c r="J192" s="839"/>
      <c r="K192" s="839"/>
    </row>
    <row r="193" spans="1:11" ht="30.75" customHeight="1">
      <c r="A193" s="838"/>
      <c r="B193" s="838"/>
      <c r="C193" s="839"/>
      <c r="D193" s="839"/>
      <c r="E193" s="839"/>
      <c r="F193" s="840"/>
      <c r="G193" s="839"/>
      <c r="H193" s="839"/>
      <c r="I193" s="839"/>
      <c r="J193" s="839"/>
      <c r="K193" s="839"/>
    </row>
    <row r="194" spans="1:11" ht="30.75" customHeight="1">
      <c r="A194" s="838"/>
      <c r="B194" s="838"/>
      <c r="C194" s="839"/>
      <c r="D194" s="839"/>
      <c r="E194" s="839"/>
      <c r="F194" s="840"/>
      <c r="G194" s="839"/>
      <c r="H194" s="839"/>
      <c r="I194" s="839"/>
      <c r="J194" s="839"/>
      <c r="K194" s="839"/>
    </row>
    <row r="195" spans="1:11" ht="30.75" customHeight="1">
      <c r="A195" s="838"/>
      <c r="B195" s="838"/>
      <c r="C195" s="839"/>
      <c r="D195" s="839"/>
      <c r="E195" s="839"/>
      <c r="F195" s="840"/>
      <c r="G195" s="839"/>
      <c r="H195" s="839"/>
      <c r="I195" s="839"/>
      <c r="J195" s="839"/>
      <c r="K195" s="839"/>
    </row>
    <row r="196" spans="1:11" ht="30.75" customHeight="1">
      <c r="A196" s="838"/>
      <c r="B196" s="838"/>
      <c r="C196" s="839"/>
      <c r="D196" s="839"/>
      <c r="E196" s="839"/>
      <c r="F196" s="840"/>
      <c r="G196" s="839"/>
      <c r="H196" s="839"/>
      <c r="I196" s="839"/>
      <c r="J196" s="839"/>
      <c r="K196" s="839"/>
    </row>
    <row r="197" spans="1:11" ht="30.75" customHeight="1">
      <c r="A197" s="838"/>
      <c r="B197" s="838"/>
      <c r="C197" s="839"/>
      <c r="D197" s="839"/>
      <c r="E197" s="839"/>
      <c r="F197" s="840"/>
      <c r="G197" s="839"/>
      <c r="H197" s="839"/>
      <c r="I197" s="839"/>
      <c r="J197" s="839"/>
      <c r="K197" s="839"/>
    </row>
    <row r="198" spans="1:11" ht="30.75" customHeight="1">
      <c r="A198" s="838"/>
      <c r="B198" s="838"/>
      <c r="C198" s="839"/>
      <c r="D198" s="839"/>
      <c r="E198" s="839"/>
      <c r="F198" s="840"/>
      <c r="G198" s="839"/>
      <c r="H198" s="839"/>
      <c r="I198" s="839"/>
      <c r="J198" s="839"/>
      <c r="K198" s="839"/>
    </row>
    <row r="199" spans="1:11" ht="30.75" customHeight="1">
      <c r="A199" s="838"/>
      <c r="B199" s="838"/>
      <c r="C199" s="839"/>
      <c r="D199" s="839"/>
      <c r="E199" s="839"/>
      <c r="F199" s="840"/>
      <c r="G199" s="839"/>
      <c r="H199" s="839"/>
      <c r="I199" s="839"/>
      <c r="J199" s="839"/>
      <c r="K199" s="839"/>
    </row>
    <row r="200" spans="1:11" ht="30.75" customHeight="1">
      <c r="A200" s="838"/>
      <c r="B200" s="838"/>
      <c r="C200" s="839"/>
      <c r="D200" s="839"/>
      <c r="E200" s="839"/>
      <c r="F200" s="840"/>
      <c r="G200" s="839"/>
      <c r="H200" s="839"/>
      <c r="I200" s="839"/>
      <c r="J200" s="839"/>
      <c r="K200" s="839"/>
    </row>
    <row r="201" spans="1:11" ht="30.75" customHeight="1">
      <c r="A201" s="838"/>
      <c r="B201" s="838"/>
      <c r="C201" s="839"/>
      <c r="D201" s="839"/>
      <c r="E201" s="839"/>
      <c r="F201" s="840"/>
      <c r="G201" s="839"/>
      <c r="H201" s="839"/>
      <c r="I201" s="839"/>
      <c r="J201" s="839"/>
      <c r="K201" s="839"/>
    </row>
    <row r="202" spans="1:11" ht="30.75" customHeight="1">
      <c r="A202" s="838"/>
      <c r="B202" s="838"/>
      <c r="C202" s="839"/>
      <c r="D202" s="839"/>
      <c r="E202" s="839"/>
      <c r="F202" s="840"/>
      <c r="G202" s="839"/>
      <c r="H202" s="839"/>
      <c r="I202" s="839"/>
      <c r="J202" s="839"/>
      <c r="K202" s="839"/>
    </row>
    <row r="203" spans="1:11" ht="30.75" customHeight="1">
      <c r="A203" s="838"/>
      <c r="B203" s="838"/>
      <c r="C203" s="839"/>
      <c r="D203" s="839"/>
      <c r="E203" s="839"/>
      <c r="F203" s="840"/>
      <c r="G203" s="839"/>
      <c r="H203" s="839"/>
      <c r="I203" s="839"/>
      <c r="J203" s="839"/>
      <c r="K203" s="839"/>
    </row>
    <row r="204" spans="1:11" ht="30.75" customHeight="1">
      <c r="A204" s="838"/>
      <c r="B204" s="838"/>
      <c r="C204" s="839"/>
      <c r="D204" s="839"/>
      <c r="E204" s="839"/>
      <c r="F204" s="840"/>
      <c r="G204" s="839"/>
      <c r="H204" s="839"/>
      <c r="I204" s="839"/>
      <c r="J204" s="839"/>
      <c r="K204" s="839"/>
    </row>
    <row r="205" spans="1:11" ht="30.75" customHeight="1">
      <c r="A205" s="838"/>
      <c r="B205" s="838"/>
      <c r="C205" s="839"/>
      <c r="D205" s="839"/>
      <c r="E205" s="839"/>
      <c r="F205" s="840"/>
      <c r="G205" s="839"/>
      <c r="H205" s="839"/>
      <c r="I205" s="839"/>
      <c r="J205" s="839"/>
      <c r="K205" s="839"/>
    </row>
    <row r="206" spans="1:11" ht="30.75" customHeight="1">
      <c r="A206" s="838"/>
      <c r="B206" s="838"/>
      <c r="C206" s="839"/>
      <c r="D206" s="839"/>
      <c r="E206" s="839"/>
      <c r="F206" s="840"/>
      <c r="G206" s="839"/>
      <c r="H206" s="839"/>
      <c r="I206" s="839"/>
      <c r="J206" s="839"/>
      <c r="K206" s="839"/>
    </row>
    <row r="207" spans="1:11" ht="30.75" customHeight="1">
      <c r="A207" s="838"/>
      <c r="B207" s="838"/>
      <c r="C207" s="839"/>
      <c r="D207" s="839"/>
      <c r="E207" s="839"/>
      <c r="F207" s="840"/>
      <c r="G207" s="839"/>
      <c r="H207" s="839"/>
      <c r="I207" s="839"/>
      <c r="J207" s="839"/>
      <c r="K207" s="839"/>
    </row>
    <row r="208" spans="1:11" ht="30.75" customHeight="1">
      <c r="A208" s="838"/>
      <c r="B208" s="838"/>
      <c r="C208" s="839"/>
      <c r="D208" s="839"/>
      <c r="E208" s="839"/>
      <c r="F208" s="840"/>
      <c r="G208" s="839"/>
      <c r="H208" s="839"/>
      <c r="I208" s="839"/>
      <c r="J208" s="839"/>
      <c r="K208" s="839"/>
    </row>
    <row r="209" spans="1:11" ht="30.75" customHeight="1">
      <c r="A209" s="838"/>
      <c r="B209" s="838"/>
      <c r="C209" s="839"/>
      <c r="D209" s="839"/>
      <c r="E209" s="839"/>
      <c r="F209" s="840"/>
      <c r="G209" s="839"/>
      <c r="H209" s="839"/>
      <c r="I209" s="839"/>
      <c r="J209" s="839"/>
      <c r="K209" s="839"/>
    </row>
    <row r="210" spans="1:11" ht="30.75" customHeight="1">
      <c r="A210" s="838"/>
      <c r="B210" s="838"/>
      <c r="C210" s="839"/>
      <c r="D210" s="839"/>
      <c r="E210" s="839"/>
      <c r="F210" s="840"/>
      <c r="G210" s="839"/>
      <c r="H210" s="839"/>
      <c r="I210" s="839"/>
      <c r="J210" s="839"/>
      <c r="K210" s="839"/>
    </row>
    <row r="211" spans="1:11" ht="30.75" customHeight="1">
      <c r="A211" s="838"/>
      <c r="B211" s="838"/>
      <c r="C211" s="839"/>
      <c r="D211" s="839"/>
      <c r="E211" s="839"/>
      <c r="F211" s="840"/>
      <c r="G211" s="839"/>
      <c r="H211" s="839"/>
      <c r="I211" s="839"/>
      <c r="J211" s="839"/>
      <c r="K211" s="839"/>
    </row>
    <row r="212" spans="1:11" ht="30.75" customHeight="1">
      <c r="A212" s="838"/>
      <c r="B212" s="838"/>
      <c r="C212" s="839"/>
      <c r="D212" s="839"/>
      <c r="E212" s="839"/>
      <c r="F212" s="840"/>
      <c r="G212" s="839"/>
      <c r="H212" s="839"/>
      <c r="I212" s="839"/>
      <c r="J212" s="839"/>
      <c r="K212" s="839"/>
    </row>
    <row r="213" spans="1:11" ht="30.75" customHeight="1">
      <c r="A213" s="838"/>
      <c r="B213" s="838"/>
      <c r="C213" s="839"/>
      <c r="D213" s="839"/>
      <c r="E213" s="839"/>
      <c r="F213" s="840"/>
      <c r="G213" s="839"/>
      <c r="H213" s="839"/>
      <c r="I213" s="839"/>
      <c r="J213" s="839"/>
      <c r="K213" s="839"/>
    </row>
    <row r="214" spans="1:11" ht="30.75" customHeight="1">
      <c r="A214" s="838"/>
      <c r="B214" s="838"/>
      <c r="C214" s="839"/>
      <c r="D214" s="839"/>
      <c r="E214" s="839"/>
      <c r="F214" s="840"/>
      <c r="G214" s="839"/>
      <c r="H214" s="839"/>
      <c r="I214" s="839"/>
      <c r="J214" s="839"/>
      <c r="K214" s="839"/>
    </row>
    <row r="215" spans="1:11" ht="30.75" customHeight="1">
      <c r="A215" s="838"/>
      <c r="B215" s="838"/>
      <c r="C215" s="839"/>
      <c r="D215" s="839"/>
      <c r="E215" s="839"/>
      <c r="F215" s="840"/>
      <c r="G215" s="839"/>
      <c r="H215" s="839"/>
      <c r="I215" s="839"/>
      <c r="J215" s="839"/>
      <c r="K215" s="839"/>
    </row>
    <row r="216" spans="1:11" ht="30.75" customHeight="1">
      <c r="A216" s="838"/>
      <c r="B216" s="838"/>
      <c r="C216" s="839"/>
      <c r="D216" s="839"/>
      <c r="E216" s="839"/>
      <c r="F216" s="840"/>
      <c r="G216" s="839"/>
      <c r="H216" s="839"/>
      <c r="I216" s="839"/>
      <c r="J216" s="839"/>
      <c r="K216" s="839"/>
    </row>
    <row r="217" spans="1:11" ht="30.75" customHeight="1">
      <c r="A217" s="838"/>
      <c r="B217" s="838"/>
      <c r="C217" s="839"/>
      <c r="D217" s="839"/>
      <c r="E217" s="839"/>
      <c r="F217" s="840"/>
      <c r="G217" s="839"/>
      <c r="H217" s="839"/>
      <c r="I217" s="839"/>
      <c r="J217" s="839"/>
      <c r="K217" s="839"/>
    </row>
    <row r="218" spans="1:11" ht="30.75" customHeight="1">
      <c r="A218" s="838"/>
      <c r="B218" s="838"/>
      <c r="C218" s="839"/>
      <c r="D218" s="839"/>
      <c r="E218" s="839"/>
      <c r="F218" s="840"/>
      <c r="G218" s="839"/>
      <c r="H218" s="839"/>
      <c r="I218" s="839"/>
      <c r="J218" s="839"/>
      <c r="K218" s="839"/>
    </row>
    <row r="219" spans="1:11" ht="30.75" customHeight="1">
      <c r="A219" s="838"/>
      <c r="B219" s="838"/>
      <c r="C219" s="839"/>
      <c r="D219" s="839"/>
      <c r="E219" s="839"/>
      <c r="F219" s="840"/>
      <c r="G219" s="839"/>
      <c r="H219" s="839"/>
      <c r="I219" s="839"/>
      <c r="J219" s="839"/>
      <c r="K219" s="839"/>
    </row>
    <row r="220" spans="1:11" ht="30.75" customHeight="1">
      <c r="A220" s="838"/>
      <c r="B220" s="838"/>
      <c r="C220" s="839"/>
      <c r="D220" s="839"/>
      <c r="E220" s="839"/>
      <c r="F220" s="840"/>
      <c r="G220" s="839"/>
      <c r="H220" s="839"/>
      <c r="I220" s="839"/>
      <c r="J220" s="839"/>
      <c r="K220" s="839"/>
    </row>
    <row r="221" spans="1:11" ht="30.75" customHeight="1">
      <c r="A221" s="838"/>
      <c r="B221" s="838"/>
      <c r="C221" s="839"/>
      <c r="D221" s="839"/>
      <c r="E221" s="839"/>
      <c r="F221" s="840"/>
      <c r="G221" s="839"/>
      <c r="H221" s="839"/>
      <c r="I221" s="839"/>
      <c r="J221" s="839"/>
      <c r="K221" s="839"/>
    </row>
    <row r="222" spans="1:11" ht="30.75" customHeight="1">
      <c r="A222" s="838"/>
      <c r="B222" s="838"/>
      <c r="C222" s="839"/>
      <c r="D222" s="839"/>
      <c r="E222" s="839"/>
      <c r="F222" s="840"/>
      <c r="G222" s="839"/>
      <c r="H222" s="839"/>
      <c r="I222" s="839"/>
      <c r="J222" s="839"/>
      <c r="K222" s="839"/>
    </row>
    <row r="223" spans="1:11" ht="30.75" customHeight="1">
      <c r="A223" s="838"/>
      <c r="B223" s="838"/>
      <c r="C223" s="839"/>
      <c r="D223" s="839"/>
      <c r="E223" s="839"/>
      <c r="F223" s="840"/>
      <c r="G223" s="839"/>
      <c r="H223" s="839"/>
      <c r="I223" s="839"/>
      <c r="J223" s="839"/>
      <c r="K223" s="839"/>
    </row>
    <row r="224" spans="1:11" ht="30.75" customHeight="1">
      <c r="A224" s="838"/>
      <c r="B224" s="838"/>
      <c r="C224" s="839"/>
      <c r="D224" s="839"/>
      <c r="E224" s="839"/>
      <c r="F224" s="840"/>
      <c r="G224" s="839"/>
      <c r="H224" s="839"/>
      <c r="I224" s="839"/>
      <c r="J224" s="839"/>
      <c r="K224" s="839"/>
    </row>
    <row r="225" spans="1:11" ht="30.75" customHeight="1">
      <c r="A225" s="838"/>
      <c r="B225" s="838"/>
      <c r="C225" s="839"/>
      <c r="D225" s="839"/>
      <c r="E225" s="839"/>
      <c r="F225" s="840"/>
      <c r="G225" s="839"/>
      <c r="H225" s="839"/>
      <c r="I225" s="839"/>
      <c r="J225" s="839"/>
      <c r="K225" s="839"/>
    </row>
    <row r="226" spans="1:11" ht="30.75" customHeight="1">
      <c r="A226" s="838"/>
      <c r="B226" s="838"/>
      <c r="C226" s="839"/>
      <c r="D226" s="839"/>
      <c r="E226" s="839"/>
      <c r="F226" s="840"/>
      <c r="G226" s="839"/>
      <c r="H226" s="839"/>
      <c r="I226" s="839"/>
      <c r="J226" s="839"/>
      <c r="K226" s="839"/>
    </row>
    <row r="227" spans="1:11" ht="30.75" customHeight="1">
      <c r="A227" s="838"/>
      <c r="B227" s="838"/>
      <c r="C227" s="839"/>
      <c r="D227" s="839"/>
      <c r="E227" s="839"/>
      <c r="F227" s="840"/>
      <c r="G227" s="839"/>
      <c r="H227" s="839"/>
      <c r="I227" s="839"/>
      <c r="J227" s="839"/>
      <c r="K227" s="839"/>
    </row>
    <row r="228" spans="1:11" ht="30.75" customHeight="1">
      <c r="A228" s="838"/>
      <c r="B228" s="838"/>
      <c r="C228" s="839"/>
      <c r="D228" s="839"/>
      <c r="E228" s="839"/>
      <c r="F228" s="840"/>
      <c r="G228" s="839"/>
      <c r="H228" s="839"/>
      <c r="I228" s="839"/>
      <c r="J228" s="839"/>
      <c r="K228" s="839"/>
    </row>
    <row r="229" spans="1:11" ht="30.75" customHeight="1">
      <c r="A229" s="838"/>
      <c r="B229" s="838"/>
      <c r="C229" s="839"/>
      <c r="D229" s="839"/>
      <c r="E229" s="839"/>
      <c r="F229" s="840"/>
      <c r="G229" s="839"/>
      <c r="H229" s="839"/>
      <c r="I229" s="839"/>
      <c r="J229" s="839"/>
      <c r="K229" s="839"/>
    </row>
    <row r="230" spans="1:11" ht="30.75" customHeight="1">
      <c r="A230" s="838"/>
      <c r="B230" s="838"/>
      <c r="C230" s="839"/>
      <c r="D230" s="839"/>
      <c r="E230" s="839"/>
      <c r="F230" s="840"/>
      <c r="G230" s="839"/>
      <c r="H230" s="839"/>
      <c r="I230" s="839"/>
      <c r="J230" s="839"/>
      <c r="K230" s="839"/>
    </row>
    <row r="231" spans="1:11" ht="30.75" customHeight="1">
      <c r="A231" s="838"/>
      <c r="B231" s="838"/>
      <c r="C231" s="839"/>
      <c r="D231" s="839"/>
      <c r="E231" s="839"/>
      <c r="F231" s="840"/>
      <c r="G231" s="839"/>
      <c r="H231" s="839"/>
      <c r="I231" s="839"/>
      <c r="J231" s="839"/>
      <c r="K231" s="839"/>
    </row>
    <row r="232" spans="1:11" ht="30.75" customHeight="1">
      <c r="A232" s="838"/>
      <c r="B232" s="838"/>
      <c r="C232" s="839"/>
      <c r="D232" s="839"/>
      <c r="E232" s="839"/>
      <c r="F232" s="840"/>
      <c r="G232" s="839"/>
      <c r="H232" s="839"/>
      <c r="I232" s="839"/>
      <c r="J232" s="839"/>
      <c r="K232" s="839"/>
    </row>
    <row r="233" spans="1:11" ht="30.75" customHeight="1">
      <c r="A233" s="838"/>
      <c r="B233" s="838"/>
      <c r="C233" s="839"/>
      <c r="D233" s="839"/>
      <c r="E233" s="839"/>
      <c r="F233" s="840"/>
      <c r="G233" s="839"/>
      <c r="H233" s="839"/>
      <c r="I233" s="839"/>
      <c r="J233" s="839"/>
      <c r="K233" s="839"/>
    </row>
    <row r="234" spans="1:11" ht="30.75" customHeight="1">
      <c r="A234" s="838"/>
      <c r="B234" s="838"/>
      <c r="C234" s="839"/>
      <c r="D234" s="839"/>
      <c r="E234" s="839"/>
      <c r="F234" s="840"/>
      <c r="G234" s="839"/>
      <c r="H234" s="839"/>
      <c r="I234" s="839"/>
      <c r="J234" s="839"/>
      <c r="K234" s="839"/>
    </row>
    <row r="235" spans="1:11" ht="30.75" customHeight="1">
      <c r="A235" s="838"/>
      <c r="B235" s="838"/>
      <c r="C235" s="839"/>
      <c r="D235" s="839"/>
      <c r="E235" s="839"/>
      <c r="F235" s="840"/>
      <c r="G235" s="839"/>
      <c r="H235" s="839"/>
      <c r="I235" s="839"/>
      <c r="J235" s="839"/>
      <c r="K235" s="839"/>
    </row>
    <row r="236" spans="1:11" ht="30.75" customHeight="1">
      <c r="A236" s="838"/>
      <c r="B236" s="838"/>
      <c r="C236" s="839"/>
      <c r="D236" s="839"/>
      <c r="E236" s="839"/>
      <c r="F236" s="840"/>
      <c r="G236" s="839"/>
      <c r="H236" s="839"/>
      <c r="I236" s="839"/>
      <c r="J236" s="839"/>
      <c r="K236" s="839"/>
    </row>
    <row r="237" spans="1:11" ht="30.75" customHeight="1">
      <c r="A237" s="838"/>
      <c r="B237" s="838"/>
      <c r="C237" s="839"/>
      <c r="D237" s="839"/>
      <c r="E237" s="839"/>
      <c r="F237" s="840"/>
      <c r="G237" s="839"/>
      <c r="H237" s="839"/>
      <c r="I237" s="839"/>
      <c r="J237" s="839"/>
      <c r="K237" s="839"/>
    </row>
    <row r="238" spans="1:11" ht="30.75" customHeight="1">
      <c r="A238" s="838"/>
      <c r="B238" s="838"/>
      <c r="C238" s="839"/>
      <c r="D238" s="839"/>
      <c r="E238" s="839"/>
      <c r="F238" s="840"/>
      <c r="G238" s="839"/>
      <c r="H238" s="839"/>
      <c r="I238" s="839"/>
      <c r="J238" s="839"/>
      <c r="K238" s="839"/>
    </row>
    <row r="239" spans="1:11" ht="30.75" customHeight="1">
      <c r="A239" s="838"/>
      <c r="B239" s="838"/>
      <c r="C239" s="839"/>
      <c r="D239" s="839"/>
      <c r="E239" s="839"/>
      <c r="F239" s="840"/>
      <c r="G239" s="839"/>
      <c r="H239" s="839"/>
      <c r="I239" s="839"/>
      <c r="J239" s="839"/>
      <c r="K239" s="839"/>
    </row>
    <row r="240" spans="1:11" ht="30.75" customHeight="1">
      <c r="A240" s="838"/>
      <c r="B240" s="838"/>
      <c r="C240" s="839"/>
      <c r="D240" s="839"/>
      <c r="E240" s="839"/>
      <c r="F240" s="840"/>
      <c r="G240" s="839"/>
      <c r="H240" s="839"/>
      <c r="I240" s="839"/>
      <c r="J240" s="839"/>
      <c r="K240" s="839"/>
    </row>
    <row r="241" spans="1:11" ht="30.75" customHeight="1">
      <c r="A241" s="838"/>
      <c r="B241" s="838"/>
      <c r="C241" s="839"/>
      <c r="D241" s="839"/>
      <c r="E241" s="839"/>
      <c r="F241" s="840"/>
      <c r="G241" s="839"/>
      <c r="H241" s="839"/>
      <c r="I241" s="839"/>
      <c r="J241" s="839"/>
      <c r="K241" s="839"/>
    </row>
    <row r="242" spans="1:11" ht="30.75" customHeight="1">
      <c r="A242" s="838"/>
      <c r="B242" s="838"/>
      <c r="C242" s="839"/>
      <c r="D242" s="839"/>
      <c r="E242" s="839"/>
      <c r="F242" s="840"/>
      <c r="G242" s="839"/>
      <c r="H242" s="839"/>
      <c r="I242" s="839"/>
      <c r="J242" s="839"/>
      <c r="K242" s="839"/>
    </row>
    <row r="243" spans="1:11" ht="30.75" customHeight="1">
      <c r="A243" s="838"/>
      <c r="B243" s="838"/>
      <c r="C243" s="839"/>
      <c r="D243" s="839"/>
      <c r="E243" s="839"/>
      <c r="F243" s="840"/>
      <c r="G243" s="839"/>
      <c r="H243" s="839"/>
      <c r="I243" s="839"/>
      <c r="J243" s="839"/>
      <c r="K243" s="839"/>
    </row>
    <row r="244" spans="1:11" ht="30.75" customHeight="1">
      <c r="A244" s="838"/>
      <c r="B244" s="838"/>
      <c r="C244" s="839"/>
      <c r="D244" s="839"/>
      <c r="E244" s="839"/>
      <c r="F244" s="840"/>
      <c r="G244" s="839"/>
      <c r="H244" s="839"/>
      <c r="I244" s="839"/>
      <c r="J244" s="839"/>
      <c r="K244" s="839"/>
    </row>
    <row r="245" spans="1:11" ht="30.75" customHeight="1">
      <c r="A245" s="838"/>
      <c r="B245" s="838"/>
      <c r="C245" s="839"/>
      <c r="D245" s="839"/>
      <c r="E245" s="839"/>
      <c r="F245" s="840"/>
      <c r="G245" s="839"/>
      <c r="H245" s="839"/>
      <c r="I245" s="839"/>
      <c r="J245" s="839"/>
      <c r="K245" s="839"/>
    </row>
    <row r="246" spans="1:11" ht="30.75" customHeight="1">
      <c r="A246" s="838"/>
      <c r="B246" s="838"/>
      <c r="C246" s="839"/>
      <c r="D246" s="839"/>
      <c r="E246" s="839"/>
      <c r="F246" s="840"/>
      <c r="G246" s="839"/>
      <c r="H246" s="839"/>
      <c r="I246" s="839"/>
      <c r="J246" s="839"/>
      <c r="K246" s="839"/>
    </row>
    <row r="247" spans="1:11" ht="30.75" customHeight="1">
      <c r="A247" s="838"/>
      <c r="B247" s="838"/>
      <c r="C247" s="839"/>
      <c r="D247" s="839"/>
      <c r="E247" s="839"/>
      <c r="F247" s="840"/>
      <c r="G247" s="839"/>
      <c r="H247" s="839"/>
      <c r="I247" s="839"/>
      <c r="J247" s="839"/>
      <c r="K247" s="839"/>
    </row>
    <row r="248" spans="1:11" ht="30.75" customHeight="1">
      <c r="A248" s="838"/>
      <c r="B248" s="838"/>
      <c r="C248" s="839"/>
      <c r="D248" s="839"/>
      <c r="E248" s="839"/>
      <c r="F248" s="840"/>
      <c r="G248" s="839"/>
      <c r="H248" s="839"/>
      <c r="I248" s="839"/>
      <c r="J248" s="839"/>
      <c r="K248" s="839"/>
    </row>
    <row r="249" spans="1:11" ht="30.75" customHeight="1">
      <c r="A249" s="838"/>
      <c r="B249" s="838"/>
      <c r="C249" s="839"/>
      <c r="D249" s="839"/>
      <c r="E249" s="839"/>
      <c r="F249" s="840"/>
      <c r="G249" s="839"/>
      <c r="H249" s="839"/>
      <c r="I249" s="839"/>
      <c r="J249" s="839"/>
      <c r="K249" s="839"/>
    </row>
    <row r="250" spans="1:11" ht="30.75" customHeight="1">
      <c r="A250" s="838"/>
      <c r="B250" s="838"/>
      <c r="C250" s="839"/>
      <c r="D250" s="839"/>
      <c r="E250" s="839"/>
      <c r="F250" s="840"/>
      <c r="G250" s="839"/>
      <c r="H250" s="839"/>
      <c r="I250" s="839"/>
      <c r="J250" s="839"/>
      <c r="K250" s="839"/>
    </row>
    <row r="251" spans="1:11" ht="30.75" customHeight="1">
      <c r="A251" s="838"/>
      <c r="B251" s="838"/>
      <c r="C251" s="839"/>
      <c r="D251" s="839"/>
      <c r="E251" s="839"/>
      <c r="F251" s="840"/>
      <c r="G251" s="839"/>
      <c r="H251" s="839"/>
      <c r="I251" s="839"/>
      <c r="J251" s="839"/>
      <c r="K251" s="839"/>
    </row>
    <row r="252" spans="1:11" ht="30.75" customHeight="1">
      <c r="A252" s="838"/>
      <c r="B252" s="838"/>
      <c r="C252" s="839"/>
      <c r="D252" s="839"/>
      <c r="E252" s="839"/>
      <c r="F252" s="840"/>
      <c r="G252" s="839"/>
      <c r="H252" s="839"/>
      <c r="I252" s="839"/>
      <c r="J252" s="839"/>
      <c r="K252" s="839"/>
    </row>
    <row r="253" spans="1:11" ht="30.75" customHeight="1">
      <c r="A253" s="838"/>
      <c r="B253" s="838"/>
      <c r="C253" s="839"/>
      <c r="D253" s="839"/>
      <c r="E253" s="839"/>
      <c r="F253" s="840"/>
      <c r="G253" s="839"/>
      <c r="H253" s="839"/>
      <c r="I253" s="839"/>
      <c r="J253" s="839"/>
      <c r="K253" s="839"/>
    </row>
    <row r="254" spans="1:11" ht="30.75" customHeight="1">
      <c r="A254" s="838"/>
      <c r="B254" s="838"/>
      <c r="C254" s="839"/>
      <c r="D254" s="839"/>
      <c r="E254" s="839"/>
      <c r="F254" s="840"/>
      <c r="G254" s="839"/>
      <c r="H254" s="839"/>
      <c r="I254" s="839"/>
      <c r="J254" s="839"/>
      <c r="K254" s="839"/>
    </row>
    <row r="255" spans="1:11" ht="30.75" customHeight="1">
      <c r="A255" s="838"/>
      <c r="B255" s="838"/>
      <c r="C255" s="839"/>
      <c r="D255" s="839"/>
      <c r="E255" s="839"/>
      <c r="F255" s="840"/>
      <c r="G255" s="839"/>
      <c r="H255" s="839"/>
      <c r="I255" s="839"/>
      <c r="J255" s="839"/>
      <c r="K255" s="839"/>
    </row>
    <row r="256" spans="1:11" ht="30.75" customHeight="1">
      <c r="A256" s="838"/>
      <c r="B256" s="838"/>
      <c r="C256" s="839"/>
      <c r="D256" s="839"/>
      <c r="E256" s="839"/>
      <c r="F256" s="840"/>
      <c r="G256" s="839"/>
      <c r="H256" s="839"/>
      <c r="I256" s="839"/>
      <c r="J256" s="839"/>
      <c r="K256" s="839"/>
    </row>
    <row r="257" spans="1:11" ht="30.75" customHeight="1">
      <c r="A257" s="838"/>
      <c r="B257" s="838"/>
      <c r="C257" s="839"/>
      <c r="D257" s="839"/>
      <c r="E257" s="839"/>
      <c r="F257" s="840"/>
      <c r="G257" s="839"/>
      <c r="H257" s="839"/>
      <c r="I257" s="839"/>
      <c r="J257" s="839"/>
      <c r="K257" s="839"/>
    </row>
    <row r="258" spans="1:11" ht="30.75" customHeight="1">
      <c r="A258" s="838"/>
      <c r="B258" s="838"/>
      <c r="C258" s="839"/>
      <c r="D258" s="839"/>
      <c r="E258" s="839"/>
      <c r="F258" s="840"/>
      <c r="G258" s="839"/>
      <c r="H258" s="839"/>
      <c r="I258" s="839"/>
      <c r="J258" s="839"/>
      <c r="K258" s="839"/>
    </row>
    <row r="259" spans="1:11" ht="30.75" customHeight="1">
      <c r="A259" s="838"/>
      <c r="B259" s="838"/>
      <c r="C259" s="839"/>
      <c r="D259" s="839"/>
      <c r="E259" s="839"/>
      <c r="F259" s="840"/>
      <c r="G259" s="839"/>
      <c r="H259" s="839"/>
      <c r="I259" s="839"/>
      <c r="J259" s="839"/>
      <c r="K259" s="839"/>
    </row>
    <row r="260" spans="1:11" ht="30.75" customHeight="1">
      <c r="A260" s="838"/>
      <c r="B260" s="838"/>
      <c r="C260" s="839"/>
      <c r="D260" s="839"/>
      <c r="E260" s="839"/>
      <c r="F260" s="840"/>
      <c r="G260" s="839"/>
      <c r="H260" s="839"/>
      <c r="I260" s="839"/>
      <c r="J260" s="839"/>
      <c r="K260" s="839"/>
    </row>
    <row r="261" spans="1:11" ht="30.75" customHeight="1">
      <c r="A261" s="838"/>
      <c r="B261" s="838"/>
      <c r="C261" s="839"/>
      <c r="D261" s="839"/>
      <c r="E261" s="839"/>
      <c r="F261" s="840"/>
      <c r="G261" s="839"/>
      <c r="H261" s="839"/>
      <c r="I261" s="839"/>
      <c r="J261" s="839"/>
      <c r="K261" s="839"/>
    </row>
    <row r="262" spans="1:11" ht="30.75" customHeight="1">
      <c r="A262" s="838"/>
      <c r="B262" s="838"/>
      <c r="C262" s="839"/>
      <c r="D262" s="839"/>
      <c r="E262" s="839"/>
      <c r="F262" s="840"/>
      <c r="G262" s="839"/>
      <c r="H262" s="839"/>
      <c r="I262" s="839"/>
      <c r="J262" s="839"/>
      <c r="K262" s="839"/>
    </row>
    <row r="263" spans="1:11" ht="30.75" customHeight="1">
      <c r="A263" s="838"/>
      <c r="B263" s="838"/>
      <c r="C263" s="839"/>
      <c r="D263" s="839"/>
      <c r="E263" s="839"/>
      <c r="F263" s="840"/>
      <c r="G263" s="839"/>
      <c r="H263" s="839"/>
      <c r="I263" s="839"/>
      <c r="J263" s="839"/>
      <c r="K263" s="839"/>
    </row>
    <row r="264" spans="1:11" ht="30.75" customHeight="1">
      <c r="A264" s="838"/>
      <c r="B264" s="838"/>
      <c r="C264" s="839"/>
      <c r="D264" s="839"/>
      <c r="E264" s="839"/>
      <c r="F264" s="840"/>
      <c r="G264" s="839"/>
      <c r="H264" s="839"/>
      <c r="I264" s="839"/>
      <c r="J264" s="839"/>
      <c r="K264" s="839"/>
    </row>
    <row r="265" spans="1:11" ht="30.75" customHeight="1">
      <c r="A265" s="838"/>
      <c r="B265" s="838"/>
      <c r="C265" s="839"/>
      <c r="D265" s="839"/>
      <c r="E265" s="839"/>
      <c r="F265" s="840"/>
      <c r="G265" s="839"/>
      <c r="H265" s="839"/>
      <c r="I265" s="839"/>
      <c r="J265" s="839"/>
      <c r="K265" s="839"/>
    </row>
    <row r="266" spans="1:11" ht="30.75" customHeight="1">
      <c r="A266" s="838"/>
      <c r="B266" s="838"/>
      <c r="C266" s="839"/>
      <c r="D266" s="839"/>
      <c r="E266" s="839"/>
      <c r="F266" s="840"/>
      <c r="G266" s="839"/>
      <c r="H266" s="839"/>
      <c r="I266" s="839"/>
      <c r="J266" s="839"/>
      <c r="K266" s="839"/>
    </row>
    <row r="267" spans="1:11" ht="30.75" customHeight="1">
      <c r="A267" s="838"/>
      <c r="B267" s="838"/>
      <c r="C267" s="839"/>
      <c r="D267" s="839"/>
      <c r="E267" s="839"/>
      <c r="F267" s="840"/>
      <c r="G267" s="839"/>
      <c r="H267" s="839"/>
      <c r="I267" s="839"/>
      <c r="J267" s="839"/>
      <c r="K267" s="839"/>
    </row>
    <row r="268" spans="1:11" ht="30.75" customHeight="1">
      <c r="A268" s="838"/>
      <c r="B268" s="838"/>
      <c r="C268" s="839"/>
      <c r="D268" s="839"/>
      <c r="E268" s="839"/>
      <c r="F268" s="840"/>
      <c r="G268" s="839"/>
      <c r="H268" s="839"/>
      <c r="I268" s="839"/>
      <c r="J268" s="839"/>
      <c r="K268" s="839"/>
    </row>
    <row r="269" spans="1:11" ht="30.75" customHeight="1">
      <c r="A269" s="838"/>
      <c r="B269" s="838"/>
      <c r="C269" s="839"/>
      <c r="D269" s="839"/>
      <c r="E269" s="839"/>
      <c r="F269" s="840"/>
      <c r="G269" s="839"/>
      <c r="H269" s="839"/>
      <c r="I269" s="839"/>
      <c r="J269" s="839"/>
      <c r="K269" s="839"/>
    </row>
    <row r="270" spans="1:11" ht="30.75" customHeight="1">
      <c r="A270" s="838"/>
      <c r="B270" s="838"/>
      <c r="C270" s="839"/>
      <c r="D270" s="839"/>
      <c r="E270" s="839"/>
      <c r="F270" s="840"/>
      <c r="G270" s="839"/>
      <c r="H270" s="839"/>
      <c r="I270" s="839"/>
      <c r="J270" s="839"/>
      <c r="K270" s="839"/>
    </row>
    <row r="271" spans="1:11" ht="30.75" customHeight="1">
      <c r="A271" s="838"/>
      <c r="B271" s="838"/>
      <c r="C271" s="839"/>
      <c r="D271" s="839"/>
      <c r="E271" s="839"/>
      <c r="F271" s="840"/>
      <c r="G271" s="839"/>
      <c r="H271" s="839"/>
      <c r="I271" s="839"/>
      <c r="J271" s="839"/>
      <c r="K271" s="839"/>
    </row>
    <row r="272" spans="1:11" ht="30.75" customHeight="1">
      <c r="A272" s="838"/>
      <c r="B272" s="838"/>
      <c r="C272" s="839"/>
      <c r="D272" s="839"/>
      <c r="E272" s="839"/>
      <c r="F272" s="840"/>
      <c r="G272" s="839"/>
      <c r="H272" s="839"/>
      <c r="I272" s="839"/>
      <c r="J272" s="839"/>
      <c r="K272" s="839"/>
    </row>
    <row r="273" spans="1:11" ht="30.75" customHeight="1">
      <c r="A273" s="838"/>
      <c r="B273" s="838"/>
      <c r="C273" s="839"/>
      <c r="D273" s="839"/>
      <c r="E273" s="839"/>
      <c r="F273" s="840"/>
      <c r="G273" s="839"/>
      <c r="H273" s="839"/>
      <c r="I273" s="839"/>
      <c r="J273" s="839"/>
      <c r="K273" s="839"/>
    </row>
    <row r="274" spans="1:11" ht="30.75" customHeight="1">
      <c r="A274" s="838"/>
      <c r="B274" s="838"/>
      <c r="C274" s="839"/>
      <c r="D274" s="839"/>
      <c r="E274" s="839"/>
      <c r="F274" s="840"/>
      <c r="G274" s="839"/>
      <c r="H274" s="839"/>
      <c r="I274" s="839"/>
      <c r="J274" s="839"/>
      <c r="K274" s="839"/>
    </row>
    <row r="275" spans="1:11" ht="30.75" customHeight="1">
      <c r="A275" s="838"/>
      <c r="B275" s="838"/>
      <c r="C275" s="839"/>
      <c r="D275" s="839"/>
      <c r="E275" s="839"/>
      <c r="F275" s="840"/>
      <c r="G275" s="839"/>
      <c r="H275" s="839"/>
      <c r="I275" s="839"/>
      <c r="J275" s="839"/>
      <c r="K275" s="839"/>
    </row>
    <row r="276" spans="1:11" ht="30.75" customHeight="1">
      <c r="A276" s="838"/>
      <c r="B276" s="838"/>
      <c r="C276" s="839"/>
      <c r="D276" s="839"/>
      <c r="E276" s="839"/>
      <c r="F276" s="840"/>
      <c r="G276" s="839"/>
      <c r="H276" s="839"/>
      <c r="I276" s="839"/>
      <c r="J276" s="839"/>
      <c r="K276" s="839"/>
    </row>
    <row r="277" spans="1:11" ht="30.75" customHeight="1">
      <c r="A277" s="838"/>
      <c r="B277" s="838"/>
      <c r="C277" s="839"/>
      <c r="D277" s="839"/>
      <c r="E277" s="839"/>
      <c r="F277" s="840"/>
      <c r="G277" s="839"/>
      <c r="H277" s="839"/>
      <c r="I277" s="839"/>
      <c r="J277" s="839"/>
      <c r="K277" s="839"/>
    </row>
    <row r="278" spans="1:11" ht="30.75" customHeight="1">
      <c r="A278" s="838"/>
      <c r="B278" s="838"/>
      <c r="C278" s="839"/>
      <c r="D278" s="839"/>
      <c r="E278" s="839"/>
      <c r="F278" s="840"/>
      <c r="G278" s="839"/>
      <c r="H278" s="839"/>
      <c r="I278" s="839"/>
      <c r="J278" s="839"/>
      <c r="K278" s="839"/>
    </row>
    <row r="279" spans="1:11" ht="30.75" customHeight="1">
      <c r="A279" s="838"/>
      <c r="B279" s="838"/>
      <c r="C279" s="839"/>
      <c r="D279" s="839"/>
      <c r="E279" s="839"/>
      <c r="F279" s="840"/>
      <c r="G279" s="839"/>
      <c r="H279" s="839"/>
      <c r="I279" s="839"/>
      <c r="J279" s="839"/>
      <c r="K279" s="839"/>
    </row>
    <row r="280" spans="1:11" ht="30.75" customHeight="1">
      <c r="A280" s="838"/>
      <c r="B280" s="838"/>
      <c r="C280" s="839"/>
      <c r="D280" s="839"/>
      <c r="E280" s="839"/>
      <c r="F280" s="840"/>
      <c r="G280" s="839"/>
      <c r="H280" s="839"/>
      <c r="I280" s="839"/>
      <c r="J280" s="839"/>
      <c r="K280" s="839"/>
    </row>
    <row r="281" spans="1:11" ht="30.75" customHeight="1">
      <c r="A281" s="838"/>
      <c r="B281" s="838"/>
      <c r="C281" s="839"/>
      <c r="D281" s="839"/>
      <c r="E281" s="839"/>
      <c r="F281" s="840"/>
      <c r="G281" s="839"/>
      <c r="H281" s="839"/>
      <c r="I281" s="839"/>
      <c r="J281" s="839"/>
      <c r="K281" s="839"/>
    </row>
    <row r="282" spans="1:11" ht="30.75" customHeight="1">
      <c r="A282" s="838"/>
      <c r="B282" s="838"/>
      <c r="C282" s="839"/>
      <c r="D282" s="839"/>
      <c r="E282" s="839"/>
      <c r="F282" s="840"/>
      <c r="G282" s="839"/>
      <c r="H282" s="839"/>
      <c r="I282" s="839"/>
      <c r="J282" s="839"/>
      <c r="K282" s="839"/>
    </row>
    <row r="283" spans="1:11" ht="30.75" customHeight="1">
      <c r="A283" s="838"/>
      <c r="B283" s="838"/>
      <c r="C283" s="839"/>
      <c r="D283" s="839"/>
      <c r="E283" s="839"/>
      <c r="F283" s="840"/>
      <c r="G283" s="839"/>
      <c r="H283" s="839"/>
      <c r="I283" s="839"/>
      <c r="J283" s="839"/>
      <c r="K283" s="839"/>
    </row>
    <row r="284" spans="1:11" ht="30.75" customHeight="1">
      <c r="A284" s="838"/>
      <c r="B284" s="838"/>
      <c r="C284" s="839"/>
      <c r="D284" s="839"/>
      <c r="E284" s="839"/>
      <c r="F284" s="840"/>
      <c r="G284" s="839"/>
      <c r="H284" s="839"/>
      <c r="I284" s="839"/>
      <c r="J284" s="839"/>
      <c r="K284" s="839"/>
    </row>
    <row r="285" spans="1:11" ht="30.75" customHeight="1">
      <c r="A285" s="838"/>
      <c r="B285" s="838"/>
      <c r="C285" s="839"/>
      <c r="D285" s="839"/>
      <c r="E285" s="839"/>
      <c r="F285" s="840"/>
      <c r="G285" s="839"/>
      <c r="H285" s="839"/>
      <c r="I285" s="839"/>
      <c r="J285" s="839"/>
      <c r="K285" s="839"/>
    </row>
    <row r="286" spans="1:11" ht="30.75" customHeight="1">
      <c r="A286" s="838"/>
      <c r="B286" s="838"/>
      <c r="C286" s="839"/>
      <c r="D286" s="839"/>
      <c r="E286" s="839"/>
      <c r="F286" s="840"/>
      <c r="G286" s="839"/>
      <c r="H286" s="839"/>
      <c r="I286" s="839"/>
      <c r="J286" s="839"/>
      <c r="K286" s="839"/>
    </row>
    <row r="287" spans="1:11" ht="30.75" customHeight="1">
      <c r="A287" s="838"/>
      <c r="B287" s="838"/>
      <c r="C287" s="839"/>
      <c r="D287" s="839"/>
      <c r="E287" s="839"/>
      <c r="F287" s="840"/>
      <c r="G287" s="839"/>
      <c r="H287" s="839"/>
      <c r="I287" s="839"/>
      <c r="J287" s="839"/>
      <c r="K287" s="839"/>
    </row>
    <row r="288" spans="1:11" ht="30.75" customHeight="1">
      <c r="A288" s="838"/>
      <c r="B288" s="838"/>
      <c r="C288" s="839"/>
      <c r="D288" s="839"/>
      <c r="E288" s="839"/>
      <c r="F288" s="840"/>
      <c r="G288" s="839"/>
      <c r="H288" s="839"/>
      <c r="I288" s="839"/>
      <c r="J288" s="839"/>
      <c r="K288" s="839"/>
    </row>
    <row r="289" spans="1:11" ht="30.75" customHeight="1">
      <c r="A289" s="838"/>
      <c r="B289" s="838"/>
      <c r="C289" s="839"/>
      <c r="D289" s="839"/>
      <c r="E289" s="839"/>
      <c r="F289" s="840"/>
      <c r="G289" s="839"/>
      <c r="H289" s="839"/>
      <c r="I289" s="839"/>
      <c r="J289" s="839"/>
      <c r="K289" s="839"/>
    </row>
    <row r="290" spans="1:11" ht="30.75" customHeight="1">
      <c r="A290" s="838"/>
      <c r="B290" s="838"/>
      <c r="C290" s="839"/>
      <c r="D290" s="839"/>
      <c r="E290" s="839"/>
      <c r="F290" s="840"/>
      <c r="G290" s="839"/>
      <c r="H290" s="839"/>
      <c r="I290" s="839"/>
      <c r="J290" s="839"/>
      <c r="K290" s="839"/>
    </row>
    <row r="291" spans="1:11" ht="30.75" customHeight="1">
      <c r="A291" s="838"/>
      <c r="B291" s="838"/>
      <c r="C291" s="839"/>
      <c r="D291" s="839"/>
      <c r="E291" s="839"/>
      <c r="F291" s="840"/>
      <c r="G291" s="839"/>
      <c r="H291" s="839"/>
      <c r="I291" s="839"/>
      <c r="J291" s="839"/>
      <c r="K291" s="839"/>
    </row>
    <row r="292" spans="1:11" ht="30.75" customHeight="1">
      <c r="A292" s="838"/>
      <c r="B292" s="838"/>
      <c r="C292" s="839"/>
      <c r="D292" s="839"/>
      <c r="E292" s="839"/>
      <c r="F292" s="840"/>
      <c r="G292" s="839"/>
      <c r="H292" s="839"/>
      <c r="I292" s="839"/>
      <c r="J292" s="839"/>
      <c r="K292" s="839"/>
    </row>
    <row r="293" spans="1:11" ht="30.75" customHeight="1">
      <c r="A293" s="838"/>
      <c r="B293" s="838"/>
      <c r="C293" s="839"/>
      <c r="D293" s="839"/>
      <c r="E293" s="839"/>
      <c r="F293" s="840"/>
      <c r="G293" s="839"/>
      <c r="H293" s="839"/>
      <c r="I293" s="839"/>
      <c r="J293" s="839"/>
      <c r="K293" s="839"/>
    </row>
    <row r="294" spans="1:11" ht="30.75" customHeight="1">
      <c r="A294" s="838"/>
      <c r="B294" s="838"/>
      <c r="C294" s="839"/>
      <c r="D294" s="839"/>
      <c r="E294" s="839"/>
      <c r="F294" s="840"/>
      <c r="G294" s="839"/>
      <c r="H294" s="839"/>
      <c r="I294" s="839"/>
      <c r="J294" s="839"/>
      <c r="K294" s="839"/>
    </row>
    <row r="295" spans="1:11" ht="30.75" customHeight="1">
      <c r="A295" s="838"/>
      <c r="B295" s="838"/>
      <c r="C295" s="839"/>
      <c r="D295" s="839"/>
      <c r="E295" s="839"/>
      <c r="F295" s="840"/>
      <c r="G295" s="839"/>
      <c r="H295" s="839"/>
      <c r="I295" s="839"/>
      <c r="J295" s="839"/>
      <c r="K295" s="839"/>
    </row>
    <row r="296" spans="1:11" ht="30.75" customHeight="1">
      <c r="A296" s="838"/>
      <c r="B296" s="838"/>
      <c r="C296" s="839"/>
      <c r="D296" s="839"/>
      <c r="E296" s="839"/>
      <c r="F296" s="840"/>
      <c r="G296" s="839"/>
      <c r="H296" s="839"/>
      <c r="I296" s="839"/>
      <c r="J296" s="839"/>
      <c r="K296" s="839"/>
    </row>
    <row r="297" spans="1:11" ht="30.75" customHeight="1">
      <c r="A297" s="838"/>
      <c r="B297" s="838"/>
      <c r="C297" s="839"/>
      <c r="D297" s="839"/>
      <c r="E297" s="839"/>
      <c r="F297" s="840"/>
      <c r="G297" s="839"/>
      <c r="H297" s="839"/>
      <c r="I297" s="839"/>
      <c r="J297" s="839"/>
      <c r="K297" s="839"/>
    </row>
    <row r="298" spans="1:11" ht="30.75" customHeight="1">
      <c r="A298" s="838"/>
      <c r="B298" s="838"/>
      <c r="C298" s="839"/>
      <c r="D298" s="839"/>
      <c r="E298" s="839"/>
      <c r="F298" s="840"/>
      <c r="G298" s="839"/>
      <c r="H298" s="839"/>
      <c r="I298" s="839"/>
      <c r="J298" s="839"/>
      <c r="K298" s="839"/>
    </row>
    <row r="299" spans="1:11" ht="30.75" customHeight="1">
      <c r="A299" s="838"/>
      <c r="B299" s="838"/>
      <c r="C299" s="839"/>
      <c r="D299" s="839"/>
      <c r="E299" s="839"/>
      <c r="F299" s="840"/>
      <c r="G299" s="839"/>
      <c r="H299" s="839"/>
      <c r="I299" s="839"/>
      <c r="J299" s="839"/>
      <c r="K299" s="839"/>
    </row>
    <row r="300" spans="1:11" ht="30.75" customHeight="1">
      <c r="A300" s="838"/>
      <c r="B300" s="838"/>
      <c r="C300" s="839"/>
      <c r="D300" s="839"/>
      <c r="E300" s="839"/>
      <c r="F300" s="840"/>
      <c r="G300" s="839"/>
      <c r="H300" s="839"/>
      <c r="I300" s="839"/>
      <c r="J300" s="839"/>
      <c r="K300" s="839"/>
    </row>
    <row r="301" spans="1:11" ht="30.75" customHeight="1">
      <c r="A301" s="838"/>
      <c r="B301" s="838"/>
      <c r="C301" s="839"/>
      <c r="D301" s="839"/>
      <c r="E301" s="839"/>
      <c r="F301" s="840"/>
      <c r="G301" s="839"/>
      <c r="H301" s="839"/>
      <c r="I301" s="839"/>
      <c r="J301" s="839"/>
      <c r="K301" s="839"/>
    </row>
    <row r="302" spans="1:11" ht="30.75" customHeight="1">
      <c r="A302" s="838"/>
      <c r="B302" s="838"/>
      <c r="C302" s="839"/>
      <c r="D302" s="839"/>
      <c r="E302" s="839"/>
      <c r="F302" s="840"/>
      <c r="G302" s="839"/>
      <c r="H302" s="839"/>
      <c r="I302" s="839"/>
      <c r="J302" s="839"/>
      <c r="K302" s="839"/>
    </row>
    <row r="303" spans="1:11" ht="30.75" customHeight="1">
      <c r="A303" s="838"/>
      <c r="B303" s="838"/>
      <c r="C303" s="839"/>
      <c r="D303" s="839"/>
      <c r="E303" s="839"/>
      <c r="F303" s="840"/>
      <c r="G303" s="839"/>
      <c r="H303" s="839"/>
      <c r="I303" s="839"/>
      <c r="J303" s="839"/>
      <c r="K303" s="839"/>
    </row>
    <row r="304" spans="1:11" ht="30.75" customHeight="1">
      <c r="A304" s="838"/>
      <c r="B304" s="838"/>
      <c r="C304" s="839"/>
      <c r="D304" s="839"/>
      <c r="E304" s="839"/>
      <c r="F304" s="840"/>
      <c r="G304" s="839"/>
      <c r="H304" s="839"/>
      <c r="I304" s="839"/>
      <c r="J304" s="839"/>
      <c r="K304" s="839"/>
    </row>
    <row r="305" spans="1:11" ht="30.75" customHeight="1">
      <c r="A305" s="838"/>
      <c r="B305" s="838"/>
      <c r="C305" s="839"/>
      <c r="D305" s="839"/>
      <c r="E305" s="839"/>
      <c r="F305" s="840"/>
      <c r="G305" s="839"/>
      <c r="H305" s="839"/>
      <c r="I305" s="839"/>
      <c r="J305" s="839"/>
      <c r="K305" s="839"/>
    </row>
    <row r="306" spans="1:11" ht="30.75" customHeight="1">
      <c r="A306" s="838"/>
      <c r="B306" s="838"/>
      <c r="C306" s="839"/>
      <c r="D306" s="839"/>
      <c r="E306" s="839"/>
      <c r="F306" s="840"/>
      <c r="G306" s="839"/>
      <c r="H306" s="839"/>
      <c r="I306" s="839"/>
      <c r="J306" s="839"/>
      <c r="K306" s="839"/>
    </row>
    <row r="307" spans="1:11" ht="30.75" customHeight="1">
      <c r="A307" s="838"/>
      <c r="B307" s="838"/>
      <c r="C307" s="839"/>
      <c r="D307" s="839"/>
      <c r="E307" s="839"/>
      <c r="F307" s="840"/>
      <c r="G307" s="839"/>
      <c r="H307" s="839"/>
      <c r="I307" s="839"/>
      <c r="J307" s="839"/>
      <c r="K307" s="839"/>
    </row>
    <row r="308" spans="1:11" ht="30.75" customHeight="1">
      <c r="A308" s="838"/>
      <c r="B308" s="838"/>
      <c r="C308" s="839"/>
      <c r="D308" s="839"/>
      <c r="E308" s="839"/>
      <c r="F308" s="840"/>
      <c r="G308" s="839"/>
      <c r="H308" s="839"/>
      <c r="I308" s="839"/>
      <c r="J308" s="839"/>
      <c r="K308" s="839"/>
    </row>
    <row r="309" spans="1:11" ht="30.75" customHeight="1">
      <c r="A309" s="838"/>
      <c r="B309" s="838"/>
      <c r="C309" s="839"/>
      <c r="D309" s="839"/>
      <c r="E309" s="839"/>
      <c r="F309" s="840"/>
      <c r="G309" s="839"/>
      <c r="H309" s="839"/>
      <c r="I309" s="839"/>
      <c r="J309" s="839"/>
      <c r="K309" s="839"/>
    </row>
    <row r="310" spans="1:11" ht="30.75" customHeight="1">
      <c r="A310" s="838"/>
      <c r="B310" s="838"/>
      <c r="C310" s="839"/>
      <c r="D310" s="839"/>
      <c r="E310" s="839"/>
      <c r="F310" s="840"/>
      <c r="G310" s="839"/>
      <c r="H310" s="839"/>
      <c r="I310" s="839"/>
      <c r="J310" s="839"/>
      <c r="K310" s="839"/>
    </row>
    <row r="311" spans="1:11" ht="30.75" customHeight="1">
      <c r="A311" s="838"/>
      <c r="B311" s="838"/>
      <c r="C311" s="839"/>
      <c r="D311" s="839"/>
      <c r="E311" s="839"/>
      <c r="F311" s="840"/>
      <c r="G311" s="839"/>
      <c r="H311" s="839"/>
      <c r="I311" s="839"/>
      <c r="J311" s="839"/>
      <c r="K311" s="839"/>
    </row>
    <row r="312" spans="1:11" ht="30.75" customHeight="1">
      <c r="A312" s="838"/>
      <c r="B312" s="838"/>
      <c r="C312" s="839"/>
      <c r="D312" s="839"/>
      <c r="E312" s="839"/>
      <c r="F312" s="840"/>
      <c r="G312" s="839"/>
      <c r="H312" s="839"/>
      <c r="I312" s="839"/>
      <c r="J312" s="839"/>
      <c r="K312" s="839"/>
    </row>
    <row r="313" spans="1:11" ht="30.75" customHeight="1">
      <c r="A313" s="838"/>
      <c r="B313" s="838"/>
      <c r="C313" s="839"/>
      <c r="D313" s="839"/>
      <c r="E313" s="839"/>
      <c r="F313" s="840"/>
      <c r="G313" s="839"/>
      <c r="H313" s="839"/>
      <c r="I313" s="839"/>
      <c r="J313" s="839"/>
      <c r="K313" s="839"/>
    </row>
    <row r="314" spans="1:11" ht="30.75" customHeight="1">
      <c r="A314" s="838"/>
      <c r="B314" s="838"/>
      <c r="C314" s="839"/>
      <c r="D314" s="839"/>
      <c r="E314" s="839"/>
      <c r="F314" s="840"/>
      <c r="G314" s="839"/>
      <c r="H314" s="839"/>
      <c r="I314" s="839"/>
      <c r="J314" s="839"/>
      <c r="K314" s="839"/>
    </row>
    <row r="315" spans="1:11" ht="30.75" customHeight="1">
      <c r="A315" s="838"/>
      <c r="B315" s="838"/>
      <c r="C315" s="839"/>
      <c r="D315" s="839"/>
      <c r="E315" s="839"/>
      <c r="F315" s="840"/>
      <c r="G315" s="839"/>
      <c r="H315" s="839"/>
      <c r="I315" s="839"/>
      <c r="J315" s="839"/>
      <c r="K315" s="839"/>
    </row>
    <row r="316" spans="1:11" ht="30.75" customHeight="1">
      <c r="A316" s="838"/>
      <c r="B316" s="838"/>
      <c r="C316" s="839"/>
      <c r="D316" s="839"/>
      <c r="E316" s="839"/>
      <c r="F316" s="840"/>
      <c r="G316" s="839"/>
      <c r="H316" s="839"/>
      <c r="I316" s="839"/>
      <c r="J316" s="839"/>
      <c r="K316" s="839"/>
    </row>
    <row r="317" spans="1:11" ht="30.75" customHeight="1">
      <c r="A317" s="838"/>
      <c r="B317" s="838"/>
      <c r="C317" s="839"/>
      <c r="D317" s="839"/>
      <c r="E317" s="839"/>
      <c r="F317" s="840"/>
      <c r="G317" s="839"/>
      <c r="H317" s="839"/>
      <c r="I317" s="839"/>
      <c r="J317" s="839"/>
      <c r="K317" s="839"/>
    </row>
    <row r="318" spans="1:11" ht="30.75" customHeight="1">
      <c r="A318" s="838"/>
      <c r="B318" s="838"/>
      <c r="C318" s="839"/>
      <c r="D318" s="839"/>
      <c r="E318" s="839"/>
      <c r="F318" s="840"/>
      <c r="G318" s="839"/>
      <c r="H318" s="839"/>
      <c r="I318" s="839"/>
      <c r="J318" s="839"/>
      <c r="K318" s="839"/>
    </row>
    <row r="319" spans="1:11" ht="30.75" customHeight="1">
      <c r="A319" s="838"/>
      <c r="B319" s="838"/>
      <c r="C319" s="839"/>
      <c r="D319" s="839"/>
      <c r="E319" s="839"/>
      <c r="F319" s="840"/>
      <c r="G319" s="839"/>
      <c r="H319" s="839"/>
      <c r="I319" s="839"/>
      <c r="J319" s="839"/>
      <c r="K319" s="839"/>
    </row>
    <row r="320" spans="1:11" ht="30.75" customHeight="1">
      <c r="A320" s="838"/>
      <c r="B320" s="838"/>
      <c r="C320" s="839"/>
      <c r="D320" s="839"/>
      <c r="E320" s="839"/>
      <c r="F320" s="840"/>
      <c r="G320" s="839"/>
      <c r="H320" s="839"/>
      <c r="I320" s="839"/>
      <c r="J320" s="839"/>
      <c r="K320" s="839"/>
    </row>
    <row r="321" spans="1:11" ht="30.75" customHeight="1">
      <c r="A321" s="838"/>
      <c r="B321" s="838"/>
      <c r="C321" s="839"/>
      <c r="D321" s="839"/>
      <c r="E321" s="839"/>
      <c r="F321" s="840"/>
      <c r="G321" s="839"/>
      <c r="H321" s="839"/>
      <c r="I321" s="839"/>
      <c r="J321" s="839"/>
      <c r="K321" s="839"/>
    </row>
    <row r="322" spans="1:11" ht="30.75" customHeight="1">
      <c r="A322" s="838"/>
      <c r="B322" s="838"/>
      <c r="C322" s="839"/>
      <c r="D322" s="839"/>
      <c r="E322" s="839"/>
      <c r="F322" s="840"/>
      <c r="G322" s="839"/>
      <c r="H322" s="839"/>
      <c r="I322" s="839"/>
      <c r="J322" s="839"/>
      <c r="K322" s="839"/>
    </row>
    <row r="323" spans="1:11" ht="30.75" customHeight="1">
      <c r="A323" s="838"/>
      <c r="B323" s="838"/>
      <c r="C323" s="839"/>
      <c r="D323" s="839"/>
      <c r="E323" s="839"/>
      <c r="F323" s="840"/>
      <c r="G323" s="839"/>
      <c r="H323" s="839"/>
      <c r="I323" s="839"/>
      <c r="J323" s="839"/>
      <c r="K323" s="839"/>
    </row>
    <row r="324" spans="1:11" ht="30.75" customHeight="1">
      <c r="A324" s="838"/>
      <c r="B324" s="838"/>
      <c r="C324" s="839"/>
      <c r="D324" s="839"/>
      <c r="E324" s="839"/>
      <c r="F324" s="840"/>
      <c r="G324" s="839"/>
      <c r="H324" s="839"/>
      <c r="I324" s="839"/>
      <c r="J324" s="839"/>
      <c r="K324" s="839"/>
    </row>
    <row r="325" spans="1:11" ht="30.75" customHeight="1">
      <c r="A325" s="838"/>
      <c r="B325" s="838"/>
      <c r="C325" s="839"/>
      <c r="D325" s="839"/>
      <c r="E325" s="839"/>
      <c r="F325" s="840"/>
      <c r="G325" s="839"/>
      <c r="H325" s="839"/>
      <c r="I325" s="839"/>
      <c r="J325" s="839"/>
      <c r="K325" s="839"/>
    </row>
    <row r="326" spans="1:11" ht="30.75" customHeight="1">
      <c r="A326" s="838"/>
      <c r="B326" s="838"/>
      <c r="C326" s="839"/>
      <c r="D326" s="839"/>
      <c r="E326" s="839"/>
      <c r="F326" s="840"/>
      <c r="G326" s="839"/>
      <c r="H326" s="839"/>
      <c r="I326" s="839"/>
      <c r="J326" s="839"/>
      <c r="K326" s="839"/>
    </row>
    <row r="327" spans="1:11" ht="30.75" customHeight="1">
      <c r="A327" s="838"/>
      <c r="B327" s="838"/>
      <c r="C327" s="839"/>
      <c r="D327" s="839"/>
      <c r="E327" s="839"/>
      <c r="F327" s="840"/>
      <c r="G327" s="839"/>
      <c r="H327" s="839"/>
      <c r="I327" s="839"/>
      <c r="J327" s="839"/>
      <c r="K327" s="839"/>
    </row>
    <row r="328" spans="1:11" ht="30.75" customHeight="1">
      <c r="A328" s="838"/>
      <c r="B328" s="838"/>
      <c r="C328" s="839"/>
      <c r="D328" s="839"/>
      <c r="E328" s="839"/>
      <c r="F328" s="840"/>
      <c r="G328" s="839"/>
      <c r="H328" s="839"/>
      <c r="I328" s="839"/>
      <c r="J328" s="839"/>
      <c r="K328" s="839"/>
    </row>
    <row r="329" spans="1:11" ht="30.75" customHeight="1">
      <c r="A329" s="838"/>
      <c r="B329" s="838"/>
      <c r="C329" s="839"/>
      <c r="D329" s="839"/>
      <c r="E329" s="839"/>
      <c r="F329" s="840"/>
      <c r="G329" s="839"/>
      <c r="H329" s="839"/>
      <c r="I329" s="839"/>
      <c r="J329" s="839"/>
      <c r="K329" s="839"/>
    </row>
    <row r="330" spans="1:11" ht="30.75" customHeight="1">
      <c r="A330" s="838"/>
      <c r="B330" s="838"/>
      <c r="C330" s="839"/>
      <c r="D330" s="839"/>
      <c r="E330" s="839"/>
      <c r="F330" s="840"/>
      <c r="G330" s="839"/>
      <c r="H330" s="839"/>
      <c r="I330" s="839"/>
      <c r="J330" s="839"/>
      <c r="K330" s="839"/>
    </row>
    <row r="331" spans="1:11" ht="30.75" customHeight="1">
      <c r="A331" s="838"/>
      <c r="B331" s="838"/>
      <c r="C331" s="839"/>
      <c r="D331" s="839"/>
      <c r="E331" s="839"/>
      <c r="F331" s="840"/>
      <c r="G331" s="839"/>
      <c r="H331" s="839"/>
      <c r="I331" s="839"/>
      <c r="J331" s="839"/>
      <c r="K331" s="839"/>
    </row>
    <row r="332" spans="1:11" ht="30.75" customHeight="1">
      <c r="A332" s="838"/>
      <c r="B332" s="838"/>
      <c r="C332" s="839"/>
      <c r="D332" s="839"/>
      <c r="E332" s="839"/>
      <c r="F332" s="840"/>
      <c r="G332" s="839"/>
      <c r="H332" s="839"/>
      <c r="I332" s="839"/>
      <c r="J332" s="839"/>
      <c r="K332" s="839"/>
    </row>
    <row r="333" spans="1:11" ht="30.75" customHeight="1">
      <c r="A333" s="838"/>
      <c r="B333" s="838"/>
      <c r="C333" s="839"/>
      <c r="D333" s="839"/>
      <c r="E333" s="839"/>
      <c r="F333" s="840"/>
      <c r="G333" s="839"/>
      <c r="H333" s="839"/>
      <c r="I333" s="839"/>
      <c r="J333" s="839"/>
      <c r="K333" s="839"/>
    </row>
    <row r="334" spans="1:11" ht="30.75" customHeight="1">
      <c r="A334" s="838"/>
      <c r="B334" s="838"/>
      <c r="C334" s="839"/>
      <c r="D334" s="839"/>
      <c r="E334" s="839"/>
      <c r="F334" s="840"/>
      <c r="G334" s="839"/>
      <c r="H334" s="839"/>
      <c r="I334" s="839"/>
      <c r="J334" s="839"/>
      <c r="K334" s="839"/>
    </row>
    <row r="335" spans="1:11" ht="30.75" customHeight="1">
      <c r="A335" s="838"/>
      <c r="B335" s="838"/>
      <c r="C335" s="839"/>
      <c r="D335" s="839"/>
      <c r="E335" s="839"/>
      <c r="F335" s="840"/>
      <c r="G335" s="839"/>
      <c r="H335" s="839"/>
      <c r="I335" s="839"/>
      <c r="J335" s="839"/>
      <c r="K335" s="839"/>
    </row>
    <row r="336" spans="1:11" ht="30.75" customHeight="1">
      <c r="A336" s="838"/>
      <c r="B336" s="838"/>
      <c r="C336" s="839"/>
      <c r="D336" s="839"/>
      <c r="E336" s="839"/>
      <c r="F336" s="840"/>
      <c r="G336" s="839"/>
      <c r="H336" s="839"/>
      <c r="I336" s="839"/>
      <c r="J336" s="839"/>
      <c r="K336" s="839"/>
    </row>
    <row r="337" spans="1:11" ht="30.75" customHeight="1">
      <c r="A337" s="838"/>
      <c r="B337" s="838"/>
      <c r="C337" s="839"/>
      <c r="D337" s="839"/>
      <c r="E337" s="839"/>
      <c r="F337" s="840"/>
      <c r="G337" s="839"/>
      <c r="H337" s="839"/>
      <c r="I337" s="839"/>
      <c r="J337" s="839"/>
      <c r="K337" s="839"/>
    </row>
    <row r="338" spans="1:11" ht="30.75" customHeight="1">
      <c r="A338" s="838"/>
      <c r="B338" s="838"/>
      <c r="C338" s="839"/>
      <c r="D338" s="839"/>
      <c r="E338" s="839"/>
      <c r="F338" s="840"/>
      <c r="G338" s="839"/>
      <c r="H338" s="839"/>
      <c r="I338" s="839"/>
      <c r="J338" s="839"/>
      <c r="K338" s="839"/>
    </row>
    <row r="339" spans="1:11" ht="30.75" customHeight="1">
      <c r="A339" s="838"/>
      <c r="B339" s="838"/>
      <c r="C339" s="839"/>
      <c r="D339" s="839"/>
      <c r="E339" s="839"/>
      <c r="F339" s="840"/>
      <c r="G339" s="839"/>
      <c r="H339" s="839"/>
      <c r="I339" s="839"/>
      <c r="J339" s="839"/>
      <c r="K339" s="839"/>
    </row>
    <row r="340" spans="1:11" ht="30.75" customHeight="1">
      <c r="A340" s="838"/>
      <c r="B340" s="838"/>
      <c r="C340" s="839"/>
      <c r="D340" s="839"/>
      <c r="E340" s="839"/>
      <c r="F340" s="840"/>
      <c r="G340" s="839"/>
      <c r="H340" s="839"/>
      <c r="I340" s="839"/>
      <c r="J340" s="839"/>
      <c r="K340" s="839"/>
    </row>
    <row r="341" spans="1:11" ht="30.75" customHeight="1">
      <c r="A341" s="838"/>
      <c r="B341" s="838"/>
      <c r="C341" s="839"/>
      <c r="D341" s="839"/>
      <c r="E341" s="839"/>
      <c r="F341" s="840"/>
      <c r="G341" s="839"/>
      <c r="H341" s="839"/>
      <c r="I341" s="839"/>
      <c r="J341" s="839"/>
      <c r="K341" s="839"/>
    </row>
    <row r="342" spans="1:11" ht="30.75" customHeight="1">
      <c r="A342" s="838"/>
      <c r="B342" s="838"/>
      <c r="C342" s="839"/>
      <c r="D342" s="839"/>
      <c r="E342" s="839"/>
      <c r="F342" s="840"/>
      <c r="G342" s="839"/>
      <c r="H342" s="839"/>
      <c r="I342" s="839"/>
      <c r="J342" s="839"/>
      <c r="K342" s="839"/>
    </row>
    <row r="343" spans="1:11" ht="30.75" customHeight="1">
      <c r="A343" s="838"/>
      <c r="B343" s="838"/>
      <c r="C343" s="839"/>
      <c r="D343" s="839"/>
      <c r="E343" s="839"/>
      <c r="F343" s="840"/>
      <c r="G343" s="839"/>
      <c r="H343" s="839"/>
      <c r="I343" s="839"/>
      <c r="J343" s="839"/>
      <c r="K343" s="839"/>
    </row>
    <row r="344" spans="1:11" ht="30.75" customHeight="1">
      <c r="A344" s="838"/>
      <c r="B344" s="838"/>
      <c r="C344" s="839"/>
      <c r="D344" s="839"/>
      <c r="E344" s="839"/>
      <c r="F344" s="840"/>
      <c r="G344" s="839"/>
      <c r="H344" s="839"/>
      <c r="I344" s="839"/>
      <c r="J344" s="839"/>
      <c r="K344" s="839"/>
    </row>
    <row r="345" spans="1:11" ht="30.75" customHeight="1">
      <c r="A345" s="838"/>
      <c r="B345" s="838"/>
      <c r="C345" s="839"/>
      <c r="D345" s="839"/>
      <c r="E345" s="839"/>
      <c r="F345" s="840"/>
      <c r="G345" s="839"/>
      <c r="H345" s="839"/>
      <c r="I345" s="839"/>
      <c r="J345" s="839"/>
      <c r="K345" s="839"/>
    </row>
    <row r="346" spans="1:11" ht="30.75" customHeight="1">
      <c r="A346" s="838"/>
      <c r="B346" s="838"/>
      <c r="C346" s="839"/>
      <c r="D346" s="839"/>
      <c r="E346" s="839"/>
      <c r="F346" s="840"/>
      <c r="G346" s="839"/>
      <c r="H346" s="839"/>
      <c r="I346" s="839"/>
      <c r="J346" s="839"/>
      <c r="K346" s="839"/>
    </row>
    <row r="347" spans="1:11" ht="30.75" customHeight="1">
      <c r="A347" s="838"/>
      <c r="B347" s="838"/>
      <c r="C347" s="839"/>
      <c r="D347" s="839"/>
      <c r="E347" s="839"/>
      <c r="F347" s="840"/>
      <c r="G347" s="839"/>
      <c r="H347" s="839"/>
      <c r="I347" s="839"/>
      <c r="J347" s="839"/>
      <c r="K347" s="839"/>
    </row>
    <row r="348" spans="1:11" ht="30.75" customHeight="1">
      <c r="A348" s="838"/>
      <c r="B348" s="838"/>
      <c r="C348" s="839"/>
      <c r="D348" s="839"/>
      <c r="E348" s="839"/>
      <c r="F348" s="840"/>
      <c r="G348" s="839"/>
      <c r="H348" s="839"/>
      <c r="I348" s="839"/>
      <c r="J348" s="839"/>
      <c r="K348" s="839"/>
    </row>
    <row r="349" spans="1:11" ht="30.75" customHeight="1">
      <c r="A349" s="838"/>
      <c r="B349" s="838"/>
      <c r="C349" s="839"/>
      <c r="D349" s="839"/>
      <c r="E349" s="839"/>
      <c r="F349" s="840"/>
      <c r="G349" s="839"/>
      <c r="H349" s="839"/>
      <c r="I349" s="839"/>
      <c r="J349" s="839"/>
      <c r="K349" s="839"/>
    </row>
    <row r="350" spans="1:11" ht="30.75" customHeight="1">
      <c r="A350" s="838"/>
      <c r="B350" s="838"/>
      <c r="C350" s="839"/>
      <c r="D350" s="839"/>
      <c r="E350" s="839"/>
      <c r="F350" s="840"/>
      <c r="G350" s="839"/>
      <c r="H350" s="839"/>
      <c r="I350" s="839"/>
      <c r="J350" s="839"/>
      <c r="K350" s="839"/>
    </row>
    <row r="351" spans="1:11" ht="30.75" customHeight="1">
      <c r="A351" s="838"/>
      <c r="B351" s="838"/>
      <c r="C351" s="839"/>
      <c r="D351" s="839"/>
      <c r="E351" s="839"/>
      <c r="F351" s="840"/>
      <c r="G351" s="839"/>
      <c r="H351" s="839"/>
      <c r="I351" s="839"/>
      <c r="J351" s="839"/>
      <c r="K351" s="839"/>
    </row>
    <row r="352" spans="1:11" ht="30.75" customHeight="1">
      <c r="A352" s="838"/>
      <c r="B352" s="838"/>
      <c r="C352" s="839"/>
      <c r="D352" s="839"/>
      <c r="E352" s="839"/>
      <c r="F352" s="840"/>
      <c r="G352" s="839"/>
      <c r="H352" s="839"/>
      <c r="I352" s="839"/>
      <c r="J352" s="839"/>
      <c r="K352" s="839"/>
    </row>
    <row r="353" spans="1:11" ht="30.75" customHeight="1">
      <c r="A353" s="838"/>
      <c r="B353" s="838"/>
      <c r="C353" s="839"/>
      <c r="D353" s="839"/>
      <c r="E353" s="839"/>
      <c r="F353" s="840"/>
      <c r="G353" s="839"/>
      <c r="H353" s="839"/>
      <c r="I353" s="839"/>
      <c r="J353" s="839"/>
      <c r="K353" s="839"/>
    </row>
    <row r="354" spans="1:11" ht="30.75" customHeight="1">
      <c r="A354" s="838"/>
      <c r="B354" s="838"/>
      <c r="C354" s="839"/>
      <c r="D354" s="839"/>
      <c r="E354" s="839"/>
      <c r="F354" s="840"/>
      <c r="G354" s="839"/>
      <c r="H354" s="839"/>
      <c r="I354" s="839"/>
      <c r="J354" s="839"/>
      <c r="K354" s="839"/>
    </row>
    <row r="355" spans="1:11" ht="30.75" customHeight="1">
      <c r="A355" s="838"/>
      <c r="B355" s="838"/>
      <c r="C355" s="839"/>
      <c r="D355" s="839"/>
      <c r="E355" s="839"/>
      <c r="F355" s="840"/>
      <c r="G355" s="839"/>
      <c r="H355" s="839"/>
      <c r="I355" s="839"/>
      <c r="J355" s="839"/>
      <c r="K355" s="839"/>
    </row>
    <row r="356" spans="1:11" ht="30.75" customHeight="1">
      <c r="A356" s="838"/>
      <c r="B356" s="838"/>
      <c r="C356" s="839"/>
      <c r="D356" s="839"/>
      <c r="E356" s="839"/>
      <c r="F356" s="840"/>
      <c r="G356" s="839"/>
      <c r="H356" s="839"/>
      <c r="I356" s="839"/>
      <c r="J356" s="839"/>
      <c r="K356" s="839"/>
    </row>
    <row r="357" spans="1:11" ht="30.75" customHeight="1">
      <c r="A357" s="838"/>
      <c r="B357" s="838"/>
      <c r="C357" s="839"/>
      <c r="D357" s="839"/>
      <c r="E357" s="839"/>
      <c r="F357" s="840"/>
      <c r="G357" s="839"/>
      <c r="H357" s="839"/>
      <c r="I357" s="839"/>
      <c r="J357" s="839"/>
      <c r="K357" s="839"/>
    </row>
    <row r="358" spans="1:11" ht="30.75" customHeight="1">
      <c r="A358" s="838"/>
      <c r="B358" s="838"/>
      <c r="C358" s="839"/>
      <c r="D358" s="839"/>
      <c r="E358" s="839"/>
      <c r="F358" s="840"/>
      <c r="G358" s="839"/>
      <c r="H358" s="839"/>
      <c r="I358" s="839"/>
      <c r="J358" s="839"/>
      <c r="K358" s="839"/>
    </row>
    <row r="359" spans="1:11" ht="30.75" customHeight="1">
      <c r="A359" s="838"/>
      <c r="B359" s="838"/>
      <c r="C359" s="839"/>
      <c r="D359" s="839"/>
      <c r="E359" s="839"/>
      <c r="F359" s="840"/>
      <c r="G359" s="839"/>
      <c r="H359" s="839"/>
      <c r="I359" s="839"/>
      <c r="J359" s="839"/>
      <c r="K359" s="839"/>
    </row>
    <row r="360" spans="1:11" ht="30.75" customHeight="1">
      <c r="A360" s="838"/>
      <c r="B360" s="838"/>
      <c r="C360" s="839"/>
      <c r="D360" s="839"/>
      <c r="E360" s="839"/>
      <c r="F360" s="840"/>
      <c r="G360" s="839"/>
      <c r="H360" s="839"/>
      <c r="I360" s="839"/>
      <c r="J360" s="839"/>
      <c r="K360" s="839"/>
    </row>
    <row r="361" spans="1:11" ht="30.75" customHeight="1">
      <c r="A361" s="838"/>
      <c r="B361" s="838"/>
      <c r="C361" s="839"/>
      <c r="D361" s="839"/>
      <c r="E361" s="839"/>
      <c r="F361" s="840"/>
      <c r="G361" s="839"/>
      <c r="H361" s="839"/>
      <c r="I361" s="839"/>
      <c r="J361" s="839"/>
      <c r="K361" s="839"/>
    </row>
    <row r="362" spans="1:11" ht="30.75" customHeight="1">
      <c r="A362" s="838"/>
      <c r="B362" s="838"/>
      <c r="C362" s="839"/>
      <c r="D362" s="839"/>
      <c r="E362" s="839"/>
      <c r="F362" s="840"/>
      <c r="G362" s="839"/>
      <c r="H362" s="839"/>
      <c r="I362" s="839"/>
      <c r="J362" s="839"/>
      <c r="K362" s="839"/>
    </row>
    <row r="363" spans="1:11" ht="30.75" customHeight="1">
      <c r="A363" s="838"/>
      <c r="B363" s="838"/>
      <c r="C363" s="839"/>
      <c r="D363" s="839"/>
      <c r="E363" s="839"/>
      <c r="F363" s="840"/>
      <c r="G363" s="839"/>
      <c r="H363" s="839"/>
      <c r="I363" s="839"/>
      <c r="J363" s="839"/>
      <c r="K363" s="839"/>
    </row>
    <row r="364" spans="1:11" ht="30.75" customHeight="1">
      <c r="A364" s="838"/>
      <c r="B364" s="838"/>
      <c r="C364" s="839"/>
      <c r="D364" s="839"/>
      <c r="E364" s="839"/>
      <c r="F364" s="840"/>
      <c r="G364" s="839"/>
      <c r="H364" s="839"/>
      <c r="I364" s="839"/>
      <c r="J364" s="839"/>
      <c r="K364" s="839"/>
    </row>
    <row r="365" spans="1:11" ht="30.75" customHeight="1">
      <c r="A365" s="838"/>
      <c r="B365" s="838"/>
      <c r="C365" s="839"/>
      <c r="D365" s="839"/>
      <c r="E365" s="839"/>
      <c r="F365" s="840"/>
      <c r="G365" s="839"/>
      <c r="H365" s="839"/>
      <c r="I365" s="839"/>
      <c r="J365" s="839"/>
      <c r="K365" s="839"/>
    </row>
    <row r="366" spans="1:11" ht="30.75" customHeight="1">
      <c r="A366" s="838"/>
      <c r="B366" s="838"/>
      <c r="C366" s="839"/>
      <c r="D366" s="839"/>
      <c r="E366" s="839"/>
      <c r="F366" s="840"/>
      <c r="G366" s="839"/>
      <c r="H366" s="839"/>
      <c r="I366" s="839"/>
      <c r="J366" s="839"/>
      <c r="K366" s="839"/>
    </row>
    <row r="367" spans="1:11" ht="30.75" customHeight="1">
      <c r="A367" s="838"/>
      <c r="B367" s="838"/>
      <c r="C367" s="839"/>
      <c r="D367" s="839"/>
      <c r="E367" s="839"/>
      <c r="F367" s="840"/>
      <c r="G367" s="839"/>
      <c r="H367" s="839"/>
      <c r="I367" s="839"/>
      <c r="J367" s="839"/>
      <c r="K367" s="839"/>
    </row>
    <row r="368" spans="1:11" ht="30.75" customHeight="1">
      <c r="A368" s="838"/>
      <c r="B368" s="838"/>
      <c r="C368" s="839"/>
      <c r="D368" s="839"/>
      <c r="E368" s="839"/>
      <c r="F368" s="840"/>
      <c r="G368" s="839"/>
      <c r="H368" s="839"/>
      <c r="I368" s="839"/>
      <c r="J368" s="839"/>
      <c r="K368" s="839"/>
    </row>
    <row r="369" spans="1:11" ht="30.75" customHeight="1">
      <c r="A369" s="838"/>
      <c r="B369" s="838"/>
      <c r="C369" s="839"/>
      <c r="D369" s="839"/>
      <c r="E369" s="839"/>
      <c r="F369" s="840"/>
      <c r="G369" s="839"/>
      <c r="H369" s="839"/>
      <c r="I369" s="839"/>
      <c r="J369" s="839"/>
      <c r="K369" s="839"/>
    </row>
    <row r="370" spans="1:11" ht="30.75" customHeight="1">
      <c r="A370" s="838"/>
      <c r="B370" s="838"/>
      <c r="C370" s="839"/>
      <c r="D370" s="839"/>
      <c r="E370" s="839"/>
      <c r="F370" s="840"/>
      <c r="G370" s="839"/>
      <c r="H370" s="839"/>
      <c r="I370" s="839"/>
      <c r="J370" s="839"/>
      <c r="K370" s="839"/>
    </row>
    <row r="371" spans="1:11" ht="30.75" customHeight="1">
      <c r="A371" s="838"/>
      <c r="B371" s="838"/>
      <c r="C371" s="839"/>
      <c r="D371" s="839"/>
      <c r="E371" s="839"/>
      <c r="F371" s="840"/>
      <c r="G371" s="839"/>
      <c r="H371" s="839"/>
      <c r="I371" s="839"/>
      <c r="J371" s="839"/>
      <c r="K371" s="839"/>
    </row>
    <row r="372" spans="1:11" ht="30.75" customHeight="1">
      <c r="A372" s="838"/>
      <c r="B372" s="838"/>
      <c r="C372" s="839"/>
      <c r="D372" s="839"/>
      <c r="E372" s="839"/>
      <c r="F372" s="840"/>
      <c r="G372" s="839"/>
      <c r="H372" s="839"/>
      <c r="I372" s="839"/>
      <c r="J372" s="839"/>
      <c r="K372" s="839"/>
    </row>
    <row r="373" spans="1:11" ht="30.75" customHeight="1">
      <c r="A373" s="838"/>
      <c r="B373" s="838"/>
      <c r="C373" s="839"/>
      <c r="D373" s="839"/>
      <c r="E373" s="839"/>
      <c r="F373" s="840"/>
      <c r="G373" s="839"/>
      <c r="H373" s="839"/>
      <c r="I373" s="839"/>
      <c r="J373" s="839"/>
      <c r="K373" s="839"/>
    </row>
    <row r="374" spans="1:11" ht="30.75" customHeight="1">
      <c r="A374" s="838"/>
      <c r="B374" s="838"/>
      <c r="C374" s="839"/>
      <c r="D374" s="839"/>
      <c r="E374" s="839"/>
      <c r="F374" s="840"/>
      <c r="G374" s="839"/>
      <c r="H374" s="839"/>
      <c r="I374" s="839"/>
      <c r="J374" s="839"/>
      <c r="K374" s="839"/>
    </row>
    <row r="375" spans="1:11" ht="30.75" customHeight="1">
      <c r="A375" s="838"/>
      <c r="B375" s="838"/>
      <c r="C375" s="839"/>
      <c r="D375" s="839"/>
      <c r="E375" s="839"/>
      <c r="F375" s="840"/>
      <c r="G375" s="839"/>
      <c r="H375" s="839"/>
      <c r="I375" s="839"/>
      <c r="J375" s="839"/>
      <c r="K375" s="839"/>
    </row>
    <row r="376" spans="1:11" ht="30.75" customHeight="1">
      <c r="A376" s="838"/>
      <c r="B376" s="838"/>
      <c r="C376" s="839"/>
      <c r="D376" s="839"/>
      <c r="E376" s="839"/>
      <c r="F376" s="840"/>
      <c r="G376" s="839"/>
      <c r="H376" s="839"/>
      <c r="I376" s="839"/>
      <c r="J376" s="839"/>
      <c r="K376" s="839"/>
    </row>
    <row r="377" spans="1:11" ht="30.75" customHeight="1">
      <c r="A377" s="838"/>
      <c r="B377" s="838"/>
      <c r="C377" s="839"/>
      <c r="D377" s="839"/>
      <c r="E377" s="839"/>
      <c r="F377" s="840"/>
      <c r="G377" s="839"/>
      <c r="H377" s="839"/>
      <c r="I377" s="839"/>
      <c r="J377" s="839"/>
      <c r="K377" s="839"/>
    </row>
    <row r="378" spans="1:11" ht="30.75" customHeight="1">
      <c r="A378" s="838"/>
      <c r="B378" s="838"/>
      <c r="C378" s="839"/>
      <c r="D378" s="839"/>
      <c r="E378" s="839"/>
      <c r="F378" s="840"/>
      <c r="G378" s="839"/>
      <c r="H378" s="839"/>
      <c r="I378" s="839"/>
      <c r="J378" s="839"/>
      <c r="K378" s="839"/>
    </row>
    <row r="379" spans="1:11" ht="30.75" customHeight="1">
      <c r="A379" s="838"/>
      <c r="B379" s="838"/>
      <c r="C379" s="839"/>
      <c r="D379" s="839"/>
      <c r="E379" s="839"/>
      <c r="F379" s="840"/>
      <c r="G379" s="839"/>
      <c r="H379" s="839"/>
      <c r="I379" s="839"/>
      <c r="J379" s="839"/>
      <c r="K379" s="839"/>
    </row>
    <row r="380" spans="1:11" ht="30.75" customHeight="1">
      <c r="A380" s="838"/>
      <c r="B380" s="838"/>
      <c r="C380" s="839"/>
      <c r="D380" s="839"/>
      <c r="E380" s="839"/>
      <c r="F380" s="840"/>
      <c r="G380" s="839"/>
      <c r="H380" s="839"/>
      <c r="I380" s="839"/>
      <c r="J380" s="839"/>
      <c r="K380" s="839"/>
    </row>
    <row r="381" spans="1:11" ht="30.75" customHeight="1">
      <c r="A381" s="838"/>
      <c r="B381" s="838"/>
      <c r="C381" s="839"/>
      <c r="D381" s="839"/>
      <c r="E381" s="839"/>
      <c r="F381" s="840"/>
      <c r="G381" s="839"/>
      <c r="H381" s="839"/>
      <c r="I381" s="839"/>
      <c r="J381" s="839"/>
      <c r="K381" s="839"/>
    </row>
    <row r="382" spans="1:11" ht="30.75" customHeight="1">
      <c r="A382" s="838"/>
      <c r="B382" s="838"/>
      <c r="C382" s="839"/>
      <c r="D382" s="839"/>
      <c r="E382" s="839"/>
      <c r="F382" s="840"/>
      <c r="G382" s="839"/>
      <c r="H382" s="839"/>
      <c r="I382" s="839"/>
      <c r="J382" s="839"/>
      <c r="K382" s="839"/>
    </row>
    <row r="383" spans="1:11" ht="30.75" customHeight="1">
      <c r="A383" s="838"/>
      <c r="B383" s="838"/>
      <c r="C383" s="839"/>
      <c r="D383" s="839"/>
      <c r="E383" s="839"/>
      <c r="F383" s="840"/>
      <c r="G383" s="839"/>
      <c r="H383" s="839"/>
      <c r="I383" s="839"/>
      <c r="J383" s="839"/>
      <c r="K383" s="839"/>
    </row>
    <row r="384" spans="1:11" ht="30.75" customHeight="1">
      <c r="A384" s="838"/>
      <c r="B384" s="838"/>
      <c r="C384" s="839"/>
      <c r="D384" s="839"/>
      <c r="E384" s="839"/>
      <c r="F384" s="840"/>
      <c r="G384" s="839"/>
      <c r="H384" s="839"/>
      <c r="I384" s="839"/>
      <c r="J384" s="839"/>
      <c r="K384" s="839"/>
    </row>
    <row r="385" spans="1:11" ht="30.75" customHeight="1">
      <c r="A385" s="838"/>
      <c r="B385" s="838"/>
      <c r="C385" s="839"/>
      <c r="D385" s="839"/>
      <c r="E385" s="839"/>
      <c r="F385" s="840"/>
      <c r="G385" s="839"/>
      <c r="H385" s="839"/>
      <c r="I385" s="839"/>
      <c r="J385" s="839"/>
      <c r="K385" s="839"/>
    </row>
    <row r="386" spans="1:11" ht="30.75" customHeight="1">
      <c r="A386" s="838"/>
      <c r="B386" s="838"/>
      <c r="C386" s="839"/>
      <c r="D386" s="839"/>
      <c r="E386" s="839"/>
      <c r="F386" s="840"/>
      <c r="G386" s="839"/>
      <c r="H386" s="839"/>
      <c r="I386" s="839"/>
      <c r="J386" s="839"/>
      <c r="K386" s="839"/>
    </row>
    <row r="387" spans="1:11" ht="30.75" customHeight="1">
      <c r="A387" s="838"/>
      <c r="B387" s="838"/>
      <c r="C387" s="839"/>
      <c r="D387" s="839"/>
      <c r="E387" s="839"/>
      <c r="F387" s="840"/>
      <c r="G387" s="839"/>
      <c r="H387" s="839"/>
      <c r="I387" s="839"/>
      <c r="J387" s="839"/>
      <c r="K387" s="839"/>
    </row>
    <row r="388" spans="1:11" ht="30.75" customHeight="1">
      <c r="A388" s="838"/>
      <c r="B388" s="838"/>
      <c r="C388" s="839"/>
      <c r="D388" s="839"/>
      <c r="E388" s="839"/>
      <c r="F388" s="840"/>
      <c r="G388" s="839"/>
      <c r="H388" s="839"/>
      <c r="I388" s="839"/>
      <c r="J388" s="839"/>
      <c r="K388" s="839"/>
    </row>
    <row r="389" spans="1:11" ht="30.75" customHeight="1">
      <c r="A389" s="838"/>
      <c r="B389" s="838"/>
      <c r="C389" s="839"/>
      <c r="D389" s="839"/>
      <c r="E389" s="839"/>
      <c r="F389" s="840"/>
      <c r="G389" s="839"/>
      <c r="H389" s="839"/>
      <c r="I389" s="839"/>
      <c r="J389" s="839"/>
      <c r="K389" s="839"/>
    </row>
    <row r="390" spans="1:11" ht="30.75" customHeight="1">
      <c r="A390" s="838"/>
      <c r="B390" s="838"/>
      <c r="C390" s="839"/>
      <c r="D390" s="839"/>
      <c r="E390" s="839"/>
      <c r="F390" s="840"/>
      <c r="G390" s="839"/>
      <c r="H390" s="839"/>
      <c r="I390" s="839"/>
      <c r="J390" s="839"/>
      <c r="K390" s="839"/>
    </row>
    <row r="391" spans="1:11" ht="30.75" customHeight="1">
      <c r="A391" s="838"/>
      <c r="B391" s="838"/>
      <c r="C391" s="839"/>
      <c r="D391" s="839"/>
      <c r="E391" s="839"/>
      <c r="F391" s="840"/>
      <c r="G391" s="839"/>
      <c r="H391" s="839"/>
      <c r="I391" s="839"/>
      <c r="J391" s="839"/>
      <c r="K391" s="839"/>
    </row>
    <row r="392" spans="1:11" ht="30.75" customHeight="1">
      <c r="A392" s="838"/>
      <c r="B392" s="838"/>
      <c r="C392" s="839"/>
      <c r="D392" s="839"/>
      <c r="E392" s="839"/>
      <c r="F392" s="840"/>
      <c r="G392" s="839"/>
      <c r="H392" s="839"/>
      <c r="I392" s="839"/>
      <c r="J392" s="839"/>
      <c r="K392" s="839"/>
    </row>
    <row r="393" spans="1:11" ht="30.75" customHeight="1">
      <c r="A393" s="838"/>
      <c r="B393" s="838"/>
      <c r="C393" s="839"/>
      <c r="D393" s="839"/>
      <c r="E393" s="839"/>
      <c r="F393" s="840"/>
      <c r="G393" s="839"/>
      <c r="H393" s="839"/>
      <c r="I393" s="839"/>
      <c r="J393" s="839"/>
      <c r="K393" s="839"/>
    </row>
    <row r="394" spans="1:11" ht="30.75" customHeight="1">
      <c r="A394" s="838"/>
      <c r="B394" s="838"/>
      <c r="C394" s="839"/>
      <c r="D394" s="839"/>
      <c r="E394" s="839"/>
      <c r="F394" s="840"/>
      <c r="G394" s="839"/>
      <c r="H394" s="839"/>
      <c r="I394" s="839"/>
      <c r="J394" s="839"/>
      <c r="K394" s="839"/>
    </row>
    <row r="395" spans="1:11" ht="30.75" customHeight="1">
      <c r="A395" s="838"/>
      <c r="B395" s="838"/>
      <c r="C395" s="839"/>
      <c r="D395" s="839"/>
      <c r="E395" s="839"/>
      <c r="F395" s="840"/>
      <c r="G395" s="839"/>
      <c r="H395" s="839"/>
      <c r="I395" s="839"/>
      <c r="J395" s="839"/>
      <c r="K395" s="839"/>
    </row>
    <row r="396" spans="1:11" ht="30.75" customHeight="1">
      <c r="A396" s="838"/>
      <c r="B396" s="838"/>
      <c r="C396" s="839"/>
      <c r="D396" s="839"/>
      <c r="E396" s="839"/>
      <c r="F396" s="840"/>
      <c r="G396" s="839"/>
      <c r="H396" s="839"/>
      <c r="I396" s="839"/>
      <c r="J396" s="839"/>
      <c r="K396" s="839"/>
    </row>
    <row r="397" spans="1:11" ht="30.75" customHeight="1">
      <c r="A397" s="838"/>
      <c r="B397" s="838"/>
      <c r="C397" s="839"/>
      <c r="D397" s="839"/>
      <c r="E397" s="839"/>
      <c r="F397" s="840"/>
      <c r="G397" s="839"/>
      <c r="H397" s="839"/>
      <c r="I397" s="839"/>
      <c r="J397" s="839"/>
      <c r="K397" s="839"/>
    </row>
    <row r="398" spans="1:11" ht="30.75" customHeight="1">
      <c r="A398" s="838"/>
      <c r="B398" s="838"/>
      <c r="C398" s="839"/>
      <c r="D398" s="839"/>
      <c r="E398" s="839"/>
      <c r="F398" s="840"/>
      <c r="G398" s="839"/>
      <c r="H398" s="839"/>
      <c r="I398" s="839"/>
      <c r="J398" s="839"/>
      <c r="K398" s="839"/>
    </row>
    <row r="399" spans="1:11" ht="30.75" customHeight="1">
      <c r="A399" s="838"/>
      <c r="B399" s="838"/>
      <c r="C399" s="839"/>
      <c r="D399" s="839"/>
      <c r="E399" s="839"/>
      <c r="F399" s="840"/>
      <c r="G399" s="839"/>
      <c r="H399" s="839"/>
      <c r="I399" s="839"/>
      <c r="J399" s="839"/>
      <c r="K399" s="839"/>
    </row>
    <row r="400" spans="1:11" ht="30.75" customHeight="1">
      <c r="A400" s="838"/>
      <c r="B400" s="838"/>
      <c r="C400" s="839"/>
      <c r="D400" s="839"/>
      <c r="E400" s="839"/>
      <c r="F400" s="840"/>
      <c r="G400" s="839"/>
      <c r="H400" s="839"/>
      <c r="I400" s="839"/>
      <c r="J400" s="839"/>
      <c r="K400" s="839"/>
    </row>
    <row r="401" spans="1:11" ht="30.75" customHeight="1">
      <c r="A401" s="838"/>
      <c r="B401" s="838"/>
      <c r="C401" s="839"/>
      <c r="D401" s="839"/>
      <c r="E401" s="839"/>
      <c r="F401" s="840"/>
      <c r="G401" s="839"/>
      <c r="H401" s="839"/>
      <c r="I401" s="839"/>
      <c r="J401" s="839"/>
      <c r="K401" s="839"/>
    </row>
    <row r="402" spans="1:11" ht="30.75" customHeight="1">
      <c r="A402" s="838"/>
      <c r="B402" s="838"/>
      <c r="C402" s="839"/>
      <c r="D402" s="839"/>
      <c r="E402" s="839"/>
      <c r="F402" s="840"/>
      <c r="G402" s="839"/>
      <c r="H402" s="839"/>
      <c r="I402" s="839"/>
      <c r="J402" s="839"/>
      <c r="K402" s="839"/>
    </row>
    <row r="403" spans="1:11" ht="30.75" customHeight="1">
      <c r="A403" s="838"/>
      <c r="B403" s="838"/>
      <c r="C403" s="839"/>
      <c r="D403" s="839"/>
      <c r="E403" s="839"/>
      <c r="F403" s="840"/>
      <c r="G403" s="839"/>
      <c r="H403" s="839"/>
      <c r="I403" s="839"/>
      <c r="J403" s="839"/>
      <c r="K403" s="839"/>
    </row>
    <row r="404" spans="1:11" ht="30.75" customHeight="1">
      <c r="A404" s="838"/>
      <c r="B404" s="838"/>
      <c r="C404" s="839"/>
      <c r="D404" s="839"/>
      <c r="E404" s="839"/>
      <c r="F404" s="840"/>
      <c r="G404" s="839"/>
      <c r="H404" s="839"/>
      <c r="I404" s="839"/>
      <c r="J404" s="839"/>
      <c r="K404" s="839"/>
    </row>
    <row r="405" spans="1:11" ht="30.75" customHeight="1">
      <c r="A405" s="838"/>
      <c r="B405" s="838"/>
      <c r="C405" s="839"/>
      <c r="D405" s="839"/>
      <c r="E405" s="839"/>
      <c r="F405" s="840"/>
      <c r="G405" s="839"/>
      <c r="H405" s="839"/>
      <c r="I405" s="839"/>
      <c r="J405" s="839"/>
      <c r="K405" s="839"/>
    </row>
    <row r="406" spans="1:11" ht="30.75" customHeight="1">
      <c r="A406" s="838"/>
      <c r="B406" s="838"/>
      <c r="C406" s="839"/>
      <c r="D406" s="839"/>
      <c r="E406" s="839"/>
      <c r="F406" s="840"/>
      <c r="G406" s="839"/>
      <c r="H406" s="839"/>
      <c r="I406" s="839"/>
      <c r="J406" s="839"/>
      <c r="K406" s="839"/>
    </row>
    <row r="407" spans="1:11" ht="30.75" customHeight="1">
      <c r="A407" s="838"/>
      <c r="B407" s="838"/>
      <c r="C407" s="839"/>
      <c r="D407" s="839"/>
      <c r="E407" s="839"/>
      <c r="F407" s="840"/>
      <c r="G407" s="839"/>
      <c r="H407" s="839"/>
      <c r="I407" s="839"/>
      <c r="J407" s="839"/>
      <c r="K407" s="839"/>
    </row>
    <row r="408" spans="1:11" ht="30.75" customHeight="1">
      <c r="A408" s="838"/>
      <c r="B408" s="838"/>
      <c r="C408" s="839"/>
      <c r="D408" s="839"/>
      <c r="E408" s="839"/>
      <c r="F408" s="840"/>
      <c r="G408" s="839"/>
      <c r="H408" s="839"/>
      <c r="I408" s="839"/>
      <c r="J408" s="839"/>
      <c r="K408" s="839"/>
    </row>
    <row r="409" spans="1:11" ht="30.75" customHeight="1">
      <c r="A409" s="838"/>
      <c r="B409" s="838"/>
      <c r="C409" s="839"/>
      <c r="D409" s="839"/>
      <c r="E409" s="839"/>
      <c r="F409" s="840"/>
      <c r="G409" s="839"/>
      <c r="H409" s="839"/>
      <c r="I409" s="839"/>
      <c r="J409" s="839"/>
      <c r="K409" s="839"/>
    </row>
    <row r="410" spans="1:11" ht="30.75" customHeight="1">
      <c r="A410" s="838"/>
      <c r="B410" s="838"/>
      <c r="C410" s="839"/>
      <c r="D410" s="839"/>
      <c r="E410" s="839"/>
      <c r="F410" s="840"/>
      <c r="G410" s="839"/>
      <c r="H410" s="839"/>
      <c r="I410" s="839"/>
      <c r="J410" s="839"/>
      <c r="K410" s="839"/>
    </row>
    <row r="411" spans="1:11" ht="30.75" customHeight="1">
      <c r="A411" s="838"/>
      <c r="B411" s="838"/>
      <c r="C411" s="839"/>
      <c r="D411" s="839"/>
      <c r="E411" s="839"/>
      <c r="F411" s="840"/>
      <c r="G411" s="839"/>
      <c r="H411" s="839"/>
      <c r="I411" s="839"/>
      <c r="J411" s="839"/>
      <c r="K411" s="839"/>
    </row>
    <row r="412" spans="1:11" ht="30.75" customHeight="1">
      <c r="A412" s="838"/>
      <c r="B412" s="838"/>
      <c r="C412" s="839"/>
      <c r="D412" s="839"/>
      <c r="E412" s="839"/>
      <c r="F412" s="840"/>
      <c r="G412" s="839"/>
      <c r="H412" s="839"/>
      <c r="I412" s="839"/>
      <c r="J412" s="839"/>
      <c r="K412" s="839"/>
    </row>
    <row r="413" spans="1:11" ht="30.75" customHeight="1">
      <c r="A413" s="838"/>
      <c r="B413" s="838"/>
      <c r="C413" s="839"/>
      <c r="D413" s="839"/>
      <c r="E413" s="839"/>
      <c r="F413" s="840"/>
      <c r="G413" s="839"/>
      <c r="H413" s="839"/>
      <c r="I413" s="839"/>
      <c r="J413" s="839"/>
      <c r="K413" s="839"/>
    </row>
    <row r="414" spans="1:11" ht="30.75" customHeight="1">
      <c r="A414" s="838"/>
      <c r="B414" s="838"/>
      <c r="C414" s="839"/>
      <c r="D414" s="839"/>
      <c r="E414" s="839"/>
      <c r="F414" s="840"/>
      <c r="G414" s="839"/>
      <c r="H414" s="839"/>
      <c r="I414" s="839"/>
      <c r="J414" s="839"/>
      <c r="K414" s="839"/>
    </row>
    <row r="415" spans="1:11" ht="30.75" customHeight="1">
      <c r="A415" s="838"/>
      <c r="B415" s="838"/>
      <c r="C415" s="839"/>
      <c r="D415" s="839"/>
      <c r="E415" s="839"/>
      <c r="F415" s="840"/>
      <c r="G415" s="839"/>
      <c r="H415" s="839"/>
      <c r="I415" s="839"/>
      <c r="J415" s="839"/>
      <c r="K415" s="839"/>
    </row>
    <row r="416" spans="1:11" ht="30.75" customHeight="1">
      <c r="A416" s="838"/>
      <c r="B416" s="838"/>
      <c r="C416" s="839"/>
      <c r="D416" s="839"/>
      <c r="E416" s="839"/>
      <c r="F416" s="840"/>
      <c r="G416" s="839"/>
      <c r="H416" s="839"/>
      <c r="I416" s="839"/>
      <c r="J416" s="839"/>
      <c r="K416" s="839"/>
    </row>
    <row r="417" spans="1:11" ht="30.75" customHeight="1">
      <c r="A417" s="838"/>
      <c r="B417" s="838"/>
      <c r="C417" s="839"/>
      <c r="D417" s="839"/>
      <c r="E417" s="839"/>
      <c r="F417" s="840"/>
      <c r="G417" s="839"/>
      <c r="H417" s="839"/>
      <c r="I417" s="839"/>
      <c r="J417" s="839"/>
      <c r="K417" s="839"/>
    </row>
    <row r="418" spans="1:11" ht="30.75" customHeight="1">
      <c r="A418" s="838"/>
      <c r="B418" s="838"/>
      <c r="C418" s="839"/>
      <c r="D418" s="839"/>
      <c r="E418" s="839"/>
      <c r="F418" s="840"/>
      <c r="G418" s="839"/>
      <c r="H418" s="839"/>
      <c r="I418" s="839"/>
      <c r="J418" s="839"/>
      <c r="K418" s="839"/>
    </row>
    <row r="419" spans="1:11" ht="30.75" customHeight="1">
      <c r="A419" s="838"/>
      <c r="B419" s="838"/>
      <c r="C419" s="839"/>
      <c r="D419" s="839"/>
      <c r="E419" s="839"/>
      <c r="F419" s="840"/>
      <c r="G419" s="839"/>
      <c r="H419" s="839"/>
      <c r="I419" s="839"/>
      <c r="J419" s="839"/>
      <c r="K419" s="839"/>
    </row>
    <row r="420" spans="1:11" ht="30.75" customHeight="1">
      <c r="A420" s="838"/>
      <c r="B420" s="838"/>
      <c r="C420" s="839"/>
      <c r="D420" s="839"/>
      <c r="E420" s="839"/>
      <c r="F420" s="840"/>
      <c r="G420" s="839"/>
      <c r="H420" s="839"/>
      <c r="I420" s="839"/>
      <c r="J420" s="839"/>
      <c r="K420" s="839"/>
    </row>
    <row r="421" spans="1:11" ht="30.75" customHeight="1">
      <c r="A421" s="838"/>
      <c r="B421" s="838"/>
      <c r="C421" s="839"/>
      <c r="D421" s="839"/>
      <c r="E421" s="839"/>
      <c r="F421" s="840"/>
      <c r="G421" s="839"/>
      <c r="H421" s="839"/>
      <c r="I421" s="839"/>
      <c r="J421" s="839"/>
      <c r="K421" s="839"/>
    </row>
    <row r="422" spans="1:11" ht="30.75" customHeight="1">
      <c r="A422" s="838"/>
      <c r="B422" s="838"/>
      <c r="C422" s="839"/>
      <c r="D422" s="839"/>
      <c r="E422" s="839"/>
      <c r="F422" s="840"/>
      <c r="G422" s="839"/>
      <c r="H422" s="839"/>
      <c r="I422" s="839"/>
      <c r="J422" s="839"/>
      <c r="K422" s="839"/>
    </row>
    <row r="423" spans="1:11" ht="30.75" customHeight="1">
      <c r="A423" s="838"/>
      <c r="B423" s="838"/>
      <c r="C423" s="839"/>
      <c r="D423" s="839"/>
      <c r="E423" s="839"/>
      <c r="F423" s="840"/>
      <c r="G423" s="839"/>
      <c r="H423" s="839"/>
      <c r="I423" s="839"/>
      <c r="J423" s="839"/>
      <c r="K423" s="839"/>
    </row>
    <row r="424" spans="1:11" ht="30.75" customHeight="1">
      <c r="A424" s="838"/>
      <c r="B424" s="838"/>
      <c r="C424" s="839"/>
      <c r="D424" s="839"/>
      <c r="E424" s="839"/>
      <c r="F424" s="840"/>
      <c r="G424" s="839"/>
      <c r="H424" s="839"/>
      <c r="I424" s="839"/>
      <c r="J424" s="839"/>
      <c r="K424" s="839"/>
    </row>
    <row r="425" spans="1:11" ht="30.75" customHeight="1">
      <c r="A425" s="838"/>
      <c r="B425" s="838"/>
      <c r="C425" s="839"/>
      <c r="D425" s="839"/>
      <c r="E425" s="839"/>
      <c r="F425" s="840"/>
      <c r="G425" s="839"/>
      <c r="H425" s="839"/>
      <c r="I425" s="839"/>
      <c r="J425" s="839"/>
      <c r="K425" s="839"/>
    </row>
    <row r="426" spans="1:11" ht="30.75" customHeight="1">
      <c r="A426" s="838"/>
      <c r="B426" s="838"/>
      <c r="C426" s="839"/>
      <c r="D426" s="839"/>
      <c r="E426" s="839"/>
      <c r="F426" s="840"/>
      <c r="G426" s="839"/>
      <c r="H426" s="839"/>
      <c r="I426" s="839"/>
      <c r="J426" s="839"/>
      <c r="K426" s="839"/>
    </row>
    <row r="427" spans="1:11" ht="30.75" customHeight="1">
      <c r="A427" s="838"/>
      <c r="B427" s="838"/>
      <c r="C427" s="839"/>
      <c r="D427" s="839"/>
      <c r="E427" s="839"/>
      <c r="F427" s="840"/>
      <c r="G427" s="839"/>
      <c r="H427" s="839"/>
      <c r="I427" s="839"/>
      <c r="J427" s="839"/>
      <c r="K427" s="839"/>
    </row>
    <row r="428" spans="1:11" ht="30.75" customHeight="1">
      <c r="A428" s="838"/>
      <c r="B428" s="838"/>
      <c r="C428" s="839"/>
      <c r="D428" s="839"/>
      <c r="E428" s="839"/>
      <c r="F428" s="840"/>
      <c r="G428" s="839"/>
      <c r="H428" s="839"/>
      <c r="I428" s="839"/>
      <c r="J428" s="839"/>
      <c r="K428" s="839"/>
    </row>
    <row r="429" spans="1:11" ht="30.75" customHeight="1">
      <c r="A429" s="838"/>
      <c r="B429" s="838"/>
      <c r="C429" s="839"/>
      <c r="D429" s="839"/>
      <c r="E429" s="839"/>
      <c r="F429" s="840"/>
      <c r="G429" s="839"/>
      <c r="H429" s="839"/>
      <c r="I429" s="839"/>
      <c r="J429" s="839"/>
      <c r="K429" s="839"/>
    </row>
    <row r="430" spans="1:11" ht="30.75" customHeight="1">
      <c r="A430" s="838"/>
      <c r="B430" s="838"/>
      <c r="C430" s="839"/>
      <c r="D430" s="839"/>
      <c r="E430" s="839"/>
      <c r="F430" s="840"/>
      <c r="G430" s="839"/>
      <c r="H430" s="839"/>
      <c r="I430" s="839"/>
      <c r="J430" s="839"/>
      <c r="K430" s="839"/>
    </row>
    <row r="431" spans="1:11" ht="30.75" customHeight="1">
      <c r="A431" s="838"/>
      <c r="B431" s="838"/>
      <c r="C431" s="839"/>
      <c r="D431" s="839"/>
      <c r="E431" s="839"/>
      <c r="F431" s="840"/>
      <c r="G431" s="839"/>
      <c r="H431" s="839"/>
      <c r="I431" s="839"/>
      <c r="J431" s="839"/>
      <c r="K431" s="839"/>
    </row>
    <row r="432" spans="1:11" ht="30.75" customHeight="1">
      <c r="A432" s="838"/>
      <c r="B432" s="838"/>
      <c r="C432" s="839"/>
      <c r="D432" s="839"/>
      <c r="E432" s="839"/>
      <c r="F432" s="840"/>
      <c r="G432" s="839"/>
      <c r="H432" s="839"/>
      <c r="I432" s="839"/>
      <c r="J432" s="839"/>
      <c r="K432" s="839"/>
    </row>
    <row r="433" spans="1:11" ht="30.75" customHeight="1">
      <c r="A433" s="838"/>
      <c r="B433" s="838"/>
      <c r="C433" s="839"/>
      <c r="D433" s="839"/>
      <c r="E433" s="839"/>
      <c r="F433" s="840"/>
      <c r="G433" s="839"/>
      <c r="H433" s="839"/>
      <c r="I433" s="839"/>
      <c r="J433" s="839"/>
      <c r="K433" s="839"/>
    </row>
    <row r="434" spans="1:11" ht="30.75" customHeight="1">
      <c r="A434" s="838"/>
      <c r="B434" s="838"/>
      <c r="C434" s="839"/>
      <c r="D434" s="839"/>
      <c r="E434" s="839"/>
      <c r="F434" s="840"/>
      <c r="G434" s="839"/>
      <c r="H434" s="839"/>
      <c r="I434" s="839"/>
      <c r="J434" s="839"/>
      <c r="K434" s="839"/>
    </row>
    <row r="435" spans="1:11" ht="30.75" customHeight="1">
      <c r="A435" s="838"/>
      <c r="B435" s="838"/>
      <c r="C435" s="839"/>
      <c r="D435" s="839"/>
      <c r="E435" s="839"/>
      <c r="F435" s="840"/>
      <c r="G435" s="839"/>
      <c r="H435" s="839"/>
      <c r="I435" s="839"/>
      <c r="J435" s="839"/>
      <c r="K435" s="839"/>
    </row>
    <row r="436" spans="1:11" ht="30.75" customHeight="1">
      <c r="A436" s="838"/>
      <c r="B436" s="838"/>
      <c r="C436" s="839"/>
      <c r="D436" s="839"/>
      <c r="E436" s="839"/>
      <c r="F436" s="840"/>
      <c r="G436" s="839"/>
      <c r="H436" s="839"/>
      <c r="I436" s="839"/>
      <c r="J436" s="839"/>
      <c r="K436" s="839"/>
    </row>
    <row r="437" spans="1:11" ht="30.75" customHeight="1">
      <c r="A437" s="838"/>
      <c r="B437" s="838"/>
      <c r="C437" s="839"/>
      <c r="D437" s="839"/>
      <c r="E437" s="839"/>
      <c r="F437" s="840"/>
      <c r="G437" s="839"/>
      <c r="H437" s="839"/>
      <c r="I437" s="839"/>
      <c r="J437" s="839"/>
      <c r="K437" s="839"/>
    </row>
    <row r="438" spans="1:11" ht="30.75" customHeight="1">
      <c r="A438" s="838"/>
      <c r="B438" s="838"/>
      <c r="C438" s="839"/>
      <c r="D438" s="839"/>
      <c r="E438" s="839"/>
      <c r="F438" s="840"/>
      <c r="G438" s="839"/>
      <c r="H438" s="839"/>
      <c r="I438" s="839"/>
      <c r="J438" s="839"/>
      <c r="K438" s="839"/>
    </row>
    <row r="439" spans="1:11" ht="30.75" customHeight="1">
      <c r="A439" s="838"/>
      <c r="B439" s="838"/>
      <c r="C439" s="839"/>
      <c r="D439" s="839"/>
      <c r="E439" s="839"/>
      <c r="F439" s="840"/>
      <c r="G439" s="839"/>
      <c r="H439" s="839"/>
      <c r="I439" s="839"/>
      <c r="J439" s="839"/>
      <c r="K439" s="839"/>
    </row>
    <row r="440" spans="1:11" ht="30.75" customHeight="1">
      <c r="A440" s="838"/>
      <c r="B440" s="838"/>
      <c r="C440" s="839"/>
      <c r="D440" s="839"/>
      <c r="E440" s="839"/>
      <c r="F440" s="840"/>
      <c r="G440" s="839"/>
      <c r="H440" s="839"/>
      <c r="I440" s="839"/>
      <c r="J440" s="839"/>
      <c r="K440" s="839"/>
    </row>
    <row r="441" spans="1:11" ht="30.75" customHeight="1">
      <c r="A441" s="838"/>
      <c r="B441" s="838"/>
      <c r="C441" s="839"/>
      <c r="D441" s="839"/>
      <c r="E441" s="839"/>
      <c r="F441" s="840"/>
      <c r="G441" s="839"/>
      <c r="H441" s="839"/>
      <c r="I441" s="839"/>
      <c r="J441" s="839"/>
      <c r="K441" s="839"/>
    </row>
    <row r="442" spans="1:11" ht="30.75" customHeight="1">
      <c r="A442" s="838"/>
      <c r="B442" s="838"/>
      <c r="C442" s="839"/>
      <c r="D442" s="839"/>
      <c r="E442" s="839"/>
      <c r="F442" s="840"/>
      <c r="G442" s="839"/>
      <c r="H442" s="839"/>
      <c r="I442" s="839"/>
      <c r="J442" s="839"/>
      <c r="K442" s="839"/>
    </row>
    <row r="443" spans="1:11" ht="30.75" customHeight="1">
      <c r="A443" s="838"/>
      <c r="B443" s="838"/>
      <c r="C443" s="839"/>
      <c r="D443" s="839"/>
      <c r="E443" s="839"/>
      <c r="F443" s="840"/>
      <c r="G443" s="839"/>
      <c r="H443" s="839"/>
      <c r="I443" s="839"/>
      <c r="J443" s="839"/>
      <c r="K443" s="839"/>
    </row>
    <row r="444" spans="1:11" ht="30.75" customHeight="1">
      <c r="A444" s="838"/>
      <c r="B444" s="838"/>
      <c r="C444" s="839"/>
      <c r="D444" s="839"/>
      <c r="E444" s="839"/>
      <c r="F444" s="840"/>
      <c r="G444" s="839"/>
      <c r="H444" s="839"/>
      <c r="I444" s="839"/>
      <c r="J444" s="839"/>
      <c r="K444" s="839"/>
    </row>
    <row r="445" spans="1:11" ht="30.75" customHeight="1">
      <c r="A445" s="838"/>
      <c r="B445" s="838"/>
      <c r="C445" s="839"/>
      <c r="D445" s="839"/>
      <c r="E445" s="839"/>
      <c r="F445" s="840"/>
      <c r="G445" s="839"/>
      <c r="H445" s="839"/>
      <c r="I445" s="839"/>
      <c r="J445" s="839"/>
      <c r="K445" s="839"/>
    </row>
    <row r="446" spans="1:11" ht="30.75" customHeight="1">
      <c r="A446" s="838"/>
      <c r="B446" s="838"/>
      <c r="C446" s="839"/>
      <c r="D446" s="839"/>
      <c r="E446" s="839"/>
      <c r="F446" s="840"/>
      <c r="G446" s="839"/>
      <c r="H446" s="839"/>
      <c r="I446" s="839"/>
      <c r="J446" s="839"/>
      <c r="K446" s="839"/>
    </row>
    <row r="447" spans="1:11" ht="30.75" customHeight="1">
      <c r="A447" s="838"/>
      <c r="B447" s="838"/>
      <c r="C447" s="839"/>
      <c r="D447" s="839"/>
      <c r="E447" s="839"/>
      <c r="F447" s="840"/>
      <c r="G447" s="839"/>
      <c r="H447" s="839"/>
      <c r="I447" s="839"/>
      <c r="J447" s="839"/>
      <c r="K447" s="839"/>
    </row>
    <row r="448" spans="1:11" ht="30.75" customHeight="1">
      <c r="A448" s="838"/>
      <c r="B448" s="838"/>
      <c r="C448" s="839"/>
      <c r="D448" s="839"/>
      <c r="E448" s="839"/>
      <c r="F448" s="840"/>
      <c r="G448" s="839"/>
      <c r="H448" s="839"/>
      <c r="I448" s="839"/>
      <c r="J448" s="839"/>
      <c r="K448" s="839"/>
    </row>
    <row r="449" spans="1:11" ht="30.75" customHeight="1">
      <c r="A449" s="838"/>
      <c r="B449" s="838"/>
      <c r="C449" s="839"/>
      <c r="D449" s="839"/>
      <c r="E449" s="839"/>
      <c r="F449" s="840"/>
      <c r="G449" s="839"/>
      <c r="H449" s="839"/>
      <c r="I449" s="839"/>
      <c r="J449" s="839"/>
      <c r="K449" s="839"/>
    </row>
    <row r="450" spans="1:11" ht="30.75" customHeight="1">
      <c r="A450" s="838"/>
      <c r="B450" s="838"/>
      <c r="C450" s="839"/>
      <c r="D450" s="839"/>
      <c r="E450" s="839"/>
      <c r="F450" s="840"/>
      <c r="G450" s="839"/>
      <c r="H450" s="839"/>
      <c r="I450" s="839"/>
      <c r="J450" s="839"/>
      <c r="K450" s="839"/>
    </row>
    <row r="451" spans="1:11" ht="30.75" customHeight="1">
      <c r="A451" s="838"/>
      <c r="B451" s="838"/>
      <c r="C451" s="839"/>
      <c r="D451" s="839"/>
      <c r="E451" s="839"/>
      <c r="F451" s="840"/>
      <c r="G451" s="839"/>
      <c r="H451" s="839"/>
      <c r="I451" s="839"/>
      <c r="J451" s="839"/>
      <c r="K451" s="839"/>
    </row>
    <row r="452" spans="1:11" ht="30.75" customHeight="1">
      <c r="A452" s="838"/>
      <c r="B452" s="838"/>
      <c r="C452" s="839"/>
      <c r="D452" s="839"/>
      <c r="E452" s="839"/>
      <c r="F452" s="840"/>
      <c r="G452" s="839"/>
      <c r="H452" s="839"/>
      <c r="I452" s="839"/>
      <c r="J452" s="839"/>
      <c r="K452" s="839"/>
    </row>
    <row r="453" spans="1:11" ht="30.75" customHeight="1">
      <c r="A453" s="838"/>
      <c r="B453" s="838"/>
      <c r="C453" s="839"/>
      <c r="D453" s="839"/>
      <c r="E453" s="839"/>
      <c r="F453" s="840"/>
      <c r="G453" s="839"/>
      <c r="H453" s="839"/>
      <c r="I453" s="839"/>
      <c r="J453" s="839"/>
      <c r="K453" s="839"/>
    </row>
    <row r="454" spans="1:11" ht="30.75" customHeight="1">
      <c r="A454" s="838"/>
      <c r="B454" s="838"/>
      <c r="C454" s="839"/>
      <c r="D454" s="839"/>
      <c r="E454" s="839"/>
      <c r="F454" s="840"/>
      <c r="G454" s="839"/>
      <c r="H454" s="839"/>
      <c r="I454" s="839"/>
      <c r="J454" s="839"/>
      <c r="K454" s="839"/>
    </row>
    <row r="455" spans="1:11" ht="30.75" customHeight="1">
      <c r="A455" s="838"/>
      <c r="B455" s="838"/>
      <c r="C455" s="839"/>
      <c r="D455" s="839"/>
      <c r="E455" s="839"/>
      <c r="F455" s="840"/>
      <c r="G455" s="839"/>
      <c r="H455" s="839"/>
      <c r="I455" s="839"/>
      <c r="J455" s="839"/>
      <c r="K455" s="839"/>
    </row>
    <row r="456" spans="1:11" ht="30.75" customHeight="1">
      <c r="A456" s="838"/>
      <c r="B456" s="838"/>
      <c r="C456" s="839"/>
      <c r="D456" s="839"/>
      <c r="E456" s="839"/>
      <c r="F456" s="840"/>
      <c r="G456" s="839"/>
      <c r="H456" s="839"/>
      <c r="I456" s="839"/>
      <c r="J456" s="839"/>
      <c r="K456" s="839"/>
    </row>
    <row r="457" spans="1:11" ht="30.75" customHeight="1">
      <c r="A457" s="838"/>
      <c r="B457" s="838"/>
      <c r="C457" s="839"/>
      <c r="D457" s="839"/>
      <c r="E457" s="839"/>
      <c r="F457" s="840"/>
      <c r="G457" s="839"/>
      <c r="H457" s="839"/>
      <c r="I457" s="839"/>
      <c r="J457" s="839"/>
      <c r="K457" s="839"/>
    </row>
    <row r="458" spans="1:11" ht="30.75" customHeight="1">
      <c r="A458" s="838"/>
      <c r="B458" s="838"/>
      <c r="C458" s="839"/>
      <c r="D458" s="839"/>
      <c r="E458" s="839"/>
      <c r="F458" s="840"/>
      <c r="G458" s="839"/>
      <c r="H458" s="839"/>
      <c r="I458" s="839"/>
      <c r="J458" s="839"/>
      <c r="K458" s="839"/>
    </row>
    <row r="459" spans="1:11" ht="30.75" customHeight="1">
      <c r="A459" s="838"/>
      <c r="B459" s="838"/>
      <c r="C459" s="839"/>
      <c r="D459" s="839"/>
      <c r="E459" s="839"/>
      <c r="F459" s="840"/>
      <c r="G459" s="839"/>
      <c r="H459" s="839"/>
      <c r="I459" s="839"/>
      <c r="J459" s="839"/>
      <c r="K459" s="839"/>
    </row>
    <row r="460" spans="1:11" ht="30.75" customHeight="1">
      <c r="A460" s="838"/>
      <c r="B460" s="838"/>
      <c r="C460" s="839"/>
      <c r="D460" s="839"/>
      <c r="E460" s="839"/>
      <c r="F460" s="840"/>
      <c r="G460" s="839"/>
      <c r="H460" s="839"/>
      <c r="I460" s="839"/>
      <c r="J460" s="839"/>
      <c r="K460" s="839"/>
    </row>
    <row r="461" spans="1:11" ht="30.75" customHeight="1">
      <c r="A461" s="838"/>
      <c r="B461" s="838"/>
      <c r="C461" s="839"/>
      <c r="D461" s="839"/>
      <c r="E461" s="839"/>
      <c r="F461" s="840"/>
      <c r="G461" s="839"/>
      <c r="H461" s="839"/>
      <c r="I461" s="839"/>
      <c r="J461" s="839"/>
      <c r="K461" s="839"/>
    </row>
    <row r="462" spans="1:11" ht="30.75" customHeight="1">
      <c r="A462" s="838"/>
      <c r="B462" s="838"/>
      <c r="C462" s="839"/>
      <c r="D462" s="839"/>
      <c r="E462" s="839"/>
      <c r="F462" s="840"/>
      <c r="G462" s="839"/>
      <c r="H462" s="839"/>
      <c r="I462" s="839"/>
      <c r="J462" s="839"/>
      <c r="K462" s="839"/>
    </row>
    <row r="463" spans="1:11" ht="30.75" customHeight="1">
      <c r="A463" s="838"/>
      <c r="B463" s="838"/>
      <c r="C463" s="839"/>
      <c r="D463" s="839"/>
      <c r="E463" s="839"/>
      <c r="F463" s="840"/>
      <c r="G463" s="839"/>
      <c r="H463" s="839"/>
      <c r="I463" s="839"/>
      <c r="J463" s="839"/>
      <c r="K463" s="839"/>
    </row>
    <row r="464" spans="1:11" ht="30.75" customHeight="1">
      <c r="A464" s="838"/>
      <c r="B464" s="838"/>
      <c r="C464" s="839"/>
      <c r="D464" s="839"/>
      <c r="E464" s="839"/>
      <c r="F464" s="840"/>
      <c r="G464" s="839"/>
      <c r="H464" s="839"/>
      <c r="I464" s="839"/>
      <c r="J464" s="839"/>
      <c r="K464" s="839"/>
    </row>
    <row r="465" spans="1:11" ht="30.75" customHeight="1">
      <c r="A465" s="838"/>
      <c r="B465" s="838"/>
      <c r="C465" s="839"/>
      <c r="D465" s="839"/>
      <c r="E465" s="839"/>
      <c r="F465" s="840"/>
      <c r="G465" s="839"/>
      <c r="H465" s="839"/>
      <c r="I465" s="839"/>
      <c r="J465" s="839"/>
      <c r="K465" s="839"/>
    </row>
    <row r="466" spans="1:11" ht="30.75" customHeight="1">
      <c r="A466" s="838"/>
      <c r="B466" s="838"/>
      <c r="C466" s="839"/>
      <c r="D466" s="839"/>
      <c r="E466" s="839"/>
      <c r="F466" s="840"/>
      <c r="G466" s="839"/>
      <c r="H466" s="839"/>
      <c r="I466" s="839"/>
      <c r="J466" s="839"/>
      <c r="K466" s="839"/>
    </row>
    <row r="467" spans="1:11" ht="30.75" customHeight="1">
      <c r="A467" s="838"/>
      <c r="B467" s="838"/>
      <c r="C467" s="839"/>
      <c r="D467" s="839"/>
      <c r="E467" s="839"/>
      <c r="F467" s="840"/>
      <c r="G467" s="839"/>
      <c r="H467" s="839"/>
      <c r="I467" s="839"/>
      <c r="J467" s="839"/>
      <c r="K467" s="839"/>
    </row>
    <row r="468" spans="1:11" ht="30.75" customHeight="1">
      <c r="A468" s="838"/>
      <c r="B468" s="838"/>
      <c r="C468" s="839"/>
      <c r="D468" s="839"/>
      <c r="E468" s="839"/>
      <c r="F468" s="840"/>
      <c r="G468" s="839"/>
      <c r="H468" s="839"/>
      <c r="I468" s="839"/>
      <c r="J468" s="839"/>
      <c r="K468" s="839"/>
    </row>
    <row r="469" spans="1:11" ht="30.75" customHeight="1">
      <c r="A469" s="838"/>
      <c r="B469" s="838"/>
      <c r="C469" s="839"/>
      <c r="D469" s="839"/>
      <c r="E469" s="839"/>
      <c r="F469" s="840"/>
      <c r="G469" s="839"/>
      <c r="H469" s="839"/>
      <c r="I469" s="839"/>
      <c r="J469" s="839"/>
      <c r="K469" s="839"/>
    </row>
    <row r="470" spans="1:11" ht="30.75" customHeight="1">
      <c r="A470" s="838"/>
      <c r="B470" s="838"/>
      <c r="C470" s="839"/>
      <c r="D470" s="839"/>
      <c r="E470" s="839"/>
      <c r="F470" s="840"/>
      <c r="G470" s="839"/>
      <c r="H470" s="839"/>
      <c r="I470" s="839"/>
      <c r="J470" s="839"/>
      <c r="K470" s="839"/>
    </row>
    <row r="471" spans="1:11" ht="30.75" customHeight="1">
      <c r="A471" s="838"/>
      <c r="B471" s="838"/>
      <c r="C471" s="839"/>
      <c r="D471" s="839"/>
      <c r="E471" s="839"/>
      <c r="F471" s="840"/>
      <c r="G471" s="839"/>
      <c r="H471" s="839"/>
      <c r="I471" s="839"/>
      <c r="J471" s="839"/>
      <c r="K471" s="839"/>
    </row>
    <row r="472" spans="1:11" ht="30.75" customHeight="1">
      <c r="A472" s="838"/>
      <c r="B472" s="838"/>
      <c r="C472" s="839"/>
      <c r="D472" s="839"/>
      <c r="E472" s="839"/>
      <c r="F472" s="840"/>
      <c r="G472" s="839"/>
      <c r="H472" s="839"/>
      <c r="I472" s="839"/>
      <c r="J472" s="839"/>
      <c r="K472" s="839"/>
    </row>
    <row r="473" spans="1:11" ht="30.75" customHeight="1">
      <c r="A473" s="838"/>
      <c r="B473" s="838"/>
      <c r="C473" s="839"/>
      <c r="D473" s="839"/>
      <c r="E473" s="839"/>
      <c r="F473" s="840"/>
      <c r="G473" s="839"/>
      <c r="H473" s="839"/>
      <c r="I473" s="839"/>
      <c r="J473" s="839"/>
      <c r="K473" s="839"/>
    </row>
    <row r="474" spans="1:11" ht="30.75" customHeight="1">
      <c r="A474" s="838"/>
      <c r="B474" s="838"/>
      <c r="C474" s="839"/>
      <c r="D474" s="839"/>
      <c r="E474" s="839"/>
      <c r="F474" s="840"/>
      <c r="G474" s="839"/>
      <c r="H474" s="839"/>
      <c r="I474" s="839"/>
      <c r="J474" s="839"/>
      <c r="K474" s="839"/>
    </row>
    <row r="475" spans="1:11" ht="30.75" customHeight="1">
      <c r="A475" s="838"/>
      <c r="B475" s="838"/>
      <c r="C475" s="839"/>
      <c r="D475" s="839"/>
      <c r="E475" s="839"/>
      <c r="F475" s="840"/>
      <c r="G475" s="839"/>
      <c r="H475" s="839"/>
      <c r="I475" s="839"/>
      <c r="J475" s="839"/>
      <c r="K475" s="839"/>
    </row>
    <row r="476" spans="1:11" ht="30.75" customHeight="1">
      <c r="A476" s="838"/>
      <c r="B476" s="838"/>
      <c r="C476" s="839"/>
      <c r="D476" s="839"/>
      <c r="E476" s="839"/>
      <c r="F476" s="840"/>
      <c r="G476" s="839"/>
      <c r="H476" s="839"/>
      <c r="I476" s="839"/>
      <c r="J476" s="839"/>
      <c r="K476" s="839"/>
    </row>
    <row r="477" spans="1:11" ht="30.75" customHeight="1">
      <c r="A477" s="838"/>
      <c r="B477" s="838"/>
      <c r="C477" s="839"/>
      <c r="D477" s="839"/>
      <c r="E477" s="839"/>
      <c r="F477" s="840"/>
      <c r="G477" s="839"/>
      <c r="H477" s="839"/>
      <c r="I477" s="839"/>
      <c r="J477" s="839"/>
      <c r="K477" s="839"/>
    </row>
    <row r="478" spans="1:11" ht="30.75" customHeight="1">
      <c r="A478" s="838"/>
      <c r="B478" s="838"/>
      <c r="C478" s="839"/>
      <c r="D478" s="839"/>
      <c r="E478" s="839"/>
      <c r="F478" s="840"/>
      <c r="G478" s="839"/>
      <c r="H478" s="839"/>
      <c r="I478" s="839"/>
      <c r="J478" s="839"/>
      <c r="K478" s="839"/>
    </row>
    <row r="479" spans="1:11" ht="30.75" customHeight="1">
      <c r="A479" s="838"/>
      <c r="B479" s="838"/>
      <c r="C479" s="839"/>
      <c r="D479" s="839"/>
      <c r="E479" s="839"/>
      <c r="F479" s="840"/>
      <c r="G479" s="839"/>
      <c r="H479" s="839"/>
      <c r="I479" s="839"/>
      <c r="J479" s="839"/>
      <c r="K479" s="839"/>
    </row>
    <row r="480" spans="1:11" ht="30.75" customHeight="1">
      <c r="A480" s="838"/>
      <c r="B480" s="838"/>
      <c r="C480" s="839"/>
      <c r="D480" s="839"/>
      <c r="E480" s="839"/>
      <c r="F480" s="840"/>
      <c r="G480" s="839"/>
      <c r="H480" s="839"/>
      <c r="I480" s="839"/>
      <c r="J480" s="839"/>
      <c r="K480" s="839"/>
    </row>
    <row r="481" spans="1:11" ht="30.75" customHeight="1">
      <c r="A481" s="838"/>
      <c r="B481" s="838"/>
      <c r="C481" s="839"/>
      <c r="D481" s="839"/>
      <c r="E481" s="839"/>
      <c r="F481" s="840"/>
      <c r="G481" s="839"/>
      <c r="H481" s="839"/>
      <c r="I481" s="839"/>
      <c r="J481" s="839"/>
      <c r="K481" s="839"/>
    </row>
    <row r="482" spans="1:11" ht="30.75" customHeight="1">
      <c r="A482" s="838"/>
      <c r="B482" s="838"/>
      <c r="C482" s="839"/>
      <c r="D482" s="839"/>
      <c r="E482" s="839"/>
      <c r="F482" s="840"/>
      <c r="G482" s="839"/>
      <c r="H482" s="839"/>
      <c r="I482" s="839"/>
      <c r="J482" s="839"/>
      <c r="K482" s="839"/>
    </row>
    <row r="483" spans="1:11" ht="30.75" customHeight="1">
      <c r="A483" s="838"/>
      <c r="B483" s="838"/>
      <c r="C483" s="839"/>
      <c r="D483" s="839"/>
      <c r="E483" s="839"/>
      <c r="F483" s="840"/>
      <c r="G483" s="839"/>
      <c r="H483" s="839"/>
      <c r="I483" s="839"/>
      <c r="J483" s="839"/>
      <c r="K483" s="839"/>
    </row>
    <row r="484" spans="1:11" ht="30.75" customHeight="1">
      <c r="A484" s="838"/>
      <c r="B484" s="838"/>
      <c r="C484" s="839"/>
      <c r="D484" s="839"/>
      <c r="E484" s="839"/>
      <c r="F484" s="840"/>
      <c r="G484" s="839"/>
      <c r="H484" s="839"/>
      <c r="I484" s="839"/>
      <c r="J484" s="839"/>
      <c r="K484" s="839"/>
    </row>
    <row r="485" spans="1:11" ht="30.75" customHeight="1">
      <c r="A485" s="838"/>
      <c r="B485" s="838"/>
      <c r="C485" s="839"/>
      <c r="D485" s="839"/>
      <c r="E485" s="839"/>
      <c r="F485" s="840"/>
      <c r="G485" s="839"/>
      <c r="H485" s="839"/>
      <c r="I485" s="839"/>
      <c r="J485" s="839"/>
      <c r="K485" s="839"/>
    </row>
    <row r="486" spans="1:11" ht="30.75" customHeight="1">
      <c r="A486" s="838"/>
      <c r="B486" s="838"/>
      <c r="C486" s="839"/>
      <c r="D486" s="839"/>
      <c r="E486" s="839"/>
      <c r="F486" s="840"/>
      <c r="G486" s="839"/>
      <c r="H486" s="839"/>
      <c r="I486" s="839"/>
      <c r="J486" s="839"/>
      <c r="K486" s="839"/>
    </row>
    <row r="487" spans="1:11" ht="30.75" customHeight="1">
      <c r="A487" s="838"/>
      <c r="B487" s="838"/>
      <c r="C487" s="839"/>
      <c r="D487" s="839"/>
      <c r="E487" s="839"/>
      <c r="F487" s="840"/>
      <c r="G487" s="839"/>
      <c r="H487" s="839"/>
      <c r="I487" s="839"/>
      <c r="J487" s="839"/>
      <c r="K487" s="839"/>
    </row>
    <row r="488" spans="1:11" ht="30.75" customHeight="1">
      <c r="A488" s="838"/>
      <c r="B488" s="838"/>
      <c r="C488" s="839"/>
      <c r="D488" s="839"/>
      <c r="E488" s="839"/>
      <c r="F488" s="840"/>
      <c r="G488" s="839"/>
      <c r="H488" s="839"/>
      <c r="I488" s="839"/>
      <c r="J488" s="839"/>
      <c r="K488" s="839"/>
    </row>
    <row r="489" spans="1:11" ht="30.75" customHeight="1">
      <c r="A489" s="838"/>
      <c r="B489" s="838"/>
      <c r="C489" s="839"/>
      <c r="D489" s="839"/>
      <c r="E489" s="839"/>
      <c r="F489" s="840"/>
      <c r="G489" s="839"/>
      <c r="H489" s="839"/>
      <c r="I489" s="839"/>
      <c r="J489" s="839"/>
      <c r="K489" s="839"/>
    </row>
    <row r="490" spans="1:11" ht="30.75" customHeight="1">
      <c r="A490" s="838"/>
      <c r="B490" s="838"/>
      <c r="C490" s="839"/>
      <c r="D490" s="839"/>
      <c r="E490" s="839"/>
      <c r="F490" s="840"/>
      <c r="G490" s="839"/>
      <c r="H490" s="839"/>
      <c r="I490" s="839"/>
      <c r="J490" s="839"/>
      <c r="K490" s="839"/>
    </row>
    <row r="491" spans="1:11" ht="30.75" customHeight="1">
      <c r="A491" s="838"/>
      <c r="B491" s="838"/>
      <c r="C491" s="839"/>
      <c r="D491" s="839"/>
      <c r="E491" s="839"/>
      <c r="F491" s="840"/>
      <c r="G491" s="839"/>
      <c r="H491" s="839"/>
      <c r="I491" s="839"/>
      <c r="J491" s="839"/>
      <c r="K491" s="839"/>
    </row>
    <row r="492" spans="1:11" ht="30.75" customHeight="1">
      <c r="A492" s="838"/>
      <c r="B492" s="838"/>
      <c r="C492" s="839"/>
      <c r="D492" s="839"/>
      <c r="E492" s="839"/>
      <c r="F492" s="840"/>
      <c r="G492" s="839"/>
      <c r="H492" s="839"/>
      <c r="I492" s="839"/>
      <c r="J492" s="839"/>
      <c r="K492" s="839"/>
    </row>
    <row r="493" spans="1:11" ht="30.75" customHeight="1">
      <c r="A493" s="838"/>
      <c r="B493" s="838"/>
      <c r="C493" s="839"/>
      <c r="D493" s="839"/>
      <c r="E493" s="839"/>
      <c r="F493" s="840"/>
      <c r="G493" s="839"/>
      <c r="H493" s="839"/>
      <c r="I493" s="839"/>
      <c r="J493" s="839"/>
      <c r="K493" s="839"/>
    </row>
    <row r="494" spans="1:11" ht="30.75" customHeight="1">
      <c r="A494" s="838"/>
      <c r="B494" s="838"/>
      <c r="C494" s="839"/>
      <c r="D494" s="839"/>
      <c r="E494" s="839"/>
      <c r="F494" s="840"/>
      <c r="G494" s="839"/>
      <c r="H494" s="839"/>
      <c r="I494" s="839"/>
      <c r="J494" s="839"/>
      <c r="K494" s="839"/>
    </row>
    <row r="495" spans="1:11" ht="30.75" customHeight="1">
      <c r="A495" s="838"/>
      <c r="B495" s="838"/>
      <c r="C495" s="839"/>
      <c r="D495" s="839"/>
      <c r="E495" s="839"/>
      <c r="F495" s="840"/>
      <c r="G495" s="839"/>
      <c r="H495" s="839"/>
      <c r="I495" s="839"/>
      <c r="J495" s="839"/>
      <c r="K495" s="839"/>
    </row>
    <row r="496" spans="1:11" ht="30.75" customHeight="1">
      <c r="A496" s="838"/>
      <c r="B496" s="838"/>
      <c r="C496" s="839"/>
      <c r="D496" s="839"/>
      <c r="E496" s="839"/>
      <c r="F496" s="840"/>
      <c r="G496" s="839"/>
      <c r="H496" s="839"/>
      <c r="I496" s="839"/>
      <c r="J496" s="839"/>
      <c r="K496" s="839"/>
    </row>
    <row r="497" spans="1:11" ht="30.75" customHeight="1">
      <c r="A497" s="838"/>
      <c r="B497" s="838"/>
      <c r="C497" s="839"/>
      <c r="D497" s="839"/>
      <c r="E497" s="839"/>
      <c r="F497" s="840"/>
      <c r="G497" s="839"/>
      <c r="H497" s="839"/>
      <c r="I497" s="839"/>
      <c r="J497" s="839"/>
      <c r="K497" s="839"/>
    </row>
    <row r="498" spans="1:11" ht="30.75" customHeight="1">
      <c r="A498" s="838"/>
      <c r="B498" s="838"/>
      <c r="C498" s="839"/>
      <c r="D498" s="839"/>
      <c r="E498" s="839"/>
      <c r="F498" s="840"/>
      <c r="G498" s="839"/>
      <c r="H498" s="839"/>
      <c r="I498" s="839"/>
      <c r="J498" s="839"/>
      <c r="K498" s="839"/>
    </row>
    <row r="499" spans="1:11" ht="30.75" customHeight="1">
      <c r="A499" s="838"/>
      <c r="B499" s="838"/>
      <c r="C499" s="839"/>
      <c r="D499" s="839"/>
      <c r="E499" s="839"/>
      <c r="F499" s="840"/>
      <c r="G499" s="839"/>
      <c r="H499" s="839"/>
      <c r="I499" s="839"/>
      <c r="J499" s="839"/>
      <c r="K499" s="839"/>
    </row>
    <row r="500" spans="1:11" ht="30.75" customHeight="1">
      <c r="A500" s="838"/>
      <c r="B500" s="838"/>
      <c r="C500" s="839"/>
      <c r="D500" s="839"/>
      <c r="E500" s="839"/>
      <c r="F500" s="840"/>
      <c r="G500" s="839"/>
      <c r="H500" s="839"/>
      <c r="I500" s="839"/>
      <c r="J500" s="839"/>
      <c r="K500" s="839"/>
    </row>
    <row r="501" spans="1:11" ht="30.75" customHeight="1">
      <c r="A501" s="838"/>
      <c r="B501" s="838"/>
      <c r="C501" s="839"/>
      <c r="D501" s="839"/>
      <c r="E501" s="839"/>
      <c r="F501" s="840"/>
      <c r="G501" s="839"/>
      <c r="H501" s="839"/>
      <c r="I501" s="839"/>
      <c r="J501" s="839"/>
      <c r="K501" s="839"/>
    </row>
    <row r="502" spans="1:11" ht="30.75" customHeight="1">
      <c r="A502" s="838"/>
      <c r="B502" s="838"/>
      <c r="C502" s="839"/>
      <c r="D502" s="839"/>
      <c r="E502" s="839"/>
      <c r="F502" s="840"/>
      <c r="G502" s="839"/>
      <c r="H502" s="839"/>
      <c r="I502" s="839"/>
      <c r="J502" s="839"/>
      <c r="K502" s="839"/>
    </row>
    <row r="503" spans="1:11" ht="30.75" customHeight="1">
      <c r="A503" s="838"/>
      <c r="B503" s="838"/>
      <c r="C503" s="839"/>
      <c r="D503" s="839"/>
      <c r="E503" s="839"/>
      <c r="F503" s="840"/>
      <c r="G503" s="839"/>
      <c r="H503" s="839"/>
      <c r="I503" s="839"/>
      <c r="J503" s="839"/>
      <c r="K503" s="839"/>
    </row>
    <row r="504" spans="1:11" ht="30.75" customHeight="1">
      <c r="A504" s="838"/>
      <c r="B504" s="838"/>
      <c r="C504" s="839"/>
      <c r="D504" s="839"/>
      <c r="E504" s="839"/>
      <c r="F504" s="840"/>
      <c r="G504" s="839"/>
      <c r="H504" s="839"/>
      <c r="I504" s="839"/>
      <c r="J504" s="839"/>
      <c r="K504" s="839"/>
    </row>
    <row r="505" spans="1:11" ht="30.75" customHeight="1">
      <c r="A505" s="838"/>
      <c r="B505" s="838"/>
      <c r="C505" s="839"/>
      <c r="D505" s="839"/>
      <c r="E505" s="839"/>
      <c r="F505" s="840"/>
      <c r="G505" s="839"/>
      <c r="H505" s="839"/>
      <c r="I505" s="839"/>
      <c r="J505" s="839"/>
      <c r="K505" s="839"/>
    </row>
    <row r="506" spans="1:11" ht="30.75" customHeight="1">
      <c r="A506" s="838"/>
      <c r="B506" s="838"/>
      <c r="C506" s="839"/>
      <c r="D506" s="839"/>
      <c r="E506" s="839"/>
      <c r="F506" s="840"/>
      <c r="G506" s="839"/>
      <c r="H506" s="839"/>
      <c r="I506" s="839"/>
      <c r="J506" s="839"/>
      <c r="K506" s="839"/>
    </row>
    <row r="507" spans="1:11" ht="30.75" customHeight="1">
      <c r="A507" s="838"/>
      <c r="B507" s="838"/>
      <c r="C507" s="839"/>
      <c r="D507" s="839"/>
      <c r="E507" s="839"/>
      <c r="F507" s="840"/>
      <c r="G507" s="839"/>
      <c r="H507" s="839"/>
      <c r="I507" s="839"/>
      <c r="J507" s="839"/>
      <c r="K507" s="839"/>
    </row>
    <row r="508" spans="1:11" ht="30.75" customHeight="1">
      <c r="A508" s="838"/>
      <c r="B508" s="838"/>
      <c r="C508" s="839"/>
      <c r="D508" s="839"/>
      <c r="E508" s="839"/>
      <c r="F508" s="840"/>
      <c r="G508" s="839"/>
      <c r="H508" s="839"/>
      <c r="I508" s="839"/>
      <c r="J508" s="839"/>
      <c r="K508" s="839"/>
    </row>
    <row r="509" spans="1:11" ht="30.75" customHeight="1">
      <c r="A509" s="838"/>
      <c r="B509" s="838"/>
      <c r="C509" s="839"/>
      <c r="D509" s="839"/>
      <c r="E509" s="839"/>
      <c r="F509" s="840"/>
      <c r="G509" s="839"/>
      <c r="H509" s="839"/>
      <c r="I509" s="839"/>
      <c r="J509" s="839"/>
      <c r="K509" s="839"/>
    </row>
    <row r="510" spans="1:11" ht="30.75" customHeight="1">
      <c r="A510" s="838"/>
      <c r="B510" s="838"/>
      <c r="C510" s="839"/>
      <c r="D510" s="839"/>
      <c r="E510" s="839"/>
      <c r="F510" s="840"/>
      <c r="G510" s="839"/>
      <c r="H510" s="839"/>
      <c r="I510" s="839"/>
      <c r="J510" s="839"/>
      <c r="K510" s="839"/>
    </row>
    <row r="511" spans="1:11" ht="30.75" customHeight="1">
      <c r="A511" s="838"/>
      <c r="B511" s="838"/>
      <c r="C511" s="839"/>
      <c r="D511" s="839"/>
      <c r="E511" s="839"/>
      <c r="F511" s="840"/>
      <c r="G511" s="839"/>
      <c r="H511" s="839"/>
      <c r="I511" s="839"/>
      <c r="J511" s="839"/>
      <c r="K511" s="839"/>
    </row>
    <row r="512" spans="1:11" ht="30.75" customHeight="1">
      <c r="A512" s="838"/>
      <c r="B512" s="838"/>
      <c r="C512" s="839"/>
      <c r="D512" s="839"/>
      <c r="E512" s="839"/>
      <c r="F512" s="840"/>
      <c r="G512" s="839"/>
      <c r="H512" s="839"/>
      <c r="I512" s="839"/>
      <c r="J512" s="839"/>
      <c r="K512" s="839"/>
    </row>
    <row r="513" spans="1:11" ht="30.75" customHeight="1">
      <c r="A513" s="838"/>
      <c r="B513" s="838"/>
      <c r="C513" s="839"/>
      <c r="D513" s="839"/>
      <c r="E513" s="839"/>
      <c r="F513" s="840"/>
      <c r="G513" s="839"/>
      <c r="H513" s="839"/>
      <c r="I513" s="839"/>
      <c r="J513" s="839"/>
      <c r="K513" s="839"/>
    </row>
    <row r="514" spans="1:11" ht="30.75" customHeight="1">
      <c r="A514" s="838"/>
      <c r="B514" s="838"/>
      <c r="C514" s="839"/>
      <c r="D514" s="839"/>
      <c r="E514" s="839"/>
      <c r="F514" s="840"/>
      <c r="G514" s="839"/>
      <c r="H514" s="839"/>
      <c r="I514" s="839"/>
      <c r="J514" s="839"/>
      <c r="K514" s="839"/>
    </row>
    <row r="515" spans="1:11" ht="30.75" customHeight="1">
      <c r="A515" s="838"/>
      <c r="B515" s="838"/>
      <c r="C515" s="839"/>
      <c r="D515" s="839"/>
      <c r="E515" s="839"/>
      <c r="F515" s="840"/>
      <c r="G515" s="839"/>
      <c r="H515" s="839"/>
      <c r="I515" s="839"/>
      <c r="J515" s="839"/>
      <c r="K515" s="839"/>
    </row>
    <row r="516" spans="1:11" ht="30.75" customHeight="1">
      <c r="A516" s="838"/>
      <c r="B516" s="838"/>
      <c r="C516" s="839"/>
      <c r="D516" s="839"/>
      <c r="E516" s="839"/>
      <c r="F516" s="840"/>
      <c r="G516" s="839"/>
      <c r="H516" s="839"/>
      <c r="I516" s="839"/>
      <c r="J516" s="839"/>
      <c r="K516" s="839"/>
    </row>
    <row r="517" spans="1:11" ht="30.75" customHeight="1">
      <c r="A517" s="838"/>
      <c r="B517" s="838"/>
      <c r="C517" s="839"/>
      <c r="D517" s="839"/>
      <c r="E517" s="839"/>
      <c r="F517" s="840"/>
      <c r="G517" s="839"/>
      <c r="H517" s="839"/>
      <c r="I517" s="839"/>
      <c r="J517" s="839"/>
      <c r="K517" s="839"/>
    </row>
    <row r="518" spans="1:11" ht="30.75" customHeight="1">
      <c r="A518" s="838"/>
      <c r="B518" s="838"/>
      <c r="C518" s="839"/>
      <c r="D518" s="839"/>
      <c r="E518" s="839"/>
      <c r="F518" s="840"/>
      <c r="G518" s="839"/>
      <c r="H518" s="839"/>
      <c r="I518" s="839"/>
      <c r="J518" s="839"/>
      <c r="K518" s="839"/>
    </row>
    <row r="519" spans="1:11" ht="30.75" customHeight="1">
      <c r="A519" s="838"/>
      <c r="B519" s="838"/>
      <c r="C519" s="839"/>
      <c r="D519" s="839"/>
      <c r="E519" s="839"/>
      <c r="F519" s="840"/>
      <c r="G519" s="839"/>
      <c r="H519" s="839"/>
      <c r="I519" s="839"/>
      <c r="J519" s="839"/>
      <c r="K519" s="839"/>
    </row>
    <row r="520" spans="1:11" ht="30.75" customHeight="1">
      <c r="A520" s="838"/>
      <c r="B520" s="838"/>
      <c r="C520" s="839"/>
      <c r="D520" s="839"/>
      <c r="E520" s="839"/>
      <c r="F520" s="840"/>
      <c r="G520" s="839"/>
      <c r="H520" s="839"/>
      <c r="I520" s="839"/>
      <c r="J520" s="839"/>
      <c r="K520" s="839"/>
    </row>
    <row r="521" spans="1:11" ht="30.75" customHeight="1">
      <c r="A521" s="838"/>
      <c r="B521" s="838"/>
      <c r="C521" s="839"/>
      <c r="D521" s="839"/>
      <c r="E521" s="839"/>
      <c r="F521" s="840"/>
      <c r="G521" s="839"/>
      <c r="H521" s="839"/>
      <c r="I521" s="839"/>
      <c r="J521" s="839"/>
      <c r="K521" s="839"/>
    </row>
    <row r="522" spans="1:11" ht="30.75" customHeight="1">
      <c r="A522" s="838"/>
      <c r="B522" s="838"/>
      <c r="C522" s="839"/>
      <c r="D522" s="839"/>
      <c r="E522" s="839"/>
      <c r="F522" s="840"/>
      <c r="G522" s="839"/>
      <c r="H522" s="839"/>
      <c r="I522" s="839"/>
      <c r="J522" s="839"/>
      <c r="K522" s="839"/>
    </row>
    <row r="523" spans="1:11" ht="30.75" customHeight="1">
      <c r="A523" s="838"/>
      <c r="B523" s="838"/>
      <c r="C523" s="839"/>
      <c r="D523" s="839"/>
      <c r="E523" s="839"/>
      <c r="F523" s="840"/>
      <c r="G523" s="839"/>
      <c r="H523" s="839"/>
      <c r="I523" s="839"/>
      <c r="J523" s="839"/>
      <c r="K523" s="839"/>
    </row>
    <row r="524" spans="1:11" ht="30.75" customHeight="1">
      <c r="A524" s="838"/>
      <c r="B524" s="838"/>
      <c r="C524" s="839"/>
      <c r="D524" s="839"/>
      <c r="E524" s="839"/>
      <c r="F524" s="840"/>
      <c r="G524" s="839"/>
      <c r="H524" s="839"/>
      <c r="I524" s="839"/>
      <c r="J524" s="839"/>
      <c r="K524" s="839"/>
    </row>
    <row r="525" spans="1:11" ht="30.75" customHeight="1">
      <c r="A525" s="838"/>
      <c r="B525" s="838"/>
      <c r="C525" s="839"/>
      <c r="D525" s="839"/>
      <c r="E525" s="839"/>
      <c r="F525" s="840"/>
      <c r="G525" s="839"/>
      <c r="H525" s="839"/>
      <c r="I525" s="839"/>
      <c r="J525" s="839"/>
      <c r="K525" s="839"/>
    </row>
    <row r="526" spans="1:11" ht="30.75" customHeight="1">
      <c r="A526" s="838"/>
      <c r="B526" s="838"/>
      <c r="C526" s="839"/>
      <c r="D526" s="839"/>
      <c r="E526" s="839"/>
      <c r="F526" s="840"/>
      <c r="G526" s="839"/>
      <c r="H526" s="839"/>
      <c r="I526" s="839"/>
      <c r="J526" s="839"/>
      <c r="K526" s="839"/>
    </row>
    <row r="527" spans="1:11" ht="30.75" customHeight="1">
      <c r="A527" s="838"/>
      <c r="B527" s="838"/>
      <c r="C527" s="839"/>
      <c r="D527" s="839"/>
      <c r="E527" s="839"/>
      <c r="F527" s="840"/>
      <c r="G527" s="839"/>
      <c r="H527" s="839"/>
      <c r="I527" s="839"/>
      <c r="J527" s="839"/>
      <c r="K527" s="839"/>
    </row>
    <row r="528" spans="1:11" ht="30.75" customHeight="1">
      <c r="A528" s="838"/>
      <c r="B528" s="838"/>
      <c r="C528" s="839"/>
      <c r="D528" s="839"/>
      <c r="E528" s="839"/>
      <c r="F528" s="840"/>
      <c r="G528" s="839"/>
      <c r="H528" s="839"/>
      <c r="I528" s="839"/>
      <c r="J528" s="839"/>
      <c r="K528" s="839"/>
    </row>
    <row r="529" spans="1:11" ht="30.75" customHeight="1">
      <c r="A529" s="838"/>
      <c r="B529" s="838"/>
      <c r="C529" s="839"/>
      <c r="D529" s="839"/>
      <c r="E529" s="839"/>
      <c r="F529" s="840"/>
      <c r="G529" s="839"/>
      <c r="H529" s="839"/>
      <c r="I529" s="839"/>
      <c r="J529" s="839"/>
      <c r="K529" s="839"/>
    </row>
    <row r="530" spans="1:11" ht="30.75" customHeight="1">
      <c r="A530" s="838"/>
      <c r="B530" s="838"/>
      <c r="C530" s="839"/>
      <c r="D530" s="839"/>
      <c r="E530" s="839"/>
      <c r="F530" s="840"/>
      <c r="G530" s="839"/>
      <c r="H530" s="839"/>
      <c r="I530" s="839"/>
      <c r="J530" s="839"/>
      <c r="K530" s="839"/>
    </row>
    <row r="531" spans="1:11" ht="30.75" customHeight="1">
      <c r="A531" s="838"/>
      <c r="B531" s="838"/>
      <c r="C531" s="839"/>
      <c r="D531" s="839"/>
      <c r="E531" s="839"/>
      <c r="F531" s="840"/>
      <c r="G531" s="839"/>
      <c r="H531" s="839"/>
      <c r="I531" s="839"/>
      <c r="J531" s="839"/>
      <c r="K531" s="839"/>
    </row>
    <row r="532" spans="1:11" ht="30.75" customHeight="1">
      <c r="A532" s="838"/>
      <c r="B532" s="838"/>
      <c r="C532" s="839"/>
      <c r="D532" s="839"/>
      <c r="E532" s="839"/>
      <c r="F532" s="840"/>
      <c r="G532" s="839"/>
      <c r="H532" s="839"/>
      <c r="I532" s="839"/>
      <c r="J532" s="839"/>
      <c r="K532" s="839"/>
    </row>
    <row r="533" spans="1:11" ht="30.75" customHeight="1">
      <c r="A533" s="838"/>
      <c r="B533" s="838"/>
      <c r="C533" s="839"/>
      <c r="D533" s="839"/>
      <c r="E533" s="839"/>
      <c r="F533" s="840"/>
      <c r="G533" s="839"/>
      <c r="H533" s="839"/>
      <c r="I533" s="839"/>
      <c r="J533" s="839"/>
      <c r="K533" s="839"/>
    </row>
    <row r="534" spans="1:11" ht="30.75" customHeight="1">
      <c r="A534" s="838"/>
      <c r="B534" s="838"/>
      <c r="C534" s="839"/>
      <c r="D534" s="839"/>
      <c r="E534" s="839"/>
      <c r="F534" s="840"/>
      <c r="G534" s="839"/>
      <c r="H534" s="839"/>
      <c r="I534" s="839"/>
      <c r="J534" s="839"/>
      <c r="K534" s="839"/>
    </row>
    <row r="535" spans="1:11" ht="30.75" customHeight="1">
      <c r="A535" s="838"/>
      <c r="B535" s="838"/>
      <c r="C535" s="839"/>
      <c r="D535" s="839"/>
      <c r="E535" s="839"/>
      <c r="F535" s="840"/>
      <c r="G535" s="839"/>
      <c r="H535" s="839"/>
      <c r="I535" s="839"/>
      <c r="J535" s="839"/>
      <c r="K535" s="839"/>
    </row>
    <row r="536" spans="1:11" ht="30.75" customHeight="1">
      <c r="A536" s="838"/>
      <c r="B536" s="838"/>
      <c r="C536" s="839"/>
      <c r="D536" s="839"/>
      <c r="E536" s="839"/>
      <c r="F536" s="840"/>
      <c r="G536" s="839"/>
      <c r="H536" s="839"/>
      <c r="I536" s="839"/>
      <c r="J536" s="839"/>
      <c r="K536" s="839"/>
    </row>
    <row r="537" spans="1:11" ht="30.75" customHeight="1">
      <c r="A537" s="838"/>
      <c r="B537" s="838"/>
      <c r="C537" s="839"/>
      <c r="D537" s="839"/>
      <c r="E537" s="839"/>
      <c r="F537" s="840"/>
      <c r="G537" s="839"/>
      <c r="H537" s="839"/>
      <c r="I537" s="839"/>
      <c r="J537" s="839"/>
      <c r="K537" s="839"/>
    </row>
    <row r="538" spans="1:11" ht="30.75" customHeight="1">
      <c r="A538" s="838"/>
      <c r="B538" s="838"/>
      <c r="C538" s="839"/>
      <c r="D538" s="839"/>
      <c r="E538" s="839"/>
      <c r="F538" s="840"/>
      <c r="G538" s="839"/>
      <c r="H538" s="839"/>
      <c r="I538" s="839"/>
      <c r="J538" s="839"/>
      <c r="K538" s="839"/>
    </row>
    <row r="539" spans="1:11" ht="30.75" customHeight="1">
      <c r="A539" s="838"/>
      <c r="B539" s="838"/>
      <c r="C539" s="839"/>
      <c r="D539" s="839"/>
      <c r="E539" s="839"/>
      <c r="F539" s="840"/>
      <c r="G539" s="839"/>
      <c r="H539" s="839"/>
      <c r="I539" s="839"/>
      <c r="J539" s="839"/>
      <c r="K539" s="839"/>
    </row>
    <row r="540" spans="1:11" ht="30.75" customHeight="1">
      <c r="A540" s="838"/>
      <c r="B540" s="838"/>
      <c r="C540" s="839"/>
      <c r="D540" s="839"/>
      <c r="E540" s="839"/>
      <c r="F540" s="840"/>
      <c r="G540" s="839"/>
      <c r="H540" s="839"/>
      <c r="I540" s="839"/>
      <c r="J540" s="839"/>
      <c r="K540" s="839"/>
    </row>
    <row r="541" spans="1:11" ht="30.75" customHeight="1">
      <c r="A541" s="838"/>
      <c r="B541" s="838"/>
      <c r="C541" s="839"/>
      <c r="D541" s="839"/>
      <c r="E541" s="839"/>
      <c r="F541" s="840"/>
      <c r="G541" s="839"/>
      <c r="H541" s="839"/>
      <c r="I541" s="839"/>
      <c r="J541" s="839"/>
      <c r="K541" s="839"/>
    </row>
    <row r="542" spans="1:11" ht="30.75" customHeight="1">
      <c r="A542" s="838"/>
      <c r="B542" s="838"/>
      <c r="C542" s="839"/>
      <c r="D542" s="839"/>
      <c r="E542" s="839"/>
      <c r="F542" s="840"/>
      <c r="G542" s="839"/>
      <c r="H542" s="839"/>
      <c r="I542" s="839"/>
      <c r="J542" s="839"/>
      <c r="K542" s="839"/>
    </row>
    <row r="543" spans="1:11" ht="30.75" customHeight="1">
      <c r="A543" s="838"/>
      <c r="B543" s="838"/>
      <c r="C543" s="839"/>
      <c r="D543" s="839"/>
      <c r="E543" s="839"/>
      <c r="F543" s="840"/>
      <c r="G543" s="839"/>
      <c r="H543" s="839"/>
      <c r="I543" s="839"/>
      <c r="J543" s="839"/>
      <c r="K543" s="839"/>
    </row>
    <row r="544" spans="1:11" ht="30.75" customHeight="1">
      <c r="A544" s="838"/>
      <c r="B544" s="838"/>
      <c r="C544" s="839"/>
      <c r="D544" s="839"/>
      <c r="E544" s="839"/>
      <c r="F544" s="840"/>
      <c r="G544" s="839"/>
      <c r="H544" s="839"/>
      <c r="I544" s="839"/>
      <c r="J544" s="839"/>
      <c r="K544" s="839"/>
    </row>
    <row r="545" spans="1:11" ht="30.75" customHeight="1">
      <c r="A545" s="838"/>
      <c r="B545" s="838"/>
      <c r="C545" s="839"/>
      <c r="D545" s="839"/>
      <c r="E545" s="839"/>
      <c r="F545" s="840"/>
      <c r="G545" s="839"/>
      <c r="H545" s="839"/>
      <c r="I545" s="839"/>
      <c r="J545" s="839"/>
      <c r="K545" s="839"/>
    </row>
    <row r="546" spans="1:11" ht="30.75" customHeight="1">
      <c r="A546" s="838"/>
      <c r="B546" s="838"/>
      <c r="C546" s="839"/>
      <c r="D546" s="839"/>
      <c r="E546" s="839"/>
      <c r="F546" s="840"/>
      <c r="G546" s="839"/>
      <c r="H546" s="839"/>
      <c r="I546" s="839"/>
      <c r="J546" s="839"/>
      <c r="K546" s="839"/>
    </row>
    <row r="547" spans="1:11" ht="30.75" customHeight="1">
      <c r="A547" s="838"/>
      <c r="B547" s="838"/>
      <c r="C547" s="839"/>
      <c r="D547" s="839"/>
      <c r="E547" s="839"/>
      <c r="F547" s="840"/>
      <c r="G547" s="839"/>
      <c r="H547" s="839"/>
      <c r="I547" s="839"/>
      <c r="J547" s="839"/>
      <c r="K547" s="839"/>
    </row>
    <row r="548" spans="1:11" ht="30.75" customHeight="1">
      <c r="A548" s="838"/>
      <c r="B548" s="838"/>
      <c r="C548" s="839"/>
      <c r="D548" s="839"/>
      <c r="E548" s="839"/>
      <c r="F548" s="840"/>
      <c r="G548" s="839"/>
      <c r="H548" s="839"/>
      <c r="I548" s="839"/>
      <c r="J548" s="839"/>
      <c r="K548" s="839"/>
    </row>
    <row r="549" spans="1:11" ht="30.75" customHeight="1">
      <c r="A549" s="838"/>
      <c r="B549" s="838"/>
      <c r="C549" s="839"/>
      <c r="D549" s="839"/>
      <c r="E549" s="839"/>
      <c r="F549" s="840"/>
      <c r="G549" s="839"/>
      <c r="H549" s="839"/>
      <c r="I549" s="839"/>
      <c r="J549" s="839"/>
      <c r="K549" s="839"/>
    </row>
    <row r="550" spans="1:11" ht="30.75" customHeight="1">
      <c r="A550" s="838"/>
      <c r="B550" s="838"/>
      <c r="C550" s="839"/>
      <c r="D550" s="839"/>
      <c r="E550" s="839"/>
      <c r="F550" s="840"/>
      <c r="G550" s="839"/>
      <c r="H550" s="839"/>
      <c r="I550" s="839"/>
      <c r="J550" s="839"/>
      <c r="K550" s="839"/>
    </row>
    <row r="551" spans="1:11" ht="30.75" customHeight="1">
      <c r="A551" s="838"/>
      <c r="B551" s="838"/>
      <c r="C551" s="839"/>
      <c r="D551" s="839"/>
      <c r="E551" s="839"/>
      <c r="F551" s="840"/>
      <c r="G551" s="839"/>
      <c r="H551" s="839"/>
      <c r="I551" s="839"/>
      <c r="J551" s="839"/>
      <c r="K551" s="839"/>
    </row>
    <row r="552" spans="1:11" ht="30.75" customHeight="1">
      <c r="A552" s="838"/>
      <c r="B552" s="838"/>
      <c r="C552" s="839"/>
      <c r="D552" s="839"/>
      <c r="E552" s="839"/>
      <c r="F552" s="840"/>
      <c r="G552" s="839"/>
      <c r="H552" s="839"/>
      <c r="I552" s="839"/>
      <c r="J552" s="839"/>
      <c r="K552" s="839"/>
    </row>
    <row r="553" spans="1:11" ht="30.75" customHeight="1">
      <c r="A553" s="838"/>
      <c r="B553" s="838"/>
      <c r="C553" s="839"/>
      <c r="D553" s="839"/>
      <c r="E553" s="839"/>
      <c r="F553" s="840"/>
      <c r="G553" s="839"/>
      <c r="H553" s="839"/>
      <c r="I553" s="839"/>
      <c r="J553" s="839"/>
      <c r="K553" s="839"/>
    </row>
    <row r="554" spans="1:11" ht="30.75" customHeight="1">
      <c r="A554" s="838"/>
      <c r="B554" s="838"/>
      <c r="C554" s="839"/>
      <c r="D554" s="839"/>
      <c r="E554" s="839"/>
      <c r="F554" s="840"/>
      <c r="G554" s="839"/>
      <c r="H554" s="839"/>
      <c r="I554" s="839"/>
      <c r="J554" s="839"/>
      <c r="K554" s="839"/>
    </row>
    <row r="555" spans="1:11" ht="30.75" customHeight="1">
      <c r="A555" s="838"/>
      <c r="B555" s="838"/>
      <c r="C555" s="839"/>
      <c r="D555" s="839"/>
      <c r="E555" s="839"/>
      <c r="F555" s="840"/>
      <c r="G555" s="839"/>
      <c r="H555" s="839"/>
      <c r="I555" s="839"/>
      <c r="J555" s="839"/>
      <c r="K555" s="839"/>
    </row>
    <row r="556" spans="1:11" ht="30.75" customHeight="1">
      <c r="A556" s="838"/>
      <c r="B556" s="838"/>
      <c r="C556" s="839"/>
      <c r="D556" s="839"/>
      <c r="E556" s="839"/>
      <c r="F556" s="840"/>
      <c r="G556" s="839"/>
      <c r="H556" s="839"/>
      <c r="I556" s="839"/>
      <c r="J556" s="839"/>
      <c r="K556" s="839"/>
    </row>
    <row r="557" spans="1:11" ht="30.75" customHeight="1">
      <c r="A557" s="838"/>
      <c r="B557" s="838"/>
      <c r="C557" s="839"/>
      <c r="D557" s="839"/>
      <c r="E557" s="839"/>
      <c r="F557" s="840"/>
      <c r="G557" s="839"/>
      <c r="H557" s="839"/>
      <c r="I557" s="839"/>
      <c r="J557" s="839"/>
      <c r="K557" s="839"/>
    </row>
    <row r="558" spans="1:11" ht="30.75" customHeight="1">
      <c r="A558" s="838"/>
      <c r="B558" s="838"/>
      <c r="C558" s="839"/>
      <c r="D558" s="839"/>
      <c r="E558" s="839"/>
      <c r="F558" s="840"/>
      <c r="G558" s="839"/>
      <c r="H558" s="839"/>
      <c r="I558" s="839"/>
      <c r="J558" s="839"/>
      <c r="K558" s="839"/>
    </row>
    <row r="559" spans="1:11" ht="30.75" customHeight="1">
      <c r="A559" s="838"/>
      <c r="B559" s="838"/>
      <c r="C559" s="839"/>
      <c r="D559" s="839"/>
      <c r="E559" s="839"/>
      <c r="F559" s="840"/>
      <c r="G559" s="839"/>
      <c r="H559" s="839"/>
      <c r="I559" s="839"/>
      <c r="J559" s="839"/>
      <c r="K559" s="839"/>
    </row>
    <row r="560" spans="1:11" ht="30.75" customHeight="1">
      <c r="A560" s="838"/>
      <c r="B560" s="838"/>
      <c r="C560" s="839"/>
      <c r="D560" s="839"/>
      <c r="E560" s="839"/>
      <c r="F560" s="840"/>
      <c r="G560" s="839"/>
      <c r="H560" s="839"/>
      <c r="I560" s="839"/>
      <c r="J560" s="839"/>
      <c r="K560" s="839"/>
    </row>
    <row r="561" spans="1:11" ht="30.75" customHeight="1">
      <c r="A561" s="838"/>
      <c r="B561" s="838"/>
      <c r="C561" s="839"/>
      <c r="D561" s="839"/>
      <c r="E561" s="839"/>
      <c r="F561" s="840"/>
      <c r="G561" s="839"/>
      <c r="H561" s="839"/>
      <c r="I561" s="839"/>
      <c r="J561" s="839"/>
      <c r="K561" s="839"/>
    </row>
    <row r="562" spans="1:11" ht="30.75" customHeight="1">
      <c r="A562" s="838"/>
      <c r="B562" s="838"/>
      <c r="C562" s="839"/>
      <c r="D562" s="839"/>
      <c r="E562" s="839"/>
      <c r="F562" s="840"/>
      <c r="G562" s="839"/>
      <c r="H562" s="839"/>
      <c r="I562" s="839"/>
      <c r="J562" s="839"/>
      <c r="K562" s="839"/>
    </row>
    <row r="563" spans="1:11" ht="30.75" customHeight="1">
      <c r="A563" s="838"/>
      <c r="B563" s="838"/>
      <c r="C563" s="839"/>
      <c r="D563" s="839"/>
      <c r="E563" s="839"/>
      <c r="F563" s="840"/>
      <c r="G563" s="839"/>
      <c r="H563" s="839"/>
      <c r="I563" s="839"/>
      <c r="J563" s="839"/>
      <c r="K563" s="839"/>
    </row>
    <row r="564" spans="1:11" ht="30.75" customHeight="1">
      <c r="A564" s="838"/>
      <c r="B564" s="838"/>
      <c r="C564" s="839"/>
      <c r="D564" s="839"/>
      <c r="E564" s="839"/>
      <c r="F564" s="840"/>
      <c r="G564" s="839"/>
      <c r="H564" s="839"/>
      <c r="I564" s="839"/>
      <c r="J564" s="839"/>
      <c r="K564" s="839"/>
    </row>
    <row r="565" spans="1:11" ht="30.75" customHeight="1">
      <c r="A565" s="838"/>
      <c r="B565" s="838"/>
      <c r="C565" s="839"/>
      <c r="D565" s="839"/>
      <c r="E565" s="839"/>
      <c r="F565" s="840"/>
      <c r="G565" s="839"/>
      <c r="H565" s="839"/>
      <c r="I565" s="839"/>
      <c r="J565" s="839"/>
      <c r="K565" s="839"/>
    </row>
    <row r="566" spans="1:11" ht="30.75" customHeight="1">
      <c r="A566" s="838"/>
      <c r="B566" s="838"/>
      <c r="C566" s="839"/>
      <c r="D566" s="839"/>
      <c r="E566" s="839"/>
      <c r="F566" s="840"/>
      <c r="G566" s="839"/>
      <c r="H566" s="839"/>
      <c r="I566" s="839"/>
      <c r="J566" s="839"/>
      <c r="K566" s="839"/>
    </row>
    <row r="567" spans="1:11" ht="30.75" customHeight="1">
      <c r="A567" s="838"/>
      <c r="B567" s="838"/>
      <c r="C567" s="839"/>
      <c r="D567" s="839"/>
      <c r="E567" s="839"/>
      <c r="F567" s="840"/>
      <c r="G567" s="839"/>
      <c r="H567" s="839"/>
      <c r="I567" s="839"/>
      <c r="J567" s="839"/>
      <c r="K567" s="839"/>
    </row>
    <row r="568" spans="1:11" ht="30.75" customHeight="1">
      <c r="A568" s="838"/>
      <c r="B568" s="838"/>
      <c r="C568" s="839"/>
      <c r="D568" s="839"/>
      <c r="E568" s="839"/>
      <c r="F568" s="840"/>
      <c r="G568" s="839"/>
      <c r="H568" s="839"/>
      <c r="I568" s="839"/>
      <c r="J568" s="839"/>
      <c r="K568" s="839"/>
    </row>
    <row r="569" spans="1:11" ht="30.75" customHeight="1">
      <c r="A569" s="838"/>
      <c r="B569" s="838"/>
      <c r="C569" s="839"/>
      <c r="D569" s="839"/>
      <c r="E569" s="839"/>
      <c r="F569" s="840"/>
      <c r="G569" s="839"/>
      <c r="H569" s="839"/>
      <c r="I569" s="839"/>
      <c r="J569" s="839"/>
      <c r="K569" s="839"/>
    </row>
    <row r="570" spans="1:11" ht="30.75" customHeight="1">
      <c r="A570" s="838"/>
      <c r="B570" s="838"/>
      <c r="C570" s="839"/>
      <c r="D570" s="839"/>
      <c r="E570" s="839"/>
      <c r="F570" s="840"/>
      <c r="G570" s="839"/>
      <c r="H570" s="839"/>
      <c r="I570" s="839"/>
      <c r="J570" s="839"/>
      <c r="K570" s="839"/>
    </row>
    <row r="571" spans="1:11" ht="30.75" customHeight="1">
      <c r="A571" s="838"/>
      <c r="B571" s="838"/>
      <c r="C571" s="839"/>
      <c r="D571" s="839"/>
      <c r="E571" s="839"/>
      <c r="F571" s="840"/>
      <c r="G571" s="839"/>
      <c r="H571" s="839"/>
      <c r="I571" s="839"/>
      <c r="J571" s="839"/>
      <c r="K571" s="839"/>
    </row>
    <row r="572" spans="1:11" ht="30.75" customHeight="1">
      <c r="A572" s="838"/>
      <c r="B572" s="838"/>
      <c r="C572" s="839"/>
      <c r="D572" s="839"/>
      <c r="E572" s="839"/>
      <c r="F572" s="840"/>
      <c r="G572" s="839"/>
      <c r="H572" s="839"/>
      <c r="I572" s="839"/>
      <c r="J572" s="839"/>
      <c r="K572" s="839"/>
    </row>
    <row r="573" spans="1:11" ht="30.75" customHeight="1">
      <c r="A573" s="838"/>
      <c r="B573" s="838"/>
      <c r="C573" s="839"/>
      <c r="D573" s="839"/>
      <c r="E573" s="839"/>
      <c r="F573" s="840"/>
      <c r="G573" s="839"/>
      <c r="H573" s="839"/>
      <c r="I573" s="839"/>
      <c r="J573" s="839"/>
      <c r="K573" s="839"/>
    </row>
    <row r="574" spans="1:11" ht="30.75" customHeight="1">
      <c r="A574" s="838"/>
      <c r="B574" s="838"/>
      <c r="C574" s="839"/>
      <c r="D574" s="839"/>
      <c r="E574" s="839"/>
      <c r="F574" s="840"/>
      <c r="G574" s="839"/>
      <c r="H574" s="839"/>
      <c r="I574" s="839"/>
      <c r="J574" s="839"/>
      <c r="K574" s="839"/>
    </row>
    <row r="575" spans="1:11" ht="30.75" customHeight="1">
      <c r="A575" s="838"/>
      <c r="B575" s="838"/>
      <c r="C575" s="839"/>
      <c r="D575" s="839"/>
      <c r="E575" s="839"/>
      <c r="F575" s="840"/>
      <c r="G575" s="839"/>
      <c r="H575" s="839"/>
      <c r="I575" s="839"/>
      <c r="J575" s="839"/>
      <c r="K575" s="839"/>
    </row>
    <row r="576" spans="1:11" ht="30.75" customHeight="1">
      <c r="A576" s="838"/>
      <c r="B576" s="838"/>
      <c r="C576" s="839"/>
      <c r="D576" s="839"/>
      <c r="E576" s="839"/>
      <c r="F576" s="840"/>
      <c r="G576" s="839"/>
      <c r="H576" s="839"/>
      <c r="I576" s="839"/>
      <c r="J576" s="839"/>
      <c r="K576" s="839"/>
    </row>
    <row r="577" spans="1:11" ht="30.75" customHeight="1">
      <c r="A577" s="838"/>
      <c r="B577" s="838"/>
      <c r="C577" s="839"/>
      <c r="D577" s="839"/>
      <c r="E577" s="839"/>
      <c r="F577" s="840"/>
      <c r="G577" s="839"/>
      <c r="H577" s="839"/>
      <c r="I577" s="839"/>
      <c r="J577" s="839"/>
      <c r="K577" s="839"/>
    </row>
    <row r="578" spans="1:11" ht="30.75" customHeight="1">
      <c r="A578" s="838"/>
      <c r="B578" s="838"/>
      <c r="C578" s="839"/>
      <c r="D578" s="839"/>
      <c r="E578" s="839"/>
      <c r="F578" s="840"/>
      <c r="G578" s="839"/>
      <c r="H578" s="839"/>
      <c r="I578" s="839"/>
      <c r="J578" s="839"/>
      <c r="K578" s="839"/>
    </row>
    <row r="579" spans="1:11" ht="30.75" customHeight="1">
      <c r="A579" s="838"/>
      <c r="B579" s="838"/>
      <c r="C579" s="839"/>
      <c r="D579" s="839"/>
      <c r="E579" s="839"/>
      <c r="F579" s="840"/>
      <c r="G579" s="839"/>
      <c r="H579" s="839"/>
      <c r="I579" s="839"/>
      <c r="J579" s="839"/>
      <c r="K579" s="839"/>
    </row>
    <row r="580" spans="1:11" ht="30.75" customHeight="1">
      <c r="A580" s="838"/>
      <c r="B580" s="838"/>
      <c r="C580" s="839"/>
      <c r="D580" s="839"/>
      <c r="E580" s="839"/>
      <c r="F580" s="840"/>
      <c r="G580" s="839"/>
      <c r="H580" s="839"/>
      <c r="I580" s="839"/>
      <c r="J580" s="839"/>
      <c r="K580" s="839"/>
    </row>
    <row r="581" spans="1:11" ht="30.75" customHeight="1">
      <c r="A581" s="838"/>
      <c r="B581" s="838"/>
      <c r="C581" s="839"/>
      <c r="D581" s="839"/>
      <c r="E581" s="839"/>
      <c r="F581" s="840"/>
      <c r="G581" s="839"/>
      <c r="H581" s="839"/>
      <c r="I581" s="839"/>
      <c r="J581" s="839"/>
      <c r="K581" s="839"/>
    </row>
    <row r="582" spans="1:11" ht="30.75" customHeight="1">
      <c r="A582" s="838"/>
      <c r="B582" s="838"/>
      <c r="C582" s="839"/>
      <c r="D582" s="839"/>
      <c r="E582" s="839"/>
      <c r="F582" s="840"/>
      <c r="G582" s="839"/>
      <c r="H582" s="839"/>
      <c r="I582" s="839"/>
      <c r="J582" s="839"/>
      <c r="K582" s="839"/>
    </row>
    <row r="583" spans="1:11" ht="30.75" customHeight="1">
      <c r="A583" s="838"/>
      <c r="B583" s="838"/>
      <c r="C583" s="839"/>
      <c r="D583" s="839"/>
      <c r="E583" s="839"/>
      <c r="F583" s="840"/>
      <c r="G583" s="839"/>
      <c r="H583" s="839"/>
      <c r="I583" s="839"/>
      <c r="J583" s="839"/>
      <c r="K583" s="839"/>
    </row>
    <row r="584" spans="1:11" ht="30.75" customHeight="1">
      <c r="A584" s="838"/>
      <c r="B584" s="838"/>
      <c r="C584" s="839"/>
      <c r="D584" s="839"/>
      <c r="E584" s="839"/>
      <c r="F584" s="840"/>
      <c r="G584" s="839"/>
      <c r="H584" s="839"/>
      <c r="I584" s="839"/>
      <c r="J584" s="839"/>
      <c r="K584" s="839"/>
    </row>
    <row r="585" spans="1:11" ht="30.75" customHeight="1">
      <c r="A585" s="838"/>
      <c r="B585" s="838"/>
      <c r="C585" s="839"/>
      <c r="D585" s="839"/>
      <c r="E585" s="839"/>
      <c r="F585" s="840"/>
      <c r="G585" s="839"/>
      <c r="H585" s="839"/>
      <c r="I585" s="839"/>
      <c r="J585" s="839"/>
      <c r="K585" s="839"/>
    </row>
    <row r="586" spans="1:11" ht="30.75" customHeight="1">
      <c r="A586" s="838"/>
      <c r="B586" s="838"/>
      <c r="C586" s="839"/>
      <c r="D586" s="839"/>
      <c r="E586" s="839"/>
      <c r="F586" s="840"/>
      <c r="G586" s="839"/>
      <c r="H586" s="839"/>
      <c r="I586" s="839"/>
      <c r="J586" s="839"/>
      <c r="K586" s="839"/>
    </row>
    <row r="587" spans="1:11" ht="30.75" customHeight="1">
      <c r="A587" s="838"/>
      <c r="B587" s="838"/>
      <c r="C587" s="839"/>
      <c r="D587" s="839"/>
      <c r="E587" s="839"/>
      <c r="F587" s="840"/>
      <c r="G587" s="839"/>
      <c r="H587" s="839"/>
      <c r="I587" s="839"/>
      <c r="J587" s="839"/>
      <c r="K587" s="839"/>
    </row>
    <row r="588" spans="1:11" ht="30.75" customHeight="1">
      <c r="A588" s="838"/>
      <c r="B588" s="838"/>
      <c r="C588" s="839"/>
      <c r="D588" s="839"/>
      <c r="E588" s="839"/>
      <c r="F588" s="840"/>
      <c r="G588" s="839"/>
      <c r="H588" s="839"/>
      <c r="I588" s="839"/>
      <c r="J588" s="839"/>
      <c r="K588" s="839"/>
    </row>
    <row r="589" spans="1:11" ht="30.75" customHeight="1">
      <c r="A589" s="838"/>
      <c r="B589" s="838"/>
      <c r="C589" s="839"/>
      <c r="D589" s="839"/>
      <c r="E589" s="839"/>
      <c r="F589" s="840"/>
      <c r="G589" s="839"/>
      <c r="H589" s="839"/>
      <c r="I589" s="839"/>
      <c r="J589" s="839"/>
      <c r="K589" s="839"/>
    </row>
    <row r="590" spans="1:11" ht="30.75" customHeight="1">
      <c r="A590" s="838"/>
      <c r="B590" s="838"/>
      <c r="C590" s="839"/>
      <c r="D590" s="839"/>
      <c r="E590" s="839"/>
      <c r="F590" s="840"/>
      <c r="G590" s="839"/>
      <c r="H590" s="839"/>
      <c r="I590" s="839"/>
      <c r="J590" s="839"/>
      <c r="K590" s="839"/>
    </row>
    <row r="591" spans="1:11" ht="30.75" customHeight="1">
      <c r="A591" s="838"/>
      <c r="B591" s="838"/>
      <c r="C591" s="839"/>
      <c r="D591" s="839"/>
      <c r="E591" s="839"/>
      <c r="F591" s="840"/>
      <c r="G591" s="839"/>
      <c r="H591" s="839"/>
      <c r="I591" s="839"/>
      <c r="J591" s="839"/>
      <c r="K591" s="839"/>
    </row>
    <row r="592" spans="1:11" ht="30.75" customHeight="1">
      <c r="A592" s="838"/>
      <c r="B592" s="838"/>
      <c r="C592" s="839"/>
      <c r="D592" s="839"/>
      <c r="E592" s="839"/>
      <c r="F592" s="840"/>
      <c r="G592" s="839"/>
      <c r="H592" s="839"/>
      <c r="I592" s="839"/>
      <c r="J592" s="839"/>
      <c r="K592" s="839"/>
    </row>
    <row r="593" spans="1:11" ht="30.75" customHeight="1">
      <c r="A593" s="838"/>
      <c r="B593" s="838"/>
      <c r="C593" s="839"/>
      <c r="D593" s="839"/>
      <c r="E593" s="839"/>
      <c r="F593" s="840"/>
      <c r="G593" s="839"/>
      <c r="H593" s="839"/>
      <c r="I593" s="839"/>
      <c r="J593" s="839"/>
      <c r="K593" s="839"/>
    </row>
    <row r="594" spans="1:11" ht="30.75" customHeight="1">
      <c r="A594" s="838"/>
      <c r="B594" s="838"/>
      <c r="C594" s="839"/>
      <c r="D594" s="839"/>
      <c r="E594" s="839"/>
      <c r="F594" s="840"/>
      <c r="G594" s="839"/>
      <c r="H594" s="839"/>
      <c r="I594" s="839"/>
      <c r="J594" s="839"/>
      <c r="K594" s="839"/>
    </row>
    <row r="595" spans="1:11" ht="30.75" customHeight="1">
      <c r="A595" s="838"/>
      <c r="B595" s="838"/>
      <c r="C595" s="839"/>
      <c r="D595" s="839"/>
      <c r="E595" s="839"/>
      <c r="F595" s="840"/>
      <c r="G595" s="839"/>
      <c r="H595" s="839"/>
      <c r="I595" s="839"/>
      <c r="J595" s="839"/>
      <c r="K595" s="839"/>
    </row>
    <row r="596" spans="1:11" ht="30.75" customHeight="1">
      <c r="A596" s="838"/>
      <c r="B596" s="838"/>
      <c r="C596" s="839"/>
      <c r="D596" s="839"/>
      <c r="E596" s="839"/>
      <c r="F596" s="840"/>
      <c r="G596" s="839"/>
      <c r="H596" s="839"/>
      <c r="I596" s="839"/>
      <c r="J596" s="839"/>
      <c r="K596" s="839"/>
    </row>
    <row r="597" spans="1:11" ht="30.75" customHeight="1">
      <c r="A597" s="838"/>
      <c r="B597" s="838"/>
      <c r="C597" s="839"/>
      <c r="D597" s="839"/>
      <c r="E597" s="839"/>
      <c r="F597" s="840"/>
      <c r="G597" s="839"/>
      <c r="H597" s="839"/>
      <c r="I597" s="839"/>
      <c r="J597" s="839"/>
      <c r="K597" s="839"/>
    </row>
    <row r="598" spans="1:11" ht="30.75" customHeight="1">
      <c r="A598" s="838"/>
      <c r="B598" s="838"/>
      <c r="C598" s="839"/>
      <c r="D598" s="839"/>
      <c r="E598" s="839"/>
      <c r="F598" s="840"/>
      <c r="G598" s="839"/>
      <c r="H598" s="839"/>
      <c r="I598" s="839"/>
      <c r="J598" s="839"/>
      <c r="K598" s="839"/>
    </row>
    <row r="599" spans="1:11" ht="30.75" customHeight="1">
      <c r="A599" s="838"/>
      <c r="B599" s="838"/>
      <c r="C599" s="839"/>
      <c r="D599" s="839"/>
      <c r="E599" s="839"/>
      <c r="F599" s="840"/>
      <c r="G599" s="839"/>
      <c r="H599" s="839"/>
      <c r="I599" s="839"/>
      <c r="J599" s="839"/>
      <c r="K599" s="839"/>
    </row>
    <row r="600" spans="1:11" ht="30.75" customHeight="1">
      <c r="A600" s="838"/>
      <c r="B600" s="838"/>
      <c r="C600" s="839"/>
      <c r="D600" s="839"/>
      <c r="E600" s="839"/>
      <c r="F600" s="840"/>
      <c r="G600" s="839"/>
      <c r="H600" s="839"/>
      <c r="I600" s="839"/>
      <c r="J600" s="839"/>
      <c r="K600" s="839"/>
    </row>
    <row r="601" spans="1:11" ht="30.75" customHeight="1">
      <c r="A601" s="838"/>
      <c r="B601" s="838"/>
      <c r="C601" s="839"/>
      <c r="D601" s="839"/>
      <c r="E601" s="839"/>
      <c r="F601" s="840"/>
      <c r="G601" s="839"/>
      <c r="H601" s="839"/>
      <c r="I601" s="839"/>
      <c r="J601" s="839"/>
      <c r="K601" s="839"/>
    </row>
    <row r="602" spans="1:11" ht="30.75" customHeight="1">
      <c r="A602" s="838"/>
      <c r="B602" s="838"/>
      <c r="C602" s="839"/>
      <c r="D602" s="839"/>
      <c r="E602" s="839"/>
      <c r="F602" s="840"/>
      <c r="G602" s="839"/>
      <c r="H602" s="839"/>
      <c r="I602" s="839"/>
      <c r="J602" s="839"/>
      <c r="K602" s="839"/>
    </row>
    <row r="603" spans="1:11" ht="30.75" customHeight="1">
      <c r="A603" s="838"/>
      <c r="B603" s="838"/>
      <c r="C603" s="839"/>
      <c r="D603" s="839"/>
      <c r="E603" s="839"/>
      <c r="F603" s="840"/>
      <c r="G603" s="839"/>
      <c r="H603" s="839"/>
      <c r="I603" s="839"/>
      <c r="J603" s="839"/>
      <c r="K603" s="839"/>
    </row>
    <row r="604" spans="1:11" ht="30.75" customHeight="1">
      <c r="A604" s="838"/>
      <c r="B604" s="838"/>
      <c r="C604" s="839"/>
      <c r="D604" s="839"/>
      <c r="E604" s="839"/>
      <c r="F604" s="840"/>
      <c r="G604" s="839"/>
      <c r="H604" s="839"/>
      <c r="I604" s="839"/>
      <c r="J604" s="839"/>
      <c r="K604" s="839"/>
    </row>
    <row r="605" spans="1:11" ht="30.75" customHeight="1">
      <c r="A605" s="838"/>
      <c r="B605" s="838"/>
      <c r="C605" s="839"/>
      <c r="D605" s="839"/>
      <c r="E605" s="839"/>
      <c r="F605" s="840"/>
      <c r="G605" s="839"/>
      <c r="H605" s="839"/>
      <c r="I605" s="839"/>
      <c r="J605" s="839"/>
      <c r="K605" s="839"/>
    </row>
    <row r="606" spans="1:11" ht="30.75" customHeight="1">
      <c r="A606" s="838"/>
      <c r="B606" s="838"/>
      <c r="C606" s="839"/>
      <c r="D606" s="839"/>
      <c r="E606" s="839"/>
      <c r="F606" s="840"/>
      <c r="G606" s="839"/>
      <c r="H606" s="839"/>
      <c r="I606" s="839"/>
      <c r="J606" s="839"/>
      <c r="K606" s="839"/>
    </row>
    <row r="607" spans="1:11" ht="30.75" customHeight="1">
      <c r="A607" s="838"/>
      <c r="B607" s="838"/>
      <c r="C607" s="839"/>
      <c r="D607" s="839"/>
      <c r="E607" s="839"/>
      <c r="F607" s="840"/>
      <c r="G607" s="839"/>
      <c r="H607" s="839"/>
      <c r="I607" s="839"/>
      <c r="J607" s="839"/>
      <c r="K607" s="839"/>
    </row>
    <row r="608" spans="1:11" ht="30.75" customHeight="1">
      <c r="A608" s="838"/>
      <c r="B608" s="838"/>
      <c r="C608" s="839"/>
      <c r="D608" s="839"/>
      <c r="E608" s="839"/>
      <c r="F608" s="840"/>
      <c r="G608" s="839"/>
      <c r="H608" s="839"/>
      <c r="I608" s="839"/>
      <c r="J608" s="839"/>
      <c r="K608" s="839"/>
    </row>
    <row r="609" spans="1:11" ht="30.75" customHeight="1">
      <c r="A609" s="838"/>
      <c r="B609" s="838"/>
      <c r="C609" s="839"/>
      <c r="D609" s="839"/>
      <c r="E609" s="839"/>
      <c r="F609" s="840"/>
      <c r="G609" s="839"/>
      <c r="H609" s="839"/>
      <c r="I609" s="839"/>
      <c r="J609" s="839"/>
      <c r="K609" s="839"/>
    </row>
    <row r="610" spans="1:11" ht="30.75" customHeight="1">
      <c r="A610" s="838"/>
      <c r="B610" s="838"/>
      <c r="C610" s="839"/>
      <c r="D610" s="839"/>
      <c r="E610" s="839"/>
      <c r="F610" s="840"/>
      <c r="G610" s="839"/>
      <c r="H610" s="839"/>
      <c r="I610" s="839"/>
      <c r="J610" s="839"/>
      <c r="K610" s="839"/>
    </row>
    <row r="611" spans="1:11" ht="30.75" customHeight="1">
      <c r="A611" s="838"/>
      <c r="B611" s="838"/>
      <c r="C611" s="839"/>
      <c r="D611" s="839"/>
      <c r="E611" s="839"/>
      <c r="F611" s="840"/>
      <c r="G611" s="839"/>
      <c r="H611" s="839"/>
      <c r="I611" s="839"/>
      <c r="J611" s="839"/>
      <c r="K611" s="839"/>
    </row>
    <row r="612" spans="1:11" ht="30.75" customHeight="1">
      <c r="A612" s="838"/>
      <c r="B612" s="838"/>
      <c r="C612" s="839"/>
      <c r="D612" s="839"/>
      <c r="E612" s="839"/>
      <c r="F612" s="840"/>
      <c r="G612" s="839"/>
      <c r="H612" s="839"/>
      <c r="I612" s="839"/>
      <c r="J612" s="839"/>
      <c r="K612" s="839"/>
    </row>
    <row r="613" spans="1:11" ht="30.75" customHeight="1">
      <c r="A613" s="838"/>
      <c r="B613" s="838"/>
      <c r="C613" s="839"/>
      <c r="D613" s="839"/>
      <c r="E613" s="839"/>
      <c r="F613" s="840"/>
      <c r="G613" s="839"/>
      <c r="H613" s="839"/>
      <c r="I613" s="839"/>
      <c r="J613" s="839"/>
      <c r="K613" s="839"/>
    </row>
    <row r="614" spans="1:11" ht="30.75" customHeight="1">
      <c r="A614" s="838"/>
      <c r="B614" s="838"/>
      <c r="C614" s="839"/>
      <c r="D614" s="839"/>
      <c r="E614" s="839"/>
      <c r="F614" s="840"/>
      <c r="G614" s="839"/>
      <c r="H614" s="839"/>
      <c r="I614" s="839"/>
      <c r="J614" s="839"/>
      <c r="K614" s="839"/>
    </row>
    <row r="615" spans="1:11" ht="30.75" customHeight="1">
      <c r="A615" s="838"/>
      <c r="B615" s="838"/>
      <c r="C615" s="839"/>
      <c r="D615" s="839"/>
      <c r="E615" s="839"/>
      <c r="F615" s="840"/>
      <c r="G615" s="839"/>
      <c r="H615" s="839"/>
      <c r="I615" s="839"/>
      <c r="J615" s="839"/>
      <c r="K615" s="839"/>
    </row>
    <row r="616" spans="1:11" ht="30.75" customHeight="1">
      <c r="A616" s="838"/>
      <c r="B616" s="838"/>
      <c r="C616" s="839"/>
      <c r="D616" s="839"/>
      <c r="E616" s="839"/>
      <c r="F616" s="840"/>
      <c r="G616" s="839"/>
      <c r="H616" s="839"/>
      <c r="I616" s="839"/>
      <c r="J616" s="839"/>
      <c r="K616" s="839"/>
    </row>
    <row r="617" spans="1:11" ht="30.75" customHeight="1">
      <c r="A617" s="838"/>
      <c r="B617" s="838"/>
      <c r="C617" s="839"/>
      <c r="D617" s="839"/>
      <c r="E617" s="839"/>
      <c r="F617" s="840"/>
      <c r="G617" s="839"/>
      <c r="H617" s="839"/>
      <c r="I617" s="839"/>
      <c r="J617" s="839"/>
      <c r="K617" s="839"/>
    </row>
    <row r="618" spans="1:11" ht="30.75" customHeight="1">
      <c r="A618" s="838"/>
      <c r="B618" s="838"/>
      <c r="C618" s="839"/>
      <c r="D618" s="839"/>
      <c r="E618" s="839"/>
      <c r="F618" s="840"/>
      <c r="G618" s="839"/>
      <c r="H618" s="839"/>
      <c r="I618" s="839"/>
      <c r="J618" s="839"/>
      <c r="K618" s="839"/>
    </row>
    <row r="619" spans="1:11" ht="30.75" customHeight="1">
      <c r="A619" s="838"/>
      <c r="B619" s="838"/>
      <c r="C619" s="839"/>
      <c r="D619" s="839"/>
      <c r="E619" s="839"/>
      <c r="F619" s="840"/>
      <c r="G619" s="839"/>
      <c r="H619" s="839"/>
      <c r="I619" s="839"/>
      <c r="J619" s="839"/>
      <c r="K619" s="839"/>
    </row>
    <row r="620" spans="1:11" ht="30.75" customHeight="1">
      <c r="A620" s="838"/>
      <c r="B620" s="838"/>
      <c r="C620" s="839"/>
      <c r="D620" s="839"/>
      <c r="E620" s="839"/>
      <c r="F620" s="840"/>
      <c r="G620" s="839"/>
      <c r="H620" s="839"/>
      <c r="I620" s="839"/>
      <c r="J620" s="839"/>
      <c r="K620" s="839"/>
    </row>
    <row r="621" spans="1:11" ht="30.75" customHeight="1">
      <c r="A621" s="838"/>
      <c r="B621" s="838"/>
      <c r="C621" s="839"/>
      <c r="D621" s="839"/>
      <c r="E621" s="839"/>
      <c r="F621" s="840"/>
      <c r="G621" s="839"/>
      <c r="H621" s="839"/>
      <c r="I621" s="839"/>
      <c r="J621" s="839"/>
      <c r="K621" s="839"/>
    </row>
    <row r="622" spans="1:11" ht="30.75" customHeight="1">
      <c r="A622" s="838"/>
      <c r="B622" s="838"/>
      <c r="C622" s="839"/>
      <c r="D622" s="839"/>
      <c r="E622" s="839"/>
      <c r="F622" s="840"/>
      <c r="G622" s="839"/>
      <c r="H622" s="839"/>
      <c r="I622" s="839"/>
      <c r="J622" s="839"/>
      <c r="K622" s="839"/>
    </row>
    <row r="623" spans="1:11" ht="30.75" customHeight="1">
      <c r="A623" s="838"/>
      <c r="B623" s="838"/>
      <c r="C623" s="839"/>
      <c r="D623" s="839"/>
      <c r="E623" s="839"/>
      <c r="F623" s="840"/>
      <c r="G623" s="839"/>
      <c r="H623" s="839"/>
      <c r="I623" s="839"/>
      <c r="J623" s="839"/>
      <c r="K623" s="839"/>
    </row>
    <row r="624" spans="1:11" ht="30.75" customHeight="1">
      <c r="A624" s="838"/>
      <c r="B624" s="838"/>
      <c r="C624" s="839"/>
      <c r="D624" s="839"/>
      <c r="E624" s="839"/>
      <c r="F624" s="840"/>
      <c r="G624" s="839"/>
      <c r="H624" s="839"/>
      <c r="I624" s="839"/>
      <c r="J624" s="839"/>
      <c r="K624" s="839"/>
    </row>
    <row r="625" spans="1:11" ht="30.75" customHeight="1">
      <c r="A625" s="838"/>
      <c r="B625" s="838"/>
      <c r="C625" s="839"/>
      <c r="D625" s="839"/>
      <c r="E625" s="839"/>
      <c r="F625" s="840"/>
      <c r="G625" s="839"/>
      <c r="H625" s="839"/>
      <c r="I625" s="839"/>
      <c r="J625" s="839"/>
      <c r="K625" s="839"/>
    </row>
    <row r="626" spans="1:11" ht="30.75" customHeight="1">
      <c r="A626" s="838"/>
      <c r="B626" s="838"/>
      <c r="C626" s="839"/>
      <c r="D626" s="839"/>
      <c r="E626" s="839"/>
      <c r="F626" s="840"/>
      <c r="G626" s="839"/>
      <c r="H626" s="839"/>
      <c r="I626" s="839"/>
      <c r="J626" s="839"/>
      <c r="K626" s="839"/>
    </row>
    <row r="627" spans="1:11" ht="30.75" customHeight="1">
      <c r="A627" s="838"/>
      <c r="B627" s="838"/>
      <c r="C627" s="839"/>
      <c r="D627" s="839"/>
      <c r="E627" s="839"/>
      <c r="F627" s="840"/>
      <c r="G627" s="839"/>
      <c r="H627" s="839"/>
      <c r="I627" s="839"/>
      <c r="J627" s="839"/>
      <c r="K627" s="839"/>
    </row>
    <row r="628" spans="1:11" ht="30.75" customHeight="1">
      <c r="A628" s="838"/>
      <c r="B628" s="838"/>
      <c r="C628" s="839"/>
      <c r="D628" s="839"/>
      <c r="E628" s="839"/>
      <c r="F628" s="840"/>
      <c r="G628" s="839"/>
      <c r="H628" s="839"/>
      <c r="I628" s="839"/>
      <c r="J628" s="839"/>
      <c r="K628" s="839"/>
    </row>
    <row r="629" spans="1:11" ht="30.75" customHeight="1">
      <c r="A629" s="838"/>
      <c r="B629" s="838"/>
      <c r="C629" s="839"/>
      <c r="D629" s="839"/>
      <c r="E629" s="839"/>
      <c r="F629" s="840"/>
      <c r="G629" s="839"/>
      <c r="H629" s="839"/>
      <c r="I629" s="839"/>
      <c r="J629" s="839"/>
      <c r="K629" s="839"/>
    </row>
    <row r="630" spans="1:11" ht="30.75" customHeight="1">
      <c r="A630" s="838"/>
      <c r="B630" s="838"/>
      <c r="C630" s="839"/>
      <c r="D630" s="839"/>
      <c r="E630" s="839"/>
      <c r="F630" s="840"/>
      <c r="G630" s="839"/>
      <c r="H630" s="839"/>
      <c r="I630" s="839"/>
      <c r="J630" s="839"/>
      <c r="K630" s="839"/>
    </row>
    <row r="631" spans="1:11" ht="30.75" customHeight="1">
      <c r="A631" s="838"/>
      <c r="B631" s="838"/>
      <c r="C631" s="839"/>
      <c r="D631" s="839"/>
      <c r="E631" s="839"/>
      <c r="F631" s="840"/>
      <c r="G631" s="839"/>
      <c r="H631" s="839"/>
      <c r="I631" s="839"/>
      <c r="J631" s="839"/>
      <c r="K631" s="839"/>
    </row>
    <row r="632" spans="1:11" ht="30.75" customHeight="1">
      <c r="A632" s="838"/>
      <c r="B632" s="838"/>
      <c r="C632" s="839"/>
      <c r="D632" s="839"/>
      <c r="E632" s="839"/>
      <c r="F632" s="840"/>
      <c r="G632" s="839"/>
      <c r="H632" s="839"/>
      <c r="I632" s="839"/>
      <c r="J632" s="839"/>
      <c r="K632" s="839"/>
    </row>
    <row r="633" spans="1:11" ht="30.75" customHeight="1">
      <c r="A633" s="838"/>
      <c r="B633" s="838"/>
      <c r="C633" s="839"/>
      <c r="D633" s="839"/>
      <c r="E633" s="839"/>
      <c r="F633" s="840"/>
      <c r="G633" s="839"/>
      <c r="H633" s="839"/>
      <c r="I633" s="839"/>
      <c r="J633" s="839"/>
      <c r="K633" s="839"/>
    </row>
    <row r="634" spans="1:11" ht="30.75" customHeight="1">
      <c r="A634" s="838"/>
      <c r="B634" s="838"/>
      <c r="C634" s="839"/>
      <c r="D634" s="839"/>
      <c r="E634" s="839"/>
      <c r="F634" s="840"/>
      <c r="G634" s="839"/>
      <c r="H634" s="839"/>
      <c r="I634" s="839"/>
      <c r="J634" s="839"/>
      <c r="K634" s="839"/>
    </row>
    <row r="635" spans="1:11" ht="30.75" customHeight="1">
      <c r="A635" s="838"/>
      <c r="B635" s="838"/>
      <c r="C635" s="839"/>
      <c r="D635" s="839"/>
      <c r="E635" s="839"/>
      <c r="F635" s="840"/>
      <c r="G635" s="839"/>
      <c r="H635" s="839"/>
      <c r="I635" s="839"/>
      <c r="J635" s="839"/>
      <c r="K635" s="839"/>
    </row>
    <row r="636" spans="1:11" ht="30.75" customHeight="1">
      <c r="A636" s="838"/>
      <c r="B636" s="838"/>
      <c r="C636" s="839"/>
      <c r="D636" s="839"/>
      <c r="E636" s="839"/>
      <c r="F636" s="840"/>
      <c r="G636" s="839"/>
      <c r="H636" s="839"/>
      <c r="I636" s="839"/>
      <c r="J636" s="839"/>
      <c r="K636" s="839"/>
    </row>
    <row r="637" spans="1:11" ht="30.75" customHeight="1">
      <c r="A637" s="838"/>
      <c r="B637" s="838"/>
      <c r="C637" s="839"/>
      <c r="D637" s="839"/>
      <c r="E637" s="839"/>
      <c r="F637" s="840"/>
      <c r="G637" s="839"/>
      <c r="H637" s="839"/>
      <c r="I637" s="839"/>
      <c r="J637" s="839"/>
      <c r="K637" s="839"/>
    </row>
    <row r="638" spans="1:11" ht="30.75" customHeight="1">
      <c r="A638" s="838"/>
      <c r="B638" s="838"/>
      <c r="C638" s="839"/>
      <c r="D638" s="839"/>
      <c r="E638" s="839"/>
      <c r="F638" s="840"/>
      <c r="G638" s="839"/>
      <c r="H638" s="839"/>
      <c r="I638" s="839"/>
      <c r="J638" s="839"/>
      <c r="K638" s="839"/>
    </row>
    <row r="639" spans="1:11" ht="30.75" customHeight="1">
      <c r="A639" s="838"/>
      <c r="B639" s="838"/>
      <c r="C639" s="839"/>
      <c r="D639" s="839"/>
      <c r="E639" s="839"/>
      <c r="F639" s="840"/>
      <c r="G639" s="839"/>
      <c r="H639" s="839"/>
      <c r="I639" s="839"/>
      <c r="J639" s="839"/>
      <c r="K639" s="839"/>
    </row>
    <row r="640" spans="1:11" ht="30.75" customHeight="1">
      <c r="A640" s="838"/>
      <c r="B640" s="838"/>
      <c r="C640" s="839"/>
      <c r="D640" s="839"/>
      <c r="E640" s="839"/>
      <c r="F640" s="840"/>
      <c r="G640" s="839"/>
      <c r="H640" s="839"/>
      <c r="I640" s="839"/>
      <c r="J640" s="839"/>
      <c r="K640" s="839"/>
    </row>
    <row r="641" spans="1:11" ht="30.75" customHeight="1">
      <c r="A641" s="838"/>
      <c r="B641" s="838"/>
      <c r="C641" s="839"/>
      <c r="D641" s="839"/>
      <c r="E641" s="839"/>
      <c r="F641" s="840"/>
      <c r="G641" s="839"/>
      <c r="H641" s="839"/>
      <c r="I641" s="839"/>
      <c r="J641" s="839"/>
      <c r="K641" s="839"/>
    </row>
    <row r="642" spans="1:11" ht="30.75" customHeight="1">
      <c r="A642" s="838"/>
      <c r="B642" s="838"/>
      <c r="C642" s="839"/>
      <c r="D642" s="839"/>
      <c r="E642" s="839"/>
      <c r="F642" s="840"/>
      <c r="G642" s="839"/>
      <c r="H642" s="839"/>
      <c r="I642" s="839"/>
      <c r="J642" s="839"/>
      <c r="K642" s="839"/>
    </row>
    <row r="643" spans="1:11" ht="30.75" customHeight="1">
      <c r="A643" s="838"/>
      <c r="B643" s="838"/>
      <c r="C643" s="839"/>
      <c r="D643" s="839"/>
      <c r="E643" s="839"/>
      <c r="F643" s="840"/>
      <c r="G643" s="839"/>
      <c r="H643" s="839"/>
      <c r="I643" s="839"/>
      <c r="J643" s="839"/>
      <c r="K643" s="839"/>
    </row>
    <row r="644" spans="1:11" ht="30.75" customHeight="1">
      <c r="A644" s="838"/>
      <c r="B644" s="838"/>
      <c r="C644" s="839"/>
      <c r="D644" s="839"/>
      <c r="E644" s="839"/>
      <c r="F644" s="840"/>
      <c r="G644" s="839"/>
      <c r="H644" s="839"/>
      <c r="I644" s="839"/>
      <c r="J644" s="839"/>
      <c r="K644" s="839"/>
    </row>
    <row r="645" spans="1:11" ht="30.75" customHeight="1">
      <c r="A645" s="838"/>
      <c r="B645" s="838"/>
      <c r="C645" s="839"/>
      <c r="D645" s="839"/>
      <c r="E645" s="839"/>
      <c r="F645" s="840"/>
      <c r="G645" s="839"/>
      <c r="H645" s="839"/>
      <c r="I645" s="839"/>
      <c r="J645" s="839"/>
      <c r="K645" s="839"/>
    </row>
    <row r="646" spans="1:11" ht="30.75" customHeight="1">
      <c r="A646" s="838"/>
      <c r="B646" s="838"/>
      <c r="C646" s="839"/>
      <c r="D646" s="839"/>
      <c r="E646" s="839"/>
      <c r="F646" s="840"/>
      <c r="G646" s="839"/>
      <c r="H646" s="839"/>
      <c r="I646" s="839"/>
      <c r="J646" s="839"/>
      <c r="K646" s="839"/>
    </row>
    <row r="647" spans="1:11" ht="30.75" customHeight="1">
      <c r="A647" s="838"/>
      <c r="B647" s="838"/>
      <c r="C647" s="839"/>
      <c r="D647" s="839"/>
      <c r="E647" s="839"/>
      <c r="F647" s="840"/>
      <c r="G647" s="839"/>
      <c r="H647" s="839"/>
      <c r="I647" s="839"/>
      <c r="J647" s="839"/>
      <c r="K647" s="839"/>
    </row>
    <row r="648" spans="1:11" ht="30.75" customHeight="1">
      <c r="A648" s="838"/>
      <c r="B648" s="838"/>
      <c r="C648" s="839"/>
      <c r="D648" s="839"/>
      <c r="E648" s="839"/>
      <c r="F648" s="840"/>
      <c r="G648" s="839"/>
      <c r="H648" s="839"/>
      <c r="I648" s="839"/>
      <c r="J648" s="839"/>
      <c r="K648" s="839"/>
    </row>
    <row r="649" spans="1:11" ht="30.75" customHeight="1">
      <c r="A649" s="838"/>
      <c r="B649" s="838"/>
      <c r="C649" s="839"/>
      <c r="D649" s="839"/>
      <c r="E649" s="839"/>
      <c r="F649" s="840"/>
      <c r="G649" s="839"/>
      <c r="H649" s="839"/>
      <c r="I649" s="839"/>
      <c r="J649" s="839"/>
      <c r="K649" s="839"/>
    </row>
    <row r="650" spans="1:11" ht="30.75" customHeight="1">
      <c r="A650" s="838"/>
      <c r="B650" s="838"/>
      <c r="C650" s="839"/>
      <c r="D650" s="839"/>
      <c r="E650" s="839"/>
      <c r="F650" s="840"/>
      <c r="G650" s="839"/>
      <c r="H650" s="839"/>
      <c r="I650" s="839"/>
      <c r="J650" s="839"/>
      <c r="K650" s="839"/>
    </row>
    <row r="651" spans="1:11" ht="30.75" customHeight="1">
      <c r="A651" s="838"/>
      <c r="B651" s="838"/>
      <c r="C651" s="839"/>
      <c r="D651" s="839"/>
      <c r="E651" s="839"/>
      <c r="F651" s="840"/>
      <c r="G651" s="839"/>
      <c r="H651" s="839"/>
      <c r="I651" s="839"/>
      <c r="J651" s="839"/>
      <c r="K651" s="839"/>
    </row>
    <row r="652" spans="1:11" ht="30.75" customHeight="1">
      <c r="A652" s="838"/>
      <c r="B652" s="838"/>
      <c r="C652" s="839"/>
      <c r="D652" s="839"/>
      <c r="E652" s="839"/>
      <c r="F652" s="840"/>
      <c r="G652" s="839"/>
      <c r="H652" s="839"/>
      <c r="I652" s="839"/>
      <c r="J652" s="839"/>
      <c r="K652" s="839"/>
    </row>
    <row r="653" spans="1:11" ht="30.75" customHeight="1">
      <c r="A653" s="838"/>
      <c r="B653" s="838"/>
      <c r="C653" s="839"/>
      <c r="D653" s="839"/>
      <c r="E653" s="839"/>
      <c r="F653" s="840"/>
      <c r="G653" s="839"/>
      <c r="H653" s="839"/>
      <c r="I653" s="839"/>
      <c r="J653" s="839"/>
      <c r="K653" s="839"/>
    </row>
    <row r="654" spans="1:11" ht="30.75" customHeight="1">
      <c r="A654" s="838"/>
      <c r="B654" s="838"/>
      <c r="C654" s="839"/>
      <c r="D654" s="839"/>
      <c r="E654" s="839"/>
      <c r="F654" s="840"/>
      <c r="G654" s="839"/>
      <c r="H654" s="839"/>
      <c r="I654" s="839"/>
      <c r="J654" s="839"/>
      <c r="K654" s="839"/>
    </row>
    <row r="655" spans="1:11" ht="30.75" customHeight="1">
      <c r="A655" s="838"/>
      <c r="B655" s="838"/>
      <c r="C655" s="839"/>
      <c r="D655" s="839"/>
      <c r="E655" s="839"/>
      <c r="F655" s="840"/>
      <c r="G655" s="839"/>
      <c r="H655" s="839"/>
      <c r="I655" s="839"/>
      <c r="J655" s="839"/>
      <c r="K655" s="839"/>
    </row>
    <row r="656" spans="1:11" ht="30.75" customHeight="1">
      <c r="A656" s="838"/>
      <c r="B656" s="838"/>
      <c r="C656" s="839"/>
      <c r="D656" s="839"/>
      <c r="E656" s="839"/>
      <c r="F656" s="840"/>
      <c r="G656" s="839"/>
      <c r="H656" s="839"/>
      <c r="I656" s="839"/>
      <c r="J656" s="839"/>
      <c r="K656" s="839"/>
    </row>
    <row r="657" spans="1:11" ht="30.75" customHeight="1">
      <c r="A657" s="838"/>
      <c r="B657" s="838"/>
      <c r="C657" s="839"/>
      <c r="D657" s="839"/>
      <c r="E657" s="839"/>
      <c r="F657" s="840"/>
      <c r="G657" s="839"/>
      <c r="H657" s="839"/>
      <c r="I657" s="839"/>
      <c r="J657" s="839"/>
      <c r="K657" s="839"/>
    </row>
    <row r="658" spans="1:11" ht="30.75" customHeight="1">
      <c r="A658" s="838"/>
      <c r="B658" s="838"/>
      <c r="C658" s="839"/>
      <c r="D658" s="839"/>
      <c r="E658" s="839"/>
      <c r="F658" s="840"/>
      <c r="G658" s="839"/>
      <c r="H658" s="839"/>
      <c r="I658" s="839"/>
      <c r="J658" s="839"/>
      <c r="K658" s="839"/>
    </row>
    <row r="659" spans="1:11" ht="30.75" customHeight="1">
      <c r="A659" s="838"/>
      <c r="B659" s="838"/>
      <c r="C659" s="839"/>
      <c r="D659" s="839"/>
      <c r="E659" s="839"/>
      <c r="F659" s="840"/>
      <c r="G659" s="839"/>
      <c r="H659" s="839"/>
      <c r="I659" s="839"/>
      <c r="J659" s="839"/>
      <c r="K659" s="839"/>
    </row>
    <row r="660" spans="1:11" ht="30.75" customHeight="1">
      <c r="A660" s="838"/>
      <c r="B660" s="838"/>
      <c r="C660" s="839"/>
      <c r="D660" s="839"/>
      <c r="E660" s="839"/>
      <c r="F660" s="840"/>
      <c r="G660" s="839"/>
      <c r="H660" s="839"/>
      <c r="I660" s="839"/>
      <c r="J660" s="839"/>
      <c r="K660" s="839"/>
    </row>
    <row r="661" spans="1:11" ht="30.75" customHeight="1">
      <c r="A661" s="838"/>
      <c r="B661" s="838"/>
      <c r="C661" s="839"/>
      <c r="D661" s="839"/>
      <c r="E661" s="839"/>
      <c r="F661" s="840"/>
      <c r="G661" s="839"/>
      <c r="H661" s="839"/>
      <c r="I661" s="839"/>
      <c r="J661" s="839"/>
      <c r="K661" s="839"/>
    </row>
    <row r="662" spans="1:11" ht="30.75" customHeight="1">
      <c r="A662" s="838"/>
      <c r="B662" s="838"/>
      <c r="C662" s="839"/>
      <c r="D662" s="839"/>
      <c r="E662" s="839"/>
      <c r="F662" s="840"/>
      <c r="G662" s="839"/>
      <c r="H662" s="839"/>
      <c r="I662" s="839"/>
      <c r="J662" s="839"/>
      <c r="K662" s="839"/>
    </row>
    <row r="663" spans="1:11" ht="30.75" customHeight="1">
      <c r="A663" s="838"/>
      <c r="B663" s="838"/>
      <c r="C663" s="839"/>
      <c r="D663" s="839"/>
      <c r="E663" s="839"/>
      <c r="F663" s="840"/>
      <c r="G663" s="839"/>
      <c r="H663" s="839"/>
      <c r="I663" s="839"/>
      <c r="J663" s="839"/>
      <c r="K663" s="839"/>
    </row>
    <row r="664" spans="1:11" ht="30.75" customHeight="1">
      <c r="A664" s="838"/>
      <c r="B664" s="838"/>
      <c r="C664" s="839"/>
      <c r="D664" s="839"/>
      <c r="E664" s="839"/>
      <c r="F664" s="840"/>
      <c r="G664" s="839"/>
      <c r="H664" s="839"/>
      <c r="I664" s="839"/>
      <c r="J664" s="839"/>
      <c r="K664" s="839"/>
    </row>
    <row r="665" spans="1:11" ht="30.75" customHeight="1">
      <c r="A665" s="838"/>
      <c r="B665" s="838"/>
      <c r="C665" s="839"/>
      <c r="D665" s="839"/>
      <c r="E665" s="839"/>
      <c r="F665" s="840"/>
      <c r="G665" s="839"/>
      <c r="H665" s="839"/>
      <c r="I665" s="839"/>
      <c r="J665" s="839"/>
      <c r="K665" s="839"/>
    </row>
    <row r="666" spans="1:11" ht="30.75" customHeight="1">
      <c r="A666" s="838"/>
      <c r="B666" s="838"/>
      <c r="C666" s="839"/>
      <c r="D666" s="839"/>
      <c r="E666" s="839"/>
      <c r="F666" s="840"/>
      <c r="G666" s="839"/>
      <c r="H666" s="839"/>
      <c r="I666" s="839"/>
      <c r="J666" s="839"/>
      <c r="K666" s="839"/>
    </row>
    <row r="667" spans="1:11" ht="30.75" customHeight="1">
      <c r="A667" s="838"/>
      <c r="B667" s="838"/>
      <c r="C667" s="839"/>
      <c r="D667" s="839"/>
      <c r="E667" s="839"/>
      <c r="F667" s="840"/>
      <c r="G667" s="839"/>
      <c r="H667" s="839"/>
      <c r="I667" s="839"/>
      <c r="J667" s="839"/>
      <c r="K667" s="839"/>
    </row>
    <row r="668" spans="1:11" ht="30.75" customHeight="1">
      <c r="A668" s="838"/>
      <c r="B668" s="838"/>
      <c r="C668" s="839"/>
      <c r="D668" s="839"/>
      <c r="E668" s="839"/>
      <c r="F668" s="840"/>
      <c r="G668" s="839"/>
      <c r="H668" s="839"/>
      <c r="I668" s="839"/>
      <c r="J668" s="839"/>
      <c r="K668" s="839"/>
    </row>
    <row r="669" spans="1:11" ht="30.75" customHeight="1">
      <c r="A669" s="838"/>
      <c r="B669" s="838"/>
      <c r="C669" s="839"/>
      <c r="D669" s="839"/>
      <c r="E669" s="839"/>
      <c r="F669" s="840"/>
      <c r="G669" s="839"/>
      <c r="H669" s="839"/>
      <c r="I669" s="839"/>
      <c r="J669" s="839"/>
      <c r="K669" s="839"/>
    </row>
    <row r="670" spans="1:11" ht="30.75" customHeight="1">
      <c r="A670" s="838"/>
      <c r="B670" s="838"/>
      <c r="C670" s="839"/>
      <c r="D670" s="839"/>
      <c r="E670" s="839"/>
      <c r="F670" s="840"/>
      <c r="G670" s="839"/>
      <c r="H670" s="839"/>
      <c r="I670" s="839"/>
      <c r="J670" s="839"/>
      <c r="K670" s="839"/>
    </row>
    <row r="671" spans="1:11" ht="30.75" customHeight="1">
      <c r="A671" s="838"/>
      <c r="B671" s="838"/>
      <c r="C671" s="839"/>
      <c r="D671" s="839"/>
      <c r="E671" s="839"/>
      <c r="F671" s="840"/>
      <c r="G671" s="839"/>
      <c r="H671" s="839"/>
      <c r="I671" s="839"/>
      <c r="J671" s="839"/>
      <c r="K671" s="839"/>
    </row>
    <row r="672" spans="1:11" ht="30.75" customHeight="1">
      <c r="A672" s="838"/>
      <c r="B672" s="838"/>
      <c r="C672" s="839"/>
      <c r="D672" s="839"/>
      <c r="E672" s="839"/>
      <c r="F672" s="840"/>
      <c r="G672" s="839"/>
      <c r="H672" s="839"/>
      <c r="I672" s="839"/>
      <c r="J672" s="839"/>
      <c r="K672" s="839"/>
    </row>
    <row r="673" spans="1:11" ht="30.75" customHeight="1">
      <c r="A673" s="838"/>
      <c r="B673" s="838"/>
      <c r="C673" s="839"/>
      <c r="D673" s="839"/>
      <c r="E673" s="839"/>
      <c r="F673" s="840"/>
      <c r="G673" s="839"/>
      <c r="H673" s="839"/>
      <c r="I673" s="839"/>
      <c r="J673" s="839"/>
      <c r="K673" s="839"/>
    </row>
    <row r="674" spans="1:11" ht="30.75" customHeight="1">
      <c r="A674" s="838"/>
      <c r="B674" s="838"/>
      <c r="C674" s="839"/>
      <c r="D674" s="839"/>
      <c r="E674" s="839"/>
      <c r="F674" s="840"/>
      <c r="G674" s="839"/>
      <c r="H674" s="839"/>
      <c r="I674" s="839"/>
      <c r="J674" s="839"/>
      <c r="K674" s="839"/>
    </row>
    <row r="675" spans="1:11" ht="30.75" customHeight="1">
      <c r="A675" s="838"/>
      <c r="B675" s="838"/>
      <c r="C675" s="839"/>
      <c r="D675" s="839"/>
      <c r="E675" s="839"/>
      <c r="F675" s="840"/>
      <c r="G675" s="839"/>
      <c r="H675" s="839"/>
      <c r="I675" s="839"/>
      <c r="J675" s="839"/>
      <c r="K675" s="839"/>
    </row>
    <row r="676" spans="1:11" ht="30.75" customHeight="1">
      <c r="A676" s="838"/>
      <c r="B676" s="838"/>
      <c r="C676" s="839"/>
      <c r="D676" s="839"/>
      <c r="E676" s="839"/>
      <c r="F676" s="840"/>
      <c r="G676" s="839"/>
      <c r="H676" s="839"/>
      <c r="I676" s="839"/>
      <c r="J676" s="839"/>
      <c r="K676" s="839"/>
    </row>
    <row r="677" spans="1:11" ht="30.75" customHeight="1">
      <c r="A677" s="838"/>
      <c r="B677" s="838"/>
      <c r="C677" s="839"/>
      <c r="D677" s="839"/>
      <c r="E677" s="839"/>
      <c r="F677" s="840"/>
      <c r="G677" s="839"/>
      <c r="H677" s="839"/>
      <c r="I677" s="839"/>
      <c r="J677" s="839"/>
      <c r="K677" s="839"/>
    </row>
    <row r="678" spans="1:11" ht="30.75" customHeight="1">
      <c r="A678" s="838"/>
      <c r="B678" s="838"/>
      <c r="C678" s="839"/>
      <c r="D678" s="839"/>
      <c r="E678" s="839"/>
      <c r="F678" s="840"/>
      <c r="G678" s="839"/>
      <c r="H678" s="839"/>
      <c r="I678" s="839"/>
      <c r="J678" s="839"/>
      <c r="K678" s="839"/>
    </row>
    <row r="679" spans="1:11" ht="30.75" customHeight="1">
      <c r="A679" s="838"/>
      <c r="B679" s="838"/>
      <c r="C679" s="839"/>
      <c r="D679" s="839"/>
      <c r="E679" s="839"/>
      <c r="F679" s="840"/>
      <c r="G679" s="839"/>
      <c r="H679" s="839"/>
      <c r="I679" s="839"/>
      <c r="J679" s="839"/>
      <c r="K679" s="839"/>
    </row>
    <row r="680" spans="1:11" ht="30.75" customHeight="1">
      <c r="A680" s="838"/>
      <c r="B680" s="838"/>
      <c r="C680" s="839"/>
      <c r="D680" s="839"/>
      <c r="E680" s="839"/>
      <c r="F680" s="840"/>
      <c r="G680" s="839"/>
      <c r="H680" s="839"/>
      <c r="I680" s="839"/>
      <c r="J680" s="839"/>
      <c r="K680" s="839"/>
    </row>
    <row r="681" spans="1:11" ht="30.75" customHeight="1">
      <c r="A681" s="838"/>
      <c r="B681" s="838"/>
      <c r="C681" s="839"/>
      <c r="D681" s="839"/>
      <c r="E681" s="839"/>
      <c r="F681" s="840"/>
      <c r="G681" s="839"/>
      <c r="H681" s="839"/>
      <c r="I681" s="839"/>
      <c r="J681" s="839"/>
      <c r="K681" s="839"/>
    </row>
    <row r="682" spans="1:11" ht="30.75" customHeight="1">
      <c r="A682" s="838"/>
      <c r="B682" s="838"/>
      <c r="C682" s="839"/>
      <c r="D682" s="839"/>
      <c r="E682" s="839"/>
      <c r="F682" s="840"/>
      <c r="G682" s="839"/>
      <c r="H682" s="839"/>
      <c r="I682" s="839"/>
      <c r="J682" s="839"/>
      <c r="K682" s="839"/>
    </row>
    <row r="683" spans="1:11" ht="30.75" customHeight="1">
      <c r="A683" s="838"/>
      <c r="B683" s="838"/>
      <c r="C683" s="839"/>
      <c r="D683" s="839"/>
      <c r="E683" s="839"/>
      <c r="F683" s="840"/>
      <c r="G683" s="839"/>
      <c r="H683" s="839"/>
      <c r="I683" s="839"/>
      <c r="J683" s="839"/>
      <c r="K683" s="839"/>
    </row>
    <row r="684" spans="1:11" ht="30.75" customHeight="1">
      <c r="A684" s="838"/>
      <c r="B684" s="838"/>
      <c r="C684" s="839"/>
      <c r="D684" s="839"/>
      <c r="E684" s="839"/>
      <c r="F684" s="840"/>
      <c r="G684" s="839"/>
      <c r="H684" s="839"/>
      <c r="I684" s="839"/>
      <c r="J684" s="839"/>
      <c r="K684" s="839"/>
    </row>
    <row r="685" spans="1:11" ht="30.75" customHeight="1">
      <c r="A685" s="838"/>
      <c r="B685" s="838"/>
      <c r="C685" s="839"/>
      <c r="D685" s="839"/>
      <c r="E685" s="839"/>
      <c r="F685" s="840"/>
      <c r="G685" s="839"/>
      <c r="H685" s="839"/>
      <c r="I685" s="839"/>
      <c r="J685" s="839"/>
      <c r="K685" s="839"/>
    </row>
    <row r="686" spans="1:11" ht="30.75" customHeight="1">
      <c r="A686" s="838"/>
      <c r="B686" s="838"/>
      <c r="C686" s="839"/>
      <c r="D686" s="839"/>
      <c r="E686" s="839"/>
      <c r="F686" s="840"/>
      <c r="G686" s="839"/>
      <c r="H686" s="839"/>
      <c r="I686" s="839"/>
      <c r="J686" s="839"/>
      <c r="K686" s="839"/>
    </row>
    <row r="687" spans="1:11" ht="30.75" customHeight="1">
      <c r="A687" s="838"/>
      <c r="B687" s="838"/>
      <c r="C687" s="839"/>
      <c r="D687" s="839"/>
      <c r="E687" s="839"/>
      <c r="F687" s="840"/>
      <c r="G687" s="839"/>
      <c r="H687" s="839"/>
      <c r="I687" s="839"/>
      <c r="J687" s="839"/>
      <c r="K687" s="839"/>
    </row>
    <row r="688" spans="1:11" ht="30.75" customHeight="1">
      <c r="A688" s="838"/>
      <c r="B688" s="838"/>
      <c r="C688" s="839"/>
      <c r="D688" s="839"/>
      <c r="E688" s="839"/>
      <c r="F688" s="840"/>
      <c r="G688" s="839"/>
      <c r="H688" s="839"/>
      <c r="I688" s="839"/>
      <c r="J688" s="839"/>
      <c r="K688" s="839"/>
    </row>
    <row r="689" spans="1:11" ht="30.75" customHeight="1">
      <c r="A689" s="838"/>
      <c r="B689" s="838"/>
      <c r="C689" s="839"/>
      <c r="D689" s="839"/>
      <c r="E689" s="839"/>
      <c r="F689" s="840"/>
      <c r="G689" s="839"/>
      <c r="H689" s="839"/>
      <c r="I689" s="839"/>
      <c r="J689" s="839"/>
      <c r="K689" s="839"/>
    </row>
    <row r="690" spans="1:11" ht="30.75" customHeight="1">
      <c r="A690" s="838"/>
      <c r="B690" s="838"/>
      <c r="C690" s="839"/>
      <c r="D690" s="839"/>
      <c r="E690" s="839"/>
      <c r="F690" s="840"/>
      <c r="G690" s="839"/>
      <c r="H690" s="839"/>
      <c r="I690" s="839"/>
      <c r="J690" s="839"/>
      <c r="K690" s="839"/>
    </row>
    <row r="691" spans="1:11" ht="30.75" customHeight="1">
      <c r="A691" s="838"/>
      <c r="B691" s="838"/>
      <c r="C691" s="839"/>
      <c r="D691" s="839"/>
      <c r="E691" s="839"/>
      <c r="F691" s="840"/>
      <c r="G691" s="839"/>
      <c r="H691" s="839"/>
      <c r="I691" s="839"/>
      <c r="J691" s="839"/>
      <c r="K691" s="839"/>
    </row>
    <row r="692" spans="1:11" ht="30.75" customHeight="1">
      <c r="A692" s="838"/>
      <c r="B692" s="838"/>
      <c r="C692" s="839"/>
      <c r="D692" s="839"/>
      <c r="E692" s="839"/>
      <c r="F692" s="840"/>
      <c r="G692" s="839"/>
      <c r="H692" s="839"/>
      <c r="I692" s="839"/>
      <c r="J692" s="839"/>
      <c r="K692" s="839"/>
    </row>
    <row r="693" spans="1:11" ht="30.75" customHeight="1">
      <c r="A693" s="838"/>
      <c r="B693" s="838"/>
      <c r="C693" s="839"/>
      <c r="D693" s="839"/>
      <c r="E693" s="839"/>
      <c r="F693" s="840"/>
      <c r="G693" s="839"/>
      <c r="H693" s="839"/>
      <c r="I693" s="839"/>
      <c r="J693" s="839"/>
      <c r="K693" s="839"/>
    </row>
    <row r="694" spans="1:11" ht="30.75" customHeight="1">
      <c r="A694" s="838"/>
      <c r="B694" s="838"/>
      <c r="C694" s="839"/>
      <c r="D694" s="839"/>
      <c r="E694" s="839"/>
      <c r="F694" s="840"/>
      <c r="G694" s="839"/>
      <c r="H694" s="839"/>
      <c r="I694" s="839"/>
      <c r="J694" s="839"/>
      <c r="K694" s="839"/>
    </row>
    <row r="695" spans="1:11" ht="30.75" customHeight="1">
      <c r="A695" s="838"/>
      <c r="B695" s="838"/>
      <c r="C695" s="839"/>
      <c r="D695" s="839"/>
      <c r="E695" s="839"/>
      <c r="F695" s="840"/>
      <c r="G695" s="839"/>
      <c r="H695" s="839"/>
      <c r="I695" s="839"/>
      <c r="J695" s="839"/>
      <c r="K695" s="839"/>
    </row>
    <row r="696" spans="1:11" ht="30.75" customHeight="1">
      <c r="A696" s="838"/>
      <c r="B696" s="838"/>
      <c r="C696" s="839"/>
      <c r="D696" s="839"/>
      <c r="E696" s="839"/>
      <c r="F696" s="840"/>
      <c r="G696" s="839"/>
      <c r="H696" s="839"/>
      <c r="I696" s="839"/>
      <c r="J696" s="839"/>
      <c r="K696" s="839"/>
    </row>
    <row r="697" spans="1:11" ht="30.75" customHeight="1">
      <c r="A697" s="838"/>
      <c r="B697" s="838"/>
      <c r="C697" s="839"/>
      <c r="D697" s="839"/>
      <c r="E697" s="839"/>
      <c r="F697" s="840"/>
      <c r="G697" s="839"/>
      <c r="H697" s="839"/>
      <c r="I697" s="839"/>
      <c r="J697" s="839"/>
      <c r="K697" s="839"/>
    </row>
    <row r="698" spans="1:11" ht="30.75" customHeight="1">
      <c r="A698" s="838"/>
      <c r="B698" s="838"/>
      <c r="C698" s="839"/>
      <c r="D698" s="839"/>
      <c r="E698" s="839"/>
      <c r="F698" s="840"/>
      <c r="G698" s="839"/>
      <c r="H698" s="839"/>
      <c r="I698" s="839"/>
      <c r="J698" s="839"/>
      <c r="K698" s="839"/>
    </row>
    <row r="699" spans="1:11" ht="30.75" customHeight="1">
      <c r="A699" s="838"/>
      <c r="B699" s="838"/>
      <c r="C699" s="839"/>
      <c r="D699" s="839"/>
      <c r="E699" s="839"/>
      <c r="F699" s="840"/>
      <c r="G699" s="839"/>
      <c r="H699" s="839"/>
      <c r="I699" s="839"/>
      <c r="J699" s="839"/>
      <c r="K699" s="839"/>
    </row>
    <row r="700" spans="1:11" ht="30.75" customHeight="1">
      <c r="A700" s="838"/>
      <c r="B700" s="838"/>
      <c r="C700" s="839"/>
      <c r="D700" s="839"/>
      <c r="E700" s="839"/>
      <c r="F700" s="840"/>
      <c r="G700" s="839"/>
      <c r="H700" s="839"/>
      <c r="I700" s="839"/>
      <c r="J700" s="839"/>
      <c r="K700" s="839"/>
    </row>
    <row r="701" spans="1:11" ht="30.75" customHeight="1">
      <c r="A701" s="838"/>
      <c r="B701" s="838"/>
      <c r="C701" s="839"/>
      <c r="D701" s="839"/>
      <c r="E701" s="839"/>
      <c r="F701" s="840"/>
      <c r="G701" s="839"/>
      <c r="H701" s="839"/>
      <c r="I701" s="839"/>
      <c r="J701" s="839"/>
      <c r="K701" s="839"/>
    </row>
    <row r="702" spans="1:11" ht="30.75" customHeight="1">
      <c r="A702" s="838"/>
      <c r="B702" s="838"/>
      <c r="C702" s="839"/>
      <c r="D702" s="839"/>
      <c r="E702" s="839"/>
      <c r="F702" s="840"/>
      <c r="G702" s="839"/>
      <c r="H702" s="839"/>
      <c r="I702" s="839"/>
      <c r="J702" s="839"/>
      <c r="K702" s="839"/>
    </row>
    <row r="703" spans="1:11" ht="30.75" customHeight="1">
      <c r="A703" s="838"/>
      <c r="B703" s="838"/>
      <c r="C703" s="839"/>
      <c r="D703" s="839"/>
      <c r="E703" s="839"/>
      <c r="F703" s="840"/>
      <c r="G703" s="839"/>
      <c r="H703" s="839"/>
      <c r="I703" s="839"/>
      <c r="J703" s="839"/>
      <c r="K703" s="839"/>
    </row>
    <row r="704" spans="1:11" ht="30.75" customHeight="1">
      <c r="A704" s="838"/>
      <c r="B704" s="838"/>
      <c r="C704" s="839"/>
      <c r="D704" s="839"/>
      <c r="E704" s="839"/>
      <c r="F704" s="840"/>
      <c r="G704" s="839"/>
      <c r="H704" s="839"/>
      <c r="I704" s="839"/>
      <c r="J704" s="839"/>
      <c r="K704" s="839"/>
    </row>
    <row r="705" spans="1:11" ht="30.75" customHeight="1">
      <c r="A705" s="838"/>
      <c r="B705" s="838"/>
      <c r="C705" s="839"/>
      <c r="D705" s="839"/>
      <c r="E705" s="839"/>
      <c r="F705" s="840"/>
      <c r="G705" s="839"/>
      <c r="H705" s="839"/>
      <c r="I705" s="839"/>
      <c r="J705" s="839"/>
      <c r="K705" s="839"/>
    </row>
    <row r="706" spans="1:11" ht="30.75" customHeight="1">
      <c r="A706" s="838"/>
      <c r="B706" s="838"/>
      <c r="C706" s="839"/>
      <c r="D706" s="839"/>
      <c r="E706" s="839"/>
      <c r="F706" s="840"/>
      <c r="G706" s="839"/>
      <c r="H706" s="839"/>
      <c r="I706" s="839"/>
      <c r="J706" s="839"/>
      <c r="K706" s="839"/>
    </row>
    <row r="707" spans="1:11" ht="30.75" customHeight="1">
      <c r="A707" s="838"/>
      <c r="B707" s="838"/>
      <c r="C707" s="839"/>
      <c r="D707" s="839"/>
      <c r="E707" s="839"/>
      <c r="F707" s="840"/>
      <c r="G707" s="839"/>
      <c r="H707" s="839"/>
      <c r="I707" s="839"/>
      <c r="J707" s="839"/>
      <c r="K707" s="839"/>
    </row>
    <row r="708" spans="1:11" ht="30.75" customHeight="1">
      <c r="A708" s="838"/>
      <c r="B708" s="838"/>
      <c r="C708" s="839"/>
      <c r="D708" s="839"/>
      <c r="E708" s="839"/>
      <c r="F708" s="840"/>
      <c r="G708" s="839"/>
      <c r="H708" s="839"/>
      <c r="I708" s="839"/>
      <c r="J708" s="839"/>
      <c r="K708" s="839"/>
    </row>
    <row r="709" spans="1:11" ht="30.75" customHeight="1">
      <c r="A709" s="838"/>
      <c r="B709" s="838"/>
      <c r="C709" s="839"/>
      <c r="D709" s="839"/>
      <c r="E709" s="839"/>
      <c r="F709" s="840"/>
      <c r="G709" s="839"/>
      <c r="H709" s="839"/>
      <c r="I709" s="839"/>
      <c r="J709" s="839"/>
      <c r="K709" s="839"/>
    </row>
    <row r="710" spans="1:11" ht="30.75" customHeight="1">
      <c r="A710" s="838"/>
      <c r="B710" s="838"/>
      <c r="C710" s="839"/>
      <c r="D710" s="839"/>
      <c r="E710" s="839"/>
      <c r="F710" s="840"/>
      <c r="G710" s="839"/>
      <c r="H710" s="839"/>
      <c r="I710" s="839"/>
      <c r="J710" s="839"/>
      <c r="K710" s="839"/>
    </row>
    <row r="711" spans="1:11" ht="30.75" customHeight="1">
      <c r="A711" s="838"/>
      <c r="B711" s="838"/>
      <c r="C711" s="839"/>
      <c r="D711" s="839"/>
      <c r="E711" s="839"/>
      <c r="F711" s="840"/>
      <c r="G711" s="839"/>
      <c r="H711" s="839"/>
      <c r="I711" s="839"/>
      <c r="J711" s="839"/>
      <c r="K711" s="839"/>
    </row>
    <row r="712" spans="1:11" ht="30.75" customHeight="1">
      <c r="A712" s="838"/>
      <c r="B712" s="838"/>
      <c r="C712" s="839"/>
      <c r="D712" s="839"/>
      <c r="E712" s="839"/>
      <c r="F712" s="840"/>
      <c r="G712" s="839"/>
      <c r="H712" s="839"/>
      <c r="I712" s="839"/>
      <c r="J712" s="839"/>
      <c r="K712" s="839"/>
    </row>
    <row r="713" spans="1:11" ht="30.75" customHeight="1">
      <c r="A713" s="838"/>
      <c r="B713" s="838"/>
      <c r="C713" s="839"/>
      <c r="D713" s="839"/>
      <c r="E713" s="839"/>
      <c r="F713" s="840"/>
      <c r="G713" s="839"/>
      <c r="H713" s="839"/>
      <c r="I713" s="839"/>
      <c r="J713" s="839"/>
      <c r="K713" s="839"/>
    </row>
    <row r="714" spans="1:11" ht="30.75" customHeight="1">
      <c r="A714" s="838"/>
      <c r="B714" s="838"/>
      <c r="C714" s="839"/>
      <c r="D714" s="839"/>
      <c r="E714" s="839"/>
      <c r="F714" s="840"/>
      <c r="G714" s="839"/>
      <c r="H714" s="839"/>
      <c r="I714" s="839"/>
      <c r="J714" s="839"/>
      <c r="K714" s="839"/>
    </row>
    <row r="715" spans="1:11" ht="30.75" customHeight="1">
      <c r="A715" s="838"/>
      <c r="B715" s="838"/>
      <c r="C715" s="839"/>
      <c r="D715" s="839"/>
      <c r="E715" s="839"/>
      <c r="F715" s="840"/>
      <c r="G715" s="839"/>
      <c r="H715" s="839"/>
      <c r="I715" s="839"/>
      <c r="J715" s="839"/>
      <c r="K715" s="839"/>
    </row>
    <row r="716" spans="1:11" ht="30.75" customHeight="1">
      <c r="A716" s="838"/>
      <c r="B716" s="838"/>
      <c r="C716" s="839"/>
      <c r="D716" s="839"/>
      <c r="E716" s="839"/>
      <c r="F716" s="840"/>
      <c r="G716" s="839"/>
      <c r="H716" s="839"/>
      <c r="I716" s="839"/>
      <c r="J716" s="839"/>
      <c r="K716" s="839"/>
    </row>
    <row r="717" spans="1:11" ht="30.75" customHeight="1">
      <c r="A717" s="838"/>
      <c r="B717" s="838"/>
      <c r="C717" s="839"/>
      <c r="D717" s="839"/>
      <c r="E717" s="839"/>
      <c r="F717" s="840"/>
      <c r="G717" s="839"/>
      <c r="H717" s="839"/>
      <c r="I717" s="839"/>
      <c r="J717" s="839"/>
      <c r="K717" s="839"/>
    </row>
    <row r="718" spans="1:11" ht="30.75" customHeight="1">
      <c r="A718" s="838"/>
      <c r="B718" s="838"/>
      <c r="C718" s="839"/>
      <c r="D718" s="839"/>
      <c r="E718" s="839"/>
      <c r="F718" s="840"/>
      <c r="G718" s="839"/>
      <c r="H718" s="839"/>
      <c r="I718" s="839"/>
      <c r="J718" s="839"/>
      <c r="K718" s="839"/>
    </row>
    <row r="719" spans="1:11" ht="30.75" customHeight="1">
      <c r="A719" s="838"/>
      <c r="B719" s="838"/>
      <c r="C719" s="839"/>
      <c r="D719" s="839"/>
      <c r="E719" s="839"/>
      <c r="F719" s="840"/>
      <c r="G719" s="839"/>
      <c r="H719" s="839"/>
      <c r="I719" s="839"/>
      <c r="J719" s="839"/>
      <c r="K719" s="839"/>
    </row>
    <row r="720" spans="1:11" ht="30.75" customHeight="1">
      <c r="A720" s="838"/>
      <c r="B720" s="838"/>
      <c r="C720" s="839"/>
      <c r="D720" s="839"/>
      <c r="E720" s="839"/>
      <c r="F720" s="840"/>
      <c r="G720" s="839"/>
      <c r="H720" s="839"/>
      <c r="I720" s="839"/>
      <c r="J720" s="839"/>
      <c r="K720" s="839"/>
    </row>
    <row r="721" spans="1:11" ht="30.75" customHeight="1">
      <c r="A721" s="838"/>
      <c r="B721" s="838"/>
      <c r="C721" s="839"/>
      <c r="D721" s="839"/>
      <c r="E721" s="839"/>
      <c r="F721" s="840"/>
      <c r="G721" s="839"/>
      <c r="H721" s="839"/>
      <c r="I721" s="839"/>
      <c r="J721" s="839"/>
      <c r="K721" s="839"/>
    </row>
  </sheetData>
  <autoFilter ref="A1:K189" xr:uid="{00000000-0009-0000-0000-00000B000000}"/>
  <pageMargins left="0.25" right="0.25" top="0.75" bottom="0.75" header="0" footer="0"/>
  <pageSetup paperSize="14"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U616"/>
  <sheetViews>
    <sheetView workbookViewId="0">
      <pane ySplit="2" topLeftCell="B3" activePane="bottomLeft" state="frozen"/>
      <selection pane="bottomLeft" activeCell="B4" sqref="B4"/>
    </sheetView>
  </sheetViews>
  <sheetFormatPr defaultColWidth="12.5703125" defaultRowHeight="15" customHeight="1"/>
  <cols>
    <col min="1" max="1" width="7" customWidth="1"/>
    <col min="2" max="2" width="10" customWidth="1"/>
    <col min="3" max="3" width="12.28515625" customWidth="1"/>
    <col min="4" max="4" width="28.5703125" customWidth="1"/>
    <col min="5" max="5" width="26.140625" customWidth="1"/>
    <col min="6" max="7" width="30.7109375" customWidth="1"/>
    <col min="8" max="9" width="21.28515625" customWidth="1"/>
    <col min="10" max="10" width="43.85546875" customWidth="1"/>
    <col min="11" max="11" width="32" customWidth="1"/>
  </cols>
  <sheetData>
    <row r="1" spans="1:21" ht="22.5" customHeight="1">
      <c r="A1" s="675" t="s">
        <v>657</v>
      </c>
      <c r="B1" s="675" t="s">
        <v>17</v>
      </c>
      <c r="C1" s="675" t="s">
        <v>40</v>
      </c>
      <c r="D1" s="675" t="s">
        <v>41</v>
      </c>
      <c r="E1" s="675" t="s">
        <v>42</v>
      </c>
      <c r="F1" s="675" t="s">
        <v>798</v>
      </c>
      <c r="G1" s="675" t="s">
        <v>44</v>
      </c>
      <c r="H1" s="675" t="s">
        <v>45</v>
      </c>
      <c r="I1" s="675" t="s">
        <v>46</v>
      </c>
      <c r="J1" s="841" t="s">
        <v>47</v>
      </c>
      <c r="K1" s="842" t="s">
        <v>48</v>
      </c>
      <c r="L1" s="843"/>
      <c r="M1" s="843"/>
      <c r="N1" s="843"/>
      <c r="O1" s="843"/>
      <c r="P1" s="843"/>
      <c r="Q1" s="843"/>
      <c r="R1" s="843"/>
      <c r="S1" s="843"/>
      <c r="T1" s="843"/>
      <c r="U1" s="843"/>
    </row>
    <row r="2" spans="1:21" ht="22.5" customHeight="1">
      <c r="A2" s="192"/>
      <c r="B2" s="192"/>
      <c r="C2" s="192"/>
      <c r="D2" s="192"/>
      <c r="E2" s="192"/>
      <c r="F2" s="192"/>
      <c r="G2" s="192"/>
      <c r="H2" s="192"/>
      <c r="I2" s="192"/>
      <c r="J2" s="391"/>
      <c r="K2" s="830"/>
      <c r="L2" s="843"/>
      <c r="M2" s="843"/>
      <c r="N2" s="843"/>
      <c r="O2" s="843"/>
      <c r="P2" s="843"/>
      <c r="Q2" s="843"/>
      <c r="R2" s="843"/>
      <c r="S2" s="843"/>
      <c r="T2" s="843"/>
      <c r="U2" s="843"/>
    </row>
    <row r="3" spans="1:21" ht="29.25" customHeight="1">
      <c r="A3" s="194" t="s">
        <v>362</v>
      </c>
      <c r="B3" s="195" t="s">
        <v>11</v>
      </c>
      <c r="C3" s="190">
        <v>2015</v>
      </c>
      <c r="D3" s="60" t="s">
        <v>2850</v>
      </c>
      <c r="E3" s="60" t="s">
        <v>647</v>
      </c>
      <c r="F3" s="60"/>
      <c r="G3" s="60" t="s">
        <v>2851</v>
      </c>
      <c r="H3" s="185" t="s">
        <v>649</v>
      </c>
      <c r="I3" s="185"/>
      <c r="J3" s="392" t="s">
        <v>2852</v>
      </c>
      <c r="K3" s="393" t="s">
        <v>217</v>
      </c>
      <c r="L3" s="843">
        <f>COUNTIF(K1:K74, "In active CP Application")</f>
        <v>8</v>
      </c>
      <c r="M3" s="843"/>
      <c r="N3" s="843"/>
      <c r="O3" s="843"/>
      <c r="P3" s="843"/>
      <c r="Q3" s="843"/>
      <c r="R3" s="843"/>
      <c r="S3" s="843"/>
      <c r="T3" s="843"/>
      <c r="U3" s="843"/>
    </row>
    <row r="4" spans="1:21" ht="29.25" customHeight="1">
      <c r="A4" s="194">
        <f t="shared" ref="A4:A74" si="0">A3+1</f>
        <v>2</v>
      </c>
      <c r="B4" s="195" t="s">
        <v>11</v>
      </c>
      <c r="C4" s="190">
        <v>2015</v>
      </c>
      <c r="D4" s="60" t="s">
        <v>480</v>
      </c>
      <c r="E4" s="60" t="s">
        <v>2853</v>
      </c>
      <c r="F4" s="60"/>
      <c r="G4" s="60" t="s">
        <v>2854</v>
      </c>
      <c r="H4" s="185" t="s">
        <v>20</v>
      </c>
      <c r="I4" s="185"/>
      <c r="J4" s="392" t="s">
        <v>2852</v>
      </c>
      <c r="K4" s="393" t="s">
        <v>217</v>
      </c>
      <c r="L4" s="843"/>
      <c r="M4" s="843"/>
      <c r="N4" s="843"/>
      <c r="O4" s="843"/>
      <c r="P4" s="843"/>
      <c r="Q4" s="843"/>
      <c r="R4" s="843"/>
      <c r="S4" s="843"/>
      <c r="T4" s="843"/>
      <c r="U4" s="843"/>
    </row>
    <row r="5" spans="1:21" ht="26.25" customHeight="1">
      <c r="A5" s="194">
        <f t="shared" si="0"/>
        <v>3</v>
      </c>
      <c r="B5" s="195" t="s">
        <v>11</v>
      </c>
      <c r="C5" s="190">
        <v>2015</v>
      </c>
      <c r="D5" s="60" t="s">
        <v>2855</v>
      </c>
      <c r="E5" s="60" t="s">
        <v>2856</v>
      </c>
      <c r="F5" s="60"/>
      <c r="G5" s="60" t="s">
        <v>2857</v>
      </c>
      <c r="H5" s="185" t="s">
        <v>459</v>
      </c>
      <c r="I5" s="185" t="s">
        <v>2858</v>
      </c>
      <c r="J5" s="392"/>
      <c r="K5" s="393" t="s">
        <v>2859</v>
      </c>
      <c r="L5" s="843">
        <f>COUNTIF(K1:K74, "No Status Indicated")</f>
        <v>24</v>
      </c>
      <c r="M5" s="843"/>
      <c r="N5" s="843"/>
      <c r="O5" s="843"/>
      <c r="P5" s="843"/>
      <c r="Q5" s="843"/>
      <c r="R5" s="843"/>
      <c r="S5" s="843"/>
      <c r="T5" s="843"/>
      <c r="U5" s="843"/>
    </row>
    <row r="6" spans="1:21" ht="27" customHeight="1">
      <c r="A6" s="194">
        <f t="shared" si="0"/>
        <v>4</v>
      </c>
      <c r="B6" s="195" t="s">
        <v>11</v>
      </c>
      <c r="C6" s="190">
        <v>2015</v>
      </c>
      <c r="D6" s="60" t="s">
        <v>2860</v>
      </c>
      <c r="E6" s="60" t="s">
        <v>2251</v>
      </c>
      <c r="F6" s="60"/>
      <c r="G6" s="60" t="s">
        <v>2861</v>
      </c>
      <c r="H6" s="185" t="s">
        <v>77</v>
      </c>
      <c r="I6" s="185" t="s">
        <v>2862</v>
      </c>
      <c r="J6" s="392" t="s">
        <v>2852</v>
      </c>
      <c r="K6" s="393" t="s">
        <v>217</v>
      </c>
      <c r="L6" s="843"/>
      <c r="M6" s="843"/>
      <c r="N6" s="843"/>
      <c r="O6" s="843"/>
      <c r="P6" s="843"/>
      <c r="Q6" s="843"/>
      <c r="R6" s="843"/>
      <c r="S6" s="843"/>
      <c r="T6" s="843"/>
      <c r="U6" s="843"/>
    </row>
    <row r="7" spans="1:21" ht="30" customHeight="1">
      <c r="A7" s="194">
        <f t="shared" si="0"/>
        <v>5</v>
      </c>
      <c r="B7" s="195" t="s">
        <v>11</v>
      </c>
      <c r="C7" s="190">
        <v>2015</v>
      </c>
      <c r="D7" s="60" t="s">
        <v>2863</v>
      </c>
      <c r="E7" s="60" t="s">
        <v>2251</v>
      </c>
      <c r="F7" s="60"/>
      <c r="G7" s="60" t="s">
        <v>2864</v>
      </c>
      <c r="H7" s="185" t="s">
        <v>77</v>
      </c>
      <c r="I7" s="185" t="s">
        <v>2865</v>
      </c>
      <c r="J7" s="392" t="s">
        <v>2866</v>
      </c>
      <c r="K7" s="393" t="s">
        <v>217</v>
      </c>
      <c r="L7" s="843"/>
      <c r="M7" s="843"/>
      <c r="N7" s="843"/>
      <c r="O7" s="843"/>
      <c r="P7" s="843"/>
      <c r="Q7" s="843"/>
      <c r="R7" s="843"/>
      <c r="S7" s="843"/>
      <c r="T7" s="843"/>
      <c r="U7" s="843"/>
    </row>
    <row r="8" spans="1:21" ht="27.75" customHeight="1">
      <c r="A8" s="194">
        <f t="shared" si="0"/>
        <v>6</v>
      </c>
      <c r="B8" s="195" t="s">
        <v>11</v>
      </c>
      <c r="C8" s="190">
        <v>2016</v>
      </c>
      <c r="D8" s="60" t="s">
        <v>586</v>
      </c>
      <c r="E8" s="60" t="s">
        <v>2867</v>
      </c>
      <c r="F8" s="60"/>
      <c r="G8" s="60" t="s">
        <v>2868</v>
      </c>
      <c r="H8" s="185" t="s">
        <v>584</v>
      </c>
      <c r="I8" s="185"/>
      <c r="J8" s="392"/>
      <c r="K8" s="393" t="s">
        <v>2859</v>
      </c>
      <c r="L8" s="843"/>
      <c r="M8" s="843"/>
      <c r="N8" s="843"/>
      <c r="O8" s="843"/>
      <c r="P8" s="843"/>
      <c r="Q8" s="843"/>
      <c r="R8" s="843"/>
      <c r="S8" s="843"/>
      <c r="T8" s="843"/>
      <c r="U8" s="843"/>
    </row>
    <row r="9" spans="1:21" ht="29.25" customHeight="1">
      <c r="A9" s="194">
        <f t="shared" si="0"/>
        <v>7</v>
      </c>
      <c r="B9" s="195" t="s">
        <v>11</v>
      </c>
      <c r="C9" s="190">
        <v>2016</v>
      </c>
      <c r="D9" s="60" t="s">
        <v>2869</v>
      </c>
      <c r="E9" s="60" t="s">
        <v>2870</v>
      </c>
      <c r="F9" s="60"/>
      <c r="G9" s="60" t="s">
        <v>2871</v>
      </c>
      <c r="H9" s="185" t="s">
        <v>20</v>
      </c>
      <c r="I9" s="185"/>
      <c r="J9" s="392"/>
      <c r="K9" s="393" t="s">
        <v>2859</v>
      </c>
      <c r="L9" s="843"/>
      <c r="M9" s="843"/>
      <c r="N9" s="843"/>
      <c r="O9" s="843"/>
      <c r="P9" s="843"/>
      <c r="Q9" s="843"/>
      <c r="R9" s="843"/>
      <c r="S9" s="843"/>
      <c r="T9" s="843"/>
      <c r="U9" s="843"/>
    </row>
    <row r="10" spans="1:21" ht="26.25" customHeight="1">
      <c r="A10" s="194">
        <f t="shared" si="0"/>
        <v>8</v>
      </c>
      <c r="B10" s="195" t="s">
        <v>11</v>
      </c>
      <c r="C10" s="190">
        <v>2016</v>
      </c>
      <c r="D10" s="60" t="s">
        <v>2872</v>
      </c>
      <c r="E10" s="60" t="s">
        <v>2873</v>
      </c>
      <c r="F10" s="60"/>
      <c r="G10" s="60" t="s">
        <v>2874</v>
      </c>
      <c r="H10" s="185" t="s">
        <v>20</v>
      </c>
      <c r="I10" s="185" t="s">
        <v>2875</v>
      </c>
      <c r="J10" s="392"/>
      <c r="K10" s="393" t="s">
        <v>2859</v>
      </c>
      <c r="L10" s="843"/>
      <c r="M10" s="843"/>
      <c r="N10" s="843"/>
      <c r="O10" s="843"/>
      <c r="P10" s="843"/>
      <c r="Q10" s="843"/>
      <c r="R10" s="843"/>
      <c r="S10" s="843"/>
      <c r="T10" s="843"/>
      <c r="U10" s="843"/>
    </row>
    <row r="11" spans="1:21" ht="30" customHeight="1">
      <c r="A11" s="194">
        <f t="shared" si="0"/>
        <v>9</v>
      </c>
      <c r="B11" s="195" t="s">
        <v>11</v>
      </c>
      <c r="C11" s="190">
        <v>2016</v>
      </c>
      <c r="D11" s="60" t="s">
        <v>2876</v>
      </c>
      <c r="E11" s="60" t="s">
        <v>647</v>
      </c>
      <c r="F11" s="60"/>
      <c r="G11" s="60" t="s">
        <v>2877</v>
      </c>
      <c r="H11" s="185" t="s">
        <v>649</v>
      </c>
      <c r="I11" s="185"/>
      <c r="J11" s="392" t="s">
        <v>2852</v>
      </c>
      <c r="K11" s="393" t="s">
        <v>217</v>
      </c>
      <c r="L11" s="843"/>
      <c r="M11" s="843"/>
      <c r="N11" s="843"/>
      <c r="O11" s="843"/>
      <c r="P11" s="843"/>
      <c r="Q11" s="843"/>
      <c r="R11" s="843"/>
      <c r="S11" s="843"/>
      <c r="T11" s="843"/>
      <c r="U11" s="843"/>
    </row>
    <row r="12" spans="1:21" ht="22.5" customHeight="1">
      <c r="A12" s="194">
        <f t="shared" si="0"/>
        <v>10</v>
      </c>
      <c r="B12" s="195" t="s">
        <v>2878</v>
      </c>
      <c r="C12" s="190">
        <v>2016</v>
      </c>
      <c r="D12" s="60" t="s">
        <v>2879</v>
      </c>
      <c r="E12" s="60" t="s">
        <v>558</v>
      </c>
      <c r="F12" s="60"/>
      <c r="G12" s="60" t="s">
        <v>2880</v>
      </c>
      <c r="H12" s="185" t="s">
        <v>558</v>
      </c>
      <c r="I12" s="185"/>
      <c r="J12" s="392"/>
      <c r="K12" s="393" t="s">
        <v>2859</v>
      </c>
      <c r="L12" s="843"/>
      <c r="M12" s="843"/>
      <c r="N12" s="843"/>
      <c r="O12" s="843"/>
      <c r="P12" s="843"/>
      <c r="Q12" s="843"/>
      <c r="R12" s="843"/>
      <c r="S12" s="843"/>
      <c r="T12" s="843"/>
      <c r="U12" s="843"/>
    </row>
    <row r="13" spans="1:21" ht="15.75" customHeight="1">
      <c r="A13" s="194">
        <f t="shared" si="0"/>
        <v>11</v>
      </c>
      <c r="B13" s="195" t="s">
        <v>11</v>
      </c>
      <c r="C13" s="190">
        <v>2016</v>
      </c>
      <c r="D13" s="60" t="s">
        <v>2881</v>
      </c>
      <c r="E13" s="60" t="s">
        <v>2882</v>
      </c>
      <c r="F13" s="60"/>
      <c r="G13" s="60" t="s">
        <v>2883</v>
      </c>
      <c r="H13" s="185" t="s">
        <v>20</v>
      </c>
      <c r="I13" s="185"/>
      <c r="J13" s="392" t="s">
        <v>2884</v>
      </c>
      <c r="K13" s="185" t="s">
        <v>1596</v>
      </c>
      <c r="L13" s="843"/>
      <c r="M13" s="843"/>
      <c r="N13" s="843"/>
      <c r="O13" s="843"/>
      <c r="P13" s="843"/>
      <c r="Q13" s="843"/>
      <c r="R13" s="843"/>
      <c r="S13" s="843"/>
      <c r="T13" s="843"/>
      <c r="U13" s="843"/>
    </row>
    <row r="14" spans="1:21" ht="15.75" customHeight="1">
      <c r="A14" s="194">
        <f t="shared" si="0"/>
        <v>12</v>
      </c>
      <c r="B14" s="195" t="s">
        <v>11</v>
      </c>
      <c r="C14" s="190">
        <v>2016</v>
      </c>
      <c r="D14" s="60" t="s">
        <v>586</v>
      </c>
      <c r="E14" s="60" t="s">
        <v>2885</v>
      </c>
      <c r="F14" s="60"/>
      <c r="G14" s="60" t="s">
        <v>2886</v>
      </c>
      <c r="H14" s="185" t="s">
        <v>584</v>
      </c>
      <c r="I14" s="185"/>
      <c r="J14" s="392"/>
      <c r="K14" s="393" t="s">
        <v>2859</v>
      </c>
      <c r="L14" s="843"/>
      <c r="M14" s="843"/>
      <c r="N14" s="843"/>
      <c r="O14" s="843"/>
      <c r="P14" s="843"/>
      <c r="Q14" s="843"/>
      <c r="R14" s="843"/>
      <c r="S14" s="843"/>
      <c r="T14" s="843"/>
      <c r="U14" s="843"/>
    </row>
    <row r="15" spans="1:21" ht="15.75" customHeight="1">
      <c r="A15" s="194">
        <f t="shared" si="0"/>
        <v>13</v>
      </c>
      <c r="B15" s="195" t="s">
        <v>11</v>
      </c>
      <c r="C15" s="190">
        <v>2016</v>
      </c>
      <c r="D15" s="60" t="s">
        <v>586</v>
      </c>
      <c r="E15" s="60" t="s">
        <v>2887</v>
      </c>
      <c r="F15" s="60"/>
      <c r="G15" s="60" t="s">
        <v>2888</v>
      </c>
      <c r="H15" s="185" t="s">
        <v>584</v>
      </c>
      <c r="I15" s="185"/>
      <c r="J15" s="392"/>
      <c r="K15" s="393" t="s">
        <v>2859</v>
      </c>
      <c r="L15" s="843"/>
      <c r="M15" s="843"/>
      <c r="N15" s="843"/>
      <c r="O15" s="843"/>
      <c r="P15" s="843"/>
      <c r="Q15" s="843"/>
      <c r="R15" s="843"/>
      <c r="S15" s="843"/>
      <c r="T15" s="843"/>
      <c r="U15" s="843"/>
    </row>
    <row r="16" spans="1:21" ht="15.75" customHeight="1">
      <c r="A16" s="194">
        <f t="shared" si="0"/>
        <v>14</v>
      </c>
      <c r="B16" s="195" t="s">
        <v>11</v>
      </c>
      <c r="C16" s="190">
        <v>2016</v>
      </c>
      <c r="D16" s="60" t="s">
        <v>2855</v>
      </c>
      <c r="E16" s="60" t="s">
        <v>2856</v>
      </c>
      <c r="F16" s="60"/>
      <c r="G16" s="60" t="s">
        <v>2889</v>
      </c>
      <c r="H16" s="185" t="s">
        <v>459</v>
      </c>
      <c r="I16" s="185"/>
      <c r="J16" s="392"/>
      <c r="K16" s="393" t="s">
        <v>2859</v>
      </c>
      <c r="L16" s="843"/>
      <c r="M16" s="843"/>
      <c r="N16" s="843"/>
      <c r="O16" s="843"/>
      <c r="P16" s="843"/>
      <c r="Q16" s="843"/>
      <c r="R16" s="843"/>
      <c r="S16" s="843"/>
      <c r="T16" s="843"/>
      <c r="U16" s="843"/>
    </row>
    <row r="17" spans="1:21" ht="15.75" customHeight="1">
      <c r="A17" s="194">
        <f t="shared" si="0"/>
        <v>15</v>
      </c>
      <c r="B17" s="195" t="s">
        <v>11</v>
      </c>
      <c r="C17" s="190">
        <v>2016</v>
      </c>
      <c r="D17" s="60" t="s">
        <v>2890</v>
      </c>
      <c r="E17" s="60" t="s">
        <v>2891</v>
      </c>
      <c r="F17" s="60"/>
      <c r="G17" s="60" t="s">
        <v>2892</v>
      </c>
      <c r="H17" s="185" t="s">
        <v>25</v>
      </c>
      <c r="I17" s="185"/>
      <c r="J17" s="392"/>
      <c r="K17" s="393" t="s">
        <v>2859</v>
      </c>
      <c r="L17" s="843"/>
      <c r="M17" s="843"/>
      <c r="N17" s="843"/>
      <c r="O17" s="843"/>
      <c r="P17" s="843"/>
      <c r="Q17" s="843"/>
      <c r="R17" s="843"/>
      <c r="S17" s="843"/>
      <c r="T17" s="843"/>
      <c r="U17" s="843"/>
    </row>
    <row r="18" spans="1:21" ht="40.5" customHeight="1">
      <c r="A18" s="194">
        <f t="shared" si="0"/>
        <v>16</v>
      </c>
      <c r="B18" s="195" t="s">
        <v>11</v>
      </c>
      <c r="C18" s="190">
        <v>2016</v>
      </c>
      <c r="D18" s="60" t="s">
        <v>2893</v>
      </c>
      <c r="E18" s="60" t="s">
        <v>2894</v>
      </c>
      <c r="F18" s="60"/>
      <c r="G18" s="60" t="s">
        <v>2895</v>
      </c>
      <c r="H18" s="185" t="s">
        <v>459</v>
      </c>
      <c r="I18" s="185" t="s">
        <v>2896</v>
      </c>
      <c r="J18" s="392" t="s">
        <v>2897</v>
      </c>
      <c r="K18" s="393" t="s">
        <v>217</v>
      </c>
      <c r="L18" s="843"/>
      <c r="M18" s="843"/>
      <c r="N18" s="843"/>
      <c r="O18" s="843"/>
      <c r="P18" s="843"/>
      <c r="Q18" s="843"/>
      <c r="R18" s="843"/>
      <c r="S18" s="843"/>
      <c r="T18" s="843"/>
      <c r="U18" s="843"/>
    </row>
    <row r="19" spans="1:21" ht="15.75" customHeight="1">
      <c r="A19" s="194">
        <f t="shared" si="0"/>
        <v>17</v>
      </c>
      <c r="B19" s="195" t="s">
        <v>11</v>
      </c>
      <c r="C19" s="190">
        <v>2017</v>
      </c>
      <c r="D19" s="60" t="s">
        <v>2898</v>
      </c>
      <c r="E19" s="60" t="s">
        <v>2899</v>
      </c>
      <c r="F19" s="60"/>
      <c r="G19" s="60" t="s">
        <v>2900</v>
      </c>
      <c r="H19" s="185" t="s">
        <v>584</v>
      </c>
      <c r="I19" s="185" t="s">
        <v>2901</v>
      </c>
      <c r="J19" s="392"/>
      <c r="K19" s="393" t="s">
        <v>2859</v>
      </c>
      <c r="L19" s="843"/>
      <c r="M19" s="843"/>
      <c r="N19" s="843"/>
      <c r="O19" s="843"/>
      <c r="P19" s="843"/>
      <c r="Q19" s="843"/>
      <c r="R19" s="843"/>
      <c r="S19" s="843"/>
      <c r="T19" s="843"/>
      <c r="U19" s="843"/>
    </row>
    <row r="20" spans="1:21" ht="15.75" customHeight="1">
      <c r="A20" s="194">
        <f t="shared" si="0"/>
        <v>18</v>
      </c>
      <c r="B20" s="195" t="s">
        <v>11</v>
      </c>
      <c r="C20" s="190">
        <v>2017</v>
      </c>
      <c r="D20" s="60" t="s">
        <v>2902</v>
      </c>
      <c r="E20" s="60" t="s">
        <v>2903</v>
      </c>
      <c r="F20" s="60"/>
      <c r="G20" s="60" t="s">
        <v>2904</v>
      </c>
      <c r="H20" s="185" t="s">
        <v>20</v>
      </c>
      <c r="I20" s="185"/>
      <c r="J20" s="392"/>
      <c r="K20" s="393" t="s">
        <v>2859</v>
      </c>
      <c r="L20" s="843"/>
      <c r="M20" s="843"/>
      <c r="N20" s="843"/>
      <c r="O20" s="843"/>
      <c r="P20" s="843"/>
      <c r="Q20" s="843"/>
      <c r="R20" s="843"/>
      <c r="S20" s="843"/>
      <c r="T20" s="843"/>
      <c r="U20" s="843"/>
    </row>
    <row r="21" spans="1:21" ht="15.75" customHeight="1">
      <c r="A21" s="194">
        <f t="shared" si="0"/>
        <v>19</v>
      </c>
      <c r="B21" s="195"/>
      <c r="C21" s="190">
        <v>2017</v>
      </c>
      <c r="D21" s="60" t="s">
        <v>2905</v>
      </c>
      <c r="E21" s="60" t="s">
        <v>2906</v>
      </c>
      <c r="F21" s="60"/>
      <c r="G21" s="60" t="s">
        <v>2907</v>
      </c>
      <c r="H21" s="185" t="s">
        <v>35</v>
      </c>
      <c r="I21" s="185" t="s">
        <v>2908</v>
      </c>
      <c r="J21" s="392"/>
      <c r="K21" s="393" t="s">
        <v>2859</v>
      </c>
      <c r="L21" s="843"/>
      <c r="M21" s="843"/>
      <c r="N21" s="843"/>
      <c r="O21" s="843"/>
      <c r="P21" s="843"/>
      <c r="Q21" s="843"/>
      <c r="R21" s="843"/>
      <c r="S21" s="843"/>
      <c r="T21" s="843"/>
      <c r="U21" s="843"/>
    </row>
    <row r="22" spans="1:21" ht="15.75" customHeight="1">
      <c r="A22" s="194">
        <f t="shared" si="0"/>
        <v>20</v>
      </c>
      <c r="B22" s="195" t="s">
        <v>11</v>
      </c>
      <c r="C22" s="190">
        <v>2017</v>
      </c>
      <c r="D22" s="60" t="s">
        <v>586</v>
      </c>
      <c r="E22" s="60" t="s">
        <v>2909</v>
      </c>
      <c r="F22" s="60"/>
      <c r="G22" s="60" t="s">
        <v>2910</v>
      </c>
      <c r="H22" s="185" t="s">
        <v>584</v>
      </c>
      <c r="I22" s="185"/>
      <c r="J22" s="392"/>
      <c r="K22" s="393" t="s">
        <v>2859</v>
      </c>
      <c r="L22" s="843"/>
      <c r="M22" s="843"/>
      <c r="N22" s="843"/>
      <c r="O22" s="843"/>
      <c r="P22" s="843"/>
      <c r="Q22" s="843"/>
      <c r="R22" s="843"/>
      <c r="S22" s="843"/>
      <c r="T22" s="843"/>
      <c r="U22" s="843"/>
    </row>
    <row r="23" spans="1:21" ht="31.5" customHeight="1">
      <c r="A23" s="194">
        <f t="shared" si="0"/>
        <v>21</v>
      </c>
      <c r="B23" s="195" t="s">
        <v>2911</v>
      </c>
      <c r="C23" s="190">
        <v>2017</v>
      </c>
      <c r="D23" s="60" t="s">
        <v>2912</v>
      </c>
      <c r="E23" s="60" t="s">
        <v>2913</v>
      </c>
      <c r="F23" s="60"/>
      <c r="G23" s="60"/>
      <c r="H23" s="185" t="s">
        <v>459</v>
      </c>
      <c r="I23" s="185"/>
      <c r="J23" s="392" t="s">
        <v>2914</v>
      </c>
      <c r="K23" s="393" t="s">
        <v>217</v>
      </c>
      <c r="L23" s="843"/>
      <c r="M23" s="843"/>
      <c r="N23" s="843"/>
      <c r="O23" s="843"/>
      <c r="P23" s="843"/>
      <c r="Q23" s="843"/>
      <c r="R23" s="843"/>
      <c r="S23" s="843"/>
      <c r="T23" s="843"/>
      <c r="U23" s="843"/>
    </row>
    <row r="24" spans="1:21" ht="29.25" customHeight="1">
      <c r="A24" s="194">
        <f t="shared" si="0"/>
        <v>22</v>
      </c>
      <c r="B24" s="195" t="s">
        <v>11</v>
      </c>
      <c r="C24" s="190">
        <v>2017</v>
      </c>
      <c r="D24" s="60" t="s">
        <v>2915</v>
      </c>
      <c r="E24" s="60" t="s">
        <v>2916</v>
      </c>
      <c r="F24" s="60"/>
      <c r="G24" s="60" t="s">
        <v>2917</v>
      </c>
      <c r="H24" s="185" t="s">
        <v>558</v>
      </c>
      <c r="I24" s="185" t="s">
        <v>2918</v>
      </c>
      <c r="J24" s="392"/>
      <c r="K24" s="393" t="s">
        <v>2859</v>
      </c>
      <c r="L24" s="843"/>
      <c r="M24" s="843"/>
      <c r="N24" s="843"/>
      <c r="O24" s="843"/>
      <c r="P24" s="843"/>
      <c r="Q24" s="843"/>
      <c r="R24" s="843"/>
      <c r="S24" s="843"/>
      <c r="T24" s="843"/>
      <c r="U24" s="843"/>
    </row>
    <row r="25" spans="1:21" ht="15.75" customHeight="1">
      <c r="A25" s="194">
        <f t="shared" si="0"/>
        <v>23</v>
      </c>
      <c r="B25" s="195" t="s">
        <v>11</v>
      </c>
      <c r="C25" s="190">
        <v>2017</v>
      </c>
      <c r="D25" s="60" t="s">
        <v>2915</v>
      </c>
      <c r="E25" s="60" t="s">
        <v>2919</v>
      </c>
      <c r="F25" s="60"/>
      <c r="G25" s="60" t="s">
        <v>2920</v>
      </c>
      <c r="H25" s="185" t="s">
        <v>62</v>
      </c>
      <c r="I25" s="185"/>
      <c r="J25" s="392"/>
      <c r="K25" s="393" t="s">
        <v>2859</v>
      </c>
      <c r="L25" s="843"/>
      <c r="M25" s="843"/>
      <c r="N25" s="843"/>
      <c r="O25" s="843"/>
      <c r="P25" s="843"/>
      <c r="Q25" s="843"/>
      <c r="R25" s="843"/>
      <c r="S25" s="843"/>
      <c r="T25" s="843"/>
      <c r="U25" s="843"/>
    </row>
    <row r="26" spans="1:21" ht="15.75" customHeight="1">
      <c r="A26" s="194">
        <f t="shared" si="0"/>
        <v>24</v>
      </c>
      <c r="B26" s="195" t="s">
        <v>11</v>
      </c>
      <c r="C26" s="190">
        <v>2018</v>
      </c>
      <c r="D26" s="60" t="s">
        <v>2921</v>
      </c>
      <c r="E26" s="60" t="s">
        <v>2922</v>
      </c>
      <c r="F26" s="60"/>
      <c r="G26" s="60" t="s">
        <v>2923</v>
      </c>
      <c r="H26" s="185" t="s">
        <v>20</v>
      </c>
      <c r="I26" s="185"/>
      <c r="J26" s="392"/>
      <c r="K26" s="393" t="s">
        <v>2859</v>
      </c>
      <c r="L26" s="843"/>
      <c r="M26" s="843"/>
      <c r="N26" s="843"/>
      <c r="O26" s="843"/>
      <c r="P26" s="843"/>
      <c r="Q26" s="843"/>
      <c r="R26" s="843"/>
      <c r="S26" s="843"/>
      <c r="T26" s="843"/>
      <c r="U26" s="843"/>
    </row>
    <row r="27" spans="1:21" ht="15.75" customHeight="1">
      <c r="A27" s="194">
        <f t="shared" si="0"/>
        <v>25</v>
      </c>
      <c r="B27" s="195" t="s">
        <v>11</v>
      </c>
      <c r="C27" s="190">
        <v>2018</v>
      </c>
      <c r="D27" s="60" t="s">
        <v>2924</v>
      </c>
      <c r="E27" s="60" t="s">
        <v>2925</v>
      </c>
      <c r="F27" s="60"/>
      <c r="G27" s="60" t="s">
        <v>2926</v>
      </c>
      <c r="H27" s="185" t="s">
        <v>25</v>
      </c>
      <c r="I27" s="185"/>
      <c r="J27" s="392"/>
      <c r="K27" s="393" t="s">
        <v>2859</v>
      </c>
      <c r="L27" s="843"/>
      <c r="M27" s="843"/>
      <c r="N27" s="843"/>
      <c r="O27" s="843"/>
      <c r="P27" s="843"/>
      <c r="Q27" s="843"/>
      <c r="R27" s="843"/>
      <c r="S27" s="843"/>
      <c r="T27" s="843"/>
      <c r="U27" s="843"/>
    </row>
    <row r="28" spans="1:21" ht="15.75" customHeight="1">
      <c r="A28" s="194">
        <f t="shared" si="0"/>
        <v>26</v>
      </c>
      <c r="B28" s="195" t="s">
        <v>11</v>
      </c>
      <c r="C28" s="190">
        <v>2018</v>
      </c>
      <c r="D28" s="60" t="s">
        <v>2927</v>
      </c>
      <c r="E28" s="60" t="s">
        <v>2928</v>
      </c>
      <c r="F28" s="60"/>
      <c r="G28" s="60" t="s">
        <v>2929</v>
      </c>
      <c r="H28" s="185" t="s">
        <v>558</v>
      </c>
      <c r="I28" s="185"/>
      <c r="J28" s="392"/>
      <c r="K28" s="393" t="s">
        <v>2859</v>
      </c>
      <c r="L28" s="843"/>
      <c r="M28" s="843"/>
      <c r="N28" s="843"/>
      <c r="O28" s="843"/>
      <c r="P28" s="843"/>
      <c r="Q28" s="843"/>
      <c r="R28" s="843"/>
      <c r="S28" s="843"/>
      <c r="T28" s="843"/>
      <c r="U28" s="843"/>
    </row>
    <row r="29" spans="1:21" ht="15.75" customHeight="1">
      <c r="A29" s="194">
        <f t="shared" si="0"/>
        <v>27</v>
      </c>
      <c r="B29" s="195" t="s">
        <v>11</v>
      </c>
      <c r="C29" s="190">
        <v>2018</v>
      </c>
      <c r="D29" s="60" t="s">
        <v>2930</v>
      </c>
      <c r="E29" s="60" t="s">
        <v>2931</v>
      </c>
      <c r="F29" s="60"/>
      <c r="G29" s="60" t="s">
        <v>2932</v>
      </c>
      <c r="H29" s="185" t="s">
        <v>459</v>
      </c>
      <c r="I29" s="185"/>
      <c r="J29" s="392"/>
      <c r="K29" s="393" t="s">
        <v>2859</v>
      </c>
      <c r="L29" s="843"/>
      <c r="M29" s="843"/>
      <c r="N29" s="843"/>
      <c r="O29" s="843"/>
      <c r="P29" s="843"/>
      <c r="Q29" s="843"/>
      <c r="R29" s="843"/>
      <c r="S29" s="843"/>
      <c r="T29" s="843"/>
      <c r="U29" s="843"/>
    </row>
    <row r="30" spans="1:21" ht="15.75" customHeight="1">
      <c r="A30" s="194">
        <f t="shared" si="0"/>
        <v>28</v>
      </c>
      <c r="B30" s="195" t="s">
        <v>11</v>
      </c>
      <c r="C30" s="190">
        <v>2018</v>
      </c>
      <c r="D30" s="60" t="s">
        <v>2930</v>
      </c>
      <c r="E30" s="60" t="s">
        <v>2931</v>
      </c>
      <c r="F30" s="60"/>
      <c r="G30" s="60" t="s">
        <v>2933</v>
      </c>
      <c r="H30" s="185" t="s">
        <v>459</v>
      </c>
      <c r="I30" s="185"/>
      <c r="J30" s="392"/>
      <c r="K30" s="393" t="s">
        <v>2859</v>
      </c>
      <c r="L30" s="843"/>
      <c r="M30" s="843"/>
      <c r="N30" s="843"/>
      <c r="O30" s="843"/>
      <c r="P30" s="843"/>
      <c r="Q30" s="843"/>
      <c r="R30" s="843"/>
      <c r="S30" s="843"/>
      <c r="T30" s="843"/>
      <c r="U30" s="843"/>
    </row>
    <row r="31" spans="1:21" ht="15.75" customHeight="1">
      <c r="A31" s="194">
        <f t="shared" si="0"/>
        <v>29</v>
      </c>
      <c r="B31" s="195" t="s">
        <v>11</v>
      </c>
      <c r="C31" s="190">
        <v>2018</v>
      </c>
      <c r="D31" s="60" t="s">
        <v>2934</v>
      </c>
      <c r="E31" s="60" t="s">
        <v>2935</v>
      </c>
      <c r="F31" s="60"/>
      <c r="G31" s="60" t="s">
        <v>2936</v>
      </c>
      <c r="H31" s="185" t="s">
        <v>62</v>
      </c>
      <c r="I31" s="185"/>
      <c r="J31" s="392"/>
      <c r="K31" s="393" t="s">
        <v>2859</v>
      </c>
      <c r="L31" s="843"/>
      <c r="M31" s="843"/>
      <c r="N31" s="843"/>
      <c r="O31" s="843"/>
      <c r="P31" s="843"/>
      <c r="Q31" s="843"/>
      <c r="R31" s="843"/>
      <c r="S31" s="843"/>
      <c r="T31" s="843"/>
      <c r="U31" s="843"/>
    </row>
    <row r="32" spans="1:21" ht="15.75" customHeight="1">
      <c r="A32" s="194">
        <f t="shared" si="0"/>
        <v>30</v>
      </c>
      <c r="B32" s="195" t="s">
        <v>11</v>
      </c>
      <c r="C32" s="190">
        <v>2018</v>
      </c>
      <c r="D32" s="60" t="s">
        <v>2937</v>
      </c>
      <c r="E32" s="60" t="s">
        <v>2938</v>
      </c>
      <c r="F32" s="60"/>
      <c r="G32" s="60" t="s">
        <v>2939</v>
      </c>
      <c r="H32" s="185" t="s">
        <v>459</v>
      </c>
      <c r="I32" s="185"/>
      <c r="J32" s="392"/>
      <c r="K32" s="393" t="s">
        <v>2859</v>
      </c>
      <c r="L32" s="843"/>
      <c r="M32" s="843"/>
      <c r="N32" s="843"/>
      <c r="O32" s="843"/>
      <c r="P32" s="843"/>
      <c r="Q32" s="843"/>
      <c r="R32" s="843"/>
      <c r="S32" s="843"/>
      <c r="T32" s="843"/>
      <c r="U32" s="843"/>
    </row>
    <row r="33" spans="1:21" ht="15.75" customHeight="1">
      <c r="A33" s="194">
        <f t="shared" si="0"/>
        <v>31</v>
      </c>
      <c r="B33" s="195" t="s">
        <v>11</v>
      </c>
      <c r="C33" s="190">
        <v>2018</v>
      </c>
      <c r="D33" s="60" t="s">
        <v>2940</v>
      </c>
      <c r="E33" s="60" t="s">
        <v>2941</v>
      </c>
      <c r="F33" s="60"/>
      <c r="G33" s="60" t="s">
        <v>2942</v>
      </c>
      <c r="H33" s="185" t="s">
        <v>20</v>
      </c>
      <c r="I33" s="185"/>
      <c r="J33" s="392"/>
      <c r="K33" s="393" t="s">
        <v>2859</v>
      </c>
      <c r="L33" s="843"/>
      <c r="M33" s="843"/>
      <c r="N33" s="843"/>
      <c r="O33" s="843"/>
      <c r="P33" s="843"/>
      <c r="Q33" s="843"/>
      <c r="R33" s="843"/>
      <c r="S33" s="843"/>
      <c r="T33" s="843"/>
      <c r="U33" s="843"/>
    </row>
    <row r="34" spans="1:21" ht="15.75" customHeight="1">
      <c r="A34" s="194">
        <f t="shared" si="0"/>
        <v>32</v>
      </c>
      <c r="B34" s="195" t="s">
        <v>11</v>
      </c>
      <c r="C34" s="190">
        <v>2018</v>
      </c>
      <c r="D34" s="60" t="s">
        <v>2943</v>
      </c>
      <c r="E34" s="60" t="s">
        <v>2944</v>
      </c>
      <c r="F34" s="60"/>
      <c r="G34" s="60"/>
      <c r="H34" s="185" t="s">
        <v>77</v>
      </c>
      <c r="I34" s="185"/>
      <c r="J34" s="392"/>
      <c r="K34" s="393" t="s">
        <v>2859</v>
      </c>
      <c r="L34" s="843"/>
      <c r="M34" s="843"/>
      <c r="N34" s="843"/>
      <c r="O34" s="843"/>
      <c r="P34" s="843"/>
      <c r="Q34" s="843"/>
      <c r="R34" s="843"/>
      <c r="S34" s="843"/>
      <c r="T34" s="843"/>
      <c r="U34" s="843"/>
    </row>
    <row r="35" spans="1:21" ht="15.75" customHeight="1">
      <c r="A35" s="194">
        <f t="shared" si="0"/>
        <v>33</v>
      </c>
      <c r="B35" s="198" t="s">
        <v>11</v>
      </c>
      <c r="C35" s="394">
        <v>2010</v>
      </c>
      <c r="D35" s="395" t="s">
        <v>2945</v>
      </c>
      <c r="E35" s="395" t="s">
        <v>2946</v>
      </c>
      <c r="F35" s="396"/>
      <c r="G35" s="396" t="s">
        <v>2947</v>
      </c>
      <c r="H35" s="397" t="s">
        <v>649</v>
      </c>
      <c r="I35" s="397"/>
      <c r="J35" s="398" t="s">
        <v>2524</v>
      </c>
      <c r="K35" s="399" t="s">
        <v>56</v>
      </c>
      <c r="L35" s="844"/>
      <c r="M35" s="844"/>
      <c r="N35" s="844"/>
      <c r="O35" s="844"/>
      <c r="P35" s="844"/>
      <c r="Q35" s="844"/>
      <c r="R35" s="844"/>
      <c r="S35" s="844"/>
      <c r="T35" s="844"/>
      <c r="U35" s="844"/>
    </row>
    <row r="36" spans="1:21" ht="30.75" customHeight="1">
      <c r="A36" s="194">
        <f t="shared" si="0"/>
        <v>34</v>
      </c>
      <c r="B36" s="198" t="s">
        <v>11</v>
      </c>
      <c r="C36" s="394">
        <v>2010</v>
      </c>
      <c r="D36" s="395" t="s">
        <v>2948</v>
      </c>
      <c r="E36" s="395" t="s">
        <v>2949</v>
      </c>
      <c r="F36" s="395"/>
      <c r="G36" s="395" t="s">
        <v>2950</v>
      </c>
      <c r="H36" s="397" t="s">
        <v>35</v>
      </c>
      <c r="I36" s="397"/>
      <c r="J36" s="398" t="s">
        <v>2951</v>
      </c>
      <c r="K36" s="399" t="s">
        <v>56</v>
      </c>
      <c r="L36" s="844"/>
      <c r="M36" s="844"/>
      <c r="N36" s="844"/>
      <c r="O36" s="844"/>
      <c r="P36" s="844"/>
      <c r="Q36" s="844"/>
      <c r="R36" s="844"/>
      <c r="S36" s="844"/>
      <c r="T36" s="844"/>
      <c r="U36" s="844"/>
    </row>
    <row r="37" spans="1:21" ht="50.25" customHeight="1">
      <c r="A37" s="194">
        <f t="shared" si="0"/>
        <v>35</v>
      </c>
      <c r="B37" s="198" t="s">
        <v>11</v>
      </c>
      <c r="C37" s="394">
        <v>2010</v>
      </c>
      <c r="D37" s="396" t="s">
        <v>2952</v>
      </c>
      <c r="E37" s="395" t="s">
        <v>2953</v>
      </c>
      <c r="F37" s="396"/>
      <c r="G37" s="396" t="s">
        <v>2954</v>
      </c>
      <c r="H37" s="397" t="s">
        <v>77</v>
      </c>
      <c r="I37" s="397"/>
      <c r="J37" s="398" t="s">
        <v>2955</v>
      </c>
      <c r="K37" s="399" t="s">
        <v>56</v>
      </c>
      <c r="L37" s="844"/>
      <c r="M37" s="844"/>
      <c r="N37" s="844"/>
      <c r="O37" s="844"/>
      <c r="P37" s="844"/>
      <c r="Q37" s="844"/>
      <c r="R37" s="844"/>
      <c r="S37" s="844"/>
      <c r="T37" s="844"/>
      <c r="U37" s="844"/>
    </row>
    <row r="38" spans="1:21" ht="44.25" customHeight="1">
      <c r="A38" s="194">
        <f t="shared" si="0"/>
        <v>36</v>
      </c>
      <c r="B38" s="198" t="s">
        <v>11</v>
      </c>
      <c r="C38" s="394">
        <v>2011</v>
      </c>
      <c r="D38" s="396" t="s">
        <v>2956</v>
      </c>
      <c r="E38" s="395" t="s">
        <v>2957</v>
      </c>
      <c r="F38" s="396"/>
      <c r="G38" s="396" t="s">
        <v>2958</v>
      </c>
      <c r="H38" s="397" t="s">
        <v>77</v>
      </c>
      <c r="I38" s="397"/>
      <c r="J38" s="398" t="s">
        <v>2959</v>
      </c>
      <c r="K38" s="399" t="s">
        <v>217</v>
      </c>
      <c r="L38" s="844"/>
      <c r="M38" s="844"/>
      <c r="N38" s="844"/>
      <c r="O38" s="844"/>
      <c r="P38" s="844"/>
      <c r="Q38" s="844"/>
      <c r="R38" s="844"/>
      <c r="S38" s="844"/>
      <c r="T38" s="844"/>
      <c r="U38" s="844"/>
    </row>
    <row r="39" spans="1:21" ht="15.75" customHeight="1">
      <c r="A39" s="194">
        <f t="shared" si="0"/>
        <v>37</v>
      </c>
      <c r="B39" s="198" t="s">
        <v>11</v>
      </c>
      <c r="C39" s="394">
        <v>2010</v>
      </c>
      <c r="D39" s="396" t="s">
        <v>2960</v>
      </c>
      <c r="E39" s="395" t="s">
        <v>2961</v>
      </c>
      <c r="F39" s="396"/>
      <c r="G39" s="396" t="s">
        <v>2962</v>
      </c>
      <c r="H39" s="397" t="s">
        <v>77</v>
      </c>
      <c r="I39" s="397"/>
      <c r="J39" s="398" t="s">
        <v>2963</v>
      </c>
      <c r="K39" s="399" t="s">
        <v>56</v>
      </c>
      <c r="L39" s="844"/>
      <c r="M39" s="844"/>
      <c r="N39" s="844"/>
      <c r="O39" s="844"/>
      <c r="P39" s="844"/>
      <c r="Q39" s="844"/>
      <c r="R39" s="844"/>
      <c r="S39" s="844"/>
      <c r="T39" s="844"/>
      <c r="U39" s="844"/>
    </row>
    <row r="40" spans="1:21" ht="15.75" customHeight="1">
      <c r="A40" s="194">
        <f t="shared" si="0"/>
        <v>38</v>
      </c>
      <c r="B40" s="198" t="s">
        <v>11</v>
      </c>
      <c r="C40" s="394">
        <v>2011</v>
      </c>
      <c r="D40" s="395" t="s">
        <v>2964</v>
      </c>
      <c r="E40" s="395" t="s">
        <v>2961</v>
      </c>
      <c r="F40" s="395"/>
      <c r="G40" s="395" t="s">
        <v>2965</v>
      </c>
      <c r="H40" s="397" t="s">
        <v>77</v>
      </c>
      <c r="I40" s="397"/>
      <c r="J40" s="398" t="s">
        <v>2966</v>
      </c>
      <c r="K40" s="399" t="s">
        <v>56</v>
      </c>
      <c r="L40" s="844"/>
      <c r="M40" s="844"/>
      <c r="N40" s="844"/>
      <c r="O40" s="844"/>
      <c r="P40" s="844"/>
      <c r="Q40" s="844"/>
      <c r="R40" s="844"/>
      <c r="S40" s="844"/>
      <c r="T40" s="844"/>
      <c r="U40" s="844"/>
    </row>
    <row r="41" spans="1:21" ht="37.5" customHeight="1">
      <c r="A41" s="194">
        <f t="shared" si="0"/>
        <v>39</v>
      </c>
      <c r="B41" s="198" t="s">
        <v>11</v>
      </c>
      <c r="C41" s="394">
        <v>2019</v>
      </c>
      <c r="D41" s="395" t="s">
        <v>2967</v>
      </c>
      <c r="E41" s="395" t="s">
        <v>2968</v>
      </c>
      <c r="F41" s="395"/>
      <c r="G41" s="395" t="s">
        <v>2969</v>
      </c>
      <c r="H41" s="397" t="s">
        <v>35</v>
      </c>
      <c r="I41" s="397"/>
      <c r="J41" s="400" t="s">
        <v>2970</v>
      </c>
      <c r="K41" s="399" t="s">
        <v>56</v>
      </c>
      <c r="L41" s="844"/>
      <c r="M41" s="844"/>
      <c r="N41" s="844"/>
      <c r="O41" s="844"/>
      <c r="P41" s="844"/>
      <c r="Q41" s="844"/>
      <c r="R41" s="844"/>
      <c r="S41" s="844"/>
      <c r="T41" s="844"/>
      <c r="U41" s="844"/>
    </row>
    <row r="42" spans="1:21" ht="15.75" customHeight="1">
      <c r="A42" s="194">
        <f t="shared" si="0"/>
        <v>40</v>
      </c>
      <c r="B42" s="198" t="s">
        <v>11</v>
      </c>
      <c r="C42" s="394">
        <v>2011</v>
      </c>
      <c r="D42" s="395" t="s">
        <v>2971</v>
      </c>
      <c r="E42" s="395" t="s">
        <v>2972</v>
      </c>
      <c r="F42" s="395"/>
      <c r="G42" s="395" t="s">
        <v>2973</v>
      </c>
      <c r="H42" s="397" t="s">
        <v>77</v>
      </c>
      <c r="I42" s="397"/>
      <c r="J42" s="398" t="s">
        <v>2966</v>
      </c>
      <c r="K42" s="399" t="s">
        <v>56</v>
      </c>
      <c r="L42" s="844"/>
      <c r="M42" s="844"/>
      <c r="N42" s="844"/>
      <c r="O42" s="844"/>
      <c r="P42" s="844"/>
      <c r="Q42" s="844"/>
      <c r="R42" s="844"/>
      <c r="S42" s="844"/>
      <c r="T42" s="844"/>
      <c r="U42" s="844"/>
    </row>
    <row r="43" spans="1:21" ht="15.75" customHeight="1">
      <c r="A43" s="194">
        <f t="shared" si="0"/>
        <v>41</v>
      </c>
      <c r="B43" s="198" t="s">
        <v>11</v>
      </c>
      <c r="C43" s="394">
        <v>2007</v>
      </c>
      <c r="D43" s="396" t="s">
        <v>2974</v>
      </c>
      <c r="E43" s="395" t="s">
        <v>2975</v>
      </c>
      <c r="F43" s="396"/>
      <c r="G43" s="396" t="s">
        <v>2976</v>
      </c>
      <c r="H43" s="397" t="s">
        <v>649</v>
      </c>
      <c r="I43" s="397"/>
      <c r="J43" s="398" t="s">
        <v>2524</v>
      </c>
      <c r="K43" s="399" t="s">
        <v>56</v>
      </c>
      <c r="L43" s="844"/>
      <c r="M43" s="844"/>
      <c r="N43" s="844"/>
      <c r="O43" s="844"/>
      <c r="P43" s="844"/>
      <c r="Q43" s="844"/>
      <c r="R43" s="844"/>
      <c r="S43" s="844"/>
      <c r="T43" s="844"/>
      <c r="U43" s="844"/>
    </row>
    <row r="44" spans="1:21" ht="15.75" customHeight="1">
      <c r="A44" s="194">
        <f t="shared" si="0"/>
        <v>42</v>
      </c>
      <c r="B44" s="198" t="s">
        <v>11</v>
      </c>
      <c r="C44" s="394">
        <v>2015</v>
      </c>
      <c r="D44" s="396" t="s">
        <v>2977</v>
      </c>
      <c r="E44" s="395" t="s">
        <v>2978</v>
      </c>
      <c r="F44" s="396"/>
      <c r="G44" s="396" t="s">
        <v>2979</v>
      </c>
      <c r="H44" s="397" t="s">
        <v>20</v>
      </c>
      <c r="I44" s="397"/>
      <c r="J44" s="401" t="s">
        <v>2980</v>
      </c>
      <c r="K44" s="399" t="s">
        <v>56</v>
      </c>
      <c r="L44" s="844"/>
      <c r="M44" s="844"/>
      <c r="N44" s="844"/>
      <c r="O44" s="844"/>
      <c r="P44" s="844"/>
      <c r="Q44" s="844"/>
      <c r="R44" s="844"/>
      <c r="S44" s="844"/>
      <c r="T44" s="844"/>
      <c r="U44" s="844"/>
    </row>
    <row r="45" spans="1:21" ht="15.75" customHeight="1">
      <c r="A45" s="194">
        <f t="shared" si="0"/>
        <v>43</v>
      </c>
      <c r="B45" s="198" t="s">
        <v>11</v>
      </c>
      <c r="C45" s="190">
        <v>2024</v>
      </c>
      <c r="D45" s="60" t="s">
        <v>2981</v>
      </c>
      <c r="E45" s="60" t="s">
        <v>2982</v>
      </c>
      <c r="F45" s="60"/>
      <c r="G45" s="60" t="s">
        <v>2983</v>
      </c>
      <c r="H45" s="185" t="s">
        <v>584</v>
      </c>
      <c r="I45" s="185"/>
      <c r="J45" s="392" t="s">
        <v>2984</v>
      </c>
      <c r="K45" s="393" t="s">
        <v>932</v>
      </c>
      <c r="L45" s="843">
        <f>COUNTIF(K1:K74, "Validation Completed")</f>
        <v>1</v>
      </c>
      <c r="M45" s="843"/>
      <c r="N45" s="843"/>
      <c r="O45" s="843"/>
      <c r="P45" s="843"/>
      <c r="Q45" s="843"/>
      <c r="R45" s="843"/>
      <c r="S45" s="843"/>
      <c r="T45" s="843"/>
      <c r="U45" s="843"/>
    </row>
    <row r="46" spans="1:21" ht="15.75" customHeight="1">
      <c r="A46" s="194">
        <f t="shared" si="0"/>
        <v>44</v>
      </c>
      <c r="B46" s="198" t="s">
        <v>11</v>
      </c>
      <c r="C46" s="190">
        <v>2024</v>
      </c>
      <c r="D46" s="60" t="s">
        <v>2985</v>
      </c>
      <c r="E46" s="60" t="s">
        <v>2986</v>
      </c>
      <c r="F46" s="60"/>
      <c r="G46" s="60" t="s">
        <v>2987</v>
      </c>
      <c r="H46" s="185" t="s">
        <v>35</v>
      </c>
      <c r="I46" s="185"/>
      <c r="J46" s="392" t="s">
        <v>2988</v>
      </c>
      <c r="K46" s="402" t="s">
        <v>71</v>
      </c>
      <c r="L46" s="843"/>
      <c r="M46" s="843"/>
      <c r="N46" s="843"/>
      <c r="O46" s="843"/>
      <c r="P46" s="843"/>
      <c r="Q46" s="843"/>
      <c r="R46" s="843"/>
      <c r="S46" s="843"/>
      <c r="T46" s="843"/>
      <c r="U46" s="843"/>
    </row>
    <row r="47" spans="1:21" ht="15.75" customHeight="1">
      <c r="A47" s="194">
        <f t="shared" si="0"/>
        <v>45</v>
      </c>
      <c r="B47" s="198" t="s">
        <v>11</v>
      </c>
      <c r="C47" s="190">
        <v>2024</v>
      </c>
      <c r="D47" s="60" t="s">
        <v>2989</v>
      </c>
      <c r="E47" s="60" t="s">
        <v>2990</v>
      </c>
      <c r="F47" s="60"/>
      <c r="G47" s="60" t="s">
        <v>2991</v>
      </c>
      <c r="H47" s="185" t="s">
        <v>459</v>
      </c>
      <c r="I47" s="185"/>
      <c r="J47" s="392" t="s">
        <v>2988</v>
      </c>
      <c r="K47" s="402" t="s">
        <v>71</v>
      </c>
      <c r="L47" s="843"/>
      <c r="M47" s="843"/>
      <c r="N47" s="843"/>
      <c r="O47" s="843"/>
      <c r="P47" s="843"/>
      <c r="Q47" s="843"/>
      <c r="R47" s="843"/>
      <c r="S47" s="843"/>
      <c r="T47" s="843"/>
      <c r="U47" s="843"/>
    </row>
    <row r="48" spans="1:21" ht="15.75" customHeight="1">
      <c r="A48" s="194">
        <f t="shared" si="0"/>
        <v>46</v>
      </c>
      <c r="B48" s="198" t="s">
        <v>11</v>
      </c>
      <c r="C48" s="190">
        <v>2024</v>
      </c>
      <c r="D48" s="60" t="s">
        <v>2992</v>
      </c>
      <c r="E48" s="60" t="s">
        <v>2993</v>
      </c>
      <c r="F48" s="60"/>
      <c r="G48" s="60" t="s">
        <v>2994</v>
      </c>
      <c r="H48" s="185" t="s">
        <v>25</v>
      </c>
      <c r="I48" s="185"/>
      <c r="J48" s="392" t="s">
        <v>2988</v>
      </c>
      <c r="K48" s="402" t="s">
        <v>71</v>
      </c>
      <c r="L48" s="843"/>
      <c r="M48" s="843"/>
      <c r="N48" s="843"/>
      <c r="O48" s="843"/>
      <c r="P48" s="843"/>
      <c r="Q48" s="843"/>
      <c r="R48" s="843"/>
      <c r="S48" s="843"/>
      <c r="T48" s="843"/>
      <c r="U48" s="843"/>
    </row>
    <row r="49" spans="1:21" ht="15.75" customHeight="1">
      <c r="A49" s="194">
        <f t="shared" si="0"/>
        <v>47</v>
      </c>
      <c r="B49" s="198" t="s">
        <v>11</v>
      </c>
      <c r="C49" s="190">
        <v>2024</v>
      </c>
      <c r="D49" s="60" t="s">
        <v>2981</v>
      </c>
      <c r="E49" s="60" t="s">
        <v>2995</v>
      </c>
      <c r="F49" s="60"/>
      <c r="G49" s="60" t="s">
        <v>2996</v>
      </c>
      <c r="H49" s="185" t="s">
        <v>584</v>
      </c>
      <c r="I49" s="185"/>
      <c r="J49" s="392" t="s">
        <v>2997</v>
      </c>
      <c r="K49" s="402" t="s">
        <v>1596</v>
      </c>
      <c r="L49" s="843"/>
      <c r="M49" s="843"/>
      <c r="N49" s="843"/>
      <c r="O49" s="843"/>
      <c r="P49" s="843"/>
      <c r="Q49" s="843"/>
      <c r="R49" s="843"/>
      <c r="S49" s="843"/>
      <c r="T49" s="843"/>
      <c r="U49" s="843"/>
    </row>
    <row r="50" spans="1:21" ht="15.75" customHeight="1">
      <c r="A50" s="194">
        <f t="shared" si="0"/>
        <v>48</v>
      </c>
      <c r="B50" s="198" t="s">
        <v>11</v>
      </c>
      <c r="C50" s="190">
        <v>2024</v>
      </c>
      <c r="D50" s="60" t="s">
        <v>2998</v>
      </c>
      <c r="E50" s="60" t="s">
        <v>2999</v>
      </c>
      <c r="F50" s="60"/>
      <c r="G50" s="60" t="s">
        <v>3000</v>
      </c>
      <c r="H50" s="185" t="s">
        <v>584</v>
      </c>
      <c r="I50" s="185"/>
      <c r="J50" s="392" t="s">
        <v>3001</v>
      </c>
      <c r="K50" s="402" t="s">
        <v>1596</v>
      </c>
      <c r="L50" s="843"/>
      <c r="M50" s="843"/>
      <c r="N50" s="843"/>
      <c r="O50" s="843"/>
      <c r="P50" s="843"/>
      <c r="Q50" s="843"/>
      <c r="R50" s="843"/>
      <c r="S50" s="843"/>
      <c r="T50" s="843"/>
      <c r="U50" s="843"/>
    </row>
    <row r="51" spans="1:21" ht="15.75" customHeight="1">
      <c r="A51" s="194">
        <f t="shared" si="0"/>
        <v>49</v>
      </c>
      <c r="B51" s="198" t="s">
        <v>11</v>
      </c>
      <c r="C51" s="190">
        <v>2024</v>
      </c>
      <c r="D51" s="60" t="s">
        <v>2998</v>
      </c>
      <c r="E51" s="60" t="s">
        <v>3002</v>
      </c>
      <c r="F51" s="60"/>
      <c r="G51" s="60" t="s">
        <v>3003</v>
      </c>
      <c r="H51" s="185" t="s">
        <v>584</v>
      </c>
      <c r="I51" s="185"/>
      <c r="J51" s="392" t="s">
        <v>3004</v>
      </c>
      <c r="K51" s="402" t="s">
        <v>1596</v>
      </c>
      <c r="L51" s="843"/>
      <c r="M51" s="843"/>
      <c r="N51" s="843"/>
      <c r="O51" s="843"/>
      <c r="P51" s="843"/>
      <c r="Q51" s="843"/>
      <c r="R51" s="843"/>
      <c r="S51" s="843"/>
      <c r="T51" s="843"/>
      <c r="U51" s="843"/>
    </row>
    <row r="52" spans="1:21" ht="15.75" customHeight="1">
      <c r="A52" s="194">
        <f t="shared" si="0"/>
        <v>50</v>
      </c>
      <c r="B52" s="198" t="s">
        <v>11</v>
      </c>
      <c r="C52" s="190">
        <v>2024</v>
      </c>
      <c r="D52" s="60" t="s">
        <v>3005</v>
      </c>
      <c r="E52" s="60" t="s">
        <v>3006</v>
      </c>
      <c r="F52" s="60"/>
      <c r="G52" s="60" t="s">
        <v>3007</v>
      </c>
      <c r="H52" s="185" t="s">
        <v>584</v>
      </c>
      <c r="I52" s="185"/>
      <c r="J52" s="392" t="s">
        <v>3008</v>
      </c>
      <c r="K52" s="402" t="s">
        <v>1596</v>
      </c>
      <c r="L52" s="843"/>
      <c r="M52" s="843"/>
      <c r="N52" s="843"/>
      <c r="O52" s="843"/>
      <c r="P52" s="843"/>
      <c r="Q52" s="843"/>
      <c r="R52" s="843"/>
      <c r="S52" s="843"/>
      <c r="T52" s="843"/>
      <c r="U52" s="843"/>
    </row>
    <row r="53" spans="1:21" ht="15.75" customHeight="1">
      <c r="A53" s="194">
        <f t="shared" si="0"/>
        <v>51</v>
      </c>
      <c r="B53" s="198" t="s">
        <v>11</v>
      </c>
      <c r="C53" s="190">
        <v>2024</v>
      </c>
      <c r="D53" s="60" t="s">
        <v>3005</v>
      </c>
      <c r="E53" s="60" t="s">
        <v>3009</v>
      </c>
      <c r="F53" s="60"/>
      <c r="G53" s="60" t="s">
        <v>3010</v>
      </c>
      <c r="H53" s="185" t="s">
        <v>558</v>
      </c>
      <c r="I53" s="185"/>
      <c r="J53" s="392" t="s">
        <v>3011</v>
      </c>
      <c r="K53" s="402" t="s">
        <v>1596</v>
      </c>
      <c r="L53" s="843"/>
      <c r="M53" s="843"/>
      <c r="N53" s="843"/>
      <c r="O53" s="843"/>
      <c r="P53" s="843"/>
      <c r="Q53" s="843"/>
      <c r="R53" s="843"/>
      <c r="S53" s="843"/>
      <c r="T53" s="843"/>
      <c r="U53" s="843"/>
    </row>
    <row r="54" spans="1:21" ht="15.75" customHeight="1">
      <c r="A54" s="194">
        <f t="shared" si="0"/>
        <v>52</v>
      </c>
      <c r="B54" s="198" t="s">
        <v>11</v>
      </c>
      <c r="C54" s="190">
        <v>2024</v>
      </c>
      <c r="D54" s="60" t="s">
        <v>3012</v>
      </c>
      <c r="E54" s="60" t="s">
        <v>3013</v>
      </c>
      <c r="F54" s="60"/>
      <c r="G54" s="60" t="s">
        <v>3014</v>
      </c>
      <c r="H54" s="185" t="s">
        <v>722</v>
      </c>
      <c r="I54" s="185"/>
      <c r="J54" s="392" t="s">
        <v>3015</v>
      </c>
      <c r="K54" s="402" t="s">
        <v>1596</v>
      </c>
      <c r="L54" s="843"/>
      <c r="M54" s="843"/>
      <c r="N54" s="843"/>
      <c r="O54" s="843"/>
      <c r="P54" s="843"/>
      <c r="Q54" s="843"/>
      <c r="R54" s="843"/>
      <c r="S54" s="843"/>
      <c r="T54" s="843"/>
      <c r="U54" s="843"/>
    </row>
    <row r="55" spans="1:21" ht="15.75" customHeight="1">
      <c r="A55" s="194">
        <f t="shared" si="0"/>
        <v>53</v>
      </c>
      <c r="B55" s="198" t="s">
        <v>11</v>
      </c>
      <c r="C55" s="190">
        <v>2024</v>
      </c>
      <c r="D55" s="60" t="s">
        <v>2981</v>
      </c>
      <c r="E55" s="60" t="s">
        <v>3016</v>
      </c>
      <c r="F55" s="60"/>
      <c r="G55" s="60" t="s">
        <v>3017</v>
      </c>
      <c r="H55" s="60" t="s">
        <v>584</v>
      </c>
      <c r="I55" s="185"/>
      <c r="J55" s="392" t="s">
        <v>3018</v>
      </c>
      <c r="K55" s="402" t="s">
        <v>1596</v>
      </c>
      <c r="L55" s="843"/>
      <c r="M55" s="843"/>
      <c r="N55" s="843"/>
      <c r="O55" s="843"/>
      <c r="P55" s="843"/>
      <c r="Q55" s="843"/>
      <c r="R55" s="843"/>
      <c r="S55" s="843"/>
      <c r="T55" s="843"/>
      <c r="U55" s="843"/>
    </row>
    <row r="56" spans="1:21" ht="15.75" customHeight="1">
      <c r="A56" s="194">
        <f t="shared" si="0"/>
        <v>54</v>
      </c>
      <c r="B56" s="198" t="s">
        <v>11</v>
      </c>
      <c r="C56" s="190">
        <v>2024</v>
      </c>
      <c r="D56" s="60" t="s">
        <v>3019</v>
      </c>
      <c r="E56" s="60" t="s">
        <v>3020</v>
      </c>
      <c r="F56" s="60"/>
      <c r="G56" s="60" t="s">
        <v>3021</v>
      </c>
      <c r="H56" s="185" t="s">
        <v>584</v>
      </c>
      <c r="I56" s="185"/>
      <c r="J56" s="392" t="s">
        <v>3022</v>
      </c>
      <c r="K56" s="402" t="s">
        <v>1596</v>
      </c>
      <c r="L56" s="843"/>
      <c r="M56" s="843"/>
      <c r="N56" s="843"/>
      <c r="O56" s="843"/>
      <c r="P56" s="843"/>
      <c r="Q56" s="843"/>
      <c r="R56" s="843"/>
      <c r="S56" s="843"/>
      <c r="T56" s="843"/>
      <c r="U56" s="843"/>
    </row>
    <row r="57" spans="1:21" ht="15.75" customHeight="1">
      <c r="A57" s="194">
        <f t="shared" si="0"/>
        <v>55</v>
      </c>
      <c r="B57" s="198" t="s">
        <v>11</v>
      </c>
      <c r="C57" s="190">
        <v>2024</v>
      </c>
      <c r="D57" s="60" t="s">
        <v>3023</v>
      </c>
      <c r="E57" s="60" t="s">
        <v>3024</v>
      </c>
      <c r="F57" s="60"/>
      <c r="G57" s="60" t="s">
        <v>3025</v>
      </c>
      <c r="H57" s="185" t="s">
        <v>722</v>
      </c>
      <c r="I57" s="185"/>
      <c r="J57" s="392" t="s">
        <v>3026</v>
      </c>
      <c r="K57" s="402" t="s">
        <v>1596</v>
      </c>
      <c r="L57" s="843"/>
      <c r="M57" s="843"/>
      <c r="N57" s="843"/>
      <c r="O57" s="843"/>
      <c r="P57" s="843"/>
      <c r="Q57" s="843"/>
      <c r="R57" s="843"/>
      <c r="S57" s="843"/>
      <c r="T57" s="843"/>
      <c r="U57" s="843"/>
    </row>
    <row r="58" spans="1:21" ht="15.75" customHeight="1">
      <c r="A58" s="194">
        <f t="shared" si="0"/>
        <v>56</v>
      </c>
      <c r="B58" s="198" t="s">
        <v>11</v>
      </c>
      <c r="C58" s="190">
        <v>2024</v>
      </c>
      <c r="D58" s="60" t="s">
        <v>3027</v>
      </c>
      <c r="E58" s="60" t="s">
        <v>3028</v>
      </c>
      <c r="F58" s="60"/>
      <c r="G58" s="60" t="s">
        <v>3029</v>
      </c>
      <c r="H58" s="185" t="s">
        <v>722</v>
      </c>
      <c r="I58" s="185"/>
      <c r="J58" s="392" t="s">
        <v>3030</v>
      </c>
      <c r="K58" s="402" t="s">
        <v>1596</v>
      </c>
      <c r="L58" s="843"/>
      <c r="M58" s="843"/>
      <c r="N58" s="843"/>
      <c r="O58" s="843"/>
      <c r="P58" s="843"/>
      <c r="Q58" s="843"/>
      <c r="R58" s="843"/>
      <c r="S58" s="843"/>
      <c r="T58" s="843"/>
      <c r="U58" s="843"/>
    </row>
    <row r="59" spans="1:21" ht="15.75" customHeight="1">
      <c r="A59" s="194">
        <f t="shared" si="0"/>
        <v>57</v>
      </c>
      <c r="B59" s="198" t="s">
        <v>11</v>
      </c>
      <c r="C59" s="190">
        <v>2024</v>
      </c>
      <c r="D59" s="60" t="s">
        <v>3031</v>
      </c>
      <c r="E59" s="60" t="s">
        <v>3032</v>
      </c>
      <c r="F59" s="60"/>
      <c r="G59" s="60" t="s">
        <v>3033</v>
      </c>
      <c r="H59" s="185" t="s">
        <v>3034</v>
      </c>
      <c r="I59" s="185"/>
      <c r="J59" s="392" t="s">
        <v>3035</v>
      </c>
      <c r="K59" s="402" t="s">
        <v>1596</v>
      </c>
      <c r="L59" s="843"/>
      <c r="M59" s="843"/>
      <c r="N59" s="843"/>
      <c r="O59" s="843"/>
      <c r="P59" s="843"/>
      <c r="Q59" s="843"/>
      <c r="R59" s="843"/>
      <c r="S59" s="843"/>
      <c r="T59" s="843"/>
      <c r="U59" s="843"/>
    </row>
    <row r="60" spans="1:21" ht="15.75" customHeight="1">
      <c r="A60" s="194">
        <f t="shared" si="0"/>
        <v>58</v>
      </c>
      <c r="B60" s="198" t="s">
        <v>11</v>
      </c>
      <c r="C60" s="190">
        <v>2025</v>
      </c>
      <c r="D60" s="60" t="s">
        <v>3036</v>
      </c>
      <c r="E60" s="60" t="s">
        <v>3037</v>
      </c>
      <c r="F60" s="60"/>
      <c r="G60" s="60" t="s">
        <v>3038</v>
      </c>
      <c r="H60" s="185" t="s">
        <v>558</v>
      </c>
      <c r="I60" s="185"/>
      <c r="J60" s="392" t="s">
        <v>3039</v>
      </c>
      <c r="K60" s="402" t="s">
        <v>1596</v>
      </c>
      <c r="L60" s="843"/>
      <c r="M60" s="843"/>
      <c r="N60" s="843"/>
      <c r="O60" s="843"/>
      <c r="P60" s="843"/>
      <c r="Q60" s="843"/>
      <c r="R60" s="843"/>
      <c r="S60" s="843"/>
      <c r="T60" s="843"/>
      <c r="U60" s="843"/>
    </row>
    <row r="61" spans="1:21" ht="15.75" customHeight="1">
      <c r="A61" s="194">
        <f t="shared" si="0"/>
        <v>59</v>
      </c>
      <c r="B61" s="198" t="s">
        <v>11</v>
      </c>
      <c r="C61" s="190">
        <v>2025</v>
      </c>
      <c r="D61" s="60" t="s">
        <v>3040</v>
      </c>
      <c r="E61" s="60" t="s">
        <v>3041</v>
      </c>
      <c r="F61" s="60"/>
      <c r="G61" s="60" t="s">
        <v>3042</v>
      </c>
      <c r="H61" s="185" t="s">
        <v>584</v>
      </c>
      <c r="I61" s="185"/>
      <c r="J61" s="392" t="s">
        <v>3043</v>
      </c>
      <c r="K61" s="402" t="s">
        <v>1596</v>
      </c>
      <c r="L61" s="843"/>
      <c r="M61" s="843"/>
      <c r="N61" s="843"/>
      <c r="O61" s="843"/>
      <c r="P61" s="843"/>
      <c r="Q61" s="843"/>
      <c r="R61" s="843"/>
      <c r="S61" s="843"/>
      <c r="T61" s="843"/>
      <c r="U61" s="843"/>
    </row>
    <row r="62" spans="1:21" ht="39.75" customHeight="1">
      <c r="A62" s="194">
        <f t="shared" si="0"/>
        <v>60</v>
      </c>
      <c r="B62" s="198" t="s">
        <v>11</v>
      </c>
      <c r="C62" s="190">
        <v>2025</v>
      </c>
      <c r="D62" s="60" t="s">
        <v>2930</v>
      </c>
      <c r="E62" s="60" t="s">
        <v>2931</v>
      </c>
      <c r="F62" s="60"/>
      <c r="G62" s="60" t="s">
        <v>3044</v>
      </c>
      <c r="H62" s="185" t="s">
        <v>459</v>
      </c>
      <c r="I62" s="185"/>
      <c r="J62" s="392" t="s">
        <v>3045</v>
      </c>
      <c r="K62" s="402" t="s">
        <v>56</v>
      </c>
      <c r="L62" s="843">
        <f>COUNTIF(K1:K74, "FPIC Completed")</f>
        <v>10</v>
      </c>
      <c r="M62" s="843"/>
      <c r="N62" s="843"/>
      <c r="O62" s="843"/>
      <c r="P62" s="843"/>
      <c r="Q62" s="843"/>
      <c r="R62" s="843"/>
      <c r="S62" s="843"/>
      <c r="T62" s="843"/>
      <c r="U62" s="843"/>
    </row>
    <row r="63" spans="1:21" ht="15.75" customHeight="1">
      <c r="A63" s="194">
        <f t="shared" si="0"/>
        <v>61</v>
      </c>
      <c r="B63" s="198" t="s">
        <v>11</v>
      </c>
      <c r="C63" s="190">
        <v>2025</v>
      </c>
      <c r="D63" s="60" t="s">
        <v>3046</v>
      </c>
      <c r="E63" s="60" t="s">
        <v>3047</v>
      </c>
      <c r="F63" s="60"/>
      <c r="G63" s="60" t="s">
        <v>3048</v>
      </c>
      <c r="H63" s="185" t="s">
        <v>649</v>
      </c>
      <c r="I63" s="185"/>
      <c r="J63" s="392" t="s">
        <v>3049</v>
      </c>
      <c r="K63" s="402" t="s">
        <v>71</v>
      </c>
      <c r="L63" s="843">
        <f>COUNTIF(K1:K74, "Ongoing FPIC Process")</f>
        <v>11</v>
      </c>
      <c r="M63" s="843"/>
      <c r="N63" s="843"/>
      <c r="O63" s="843"/>
      <c r="P63" s="843"/>
      <c r="Q63" s="843"/>
      <c r="R63" s="843"/>
      <c r="S63" s="843"/>
      <c r="T63" s="843"/>
      <c r="U63" s="843"/>
    </row>
    <row r="64" spans="1:21" ht="15.75" customHeight="1">
      <c r="A64" s="194">
        <f t="shared" si="0"/>
        <v>62</v>
      </c>
      <c r="B64" s="198" t="s">
        <v>11</v>
      </c>
      <c r="C64" s="190">
        <v>2025</v>
      </c>
      <c r="D64" s="60" t="s">
        <v>3050</v>
      </c>
      <c r="E64" s="60" t="s">
        <v>3051</v>
      </c>
      <c r="F64" s="60"/>
      <c r="G64" s="60" t="s">
        <v>3052</v>
      </c>
      <c r="H64" s="185" t="s">
        <v>3034</v>
      </c>
      <c r="I64" s="185"/>
      <c r="J64" s="392" t="s">
        <v>3053</v>
      </c>
      <c r="K64" s="402" t="s">
        <v>71</v>
      </c>
      <c r="L64" s="843"/>
      <c r="M64" s="843"/>
      <c r="N64" s="843"/>
      <c r="O64" s="843"/>
      <c r="P64" s="843"/>
      <c r="Q64" s="843"/>
      <c r="R64" s="843"/>
      <c r="S64" s="843"/>
      <c r="T64" s="843"/>
      <c r="U64" s="843"/>
    </row>
    <row r="65" spans="1:21" ht="15.75" customHeight="1">
      <c r="A65" s="194">
        <f t="shared" si="0"/>
        <v>63</v>
      </c>
      <c r="B65" s="198" t="s">
        <v>11</v>
      </c>
      <c r="C65" s="190">
        <v>2025</v>
      </c>
      <c r="D65" s="60" t="s">
        <v>3054</v>
      </c>
      <c r="E65" s="60" t="s">
        <v>3055</v>
      </c>
      <c r="F65" s="60"/>
      <c r="G65" s="60" t="s">
        <v>3056</v>
      </c>
      <c r="H65" s="185"/>
      <c r="I65" s="185"/>
      <c r="J65" s="392" t="s">
        <v>3057</v>
      </c>
      <c r="K65" s="402" t="s">
        <v>71</v>
      </c>
      <c r="L65" s="843"/>
      <c r="M65" s="843"/>
      <c r="N65" s="843"/>
      <c r="O65" s="843"/>
      <c r="P65" s="843"/>
      <c r="Q65" s="843"/>
      <c r="R65" s="843"/>
      <c r="S65" s="843"/>
      <c r="T65" s="843"/>
      <c r="U65" s="843"/>
    </row>
    <row r="66" spans="1:21" ht="15.75" customHeight="1">
      <c r="A66" s="194">
        <f t="shared" si="0"/>
        <v>64</v>
      </c>
      <c r="B66" s="198" t="s">
        <v>11</v>
      </c>
      <c r="C66" s="190">
        <v>2025</v>
      </c>
      <c r="D66" s="60" t="s">
        <v>3058</v>
      </c>
      <c r="E66" s="60" t="s">
        <v>52</v>
      </c>
      <c r="F66" s="60"/>
      <c r="G66" s="60" t="s">
        <v>3059</v>
      </c>
      <c r="H66" s="185" t="s">
        <v>29</v>
      </c>
      <c r="I66" s="185"/>
      <c r="J66" s="392" t="s">
        <v>3060</v>
      </c>
      <c r="K66" s="402" t="s">
        <v>71</v>
      </c>
      <c r="L66" s="843"/>
      <c r="M66" s="843"/>
      <c r="N66" s="843"/>
      <c r="O66" s="843"/>
      <c r="P66" s="843"/>
      <c r="Q66" s="843"/>
      <c r="R66" s="843"/>
      <c r="S66" s="843"/>
      <c r="T66" s="843"/>
      <c r="U66" s="843"/>
    </row>
    <row r="67" spans="1:21" ht="15.75" customHeight="1">
      <c r="A67" s="194">
        <f t="shared" si="0"/>
        <v>65</v>
      </c>
      <c r="B67" s="198" t="s">
        <v>11</v>
      </c>
      <c r="C67" s="190">
        <v>2025</v>
      </c>
      <c r="D67" s="60" t="s">
        <v>3061</v>
      </c>
      <c r="E67" s="60" t="s">
        <v>1239</v>
      </c>
      <c r="F67" s="60"/>
      <c r="G67" s="60" t="s">
        <v>3062</v>
      </c>
      <c r="H67" s="185" t="s">
        <v>25</v>
      </c>
      <c r="I67" s="185"/>
      <c r="J67" s="392" t="s">
        <v>3063</v>
      </c>
      <c r="K67" s="402" t="s">
        <v>71</v>
      </c>
      <c r="L67" s="843"/>
      <c r="M67" s="843"/>
      <c r="N67" s="843"/>
      <c r="O67" s="843"/>
      <c r="P67" s="843"/>
      <c r="Q67" s="843"/>
      <c r="R67" s="843"/>
      <c r="S67" s="843"/>
      <c r="T67" s="843"/>
      <c r="U67" s="843"/>
    </row>
    <row r="68" spans="1:21" ht="15.75" customHeight="1">
      <c r="A68" s="194">
        <f t="shared" si="0"/>
        <v>66</v>
      </c>
      <c r="B68" s="198" t="s">
        <v>11</v>
      </c>
      <c r="C68" s="190">
        <v>2025</v>
      </c>
      <c r="D68" s="60" t="s">
        <v>3064</v>
      </c>
      <c r="E68" s="60" t="s">
        <v>3065</v>
      </c>
      <c r="F68" s="60"/>
      <c r="G68" s="60" t="s">
        <v>3066</v>
      </c>
      <c r="H68" s="185" t="s">
        <v>25</v>
      </c>
      <c r="I68" s="185"/>
      <c r="J68" s="392" t="s">
        <v>3067</v>
      </c>
      <c r="K68" s="402" t="s">
        <v>71</v>
      </c>
      <c r="L68" s="843"/>
      <c r="M68" s="843"/>
      <c r="N68" s="843"/>
      <c r="O68" s="843"/>
      <c r="P68" s="843"/>
      <c r="Q68" s="843"/>
      <c r="R68" s="843"/>
      <c r="S68" s="843"/>
      <c r="T68" s="843"/>
      <c r="U68" s="843"/>
    </row>
    <row r="69" spans="1:21" ht="15.75" customHeight="1">
      <c r="A69" s="194">
        <f t="shared" si="0"/>
        <v>67</v>
      </c>
      <c r="B69" s="198" t="s">
        <v>11</v>
      </c>
      <c r="C69" s="190">
        <v>2025</v>
      </c>
      <c r="D69" s="60" t="s">
        <v>3068</v>
      </c>
      <c r="E69" s="60" t="s">
        <v>3069</v>
      </c>
      <c r="F69" s="60"/>
      <c r="G69" s="60" t="s">
        <v>3070</v>
      </c>
      <c r="H69" s="185" t="s">
        <v>3034</v>
      </c>
      <c r="I69" s="185"/>
      <c r="J69" s="392" t="s">
        <v>3071</v>
      </c>
      <c r="K69" s="402" t="s">
        <v>71</v>
      </c>
      <c r="L69" s="843"/>
      <c r="M69" s="843"/>
      <c r="N69" s="843"/>
      <c r="O69" s="843"/>
      <c r="P69" s="843"/>
      <c r="Q69" s="843"/>
      <c r="R69" s="843"/>
      <c r="S69" s="843"/>
      <c r="T69" s="843"/>
      <c r="U69" s="843"/>
    </row>
    <row r="70" spans="1:21" ht="15.75" customHeight="1">
      <c r="A70" s="194">
        <f t="shared" si="0"/>
        <v>68</v>
      </c>
      <c r="B70" s="198" t="s">
        <v>11</v>
      </c>
      <c r="C70" s="190">
        <v>2025</v>
      </c>
      <c r="D70" s="60" t="s">
        <v>3072</v>
      </c>
      <c r="E70" s="60" t="s">
        <v>3073</v>
      </c>
      <c r="F70" s="60"/>
      <c r="G70" s="60" t="s">
        <v>3074</v>
      </c>
      <c r="H70" s="185" t="s">
        <v>20</v>
      </c>
      <c r="I70" s="185"/>
      <c r="J70" s="392" t="s">
        <v>3075</v>
      </c>
      <c r="K70" s="402" t="s">
        <v>71</v>
      </c>
      <c r="L70" s="843"/>
      <c r="M70" s="843"/>
      <c r="N70" s="843"/>
      <c r="O70" s="843"/>
      <c r="P70" s="843"/>
      <c r="Q70" s="843"/>
      <c r="R70" s="843"/>
      <c r="S70" s="843"/>
      <c r="T70" s="843"/>
      <c r="U70" s="843"/>
    </row>
    <row r="71" spans="1:21" ht="15.75" customHeight="1">
      <c r="A71" s="194">
        <f t="shared" si="0"/>
        <v>69</v>
      </c>
      <c r="B71" s="198" t="s">
        <v>11</v>
      </c>
      <c r="C71" s="190">
        <v>2025</v>
      </c>
      <c r="D71" s="60" t="s">
        <v>3076</v>
      </c>
      <c r="E71" s="60" t="s">
        <v>3077</v>
      </c>
      <c r="F71" s="60"/>
      <c r="G71" s="60" t="s">
        <v>3078</v>
      </c>
      <c r="H71" s="185" t="s">
        <v>3079</v>
      </c>
      <c r="I71" s="185"/>
      <c r="J71" s="392" t="s">
        <v>3080</v>
      </c>
      <c r="K71" s="402" t="s">
        <v>1596</v>
      </c>
      <c r="L71" s="843">
        <f>COUNTIF(K1:K74, "Ongoing Validation")</f>
        <v>18</v>
      </c>
      <c r="M71" s="843"/>
      <c r="N71" s="843"/>
      <c r="O71" s="843"/>
      <c r="P71" s="843"/>
      <c r="Q71" s="843"/>
      <c r="R71" s="843"/>
      <c r="S71" s="843"/>
      <c r="T71" s="843"/>
      <c r="U71" s="843"/>
    </row>
    <row r="72" spans="1:21" ht="15.75" customHeight="1">
      <c r="A72" s="194">
        <f t="shared" si="0"/>
        <v>70</v>
      </c>
      <c r="B72" s="198" t="s">
        <v>11</v>
      </c>
      <c r="C72" s="190">
        <v>2025</v>
      </c>
      <c r="D72" s="60" t="s">
        <v>250</v>
      </c>
      <c r="E72" s="60" t="s">
        <v>3081</v>
      </c>
      <c r="F72" s="60"/>
      <c r="G72" s="60" t="s">
        <v>3082</v>
      </c>
      <c r="H72" s="185" t="s">
        <v>3079</v>
      </c>
      <c r="I72" s="185"/>
      <c r="J72" s="392" t="s">
        <v>3083</v>
      </c>
      <c r="K72" s="402" t="s">
        <v>1596</v>
      </c>
      <c r="L72" s="843"/>
      <c r="M72" s="843"/>
      <c r="N72" s="843"/>
      <c r="O72" s="843"/>
      <c r="P72" s="843"/>
      <c r="Q72" s="843"/>
      <c r="R72" s="843"/>
      <c r="S72" s="843"/>
      <c r="T72" s="843"/>
      <c r="U72" s="843"/>
    </row>
    <row r="73" spans="1:21" ht="15.75" customHeight="1">
      <c r="A73" s="194">
        <f t="shared" si="0"/>
        <v>71</v>
      </c>
      <c r="B73" s="198" t="s">
        <v>11</v>
      </c>
      <c r="C73" s="190">
        <v>2025</v>
      </c>
      <c r="D73" s="60" t="s">
        <v>3084</v>
      </c>
      <c r="E73" s="60" t="s">
        <v>3085</v>
      </c>
      <c r="F73" s="60"/>
      <c r="G73" s="60" t="s">
        <v>3086</v>
      </c>
      <c r="H73" s="185"/>
      <c r="I73" s="185"/>
      <c r="J73" s="392" t="s">
        <v>3087</v>
      </c>
      <c r="K73" s="402" t="s">
        <v>1596</v>
      </c>
      <c r="L73" s="843"/>
      <c r="M73" s="843"/>
      <c r="N73" s="843"/>
      <c r="O73" s="843"/>
      <c r="P73" s="843"/>
      <c r="Q73" s="843"/>
      <c r="R73" s="843"/>
      <c r="S73" s="843"/>
      <c r="T73" s="843"/>
      <c r="U73" s="843"/>
    </row>
    <row r="74" spans="1:21" ht="15.75" customHeight="1">
      <c r="A74" s="194">
        <f t="shared" si="0"/>
        <v>72</v>
      </c>
      <c r="B74" s="198" t="s">
        <v>11</v>
      </c>
      <c r="C74" s="190">
        <v>2025</v>
      </c>
      <c r="D74" s="60" t="s">
        <v>3088</v>
      </c>
      <c r="E74" s="60" t="s">
        <v>3089</v>
      </c>
      <c r="F74" s="60"/>
      <c r="G74" s="60" t="s">
        <v>3090</v>
      </c>
      <c r="H74" s="185" t="s">
        <v>1245</v>
      </c>
      <c r="I74" s="185"/>
      <c r="J74" s="392" t="s">
        <v>3091</v>
      </c>
      <c r="K74" s="402" t="s">
        <v>1596</v>
      </c>
      <c r="L74" s="843"/>
      <c r="M74" s="843"/>
      <c r="N74" s="843"/>
      <c r="O74" s="843"/>
      <c r="P74" s="843"/>
      <c r="Q74" s="843"/>
      <c r="R74" s="843"/>
      <c r="S74" s="843"/>
      <c r="T74" s="843"/>
      <c r="U74" s="843"/>
    </row>
    <row r="75" spans="1:21" ht="15.75" customHeight="1">
      <c r="A75" s="845"/>
      <c r="B75" s="845"/>
      <c r="C75" s="335"/>
      <c r="D75" s="61"/>
      <c r="E75" s="61"/>
      <c r="F75" s="61"/>
      <c r="G75" s="61"/>
      <c r="H75" s="336"/>
      <c r="I75" s="336"/>
      <c r="J75" s="403"/>
      <c r="K75" s="404"/>
      <c r="L75" s="843"/>
      <c r="M75" s="843"/>
      <c r="N75" s="843"/>
      <c r="O75" s="843"/>
      <c r="P75" s="843"/>
      <c r="Q75" s="843"/>
      <c r="R75" s="843"/>
      <c r="S75" s="843"/>
      <c r="T75" s="843"/>
      <c r="U75" s="843"/>
    </row>
    <row r="76" spans="1:21" ht="15.75" customHeight="1">
      <c r="A76" s="845"/>
      <c r="B76" s="845"/>
      <c r="C76" s="335"/>
      <c r="D76" s="61"/>
      <c r="E76" s="61"/>
      <c r="F76" s="61"/>
      <c r="G76" s="61"/>
      <c r="H76" s="336"/>
      <c r="I76" s="336"/>
      <c r="J76" s="403"/>
      <c r="K76" s="404"/>
      <c r="L76" s="843"/>
      <c r="M76" s="843"/>
      <c r="N76" s="843"/>
      <c r="O76" s="843"/>
      <c r="P76" s="843"/>
      <c r="Q76" s="843"/>
      <c r="R76" s="843"/>
      <c r="S76" s="843"/>
      <c r="T76" s="843"/>
      <c r="U76" s="843"/>
    </row>
    <row r="77" spans="1:21" ht="15.75" customHeight="1">
      <c r="A77" s="845"/>
      <c r="B77" s="845"/>
      <c r="C77" s="335"/>
      <c r="D77" s="61"/>
      <c r="E77" s="61"/>
      <c r="F77" s="61"/>
      <c r="G77" s="61"/>
      <c r="H77" s="336"/>
      <c r="I77" s="336"/>
      <c r="J77" s="403"/>
      <c r="K77" s="404"/>
      <c r="L77" s="843"/>
      <c r="M77" s="843"/>
      <c r="N77" s="843"/>
      <c r="O77" s="843"/>
      <c r="P77" s="843"/>
      <c r="Q77" s="843"/>
      <c r="R77" s="843"/>
      <c r="S77" s="843"/>
      <c r="T77" s="843"/>
      <c r="U77" s="843"/>
    </row>
    <row r="78" spans="1:21" ht="15.75" customHeight="1">
      <c r="A78" s="845"/>
      <c r="B78" s="845"/>
      <c r="C78" s="335"/>
      <c r="D78" s="61"/>
      <c r="E78" s="61"/>
      <c r="F78" s="61"/>
      <c r="G78" s="61"/>
      <c r="H78" s="336"/>
      <c r="I78" s="336"/>
      <c r="J78" s="403"/>
      <c r="K78" s="404"/>
      <c r="L78" s="843"/>
      <c r="M78" s="843"/>
      <c r="N78" s="843"/>
      <c r="O78" s="843"/>
      <c r="P78" s="843"/>
      <c r="Q78" s="843"/>
      <c r="R78" s="843"/>
      <c r="S78" s="843"/>
      <c r="T78" s="843"/>
      <c r="U78" s="843"/>
    </row>
    <row r="79" spans="1:21" ht="15.75" customHeight="1">
      <c r="A79" s="845"/>
      <c r="B79" s="845"/>
      <c r="C79" s="335"/>
      <c r="D79" s="61"/>
      <c r="E79" s="61"/>
      <c r="F79" s="61"/>
      <c r="G79" s="61"/>
      <c r="H79" s="336"/>
      <c r="I79" s="336"/>
      <c r="J79" s="403"/>
      <c r="K79" s="404"/>
      <c r="L79" s="843"/>
      <c r="M79" s="843"/>
      <c r="N79" s="843"/>
      <c r="O79" s="843"/>
      <c r="P79" s="843"/>
      <c r="Q79" s="843"/>
      <c r="R79" s="843"/>
      <c r="S79" s="843"/>
      <c r="T79" s="843"/>
      <c r="U79" s="843"/>
    </row>
    <row r="80" spans="1:21" ht="15.75" customHeight="1">
      <c r="A80" s="845"/>
      <c r="B80" s="845"/>
      <c r="C80" s="335"/>
      <c r="D80" s="61"/>
      <c r="E80" s="61"/>
      <c r="F80" s="61"/>
      <c r="G80" s="61"/>
      <c r="H80" s="336"/>
      <c r="I80" s="336"/>
      <c r="J80" s="403"/>
      <c r="K80" s="404"/>
      <c r="L80" s="843"/>
      <c r="M80" s="843"/>
      <c r="N80" s="843"/>
      <c r="O80" s="843"/>
      <c r="P80" s="843"/>
      <c r="Q80" s="843"/>
      <c r="R80" s="843"/>
      <c r="S80" s="843"/>
      <c r="T80" s="843"/>
      <c r="U80" s="843"/>
    </row>
    <row r="81" spans="1:21" ht="15.75" customHeight="1">
      <c r="A81" s="845"/>
      <c r="B81" s="845"/>
      <c r="C81" s="335"/>
      <c r="D81" s="61"/>
      <c r="E81" s="61"/>
      <c r="F81" s="61"/>
      <c r="G81" s="61"/>
      <c r="H81" s="336"/>
      <c r="I81" s="336"/>
      <c r="J81" s="403"/>
      <c r="K81" s="404"/>
      <c r="L81" s="843"/>
      <c r="M81" s="843"/>
      <c r="N81" s="843"/>
      <c r="O81" s="843"/>
      <c r="P81" s="843"/>
      <c r="Q81" s="843"/>
      <c r="R81" s="843"/>
      <c r="S81" s="843"/>
      <c r="T81" s="843"/>
      <c r="U81" s="843"/>
    </row>
    <row r="82" spans="1:21" ht="15.75" customHeight="1">
      <c r="A82" s="845"/>
      <c r="B82" s="845"/>
      <c r="C82" s="335"/>
      <c r="D82" s="61"/>
      <c r="E82" s="61"/>
      <c r="F82" s="61"/>
      <c r="G82" s="61"/>
      <c r="H82" s="336"/>
      <c r="I82" s="336"/>
      <c r="J82" s="403"/>
      <c r="K82" s="404"/>
      <c r="L82" s="843"/>
      <c r="M82" s="843"/>
      <c r="N82" s="843"/>
      <c r="O82" s="843"/>
      <c r="P82" s="843"/>
      <c r="Q82" s="843"/>
      <c r="R82" s="843"/>
      <c r="S82" s="843"/>
      <c r="T82" s="843"/>
      <c r="U82" s="843"/>
    </row>
    <row r="83" spans="1:21" ht="15.75" customHeight="1">
      <c r="A83" s="845"/>
      <c r="B83" s="845"/>
      <c r="C83" s="335"/>
      <c r="D83" s="61"/>
      <c r="E83" s="61"/>
      <c r="F83" s="61"/>
      <c r="G83" s="61"/>
      <c r="H83" s="336"/>
      <c r="I83" s="336"/>
      <c r="J83" s="403"/>
      <c r="K83" s="404"/>
      <c r="L83" s="843"/>
      <c r="M83" s="843"/>
      <c r="N83" s="843"/>
      <c r="O83" s="843"/>
      <c r="P83" s="843"/>
      <c r="Q83" s="843"/>
      <c r="R83" s="843"/>
      <c r="S83" s="843"/>
      <c r="T83" s="843"/>
      <c r="U83" s="843"/>
    </row>
    <row r="84" spans="1:21" ht="15.75" customHeight="1">
      <c r="A84" s="845"/>
      <c r="B84" s="845"/>
      <c r="C84" s="335"/>
      <c r="D84" s="61"/>
      <c r="E84" s="61"/>
      <c r="F84" s="61"/>
      <c r="G84" s="61"/>
      <c r="H84" s="336"/>
      <c r="I84" s="336"/>
      <c r="J84" s="403"/>
      <c r="K84" s="404"/>
      <c r="L84" s="843"/>
      <c r="M84" s="843"/>
      <c r="N84" s="843"/>
      <c r="O84" s="843"/>
      <c r="P84" s="843"/>
      <c r="Q84" s="843"/>
      <c r="R84" s="843"/>
      <c r="S84" s="843"/>
      <c r="T84" s="843"/>
      <c r="U84" s="843"/>
    </row>
    <row r="85" spans="1:21" ht="15.75" customHeight="1">
      <c r="A85" s="845"/>
      <c r="B85" s="845"/>
      <c r="C85" s="335"/>
      <c r="D85" s="61"/>
      <c r="E85" s="61"/>
      <c r="F85" s="61"/>
      <c r="G85" s="61"/>
      <c r="H85" s="336"/>
      <c r="I85" s="336"/>
      <c r="J85" s="403"/>
      <c r="K85" s="404"/>
      <c r="L85" s="843"/>
      <c r="M85" s="843"/>
      <c r="N85" s="843"/>
      <c r="O85" s="843"/>
      <c r="P85" s="843"/>
      <c r="Q85" s="843"/>
      <c r="R85" s="843"/>
      <c r="S85" s="843"/>
      <c r="T85" s="843"/>
      <c r="U85" s="843"/>
    </row>
    <row r="86" spans="1:21" ht="15.75" customHeight="1">
      <c r="A86" s="845"/>
      <c r="B86" s="845"/>
      <c r="C86" s="335"/>
      <c r="D86" s="61"/>
      <c r="E86" s="61"/>
      <c r="F86" s="61"/>
      <c r="G86" s="61"/>
      <c r="H86" s="336"/>
      <c r="I86" s="336"/>
      <c r="J86" s="403"/>
      <c r="K86" s="404"/>
      <c r="L86" s="843"/>
      <c r="M86" s="843"/>
      <c r="N86" s="843"/>
      <c r="O86" s="843"/>
      <c r="P86" s="843"/>
      <c r="Q86" s="843"/>
      <c r="R86" s="843"/>
      <c r="S86" s="843"/>
      <c r="T86" s="843"/>
      <c r="U86" s="843"/>
    </row>
    <row r="87" spans="1:21" ht="15.75" customHeight="1">
      <c r="A87" s="845"/>
      <c r="B87" s="845"/>
      <c r="C87" s="335"/>
      <c r="D87" s="61"/>
      <c r="E87" s="61"/>
      <c r="F87" s="61"/>
      <c r="G87" s="61"/>
      <c r="H87" s="336"/>
      <c r="I87" s="336"/>
      <c r="J87" s="403"/>
      <c r="K87" s="404"/>
      <c r="L87" s="843"/>
      <c r="M87" s="843"/>
      <c r="N87" s="843"/>
      <c r="O87" s="843"/>
      <c r="P87" s="843"/>
      <c r="Q87" s="843"/>
      <c r="R87" s="843"/>
      <c r="S87" s="843"/>
      <c r="T87" s="843"/>
      <c r="U87" s="843"/>
    </row>
    <row r="88" spans="1:21" ht="15.75" customHeight="1">
      <c r="A88" s="845"/>
      <c r="B88" s="845"/>
      <c r="C88" s="335"/>
      <c r="D88" s="61"/>
      <c r="E88" s="61"/>
      <c r="F88" s="61"/>
      <c r="G88" s="61"/>
      <c r="H88" s="336"/>
      <c r="I88" s="336"/>
      <c r="J88" s="403"/>
      <c r="K88" s="404"/>
      <c r="L88" s="843"/>
      <c r="M88" s="843"/>
      <c r="N88" s="843"/>
      <c r="O88" s="843"/>
      <c r="P88" s="843"/>
      <c r="Q88" s="843"/>
      <c r="R88" s="843"/>
      <c r="S88" s="843"/>
      <c r="T88" s="843"/>
      <c r="U88" s="843"/>
    </row>
    <row r="89" spans="1:21" ht="15.75" customHeight="1">
      <c r="A89" s="845"/>
      <c r="B89" s="845"/>
      <c r="C89" s="335"/>
      <c r="D89" s="61"/>
      <c r="E89" s="61"/>
      <c r="F89" s="61"/>
      <c r="G89" s="61"/>
      <c r="H89" s="336"/>
      <c r="I89" s="336"/>
      <c r="J89" s="403"/>
      <c r="K89" s="404"/>
      <c r="L89" s="843"/>
      <c r="M89" s="843"/>
      <c r="N89" s="843"/>
      <c r="O89" s="843"/>
      <c r="P89" s="843"/>
      <c r="Q89" s="843"/>
      <c r="R89" s="843"/>
      <c r="S89" s="843"/>
      <c r="T89" s="843"/>
      <c r="U89" s="843"/>
    </row>
    <row r="90" spans="1:21" ht="15.75" customHeight="1">
      <c r="A90" s="845"/>
      <c r="B90" s="845"/>
      <c r="C90" s="335"/>
      <c r="D90" s="61"/>
      <c r="E90" s="61"/>
      <c r="F90" s="61"/>
      <c r="G90" s="61"/>
      <c r="H90" s="336"/>
      <c r="I90" s="336"/>
      <c r="J90" s="403"/>
      <c r="K90" s="404"/>
      <c r="L90" s="843"/>
      <c r="M90" s="843"/>
      <c r="N90" s="843"/>
      <c r="O90" s="843"/>
      <c r="P90" s="843"/>
      <c r="Q90" s="843"/>
      <c r="R90" s="843"/>
      <c r="S90" s="843"/>
      <c r="T90" s="843"/>
      <c r="U90" s="843"/>
    </row>
    <row r="91" spans="1:21" ht="15.75" customHeight="1">
      <c r="A91" s="845"/>
      <c r="B91" s="845"/>
      <c r="C91" s="335"/>
      <c r="D91" s="61"/>
      <c r="E91" s="61"/>
      <c r="F91" s="61"/>
      <c r="G91" s="61"/>
      <c r="H91" s="336"/>
      <c r="I91" s="336"/>
      <c r="J91" s="403"/>
      <c r="K91" s="404"/>
      <c r="L91" s="843"/>
      <c r="M91" s="843"/>
      <c r="N91" s="843"/>
      <c r="O91" s="843"/>
      <c r="P91" s="843"/>
      <c r="Q91" s="843"/>
      <c r="R91" s="843"/>
      <c r="S91" s="843"/>
      <c r="T91" s="843"/>
      <c r="U91" s="843"/>
    </row>
    <row r="92" spans="1:21" ht="15.75" customHeight="1">
      <c r="A92" s="845"/>
      <c r="B92" s="845"/>
      <c r="C92" s="335"/>
      <c r="D92" s="61"/>
      <c r="E92" s="61"/>
      <c r="F92" s="61"/>
      <c r="G92" s="61"/>
      <c r="H92" s="336"/>
      <c r="I92" s="336"/>
      <c r="J92" s="403"/>
      <c r="K92" s="404"/>
      <c r="L92" s="843"/>
      <c r="M92" s="843"/>
      <c r="N92" s="843"/>
      <c r="O92" s="843"/>
      <c r="P92" s="843"/>
      <c r="Q92" s="843"/>
      <c r="R92" s="843"/>
      <c r="S92" s="843"/>
      <c r="T92" s="843"/>
      <c r="U92" s="843"/>
    </row>
    <row r="93" spans="1:21" ht="15.75" customHeight="1">
      <c r="A93" s="682"/>
      <c r="B93" s="682"/>
      <c r="C93" s="404"/>
      <c r="D93" s="96"/>
      <c r="E93" s="96"/>
      <c r="F93" s="96"/>
      <c r="G93" s="96"/>
      <c r="H93" s="404"/>
      <c r="I93" s="404"/>
      <c r="J93" s="405"/>
      <c r="K93" s="404"/>
      <c r="L93" s="800"/>
      <c r="M93" s="800"/>
      <c r="N93" s="800"/>
      <c r="O93" s="800"/>
      <c r="P93" s="800"/>
      <c r="Q93" s="800"/>
      <c r="R93" s="800"/>
      <c r="S93" s="800"/>
      <c r="T93" s="800"/>
      <c r="U93" s="800"/>
    </row>
    <row r="94" spans="1:21" ht="15.75" customHeight="1">
      <c r="A94" s="682"/>
      <c r="B94" s="682"/>
      <c r="C94" s="404"/>
      <c r="D94" s="96"/>
      <c r="E94" s="96"/>
      <c r="F94" s="96"/>
      <c r="G94" s="96"/>
      <c r="H94" s="404"/>
      <c r="I94" s="404"/>
      <c r="J94" s="405"/>
      <c r="K94" s="404"/>
      <c r="L94" s="800"/>
      <c r="M94" s="800"/>
      <c r="N94" s="800"/>
      <c r="O94" s="800"/>
      <c r="P94" s="800"/>
      <c r="Q94" s="800"/>
      <c r="R94" s="800"/>
      <c r="S94" s="800"/>
      <c r="T94" s="800"/>
      <c r="U94" s="800"/>
    </row>
    <row r="95" spans="1:21" ht="15.75" customHeight="1">
      <c r="A95" s="682"/>
      <c r="B95" s="682"/>
      <c r="C95" s="404"/>
      <c r="D95" s="96"/>
      <c r="E95" s="96"/>
      <c r="F95" s="96"/>
      <c r="G95" s="96"/>
      <c r="H95" s="404"/>
      <c r="I95" s="404"/>
      <c r="J95" s="405"/>
      <c r="K95" s="404"/>
      <c r="L95" s="800"/>
      <c r="M95" s="800"/>
      <c r="N95" s="800"/>
      <c r="O95" s="800"/>
      <c r="P95" s="800"/>
      <c r="Q95" s="800"/>
      <c r="R95" s="800"/>
      <c r="S95" s="800"/>
      <c r="T95" s="800"/>
      <c r="U95" s="800"/>
    </row>
    <row r="96" spans="1:21" ht="15.75" customHeight="1">
      <c r="A96" s="682"/>
      <c r="B96" s="682"/>
      <c r="C96" s="404"/>
      <c r="D96" s="96"/>
      <c r="E96" s="96"/>
      <c r="F96" s="96"/>
      <c r="G96" s="96"/>
      <c r="H96" s="404"/>
      <c r="I96" s="404"/>
      <c r="J96" s="405"/>
      <c r="K96" s="404"/>
      <c r="L96" s="800"/>
      <c r="M96" s="800"/>
      <c r="N96" s="800"/>
      <c r="O96" s="800"/>
      <c r="P96" s="800"/>
      <c r="Q96" s="800"/>
      <c r="R96" s="800"/>
      <c r="S96" s="800"/>
      <c r="T96" s="800"/>
      <c r="U96" s="800"/>
    </row>
    <row r="97" spans="1:21" ht="15.75" customHeight="1">
      <c r="A97" s="682"/>
      <c r="B97" s="682"/>
      <c r="C97" s="404"/>
      <c r="D97" s="96"/>
      <c r="E97" s="96"/>
      <c r="F97" s="96"/>
      <c r="G97" s="96"/>
      <c r="H97" s="404"/>
      <c r="I97" s="404"/>
      <c r="J97" s="405"/>
      <c r="K97" s="404"/>
      <c r="L97" s="800"/>
      <c r="M97" s="800"/>
      <c r="N97" s="800"/>
      <c r="O97" s="800"/>
      <c r="P97" s="800"/>
      <c r="Q97" s="800"/>
      <c r="R97" s="800"/>
      <c r="S97" s="800"/>
      <c r="T97" s="800"/>
      <c r="U97" s="800"/>
    </row>
    <row r="98" spans="1:21" ht="15.75" customHeight="1">
      <c r="A98" s="682"/>
      <c r="B98" s="682"/>
      <c r="C98" s="404"/>
      <c r="D98" s="96"/>
      <c r="E98" s="96"/>
      <c r="F98" s="96"/>
      <c r="G98" s="96"/>
      <c r="H98" s="404"/>
      <c r="I98" s="404"/>
      <c r="J98" s="405"/>
      <c r="K98" s="404"/>
      <c r="L98" s="800"/>
      <c r="M98" s="800"/>
      <c r="N98" s="800"/>
      <c r="O98" s="800"/>
      <c r="P98" s="800"/>
      <c r="Q98" s="800"/>
      <c r="R98" s="800"/>
      <c r="S98" s="800"/>
      <c r="T98" s="800"/>
      <c r="U98" s="800"/>
    </row>
    <row r="99" spans="1:21" ht="15.75" customHeight="1">
      <c r="A99" s="682"/>
      <c r="B99" s="682"/>
      <c r="C99" s="404"/>
      <c r="D99" s="96"/>
      <c r="E99" s="96"/>
      <c r="F99" s="96"/>
      <c r="G99" s="96"/>
      <c r="H99" s="404"/>
      <c r="I99" s="404"/>
      <c r="J99" s="405"/>
      <c r="K99" s="404"/>
      <c r="L99" s="800"/>
      <c r="M99" s="800"/>
      <c r="N99" s="800"/>
      <c r="O99" s="800"/>
      <c r="P99" s="800"/>
      <c r="Q99" s="800"/>
      <c r="R99" s="800"/>
      <c r="S99" s="800"/>
      <c r="T99" s="800"/>
      <c r="U99" s="800"/>
    </row>
    <row r="100" spans="1:21" ht="15.75" customHeight="1">
      <c r="A100" s="682"/>
      <c r="B100" s="682"/>
      <c r="C100" s="404"/>
      <c r="D100" s="96"/>
      <c r="E100" s="96"/>
      <c r="F100" s="96"/>
      <c r="G100" s="96"/>
      <c r="H100" s="404"/>
      <c r="I100" s="404"/>
      <c r="J100" s="405"/>
      <c r="K100" s="404"/>
      <c r="L100" s="800"/>
      <c r="M100" s="800"/>
      <c r="N100" s="800"/>
      <c r="O100" s="800"/>
      <c r="P100" s="800"/>
      <c r="Q100" s="800"/>
      <c r="R100" s="800"/>
      <c r="S100" s="800"/>
      <c r="T100" s="800"/>
      <c r="U100" s="800"/>
    </row>
    <row r="101" spans="1:21" ht="15.75" customHeight="1">
      <c r="A101" s="682"/>
      <c r="B101" s="682"/>
      <c r="C101" s="404"/>
      <c r="D101" s="96"/>
      <c r="E101" s="96"/>
      <c r="F101" s="96"/>
      <c r="G101" s="96"/>
      <c r="H101" s="404"/>
      <c r="I101" s="404"/>
      <c r="J101" s="405"/>
      <c r="K101" s="404"/>
      <c r="L101" s="800"/>
      <c r="M101" s="800"/>
      <c r="N101" s="800"/>
      <c r="O101" s="800"/>
      <c r="P101" s="800"/>
      <c r="Q101" s="800"/>
      <c r="R101" s="800"/>
      <c r="S101" s="800"/>
      <c r="T101" s="800"/>
      <c r="U101" s="800"/>
    </row>
    <row r="102" spans="1:21" ht="15.75" customHeight="1">
      <c r="A102" s="682"/>
      <c r="B102" s="682"/>
      <c r="C102" s="404"/>
      <c r="D102" s="96"/>
      <c r="E102" s="96"/>
      <c r="F102" s="96"/>
      <c r="G102" s="96"/>
      <c r="H102" s="404"/>
      <c r="I102" s="404"/>
      <c r="J102" s="405"/>
      <c r="K102" s="404"/>
      <c r="L102" s="800"/>
      <c r="M102" s="800"/>
      <c r="N102" s="800"/>
      <c r="O102" s="800"/>
      <c r="P102" s="800"/>
      <c r="Q102" s="800"/>
      <c r="R102" s="800"/>
      <c r="S102" s="800"/>
      <c r="T102" s="800"/>
      <c r="U102" s="800"/>
    </row>
    <row r="103" spans="1:21" ht="15.75" customHeight="1">
      <c r="A103" s="682"/>
      <c r="B103" s="682"/>
      <c r="C103" s="404"/>
      <c r="D103" s="96"/>
      <c r="E103" s="96"/>
      <c r="F103" s="96"/>
      <c r="G103" s="96"/>
      <c r="H103" s="404"/>
      <c r="I103" s="404"/>
      <c r="J103" s="405"/>
      <c r="K103" s="404"/>
      <c r="L103" s="800"/>
      <c r="M103" s="800"/>
      <c r="N103" s="800"/>
      <c r="O103" s="800"/>
      <c r="P103" s="800"/>
      <c r="Q103" s="800"/>
      <c r="R103" s="800"/>
      <c r="S103" s="800"/>
      <c r="T103" s="800"/>
      <c r="U103" s="800"/>
    </row>
    <row r="104" spans="1:21" ht="15.75" customHeight="1">
      <c r="A104" s="682"/>
      <c r="B104" s="682"/>
      <c r="C104" s="404"/>
      <c r="D104" s="96"/>
      <c r="E104" s="96"/>
      <c r="F104" s="96"/>
      <c r="G104" s="96"/>
      <c r="H104" s="404"/>
      <c r="I104" s="404"/>
      <c r="J104" s="405"/>
      <c r="K104" s="404"/>
      <c r="L104" s="800"/>
      <c r="M104" s="800"/>
      <c r="N104" s="800"/>
      <c r="O104" s="800"/>
      <c r="P104" s="800"/>
      <c r="Q104" s="800"/>
      <c r="R104" s="800"/>
      <c r="S104" s="800"/>
      <c r="T104" s="800"/>
      <c r="U104" s="800"/>
    </row>
    <row r="105" spans="1:21" ht="15.75" customHeight="1">
      <c r="A105" s="682"/>
      <c r="B105" s="682"/>
      <c r="C105" s="404"/>
      <c r="D105" s="96"/>
      <c r="E105" s="96"/>
      <c r="F105" s="96"/>
      <c r="G105" s="96"/>
      <c r="H105" s="404"/>
      <c r="I105" s="404"/>
      <c r="J105" s="405"/>
      <c r="K105" s="404"/>
      <c r="L105" s="800"/>
      <c r="M105" s="800"/>
      <c r="N105" s="800"/>
      <c r="O105" s="800"/>
      <c r="P105" s="800"/>
      <c r="Q105" s="800"/>
      <c r="R105" s="800"/>
      <c r="S105" s="800"/>
      <c r="T105" s="800"/>
      <c r="U105" s="800"/>
    </row>
    <row r="106" spans="1:21" ht="15.75" customHeight="1">
      <c r="A106" s="682"/>
      <c r="B106" s="682"/>
      <c r="C106" s="404"/>
      <c r="D106" s="96"/>
      <c r="E106" s="96"/>
      <c r="F106" s="96"/>
      <c r="G106" s="96"/>
      <c r="H106" s="404"/>
      <c r="I106" s="404"/>
      <c r="J106" s="405"/>
      <c r="K106" s="404"/>
      <c r="L106" s="800"/>
      <c r="M106" s="800"/>
      <c r="N106" s="800"/>
      <c r="O106" s="800"/>
      <c r="P106" s="800"/>
      <c r="Q106" s="800"/>
      <c r="R106" s="800"/>
      <c r="S106" s="800"/>
      <c r="T106" s="800"/>
      <c r="U106" s="800"/>
    </row>
    <row r="107" spans="1:21" ht="15.75" customHeight="1">
      <c r="A107" s="682"/>
      <c r="B107" s="682"/>
      <c r="C107" s="404"/>
      <c r="D107" s="96"/>
      <c r="E107" s="96"/>
      <c r="F107" s="96"/>
      <c r="G107" s="96"/>
      <c r="H107" s="404"/>
      <c r="I107" s="404"/>
      <c r="J107" s="405"/>
      <c r="K107" s="404"/>
      <c r="L107" s="800"/>
      <c r="M107" s="800"/>
      <c r="N107" s="800"/>
      <c r="O107" s="800"/>
      <c r="P107" s="800"/>
      <c r="Q107" s="800"/>
      <c r="R107" s="800"/>
      <c r="S107" s="800"/>
      <c r="T107" s="800"/>
      <c r="U107" s="800"/>
    </row>
    <row r="108" spans="1:21" ht="15.75" customHeight="1">
      <c r="A108" s="682"/>
      <c r="B108" s="682"/>
      <c r="C108" s="404"/>
      <c r="D108" s="96"/>
      <c r="E108" s="96"/>
      <c r="F108" s="96"/>
      <c r="G108" s="96"/>
      <c r="H108" s="404"/>
      <c r="I108" s="404"/>
      <c r="J108" s="405"/>
      <c r="K108" s="404"/>
      <c r="L108" s="800"/>
      <c r="M108" s="800"/>
      <c r="N108" s="800"/>
      <c r="O108" s="800"/>
      <c r="P108" s="800"/>
      <c r="Q108" s="800"/>
      <c r="R108" s="800"/>
      <c r="S108" s="800"/>
      <c r="T108" s="800"/>
      <c r="U108" s="800"/>
    </row>
    <row r="109" spans="1:21" ht="15.75" customHeight="1">
      <c r="A109" s="682"/>
      <c r="B109" s="682"/>
      <c r="C109" s="404"/>
      <c r="D109" s="96"/>
      <c r="E109" s="96"/>
      <c r="F109" s="96"/>
      <c r="G109" s="96"/>
      <c r="H109" s="404"/>
      <c r="I109" s="404"/>
      <c r="J109" s="405"/>
      <c r="K109" s="404"/>
      <c r="L109" s="800"/>
      <c r="M109" s="800"/>
      <c r="N109" s="800"/>
      <c r="O109" s="800"/>
      <c r="P109" s="800"/>
      <c r="Q109" s="800"/>
      <c r="R109" s="800"/>
      <c r="S109" s="800"/>
      <c r="T109" s="800"/>
      <c r="U109" s="800"/>
    </row>
    <row r="110" spans="1:21" ht="15.75" customHeight="1">
      <c r="A110" s="682"/>
      <c r="B110" s="682"/>
      <c r="C110" s="404"/>
      <c r="D110" s="96"/>
      <c r="E110" s="96"/>
      <c r="F110" s="96"/>
      <c r="G110" s="96"/>
      <c r="H110" s="404"/>
      <c r="I110" s="404"/>
      <c r="J110" s="405"/>
      <c r="K110" s="404"/>
      <c r="L110" s="800"/>
      <c r="M110" s="800"/>
      <c r="N110" s="800"/>
      <c r="O110" s="800"/>
      <c r="P110" s="800"/>
      <c r="Q110" s="800"/>
      <c r="R110" s="800"/>
      <c r="S110" s="800"/>
      <c r="T110" s="800"/>
      <c r="U110" s="800"/>
    </row>
    <row r="111" spans="1:21" ht="15.75" customHeight="1">
      <c r="A111" s="682"/>
      <c r="B111" s="682"/>
      <c r="C111" s="404"/>
      <c r="D111" s="96"/>
      <c r="E111" s="96"/>
      <c r="F111" s="96"/>
      <c r="G111" s="96"/>
      <c r="H111" s="404"/>
      <c r="I111" s="404"/>
      <c r="J111" s="405"/>
      <c r="K111" s="404"/>
      <c r="L111" s="800"/>
      <c r="M111" s="800"/>
      <c r="N111" s="800"/>
      <c r="O111" s="800"/>
      <c r="P111" s="800"/>
      <c r="Q111" s="800"/>
      <c r="R111" s="800"/>
      <c r="S111" s="800"/>
      <c r="T111" s="800"/>
      <c r="U111" s="800"/>
    </row>
    <row r="112" spans="1:21" ht="15.75" customHeight="1">
      <c r="A112" s="682"/>
      <c r="B112" s="682"/>
      <c r="C112" s="404"/>
      <c r="D112" s="96"/>
      <c r="E112" s="96"/>
      <c r="F112" s="96"/>
      <c r="G112" s="96"/>
      <c r="H112" s="404"/>
      <c r="I112" s="404"/>
      <c r="J112" s="405"/>
      <c r="K112" s="404"/>
      <c r="L112" s="800"/>
      <c r="M112" s="800"/>
      <c r="N112" s="800"/>
      <c r="O112" s="800"/>
      <c r="P112" s="800"/>
      <c r="Q112" s="800"/>
      <c r="R112" s="800"/>
      <c r="S112" s="800"/>
      <c r="T112" s="800"/>
      <c r="U112" s="800"/>
    </row>
    <row r="113" spans="1:21" ht="15.75" customHeight="1">
      <c r="A113" s="682"/>
      <c r="B113" s="682"/>
      <c r="C113" s="404"/>
      <c r="D113" s="96"/>
      <c r="E113" s="96"/>
      <c r="F113" s="96"/>
      <c r="G113" s="96"/>
      <c r="H113" s="404"/>
      <c r="I113" s="404"/>
      <c r="J113" s="405"/>
      <c r="K113" s="404"/>
      <c r="L113" s="800"/>
      <c r="M113" s="800"/>
      <c r="N113" s="800"/>
      <c r="O113" s="800"/>
      <c r="P113" s="800"/>
      <c r="Q113" s="800"/>
      <c r="R113" s="800"/>
      <c r="S113" s="800"/>
      <c r="T113" s="800"/>
      <c r="U113" s="800"/>
    </row>
    <row r="114" spans="1:21" ht="15.75" customHeight="1">
      <c r="A114" s="682"/>
      <c r="B114" s="682"/>
      <c r="C114" s="404"/>
      <c r="D114" s="96"/>
      <c r="E114" s="96"/>
      <c r="F114" s="96"/>
      <c r="G114" s="96"/>
      <c r="H114" s="404"/>
      <c r="I114" s="404"/>
      <c r="J114" s="405"/>
      <c r="K114" s="404"/>
      <c r="L114" s="800"/>
      <c r="M114" s="800"/>
      <c r="N114" s="800"/>
      <c r="O114" s="800"/>
      <c r="P114" s="800"/>
      <c r="Q114" s="800"/>
      <c r="R114" s="800"/>
      <c r="S114" s="800"/>
      <c r="T114" s="800"/>
      <c r="U114" s="800"/>
    </row>
    <row r="115" spans="1:21" ht="15.75" customHeight="1">
      <c r="A115" s="682"/>
      <c r="B115" s="682"/>
      <c r="C115" s="404"/>
      <c r="D115" s="96"/>
      <c r="E115" s="96"/>
      <c r="F115" s="96"/>
      <c r="G115" s="96"/>
      <c r="H115" s="404"/>
      <c r="I115" s="404"/>
      <c r="J115" s="405"/>
      <c r="K115" s="404"/>
      <c r="L115" s="800"/>
      <c r="M115" s="800"/>
      <c r="N115" s="800"/>
      <c r="O115" s="800"/>
      <c r="P115" s="800"/>
      <c r="Q115" s="800"/>
      <c r="R115" s="800"/>
      <c r="S115" s="800"/>
      <c r="T115" s="800"/>
      <c r="U115" s="800"/>
    </row>
    <row r="116" spans="1:21" ht="15.75" customHeight="1">
      <c r="A116" s="682"/>
      <c r="B116" s="682"/>
      <c r="C116" s="404"/>
      <c r="D116" s="96"/>
      <c r="E116" s="96"/>
      <c r="F116" s="96"/>
      <c r="G116" s="96"/>
      <c r="H116" s="404"/>
      <c r="I116" s="404"/>
      <c r="J116" s="405"/>
      <c r="K116" s="404"/>
      <c r="L116" s="800"/>
      <c r="M116" s="800"/>
      <c r="N116" s="800"/>
      <c r="O116" s="800"/>
      <c r="P116" s="800"/>
      <c r="Q116" s="800"/>
      <c r="R116" s="800"/>
      <c r="S116" s="800"/>
      <c r="T116" s="800"/>
      <c r="U116" s="800"/>
    </row>
    <row r="117" spans="1:21" ht="15.75" customHeight="1">
      <c r="A117" s="682"/>
      <c r="B117" s="682"/>
      <c r="C117" s="404"/>
      <c r="D117" s="96"/>
      <c r="E117" s="96"/>
      <c r="F117" s="96"/>
      <c r="G117" s="96"/>
      <c r="H117" s="404"/>
      <c r="I117" s="404"/>
      <c r="J117" s="405"/>
      <c r="K117" s="404"/>
      <c r="L117" s="800"/>
      <c r="M117" s="800"/>
      <c r="N117" s="800"/>
      <c r="O117" s="800"/>
      <c r="P117" s="800"/>
      <c r="Q117" s="800"/>
      <c r="R117" s="800"/>
      <c r="S117" s="800"/>
      <c r="T117" s="800"/>
      <c r="U117" s="800"/>
    </row>
    <row r="118" spans="1:21" ht="15.75" customHeight="1">
      <c r="A118" s="682"/>
      <c r="B118" s="682"/>
      <c r="C118" s="404"/>
      <c r="D118" s="96"/>
      <c r="E118" s="96"/>
      <c r="F118" s="96"/>
      <c r="G118" s="96"/>
      <c r="H118" s="404"/>
      <c r="I118" s="404"/>
      <c r="J118" s="405"/>
      <c r="K118" s="404"/>
      <c r="L118" s="800"/>
      <c r="M118" s="800"/>
      <c r="N118" s="800"/>
      <c r="O118" s="800"/>
      <c r="P118" s="800"/>
      <c r="Q118" s="800"/>
      <c r="R118" s="800"/>
      <c r="S118" s="800"/>
      <c r="T118" s="800"/>
      <c r="U118" s="800"/>
    </row>
    <row r="119" spans="1:21" ht="15.75" customHeight="1">
      <c r="A119" s="682"/>
      <c r="B119" s="682"/>
      <c r="C119" s="404"/>
      <c r="D119" s="96"/>
      <c r="E119" s="96"/>
      <c r="F119" s="96"/>
      <c r="G119" s="96"/>
      <c r="H119" s="404"/>
      <c r="I119" s="404"/>
      <c r="J119" s="405"/>
      <c r="K119" s="404"/>
      <c r="L119" s="800"/>
      <c r="M119" s="800"/>
      <c r="N119" s="800"/>
      <c r="O119" s="800"/>
      <c r="P119" s="800"/>
      <c r="Q119" s="800"/>
      <c r="R119" s="800"/>
      <c r="S119" s="800"/>
      <c r="T119" s="800"/>
      <c r="U119" s="800"/>
    </row>
    <row r="120" spans="1:21" ht="15.75" customHeight="1">
      <c r="A120" s="682"/>
      <c r="B120" s="682"/>
      <c r="C120" s="404"/>
      <c r="D120" s="96"/>
      <c r="E120" s="96"/>
      <c r="F120" s="96"/>
      <c r="G120" s="96"/>
      <c r="H120" s="404"/>
      <c r="I120" s="404"/>
      <c r="J120" s="405"/>
      <c r="K120" s="404"/>
      <c r="L120" s="800"/>
      <c r="M120" s="800"/>
      <c r="N120" s="800"/>
      <c r="O120" s="800"/>
      <c r="P120" s="800"/>
      <c r="Q120" s="800"/>
      <c r="R120" s="800"/>
      <c r="S120" s="800"/>
      <c r="T120" s="800"/>
      <c r="U120" s="800"/>
    </row>
    <row r="121" spans="1:21" ht="15.75" customHeight="1">
      <c r="A121" s="682"/>
      <c r="B121" s="682"/>
      <c r="C121" s="404"/>
      <c r="D121" s="96"/>
      <c r="E121" s="96"/>
      <c r="F121" s="96"/>
      <c r="G121" s="96"/>
      <c r="H121" s="404"/>
      <c r="I121" s="404"/>
      <c r="J121" s="405"/>
      <c r="K121" s="404"/>
      <c r="L121" s="800"/>
      <c r="M121" s="800"/>
      <c r="N121" s="800"/>
      <c r="O121" s="800"/>
      <c r="P121" s="800"/>
      <c r="Q121" s="800"/>
      <c r="R121" s="800"/>
      <c r="S121" s="800"/>
      <c r="T121" s="800"/>
      <c r="U121" s="800"/>
    </row>
    <row r="122" spans="1:21" ht="15.75" customHeight="1">
      <c r="A122" s="682"/>
      <c r="B122" s="682"/>
      <c r="C122" s="404"/>
      <c r="D122" s="96"/>
      <c r="E122" s="96"/>
      <c r="F122" s="96"/>
      <c r="G122" s="96"/>
      <c r="H122" s="404"/>
      <c r="I122" s="404"/>
      <c r="J122" s="405"/>
      <c r="K122" s="404"/>
      <c r="L122" s="800"/>
      <c r="M122" s="800"/>
      <c r="N122" s="800"/>
      <c r="O122" s="800"/>
      <c r="P122" s="800"/>
      <c r="Q122" s="800"/>
      <c r="R122" s="800"/>
      <c r="S122" s="800"/>
      <c r="T122" s="800"/>
      <c r="U122" s="800"/>
    </row>
    <row r="123" spans="1:21" ht="15.75" customHeight="1">
      <c r="A123" s="682"/>
      <c r="B123" s="682"/>
      <c r="C123" s="404"/>
      <c r="D123" s="96"/>
      <c r="E123" s="96"/>
      <c r="F123" s="96"/>
      <c r="G123" s="96"/>
      <c r="H123" s="404"/>
      <c r="I123" s="404"/>
      <c r="J123" s="405"/>
      <c r="K123" s="404"/>
      <c r="L123" s="800"/>
      <c r="M123" s="800"/>
      <c r="N123" s="800"/>
      <c r="O123" s="800"/>
      <c r="P123" s="800"/>
      <c r="Q123" s="800"/>
      <c r="R123" s="800"/>
      <c r="S123" s="800"/>
      <c r="T123" s="800"/>
      <c r="U123" s="800"/>
    </row>
    <row r="124" spans="1:21" ht="15.75" customHeight="1">
      <c r="A124" s="682"/>
      <c r="B124" s="682"/>
      <c r="C124" s="404"/>
      <c r="D124" s="96"/>
      <c r="E124" s="96"/>
      <c r="F124" s="96"/>
      <c r="G124" s="96"/>
      <c r="H124" s="404"/>
      <c r="I124" s="404"/>
      <c r="J124" s="405"/>
      <c r="K124" s="404"/>
      <c r="L124" s="800"/>
      <c r="M124" s="800"/>
      <c r="N124" s="800"/>
      <c r="O124" s="800"/>
      <c r="P124" s="800"/>
      <c r="Q124" s="800"/>
      <c r="R124" s="800"/>
      <c r="S124" s="800"/>
      <c r="T124" s="800"/>
      <c r="U124" s="800"/>
    </row>
    <row r="125" spans="1:21" ht="15.75" customHeight="1">
      <c r="A125" s="682"/>
      <c r="B125" s="682"/>
      <c r="C125" s="404"/>
      <c r="D125" s="96"/>
      <c r="E125" s="96"/>
      <c r="F125" s="96"/>
      <c r="G125" s="96"/>
      <c r="H125" s="404"/>
      <c r="I125" s="404"/>
      <c r="J125" s="405"/>
      <c r="K125" s="404"/>
      <c r="L125" s="800"/>
      <c r="M125" s="800"/>
      <c r="N125" s="800"/>
      <c r="O125" s="800"/>
      <c r="P125" s="800"/>
      <c r="Q125" s="800"/>
      <c r="R125" s="800"/>
      <c r="S125" s="800"/>
      <c r="T125" s="800"/>
      <c r="U125" s="800"/>
    </row>
    <row r="126" spans="1:21" ht="15.75" customHeight="1">
      <c r="A126" s="682"/>
      <c r="B126" s="682"/>
      <c r="C126" s="404"/>
      <c r="D126" s="96"/>
      <c r="E126" s="96"/>
      <c r="F126" s="96"/>
      <c r="G126" s="96"/>
      <c r="H126" s="404"/>
      <c r="I126" s="404"/>
      <c r="J126" s="405"/>
      <c r="K126" s="404"/>
      <c r="L126" s="800"/>
      <c r="M126" s="800"/>
      <c r="N126" s="800"/>
      <c r="O126" s="800"/>
      <c r="P126" s="800"/>
      <c r="Q126" s="800"/>
      <c r="R126" s="800"/>
      <c r="S126" s="800"/>
      <c r="T126" s="800"/>
      <c r="U126" s="800"/>
    </row>
    <row r="127" spans="1:21" ht="15.75" customHeight="1">
      <c r="A127" s="682"/>
      <c r="B127" s="682"/>
      <c r="C127" s="404"/>
      <c r="D127" s="96"/>
      <c r="E127" s="96"/>
      <c r="F127" s="96"/>
      <c r="G127" s="96"/>
      <c r="H127" s="404"/>
      <c r="I127" s="404"/>
      <c r="J127" s="405"/>
      <c r="K127" s="404"/>
      <c r="L127" s="800"/>
      <c r="M127" s="800"/>
      <c r="N127" s="800"/>
      <c r="O127" s="800"/>
      <c r="P127" s="800"/>
      <c r="Q127" s="800"/>
      <c r="R127" s="800"/>
      <c r="S127" s="800"/>
      <c r="T127" s="800"/>
      <c r="U127" s="800"/>
    </row>
    <row r="128" spans="1:21" ht="15.75" customHeight="1">
      <c r="A128" s="682"/>
      <c r="B128" s="682"/>
      <c r="C128" s="404"/>
      <c r="D128" s="96"/>
      <c r="E128" s="96"/>
      <c r="F128" s="96"/>
      <c r="G128" s="96"/>
      <c r="H128" s="404"/>
      <c r="I128" s="404"/>
      <c r="J128" s="405"/>
      <c r="K128" s="404"/>
      <c r="L128" s="800"/>
      <c r="M128" s="800"/>
      <c r="N128" s="800"/>
      <c r="O128" s="800"/>
      <c r="P128" s="800"/>
      <c r="Q128" s="800"/>
      <c r="R128" s="800"/>
      <c r="S128" s="800"/>
      <c r="T128" s="800"/>
      <c r="U128" s="800"/>
    </row>
    <row r="129" spans="1:21" ht="15.75" customHeight="1">
      <c r="A129" s="682"/>
      <c r="B129" s="682"/>
      <c r="C129" s="404"/>
      <c r="D129" s="96"/>
      <c r="E129" s="96"/>
      <c r="F129" s="96"/>
      <c r="G129" s="96"/>
      <c r="H129" s="404"/>
      <c r="I129" s="404"/>
      <c r="J129" s="405"/>
      <c r="K129" s="404"/>
      <c r="L129" s="800"/>
      <c r="M129" s="800"/>
      <c r="N129" s="800"/>
      <c r="O129" s="800"/>
      <c r="P129" s="800"/>
      <c r="Q129" s="800"/>
      <c r="R129" s="800"/>
      <c r="S129" s="800"/>
      <c r="T129" s="800"/>
      <c r="U129" s="800"/>
    </row>
    <row r="130" spans="1:21" ht="15.75" customHeight="1">
      <c r="A130" s="682"/>
      <c r="B130" s="682"/>
      <c r="C130" s="404"/>
      <c r="D130" s="96"/>
      <c r="E130" s="96"/>
      <c r="F130" s="96"/>
      <c r="G130" s="96"/>
      <c r="H130" s="404"/>
      <c r="I130" s="404"/>
      <c r="J130" s="405"/>
      <c r="K130" s="404"/>
      <c r="L130" s="800"/>
      <c r="M130" s="800"/>
      <c r="N130" s="800"/>
      <c r="O130" s="800"/>
      <c r="P130" s="800"/>
      <c r="Q130" s="800"/>
      <c r="R130" s="800"/>
      <c r="S130" s="800"/>
      <c r="T130" s="800"/>
      <c r="U130" s="800"/>
    </row>
    <row r="131" spans="1:21" ht="15.75" customHeight="1">
      <c r="A131" s="682"/>
      <c r="B131" s="682"/>
      <c r="C131" s="404"/>
      <c r="D131" s="96"/>
      <c r="E131" s="96"/>
      <c r="F131" s="96"/>
      <c r="G131" s="96"/>
      <c r="H131" s="404"/>
      <c r="I131" s="404"/>
      <c r="J131" s="405"/>
      <c r="K131" s="404"/>
      <c r="L131" s="800"/>
      <c r="M131" s="800"/>
      <c r="N131" s="800"/>
      <c r="O131" s="800"/>
      <c r="P131" s="800"/>
      <c r="Q131" s="800"/>
      <c r="R131" s="800"/>
      <c r="S131" s="800"/>
      <c r="T131" s="800"/>
      <c r="U131" s="800"/>
    </row>
    <row r="132" spans="1:21" ht="15.75" customHeight="1">
      <c r="A132" s="682"/>
      <c r="B132" s="682"/>
      <c r="C132" s="404"/>
      <c r="D132" s="96"/>
      <c r="E132" s="96"/>
      <c r="F132" s="96"/>
      <c r="G132" s="96"/>
      <c r="H132" s="404"/>
      <c r="I132" s="404"/>
      <c r="J132" s="405"/>
      <c r="K132" s="404"/>
      <c r="L132" s="800"/>
      <c r="M132" s="800"/>
      <c r="N132" s="800"/>
      <c r="O132" s="800"/>
      <c r="P132" s="800"/>
      <c r="Q132" s="800"/>
      <c r="R132" s="800"/>
      <c r="S132" s="800"/>
      <c r="T132" s="800"/>
      <c r="U132" s="800"/>
    </row>
    <row r="133" spans="1:21" ht="15.75" customHeight="1">
      <c r="A133" s="682"/>
      <c r="B133" s="682"/>
      <c r="C133" s="404"/>
      <c r="D133" s="96"/>
      <c r="E133" s="96"/>
      <c r="F133" s="96"/>
      <c r="G133" s="96"/>
      <c r="H133" s="404"/>
      <c r="I133" s="404"/>
      <c r="J133" s="405"/>
      <c r="K133" s="404"/>
      <c r="L133" s="800"/>
      <c r="M133" s="800"/>
      <c r="N133" s="800"/>
      <c r="O133" s="800"/>
      <c r="P133" s="800"/>
      <c r="Q133" s="800"/>
      <c r="R133" s="800"/>
      <c r="S133" s="800"/>
      <c r="T133" s="800"/>
      <c r="U133" s="800"/>
    </row>
    <row r="134" spans="1:21" ht="15.75" customHeight="1">
      <c r="A134" s="682"/>
      <c r="B134" s="682"/>
      <c r="C134" s="404"/>
      <c r="D134" s="96"/>
      <c r="E134" s="96"/>
      <c r="F134" s="96"/>
      <c r="G134" s="96"/>
      <c r="H134" s="404"/>
      <c r="I134" s="404"/>
      <c r="J134" s="405"/>
      <c r="K134" s="404"/>
      <c r="L134" s="800"/>
      <c r="M134" s="800"/>
      <c r="N134" s="800"/>
      <c r="O134" s="800"/>
      <c r="P134" s="800"/>
      <c r="Q134" s="800"/>
      <c r="R134" s="800"/>
      <c r="S134" s="800"/>
      <c r="T134" s="800"/>
      <c r="U134" s="800"/>
    </row>
    <row r="135" spans="1:21" ht="15.75" customHeight="1">
      <c r="A135" s="682"/>
      <c r="B135" s="682"/>
      <c r="C135" s="404"/>
      <c r="D135" s="96"/>
      <c r="E135" s="96"/>
      <c r="F135" s="96"/>
      <c r="G135" s="96"/>
      <c r="H135" s="404"/>
      <c r="I135" s="404"/>
      <c r="J135" s="405"/>
      <c r="K135" s="404"/>
      <c r="L135" s="800"/>
      <c r="M135" s="800"/>
      <c r="N135" s="800"/>
      <c r="O135" s="800"/>
      <c r="P135" s="800"/>
      <c r="Q135" s="800"/>
      <c r="R135" s="800"/>
      <c r="S135" s="800"/>
      <c r="T135" s="800"/>
      <c r="U135" s="800"/>
    </row>
    <row r="136" spans="1:21" ht="15.75" customHeight="1">
      <c r="A136" s="682"/>
      <c r="B136" s="682"/>
      <c r="C136" s="404"/>
      <c r="D136" s="96"/>
      <c r="E136" s="96"/>
      <c r="F136" s="96"/>
      <c r="G136" s="96"/>
      <c r="H136" s="404"/>
      <c r="I136" s="404"/>
      <c r="J136" s="405"/>
      <c r="K136" s="404"/>
      <c r="L136" s="800"/>
      <c r="M136" s="800"/>
      <c r="N136" s="800"/>
      <c r="O136" s="800"/>
      <c r="P136" s="800"/>
      <c r="Q136" s="800"/>
      <c r="R136" s="800"/>
      <c r="S136" s="800"/>
      <c r="T136" s="800"/>
      <c r="U136" s="800"/>
    </row>
    <row r="137" spans="1:21" ht="15.75" customHeight="1">
      <c r="A137" s="682"/>
      <c r="B137" s="682"/>
      <c r="C137" s="404"/>
      <c r="D137" s="96"/>
      <c r="E137" s="96"/>
      <c r="F137" s="96"/>
      <c r="G137" s="96"/>
      <c r="H137" s="404"/>
      <c r="I137" s="404"/>
      <c r="J137" s="405"/>
      <c r="K137" s="404"/>
      <c r="L137" s="800"/>
      <c r="M137" s="800"/>
      <c r="N137" s="800"/>
      <c r="O137" s="800"/>
      <c r="P137" s="800"/>
      <c r="Q137" s="800"/>
      <c r="R137" s="800"/>
      <c r="S137" s="800"/>
      <c r="T137" s="800"/>
      <c r="U137" s="800"/>
    </row>
    <row r="138" spans="1:21" ht="15.75" customHeight="1">
      <c r="A138" s="682"/>
      <c r="B138" s="682"/>
      <c r="C138" s="404"/>
      <c r="D138" s="96"/>
      <c r="E138" s="96"/>
      <c r="F138" s="96"/>
      <c r="G138" s="96"/>
      <c r="H138" s="404"/>
      <c r="I138" s="404"/>
      <c r="J138" s="405"/>
      <c r="K138" s="404"/>
      <c r="L138" s="800"/>
      <c r="M138" s="800"/>
      <c r="N138" s="800"/>
      <c r="O138" s="800"/>
      <c r="P138" s="800"/>
      <c r="Q138" s="800"/>
      <c r="R138" s="800"/>
      <c r="S138" s="800"/>
      <c r="T138" s="800"/>
      <c r="U138" s="800"/>
    </row>
    <row r="139" spans="1:21" ht="15.75" customHeight="1">
      <c r="A139" s="682"/>
      <c r="B139" s="682"/>
      <c r="C139" s="404"/>
      <c r="D139" s="96"/>
      <c r="E139" s="96"/>
      <c r="F139" s="96"/>
      <c r="G139" s="96"/>
      <c r="H139" s="404"/>
      <c r="I139" s="404"/>
      <c r="J139" s="405"/>
      <c r="K139" s="404"/>
      <c r="L139" s="800"/>
      <c r="M139" s="800"/>
      <c r="N139" s="800"/>
      <c r="O139" s="800"/>
      <c r="P139" s="800"/>
      <c r="Q139" s="800"/>
      <c r="R139" s="800"/>
      <c r="S139" s="800"/>
      <c r="T139" s="800"/>
      <c r="U139" s="800"/>
    </row>
    <row r="140" spans="1:21" ht="15.75" customHeight="1">
      <c r="A140" s="682"/>
      <c r="B140" s="682"/>
      <c r="C140" s="404"/>
      <c r="D140" s="96"/>
      <c r="E140" s="96"/>
      <c r="F140" s="96"/>
      <c r="G140" s="96"/>
      <c r="H140" s="404"/>
      <c r="I140" s="404"/>
      <c r="J140" s="405"/>
      <c r="K140" s="404"/>
      <c r="L140" s="800"/>
      <c r="M140" s="800"/>
      <c r="N140" s="800"/>
      <c r="O140" s="800"/>
      <c r="P140" s="800"/>
      <c r="Q140" s="800"/>
      <c r="R140" s="800"/>
      <c r="S140" s="800"/>
      <c r="T140" s="800"/>
      <c r="U140" s="800"/>
    </row>
    <row r="141" spans="1:21" ht="15.75" customHeight="1">
      <c r="A141" s="682"/>
      <c r="B141" s="682"/>
      <c r="C141" s="404"/>
      <c r="D141" s="96"/>
      <c r="E141" s="96"/>
      <c r="F141" s="96"/>
      <c r="G141" s="96"/>
      <c r="H141" s="404"/>
      <c r="I141" s="404"/>
      <c r="J141" s="405"/>
      <c r="K141" s="404"/>
      <c r="L141" s="800"/>
      <c r="M141" s="800"/>
      <c r="N141" s="800"/>
      <c r="O141" s="800"/>
      <c r="P141" s="800"/>
      <c r="Q141" s="800"/>
      <c r="R141" s="800"/>
      <c r="S141" s="800"/>
      <c r="T141" s="800"/>
      <c r="U141" s="800"/>
    </row>
    <row r="142" spans="1:21" ht="15.75" customHeight="1">
      <c r="A142" s="682"/>
      <c r="B142" s="682"/>
      <c r="C142" s="404"/>
      <c r="D142" s="96"/>
      <c r="E142" s="96"/>
      <c r="F142" s="96"/>
      <c r="G142" s="96"/>
      <c r="H142" s="404"/>
      <c r="I142" s="404"/>
      <c r="J142" s="405"/>
      <c r="K142" s="404"/>
      <c r="L142" s="800"/>
      <c r="M142" s="800"/>
      <c r="N142" s="800"/>
      <c r="O142" s="800"/>
      <c r="P142" s="800"/>
      <c r="Q142" s="800"/>
      <c r="R142" s="800"/>
      <c r="S142" s="800"/>
      <c r="T142" s="800"/>
      <c r="U142" s="800"/>
    </row>
    <row r="143" spans="1:21" ht="15.75" customHeight="1">
      <c r="A143" s="682"/>
      <c r="B143" s="682"/>
      <c r="C143" s="404"/>
      <c r="D143" s="96"/>
      <c r="E143" s="96"/>
      <c r="F143" s="96"/>
      <c r="G143" s="96"/>
      <c r="H143" s="404"/>
      <c r="I143" s="404"/>
      <c r="J143" s="405"/>
      <c r="K143" s="404"/>
      <c r="L143" s="800"/>
      <c r="M143" s="800"/>
      <c r="N143" s="800"/>
      <c r="O143" s="800"/>
      <c r="P143" s="800"/>
      <c r="Q143" s="800"/>
      <c r="R143" s="800"/>
      <c r="S143" s="800"/>
      <c r="T143" s="800"/>
      <c r="U143" s="800"/>
    </row>
    <row r="144" spans="1:21" ht="15.75" customHeight="1">
      <c r="A144" s="682"/>
      <c r="B144" s="682"/>
      <c r="C144" s="404"/>
      <c r="D144" s="96"/>
      <c r="E144" s="96"/>
      <c r="F144" s="96"/>
      <c r="G144" s="96"/>
      <c r="H144" s="404"/>
      <c r="I144" s="404"/>
      <c r="J144" s="405"/>
      <c r="K144" s="404"/>
      <c r="L144" s="800"/>
      <c r="M144" s="800"/>
      <c r="N144" s="800"/>
      <c r="O144" s="800"/>
      <c r="P144" s="800"/>
      <c r="Q144" s="800"/>
      <c r="R144" s="800"/>
      <c r="S144" s="800"/>
      <c r="T144" s="800"/>
      <c r="U144" s="800"/>
    </row>
    <row r="145" spans="1:21" ht="15.75" customHeight="1">
      <c r="A145" s="682"/>
      <c r="B145" s="682"/>
      <c r="C145" s="404"/>
      <c r="D145" s="96"/>
      <c r="E145" s="96"/>
      <c r="F145" s="96"/>
      <c r="G145" s="96"/>
      <c r="H145" s="404"/>
      <c r="I145" s="404"/>
      <c r="J145" s="405"/>
      <c r="K145" s="404"/>
      <c r="L145" s="800"/>
      <c r="M145" s="800"/>
      <c r="N145" s="800"/>
      <c r="O145" s="800"/>
      <c r="P145" s="800"/>
      <c r="Q145" s="800"/>
      <c r="R145" s="800"/>
      <c r="S145" s="800"/>
      <c r="T145" s="800"/>
      <c r="U145" s="800"/>
    </row>
    <row r="146" spans="1:21" ht="15.75" customHeight="1">
      <c r="A146" s="682"/>
      <c r="B146" s="682"/>
      <c r="C146" s="404"/>
      <c r="D146" s="96"/>
      <c r="E146" s="96"/>
      <c r="F146" s="96"/>
      <c r="G146" s="96"/>
      <c r="H146" s="404"/>
      <c r="I146" s="404"/>
      <c r="J146" s="405"/>
      <c r="K146" s="404"/>
      <c r="L146" s="800"/>
      <c r="M146" s="800"/>
      <c r="N146" s="800"/>
      <c r="O146" s="800"/>
      <c r="P146" s="800"/>
      <c r="Q146" s="800"/>
      <c r="R146" s="800"/>
      <c r="S146" s="800"/>
      <c r="T146" s="800"/>
      <c r="U146" s="800"/>
    </row>
    <row r="147" spans="1:21" ht="15.75" customHeight="1">
      <c r="A147" s="682"/>
      <c r="B147" s="682"/>
      <c r="C147" s="404"/>
      <c r="D147" s="96"/>
      <c r="E147" s="96"/>
      <c r="F147" s="96"/>
      <c r="G147" s="96"/>
      <c r="H147" s="404"/>
      <c r="I147" s="404"/>
      <c r="J147" s="405"/>
      <c r="K147" s="404"/>
      <c r="L147" s="800"/>
      <c r="M147" s="800"/>
      <c r="N147" s="800"/>
      <c r="O147" s="800"/>
      <c r="P147" s="800"/>
      <c r="Q147" s="800"/>
      <c r="R147" s="800"/>
      <c r="S147" s="800"/>
      <c r="T147" s="800"/>
      <c r="U147" s="800"/>
    </row>
    <row r="148" spans="1:21" ht="15.75" customHeight="1">
      <c r="A148" s="682"/>
      <c r="B148" s="682"/>
      <c r="C148" s="404"/>
      <c r="D148" s="96"/>
      <c r="E148" s="96"/>
      <c r="F148" s="96"/>
      <c r="G148" s="96"/>
      <c r="H148" s="404"/>
      <c r="I148" s="404"/>
      <c r="J148" s="405"/>
      <c r="K148" s="404"/>
      <c r="L148" s="800"/>
      <c r="M148" s="800"/>
      <c r="N148" s="800"/>
      <c r="O148" s="800"/>
      <c r="P148" s="800"/>
      <c r="Q148" s="800"/>
      <c r="R148" s="800"/>
      <c r="S148" s="800"/>
      <c r="T148" s="800"/>
      <c r="U148" s="800"/>
    </row>
    <row r="149" spans="1:21" ht="15.75" customHeight="1">
      <c r="A149" s="682"/>
      <c r="B149" s="682"/>
      <c r="C149" s="404"/>
      <c r="D149" s="96"/>
      <c r="E149" s="96"/>
      <c r="F149" s="96"/>
      <c r="G149" s="96"/>
      <c r="H149" s="404"/>
      <c r="I149" s="404"/>
      <c r="J149" s="405"/>
      <c r="K149" s="404"/>
      <c r="L149" s="800"/>
      <c r="M149" s="800"/>
      <c r="N149" s="800"/>
      <c r="O149" s="800"/>
      <c r="P149" s="800"/>
      <c r="Q149" s="800"/>
      <c r="R149" s="800"/>
      <c r="S149" s="800"/>
      <c r="T149" s="800"/>
      <c r="U149" s="800"/>
    </row>
    <row r="150" spans="1:21" ht="15.75" customHeight="1">
      <c r="A150" s="682"/>
      <c r="B150" s="682"/>
      <c r="C150" s="404"/>
      <c r="D150" s="96"/>
      <c r="E150" s="96"/>
      <c r="F150" s="96"/>
      <c r="G150" s="96"/>
      <c r="H150" s="404"/>
      <c r="I150" s="404"/>
      <c r="J150" s="405"/>
      <c r="K150" s="404"/>
      <c r="L150" s="800"/>
      <c r="M150" s="800"/>
      <c r="N150" s="800"/>
      <c r="O150" s="800"/>
      <c r="P150" s="800"/>
      <c r="Q150" s="800"/>
      <c r="R150" s="800"/>
      <c r="S150" s="800"/>
      <c r="T150" s="800"/>
      <c r="U150" s="800"/>
    </row>
    <row r="151" spans="1:21" ht="15.75" customHeight="1">
      <c r="A151" s="682"/>
      <c r="B151" s="682"/>
      <c r="C151" s="404"/>
      <c r="D151" s="96"/>
      <c r="E151" s="96"/>
      <c r="F151" s="96"/>
      <c r="G151" s="96"/>
      <c r="H151" s="404"/>
      <c r="I151" s="404"/>
      <c r="J151" s="405"/>
      <c r="K151" s="404"/>
      <c r="L151" s="800"/>
      <c r="M151" s="800"/>
      <c r="N151" s="800"/>
      <c r="O151" s="800"/>
      <c r="P151" s="800"/>
      <c r="Q151" s="800"/>
      <c r="R151" s="800"/>
      <c r="S151" s="800"/>
      <c r="T151" s="800"/>
      <c r="U151" s="800"/>
    </row>
    <row r="152" spans="1:21" ht="15.75" customHeight="1">
      <c r="A152" s="682"/>
      <c r="B152" s="682"/>
      <c r="C152" s="404"/>
      <c r="D152" s="96"/>
      <c r="E152" s="96"/>
      <c r="F152" s="96"/>
      <c r="G152" s="96"/>
      <c r="H152" s="404"/>
      <c r="I152" s="404"/>
      <c r="J152" s="405"/>
      <c r="K152" s="404"/>
      <c r="L152" s="800"/>
      <c r="M152" s="800"/>
      <c r="N152" s="800"/>
      <c r="O152" s="800"/>
      <c r="P152" s="800"/>
      <c r="Q152" s="800"/>
      <c r="R152" s="800"/>
      <c r="S152" s="800"/>
      <c r="T152" s="800"/>
      <c r="U152" s="800"/>
    </row>
    <row r="153" spans="1:21" ht="15.75" customHeight="1">
      <c r="A153" s="682"/>
      <c r="B153" s="682"/>
      <c r="C153" s="404"/>
      <c r="D153" s="96"/>
      <c r="E153" s="96"/>
      <c r="F153" s="96"/>
      <c r="G153" s="96"/>
      <c r="H153" s="404"/>
      <c r="I153" s="404"/>
      <c r="J153" s="405"/>
      <c r="K153" s="404"/>
      <c r="L153" s="800"/>
      <c r="M153" s="800"/>
      <c r="N153" s="800"/>
      <c r="O153" s="800"/>
      <c r="P153" s="800"/>
      <c r="Q153" s="800"/>
      <c r="R153" s="800"/>
      <c r="S153" s="800"/>
      <c r="T153" s="800"/>
      <c r="U153" s="800"/>
    </row>
    <row r="154" spans="1:21" ht="15.75" customHeight="1">
      <c r="A154" s="682"/>
      <c r="B154" s="682"/>
      <c r="C154" s="404"/>
      <c r="D154" s="96"/>
      <c r="E154" s="96"/>
      <c r="F154" s="96"/>
      <c r="G154" s="96"/>
      <c r="H154" s="404"/>
      <c r="I154" s="404"/>
      <c r="J154" s="405"/>
      <c r="K154" s="404"/>
      <c r="L154" s="800"/>
      <c r="M154" s="800"/>
      <c r="N154" s="800"/>
      <c r="O154" s="800"/>
      <c r="P154" s="800"/>
      <c r="Q154" s="800"/>
      <c r="R154" s="800"/>
      <c r="S154" s="800"/>
      <c r="T154" s="800"/>
      <c r="U154" s="800"/>
    </row>
    <row r="155" spans="1:21" ht="15.75" customHeight="1">
      <c r="A155" s="682"/>
      <c r="B155" s="682"/>
      <c r="C155" s="404"/>
      <c r="D155" s="96"/>
      <c r="E155" s="96"/>
      <c r="F155" s="96"/>
      <c r="G155" s="96"/>
      <c r="H155" s="404"/>
      <c r="I155" s="404"/>
      <c r="J155" s="405"/>
      <c r="K155" s="404"/>
      <c r="L155" s="800"/>
      <c r="M155" s="800"/>
      <c r="N155" s="800"/>
      <c r="O155" s="800"/>
      <c r="P155" s="800"/>
      <c r="Q155" s="800"/>
      <c r="R155" s="800"/>
      <c r="S155" s="800"/>
      <c r="T155" s="800"/>
      <c r="U155" s="800"/>
    </row>
    <row r="156" spans="1:21" ht="15.75" customHeight="1">
      <c r="A156" s="682"/>
      <c r="B156" s="682"/>
      <c r="C156" s="404"/>
      <c r="D156" s="96"/>
      <c r="E156" s="96"/>
      <c r="F156" s="96"/>
      <c r="G156" s="96"/>
      <c r="H156" s="404"/>
      <c r="I156" s="404"/>
      <c r="J156" s="405"/>
      <c r="K156" s="404"/>
      <c r="L156" s="800"/>
      <c r="M156" s="800"/>
      <c r="N156" s="800"/>
      <c r="O156" s="800"/>
      <c r="P156" s="800"/>
      <c r="Q156" s="800"/>
      <c r="R156" s="800"/>
      <c r="S156" s="800"/>
      <c r="T156" s="800"/>
      <c r="U156" s="800"/>
    </row>
    <row r="157" spans="1:21" ht="15.75" customHeight="1">
      <c r="A157" s="682"/>
      <c r="B157" s="682"/>
      <c r="C157" s="404"/>
      <c r="D157" s="96"/>
      <c r="E157" s="96"/>
      <c r="F157" s="96"/>
      <c r="G157" s="96"/>
      <c r="H157" s="404"/>
      <c r="I157" s="404"/>
      <c r="J157" s="405"/>
      <c r="K157" s="404"/>
      <c r="L157" s="800"/>
      <c r="M157" s="800"/>
      <c r="N157" s="800"/>
      <c r="O157" s="800"/>
      <c r="P157" s="800"/>
      <c r="Q157" s="800"/>
      <c r="R157" s="800"/>
      <c r="S157" s="800"/>
      <c r="T157" s="800"/>
      <c r="U157" s="800"/>
    </row>
    <row r="158" spans="1:21" ht="15.75" customHeight="1">
      <c r="A158" s="682"/>
      <c r="B158" s="682"/>
      <c r="C158" s="404"/>
      <c r="D158" s="96"/>
      <c r="E158" s="96"/>
      <c r="F158" s="96"/>
      <c r="G158" s="96"/>
      <c r="H158" s="404"/>
      <c r="I158" s="404"/>
      <c r="J158" s="405"/>
      <c r="K158" s="404"/>
      <c r="L158" s="800"/>
      <c r="M158" s="800"/>
      <c r="N158" s="800"/>
      <c r="O158" s="800"/>
      <c r="P158" s="800"/>
      <c r="Q158" s="800"/>
      <c r="R158" s="800"/>
      <c r="S158" s="800"/>
      <c r="T158" s="800"/>
      <c r="U158" s="800"/>
    </row>
    <row r="159" spans="1:21" ht="15.75" customHeight="1">
      <c r="A159" s="682"/>
      <c r="B159" s="682"/>
      <c r="C159" s="404"/>
      <c r="D159" s="96"/>
      <c r="E159" s="96"/>
      <c r="F159" s="96"/>
      <c r="G159" s="96"/>
      <c r="H159" s="404"/>
      <c r="I159" s="404"/>
      <c r="J159" s="405"/>
      <c r="K159" s="404"/>
      <c r="L159" s="800"/>
      <c r="M159" s="800"/>
      <c r="N159" s="800"/>
      <c r="O159" s="800"/>
      <c r="P159" s="800"/>
      <c r="Q159" s="800"/>
      <c r="R159" s="800"/>
      <c r="S159" s="800"/>
      <c r="T159" s="800"/>
      <c r="U159" s="800"/>
    </row>
    <row r="160" spans="1:21" ht="15.75" customHeight="1">
      <c r="A160" s="682"/>
      <c r="B160" s="682"/>
      <c r="C160" s="404"/>
      <c r="D160" s="96"/>
      <c r="E160" s="96"/>
      <c r="F160" s="96"/>
      <c r="G160" s="96"/>
      <c r="H160" s="404"/>
      <c r="I160" s="404"/>
      <c r="J160" s="405"/>
      <c r="K160" s="404"/>
      <c r="L160" s="800"/>
      <c r="M160" s="800"/>
      <c r="N160" s="800"/>
      <c r="O160" s="800"/>
      <c r="P160" s="800"/>
      <c r="Q160" s="800"/>
      <c r="R160" s="800"/>
      <c r="S160" s="800"/>
      <c r="T160" s="800"/>
      <c r="U160" s="800"/>
    </row>
    <row r="161" spans="1:21" ht="15.75" customHeight="1">
      <c r="A161" s="682"/>
      <c r="B161" s="682"/>
      <c r="C161" s="404"/>
      <c r="D161" s="96"/>
      <c r="E161" s="96"/>
      <c r="F161" s="96"/>
      <c r="G161" s="96"/>
      <c r="H161" s="404"/>
      <c r="I161" s="404"/>
      <c r="J161" s="405"/>
      <c r="K161" s="404"/>
      <c r="L161" s="800"/>
      <c r="M161" s="800"/>
      <c r="N161" s="800"/>
      <c r="O161" s="800"/>
      <c r="P161" s="800"/>
      <c r="Q161" s="800"/>
      <c r="R161" s="800"/>
      <c r="S161" s="800"/>
      <c r="T161" s="800"/>
      <c r="U161" s="800"/>
    </row>
    <row r="162" spans="1:21" ht="15.75" customHeight="1">
      <c r="A162" s="682"/>
      <c r="B162" s="682"/>
      <c r="C162" s="404"/>
      <c r="D162" s="96"/>
      <c r="E162" s="96"/>
      <c r="F162" s="96"/>
      <c r="G162" s="96"/>
      <c r="H162" s="404"/>
      <c r="I162" s="404"/>
      <c r="J162" s="405"/>
      <c r="K162" s="404"/>
      <c r="L162" s="800"/>
      <c r="M162" s="800"/>
      <c r="N162" s="800"/>
      <c r="O162" s="800"/>
      <c r="P162" s="800"/>
      <c r="Q162" s="800"/>
      <c r="R162" s="800"/>
      <c r="S162" s="800"/>
      <c r="T162" s="800"/>
      <c r="U162" s="800"/>
    </row>
    <row r="163" spans="1:21" ht="15.75" customHeight="1">
      <c r="A163" s="682"/>
      <c r="B163" s="682"/>
      <c r="C163" s="404"/>
      <c r="D163" s="96"/>
      <c r="E163" s="96"/>
      <c r="F163" s="96"/>
      <c r="G163" s="96"/>
      <c r="H163" s="404"/>
      <c r="I163" s="404"/>
      <c r="J163" s="405"/>
      <c r="K163" s="404"/>
      <c r="L163" s="800"/>
      <c r="M163" s="800"/>
      <c r="N163" s="800"/>
      <c r="O163" s="800"/>
      <c r="P163" s="800"/>
      <c r="Q163" s="800"/>
      <c r="R163" s="800"/>
      <c r="S163" s="800"/>
      <c r="T163" s="800"/>
      <c r="U163" s="800"/>
    </row>
    <row r="164" spans="1:21" ht="15.75" customHeight="1">
      <c r="A164" s="682"/>
      <c r="B164" s="682"/>
      <c r="C164" s="404"/>
      <c r="D164" s="96"/>
      <c r="E164" s="96"/>
      <c r="F164" s="96"/>
      <c r="G164" s="96"/>
      <c r="H164" s="404"/>
      <c r="I164" s="404"/>
      <c r="J164" s="405"/>
      <c r="K164" s="404"/>
      <c r="L164" s="800"/>
      <c r="M164" s="800"/>
      <c r="N164" s="800"/>
      <c r="O164" s="800"/>
      <c r="P164" s="800"/>
      <c r="Q164" s="800"/>
      <c r="R164" s="800"/>
      <c r="S164" s="800"/>
      <c r="T164" s="800"/>
      <c r="U164" s="800"/>
    </row>
    <row r="165" spans="1:21" ht="15.75" customHeight="1">
      <c r="A165" s="682"/>
      <c r="B165" s="682"/>
      <c r="C165" s="404"/>
      <c r="D165" s="96"/>
      <c r="E165" s="96"/>
      <c r="F165" s="96"/>
      <c r="G165" s="96"/>
      <c r="H165" s="404"/>
      <c r="I165" s="404"/>
      <c r="J165" s="405"/>
      <c r="K165" s="404"/>
      <c r="L165" s="800"/>
      <c r="M165" s="800"/>
      <c r="N165" s="800"/>
      <c r="O165" s="800"/>
      <c r="P165" s="800"/>
      <c r="Q165" s="800"/>
      <c r="R165" s="800"/>
      <c r="S165" s="800"/>
      <c r="T165" s="800"/>
      <c r="U165" s="800"/>
    </row>
    <row r="166" spans="1:21" ht="15.75" customHeight="1">
      <c r="A166" s="682"/>
      <c r="B166" s="682"/>
      <c r="C166" s="404"/>
      <c r="D166" s="96"/>
      <c r="E166" s="96"/>
      <c r="F166" s="96"/>
      <c r="G166" s="96"/>
      <c r="H166" s="404"/>
      <c r="I166" s="404"/>
      <c r="J166" s="405"/>
      <c r="K166" s="404"/>
      <c r="L166" s="800"/>
      <c r="M166" s="800"/>
      <c r="N166" s="800"/>
      <c r="O166" s="800"/>
      <c r="P166" s="800"/>
      <c r="Q166" s="800"/>
      <c r="R166" s="800"/>
      <c r="S166" s="800"/>
      <c r="T166" s="800"/>
      <c r="U166" s="800"/>
    </row>
    <row r="167" spans="1:21" ht="15.75" customHeight="1">
      <c r="A167" s="682"/>
      <c r="B167" s="682"/>
      <c r="C167" s="404"/>
      <c r="D167" s="96"/>
      <c r="E167" s="96"/>
      <c r="F167" s="96"/>
      <c r="G167" s="96"/>
      <c r="H167" s="404"/>
      <c r="I167" s="404"/>
      <c r="J167" s="405"/>
      <c r="K167" s="404"/>
      <c r="L167" s="800"/>
      <c r="M167" s="800"/>
      <c r="N167" s="800"/>
      <c r="O167" s="800"/>
      <c r="P167" s="800"/>
      <c r="Q167" s="800"/>
      <c r="R167" s="800"/>
      <c r="S167" s="800"/>
      <c r="T167" s="800"/>
      <c r="U167" s="800"/>
    </row>
    <row r="168" spans="1:21" ht="15.75" customHeight="1">
      <c r="A168" s="682"/>
      <c r="B168" s="682"/>
      <c r="C168" s="404"/>
      <c r="D168" s="96"/>
      <c r="E168" s="96"/>
      <c r="F168" s="96"/>
      <c r="G168" s="96"/>
      <c r="H168" s="404"/>
      <c r="I168" s="404"/>
      <c r="J168" s="405"/>
      <c r="K168" s="404"/>
      <c r="L168" s="800"/>
      <c r="M168" s="800"/>
      <c r="N168" s="800"/>
      <c r="O168" s="800"/>
      <c r="P168" s="800"/>
      <c r="Q168" s="800"/>
      <c r="R168" s="800"/>
      <c r="S168" s="800"/>
      <c r="T168" s="800"/>
      <c r="U168" s="800"/>
    </row>
    <row r="169" spans="1:21" ht="15.75" customHeight="1">
      <c r="A169" s="682"/>
      <c r="B169" s="682"/>
      <c r="C169" s="404"/>
      <c r="D169" s="96"/>
      <c r="E169" s="96"/>
      <c r="F169" s="96"/>
      <c r="G169" s="96"/>
      <c r="H169" s="404"/>
      <c r="I169" s="404"/>
      <c r="J169" s="405"/>
      <c r="K169" s="404"/>
      <c r="L169" s="800"/>
      <c r="M169" s="800"/>
      <c r="N169" s="800"/>
      <c r="O169" s="800"/>
      <c r="P169" s="800"/>
      <c r="Q169" s="800"/>
      <c r="R169" s="800"/>
      <c r="S169" s="800"/>
      <c r="T169" s="800"/>
      <c r="U169" s="800"/>
    </row>
    <row r="170" spans="1:21" ht="15.75" customHeight="1">
      <c r="A170" s="682"/>
      <c r="B170" s="682"/>
      <c r="C170" s="404"/>
      <c r="D170" s="96"/>
      <c r="E170" s="96"/>
      <c r="F170" s="96"/>
      <c r="G170" s="96"/>
      <c r="H170" s="404"/>
      <c r="I170" s="404"/>
      <c r="J170" s="405"/>
      <c r="K170" s="404"/>
      <c r="L170" s="800"/>
      <c r="M170" s="800"/>
      <c r="N170" s="800"/>
      <c r="O170" s="800"/>
      <c r="P170" s="800"/>
      <c r="Q170" s="800"/>
      <c r="R170" s="800"/>
      <c r="S170" s="800"/>
      <c r="T170" s="800"/>
      <c r="U170" s="800"/>
    </row>
    <row r="171" spans="1:21" ht="15.75" customHeight="1">
      <c r="A171" s="682"/>
      <c r="B171" s="682"/>
      <c r="C171" s="404"/>
      <c r="D171" s="96"/>
      <c r="E171" s="96"/>
      <c r="F171" s="96"/>
      <c r="G171" s="96"/>
      <c r="H171" s="404"/>
      <c r="I171" s="404"/>
      <c r="J171" s="405"/>
      <c r="K171" s="404"/>
      <c r="L171" s="800"/>
      <c r="M171" s="800"/>
      <c r="N171" s="800"/>
      <c r="O171" s="800"/>
      <c r="P171" s="800"/>
      <c r="Q171" s="800"/>
      <c r="R171" s="800"/>
      <c r="S171" s="800"/>
      <c r="T171" s="800"/>
      <c r="U171" s="800"/>
    </row>
    <row r="172" spans="1:21" ht="15.75" customHeight="1">
      <c r="A172" s="682"/>
      <c r="B172" s="682"/>
      <c r="C172" s="404"/>
      <c r="D172" s="96"/>
      <c r="E172" s="96"/>
      <c r="F172" s="96"/>
      <c r="G172" s="96"/>
      <c r="H172" s="404"/>
      <c r="I172" s="404"/>
      <c r="J172" s="405"/>
      <c r="K172" s="404"/>
      <c r="L172" s="800"/>
      <c r="M172" s="800"/>
      <c r="N172" s="800"/>
      <c r="O172" s="800"/>
      <c r="P172" s="800"/>
      <c r="Q172" s="800"/>
      <c r="R172" s="800"/>
      <c r="S172" s="800"/>
      <c r="T172" s="800"/>
      <c r="U172" s="800"/>
    </row>
    <row r="173" spans="1:21" ht="15.75" customHeight="1">
      <c r="A173" s="682"/>
      <c r="B173" s="682"/>
      <c r="C173" s="404"/>
      <c r="D173" s="96"/>
      <c r="E173" s="96"/>
      <c r="F173" s="96"/>
      <c r="G173" s="96"/>
      <c r="H173" s="404"/>
      <c r="I173" s="404"/>
      <c r="J173" s="405"/>
      <c r="K173" s="404"/>
      <c r="L173" s="800"/>
      <c r="M173" s="800"/>
      <c r="N173" s="800"/>
      <c r="O173" s="800"/>
      <c r="P173" s="800"/>
      <c r="Q173" s="800"/>
      <c r="R173" s="800"/>
      <c r="S173" s="800"/>
      <c r="T173" s="800"/>
      <c r="U173" s="800"/>
    </row>
    <row r="174" spans="1:21" ht="15.75" customHeight="1">
      <c r="A174" s="682"/>
      <c r="B174" s="682"/>
      <c r="C174" s="404"/>
      <c r="D174" s="96"/>
      <c r="E174" s="96"/>
      <c r="F174" s="96"/>
      <c r="G174" s="96"/>
      <c r="H174" s="404"/>
      <c r="I174" s="404"/>
      <c r="J174" s="405"/>
      <c r="K174" s="404"/>
      <c r="L174" s="800"/>
      <c r="M174" s="800"/>
      <c r="N174" s="800"/>
      <c r="O174" s="800"/>
      <c r="P174" s="800"/>
      <c r="Q174" s="800"/>
      <c r="R174" s="800"/>
      <c r="S174" s="800"/>
      <c r="T174" s="800"/>
      <c r="U174" s="800"/>
    </row>
    <row r="175" spans="1:21" ht="15.75" customHeight="1">
      <c r="A175" s="682"/>
      <c r="B175" s="682"/>
      <c r="C175" s="404"/>
      <c r="D175" s="96"/>
      <c r="E175" s="96"/>
      <c r="F175" s="96"/>
      <c r="G175" s="96"/>
      <c r="H175" s="404"/>
      <c r="I175" s="404"/>
      <c r="J175" s="405"/>
      <c r="K175" s="404"/>
      <c r="L175" s="800"/>
      <c r="M175" s="800"/>
      <c r="N175" s="800"/>
      <c r="O175" s="800"/>
      <c r="P175" s="800"/>
      <c r="Q175" s="800"/>
      <c r="R175" s="800"/>
      <c r="S175" s="800"/>
      <c r="T175" s="800"/>
      <c r="U175" s="800"/>
    </row>
    <row r="176" spans="1:21" ht="15.75" customHeight="1">
      <c r="A176" s="682"/>
      <c r="B176" s="682"/>
      <c r="C176" s="404"/>
      <c r="D176" s="96"/>
      <c r="E176" s="96"/>
      <c r="F176" s="96"/>
      <c r="G176" s="96"/>
      <c r="H176" s="404"/>
      <c r="I176" s="404"/>
      <c r="J176" s="405"/>
      <c r="K176" s="404"/>
      <c r="L176" s="800"/>
      <c r="M176" s="800"/>
      <c r="N176" s="800"/>
      <c r="O176" s="800"/>
      <c r="P176" s="800"/>
      <c r="Q176" s="800"/>
      <c r="R176" s="800"/>
      <c r="S176" s="800"/>
      <c r="T176" s="800"/>
      <c r="U176" s="800"/>
    </row>
    <row r="177" spans="1:21" ht="15.75" customHeight="1">
      <c r="A177" s="682"/>
      <c r="B177" s="682"/>
      <c r="C177" s="404"/>
      <c r="D177" s="96"/>
      <c r="E177" s="96"/>
      <c r="F177" s="96"/>
      <c r="G177" s="96"/>
      <c r="H177" s="404"/>
      <c r="I177" s="404"/>
      <c r="J177" s="405"/>
      <c r="K177" s="404"/>
      <c r="L177" s="800"/>
      <c r="M177" s="800"/>
      <c r="N177" s="800"/>
      <c r="O177" s="800"/>
      <c r="P177" s="800"/>
      <c r="Q177" s="800"/>
      <c r="R177" s="800"/>
      <c r="S177" s="800"/>
      <c r="T177" s="800"/>
      <c r="U177" s="800"/>
    </row>
    <row r="178" spans="1:21" ht="15.75" customHeight="1">
      <c r="A178" s="682"/>
      <c r="B178" s="682"/>
      <c r="C178" s="404"/>
      <c r="D178" s="96"/>
      <c r="E178" s="96"/>
      <c r="F178" s="96"/>
      <c r="G178" s="96"/>
      <c r="H178" s="404"/>
      <c r="I178" s="404"/>
      <c r="J178" s="405"/>
      <c r="K178" s="404"/>
      <c r="L178" s="800"/>
      <c r="M178" s="800"/>
      <c r="N178" s="800"/>
      <c r="O178" s="800"/>
      <c r="P178" s="800"/>
      <c r="Q178" s="800"/>
      <c r="R178" s="800"/>
      <c r="S178" s="800"/>
      <c r="T178" s="800"/>
      <c r="U178" s="800"/>
    </row>
    <row r="179" spans="1:21" ht="15.75" customHeight="1">
      <c r="A179" s="682"/>
      <c r="B179" s="682"/>
      <c r="C179" s="404"/>
      <c r="D179" s="96"/>
      <c r="E179" s="96"/>
      <c r="F179" s="96"/>
      <c r="G179" s="96"/>
      <c r="H179" s="404"/>
      <c r="I179" s="404"/>
      <c r="J179" s="405"/>
      <c r="K179" s="404"/>
      <c r="L179" s="800"/>
      <c r="M179" s="800"/>
      <c r="N179" s="800"/>
      <c r="O179" s="800"/>
      <c r="P179" s="800"/>
      <c r="Q179" s="800"/>
      <c r="R179" s="800"/>
      <c r="S179" s="800"/>
      <c r="T179" s="800"/>
      <c r="U179" s="800"/>
    </row>
    <row r="180" spans="1:21" ht="15.75" customHeight="1">
      <c r="A180" s="682"/>
      <c r="B180" s="682"/>
      <c r="C180" s="404"/>
      <c r="D180" s="96"/>
      <c r="E180" s="96"/>
      <c r="F180" s="96"/>
      <c r="G180" s="96"/>
      <c r="H180" s="404"/>
      <c r="I180" s="404"/>
      <c r="J180" s="405"/>
      <c r="K180" s="404"/>
      <c r="L180" s="800"/>
      <c r="M180" s="800"/>
      <c r="N180" s="800"/>
      <c r="O180" s="800"/>
      <c r="P180" s="800"/>
      <c r="Q180" s="800"/>
      <c r="R180" s="800"/>
      <c r="S180" s="800"/>
      <c r="T180" s="800"/>
      <c r="U180" s="800"/>
    </row>
    <row r="181" spans="1:21" ht="15.75" customHeight="1">
      <c r="A181" s="682"/>
      <c r="B181" s="682"/>
      <c r="C181" s="404"/>
      <c r="D181" s="96"/>
      <c r="E181" s="96"/>
      <c r="F181" s="96"/>
      <c r="G181" s="96"/>
      <c r="H181" s="404"/>
      <c r="I181" s="404"/>
      <c r="J181" s="405"/>
      <c r="K181" s="404"/>
      <c r="L181" s="800"/>
      <c r="M181" s="800"/>
      <c r="N181" s="800"/>
      <c r="O181" s="800"/>
      <c r="P181" s="800"/>
      <c r="Q181" s="800"/>
      <c r="R181" s="800"/>
      <c r="S181" s="800"/>
      <c r="T181" s="800"/>
      <c r="U181" s="800"/>
    </row>
    <row r="182" spans="1:21" ht="15.75" customHeight="1">
      <c r="A182" s="682"/>
      <c r="B182" s="682"/>
      <c r="C182" s="404"/>
      <c r="D182" s="96"/>
      <c r="E182" s="96"/>
      <c r="F182" s="96"/>
      <c r="G182" s="96"/>
      <c r="H182" s="404"/>
      <c r="I182" s="404"/>
      <c r="J182" s="405"/>
      <c r="K182" s="404"/>
      <c r="L182" s="800"/>
      <c r="M182" s="800"/>
      <c r="N182" s="800"/>
      <c r="O182" s="800"/>
      <c r="P182" s="800"/>
      <c r="Q182" s="800"/>
      <c r="R182" s="800"/>
      <c r="S182" s="800"/>
      <c r="T182" s="800"/>
      <c r="U182" s="800"/>
    </row>
    <row r="183" spans="1:21" ht="15.75" customHeight="1">
      <c r="A183" s="682"/>
      <c r="B183" s="682"/>
      <c r="C183" s="404"/>
      <c r="D183" s="96"/>
      <c r="E183" s="96"/>
      <c r="F183" s="96"/>
      <c r="G183" s="96"/>
      <c r="H183" s="404"/>
      <c r="I183" s="404"/>
      <c r="J183" s="405"/>
      <c r="K183" s="404"/>
      <c r="L183" s="800"/>
      <c r="M183" s="800"/>
      <c r="N183" s="800"/>
      <c r="O183" s="800"/>
      <c r="P183" s="800"/>
      <c r="Q183" s="800"/>
      <c r="R183" s="800"/>
      <c r="S183" s="800"/>
      <c r="T183" s="800"/>
      <c r="U183" s="800"/>
    </row>
    <row r="184" spans="1:21" ht="15.75" customHeight="1">
      <c r="A184" s="682"/>
      <c r="B184" s="682"/>
      <c r="C184" s="404"/>
      <c r="D184" s="96"/>
      <c r="E184" s="96"/>
      <c r="F184" s="96"/>
      <c r="G184" s="96"/>
      <c r="H184" s="404"/>
      <c r="I184" s="404"/>
      <c r="J184" s="405"/>
      <c r="K184" s="404"/>
      <c r="L184" s="800"/>
      <c r="M184" s="800"/>
      <c r="N184" s="800"/>
      <c r="O184" s="800"/>
      <c r="P184" s="800"/>
      <c r="Q184" s="800"/>
      <c r="R184" s="800"/>
      <c r="S184" s="800"/>
      <c r="T184" s="800"/>
      <c r="U184" s="800"/>
    </row>
    <row r="185" spans="1:21" ht="15.75" customHeight="1">
      <c r="A185" s="682"/>
      <c r="B185" s="682"/>
      <c r="C185" s="404"/>
      <c r="D185" s="96"/>
      <c r="E185" s="96"/>
      <c r="F185" s="96"/>
      <c r="G185" s="96"/>
      <c r="H185" s="404"/>
      <c r="I185" s="404"/>
      <c r="J185" s="405"/>
      <c r="K185" s="404"/>
      <c r="L185" s="800"/>
      <c r="M185" s="800"/>
      <c r="N185" s="800"/>
      <c r="O185" s="800"/>
      <c r="P185" s="800"/>
      <c r="Q185" s="800"/>
      <c r="R185" s="800"/>
      <c r="S185" s="800"/>
      <c r="T185" s="800"/>
      <c r="U185" s="800"/>
    </row>
    <row r="186" spans="1:21" ht="15.75" customHeight="1">
      <c r="A186" s="682"/>
      <c r="B186" s="682"/>
      <c r="C186" s="404"/>
      <c r="D186" s="96"/>
      <c r="E186" s="96"/>
      <c r="F186" s="96"/>
      <c r="G186" s="96"/>
      <c r="H186" s="404"/>
      <c r="I186" s="404"/>
      <c r="J186" s="405"/>
      <c r="K186" s="404"/>
      <c r="L186" s="800"/>
      <c r="M186" s="800"/>
      <c r="N186" s="800"/>
      <c r="O186" s="800"/>
      <c r="P186" s="800"/>
      <c r="Q186" s="800"/>
      <c r="R186" s="800"/>
      <c r="S186" s="800"/>
      <c r="T186" s="800"/>
      <c r="U186" s="800"/>
    </row>
    <row r="187" spans="1:21" ht="15.75" customHeight="1">
      <c r="A187" s="682"/>
      <c r="B187" s="682"/>
      <c r="C187" s="404"/>
      <c r="D187" s="96"/>
      <c r="E187" s="96"/>
      <c r="F187" s="96"/>
      <c r="G187" s="96"/>
      <c r="H187" s="404"/>
      <c r="I187" s="404"/>
      <c r="J187" s="405"/>
      <c r="K187" s="404"/>
      <c r="L187" s="800"/>
      <c r="M187" s="800"/>
      <c r="N187" s="800"/>
      <c r="O187" s="800"/>
      <c r="P187" s="800"/>
      <c r="Q187" s="800"/>
      <c r="R187" s="800"/>
      <c r="S187" s="800"/>
      <c r="T187" s="800"/>
      <c r="U187" s="800"/>
    </row>
    <row r="188" spans="1:21" ht="15.75" customHeight="1">
      <c r="A188" s="682"/>
      <c r="B188" s="682"/>
      <c r="C188" s="404"/>
      <c r="D188" s="96"/>
      <c r="E188" s="96"/>
      <c r="F188" s="96"/>
      <c r="G188" s="96"/>
      <c r="H188" s="404"/>
      <c r="I188" s="404"/>
      <c r="J188" s="405"/>
      <c r="K188" s="404"/>
      <c r="L188" s="800"/>
      <c r="M188" s="800"/>
      <c r="N188" s="800"/>
      <c r="O188" s="800"/>
      <c r="P188" s="800"/>
      <c r="Q188" s="800"/>
      <c r="R188" s="800"/>
      <c r="S188" s="800"/>
      <c r="T188" s="800"/>
      <c r="U188" s="800"/>
    </row>
    <row r="189" spans="1:21" ht="15.75" customHeight="1">
      <c r="A189" s="682"/>
      <c r="B189" s="682"/>
      <c r="C189" s="404"/>
      <c r="D189" s="96"/>
      <c r="E189" s="96"/>
      <c r="F189" s="96"/>
      <c r="G189" s="96"/>
      <c r="H189" s="404"/>
      <c r="I189" s="404"/>
      <c r="J189" s="405"/>
      <c r="K189" s="404"/>
      <c r="L189" s="800"/>
      <c r="M189" s="800"/>
      <c r="N189" s="800"/>
      <c r="O189" s="800"/>
      <c r="P189" s="800"/>
      <c r="Q189" s="800"/>
      <c r="R189" s="800"/>
      <c r="S189" s="800"/>
      <c r="T189" s="800"/>
      <c r="U189" s="800"/>
    </row>
    <row r="190" spans="1:21" ht="15.75" customHeight="1">
      <c r="A190" s="682"/>
      <c r="B190" s="682"/>
      <c r="C190" s="404"/>
      <c r="D190" s="96"/>
      <c r="E190" s="96"/>
      <c r="F190" s="96"/>
      <c r="G190" s="96"/>
      <c r="H190" s="404"/>
      <c r="I190" s="404"/>
      <c r="J190" s="405"/>
      <c r="K190" s="404"/>
      <c r="L190" s="800"/>
      <c r="M190" s="800"/>
      <c r="N190" s="800"/>
      <c r="O190" s="800"/>
      <c r="P190" s="800"/>
      <c r="Q190" s="800"/>
      <c r="R190" s="800"/>
      <c r="S190" s="800"/>
      <c r="T190" s="800"/>
      <c r="U190" s="800"/>
    </row>
    <row r="191" spans="1:21" ht="15.75" customHeight="1">
      <c r="A191" s="682"/>
      <c r="B191" s="682"/>
      <c r="C191" s="404"/>
      <c r="D191" s="96"/>
      <c r="E191" s="96"/>
      <c r="F191" s="96"/>
      <c r="G191" s="96"/>
      <c r="H191" s="404"/>
      <c r="I191" s="404"/>
      <c r="J191" s="405"/>
      <c r="K191" s="404"/>
      <c r="L191" s="800"/>
      <c r="M191" s="800"/>
      <c r="N191" s="800"/>
      <c r="O191" s="800"/>
      <c r="P191" s="800"/>
      <c r="Q191" s="800"/>
      <c r="R191" s="800"/>
      <c r="S191" s="800"/>
      <c r="T191" s="800"/>
      <c r="U191" s="800"/>
    </row>
    <row r="192" spans="1:21" ht="15.75" customHeight="1">
      <c r="A192" s="682"/>
      <c r="B192" s="682"/>
      <c r="C192" s="404"/>
      <c r="D192" s="96"/>
      <c r="E192" s="96"/>
      <c r="F192" s="96"/>
      <c r="G192" s="96"/>
      <c r="H192" s="404"/>
      <c r="I192" s="404"/>
      <c r="J192" s="405"/>
      <c r="K192" s="404"/>
      <c r="L192" s="800"/>
      <c r="M192" s="800"/>
      <c r="N192" s="800"/>
      <c r="O192" s="800"/>
      <c r="P192" s="800"/>
      <c r="Q192" s="800"/>
      <c r="R192" s="800"/>
      <c r="S192" s="800"/>
      <c r="T192" s="800"/>
      <c r="U192" s="800"/>
    </row>
    <row r="193" spans="1:21" ht="15.75" customHeight="1">
      <c r="A193" s="682"/>
      <c r="B193" s="682"/>
      <c r="C193" s="404"/>
      <c r="D193" s="96"/>
      <c r="E193" s="96"/>
      <c r="F193" s="96"/>
      <c r="G193" s="96"/>
      <c r="H193" s="404"/>
      <c r="I193" s="404"/>
      <c r="J193" s="405"/>
      <c r="K193" s="404"/>
      <c r="L193" s="800"/>
      <c r="M193" s="800"/>
      <c r="N193" s="800"/>
      <c r="O193" s="800"/>
      <c r="P193" s="800"/>
      <c r="Q193" s="800"/>
      <c r="R193" s="800"/>
      <c r="S193" s="800"/>
      <c r="T193" s="800"/>
      <c r="U193" s="800"/>
    </row>
    <row r="194" spans="1:21" ht="15.75" customHeight="1">
      <c r="A194" s="682"/>
      <c r="B194" s="682"/>
      <c r="C194" s="404"/>
      <c r="D194" s="96"/>
      <c r="E194" s="96"/>
      <c r="F194" s="96"/>
      <c r="G194" s="96"/>
      <c r="H194" s="404"/>
      <c r="I194" s="404"/>
      <c r="J194" s="405"/>
      <c r="K194" s="404"/>
      <c r="L194" s="800"/>
      <c r="M194" s="800"/>
      <c r="N194" s="800"/>
      <c r="O194" s="800"/>
      <c r="P194" s="800"/>
      <c r="Q194" s="800"/>
      <c r="R194" s="800"/>
      <c r="S194" s="800"/>
      <c r="T194" s="800"/>
      <c r="U194" s="800"/>
    </row>
    <row r="195" spans="1:21" ht="15.75" customHeight="1">
      <c r="A195" s="682"/>
      <c r="B195" s="682"/>
      <c r="C195" s="404"/>
      <c r="D195" s="96"/>
      <c r="E195" s="96"/>
      <c r="F195" s="96"/>
      <c r="G195" s="96"/>
      <c r="H195" s="404"/>
      <c r="I195" s="404"/>
      <c r="J195" s="405"/>
      <c r="K195" s="404"/>
      <c r="L195" s="800"/>
      <c r="M195" s="800"/>
      <c r="N195" s="800"/>
      <c r="O195" s="800"/>
      <c r="P195" s="800"/>
      <c r="Q195" s="800"/>
      <c r="R195" s="800"/>
      <c r="S195" s="800"/>
      <c r="T195" s="800"/>
      <c r="U195" s="800"/>
    </row>
    <row r="196" spans="1:21" ht="15.75" customHeight="1">
      <c r="A196" s="682"/>
      <c r="B196" s="682"/>
      <c r="C196" s="404"/>
      <c r="D196" s="96"/>
      <c r="E196" s="96"/>
      <c r="F196" s="96"/>
      <c r="G196" s="96"/>
      <c r="H196" s="404"/>
      <c r="I196" s="404"/>
      <c r="J196" s="405"/>
      <c r="K196" s="404"/>
      <c r="L196" s="800"/>
      <c r="M196" s="800"/>
      <c r="N196" s="800"/>
      <c r="O196" s="800"/>
      <c r="P196" s="800"/>
      <c r="Q196" s="800"/>
      <c r="R196" s="800"/>
      <c r="S196" s="800"/>
      <c r="T196" s="800"/>
      <c r="U196" s="800"/>
    </row>
    <row r="197" spans="1:21" ht="15.75" customHeight="1">
      <c r="A197" s="682"/>
      <c r="B197" s="682"/>
      <c r="C197" s="404"/>
      <c r="D197" s="96"/>
      <c r="E197" s="96"/>
      <c r="F197" s="96"/>
      <c r="G197" s="96"/>
      <c r="H197" s="404"/>
      <c r="I197" s="404"/>
      <c r="J197" s="405"/>
      <c r="K197" s="404"/>
      <c r="L197" s="800"/>
      <c r="M197" s="800"/>
      <c r="N197" s="800"/>
      <c r="O197" s="800"/>
      <c r="P197" s="800"/>
      <c r="Q197" s="800"/>
      <c r="R197" s="800"/>
      <c r="S197" s="800"/>
      <c r="T197" s="800"/>
      <c r="U197" s="800"/>
    </row>
    <row r="198" spans="1:21" ht="15.75" customHeight="1">
      <c r="A198" s="682"/>
      <c r="B198" s="682"/>
      <c r="C198" s="404"/>
      <c r="D198" s="96"/>
      <c r="E198" s="96"/>
      <c r="F198" s="96"/>
      <c r="G198" s="96"/>
      <c r="H198" s="404"/>
      <c r="I198" s="404"/>
      <c r="J198" s="405"/>
      <c r="K198" s="404"/>
      <c r="L198" s="800"/>
      <c r="M198" s="800"/>
      <c r="N198" s="800"/>
      <c r="O198" s="800"/>
      <c r="P198" s="800"/>
      <c r="Q198" s="800"/>
      <c r="R198" s="800"/>
      <c r="S198" s="800"/>
      <c r="T198" s="800"/>
      <c r="U198" s="800"/>
    </row>
    <row r="199" spans="1:21" ht="15.75" customHeight="1">
      <c r="A199" s="682"/>
      <c r="B199" s="682"/>
      <c r="C199" s="404"/>
      <c r="D199" s="96"/>
      <c r="E199" s="96"/>
      <c r="F199" s="96"/>
      <c r="G199" s="96"/>
      <c r="H199" s="404"/>
      <c r="I199" s="404"/>
      <c r="J199" s="405"/>
      <c r="K199" s="404"/>
      <c r="L199" s="800"/>
      <c r="M199" s="800"/>
      <c r="N199" s="800"/>
      <c r="O199" s="800"/>
      <c r="P199" s="800"/>
      <c r="Q199" s="800"/>
      <c r="R199" s="800"/>
      <c r="S199" s="800"/>
      <c r="T199" s="800"/>
      <c r="U199" s="800"/>
    </row>
    <row r="200" spans="1:21" ht="15.75" customHeight="1">
      <c r="A200" s="682"/>
      <c r="B200" s="682"/>
      <c r="C200" s="404"/>
      <c r="D200" s="96"/>
      <c r="E200" s="96"/>
      <c r="F200" s="96"/>
      <c r="G200" s="96"/>
      <c r="H200" s="404"/>
      <c r="I200" s="404"/>
      <c r="J200" s="405"/>
      <c r="K200" s="404"/>
      <c r="L200" s="800"/>
      <c r="M200" s="800"/>
      <c r="N200" s="800"/>
      <c r="O200" s="800"/>
      <c r="P200" s="800"/>
      <c r="Q200" s="800"/>
      <c r="R200" s="800"/>
      <c r="S200" s="800"/>
      <c r="T200" s="800"/>
      <c r="U200" s="800"/>
    </row>
    <row r="201" spans="1:21" ht="15.75" customHeight="1">
      <c r="A201" s="682"/>
      <c r="B201" s="682"/>
      <c r="C201" s="404"/>
      <c r="D201" s="96"/>
      <c r="E201" s="96"/>
      <c r="F201" s="96"/>
      <c r="G201" s="96"/>
      <c r="H201" s="404"/>
      <c r="I201" s="404"/>
      <c r="J201" s="405"/>
      <c r="K201" s="404"/>
      <c r="L201" s="800"/>
      <c r="M201" s="800"/>
      <c r="N201" s="800"/>
      <c r="O201" s="800"/>
      <c r="P201" s="800"/>
      <c r="Q201" s="800"/>
      <c r="R201" s="800"/>
      <c r="S201" s="800"/>
      <c r="T201" s="800"/>
      <c r="U201" s="800"/>
    </row>
    <row r="202" spans="1:21" ht="15.75" customHeight="1">
      <c r="A202" s="682"/>
      <c r="B202" s="682"/>
      <c r="C202" s="404"/>
      <c r="D202" s="96"/>
      <c r="E202" s="96"/>
      <c r="F202" s="96"/>
      <c r="G202" s="96"/>
      <c r="H202" s="404"/>
      <c r="I202" s="404"/>
      <c r="J202" s="405"/>
      <c r="K202" s="404"/>
      <c r="L202" s="800"/>
      <c r="M202" s="800"/>
      <c r="N202" s="800"/>
      <c r="O202" s="800"/>
      <c r="P202" s="800"/>
      <c r="Q202" s="800"/>
      <c r="R202" s="800"/>
      <c r="S202" s="800"/>
      <c r="T202" s="800"/>
      <c r="U202" s="800"/>
    </row>
    <row r="203" spans="1:21" ht="15.75" customHeight="1">
      <c r="A203" s="682"/>
      <c r="B203" s="682"/>
      <c r="C203" s="404"/>
      <c r="D203" s="96"/>
      <c r="E203" s="96"/>
      <c r="F203" s="96"/>
      <c r="G203" s="96"/>
      <c r="H203" s="404"/>
      <c r="I203" s="404"/>
      <c r="J203" s="405"/>
      <c r="K203" s="404"/>
      <c r="L203" s="800"/>
      <c r="M203" s="800"/>
      <c r="N203" s="800"/>
      <c r="O203" s="800"/>
      <c r="P203" s="800"/>
      <c r="Q203" s="800"/>
      <c r="R203" s="800"/>
      <c r="S203" s="800"/>
      <c r="T203" s="800"/>
      <c r="U203" s="800"/>
    </row>
    <row r="204" spans="1:21" ht="15.75" customHeight="1">
      <c r="A204" s="682"/>
      <c r="B204" s="682"/>
      <c r="C204" s="404"/>
      <c r="D204" s="96"/>
      <c r="E204" s="96"/>
      <c r="F204" s="96"/>
      <c r="G204" s="96"/>
      <c r="H204" s="404"/>
      <c r="I204" s="404"/>
      <c r="J204" s="405"/>
      <c r="K204" s="404"/>
      <c r="L204" s="800"/>
      <c r="M204" s="800"/>
      <c r="N204" s="800"/>
      <c r="O204" s="800"/>
      <c r="P204" s="800"/>
      <c r="Q204" s="800"/>
      <c r="R204" s="800"/>
      <c r="S204" s="800"/>
      <c r="T204" s="800"/>
      <c r="U204" s="800"/>
    </row>
    <row r="205" spans="1:21" ht="15.75" customHeight="1">
      <c r="A205" s="682"/>
      <c r="B205" s="682"/>
      <c r="C205" s="404"/>
      <c r="D205" s="96"/>
      <c r="E205" s="96"/>
      <c r="F205" s="96"/>
      <c r="G205" s="96"/>
      <c r="H205" s="404"/>
      <c r="I205" s="404"/>
      <c r="J205" s="405"/>
      <c r="K205" s="404"/>
      <c r="L205" s="800"/>
      <c r="M205" s="800"/>
      <c r="N205" s="800"/>
      <c r="O205" s="800"/>
      <c r="P205" s="800"/>
      <c r="Q205" s="800"/>
      <c r="R205" s="800"/>
      <c r="S205" s="800"/>
      <c r="T205" s="800"/>
      <c r="U205" s="800"/>
    </row>
    <row r="206" spans="1:21" ht="15.75" customHeight="1">
      <c r="A206" s="682"/>
      <c r="B206" s="682"/>
      <c r="C206" s="404"/>
      <c r="D206" s="96"/>
      <c r="E206" s="96"/>
      <c r="F206" s="96"/>
      <c r="G206" s="96"/>
      <c r="H206" s="404"/>
      <c r="I206" s="404"/>
      <c r="J206" s="405"/>
      <c r="K206" s="404"/>
      <c r="L206" s="800"/>
      <c r="M206" s="800"/>
      <c r="N206" s="800"/>
      <c r="O206" s="800"/>
      <c r="P206" s="800"/>
      <c r="Q206" s="800"/>
      <c r="R206" s="800"/>
      <c r="S206" s="800"/>
      <c r="T206" s="800"/>
      <c r="U206" s="800"/>
    </row>
    <row r="207" spans="1:21" ht="15.75" customHeight="1">
      <c r="A207" s="682"/>
      <c r="B207" s="682"/>
      <c r="C207" s="404"/>
      <c r="D207" s="96"/>
      <c r="E207" s="96"/>
      <c r="F207" s="96"/>
      <c r="G207" s="96"/>
      <c r="H207" s="404"/>
      <c r="I207" s="404"/>
      <c r="J207" s="405"/>
      <c r="K207" s="404"/>
      <c r="L207" s="800"/>
      <c r="M207" s="800"/>
      <c r="N207" s="800"/>
      <c r="O207" s="800"/>
      <c r="P207" s="800"/>
      <c r="Q207" s="800"/>
      <c r="R207" s="800"/>
      <c r="S207" s="800"/>
      <c r="T207" s="800"/>
      <c r="U207" s="800"/>
    </row>
    <row r="208" spans="1:21" ht="15.75" customHeight="1">
      <c r="A208" s="682"/>
      <c r="B208" s="682"/>
      <c r="C208" s="404"/>
      <c r="D208" s="96"/>
      <c r="E208" s="96"/>
      <c r="F208" s="96"/>
      <c r="G208" s="96"/>
      <c r="H208" s="404"/>
      <c r="I208" s="404"/>
      <c r="J208" s="405"/>
      <c r="K208" s="404"/>
      <c r="L208" s="800"/>
      <c r="M208" s="800"/>
      <c r="N208" s="800"/>
      <c r="O208" s="800"/>
      <c r="P208" s="800"/>
      <c r="Q208" s="800"/>
      <c r="R208" s="800"/>
      <c r="S208" s="800"/>
      <c r="T208" s="800"/>
      <c r="U208" s="800"/>
    </row>
    <row r="209" spans="1:21" ht="15.75" customHeight="1">
      <c r="A209" s="682"/>
      <c r="B209" s="682"/>
      <c r="C209" s="404"/>
      <c r="D209" s="96"/>
      <c r="E209" s="96"/>
      <c r="F209" s="96"/>
      <c r="G209" s="96"/>
      <c r="H209" s="404"/>
      <c r="I209" s="404"/>
      <c r="J209" s="405"/>
      <c r="K209" s="404"/>
      <c r="L209" s="800"/>
      <c r="M209" s="800"/>
      <c r="N209" s="800"/>
      <c r="O209" s="800"/>
      <c r="P209" s="800"/>
      <c r="Q209" s="800"/>
      <c r="R209" s="800"/>
      <c r="S209" s="800"/>
      <c r="T209" s="800"/>
      <c r="U209" s="800"/>
    </row>
    <row r="210" spans="1:21" ht="15.75" customHeight="1">
      <c r="A210" s="682"/>
      <c r="B210" s="682"/>
      <c r="C210" s="404"/>
      <c r="D210" s="96"/>
      <c r="E210" s="96"/>
      <c r="F210" s="96"/>
      <c r="G210" s="96"/>
      <c r="H210" s="404"/>
      <c r="I210" s="404"/>
      <c r="J210" s="405"/>
      <c r="K210" s="404"/>
      <c r="L210" s="800"/>
      <c r="M210" s="800"/>
      <c r="N210" s="800"/>
      <c r="O210" s="800"/>
      <c r="P210" s="800"/>
      <c r="Q210" s="800"/>
      <c r="R210" s="800"/>
      <c r="S210" s="800"/>
      <c r="T210" s="800"/>
      <c r="U210" s="800"/>
    </row>
    <row r="211" spans="1:21" ht="15.75" customHeight="1">
      <c r="A211" s="682"/>
      <c r="B211" s="682"/>
      <c r="C211" s="404"/>
      <c r="D211" s="96"/>
      <c r="E211" s="96"/>
      <c r="F211" s="96"/>
      <c r="G211" s="96"/>
      <c r="H211" s="404"/>
      <c r="I211" s="404"/>
      <c r="J211" s="405"/>
      <c r="K211" s="404"/>
      <c r="L211" s="800"/>
      <c r="M211" s="800"/>
      <c r="N211" s="800"/>
      <c r="O211" s="800"/>
      <c r="P211" s="800"/>
      <c r="Q211" s="800"/>
      <c r="R211" s="800"/>
      <c r="S211" s="800"/>
      <c r="T211" s="800"/>
      <c r="U211" s="800"/>
    </row>
    <row r="212" spans="1:21" ht="15.75" customHeight="1">
      <c r="A212" s="682"/>
      <c r="B212" s="682"/>
      <c r="C212" s="404"/>
      <c r="D212" s="96"/>
      <c r="E212" s="96"/>
      <c r="F212" s="96"/>
      <c r="G212" s="96"/>
      <c r="H212" s="404"/>
      <c r="I212" s="404"/>
      <c r="J212" s="405"/>
      <c r="K212" s="404"/>
      <c r="L212" s="800"/>
      <c r="M212" s="800"/>
      <c r="N212" s="800"/>
      <c r="O212" s="800"/>
      <c r="P212" s="800"/>
      <c r="Q212" s="800"/>
      <c r="R212" s="800"/>
      <c r="S212" s="800"/>
      <c r="T212" s="800"/>
      <c r="U212" s="800"/>
    </row>
    <row r="213" spans="1:21" ht="15.75" customHeight="1">
      <c r="A213" s="682"/>
      <c r="B213" s="682"/>
      <c r="C213" s="404"/>
      <c r="D213" s="96"/>
      <c r="E213" s="96"/>
      <c r="F213" s="96"/>
      <c r="G213" s="96"/>
      <c r="H213" s="404"/>
      <c r="I213" s="404"/>
      <c r="J213" s="405"/>
      <c r="K213" s="404"/>
      <c r="L213" s="800"/>
      <c r="M213" s="800"/>
      <c r="N213" s="800"/>
      <c r="O213" s="800"/>
      <c r="P213" s="800"/>
      <c r="Q213" s="800"/>
      <c r="R213" s="800"/>
      <c r="S213" s="800"/>
      <c r="T213" s="800"/>
      <c r="U213" s="800"/>
    </row>
    <row r="214" spans="1:21" ht="15.75" customHeight="1">
      <c r="A214" s="682"/>
      <c r="B214" s="682"/>
      <c r="C214" s="404"/>
      <c r="D214" s="96"/>
      <c r="E214" s="96"/>
      <c r="F214" s="96"/>
      <c r="G214" s="96"/>
      <c r="H214" s="404"/>
      <c r="I214" s="404"/>
      <c r="J214" s="405"/>
      <c r="K214" s="404"/>
      <c r="L214" s="800"/>
      <c r="M214" s="800"/>
      <c r="N214" s="800"/>
      <c r="O214" s="800"/>
      <c r="P214" s="800"/>
      <c r="Q214" s="800"/>
      <c r="R214" s="800"/>
      <c r="S214" s="800"/>
      <c r="T214" s="800"/>
      <c r="U214" s="800"/>
    </row>
    <row r="215" spans="1:21" ht="15.75" customHeight="1">
      <c r="A215" s="682"/>
      <c r="B215" s="682"/>
      <c r="C215" s="404"/>
      <c r="D215" s="96"/>
      <c r="E215" s="96"/>
      <c r="F215" s="96"/>
      <c r="G215" s="96"/>
      <c r="H215" s="404"/>
      <c r="I215" s="404"/>
      <c r="J215" s="405"/>
      <c r="K215" s="404"/>
      <c r="L215" s="800"/>
      <c r="M215" s="800"/>
      <c r="N215" s="800"/>
      <c r="O215" s="800"/>
      <c r="P215" s="800"/>
      <c r="Q215" s="800"/>
      <c r="R215" s="800"/>
      <c r="S215" s="800"/>
      <c r="T215" s="800"/>
      <c r="U215" s="800"/>
    </row>
    <row r="216" spans="1:21" ht="15.75" customHeight="1">
      <c r="A216" s="682"/>
      <c r="B216" s="682"/>
      <c r="C216" s="404"/>
      <c r="D216" s="96"/>
      <c r="E216" s="96"/>
      <c r="F216" s="96"/>
      <c r="G216" s="96"/>
      <c r="H216" s="404"/>
      <c r="I216" s="404"/>
      <c r="J216" s="405"/>
      <c r="K216" s="404"/>
      <c r="L216" s="800"/>
      <c r="M216" s="800"/>
      <c r="N216" s="800"/>
      <c r="O216" s="800"/>
      <c r="P216" s="800"/>
      <c r="Q216" s="800"/>
      <c r="R216" s="800"/>
      <c r="S216" s="800"/>
      <c r="T216" s="800"/>
      <c r="U216" s="800"/>
    </row>
    <row r="217" spans="1:21" ht="15.75" customHeight="1">
      <c r="A217" s="682"/>
      <c r="B217" s="682"/>
      <c r="C217" s="404"/>
      <c r="D217" s="96"/>
      <c r="E217" s="96"/>
      <c r="F217" s="96"/>
      <c r="G217" s="96"/>
      <c r="H217" s="404"/>
      <c r="I217" s="404"/>
      <c r="J217" s="405"/>
      <c r="K217" s="404"/>
      <c r="L217" s="800"/>
      <c r="M217" s="800"/>
      <c r="N217" s="800"/>
      <c r="O217" s="800"/>
      <c r="P217" s="800"/>
      <c r="Q217" s="800"/>
      <c r="R217" s="800"/>
      <c r="S217" s="800"/>
      <c r="T217" s="800"/>
      <c r="U217" s="800"/>
    </row>
    <row r="218" spans="1:21" ht="15.75" customHeight="1">
      <c r="A218" s="682"/>
      <c r="B218" s="682"/>
      <c r="C218" s="404"/>
      <c r="D218" s="96"/>
      <c r="E218" s="96"/>
      <c r="F218" s="96"/>
      <c r="G218" s="96"/>
      <c r="H218" s="404"/>
      <c r="I218" s="404"/>
      <c r="J218" s="405"/>
      <c r="K218" s="404"/>
      <c r="L218" s="800"/>
      <c r="M218" s="800"/>
      <c r="N218" s="800"/>
      <c r="O218" s="800"/>
      <c r="P218" s="800"/>
      <c r="Q218" s="800"/>
      <c r="R218" s="800"/>
      <c r="S218" s="800"/>
      <c r="T218" s="800"/>
      <c r="U218" s="800"/>
    </row>
    <row r="219" spans="1:21" ht="15.75" customHeight="1">
      <c r="A219" s="682"/>
      <c r="B219" s="682"/>
      <c r="C219" s="404"/>
      <c r="D219" s="96"/>
      <c r="E219" s="96"/>
      <c r="F219" s="96"/>
      <c r="G219" s="96"/>
      <c r="H219" s="404"/>
      <c r="I219" s="404"/>
      <c r="J219" s="405"/>
      <c r="K219" s="404"/>
      <c r="L219" s="800"/>
      <c r="M219" s="800"/>
      <c r="N219" s="800"/>
      <c r="O219" s="800"/>
      <c r="P219" s="800"/>
      <c r="Q219" s="800"/>
      <c r="R219" s="800"/>
      <c r="S219" s="800"/>
      <c r="T219" s="800"/>
      <c r="U219" s="800"/>
    </row>
    <row r="220" spans="1:21" ht="15.75" customHeight="1">
      <c r="A220" s="682"/>
      <c r="B220" s="682"/>
      <c r="C220" s="404"/>
      <c r="D220" s="96"/>
      <c r="E220" s="96"/>
      <c r="F220" s="96"/>
      <c r="G220" s="96"/>
      <c r="H220" s="404"/>
      <c r="I220" s="404"/>
      <c r="J220" s="405"/>
      <c r="K220" s="404"/>
      <c r="L220" s="800"/>
      <c r="M220" s="800"/>
      <c r="N220" s="800"/>
      <c r="O220" s="800"/>
      <c r="P220" s="800"/>
      <c r="Q220" s="800"/>
      <c r="R220" s="800"/>
      <c r="S220" s="800"/>
      <c r="T220" s="800"/>
      <c r="U220" s="800"/>
    </row>
    <row r="221" spans="1:21" ht="15.75" customHeight="1">
      <c r="A221" s="682"/>
      <c r="B221" s="682"/>
      <c r="C221" s="404"/>
      <c r="D221" s="96"/>
      <c r="E221" s="96"/>
      <c r="F221" s="96"/>
      <c r="G221" s="96"/>
      <c r="H221" s="404"/>
      <c r="I221" s="404"/>
      <c r="J221" s="405"/>
      <c r="K221" s="404"/>
      <c r="L221" s="800"/>
      <c r="M221" s="800"/>
      <c r="N221" s="800"/>
      <c r="O221" s="800"/>
      <c r="P221" s="800"/>
      <c r="Q221" s="800"/>
      <c r="R221" s="800"/>
      <c r="S221" s="800"/>
      <c r="T221" s="800"/>
      <c r="U221" s="800"/>
    </row>
    <row r="222" spans="1:21" ht="15.75" customHeight="1">
      <c r="A222" s="682"/>
      <c r="B222" s="682"/>
      <c r="C222" s="404"/>
      <c r="D222" s="96"/>
      <c r="E222" s="96"/>
      <c r="F222" s="96"/>
      <c r="G222" s="96"/>
      <c r="H222" s="404"/>
      <c r="I222" s="404"/>
      <c r="J222" s="405"/>
      <c r="K222" s="404"/>
      <c r="L222" s="800"/>
      <c r="M222" s="800"/>
      <c r="N222" s="800"/>
      <c r="O222" s="800"/>
      <c r="P222" s="800"/>
      <c r="Q222" s="800"/>
      <c r="R222" s="800"/>
      <c r="S222" s="800"/>
      <c r="T222" s="800"/>
      <c r="U222" s="800"/>
    </row>
    <row r="223" spans="1:21" ht="15.75" customHeight="1">
      <c r="A223" s="682"/>
      <c r="B223" s="682"/>
      <c r="C223" s="404"/>
      <c r="D223" s="96"/>
      <c r="E223" s="96"/>
      <c r="F223" s="96"/>
      <c r="G223" s="96"/>
      <c r="H223" s="404"/>
      <c r="I223" s="404"/>
      <c r="J223" s="405"/>
      <c r="K223" s="404"/>
      <c r="L223" s="800"/>
      <c r="M223" s="800"/>
      <c r="N223" s="800"/>
      <c r="O223" s="800"/>
      <c r="P223" s="800"/>
      <c r="Q223" s="800"/>
      <c r="R223" s="800"/>
      <c r="S223" s="800"/>
      <c r="T223" s="800"/>
      <c r="U223" s="800"/>
    </row>
    <row r="224" spans="1:21" ht="15.75" customHeight="1">
      <c r="A224" s="682"/>
      <c r="B224" s="682"/>
      <c r="C224" s="404"/>
      <c r="D224" s="96"/>
      <c r="E224" s="96"/>
      <c r="F224" s="96"/>
      <c r="G224" s="96"/>
      <c r="H224" s="404"/>
      <c r="I224" s="404"/>
      <c r="J224" s="405"/>
      <c r="K224" s="404"/>
      <c r="L224" s="800"/>
      <c r="M224" s="800"/>
      <c r="N224" s="800"/>
      <c r="O224" s="800"/>
      <c r="P224" s="800"/>
      <c r="Q224" s="800"/>
      <c r="R224" s="800"/>
      <c r="S224" s="800"/>
      <c r="T224" s="800"/>
      <c r="U224" s="800"/>
    </row>
    <row r="225" spans="1:21" ht="15.75" customHeight="1">
      <c r="A225" s="682"/>
      <c r="B225" s="682"/>
      <c r="C225" s="404"/>
      <c r="D225" s="96"/>
      <c r="E225" s="96"/>
      <c r="F225" s="96"/>
      <c r="G225" s="96"/>
      <c r="H225" s="404"/>
      <c r="I225" s="404"/>
      <c r="J225" s="405"/>
      <c r="K225" s="404"/>
      <c r="L225" s="800"/>
      <c r="M225" s="800"/>
      <c r="N225" s="800"/>
      <c r="O225" s="800"/>
      <c r="P225" s="800"/>
      <c r="Q225" s="800"/>
      <c r="R225" s="800"/>
      <c r="S225" s="800"/>
      <c r="T225" s="800"/>
      <c r="U225" s="800"/>
    </row>
    <row r="226" spans="1:21" ht="15.75" customHeight="1">
      <c r="A226" s="682"/>
      <c r="B226" s="682"/>
      <c r="C226" s="404"/>
      <c r="D226" s="96"/>
      <c r="E226" s="96"/>
      <c r="F226" s="96"/>
      <c r="G226" s="96"/>
      <c r="H226" s="404"/>
      <c r="I226" s="404"/>
      <c r="J226" s="405"/>
      <c r="K226" s="404"/>
      <c r="L226" s="800"/>
      <c r="M226" s="800"/>
      <c r="N226" s="800"/>
      <c r="O226" s="800"/>
      <c r="P226" s="800"/>
      <c r="Q226" s="800"/>
      <c r="R226" s="800"/>
      <c r="S226" s="800"/>
      <c r="T226" s="800"/>
      <c r="U226" s="800"/>
    </row>
    <row r="227" spans="1:21" ht="15.75" customHeight="1">
      <c r="A227" s="682"/>
      <c r="B227" s="682"/>
      <c r="C227" s="404"/>
      <c r="D227" s="96"/>
      <c r="E227" s="96"/>
      <c r="F227" s="96"/>
      <c r="G227" s="96"/>
      <c r="H227" s="404"/>
      <c r="I227" s="404"/>
      <c r="J227" s="405"/>
      <c r="K227" s="404"/>
      <c r="L227" s="800"/>
      <c r="M227" s="800"/>
      <c r="N227" s="800"/>
      <c r="O227" s="800"/>
      <c r="P227" s="800"/>
      <c r="Q227" s="800"/>
      <c r="R227" s="800"/>
      <c r="S227" s="800"/>
      <c r="T227" s="800"/>
      <c r="U227" s="800"/>
    </row>
    <row r="228" spans="1:21" ht="15.75" customHeight="1">
      <c r="A228" s="682"/>
      <c r="B228" s="682"/>
      <c r="C228" s="404"/>
      <c r="D228" s="96"/>
      <c r="E228" s="96"/>
      <c r="F228" s="96"/>
      <c r="G228" s="96"/>
      <c r="H228" s="404"/>
      <c r="I228" s="404"/>
      <c r="J228" s="405"/>
      <c r="K228" s="404"/>
      <c r="L228" s="800"/>
      <c r="M228" s="800"/>
      <c r="N228" s="800"/>
      <c r="O228" s="800"/>
      <c r="P228" s="800"/>
      <c r="Q228" s="800"/>
      <c r="R228" s="800"/>
      <c r="S228" s="800"/>
      <c r="T228" s="800"/>
      <c r="U228" s="800"/>
    </row>
    <row r="229" spans="1:21" ht="15.75" customHeight="1">
      <c r="A229" s="682"/>
      <c r="B229" s="682"/>
      <c r="C229" s="404"/>
      <c r="D229" s="96"/>
      <c r="E229" s="96"/>
      <c r="F229" s="96"/>
      <c r="G229" s="96"/>
      <c r="H229" s="404"/>
      <c r="I229" s="404"/>
      <c r="J229" s="405"/>
      <c r="K229" s="404"/>
      <c r="L229" s="800"/>
      <c r="M229" s="800"/>
      <c r="N229" s="800"/>
      <c r="O229" s="800"/>
      <c r="P229" s="800"/>
      <c r="Q229" s="800"/>
      <c r="R229" s="800"/>
      <c r="S229" s="800"/>
      <c r="T229" s="800"/>
      <c r="U229" s="800"/>
    </row>
    <row r="230" spans="1:21" ht="15.75" customHeight="1">
      <c r="A230" s="682"/>
      <c r="B230" s="682"/>
      <c r="C230" s="404"/>
      <c r="D230" s="96"/>
      <c r="E230" s="96"/>
      <c r="F230" s="96"/>
      <c r="G230" s="96"/>
      <c r="H230" s="404"/>
      <c r="I230" s="404"/>
      <c r="J230" s="405"/>
      <c r="K230" s="404"/>
      <c r="L230" s="800"/>
      <c r="M230" s="800"/>
      <c r="N230" s="800"/>
      <c r="O230" s="800"/>
      <c r="P230" s="800"/>
      <c r="Q230" s="800"/>
      <c r="R230" s="800"/>
      <c r="S230" s="800"/>
      <c r="T230" s="800"/>
      <c r="U230" s="800"/>
    </row>
    <row r="231" spans="1:21" ht="15.75" customHeight="1">
      <c r="A231" s="682"/>
      <c r="B231" s="682"/>
      <c r="C231" s="404"/>
      <c r="D231" s="96"/>
      <c r="E231" s="96"/>
      <c r="F231" s="96"/>
      <c r="G231" s="96"/>
      <c r="H231" s="404"/>
      <c r="I231" s="404"/>
      <c r="J231" s="405"/>
      <c r="K231" s="404"/>
      <c r="L231" s="800"/>
      <c r="M231" s="800"/>
      <c r="N231" s="800"/>
      <c r="O231" s="800"/>
      <c r="P231" s="800"/>
      <c r="Q231" s="800"/>
      <c r="R231" s="800"/>
      <c r="S231" s="800"/>
      <c r="T231" s="800"/>
      <c r="U231" s="800"/>
    </row>
    <row r="232" spans="1:21" ht="15.75" customHeight="1">
      <c r="A232" s="682"/>
      <c r="B232" s="682"/>
      <c r="C232" s="404"/>
      <c r="D232" s="96"/>
      <c r="E232" s="96"/>
      <c r="F232" s="96"/>
      <c r="G232" s="96"/>
      <c r="H232" s="404"/>
      <c r="I232" s="404"/>
      <c r="J232" s="405"/>
      <c r="K232" s="404"/>
      <c r="L232" s="800"/>
      <c r="M232" s="800"/>
      <c r="N232" s="800"/>
      <c r="O232" s="800"/>
      <c r="P232" s="800"/>
      <c r="Q232" s="800"/>
      <c r="R232" s="800"/>
      <c r="S232" s="800"/>
      <c r="T232" s="800"/>
      <c r="U232" s="800"/>
    </row>
    <row r="233" spans="1:21" ht="15.75" customHeight="1">
      <c r="A233" s="682"/>
      <c r="B233" s="682"/>
      <c r="C233" s="404"/>
      <c r="D233" s="96"/>
      <c r="E233" s="96"/>
      <c r="F233" s="96"/>
      <c r="G233" s="96"/>
      <c r="H233" s="404"/>
      <c r="I233" s="404"/>
      <c r="J233" s="405"/>
      <c r="K233" s="404"/>
      <c r="L233" s="800"/>
      <c r="M233" s="800"/>
      <c r="N233" s="800"/>
      <c r="O233" s="800"/>
      <c r="P233" s="800"/>
      <c r="Q233" s="800"/>
      <c r="R233" s="800"/>
      <c r="S233" s="800"/>
      <c r="T233" s="800"/>
      <c r="U233" s="800"/>
    </row>
    <row r="234" spans="1:21" ht="15.75" customHeight="1">
      <c r="A234" s="682"/>
      <c r="B234" s="682"/>
      <c r="C234" s="404"/>
      <c r="D234" s="96"/>
      <c r="E234" s="96"/>
      <c r="F234" s="96"/>
      <c r="G234" s="96"/>
      <c r="H234" s="404"/>
      <c r="I234" s="404"/>
      <c r="J234" s="405"/>
      <c r="K234" s="404"/>
      <c r="L234" s="800"/>
      <c r="M234" s="800"/>
      <c r="N234" s="800"/>
      <c r="O234" s="800"/>
      <c r="P234" s="800"/>
      <c r="Q234" s="800"/>
      <c r="R234" s="800"/>
      <c r="S234" s="800"/>
      <c r="T234" s="800"/>
      <c r="U234" s="800"/>
    </row>
    <row r="235" spans="1:21" ht="15.75" customHeight="1">
      <c r="A235" s="682"/>
      <c r="B235" s="682"/>
      <c r="C235" s="404"/>
      <c r="D235" s="96"/>
      <c r="E235" s="96"/>
      <c r="F235" s="96"/>
      <c r="G235" s="96"/>
      <c r="H235" s="404"/>
      <c r="I235" s="404"/>
      <c r="J235" s="405"/>
      <c r="K235" s="404"/>
      <c r="L235" s="800"/>
      <c r="M235" s="800"/>
      <c r="N235" s="800"/>
      <c r="O235" s="800"/>
      <c r="P235" s="800"/>
      <c r="Q235" s="800"/>
      <c r="R235" s="800"/>
      <c r="S235" s="800"/>
      <c r="T235" s="800"/>
      <c r="U235" s="800"/>
    </row>
    <row r="236" spans="1:21" ht="15.75" customHeight="1">
      <c r="A236" s="682"/>
      <c r="B236" s="682"/>
      <c r="C236" s="404"/>
      <c r="D236" s="96"/>
      <c r="E236" s="96"/>
      <c r="F236" s="96"/>
      <c r="G236" s="96"/>
      <c r="H236" s="404"/>
      <c r="I236" s="404"/>
      <c r="J236" s="405"/>
      <c r="K236" s="404"/>
      <c r="L236" s="800"/>
      <c r="M236" s="800"/>
      <c r="N236" s="800"/>
      <c r="O236" s="800"/>
      <c r="P236" s="800"/>
      <c r="Q236" s="800"/>
      <c r="R236" s="800"/>
      <c r="S236" s="800"/>
      <c r="T236" s="800"/>
      <c r="U236" s="800"/>
    </row>
    <row r="237" spans="1:21" ht="15.75" customHeight="1">
      <c r="A237" s="682"/>
      <c r="B237" s="682"/>
      <c r="C237" s="404"/>
      <c r="D237" s="96"/>
      <c r="E237" s="96"/>
      <c r="F237" s="96"/>
      <c r="G237" s="96"/>
      <c r="H237" s="404"/>
      <c r="I237" s="404"/>
      <c r="J237" s="405"/>
      <c r="K237" s="404"/>
      <c r="L237" s="800"/>
      <c r="M237" s="800"/>
      <c r="N237" s="800"/>
      <c r="O237" s="800"/>
      <c r="P237" s="800"/>
      <c r="Q237" s="800"/>
      <c r="R237" s="800"/>
      <c r="S237" s="800"/>
      <c r="T237" s="800"/>
      <c r="U237" s="800"/>
    </row>
    <row r="238" spans="1:21" ht="15.75" customHeight="1">
      <c r="A238" s="682"/>
      <c r="B238" s="682"/>
      <c r="C238" s="404"/>
      <c r="D238" s="96"/>
      <c r="E238" s="96"/>
      <c r="F238" s="96"/>
      <c r="G238" s="96"/>
      <c r="H238" s="404"/>
      <c r="I238" s="404"/>
      <c r="J238" s="405"/>
      <c r="K238" s="404"/>
      <c r="L238" s="800"/>
      <c r="M238" s="800"/>
      <c r="N238" s="800"/>
      <c r="O238" s="800"/>
      <c r="P238" s="800"/>
      <c r="Q238" s="800"/>
      <c r="R238" s="800"/>
      <c r="S238" s="800"/>
      <c r="T238" s="800"/>
      <c r="U238" s="800"/>
    </row>
    <row r="239" spans="1:21" ht="15.75" customHeight="1">
      <c r="A239" s="682"/>
      <c r="B239" s="682"/>
      <c r="C239" s="404"/>
      <c r="D239" s="96"/>
      <c r="E239" s="96"/>
      <c r="F239" s="96"/>
      <c r="G239" s="96"/>
      <c r="H239" s="404"/>
      <c r="I239" s="404"/>
      <c r="J239" s="405"/>
      <c r="K239" s="404"/>
      <c r="L239" s="800"/>
      <c r="M239" s="800"/>
      <c r="N239" s="800"/>
      <c r="O239" s="800"/>
      <c r="P239" s="800"/>
      <c r="Q239" s="800"/>
      <c r="R239" s="800"/>
      <c r="S239" s="800"/>
      <c r="T239" s="800"/>
      <c r="U239" s="800"/>
    </row>
    <row r="240" spans="1:21" ht="15.75" customHeight="1">
      <c r="A240" s="682"/>
      <c r="B240" s="682"/>
      <c r="C240" s="404"/>
      <c r="D240" s="96"/>
      <c r="E240" s="96"/>
      <c r="F240" s="96"/>
      <c r="G240" s="96"/>
      <c r="H240" s="404"/>
      <c r="I240" s="404"/>
      <c r="J240" s="405"/>
      <c r="K240" s="404"/>
      <c r="L240" s="800"/>
      <c r="M240" s="800"/>
      <c r="N240" s="800"/>
      <c r="O240" s="800"/>
      <c r="P240" s="800"/>
      <c r="Q240" s="800"/>
      <c r="R240" s="800"/>
      <c r="S240" s="800"/>
      <c r="T240" s="800"/>
      <c r="U240" s="800"/>
    </row>
    <row r="241" spans="1:21" ht="15.75" customHeight="1">
      <c r="A241" s="682"/>
      <c r="B241" s="682"/>
      <c r="C241" s="404"/>
      <c r="D241" s="96"/>
      <c r="E241" s="96"/>
      <c r="F241" s="96"/>
      <c r="G241" s="96"/>
      <c r="H241" s="404"/>
      <c r="I241" s="404"/>
      <c r="J241" s="405"/>
      <c r="K241" s="404"/>
      <c r="L241" s="800"/>
      <c r="M241" s="800"/>
      <c r="N241" s="800"/>
      <c r="O241" s="800"/>
      <c r="P241" s="800"/>
      <c r="Q241" s="800"/>
      <c r="R241" s="800"/>
      <c r="S241" s="800"/>
      <c r="T241" s="800"/>
      <c r="U241" s="800"/>
    </row>
    <row r="242" spans="1:21" ht="15.75" customHeight="1">
      <c r="A242" s="682"/>
      <c r="B242" s="682"/>
      <c r="C242" s="404"/>
      <c r="D242" s="96"/>
      <c r="E242" s="96"/>
      <c r="F242" s="96"/>
      <c r="G242" s="96"/>
      <c r="H242" s="404"/>
      <c r="I242" s="404"/>
      <c r="J242" s="405"/>
      <c r="K242" s="404"/>
      <c r="L242" s="800"/>
      <c r="M242" s="800"/>
      <c r="N242" s="800"/>
      <c r="O242" s="800"/>
      <c r="P242" s="800"/>
      <c r="Q242" s="800"/>
      <c r="R242" s="800"/>
      <c r="S242" s="800"/>
      <c r="T242" s="800"/>
      <c r="U242" s="800"/>
    </row>
    <row r="243" spans="1:21" ht="15.75" customHeight="1">
      <c r="A243" s="682"/>
      <c r="B243" s="682"/>
      <c r="C243" s="404"/>
      <c r="D243" s="96"/>
      <c r="E243" s="96"/>
      <c r="F243" s="96"/>
      <c r="G243" s="96"/>
      <c r="H243" s="404"/>
      <c r="I243" s="404"/>
      <c r="J243" s="405"/>
      <c r="K243" s="404"/>
      <c r="L243" s="800"/>
      <c r="M243" s="800"/>
      <c r="N243" s="800"/>
      <c r="O243" s="800"/>
      <c r="P243" s="800"/>
      <c r="Q243" s="800"/>
      <c r="R243" s="800"/>
      <c r="S243" s="800"/>
      <c r="T243" s="800"/>
      <c r="U243" s="800"/>
    </row>
    <row r="244" spans="1:21" ht="15.75" customHeight="1">
      <c r="A244" s="682"/>
      <c r="B244" s="682"/>
      <c r="C244" s="404"/>
      <c r="D244" s="96"/>
      <c r="E244" s="96"/>
      <c r="F244" s="96"/>
      <c r="G244" s="96"/>
      <c r="H244" s="404"/>
      <c r="I244" s="404"/>
      <c r="J244" s="405"/>
      <c r="K244" s="404"/>
      <c r="L244" s="800"/>
      <c r="M244" s="800"/>
      <c r="N244" s="800"/>
      <c r="O244" s="800"/>
      <c r="P244" s="800"/>
      <c r="Q244" s="800"/>
      <c r="R244" s="800"/>
      <c r="S244" s="800"/>
      <c r="T244" s="800"/>
      <c r="U244" s="800"/>
    </row>
    <row r="245" spans="1:21" ht="15.75" customHeight="1">
      <c r="A245" s="682"/>
      <c r="B245" s="682"/>
      <c r="C245" s="404"/>
      <c r="D245" s="96"/>
      <c r="E245" s="96"/>
      <c r="F245" s="96"/>
      <c r="G245" s="96"/>
      <c r="H245" s="404"/>
      <c r="I245" s="404"/>
      <c r="J245" s="405"/>
      <c r="K245" s="404"/>
      <c r="L245" s="800"/>
      <c r="M245" s="800"/>
      <c r="N245" s="800"/>
      <c r="O245" s="800"/>
      <c r="P245" s="800"/>
      <c r="Q245" s="800"/>
      <c r="R245" s="800"/>
      <c r="S245" s="800"/>
      <c r="T245" s="800"/>
      <c r="U245" s="800"/>
    </row>
    <row r="246" spans="1:21" ht="15.75" customHeight="1">
      <c r="A246" s="682"/>
      <c r="B246" s="682"/>
      <c r="C246" s="404"/>
      <c r="D246" s="96"/>
      <c r="E246" s="96"/>
      <c r="F246" s="96"/>
      <c r="G246" s="96"/>
      <c r="H246" s="404"/>
      <c r="I246" s="404"/>
      <c r="J246" s="405"/>
      <c r="K246" s="404"/>
      <c r="L246" s="800"/>
      <c r="M246" s="800"/>
      <c r="N246" s="800"/>
      <c r="O246" s="800"/>
      <c r="P246" s="800"/>
      <c r="Q246" s="800"/>
      <c r="R246" s="800"/>
      <c r="S246" s="800"/>
      <c r="T246" s="800"/>
      <c r="U246" s="800"/>
    </row>
    <row r="247" spans="1:21" ht="15.75" customHeight="1">
      <c r="A247" s="682"/>
      <c r="B247" s="682"/>
      <c r="C247" s="404"/>
      <c r="D247" s="96"/>
      <c r="E247" s="96"/>
      <c r="F247" s="96"/>
      <c r="G247" s="96"/>
      <c r="H247" s="404"/>
      <c r="I247" s="404"/>
      <c r="J247" s="405"/>
      <c r="K247" s="404"/>
      <c r="L247" s="800"/>
      <c r="M247" s="800"/>
      <c r="N247" s="800"/>
      <c r="O247" s="800"/>
      <c r="P247" s="800"/>
      <c r="Q247" s="800"/>
      <c r="R247" s="800"/>
      <c r="S247" s="800"/>
      <c r="T247" s="800"/>
      <c r="U247" s="800"/>
    </row>
    <row r="248" spans="1:21" ht="15.75" customHeight="1">
      <c r="A248" s="682"/>
      <c r="B248" s="682"/>
      <c r="C248" s="404"/>
      <c r="D248" s="96"/>
      <c r="E248" s="96"/>
      <c r="F248" s="96"/>
      <c r="G248" s="96"/>
      <c r="H248" s="404"/>
      <c r="I248" s="404"/>
      <c r="J248" s="405"/>
      <c r="K248" s="404"/>
      <c r="L248" s="800"/>
      <c r="M248" s="800"/>
      <c r="N248" s="800"/>
      <c r="O248" s="800"/>
      <c r="P248" s="800"/>
      <c r="Q248" s="800"/>
      <c r="R248" s="800"/>
      <c r="S248" s="800"/>
      <c r="T248" s="800"/>
      <c r="U248" s="800"/>
    </row>
    <row r="249" spans="1:21" ht="15.75" customHeight="1">
      <c r="A249" s="682"/>
      <c r="B249" s="682"/>
      <c r="C249" s="404"/>
      <c r="D249" s="96"/>
      <c r="E249" s="96"/>
      <c r="F249" s="96"/>
      <c r="G249" s="96"/>
      <c r="H249" s="404"/>
      <c r="I249" s="404"/>
      <c r="J249" s="405"/>
      <c r="K249" s="404"/>
      <c r="L249" s="800"/>
      <c r="M249" s="800"/>
      <c r="N249" s="800"/>
      <c r="O249" s="800"/>
      <c r="P249" s="800"/>
      <c r="Q249" s="800"/>
      <c r="R249" s="800"/>
      <c r="S249" s="800"/>
      <c r="T249" s="800"/>
      <c r="U249" s="800"/>
    </row>
    <row r="250" spans="1:21" ht="15.75" customHeight="1">
      <c r="A250" s="682"/>
      <c r="B250" s="682"/>
      <c r="C250" s="404"/>
      <c r="D250" s="96"/>
      <c r="E250" s="96"/>
      <c r="F250" s="96"/>
      <c r="G250" s="96"/>
      <c r="H250" s="404"/>
      <c r="I250" s="404"/>
      <c r="J250" s="405"/>
      <c r="K250" s="404"/>
      <c r="L250" s="800"/>
      <c r="M250" s="800"/>
      <c r="N250" s="800"/>
      <c r="O250" s="800"/>
      <c r="P250" s="800"/>
      <c r="Q250" s="800"/>
      <c r="R250" s="800"/>
      <c r="S250" s="800"/>
      <c r="T250" s="800"/>
      <c r="U250" s="800"/>
    </row>
    <row r="251" spans="1:21" ht="15.75" customHeight="1">
      <c r="A251" s="682"/>
      <c r="B251" s="682"/>
      <c r="C251" s="404"/>
      <c r="D251" s="96"/>
      <c r="E251" s="96"/>
      <c r="F251" s="96"/>
      <c r="G251" s="96"/>
      <c r="H251" s="404"/>
      <c r="I251" s="404"/>
      <c r="J251" s="405"/>
      <c r="K251" s="404"/>
      <c r="L251" s="800"/>
      <c r="M251" s="800"/>
      <c r="N251" s="800"/>
      <c r="O251" s="800"/>
      <c r="P251" s="800"/>
      <c r="Q251" s="800"/>
      <c r="R251" s="800"/>
      <c r="S251" s="800"/>
      <c r="T251" s="800"/>
      <c r="U251" s="800"/>
    </row>
    <row r="252" spans="1:21" ht="15.75" customHeight="1">
      <c r="A252" s="682"/>
      <c r="B252" s="682"/>
      <c r="C252" s="404"/>
      <c r="D252" s="96"/>
      <c r="E252" s="96"/>
      <c r="F252" s="96"/>
      <c r="G252" s="96"/>
      <c r="H252" s="404"/>
      <c r="I252" s="404"/>
      <c r="J252" s="405"/>
      <c r="K252" s="404"/>
      <c r="L252" s="800"/>
      <c r="M252" s="800"/>
      <c r="N252" s="800"/>
      <c r="O252" s="800"/>
      <c r="P252" s="800"/>
      <c r="Q252" s="800"/>
      <c r="R252" s="800"/>
      <c r="S252" s="800"/>
      <c r="T252" s="800"/>
      <c r="U252" s="800"/>
    </row>
    <row r="253" spans="1:21" ht="15.75" customHeight="1">
      <c r="A253" s="682"/>
      <c r="B253" s="682"/>
      <c r="C253" s="404"/>
      <c r="D253" s="96"/>
      <c r="E253" s="96"/>
      <c r="F253" s="96"/>
      <c r="G253" s="96"/>
      <c r="H253" s="404"/>
      <c r="I253" s="404"/>
      <c r="J253" s="405"/>
      <c r="K253" s="404"/>
      <c r="L253" s="800"/>
      <c r="M253" s="800"/>
      <c r="N253" s="800"/>
      <c r="O253" s="800"/>
      <c r="P253" s="800"/>
      <c r="Q253" s="800"/>
      <c r="R253" s="800"/>
      <c r="S253" s="800"/>
      <c r="T253" s="800"/>
      <c r="U253" s="800"/>
    </row>
    <row r="254" spans="1:21" ht="15.75" customHeight="1">
      <c r="A254" s="682"/>
      <c r="B254" s="682"/>
      <c r="C254" s="404"/>
      <c r="D254" s="96"/>
      <c r="E254" s="96"/>
      <c r="F254" s="96"/>
      <c r="G254" s="96"/>
      <c r="H254" s="404"/>
      <c r="I254" s="404"/>
      <c r="J254" s="405"/>
      <c r="K254" s="404"/>
      <c r="L254" s="800"/>
      <c r="M254" s="800"/>
      <c r="N254" s="800"/>
      <c r="O254" s="800"/>
      <c r="P254" s="800"/>
      <c r="Q254" s="800"/>
      <c r="R254" s="800"/>
      <c r="S254" s="800"/>
      <c r="T254" s="800"/>
      <c r="U254" s="800"/>
    </row>
    <row r="255" spans="1:21" ht="15.75" customHeight="1">
      <c r="A255" s="682"/>
      <c r="B255" s="682"/>
      <c r="C255" s="404"/>
      <c r="D255" s="96"/>
      <c r="E255" s="96"/>
      <c r="F255" s="96"/>
      <c r="G255" s="96"/>
      <c r="H255" s="404"/>
      <c r="I255" s="404"/>
      <c r="J255" s="405"/>
      <c r="K255" s="404"/>
      <c r="L255" s="800"/>
      <c r="M255" s="800"/>
      <c r="N255" s="800"/>
      <c r="O255" s="800"/>
      <c r="P255" s="800"/>
      <c r="Q255" s="800"/>
      <c r="R255" s="800"/>
      <c r="S255" s="800"/>
      <c r="T255" s="800"/>
      <c r="U255" s="800"/>
    </row>
    <row r="256" spans="1:21" ht="15.75" customHeight="1">
      <c r="A256" s="682"/>
      <c r="B256" s="682"/>
      <c r="C256" s="404"/>
      <c r="D256" s="96"/>
      <c r="E256" s="96"/>
      <c r="F256" s="96"/>
      <c r="G256" s="96"/>
      <c r="H256" s="404"/>
      <c r="I256" s="404"/>
      <c r="J256" s="405"/>
      <c r="K256" s="404"/>
      <c r="L256" s="800"/>
      <c r="M256" s="800"/>
      <c r="N256" s="800"/>
      <c r="O256" s="800"/>
      <c r="P256" s="800"/>
      <c r="Q256" s="800"/>
      <c r="R256" s="800"/>
      <c r="S256" s="800"/>
      <c r="T256" s="800"/>
      <c r="U256" s="800"/>
    </row>
    <row r="257" spans="1:21" ht="15.75" customHeight="1">
      <c r="A257" s="682"/>
      <c r="B257" s="682"/>
      <c r="C257" s="404"/>
      <c r="D257" s="96"/>
      <c r="E257" s="96"/>
      <c r="F257" s="96"/>
      <c r="G257" s="96"/>
      <c r="H257" s="404"/>
      <c r="I257" s="404"/>
      <c r="J257" s="405"/>
      <c r="K257" s="404"/>
      <c r="L257" s="800"/>
      <c r="M257" s="800"/>
      <c r="N257" s="800"/>
      <c r="O257" s="800"/>
      <c r="P257" s="800"/>
      <c r="Q257" s="800"/>
      <c r="R257" s="800"/>
      <c r="S257" s="800"/>
      <c r="T257" s="800"/>
      <c r="U257" s="800"/>
    </row>
    <row r="258" spans="1:21" ht="15.75" customHeight="1">
      <c r="A258" s="682"/>
      <c r="B258" s="682"/>
      <c r="C258" s="404"/>
      <c r="D258" s="96"/>
      <c r="E258" s="96"/>
      <c r="F258" s="96"/>
      <c r="G258" s="96"/>
      <c r="H258" s="404"/>
      <c r="I258" s="404"/>
      <c r="J258" s="405"/>
      <c r="K258" s="404"/>
      <c r="L258" s="800"/>
      <c r="M258" s="800"/>
      <c r="N258" s="800"/>
      <c r="O258" s="800"/>
      <c r="P258" s="800"/>
      <c r="Q258" s="800"/>
      <c r="R258" s="800"/>
      <c r="S258" s="800"/>
      <c r="T258" s="800"/>
      <c r="U258" s="800"/>
    </row>
    <row r="259" spans="1:21" ht="15.75" customHeight="1">
      <c r="A259" s="682"/>
      <c r="B259" s="682"/>
      <c r="C259" s="404"/>
      <c r="D259" s="96"/>
      <c r="E259" s="96"/>
      <c r="F259" s="96"/>
      <c r="G259" s="96"/>
      <c r="H259" s="404"/>
      <c r="I259" s="404"/>
      <c r="J259" s="405"/>
      <c r="K259" s="404"/>
      <c r="L259" s="800"/>
      <c r="M259" s="800"/>
      <c r="N259" s="800"/>
      <c r="O259" s="800"/>
      <c r="P259" s="800"/>
      <c r="Q259" s="800"/>
      <c r="R259" s="800"/>
      <c r="S259" s="800"/>
      <c r="T259" s="800"/>
      <c r="U259" s="800"/>
    </row>
    <row r="260" spans="1:21" ht="15.75" customHeight="1">
      <c r="A260" s="682"/>
      <c r="B260" s="682"/>
      <c r="C260" s="404"/>
      <c r="D260" s="96"/>
      <c r="E260" s="96"/>
      <c r="F260" s="96"/>
      <c r="G260" s="96"/>
      <c r="H260" s="404"/>
      <c r="I260" s="404"/>
      <c r="J260" s="405"/>
      <c r="K260" s="404"/>
      <c r="L260" s="800"/>
      <c r="M260" s="800"/>
      <c r="N260" s="800"/>
      <c r="O260" s="800"/>
      <c r="P260" s="800"/>
      <c r="Q260" s="800"/>
      <c r="R260" s="800"/>
      <c r="S260" s="800"/>
      <c r="T260" s="800"/>
      <c r="U260" s="800"/>
    </row>
    <row r="261" spans="1:21" ht="15.75" customHeight="1">
      <c r="A261" s="682"/>
      <c r="B261" s="682"/>
      <c r="C261" s="404"/>
      <c r="D261" s="96"/>
      <c r="E261" s="96"/>
      <c r="F261" s="96"/>
      <c r="G261" s="96"/>
      <c r="H261" s="404"/>
      <c r="I261" s="404"/>
      <c r="J261" s="405"/>
      <c r="K261" s="404"/>
      <c r="L261" s="800"/>
      <c r="M261" s="800"/>
      <c r="N261" s="800"/>
      <c r="O261" s="800"/>
      <c r="P261" s="800"/>
      <c r="Q261" s="800"/>
      <c r="R261" s="800"/>
      <c r="S261" s="800"/>
      <c r="T261" s="800"/>
      <c r="U261" s="800"/>
    </row>
    <row r="262" spans="1:21" ht="15.75" customHeight="1">
      <c r="A262" s="682"/>
      <c r="B262" s="682"/>
      <c r="C262" s="404"/>
      <c r="D262" s="96"/>
      <c r="E262" s="96"/>
      <c r="F262" s="96"/>
      <c r="G262" s="96"/>
      <c r="H262" s="404"/>
      <c r="I262" s="404"/>
      <c r="J262" s="405"/>
      <c r="K262" s="404"/>
      <c r="L262" s="800"/>
      <c r="M262" s="800"/>
      <c r="N262" s="800"/>
      <c r="O262" s="800"/>
      <c r="P262" s="800"/>
      <c r="Q262" s="800"/>
      <c r="R262" s="800"/>
      <c r="S262" s="800"/>
      <c r="T262" s="800"/>
      <c r="U262" s="800"/>
    </row>
    <row r="263" spans="1:21" ht="15.75" customHeight="1">
      <c r="A263" s="682"/>
      <c r="B263" s="682"/>
      <c r="C263" s="404"/>
      <c r="D263" s="96"/>
      <c r="E263" s="96"/>
      <c r="F263" s="96"/>
      <c r="G263" s="96"/>
      <c r="H263" s="404"/>
      <c r="I263" s="404"/>
      <c r="J263" s="405"/>
      <c r="K263" s="404"/>
      <c r="L263" s="800"/>
      <c r="M263" s="800"/>
      <c r="N263" s="800"/>
      <c r="O263" s="800"/>
      <c r="P263" s="800"/>
      <c r="Q263" s="800"/>
      <c r="R263" s="800"/>
      <c r="S263" s="800"/>
      <c r="T263" s="800"/>
      <c r="U263" s="800"/>
    </row>
    <row r="264" spans="1:21" ht="15.75" customHeight="1">
      <c r="A264" s="682"/>
      <c r="B264" s="682"/>
      <c r="C264" s="404"/>
      <c r="D264" s="96"/>
      <c r="E264" s="96"/>
      <c r="F264" s="96"/>
      <c r="G264" s="96"/>
      <c r="H264" s="404"/>
      <c r="I264" s="404"/>
      <c r="J264" s="405"/>
      <c r="K264" s="404"/>
      <c r="L264" s="800"/>
      <c r="M264" s="800"/>
      <c r="N264" s="800"/>
      <c r="O264" s="800"/>
      <c r="P264" s="800"/>
      <c r="Q264" s="800"/>
      <c r="R264" s="800"/>
      <c r="S264" s="800"/>
      <c r="T264" s="800"/>
      <c r="U264" s="800"/>
    </row>
    <row r="265" spans="1:21" ht="15.75" customHeight="1">
      <c r="A265" s="682"/>
      <c r="B265" s="682"/>
      <c r="C265" s="404"/>
      <c r="D265" s="96"/>
      <c r="E265" s="96"/>
      <c r="F265" s="96"/>
      <c r="G265" s="96"/>
      <c r="H265" s="404"/>
      <c r="I265" s="404"/>
      <c r="J265" s="405"/>
      <c r="K265" s="404"/>
      <c r="L265" s="800"/>
      <c r="M265" s="800"/>
      <c r="N265" s="800"/>
      <c r="O265" s="800"/>
      <c r="P265" s="800"/>
      <c r="Q265" s="800"/>
      <c r="R265" s="800"/>
      <c r="S265" s="800"/>
      <c r="T265" s="800"/>
      <c r="U265" s="800"/>
    </row>
    <row r="266" spans="1:21" ht="15.75" customHeight="1">
      <c r="A266" s="682"/>
      <c r="B266" s="682"/>
      <c r="C266" s="404"/>
      <c r="D266" s="96"/>
      <c r="E266" s="96"/>
      <c r="F266" s="96"/>
      <c r="G266" s="96"/>
      <c r="H266" s="404"/>
      <c r="I266" s="404"/>
      <c r="J266" s="405"/>
      <c r="K266" s="404"/>
      <c r="L266" s="800"/>
      <c r="M266" s="800"/>
      <c r="N266" s="800"/>
      <c r="O266" s="800"/>
      <c r="P266" s="800"/>
      <c r="Q266" s="800"/>
      <c r="R266" s="800"/>
      <c r="S266" s="800"/>
      <c r="T266" s="800"/>
      <c r="U266" s="800"/>
    </row>
    <row r="267" spans="1:21" ht="15.75" customHeight="1">
      <c r="A267" s="682"/>
      <c r="B267" s="682"/>
      <c r="C267" s="404"/>
      <c r="D267" s="96"/>
      <c r="E267" s="96"/>
      <c r="F267" s="96"/>
      <c r="G267" s="96"/>
      <c r="H267" s="404"/>
      <c r="I267" s="404"/>
      <c r="J267" s="405"/>
      <c r="K267" s="404"/>
      <c r="L267" s="800"/>
      <c r="M267" s="800"/>
      <c r="N267" s="800"/>
      <c r="O267" s="800"/>
      <c r="P267" s="800"/>
      <c r="Q267" s="800"/>
      <c r="R267" s="800"/>
      <c r="S267" s="800"/>
      <c r="T267" s="800"/>
      <c r="U267" s="800"/>
    </row>
    <row r="268" spans="1:21" ht="15.75" customHeight="1">
      <c r="A268" s="682"/>
      <c r="B268" s="682"/>
      <c r="C268" s="404"/>
      <c r="D268" s="96"/>
      <c r="E268" s="96"/>
      <c r="F268" s="96"/>
      <c r="G268" s="96"/>
      <c r="H268" s="404"/>
      <c r="I268" s="404"/>
      <c r="J268" s="405"/>
      <c r="K268" s="404"/>
      <c r="L268" s="800"/>
      <c r="M268" s="800"/>
      <c r="N268" s="800"/>
      <c r="O268" s="800"/>
      <c r="P268" s="800"/>
      <c r="Q268" s="800"/>
      <c r="R268" s="800"/>
      <c r="S268" s="800"/>
      <c r="T268" s="800"/>
      <c r="U268" s="800"/>
    </row>
    <row r="269" spans="1:21" ht="15.75" customHeight="1">
      <c r="A269" s="682"/>
      <c r="B269" s="682"/>
      <c r="C269" s="404"/>
      <c r="D269" s="96"/>
      <c r="E269" s="96"/>
      <c r="F269" s="96"/>
      <c r="G269" s="96"/>
      <c r="H269" s="404"/>
      <c r="I269" s="404"/>
      <c r="J269" s="405"/>
      <c r="K269" s="404"/>
      <c r="L269" s="800"/>
      <c r="M269" s="800"/>
      <c r="N269" s="800"/>
      <c r="O269" s="800"/>
      <c r="P269" s="800"/>
      <c r="Q269" s="800"/>
      <c r="R269" s="800"/>
      <c r="S269" s="800"/>
      <c r="T269" s="800"/>
      <c r="U269" s="800"/>
    </row>
    <row r="270" spans="1:21" ht="15.75" customHeight="1">
      <c r="A270" s="682"/>
      <c r="B270" s="682"/>
      <c r="C270" s="404"/>
      <c r="D270" s="96"/>
      <c r="E270" s="96"/>
      <c r="F270" s="96"/>
      <c r="G270" s="96"/>
      <c r="H270" s="404"/>
      <c r="I270" s="404"/>
      <c r="J270" s="405"/>
      <c r="K270" s="404"/>
      <c r="L270" s="800"/>
      <c r="M270" s="800"/>
      <c r="N270" s="800"/>
      <c r="O270" s="800"/>
      <c r="P270" s="800"/>
      <c r="Q270" s="800"/>
      <c r="R270" s="800"/>
      <c r="S270" s="800"/>
      <c r="T270" s="800"/>
      <c r="U270" s="800"/>
    </row>
    <row r="271" spans="1:21" ht="15.75" customHeight="1">
      <c r="A271" s="682"/>
      <c r="B271" s="682"/>
      <c r="C271" s="404"/>
      <c r="D271" s="96"/>
      <c r="E271" s="96"/>
      <c r="F271" s="96"/>
      <c r="G271" s="96"/>
      <c r="H271" s="404"/>
      <c r="I271" s="404"/>
      <c r="J271" s="405"/>
      <c r="K271" s="404"/>
      <c r="L271" s="800"/>
      <c r="M271" s="800"/>
      <c r="N271" s="800"/>
      <c r="O271" s="800"/>
      <c r="P271" s="800"/>
      <c r="Q271" s="800"/>
      <c r="R271" s="800"/>
      <c r="S271" s="800"/>
      <c r="T271" s="800"/>
      <c r="U271" s="800"/>
    </row>
    <row r="272" spans="1:21" ht="15.75" customHeight="1">
      <c r="A272" s="682"/>
      <c r="B272" s="682"/>
      <c r="C272" s="404"/>
      <c r="D272" s="96"/>
      <c r="E272" s="96"/>
      <c r="F272" s="96"/>
      <c r="G272" s="96"/>
      <c r="H272" s="404"/>
      <c r="I272" s="404"/>
      <c r="J272" s="405"/>
      <c r="K272" s="404"/>
      <c r="L272" s="800"/>
      <c r="M272" s="800"/>
      <c r="N272" s="800"/>
      <c r="O272" s="800"/>
      <c r="P272" s="800"/>
      <c r="Q272" s="800"/>
      <c r="R272" s="800"/>
      <c r="S272" s="800"/>
      <c r="T272" s="800"/>
      <c r="U272" s="800"/>
    </row>
    <row r="273" spans="1:21" ht="15.75" customHeight="1">
      <c r="A273" s="682"/>
      <c r="B273" s="682"/>
      <c r="C273" s="404"/>
      <c r="D273" s="96"/>
      <c r="E273" s="96"/>
      <c r="F273" s="96"/>
      <c r="G273" s="96"/>
      <c r="H273" s="404"/>
      <c r="I273" s="404"/>
      <c r="J273" s="405"/>
      <c r="K273" s="404"/>
      <c r="L273" s="800"/>
      <c r="M273" s="800"/>
      <c r="N273" s="800"/>
      <c r="O273" s="800"/>
      <c r="P273" s="800"/>
      <c r="Q273" s="800"/>
      <c r="R273" s="800"/>
      <c r="S273" s="800"/>
      <c r="T273" s="800"/>
      <c r="U273" s="800"/>
    </row>
    <row r="274" spans="1:21" ht="15.75" customHeight="1">
      <c r="A274" s="682"/>
      <c r="B274" s="682"/>
      <c r="C274" s="404"/>
      <c r="D274" s="96"/>
      <c r="E274" s="96"/>
      <c r="F274" s="96"/>
      <c r="G274" s="96"/>
      <c r="H274" s="404"/>
      <c r="I274" s="404"/>
      <c r="J274" s="405"/>
      <c r="K274" s="404"/>
      <c r="L274" s="800"/>
      <c r="M274" s="800"/>
      <c r="N274" s="800"/>
      <c r="O274" s="800"/>
      <c r="P274" s="800"/>
      <c r="Q274" s="800"/>
      <c r="R274" s="800"/>
      <c r="S274" s="800"/>
      <c r="T274" s="800"/>
      <c r="U274" s="800"/>
    </row>
    <row r="275" spans="1:21" ht="15.75" customHeight="1">
      <c r="A275" s="682"/>
      <c r="B275" s="682"/>
      <c r="C275" s="404"/>
      <c r="D275" s="96"/>
      <c r="E275" s="96"/>
      <c r="F275" s="96"/>
      <c r="G275" s="96"/>
      <c r="H275" s="404"/>
      <c r="I275" s="404"/>
      <c r="J275" s="405"/>
      <c r="K275" s="404"/>
      <c r="L275" s="800"/>
      <c r="M275" s="800"/>
      <c r="N275" s="800"/>
      <c r="O275" s="800"/>
      <c r="P275" s="800"/>
      <c r="Q275" s="800"/>
      <c r="R275" s="800"/>
      <c r="S275" s="800"/>
      <c r="T275" s="800"/>
      <c r="U275" s="800"/>
    </row>
    <row r="276" spans="1:21" ht="15.75" customHeight="1">
      <c r="A276" s="682"/>
      <c r="B276" s="682"/>
      <c r="C276" s="404"/>
      <c r="D276" s="96"/>
      <c r="E276" s="96"/>
      <c r="F276" s="96"/>
      <c r="G276" s="96"/>
      <c r="H276" s="404"/>
      <c r="I276" s="404"/>
      <c r="J276" s="405"/>
      <c r="K276" s="404"/>
      <c r="L276" s="800"/>
      <c r="M276" s="800"/>
      <c r="N276" s="800"/>
      <c r="O276" s="800"/>
      <c r="P276" s="800"/>
      <c r="Q276" s="800"/>
      <c r="R276" s="800"/>
      <c r="S276" s="800"/>
      <c r="T276" s="800"/>
      <c r="U276" s="800"/>
    </row>
    <row r="277" spans="1:21" ht="15.75" customHeight="1">
      <c r="A277" s="682"/>
      <c r="B277" s="682"/>
      <c r="C277" s="404"/>
      <c r="D277" s="96"/>
      <c r="E277" s="96"/>
      <c r="F277" s="96"/>
      <c r="G277" s="96"/>
      <c r="H277" s="404"/>
      <c r="I277" s="404"/>
      <c r="J277" s="405"/>
      <c r="K277" s="404"/>
      <c r="L277" s="800"/>
      <c r="M277" s="800"/>
      <c r="N277" s="800"/>
      <c r="O277" s="800"/>
      <c r="P277" s="800"/>
      <c r="Q277" s="800"/>
      <c r="R277" s="800"/>
      <c r="S277" s="800"/>
      <c r="T277" s="800"/>
      <c r="U277" s="800"/>
    </row>
    <row r="278" spans="1:21" ht="15.75" customHeight="1">
      <c r="A278" s="682"/>
      <c r="B278" s="682"/>
      <c r="C278" s="404"/>
      <c r="D278" s="96"/>
      <c r="E278" s="96"/>
      <c r="F278" s="96"/>
      <c r="G278" s="96"/>
      <c r="H278" s="404"/>
      <c r="I278" s="404"/>
      <c r="J278" s="405"/>
      <c r="K278" s="404"/>
      <c r="L278" s="800"/>
      <c r="M278" s="800"/>
      <c r="N278" s="800"/>
      <c r="O278" s="800"/>
      <c r="P278" s="800"/>
      <c r="Q278" s="800"/>
      <c r="R278" s="800"/>
      <c r="S278" s="800"/>
      <c r="T278" s="800"/>
      <c r="U278" s="800"/>
    </row>
    <row r="279" spans="1:21" ht="15.75" customHeight="1">
      <c r="A279" s="682"/>
      <c r="B279" s="682"/>
      <c r="C279" s="404"/>
      <c r="D279" s="96"/>
      <c r="E279" s="96"/>
      <c r="F279" s="96"/>
      <c r="G279" s="96"/>
      <c r="H279" s="404"/>
      <c r="I279" s="404"/>
      <c r="J279" s="405"/>
      <c r="K279" s="404"/>
      <c r="L279" s="800"/>
      <c r="M279" s="800"/>
      <c r="N279" s="800"/>
      <c r="O279" s="800"/>
      <c r="P279" s="800"/>
      <c r="Q279" s="800"/>
      <c r="R279" s="800"/>
      <c r="S279" s="800"/>
      <c r="T279" s="800"/>
      <c r="U279" s="800"/>
    </row>
    <row r="280" spans="1:21" ht="15.75" customHeight="1">
      <c r="A280" s="682"/>
      <c r="B280" s="682"/>
      <c r="C280" s="404"/>
      <c r="D280" s="96"/>
      <c r="E280" s="96"/>
      <c r="F280" s="96"/>
      <c r="G280" s="96"/>
      <c r="H280" s="404"/>
      <c r="I280" s="404"/>
      <c r="J280" s="405"/>
      <c r="K280" s="404"/>
      <c r="L280" s="800"/>
      <c r="M280" s="800"/>
      <c r="N280" s="800"/>
      <c r="O280" s="800"/>
      <c r="P280" s="800"/>
      <c r="Q280" s="800"/>
      <c r="R280" s="800"/>
      <c r="S280" s="800"/>
      <c r="T280" s="800"/>
      <c r="U280" s="800"/>
    </row>
    <row r="281" spans="1:21" ht="15.75" customHeight="1">
      <c r="A281" s="682"/>
      <c r="B281" s="682"/>
      <c r="C281" s="404"/>
      <c r="D281" s="96"/>
      <c r="E281" s="96"/>
      <c r="F281" s="96"/>
      <c r="G281" s="96"/>
      <c r="H281" s="404"/>
      <c r="I281" s="404"/>
      <c r="J281" s="405"/>
      <c r="K281" s="404"/>
      <c r="L281" s="800"/>
      <c r="M281" s="800"/>
      <c r="N281" s="800"/>
      <c r="O281" s="800"/>
      <c r="P281" s="800"/>
      <c r="Q281" s="800"/>
      <c r="R281" s="800"/>
      <c r="S281" s="800"/>
      <c r="T281" s="800"/>
      <c r="U281" s="800"/>
    </row>
    <row r="282" spans="1:21" ht="15.75" customHeight="1">
      <c r="A282" s="682"/>
      <c r="B282" s="682"/>
      <c r="C282" s="404"/>
      <c r="D282" s="96"/>
      <c r="E282" s="96"/>
      <c r="F282" s="96"/>
      <c r="G282" s="96"/>
      <c r="H282" s="404"/>
      <c r="I282" s="404"/>
      <c r="J282" s="405"/>
      <c r="K282" s="404"/>
      <c r="L282" s="800"/>
      <c r="M282" s="800"/>
      <c r="N282" s="800"/>
      <c r="O282" s="800"/>
      <c r="P282" s="800"/>
      <c r="Q282" s="800"/>
      <c r="R282" s="800"/>
      <c r="S282" s="800"/>
      <c r="T282" s="800"/>
      <c r="U282" s="800"/>
    </row>
    <row r="283" spans="1:21" ht="15.75" customHeight="1">
      <c r="A283" s="682"/>
      <c r="B283" s="682"/>
      <c r="C283" s="404"/>
      <c r="D283" s="96"/>
      <c r="E283" s="96"/>
      <c r="F283" s="96"/>
      <c r="G283" s="96"/>
      <c r="H283" s="404"/>
      <c r="I283" s="404"/>
      <c r="J283" s="405"/>
      <c r="K283" s="404"/>
      <c r="L283" s="800"/>
      <c r="M283" s="800"/>
      <c r="N283" s="800"/>
      <c r="O283" s="800"/>
      <c r="P283" s="800"/>
      <c r="Q283" s="800"/>
      <c r="R283" s="800"/>
      <c r="S283" s="800"/>
      <c r="T283" s="800"/>
      <c r="U283" s="800"/>
    </row>
    <row r="284" spans="1:21" ht="15.75" customHeight="1">
      <c r="A284" s="682"/>
      <c r="B284" s="682"/>
      <c r="C284" s="404"/>
      <c r="D284" s="96"/>
      <c r="E284" s="96"/>
      <c r="F284" s="96"/>
      <c r="G284" s="96"/>
      <c r="H284" s="404"/>
      <c r="I284" s="404"/>
      <c r="J284" s="405"/>
      <c r="K284" s="404"/>
      <c r="L284" s="800"/>
      <c r="M284" s="800"/>
      <c r="N284" s="800"/>
      <c r="O284" s="800"/>
      <c r="P284" s="800"/>
      <c r="Q284" s="800"/>
      <c r="R284" s="800"/>
      <c r="S284" s="800"/>
      <c r="T284" s="800"/>
      <c r="U284" s="800"/>
    </row>
    <row r="285" spans="1:21" ht="15.75" customHeight="1">
      <c r="A285" s="682"/>
      <c r="B285" s="682"/>
      <c r="C285" s="404"/>
      <c r="D285" s="96"/>
      <c r="E285" s="96"/>
      <c r="F285" s="96"/>
      <c r="G285" s="96"/>
      <c r="H285" s="404"/>
      <c r="I285" s="404"/>
      <c r="J285" s="405"/>
      <c r="K285" s="404"/>
      <c r="L285" s="800"/>
      <c r="M285" s="800"/>
      <c r="N285" s="800"/>
      <c r="O285" s="800"/>
      <c r="P285" s="800"/>
      <c r="Q285" s="800"/>
      <c r="R285" s="800"/>
      <c r="S285" s="800"/>
      <c r="T285" s="800"/>
      <c r="U285" s="800"/>
    </row>
    <row r="286" spans="1:21" ht="15.75" customHeight="1">
      <c r="A286" s="682"/>
      <c r="B286" s="682"/>
      <c r="C286" s="404"/>
      <c r="D286" s="96"/>
      <c r="E286" s="96"/>
      <c r="F286" s="96"/>
      <c r="G286" s="96"/>
      <c r="H286" s="404"/>
      <c r="I286" s="404"/>
      <c r="J286" s="405"/>
      <c r="K286" s="404"/>
      <c r="L286" s="800"/>
      <c r="M286" s="800"/>
      <c r="N286" s="800"/>
      <c r="O286" s="800"/>
      <c r="P286" s="800"/>
      <c r="Q286" s="800"/>
      <c r="R286" s="800"/>
      <c r="S286" s="800"/>
      <c r="T286" s="800"/>
      <c r="U286" s="800"/>
    </row>
    <row r="287" spans="1:21" ht="15.75" customHeight="1">
      <c r="A287" s="682"/>
      <c r="B287" s="682"/>
      <c r="C287" s="404"/>
      <c r="D287" s="96"/>
      <c r="E287" s="96"/>
      <c r="F287" s="96"/>
      <c r="G287" s="96"/>
      <c r="H287" s="404"/>
      <c r="I287" s="404"/>
      <c r="J287" s="405"/>
      <c r="K287" s="404"/>
      <c r="L287" s="800"/>
      <c r="M287" s="800"/>
      <c r="N287" s="800"/>
      <c r="O287" s="800"/>
      <c r="P287" s="800"/>
      <c r="Q287" s="800"/>
      <c r="R287" s="800"/>
      <c r="S287" s="800"/>
      <c r="T287" s="800"/>
      <c r="U287" s="800"/>
    </row>
    <row r="288" spans="1:21" ht="15.75" customHeight="1">
      <c r="A288" s="682"/>
      <c r="B288" s="682"/>
      <c r="C288" s="404"/>
      <c r="D288" s="96"/>
      <c r="E288" s="96"/>
      <c r="F288" s="96"/>
      <c r="G288" s="96"/>
      <c r="H288" s="404"/>
      <c r="I288" s="404"/>
      <c r="J288" s="405"/>
      <c r="K288" s="404"/>
      <c r="L288" s="800"/>
      <c r="M288" s="800"/>
      <c r="N288" s="800"/>
      <c r="O288" s="800"/>
      <c r="P288" s="800"/>
      <c r="Q288" s="800"/>
      <c r="R288" s="800"/>
      <c r="S288" s="800"/>
      <c r="T288" s="800"/>
      <c r="U288" s="800"/>
    </row>
    <row r="289" spans="1:21" ht="15.75" customHeight="1">
      <c r="A289" s="682"/>
      <c r="B289" s="682"/>
      <c r="C289" s="404"/>
      <c r="D289" s="96"/>
      <c r="E289" s="96"/>
      <c r="F289" s="96"/>
      <c r="G289" s="96"/>
      <c r="H289" s="404"/>
      <c r="I289" s="404"/>
      <c r="J289" s="405"/>
      <c r="K289" s="404"/>
      <c r="L289" s="800"/>
      <c r="M289" s="800"/>
      <c r="N289" s="800"/>
      <c r="O289" s="800"/>
      <c r="P289" s="800"/>
      <c r="Q289" s="800"/>
      <c r="R289" s="800"/>
      <c r="S289" s="800"/>
      <c r="T289" s="800"/>
      <c r="U289" s="800"/>
    </row>
    <row r="290" spans="1:21" ht="15.75" customHeight="1">
      <c r="A290" s="682"/>
      <c r="B290" s="682"/>
      <c r="C290" s="404"/>
      <c r="D290" s="96"/>
      <c r="E290" s="96"/>
      <c r="F290" s="96"/>
      <c r="G290" s="96"/>
      <c r="H290" s="404"/>
      <c r="I290" s="404"/>
      <c r="J290" s="405"/>
      <c r="K290" s="404"/>
      <c r="L290" s="800"/>
      <c r="M290" s="800"/>
      <c r="N290" s="800"/>
      <c r="O290" s="800"/>
      <c r="P290" s="800"/>
      <c r="Q290" s="800"/>
      <c r="R290" s="800"/>
      <c r="S290" s="800"/>
      <c r="T290" s="800"/>
      <c r="U290" s="800"/>
    </row>
    <row r="291" spans="1:21" ht="15.75" customHeight="1">
      <c r="A291" s="682"/>
      <c r="B291" s="682"/>
      <c r="C291" s="404"/>
      <c r="D291" s="96"/>
      <c r="E291" s="96"/>
      <c r="F291" s="96"/>
      <c r="G291" s="96"/>
      <c r="H291" s="404"/>
      <c r="I291" s="404"/>
      <c r="J291" s="405"/>
      <c r="K291" s="404"/>
      <c r="L291" s="800"/>
      <c r="M291" s="800"/>
      <c r="N291" s="800"/>
      <c r="O291" s="800"/>
      <c r="P291" s="800"/>
      <c r="Q291" s="800"/>
      <c r="R291" s="800"/>
      <c r="S291" s="800"/>
      <c r="T291" s="800"/>
      <c r="U291" s="800"/>
    </row>
    <row r="292" spans="1:21" ht="15.75" customHeight="1">
      <c r="A292" s="682"/>
      <c r="B292" s="682"/>
      <c r="C292" s="404"/>
      <c r="D292" s="96"/>
      <c r="E292" s="96"/>
      <c r="F292" s="96"/>
      <c r="G292" s="96"/>
      <c r="H292" s="404"/>
      <c r="I292" s="404"/>
      <c r="J292" s="405"/>
      <c r="K292" s="404"/>
      <c r="L292" s="800"/>
      <c r="M292" s="800"/>
      <c r="N292" s="800"/>
      <c r="O292" s="800"/>
      <c r="P292" s="800"/>
      <c r="Q292" s="800"/>
      <c r="R292" s="800"/>
      <c r="S292" s="800"/>
      <c r="T292" s="800"/>
      <c r="U292" s="800"/>
    </row>
    <row r="293" spans="1:21" ht="15.75" customHeight="1">
      <c r="A293" s="682"/>
      <c r="B293" s="682"/>
      <c r="C293" s="404"/>
      <c r="D293" s="96"/>
      <c r="E293" s="96"/>
      <c r="F293" s="96"/>
      <c r="G293" s="96"/>
      <c r="H293" s="404"/>
      <c r="I293" s="404"/>
      <c r="J293" s="405"/>
      <c r="K293" s="404"/>
      <c r="L293" s="800"/>
      <c r="M293" s="800"/>
      <c r="N293" s="800"/>
      <c r="O293" s="800"/>
      <c r="P293" s="800"/>
      <c r="Q293" s="800"/>
      <c r="R293" s="800"/>
      <c r="S293" s="800"/>
      <c r="T293" s="800"/>
      <c r="U293" s="800"/>
    </row>
    <row r="294" spans="1:21" ht="15.75" customHeight="1">
      <c r="A294" s="682"/>
      <c r="B294" s="682"/>
      <c r="C294" s="404"/>
      <c r="D294" s="96"/>
      <c r="E294" s="96"/>
      <c r="F294" s="96"/>
      <c r="G294" s="96"/>
      <c r="H294" s="404"/>
      <c r="I294" s="404"/>
      <c r="J294" s="405"/>
      <c r="K294" s="404"/>
      <c r="L294" s="800"/>
      <c r="M294" s="800"/>
      <c r="N294" s="800"/>
      <c r="O294" s="800"/>
      <c r="P294" s="800"/>
      <c r="Q294" s="800"/>
      <c r="R294" s="800"/>
      <c r="S294" s="800"/>
      <c r="T294" s="800"/>
      <c r="U294" s="800"/>
    </row>
    <row r="295" spans="1:21" ht="15.75" customHeight="1">
      <c r="A295" s="682"/>
      <c r="B295" s="682"/>
      <c r="C295" s="404"/>
      <c r="D295" s="96"/>
      <c r="E295" s="96"/>
      <c r="F295" s="96"/>
      <c r="G295" s="96"/>
      <c r="H295" s="404"/>
      <c r="I295" s="404"/>
      <c r="J295" s="405"/>
      <c r="K295" s="404"/>
      <c r="L295" s="800"/>
      <c r="M295" s="800"/>
      <c r="N295" s="800"/>
      <c r="O295" s="800"/>
      <c r="P295" s="800"/>
      <c r="Q295" s="800"/>
      <c r="R295" s="800"/>
      <c r="S295" s="800"/>
      <c r="T295" s="800"/>
      <c r="U295" s="800"/>
    </row>
    <row r="296" spans="1:21" ht="15.75" customHeight="1">
      <c r="A296" s="682"/>
      <c r="B296" s="682"/>
      <c r="C296" s="404"/>
      <c r="D296" s="96"/>
      <c r="E296" s="96"/>
      <c r="F296" s="96"/>
      <c r="G296" s="96"/>
      <c r="H296" s="404"/>
      <c r="I296" s="404"/>
      <c r="J296" s="405"/>
      <c r="K296" s="404"/>
      <c r="L296" s="800"/>
      <c r="M296" s="800"/>
      <c r="N296" s="800"/>
      <c r="O296" s="800"/>
      <c r="P296" s="800"/>
      <c r="Q296" s="800"/>
      <c r="R296" s="800"/>
      <c r="S296" s="800"/>
      <c r="T296" s="800"/>
      <c r="U296" s="800"/>
    </row>
    <row r="297" spans="1:21" ht="15.75" customHeight="1">
      <c r="A297" s="682"/>
      <c r="B297" s="682"/>
      <c r="C297" s="404"/>
      <c r="D297" s="96"/>
      <c r="E297" s="96"/>
      <c r="F297" s="96"/>
      <c r="G297" s="96"/>
      <c r="H297" s="404"/>
      <c r="I297" s="404"/>
      <c r="J297" s="405"/>
      <c r="K297" s="404"/>
      <c r="L297" s="800"/>
      <c r="M297" s="800"/>
      <c r="N297" s="800"/>
      <c r="O297" s="800"/>
      <c r="P297" s="800"/>
      <c r="Q297" s="800"/>
      <c r="R297" s="800"/>
      <c r="S297" s="800"/>
      <c r="T297" s="800"/>
      <c r="U297" s="800"/>
    </row>
    <row r="298" spans="1:21" ht="15.75" customHeight="1">
      <c r="A298" s="682"/>
      <c r="B298" s="682"/>
      <c r="C298" s="404"/>
      <c r="D298" s="96"/>
      <c r="E298" s="96"/>
      <c r="F298" s="96"/>
      <c r="G298" s="96"/>
      <c r="H298" s="404"/>
      <c r="I298" s="404"/>
      <c r="J298" s="405"/>
      <c r="K298" s="404"/>
      <c r="L298" s="800"/>
      <c r="M298" s="800"/>
      <c r="N298" s="800"/>
      <c r="O298" s="800"/>
      <c r="P298" s="800"/>
      <c r="Q298" s="800"/>
      <c r="R298" s="800"/>
      <c r="S298" s="800"/>
      <c r="T298" s="800"/>
      <c r="U298" s="800"/>
    </row>
    <row r="299" spans="1:21" ht="15.75" customHeight="1">
      <c r="A299" s="682"/>
      <c r="B299" s="682"/>
      <c r="C299" s="404"/>
      <c r="D299" s="96"/>
      <c r="E299" s="96"/>
      <c r="F299" s="96"/>
      <c r="G299" s="96"/>
      <c r="H299" s="404"/>
      <c r="I299" s="404"/>
      <c r="J299" s="405"/>
      <c r="K299" s="404"/>
      <c r="L299" s="800"/>
      <c r="M299" s="800"/>
      <c r="N299" s="800"/>
      <c r="O299" s="800"/>
      <c r="P299" s="800"/>
      <c r="Q299" s="800"/>
      <c r="R299" s="800"/>
      <c r="S299" s="800"/>
      <c r="T299" s="800"/>
      <c r="U299" s="800"/>
    </row>
    <row r="300" spans="1:21" ht="15.75" customHeight="1">
      <c r="A300" s="682"/>
      <c r="B300" s="682"/>
      <c r="C300" s="404"/>
      <c r="D300" s="96"/>
      <c r="E300" s="96"/>
      <c r="F300" s="96"/>
      <c r="G300" s="96"/>
      <c r="H300" s="404"/>
      <c r="I300" s="404"/>
      <c r="J300" s="405"/>
      <c r="K300" s="404"/>
      <c r="L300" s="800"/>
      <c r="M300" s="800"/>
      <c r="N300" s="800"/>
      <c r="O300" s="800"/>
      <c r="P300" s="800"/>
      <c r="Q300" s="800"/>
      <c r="R300" s="800"/>
      <c r="S300" s="800"/>
      <c r="T300" s="800"/>
      <c r="U300" s="800"/>
    </row>
    <row r="301" spans="1:21" ht="15.75" customHeight="1">
      <c r="A301" s="682"/>
      <c r="B301" s="682"/>
      <c r="C301" s="404"/>
      <c r="D301" s="96"/>
      <c r="E301" s="96"/>
      <c r="F301" s="96"/>
      <c r="G301" s="96"/>
      <c r="H301" s="404"/>
      <c r="I301" s="404"/>
      <c r="J301" s="405"/>
      <c r="K301" s="404"/>
      <c r="L301" s="800"/>
      <c r="M301" s="800"/>
      <c r="N301" s="800"/>
      <c r="O301" s="800"/>
      <c r="P301" s="800"/>
      <c r="Q301" s="800"/>
      <c r="R301" s="800"/>
      <c r="S301" s="800"/>
      <c r="T301" s="800"/>
      <c r="U301" s="800"/>
    </row>
    <row r="302" spans="1:21" ht="15.75" customHeight="1">
      <c r="A302" s="682"/>
      <c r="B302" s="682"/>
      <c r="C302" s="404"/>
      <c r="D302" s="96"/>
      <c r="E302" s="96"/>
      <c r="F302" s="96"/>
      <c r="G302" s="96"/>
      <c r="H302" s="404"/>
      <c r="I302" s="404"/>
      <c r="J302" s="405"/>
      <c r="K302" s="404"/>
      <c r="L302" s="800"/>
      <c r="M302" s="800"/>
      <c r="N302" s="800"/>
      <c r="O302" s="800"/>
      <c r="P302" s="800"/>
      <c r="Q302" s="800"/>
      <c r="R302" s="800"/>
      <c r="S302" s="800"/>
      <c r="T302" s="800"/>
      <c r="U302" s="800"/>
    </row>
    <row r="303" spans="1:21" ht="15.75" customHeight="1">
      <c r="A303" s="682"/>
      <c r="B303" s="682"/>
      <c r="C303" s="404"/>
      <c r="D303" s="96"/>
      <c r="E303" s="96"/>
      <c r="F303" s="96"/>
      <c r="G303" s="96"/>
      <c r="H303" s="404"/>
      <c r="I303" s="404"/>
      <c r="J303" s="405"/>
      <c r="K303" s="404"/>
      <c r="L303" s="800"/>
      <c r="M303" s="800"/>
      <c r="N303" s="800"/>
      <c r="O303" s="800"/>
      <c r="P303" s="800"/>
      <c r="Q303" s="800"/>
      <c r="R303" s="800"/>
      <c r="S303" s="800"/>
      <c r="T303" s="800"/>
      <c r="U303" s="800"/>
    </row>
    <row r="304" spans="1:21" ht="15.75" customHeight="1">
      <c r="A304" s="682"/>
      <c r="B304" s="682"/>
      <c r="C304" s="404"/>
      <c r="D304" s="96"/>
      <c r="E304" s="96"/>
      <c r="F304" s="96"/>
      <c r="G304" s="96"/>
      <c r="H304" s="404"/>
      <c r="I304" s="404"/>
      <c r="J304" s="405"/>
      <c r="K304" s="404"/>
      <c r="L304" s="800"/>
      <c r="M304" s="800"/>
      <c r="N304" s="800"/>
      <c r="O304" s="800"/>
      <c r="P304" s="800"/>
      <c r="Q304" s="800"/>
      <c r="R304" s="800"/>
      <c r="S304" s="800"/>
      <c r="T304" s="800"/>
      <c r="U304" s="800"/>
    </row>
    <row r="305" spans="1:21" ht="15.75" customHeight="1">
      <c r="A305" s="682"/>
      <c r="B305" s="682"/>
      <c r="C305" s="404"/>
      <c r="D305" s="96"/>
      <c r="E305" s="96"/>
      <c r="F305" s="96"/>
      <c r="G305" s="96"/>
      <c r="H305" s="404"/>
      <c r="I305" s="404"/>
      <c r="J305" s="405"/>
      <c r="K305" s="404"/>
      <c r="L305" s="800"/>
      <c r="M305" s="800"/>
      <c r="N305" s="800"/>
      <c r="O305" s="800"/>
      <c r="P305" s="800"/>
      <c r="Q305" s="800"/>
      <c r="R305" s="800"/>
      <c r="S305" s="800"/>
      <c r="T305" s="800"/>
      <c r="U305" s="800"/>
    </row>
    <row r="306" spans="1:21" ht="15.75" customHeight="1">
      <c r="A306" s="682"/>
      <c r="B306" s="682"/>
      <c r="C306" s="404"/>
      <c r="D306" s="96"/>
      <c r="E306" s="96"/>
      <c r="F306" s="96"/>
      <c r="G306" s="96"/>
      <c r="H306" s="404"/>
      <c r="I306" s="404"/>
      <c r="J306" s="405"/>
      <c r="K306" s="404"/>
      <c r="L306" s="800"/>
      <c r="M306" s="800"/>
      <c r="N306" s="800"/>
      <c r="O306" s="800"/>
      <c r="P306" s="800"/>
      <c r="Q306" s="800"/>
      <c r="R306" s="800"/>
      <c r="S306" s="800"/>
      <c r="T306" s="800"/>
      <c r="U306" s="800"/>
    </row>
    <row r="307" spans="1:21" ht="15.75" customHeight="1">
      <c r="A307" s="682"/>
      <c r="B307" s="682"/>
      <c r="C307" s="404"/>
      <c r="D307" s="96"/>
      <c r="E307" s="96"/>
      <c r="F307" s="96"/>
      <c r="G307" s="96"/>
      <c r="H307" s="404"/>
      <c r="I307" s="404"/>
      <c r="J307" s="405"/>
      <c r="K307" s="404"/>
      <c r="L307" s="800"/>
      <c r="M307" s="800"/>
      <c r="N307" s="800"/>
      <c r="O307" s="800"/>
      <c r="P307" s="800"/>
      <c r="Q307" s="800"/>
      <c r="R307" s="800"/>
      <c r="S307" s="800"/>
      <c r="T307" s="800"/>
      <c r="U307" s="800"/>
    </row>
    <row r="308" spans="1:21" ht="15.75" customHeight="1">
      <c r="A308" s="682"/>
      <c r="B308" s="682"/>
      <c r="C308" s="404"/>
      <c r="D308" s="96"/>
      <c r="E308" s="96"/>
      <c r="F308" s="96"/>
      <c r="G308" s="96"/>
      <c r="H308" s="404"/>
      <c r="I308" s="404"/>
      <c r="J308" s="405"/>
      <c r="K308" s="404"/>
      <c r="L308" s="800"/>
      <c r="M308" s="800"/>
      <c r="N308" s="800"/>
      <c r="O308" s="800"/>
      <c r="P308" s="800"/>
      <c r="Q308" s="800"/>
      <c r="R308" s="800"/>
      <c r="S308" s="800"/>
      <c r="T308" s="800"/>
      <c r="U308" s="800"/>
    </row>
    <row r="309" spans="1:21" ht="15.75" customHeight="1">
      <c r="A309" s="682"/>
      <c r="B309" s="682"/>
      <c r="C309" s="404"/>
      <c r="D309" s="96"/>
      <c r="E309" s="96"/>
      <c r="F309" s="96"/>
      <c r="G309" s="96"/>
      <c r="H309" s="404"/>
      <c r="I309" s="404"/>
      <c r="J309" s="405"/>
      <c r="K309" s="404"/>
      <c r="L309" s="800"/>
      <c r="M309" s="800"/>
      <c r="N309" s="800"/>
      <c r="O309" s="800"/>
      <c r="P309" s="800"/>
      <c r="Q309" s="800"/>
      <c r="R309" s="800"/>
      <c r="S309" s="800"/>
      <c r="T309" s="800"/>
      <c r="U309" s="800"/>
    </row>
    <row r="310" spans="1:21" ht="15.75" customHeight="1">
      <c r="A310" s="682"/>
      <c r="B310" s="682"/>
      <c r="C310" s="404"/>
      <c r="D310" s="96"/>
      <c r="E310" s="96"/>
      <c r="F310" s="96"/>
      <c r="G310" s="96"/>
      <c r="H310" s="404"/>
      <c r="I310" s="404"/>
      <c r="J310" s="405"/>
      <c r="K310" s="404"/>
      <c r="L310" s="800"/>
      <c r="M310" s="800"/>
      <c r="N310" s="800"/>
      <c r="O310" s="800"/>
      <c r="P310" s="800"/>
      <c r="Q310" s="800"/>
      <c r="R310" s="800"/>
      <c r="S310" s="800"/>
      <c r="T310" s="800"/>
      <c r="U310" s="800"/>
    </row>
    <row r="311" spans="1:21" ht="15.75" customHeight="1">
      <c r="A311" s="682"/>
      <c r="B311" s="682"/>
      <c r="C311" s="404"/>
      <c r="D311" s="96"/>
      <c r="E311" s="96"/>
      <c r="F311" s="96"/>
      <c r="G311" s="96"/>
      <c r="H311" s="404"/>
      <c r="I311" s="404"/>
      <c r="J311" s="405"/>
      <c r="K311" s="404"/>
      <c r="L311" s="800"/>
      <c r="M311" s="800"/>
      <c r="N311" s="800"/>
      <c r="O311" s="800"/>
      <c r="P311" s="800"/>
      <c r="Q311" s="800"/>
      <c r="R311" s="800"/>
      <c r="S311" s="800"/>
      <c r="T311" s="800"/>
      <c r="U311" s="800"/>
    </row>
    <row r="312" spans="1:21" ht="15.75" customHeight="1">
      <c r="A312" s="682"/>
      <c r="B312" s="682"/>
      <c r="C312" s="404"/>
      <c r="D312" s="96"/>
      <c r="E312" s="96"/>
      <c r="F312" s="96"/>
      <c r="G312" s="96"/>
      <c r="H312" s="404"/>
      <c r="I312" s="404"/>
      <c r="J312" s="405"/>
      <c r="K312" s="404"/>
      <c r="L312" s="800"/>
      <c r="M312" s="800"/>
      <c r="N312" s="800"/>
      <c r="O312" s="800"/>
      <c r="P312" s="800"/>
      <c r="Q312" s="800"/>
      <c r="R312" s="800"/>
      <c r="S312" s="800"/>
      <c r="T312" s="800"/>
      <c r="U312" s="800"/>
    </row>
    <row r="313" spans="1:21" ht="15.75" customHeight="1">
      <c r="A313" s="682"/>
      <c r="B313" s="682"/>
      <c r="C313" s="404"/>
      <c r="D313" s="96"/>
      <c r="E313" s="96"/>
      <c r="F313" s="96"/>
      <c r="G313" s="96"/>
      <c r="H313" s="404"/>
      <c r="I313" s="404"/>
      <c r="J313" s="405"/>
      <c r="K313" s="404"/>
      <c r="L313" s="800"/>
      <c r="M313" s="800"/>
      <c r="N313" s="800"/>
      <c r="O313" s="800"/>
      <c r="P313" s="800"/>
      <c r="Q313" s="800"/>
      <c r="R313" s="800"/>
      <c r="S313" s="800"/>
      <c r="T313" s="800"/>
      <c r="U313" s="800"/>
    </row>
    <row r="314" spans="1:21" ht="15.75" customHeight="1">
      <c r="A314" s="682"/>
      <c r="B314" s="682"/>
      <c r="C314" s="404"/>
      <c r="D314" s="96"/>
      <c r="E314" s="96"/>
      <c r="F314" s="96"/>
      <c r="G314" s="96"/>
      <c r="H314" s="404"/>
      <c r="I314" s="404"/>
      <c r="J314" s="405"/>
      <c r="K314" s="404"/>
      <c r="L314" s="800"/>
      <c r="M314" s="800"/>
      <c r="N314" s="800"/>
      <c r="O314" s="800"/>
      <c r="P314" s="800"/>
      <c r="Q314" s="800"/>
      <c r="R314" s="800"/>
      <c r="S314" s="800"/>
      <c r="T314" s="800"/>
      <c r="U314" s="800"/>
    </row>
    <row r="315" spans="1:21" ht="15.75" customHeight="1">
      <c r="A315" s="682"/>
      <c r="B315" s="682"/>
      <c r="C315" s="404"/>
      <c r="D315" s="96"/>
      <c r="E315" s="96"/>
      <c r="F315" s="96"/>
      <c r="G315" s="96"/>
      <c r="H315" s="404"/>
      <c r="I315" s="404"/>
      <c r="J315" s="405"/>
      <c r="K315" s="404"/>
      <c r="L315" s="800"/>
      <c r="M315" s="800"/>
      <c r="N315" s="800"/>
      <c r="O315" s="800"/>
      <c r="P315" s="800"/>
      <c r="Q315" s="800"/>
      <c r="R315" s="800"/>
      <c r="S315" s="800"/>
      <c r="T315" s="800"/>
      <c r="U315" s="800"/>
    </row>
    <row r="316" spans="1:21" ht="15.75" customHeight="1">
      <c r="A316" s="682"/>
      <c r="B316" s="682"/>
      <c r="C316" s="404"/>
      <c r="D316" s="96"/>
      <c r="E316" s="96"/>
      <c r="F316" s="96"/>
      <c r="G316" s="96"/>
      <c r="H316" s="404"/>
      <c r="I316" s="404"/>
      <c r="J316" s="405"/>
      <c r="K316" s="404"/>
      <c r="L316" s="800"/>
      <c r="M316" s="800"/>
      <c r="N316" s="800"/>
      <c r="O316" s="800"/>
      <c r="P316" s="800"/>
      <c r="Q316" s="800"/>
      <c r="R316" s="800"/>
      <c r="S316" s="800"/>
      <c r="T316" s="800"/>
      <c r="U316" s="800"/>
    </row>
    <row r="317" spans="1:21" ht="15.75" customHeight="1">
      <c r="A317" s="682"/>
      <c r="B317" s="682"/>
      <c r="C317" s="404"/>
      <c r="D317" s="96"/>
      <c r="E317" s="96"/>
      <c r="F317" s="96"/>
      <c r="G317" s="96"/>
      <c r="H317" s="404"/>
      <c r="I317" s="404"/>
      <c r="J317" s="405"/>
      <c r="K317" s="404"/>
      <c r="L317" s="800"/>
      <c r="M317" s="800"/>
      <c r="N317" s="800"/>
      <c r="O317" s="800"/>
      <c r="P317" s="800"/>
      <c r="Q317" s="800"/>
      <c r="R317" s="800"/>
      <c r="S317" s="800"/>
      <c r="T317" s="800"/>
      <c r="U317" s="800"/>
    </row>
    <row r="318" spans="1:21" ht="15.75" customHeight="1">
      <c r="A318" s="682"/>
      <c r="B318" s="682"/>
      <c r="C318" s="404"/>
      <c r="D318" s="96"/>
      <c r="E318" s="96"/>
      <c r="F318" s="96"/>
      <c r="G318" s="96"/>
      <c r="H318" s="404"/>
      <c r="I318" s="404"/>
      <c r="J318" s="405"/>
      <c r="K318" s="404"/>
      <c r="L318" s="800"/>
      <c r="M318" s="800"/>
      <c r="N318" s="800"/>
      <c r="O318" s="800"/>
      <c r="P318" s="800"/>
      <c r="Q318" s="800"/>
      <c r="R318" s="800"/>
      <c r="S318" s="800"/>
      <c r="T318" s="800"/>
      <c r="U318" s="800"/>
    </row>
    <row r="319" spans="1:21" ht="15.75" customHeight="1">
      <c r="A319" s="682"/>
      <c r="B319" s="682"/>
      <c r="C319" s="404"/>
      <c r="D319" s="96"/>
      <c r="E319" s="96"/>
      <c r="F319" s="96"/>
      <c r="G319" s="96"/>
      <c r="H319" s="404"/>
      <c r="I319" s="404"/>
      <c r="J319" s="405"/>
      <c r="K319" s="404"/>
      <c r="L319" s="800"/>
      <c r="M319" s="800"/>
      <c r="N319" s="800"/>
      <c r="O319" s="800"/>
      <c r="P319" s="800"/>
      <c r="Q319" s="800"/>
      <c r="R319" s="800"/>
      <c r="S319" s="800"/>
      <c r="T319" s="800"/>
      <c r="U319" s="800"/>
    </row>
    <row r="320" spans="1:21" ht="15.75" customHeight="1">
      <c r="A320" s="682"/>
      <c r="B320" s="682"/>
      <c r="C320" s="404"/>
      <c r="D320" s="96"/>
      <c r="E320" s="96"/>
      <c r="F320" s="96"/>
      <c r="G320" s="96"/>
      <c r="H320" s="404"/>
      <c r="I320" s="404"/>
      <c r="J320" s="405"/>
      <c r="K320" s="404"/>
      <c r="L320" s="800"/>
      <c r="M320" s="800"/>
      <c r="N320" s="800"/>
      <c r="O320" s="800"/>
      <c r="P320" s="800"/>
      <c r="Q320" s="800"/>
      <c r="R320" s="800"/>
      <c r="S320" s="800"/>
      <c r="T320" s="800"/>
      <c r="U320" s="800"/>
    </row>
    <row r="321" spans="1:21" ht="15.75" customHeight="1">
      <c r="A321" s="682"/>
      <c r="B321" s="682"/>
      <c r="C321" s="404"/>
      <c r="D321" s="96"/>
      <c r="E321" s="96"/>
      <c r="F321" s="96"/>
      <c r="G321" s="96"/>
      <c r="H321" s="404"/>
      <c r="I321" s="404"/>
      <c r="J321" s="405"/>
      <c r="K321" s="404"/>
      <c r="L321" s="800"/>
      <c r="M321" s="800"/>
      <c r="N321" s="800"/>
      <c r="O321" s="800"/>
      <c r="P321" s="800"/>
      <c r="Q321" s="800"/>
      <c r="R321" s="800"/>
      <c r="S321" s="800"/>
      <c r="T321" s="800"/>
      <c r="U321" s="800"/>
    </row>
    <row r="322" spans="1:21" ht="15.75" customHeight="1">
      <c r="A322" s="682"/>
      <c r="B322" s="682"/>
      <c r="C322" s="404"/>
      <c r="D322" s="96"/>
      <c r="E322" s="96"/>
      <c r="F322" s="96"/>
      <c r="G322" s="96"/>
      <c r="H322" s="404"/>
      <c r="I322" s="404"/>
      <c r="J322" s="405"/>
      <c r="K322" s="404"/>
      <c r="L322" s="800"/>
      <c r="M322" s="800"/>
      <c r="N322" s="800"/>
      <c r="O322" s="800"/>
      <c r="P322" s="800"/>
      <c r="Q322" s="800"/>
      <c r="R322" s="800"/>
      <c r="S322" s="800"/>
      <c r="T322" s="800"/>
      <c r="U322" s="800"/>
    </row>
    <row r="323" spans="1:21" ht="15.75" customHeight="1">
      <c r="A323" s="682"/>
      <c r="B323" s="682"/>
      <c r="C323" s="404"/>
      <c r="D323" s="96"/>
      <c r="E323" s="96"/>
      <c r="F323" s="96"/>
      <c r="G323" s="96"/>
      <c r="H323" s="404"/>
      <c r="I323" s="404"/>
      <c r="J323" s="405"/>
      <c r="K323" s="404"/>
      <c r="L323" s="800"/>
      <c r="M323" s="800"/>
      <c r="N323" s="800"/>
      <c r="O323" s="800"/>
      <c r="P323" s="800"/>
      <c r="Q323" s="800"/>
      <c r="R323" s="800"/>
      <c r="S323" s="800"/>
      <c r="T323" s="800"/>
      <c r="U323" s="800"/>
    </row>
    <row r="324" spans="1:21" ht="15.75" customHeight="1">
      <c r="A324" s="682"/>
      <c r="B324" s="682"/>
      <c r="C324" s="404"/>
      <c r="D324" s="96"/>
      <c r="E324" s="96"/>
      <c r="F324" s="96"/>
      <c r="G324" s="96"/>
      <c r="H324" s="404"/>
      <c r="I324" s="404"/>
      <c r="J324" s="405"/>
      <c r="K324" s="404"/>
      <c r="L324" s="800"/>
      <c r="M324" s="800"/>
      <c r="N324" s="800"/>
      <c r="O324" s="800"/>
      <c r="P324" s="800"/>
      <c r="Q324" s="800"/>
      <c r="R324" s="800"/>
      <c r="S324" s="800"/>
      <c r="T324" s="800"/>
      <c r="U324" s="800"/>
    </row>
    <row r="325" spans="1:21" ht="15.75" customHeight="1">
      <c r="A325" s="682"/>
      <c r="B325" s="682"/>
      <c r="C325" s="404"/>
      <c r="D325" s="96"/>
      <c r="E325" s="96"/>
      <c r="F325" s="96"/>
      <c r="G325" s="96"/>
      <c r="H325" s="404"/>
      <c r="I325" s="404"/>
      <c r="J325" s="405"/>
      <c r="K325" s="404"/>
      <c r="L325" s="800"/>
      <c r="M325" s="800"/>
      <c r="N325" s="800"/>
      <c r="O325" s="800"/>
      <c r="P325" s="800"/>
      <c r="Q325" s="800"/>
      <c r="R325" s="800"/>
      <c r="S325" s="800"/>
      <c r="T325" s="800"/>
      <c r="U325" s="800"/>
    </row>
    <row r="326" spans="1:21" ht="15.75" customHeight="1">
      <c r="A326" s="682"/>
      <c r="B326" s="682"/>
      <c r="C326" s="404"/>
      <c r="D326" s="96"/>
      <c r="E326" s="96"/>
      <c r="F326" s="96"/>
      <c r="G326" s="96"/>
      <c r="H326" s="404"/>
      <c r="I326" s="404"/>
      <c r="J326" s="405"/>
      <c r="K326" s="404"/>
      <c r="L326" s="800"/>
      <c r="M326" s="800"/>
      <c r="N326" s="800"/>
      <c r="O326" s="800"/>
      <c r="P326" s="800"/>
      <c r="Q326" s="800"/>
      <c r="R326" s="800"/>
      <c r="S326" s="800"/>
      <c r="T326" s="800"/>
      <c r="U326" s="800"/>
    </row>
    <row r="327" spans="1:21" ht="15.75" customHeight="1">
      <c r="A327" s="682"/>
      <c r="B327" s="682"/>
      <c r="C327" s="404"/>
      <c r="D327" s="96"/>
      <c r="E327" s="96"/>
      <c r="F327" s="96"/>
      <c r="G327" s="96"/>
      <c r="H327" s="404"/>
      <c r="I327" s="404"/>
      <c r="J327" s="405"/>
      <c r="K327" s="404"/>
      <c r="L327" s="800"/>
      <c r="M327" s="800"/>
      <c r="N327" s="800"/>
      <c r="O327" s="800"/>
      <c r="P327" s="800"/>
      <c r="Q327" s="800"/>
      <c r="R327" s="800"/>
      <c r="S327" s="800"/>
      <c r="T327" s="800"/>
      <c r="U327" s="800"/>
    </row>
    <row r="328" spans="1:21" ht="15.75" customHeight="1">
      <c r="A328" s="682"/>
      <c r="B328" s="682"/>
      <c r="C328" s="404"/>
      <c r="D328" s="96"/>
      <c r="E328" s="96"/>
      <c r="F328" s="96"/>
      <c r="G328" s="96"/>
      <c r="H328" s="404"/>
      <c r="I328" s="404"/>
      <c r="J328" s="405"/>
      <c r="K328" s="404"/>
      <c r="L328" s="800"/>
      <c r="M328" s="800"/>
      <c r="N328" s="800"/>
      <c r="O328" s="800"/>
      <c r="P328" s="800"/>
      <c r="Q328" s="800"/>
      <c r="R328" s="800"/>
      <c r="S328" s="800"/>
      <c r="T328" s="800"/>
      <c r="U328" s="800"/>
    </row>
    <row r="329" spans="1:21" ht="15.75" customHeight="1">
      <c r="A329" s="682"/>
      <c r="B329" s="682"/>
      <c r="C329" s="404"/>
      <c r="D329" s="96"/>
      <c r="E329" s="96"/>
      <c r="F329" s="96"/>
      <c r="G329" s="96"/>
      <c r="H329" s="404"/>
      <c r="I329" s="404"/>
      <c r="J329" s="405"/>
      <c r="K329" s="404"/>
      <c r="L329" s="800"/>
      <c r="M329" s="800"/>
      <c r="N329" s="800"/>
      <c r="O329" s="800"/>
      <c r="P329" s="800"/>
      <c r="Q329" s="800"/>
      <c r="R329" s="800"/>
      <c r="S329" s="800"/>
      <c r="T329" s="800"/>
      <c r="U329" s="800"/>
    </row>
    <row r="330" spans="1:21" ht="15.75" customHeight="1">
      <c r="A330" s="682"/>
      <c r="B330" s="682"/>
      <c r="C330" s="404"/>
      <c r="D330" s="96"/>
      <c r="E330" s="96"/>
      <c r="F330" s="96"/>
      <c r="G330" s="96"/>
      <c r="H330" s="404"/>
      <c r="I330" s="404"/>
      <c r="J330" s="405"/>
      <c r="K330" s="404"/>
      <c r="L330" s="800"/>
      <c r="M330" s="800"/>
      <c r="N330" s="800"/>
      <c r="O330" s="800"/>
      <c r="P330" s="800"/>
      <c r="Q330" s="800"/>
      <c r="R330" s="800"/>
      <c r="S330" s="800"/>
      <c r="T330" s="800"/>
      <c r="U330" s="800"/>
    </row>
    <row r="331" spans="1:21" ht="15.75" customHeight="1">
      <c r="A331" s="682"/>
      <c r="B331" s="682"/>
      <c r="C331" s="404"/>
      <c r="D331" s="96"/>
      <c r="E331" s="96"/>
      <c r="F331" s="96"/>
      <c r="G331" s="96"/>
      <c r="H331" s="404"/>
      <c r="I331" s="404"/>
      <c r="J331" s="405"/>
      <c r="K331" s="404"/>
      <c r="L331" s="800"/>
      <c r="M331" s="800"/>
      <c r="N331" s="800"/>
      <c r="O331" s="800"/>
      <c r="P331" s="800"/>
      <c r="Q331" s="800"/>
      <c r="R331" s="800"/>
      <c r="S331" s="800"/>
      <c r="T331" s="800"/>
      <c r="U331" s="800"/>
    </row>
    <row r="332" spans="1:21" ht="15.75" customHeight="1">
      <c r="A332" s="682"/>
      <c r="B332" s="682"/>
      <c r="C332" s="404"/>
      <c r="D332" s="96"/>
      <c r="E332" s="96"/>
      <c r="F332" s="96"/>
      <c r="G332" s="96"/>
      <c r="H332" s="404"/>
      <c r="I332" s="404"/>
      <c r="J332" s="405"/>
      <c r="K332" s="404"/>
      <c r="L332" s="800"/>
      <c r="M332" s="800"/>
      <c r="N332" s="800"/>
      <c r="O332" s="800"/>
      <c r="P332" s="800"/>
      <c r="Q332" s="800"/>
      <c r="R332" s="800"/>
      <c r="S332" s="800"/>
      <c r="T332" s="800"/>
      <c r="U332" s="800"/>
    </row>
    <row r="333" spans="1:21" ht="15.75" customHeight="1">
      <c r="A333" s="682"/>
      <c r="B333" s="682"/>
      <c r="C333" s="404"/>
      <c r="D333" s="96"/>
      <c r="E333" s="96"/>
      <c r="F333" s="96"/>
      <c r="G333" s="96"/>
      <c r="H333" s="404"/>
      <c r="I333" s="404"/>
      <c r="J333" s="405"/>
      <c r="K333" s="404"/>
      <c r="L333" s="800"/>
      <c r="M333" s="800"/>
      <c r="N333" s="800"/>
      <c r="O333" s="800"/>
      <c r="P333" s="800"/>
      <c r="Q333" s="800"/>
      <c r="R333" s="800"/>
      <c r="S333" s="800"/>
      <c r="T333" s="800"/>
      <c r="U333" s="800"/>
    </row>
    <row r="334" spans="1:21" ht="15.75" customHeight="1">
      <c r="A334" s="682"/>
      <c r="B334" s="682"/>
      <c r="C334" s="404"/>
      <c r="D334" s="96"/>
      <c r="E334" s="96"/>
      <c r="F334" s="96"/>
      <c r="G334" s="96"/>
      <c r="H334" s="404"/>
      <c r="I334" s="404"/>
      <c r="J334" s="405"/>
      <c r="K334" s="404"/>
      <c r="L334" s="800"/>
      <c r="M334" s="800"/>
      <c r="N334" s="800"/>
      <c r="O334" s="800"/>
      <c r="P334" s="800"/>
      <c r="Q334" s="800"/>
      <c r="R334" s="800"/>
      <c r="S334" s="800"/>
      <c r="T334" s="800"/>
      <c r="U334" s="800"/>
    </row>
    <row r="335" spans="1:21" ht="15.75" customHeight="1">
      <c r="A335" s="682"/>
      <c r="B335" s="682"/>
      <c r="C335" s="404"/>
      <c r="D335" s="96"/>
      <c r="E335" s="96"/>
      <c r="F335" s="96"/>
      <c r="G335" s="96"/>
      <c r="H335" s="404"/>
      <c r="I335" s="404"/>
      <c r="J335" s="405"/>
      <c r="K335" s="404"/>
      <c r="L335" s="800"/>
      <c r="M335" s="800"/>
      <c r="N335" s="800"/>
      <c r="O335" s="800"/>
      <c r="P335" s="800"/>
      <c r="Q335" s="800"/>
      <c r="R335" s="800"/>
      <c r="S335" s="800"/>
      <c r="T335" s="800"/>
      <c r="U335" s="800"/>
    </row>
    <row r="336" spans="1:21" ht="15.75" customHeight="1">
      <c r="A336" s="682"/>
      <c r="B336" s="682"/>
      <c r="C336" s="404"/>
      <c r="D336" s="96"/>
      <c r="E336" s="96"/>
      <c r="F336" s="96"/>
      <c r="G336" s="96"/>
      <c r="H336" s="404"/>
      <c r="I336" s="404"/>
      <c r="J336" s="405"/>
      <c r="K336" s="404"/>
      <c r="L336" s="800"/>
      <c r="M336" s="800"/>
      <c r="N336" s="800"/>
      <c r="O336" s="800"/>
      <c r="P336" s="800"/>
      <c r="Q336" s="800"/>
      <c r="R336" s="800"/>
      <c r="S336" s="800"/>
      <c r="T336" s="800"/>
      <c r="U336" s="800"/>
    </row>
    <row r="337" spans="1:21" ht="15.75" customHeight="1">
      <c r="A337" s="682"/>
      <c r="B337" s="682"/>
      <c r="C337" s="404"/>
      <c r="D337" s="96"/>
      <c r="E337" s="96"/>
      <c r="F337" s="96"/>
      <c r="G337" s="96"/>
      <c r="H337" s="404"/>
      <c r="I337" s="404"/>
      <c r="J337" s="405"/>
      <c r="K337" s="404"/>
      <c r="L337" s="800"/>
      <c r="M337" s="800"/>
      <c r="N337" s="800"/>
      <c r="O337" s="800"/>
      <c r="P337" s="800"/>
      <c r="Q337" s="800"/>
      <c r="R337" s="800"/>
      <c r="S337" s="800"/>
      <c r="T337" s="800"/>
      <c r="U337" s="800"/>
    </row>
    <row r="338" spans="1:21" ht="15.75" customHeight="1">
      <c r="A338" s="682"/>
      <c r="B338" s="682"/>
      <c r="C338" s="404"/>
      <c r="D338" s="96"/>
      <c r="E338" s="96"/>
      <c r="F338" s="96"/>
      <c r="G338" s="96"/>
      <c r="H338" s="404"/>
      <c r="I338" s="404"/>
      <c r="J338" s="405"/>
      <c r="K338" s="404"/>
      <c r="L338" s="800"/>
      <c r="M338" s="800"/>
      <c r="N338" s="800"/>
      <c r="O338" s="800"/>
      <c r="P338" s="800"/>
      <c r="Q338" s="800"/>
      <c r="R338" s="800"/>
      <c r="S338" s="800"/>
      <c r="T338" s="800"/>
      <c r="U338" s="800"/>
    </row>
    <row r="339" spans="1:21" ht="15.75" customHeight="1">
      <c r="A339" s="682"/>
      <c r="B339" s="682"/>
      <c r="C339" s="404"/>
      <c r="D339" s="96"/>
      <c r="E339" s="96"/>
      <c r="F339" s="96"/>
      <c r="G339" s="96"/>
      <c r="H339" s="404"/>
      <c r="I339" s="404"/>
      <c r="J339" s="405"/>
      <c r="K339" s="404"/>
      <c r="L339" s="800"/>
      <c r="M339" s="800"/>
      <c r="N339" s="800"/>
      <c r="O339" s="800"/>
      <c r="P339" s="800"/>
      <c r="Q339" s="800"/>
      <c r="R339" s="800"/>
      <c r="S339" s="800"/>
      <c r="T339" s="800"/>
      <c r="U339" s="800"/>
    </row>
    <row r="340" spans="1:21" ht="15.75" customHeight="1">
      <c r="A340" s="682"/>
      <c r="B340" s="682"/>
      <c r="C340" s="404"/>
      <c r="D340" s="96"/>
      <c r="E340" s="96"/>
      <c r="F340" s="96"/>
      <c r="G340" s="96"/>
      <c r="H340" s="404"/>
      <c r="I340" s="404"/>
      <c r="J340" s="405"/>
      <c r="K340" s="404"/>
      <c r="L340" s="800"/>
      <c r="M340" s="800"/>
      <c r="N340" s="800"/>
      <c r="O340" s="800"/>
      <c r="P340" s="800"/>
      <c r="Q340" s="800"/>
      <c r="R340" s="800"/>
      <c r="S340" s="800"/>
      <c r="T340" s="800"/>
      <c r="U340" s="800"/>
    </row>
    <row r="341" spans="1:21" ht="15.75" customHeight="1">
      <c r="A341" s="682"/>
      <c r="B341" s="682"/>
      <c r="C341" s="404"/>
      <c r="D341" s="96"/>
      <c r="E341" s="96"/>
      <c r="F341" s="96"/>
      <c r="G341" s="96"/>
      <c r="H341" s="404"/>
      <c r="I341" s="404"/>
      <c r="J341" s="405"/>
      <c r="K341" s="404"/>
      <c r="L341" s="800"/>
      <c r="M341" s="800"/>
      <c r="N341" s="800"/>
      <c r="O341" s="800"/>
      <c r="P341" s="800"/>
      <c r="Q341" s="800"/>
      <c r="R341" s="800"/>
      <c r="S341" s="800"/>
      <c r="T341" s="800"/>
      <c r="U341" s="800"/>
    </row>
    <row r="342" spans="1:21" ht="15.75" customHeight="1">
      <c r="A342" s="682"/>
      <c r="B342" s="682"/>
      <c r="C342" s="404"/>
      <c r="D342" s="96"/>
      <c r="E342" s="96"/>
      <c r="F342" s="96"/>
      <c r="G342" s="96"/>
      <c r="H342" s="404"/>
      <c r="I342" s="404"/>
      <c r="J342" s="405"/>
      <c r="K342" s="404"/>
      <c r="L342" s="800"/>
      <c r="M342" s="800"/>
      <c r="N342" s="800"/>
      <c r="O342" s="800"/>
      <c r="P342" s="800"/>
      <c r="Q342" s="800"/>
      <c r="R342" s="800"/>
      <c r="S342" s="800"/>
      <c r="T342" s="800"/>
      <c r="U342" s="800"/>
    </row>
    <row r="343" spans="1:21" ht="15.75" customHeight="1">
      <c r="A343" s="682"/>
      <c r="B343" s="682"/>
      <c r="C343" s="404"/>
      <c r="D343" s="96"/>
      <c r="E343" s="96"/>
      <c r="F343" s="96"/>
      <c r="G343" s="96"/>
      <c r="H343" s="404"/>
      <c r="I343" s="404"/>
      <c r="J343" s="405"/>
      <c r="K343" s="404"/>
      <c r="L343" s="800"/>
      <c r="M343" s="800"/>
      <c r="N343" s="800"/>
      <c r="O343" s="800"/>
      <c r="P343" s="800"/>
      <c r="Q343" s="800"/>
      <c r="R343" s="800"/>
      <c r="S343" s="800"/>
      <c r="T343" s="800"/>
      <c r="U343" s="800"/>
    </row>
    <row r="344" spans="1:21" ht="15.75" customHeight="1">
      <c r="A344" s="682"/>
      <c r="B344" s="682"/>
      <c r="C344" s="404"/>
      <c r="D344" s="96"/>
      <c r="E344" s="96"/>
      <c r="F344" s="96"/>
      <c r="G344" s="96"/>
      <c r="H344" s="404"/>
      <c r="I344" s="404"/>
      <c r="J344" s="405"/>
      <c r="K344" s="404"/>
      <c r="L344" s="800"/>
      <c r="M344" s="800"/>
      <c r="N344" s="800"/>
      <c r="O344" s="800"/>
      <c r="P344" s="800"/>
      <c r="Q344" s="800"/>
      <c r="R344" s="800"/>
      <c r="S344" s="800"/>
      <c r="T344" s="800"/>
      <c r="U344" s="800"/>
    </row>
    <row r="345" spans="1:21" ht="15.75" customHeight="1">
      <c r="A345" s="682"/>
      <c r="B345" s="682"/>
      <c r="C345" s="404"/>
      <c r="D345" s="96"/>
      <c r="E345" s="96"/>
      <c r="F345" s="96"/>
      <c r="G345" s="96"/>
      <c r="H345" s="404"/>
      <c r="I345" s="404"/>
      <c r="J345" s="405"/>
      <c r="K345" s="404"/>
      <c r="L345" s="800"/>
      <c r="M345" s="800"/>
      <c r="N345" s="800"/>
      <c r="O345" s="800"/>
      <c r="P345" s="800"/>
      <c r="Q345" s="800"/>
      <c r="R345" s="800"/>
      <c r="S345" s="800"/>
      <c r="T345" s="800"/>
      <c r="U345" s="800"/>
    </row>
    <row r="346" spans="1:21" ht="15.75" customHeight="1">
      <c r="A346" s="682"/>
      <c r="B346" s="682"/>
      <c r="C346" s="404"/>
      <c r="D346" s="96"/>
      <c r="E346" s="96"/>
      <c r="F346" s="96"/>
      <c r="G346" s="96"/>
      <c r="H346" s="404"/>
      <c r="I346" s="404"/>
      <c r="J346" s="405"/>
      <c r="K346" s="404"/>
      <c r="L346" s="800"/>
      <c r="M346" s="800"/>
      <c r="N346" s="800"/>
      <c r="O346" s="800"/>
      <c r="P346" s="800"/>
      <c r="Q346" s="800"/>
      <c r="R346" s="800"/>
      <c r="S346" s="800"/>
      <c r="T346" s="800"/>
      <c r="U346" s="800"/>
    </row>
    <row r="347" spans="1:21" ht="15.75" customHeight="1">
      <c r="A347" s="682"/>
      <c r="B347" s="682"/>
      <c r="C347" s="404"/>
      <c r="D347" s="96"/>
      <c r="E347" s="96"/>
      <c r="F347" s="96"/>
      <c r="G347" s="96"/>
      <c r="H347" s="404"/>
      <c r="I347" s="404"/>
      <c r="J347" s="405"/>
      <c r="K347" s="404"/>
      <c r="L347" s="800"/>
      <c r="M347" s="800"/>
      <c r="N347" s="800"/>
      <c r="O347" s="800"/>
      <c r="P347" s="800"/>
      <c r="Q347" s="800"/>
      <c r="R347" s="800"/>
      <c r="S347" s="800"/>
      <c r="T347" s="800"/>
      <c r="U347" s="800"/>
    </row>
    <row r="348" spans="1:21" ht="15.75" customHeight="1">
      <c r="A348" s="682"/>
      <c r="B348" s="682"/>
      <c r="C348" s="404"/>
      <c r="D348" s="96"/>
      <c r="E348" s="96"/>
      <c r="F348" s="96"/>
      <c r="G348" s="96"/>
      <c r="H348" s="404"/>
      <c r="I348" s="404"/>
      <c r="J348" s="405"/>
      <c r="K348" s="404"/>
      <c r="L348" s="800"/>
      <c r="M348" s="800"/>
      <c r="N348" s="800"/>
      <c r="O348" s="800"/>
      <c r="P348" s="800"/>
      <c r="Q348" s="800"/>
      <c r="R348" s="800"/>
      <c r="S348" s="800"/>
      <c r="T348" s="800"/>
      <c r="U348" s="800"/>
    </row>
    <row r="349" spans="1:21" ht="15.75" customHeight="1">
      <c r="A349" s="682"/>
      <c r="B349" s="682"/>
      <c r="C349" s="404"/>
      <c r="D349" s="96"/>
      <c r="E349" s="96"/>
      <c r="F349" s="96"/>
      <c r="G349" s="96"/>
      <c r="H349" s="404"/>
      <c r="I349" s="404"/>
      <c r="J349" s="405"/>
      <c r="K349" s="404"/>
      <c r="L349" s="800"/>
      <c r="M349" s="800"/>
      <c r="N349" s="800"/>
      <c r="O349" s="800"/>
      <c r="P349" s="800"/>
      <c r="Q349" s="800"/>
      <c r="R349" s="800"/>
      <c r="S349" s="800"/>
      <c r="T349" s="800"/>
      <c r="U349" s="800"/>
    </row>
    <row r="350" spans="1:21" ht="15.75" customHeight="1">
      <c r="A350" s="682"/>
      <c r="B350" s="682"/>
      <c r="C350" s="404"/>
      <c r="D350" s="96"/>
      <c r="E350" s="96"/>
      <c r="F350" s="96"/>
      <c r="G350" s="96"/>
      <c r="H350" s="404"/>
      <c r="I350" s="404"/>
      <c r="J350" s="405"/>
      <c r="K350" s="404"/>
      <c r="L350" s="800"/>
      <c r="M350" s="800"/>
      <c r="N350" s="800"/>
      <c r="O350" s="800"/>
      <c r="P350" s="800"/>
      <c r="Q350" s="800"/>
      <c r="R350" s="800"/>
      <c r="S350" s="800"/>
      <c r="T350" s="800"/>
      <c r="U350" s="800"/>
    </row>
    <row r="351" spans="1:21" ht="15.75" customHeight="1">
      <c r="A351" s="682"/>
      <c r="B351" s="682"/>
      <c r="C351" s="404"/>
      <c r="D351" s="96"/>
      <c r="E351" s="96"/>
      <c r="F351" s="96"/>
      <c r="G351" s="96"/>
      <c r="H351" s="404"/>
      <c r="I351" s="404"/>
      <c r="J351" s="405"/>
      <c r="K351" s="404"/>
      <c r="L351" s="800"/>
      <c r="M351" s="800"/>
      <c r="N351" s="800"/>
      <c r="O351" s="800"/>
      <c r="P351" s="800"/>
      <c r="Q351" s="800"/>
      <c r="R351" s="800"/>
      <c r="S351" s="800"/>
      <c r="T351" s="800"/>
      <c r="U351" s="800"/>
    </row>
    <row r="352" spans="1:21" ht="15.75" customHeight="1">
      <c r="A352" s="682"/>
      <c r="B352" s="682"/>
      <c r="C352" s="404"/>
      <c r="D352" s="96"/>
      <c r="E352" s="96"/>
      <c r="F352" s="96"/>
      <c r="G352" s="96"/>
      <c r="H352" s="404"/>
      <c r="I352" s="404"/>
      <c r="J352" s="405"/>
      <c r="K352" s="404"/>
      <c r="L352" s="800"/>
      <c r="M352" s="800"/>
      <c r="N352" s="800"/>
      <c r="O352" s="800"/>
      <c r="P352" s="800"/>
      <c r="Q352" s="800"/>
      <c r="R352" s="800"/>
      <c r="S352" s="800"/>
      <c r="T352" s="800"/>
      <c r="U352" s="800"/>
    </row>
    <row r="353" spans="1:21" ht="15.75" customHeight="1">
      <c r="A353" s="682"/>
      <c r="B353" s="682"/>
      <c r="C353" s="404"/>
      <c r="D353" s="96"/>
      <c r="E353" s="96"/>
      <c r="F353" s="96"/>
      <c r="G353" s="96"/>
      <c r="H353" s="404"/>
      <c r="I353" s="404"/>
      <c r="J353" s="405"/>
      <c r="K353" s="404"/>
      <c r="L353" s="800"/>
      <c r="M353" s="800"/>
      <c r="N353" s="800"/>
      <c r="O353" s="800"/>
      <c r="P353" s="800"/>
      <c r="Q353" s="800"/>
      <c r="R353" s="800"/>
      <c r="S353" s="800"/>
      <c r="T353" s="800"/>
      <c r="U353" s="800"/>
    </row>
    <row r="354" spans="1:21" ht="15.75" customHeight="1">
      <c r="A354" s="682"/>
      <c r="B354" s="682"/>
      <c r="C354" s="404"/>
      <c r="D354" s="96"/>
      <c r="E354" s="96"/>
      <c r="F354" s="96"/>
      <c r="G354" s="96"/>
      <c r="H354" s="404"/>
      <c r="I354" s="404"/>
      <c r="J354" s="405"/>
      <c r="K354" s="404"/>
      <c r="L354" s="800"/>
      <c r="M354" s="800"/>
      <c r="N354" s="800"/>
      <c r="O354" s="800"/>
      <c r="P354" s="800"/>
      <c r="Q354" s="800"/>
      <c r="R354" s="800"/>
      <c r="S354" s="800"/>
      <c r="T354" s="800"/>
      <c r="U354" s="800"/>
    </row>
    <row r="355" spans="1:21" ht="15.75" customHeight="1">
      <c r="A355" s="682"/>
      <c r="B355" s="682"/>
      <c r="C355" s="404"/>
      <c r="D355" s="96"/>
      <c r="E355" s="96"/>
      <c r="F355" s="96"/>
      <c r="G355" s="96"/>
      <c r="H355" s="404"/>
      <c r="I355" s="404"/>
      <c r="J355" s="405"/>
      <c r="K355" s="404"/>
      <c r="L355" s="800"/>
      <c r="M355" s="800"/>
      <c r="N355" s="800"/>
      <c r="O355" s="800"/>
      <c r="P355" s="800"/>
      <c r="Q355" s="800"/>
      <c r="R355" s="800"/>
      <c r="S355" s="800"/>
      <c r="T355" s="800"/>
      <c r="U355" s="800"/>
    </row>
    <row r="356" spans="1:21" ht="15.75" customHeight="1">
      <c r="A356" s="682"/>
      <c r="B356" s="682"/>
      <c r="C356" s="404"/>
      <c r="D356" s="96"/>
      <c r="E356" s="96"/>
      <c r="F356" s="96"/>
      <c r="G356" s="96"/>
      <c r="H356" s="404"/>
      <c r="I356" s="404"/>
      <c r="J356" s="405"/>
      <c r="K356" s="404"/>
      <c r="L356" s="800"/>
      <c r="M356" s="800"/>
      <c r="N356" s="800"/>
      <c r="O356" s="800"/>
      <c r="P356" s="800"/>
      <c r="Q356" s="800"/>
      <c r="R356" s="800"/>
      <c r="S356" s="800"/>
      <c r="T356" s="800"/>
      <c r="U356" s="800"/>
    </row>
    <row r="357" spans="1:21" ht="15.75" customHeight="1">
      <c r="A357" s="682"/>
      <c r="B357" s="682"/>
      <c r="C357" s="404"/>
      <c r="D357" s="96"/>
      <c r="E357" s="96"/>
      <c r="F357" s="96"/>
      <c r="G357" s="96"/>
      <c r="H357" s="404"/>
      <c r="I357" s="404"/>
      <c r="J357" s="405"/>
      <c r="K357" s="404"/>
      <c r="L357" s="800"/>
      <c r="M357" s="800"/>
      <c r="N357" s="800"/>
      <c r="O357" s="800"/>
      <c r="P357" s="800"/>
      <c r="Q357" s="800"/>
      <c r="R357" s="800"/>
      <c r="S357" s="800"/>
      <c r="T357" s="800"/>
      <c r="U357" s="800"/>
    </row>
    <row r="358" spans="1:21" ht="15.75" customHeight="1">
      <c r="A358" s="682"/>
      <c r="B358" s="682"/>
      <c r="C358" s="404"/>
      <c r="D358" s="96"/>
      <c r="E358" s="96"/>
      <c r="F358" s="96"/>
      <c r="G358" s="96"/>
      <c r="H358" s="404"/>
      <c r="I358" s="404"/>
      <c r="J358" s="405"/>
      <c r="K358" s="404"/>
      <c r="L358" s="800"/>
      <c r="M358" s="800"/>
      <c r="N358" s="800"/>
      <c r="O358" s="800"/>
      <c r="P358" s="800"/>
      <c r="Q358" s="800"/>
      <c r="R358" s="800"/>
      <c r="S358" s="800"/>
      <c r="T358" s="800"/>
      <c r="U358" s="800"/>
    </row>
    <row r="359" spans="1:21" ht="15.75" customHeight="1">
      <c r="A359" s="682"/>
      <c r="B359" s="682"/>
      <c r="C359" s="404"/>
      <c r="D359" s="96"/>
      <c r="E359" s="96"/>
      <c r="F359" s="96"/>
      <c r="G359" s="96"/>
      <c r="H359" s="404"/>
      <c r="I359" s="404"/>
      <c r="J359" s="405"/>
      <c r="K359" s="404"/>
      <c r="L359" s="800"/>
      <c r="M359" s="800"/>
      <c r="N359" s="800"/>
      <c r="O359" s="800"/>
      <c r="P359" s="800"/>
      <c r="Q359" s="800"/>
      <c r="R359" s="800"/>
      <c r="S359" s="800"/>
      <c r="T359" s="800"/>
      <c r="U359" s="800"/>
    </row>
    <row r="360" spans="1:21" ht="15.75" customHeight="1">
      <c r="A360" s="682"/>
      <c r="B360" s="682"/>
      <c r="C360" s="404"/>
      <c r="D360" s="96"/>
      <c r="E360" s="96"/>
      <c r="F360" s="96"/>
      <c r="G360" s="96"/>
      <c r="H360" s="404"/>
      <c r="I360" s="404"/>
      <c r="J360" s="405"/>
      <c r="K360" s="404"/>
      <c r="L360" s="800"/>
      <c r="M360" s="800"/>
      <c r="N360" s="800"/>
      <c r="O360" s="800"/>
      <c r="P360" s="800"/>
      <c r="Q360" s="800"/>
      <c r="R360" s="800"/>
      <c r="S360" s="800"/>
      <c r="T360" s="800"/>
      <c r="U360" s="800"/>
    </row>
    <row r="361" spans="1:21" ht="15.75" customHeight="1">
      <c r="A361" s="682"/>
      <c r="B361" s="682"/>
      <c r="C361" s="404"/>
      <c r="D361" s="96"/>
      <c r="E361" s="96"/>
      <c r="F361" s="96"/>
      <c r="G361" s="96"/>
      <c r="H361" s="404"/>
      <c r="I361" s="404"/>
      <c r="J361" s="405"/>
      <c r="K361" s="404"/>
      <c r="L361" s="800"/>
      <c r="M361" s="800"/>
      <c r="N361" s="800"/>
      <c r="O361" s="800"/>
      <c r="P361" s="800"/>
      <c r="Q361" s="800"/>
      <c r="R361" s="800"/>
      <c r="S361" s="800"/>
      <c r="T361" s="800"/>
      <c r="U361" s="800"/>
    </row>
    <row r="362" spans="1:21" ht="15.75" customHeight="1">
      <c r="A362" s="682"/>
      <c r="B362" s="682"/>
      <c r="C362" s="404"/>
      <c r="D362" s="96"/>
      <c r="E362" s="96"/>
      <c r="F362" s="96"/>
      <c r="G362" s="96"/>
      <c r="H362" s="404"/>
      <c r="I362" s="404"/>
      <c r="J362" s="405"/>
      <c r="K362" s="404"/>
      <c r="L362" s="800"/>
      <c r="M362" s="800"/>
      <c r="N362" s="800"/>
      <c r="O362" s="800"/>
      <c r="P362" s="800"/>
      <c r="Q362" s="800"/>
      <c r="R362" s="800"/>
      <c r="S362" s="800"/>
      <c r="T362" s="800"/>
      <c r="U362" s="800"/>
    </row>
    <row r="363" spans="1:21" ht="15.75" customHeight="1">
      <c r="A363" s="682"/>
      <c r="B363" s="682"/>
      <c r="C363" s="404"/>
      <c r="D363" s="96"/>
      <c r="E363" s="96"/>
      <c r="F363" s="96"/>
      <c r="G363" s="96"/>
      <c r="H363" s="404"/>
      <c r="I363" s="404"/>
      <c r="J363" s="405"/>
      <c r="K363" s="404"/>
      <c r="L363" s="800"/>
      <c r="M363" s="800"/>
      <c r="N363" s="800"/>
      <c r="O363" s="800"/>
      <c r="P363" s="800"/>
      <c r="Q363" s="800"/>
      <c r="R363" s="800"/>
      <c r="S363" s="800"/>
      <c r="T363" s="800"/>
      <c r="U363" s="800"/>
    </row>
    <row r="364" spans="1:21" ht="15.75" customHeight="1">
      <c r="A364" s="682"/>
      <c r="B364" s="682"/>
      <c r="C364" s="404"/>
      <c r="D364" s="96"/>
      <c r="E364" s="96"/>
      <c r="F364" s="96"/>
      <c r="G364" s="96"/>
      <c r="H364" s="404"/>
      <c r="I364" s="404"/>
      <c r="J364" s="405"/>
      <c r="K364" s="404"/>
      <c r="L364" s="800"/>
      <c r="M364" s="800"/>
      <c r="N364" s="800"/>
      <c r="O364" s="800"/>
      <c r="P364" s="800"/>
      <c r="Q364" s="800"/>
      <c r="R364" s="800"/>
      <c r="S364" s="800"/>
      <c r="T364" s="800"/>
      <c r="U364" s="800"/>
    </row>
    <row r="365" spans="1:21" ht="15.75" customHeight="1">
      <c r="A365" s="682"/>
      <c r="B365" s="682"/>
      <c r="C365" s="404"/>
      <c r="D365" s="96"/>
      <c r="E365" s="96"/>
      <c r="F365" s="96"/>
      <c r="G365" s="96"/>
      <c r="H365" s="404"/>
      <c r="I365" s="404"/>
      <c r="J365" s="405"/>
      <c r="K365" s="404"/>
      <c r="L365" s="800"/>
      <c r="M365" s="800"/>
      <c r="N365" s="800"/>
      <c r="O365" s="800"/>
      <c r="P365" s="800"/>
      <c r="Q365" s="800"/>
      <c r="R365" s="800"/>
      <c r="S365" s="800"/>
      <c r="T365" s="800"/>
      <c r="U365" s="800"/>
    </row>
    <row r="366" spans="1:21" ht="15.75" customHeight="1">
      <c r="A366" s="682"/>
      <c r="B366" s="682"/>
      <c r="C366" s="404"/>
      <c r="D366" s="96"/>
      <c r="E366" s="96"/>
      <c r="F366" s="96"/>
      <c r="G366" s="96"/>
      <c r="H366" s="404"/>
      <c r="I366" s="404"/>
      <c r="J366" s="405"/>
      <c r="K366" s="404"/>
      <c r="L366" s="800"/>
      <c r="M366" s="800"/>
      <c r="N366" s="800"/>
      <c r="O366" s="800"/>
      <c r="P366" s="800"/>
      <c r="Q366" s="800"/>
      <c r="R366" s="800"/>
      <c r="S366" s="800"/>
      <c r="T366" s="800"/>
      <c r="U366" s="800"/>
    </row>
    <row r="367" spans="1:21" ht="15.75" customHeight="1">
      <c r="A367" s="682"/>
      <c r="B367" s="682"/>
      <c r="C367" s="404"/>
      <c r="D367" s="96"/>
      <c r="E367" s="96"/>
      <c r="F367" s="96"/>
      <c r="G367" s="96"/>
      <c r="H367" s="404"/>
      <c r="I367" s="404"/>
      <c r="J367" s="405"/>
      <c r="K367" s="404"/>
      <c r="L367" s="800"/>
      <c r="M367" s="800"/>
      <c r="N367" s="800"/>
      <c r="O367" s="800"/>
      <c r="P367" s="800"/>
      <c r="Q367" s="800"/>
      <c r="R367" s="800"/>
      <c r="S367" s="800"/>
      <c r="T367" s="800"/>
      <c r="U367" s="800"/>
    </row>
    <row r="368" spans="1:21" ht="15.75" customHeight="1">
      <c r="A368" s="682"/>
      <c r="B368" s="682"/>
      <c r="C368" s="404"/>
      <c r="D368" s="96"/>
      <c r="E368" s="96"/>
      <c r="F368" s="96"/>
      <c r="G368" s="96"/>
      <c r="H368" s="404"/>
      <c r="I368" s="404"/>
      <c r="J368" s="405"/>
      <c r="K368" s="404"/>
      <c r="L368" s="800"/>
      <c r="M368" s="800"/>
      <c r="N368" s="800"/>
      <c r="O368" s="800"/>
      <c r="P368" s="800"/>
      <c r="Q368" s="800"/>
      <c r="R368" s="800"/>
      <c r="S368" s="800"/>
      <c r="T368" s="800"/>
      <c r="U368" s="800"/>
    </row>
    <row r="369" spans="1:21" ht="15.75" customHeight="1">
      <c r="A369" s="682"/>
      <c r="B369" s="682"/>
      <c r="C369" s="404"/>
      <c r="D369" s="96"/>
      <c r="E369" s="96"/>
      <c r="F369" s="96"/>
      <c r="G369" s="96"/>
      <c r="H369" s="404"/>
      <c r="I369" s="404"/>
      <c r="J369" s="405"/>
      <c r="K369" s="404"/>
      <c r="L369" s="800"/>
      <c r="M369" s="800"/>
      <c r="N369" s="800"/>
      <c r="O369" s="800"/>
      <c r="P369" s="800"/>
      <c r="Q369" s="800"/>
      <c r="R369" s="800"/>
      <c r="S369" s="800"/>
      <c r="T369" s="800"/>
      <c r="U369" s="800"/>
    </row>
    <row r="370" spans="1:21" ht="15.75" customHeight="1">
      <c r="A370" s="682"/>
      <c r="B370" s="682"/>
      <c r="C370" s="404"/>
      <c r="D370" s="96"/>
      <c r="E370" s="96"/>
      <c r="F370" s="96"/>
      <c r="G370" s="96"/>
      <c r="H370" s="404"/>
      <c r="I370" s="404"/>
      <c r="J370" s="405"/>
      <c r="K370" s="404"/>
      <c r="L370" s="800"/>
      <c r="M370" s="800"/>
      <c r="N370" s="800"/>
      <c r="O370" s="800"/>
      <c r="P370" s="800"/>
      <c r="Q370" s="800"/>
      <c r="R370" s="800"/>
      <c r="S370" s="800"/>
      <c r="T370" s="800"/>
      <c r="U370" s="800"/>
    </row>
    <row r="371" spans="1:21" ht="15.75" customHeight="1">
      <c r="A371" s="682"/>
      <c r="B371" s="682"/>
      <c r="C371" s="404"/>
      <c r="D371" s="96"/>
      <c r="E371" s="96"/>
      <c r="F371" s="96"/>
      <c r="G371" s="96"/>
      <c r="H371" s="404"/>
      <c r="I371" s="404"/>
      <c r="J371" s="405"/>
      <c r="K371" s="404"/>
      <c r="L371" s="800"/>
      <c r="M371" s="800"/>
      <c r="N371" s="800"/>
      <c r="O371" s="800"/>
      <c r="P371" s="800"/>
      <c r="Q371" s="800"/>
      <c r="R371" s="800"/>
      <c r="S371" s="800"/>
      <c r="T371" s="800"/>
      <c r="U371" s="800"/>
    </row>
    <row r="372" spans="1:21" ht="15.75" customHeight="1">
      <c r="A372" s="682"/>
      <c r="B372" s="682"/>
      <c r="C372" s="404"/>
      <c r="D372" s="96"/>
      <c r="E372" s="96"/>
      <c r="F372" s="96"/>
      <c r="G372" s="96"/>
      <c r="H372" s="404"/>
      <c r="I372" s="404"/>
      <c r="J372" s="405"/>
      <c r="K372" s="404"/>
      <c r="L372" s="800"/>
      <c r="M372" s="800"/>
      <c r="N372" s="800"/>
      <c r="O372" s="800"/>
      <c r="P372" s="800"/>
      <c r="Q372" s="800"/>
      <c r="R372" s="800"/>
      <c r="S372" s="800"/>
      <c r="T372" s="800"/>
      <c r="U372" s="800"/>
    </row>
    <row r="373" spans="1:21" ht="15.75" customHeight="1">
      <c r="A373" s="682"/>
      <c r="B373" s="682"/>
      <c r="C373" s="404"/>
      <c r="D373" s="96"/>
      <c r="E373" s="96"/>
      <c r="F373" s="96"/>
      <c r="G373" s="96"/>
      <c r="H373" s="404"/>
      <c r="I373" s="404"/>
      <c r="J373" s="405"/>
      <c r="K373" s="404"/>
      <c r="L373" s="800"/>
      <c r="M373" s="800"/>
      <c r="N373" s="800"/>
      <c r="O373" s="800"/>
      <c r="P373" s="800"/>
      <c r="Q373" s="800"/>
      <c r="R373" s="800"/>
      <c r="S373" s="800"/>
      <c r="T373" s="800"/>
      <c r="U373" s="800"/>
    </row>
    <row r="374" spans="1:21" ht="15.75" customHeight="1">
      <c r="A374" s="682"/>
      <c r="B374" s="682"/>
      <c r="C374" s="404"/>
      <c r="D374" s="96"/>
      <c r="E374" s="96"/>
      <c r="F374" s="96"/>
      <c r="G374" s="96"/>
      <c r="H374" s="404"/>
      <c r="I374" s="404"/>
      <c r="J374" s="405"/>
      <c r="K374" s="404"/>
      <c r="L374" s="800"/>
      <c r="M374" s="800"/>
      <c r="N374" s="800"/>
      <c r="O374" s="800"/>
      <c r="P374" s="800"/>
      <c r="Q374" s="800"/>
      <c r="R374" s="800"/>
      <c r="S374" s="800"/>
      <c r="T374" s="800"/>
      <c r="U374" s="800"/>
    </row>
    <row r="375" spans="1:21" ht="15.75" customHeight="1">
      <c r="A375" s="682"/>
      <c r="B375" s="682"/>
      <c r="C375" s="404"/>
      <c r="D375" s="96"/>
      <c r="E375" s="96"/>
      <c r="F375" s="96"/>
      <c r="G375" s="96"/>
      <c r="H375" s="404"/>
      <c r="I375" s="404"/>
      <c r="J375" s="405"/>
      <c r="K375" s="404"/>
      <c r="L375" s="800"/>
      <c r="M375" s="800"/>
      <c r="N375" s="800"/>
      <c r="O375" s="800"/>
      <c r="P375" s="800"/>
      <c r="Q375" s="800"/>
      <c r="R375" s="800"/>
      <c r="S375" s="800"/>
      <c r="T375" s="800"/>
      <c r="U375" s="800"/>
    </row>
    <row r="376" spans="1:21" ht="15.75" customHeight="1">
      <c r="A376" s="682"/>
      <c r="B376" s="682"/>
      <c r="C376" s="404"/>
      <c r="D376" s="96"/>
      <c r="E376" s="96"/>
      <c r="F376" s="96"/>
      <c r="G376" s="96"/>
      <c r="H376" s="404"/>
      <c r="I376" s="404"/>
      <c r="J376" s="405"/>
      <c r="K376" s="404"/>
      <c r="L376" s="800"/>
      <c r="M376" s="800"/>
      <c r="N376" s="800"/>
      <c r="O376" s="800"/>
      <c r="P376" s="800"/>
      <c r="Q376" s="800"/>
      <c r="R376" s="800"/>
      <c r="S376" s="800"/>
      <c r="T376" s="800"/>
      <c r="U376" s="800"/>
    </row>
    <row r="377" spans="1:21" ht="15.75" customHeight="1">
      <c r="A377" s="682"/>
      <c r="B377" s="682"/>
      <c r="C377" s="404"/>
      <c r="D377" s="96"/>
      <c r="E377" s="96"/>
      <c r="F377" s="96"/>
      <c r="G377" s="96"/>
      <c r="H377" s="404"/>
      <c r="I377" s="404"/>
      <c r="J377" s="405"/>
      <c r="K377" s="404"/>
      <c r="L377" s="800"/>
      <c r="M377" s="800"/>
      <c r="N377" s="800"/>
      <c r="O377" s="800"/>
      <c r="P377" s="800"/>
      <c r="Q377" s="800"/>
      <c r="R377" s="800"/>
      <c r="S377" s="800"/>
      <c r="T377" s="800"/>
      <c r="U377" s="800"/>
    </row>
    <row r="378" spans="1:21" ht="15.75" customHeight="1">
      <c r="A378" s="682"/>
      <c r="B378" s="682"/>
      <c r="C378" s="404"/>
      <c r="D378" s="96"/>
      <c r="E378" s="96"/>
      <c r="F378" s="96"/>
      <c r="G378" s="96"/>
      <c r="H378" s="404"/>
      <c r="I378" s="404"/>
      <c r="J378" s="405"/>
      <c r="K378" s="404"/>
      <c r="L378" s="800"/>
      <c r="M378" s="800"/>
      <c r="N378" s="800"/>
      <c r="O378" s="800"/>
      <c r="P378" s="800"/>
      <c r="Q378" s="800"/>
      <c r="R378" s="800"/>
      <c r="S378" s="800"/>
      <c r="T378" s="800"/>
      <c r="U378" s="800"/>
    </row>
    <row r="379" spans="1:21" ht="15.75" customHeight="1">
      <c r="A379" s="682"/>
      <c r="B379" s="682"/>
      <c r="C379" s="404"/>
      <c r="D379" s="96"/>
      <c r="E379" s="96"/>
      <c r="F379" s="96"/>
      <c r="G379" s="96"/>
      <c r="H379" s="404"/>
      <c r="I379" s="404"/>
      <c r="J379" s="405"/>
      <c r="K379" s="404"/>
      <c r="L379" s="800"/>
      <c r="M379" s="800"/>
      <c r="N379" s="800"/>
      <c r="O379" s="800"/>
      <c r="P379" s="800"/>
      <c r="Q379" s="800"/>
      <c r="R379" s="800"/>
      <c r="S379" s="800"/>
      <c r="T379" s="800"/>
      <c r="U379" s="800"/>
    </row>
    <row r="380" spans="1:21" ht="15.75" customHeight="1">
      <c r="A380" s="682"/>
      <c r="B380" s="682"/>
      <c r="C380" s="404"/>
      <c r="D380" s="96"/>
      <c r="E380" s="96"/>
      <c r="F380" s="96"/>
      <c r="G380" s="96"/>
      <c r="H380" s="404"/>
      <c r="I380" s="404"/>
      <c r="J380" s="405"/>
      <c r="K380" s="404"/>
      <c r="L380" s="800"/>
      <c r="M380" s="800"/>
      <c r="N380" s="800"/>
      <c r="O380" s="800"/>
      <c r="P380" s="800"/>
      <c r="Q380" s="800"/>
      <c r="R380" s="800"/>
      <c r="S380" s="800"/>
      <c r="T380" s="800"/>
      <c r="U380" s="800"/>
    </row>
    <row r="381" spans="1:21" ht="15.75" customHeight="1">
      <c r="A381" s="682"/>
      <c r="B381" s="682"/>
      <c r="C381" s="404"/>
      <c r="D381" s="96"/>
      <c r="E381" s="96"/>
      <c r="F381" s="96"/>
      <c r="G381" s="96"/>
      <c r="H381" s="404"/>
      <c r="I381" s="404"/>
      <c r="J381" s="405"/>
      <c r="K381" s="404"/>
      <c r="L381" s="800"/>
      <c r="M381" s="800"/>
      <c r="N381" s="800"/>
      <c r="O381" s="800"/>
      <c r="P381" s="800"/>
      <c r="Q381" s="800"/>
      <c r="R381" s="800"/>
      <c r="S381" s="800"/>
      <c r="T381" s="800"/>
      <c r="U381" s="800"/>
    </row>
    <row r="382" spans="1:21" ht="15.75" customHeight="1">
      <c r="A382" s="682"/>
      <c r="B382" s="682"/>
      <c r="C382" s="404"/>
      <c r="D382" s="96"/>
      <c r="E382" s="96"/>
      <c r="F382" s="96"/>
      <c r="G382" s="96"/>
      <c r="H382" s="404"/>
      <c r="I382" s="404"/>
      <c r="J382" s="405"/>
      <c r="K382" s="404"/>
      <c r="L382" s="800"/>
      <c r="M382" s="800"/>
      <c r="N382" s="800"/>
      <c r="O382" s="800"/>
      <c r="P382" s="800"/>
      <c r="Q382" s="800"/>
      <c r="R382" s="800"/>
      <c r="S382" s="800"/>
      <c r="T382" s="800"/>
      <c r="U382" s="800"/>
    </row>
    <row r="383" spans="1:21" ht="15.75" customHeight="1">
      <c r="A383" s="682"/>
      <c r="B383" s="682"/>
      <c r="C383" s="404"/>
      <c r="D383" s="96"/>
      <c r="E383" s="96"/>
      <c r="F383" s="96"/>
      <c r="G383" s="96"/>
      <c r="H383" s="404"/>
      <c r="I383" s="404"/>
      <c r="J383" s="405"/>
      <c r="K383" s="404"/>
      <c r="L383" s="800"/>
      <c r="M383" s="800"/>
      <c r="N383" s="800"/>
      <c r="O383" s="800"/>
      <c r="P383" s="800"/>
      <c r="Q383" s="800"/>
      <c r="R383" s="800"/>
      <c r="S383" s="800"/>
      <c r="T383" s="800"/>
      <c r="U383" s="800"/>
    </row>
    <row r="384" spans="1:21" ht="15.75" customHeight="1">
      <c r="A384" s="682"/>
      <c r="B384" s="682"/>
      <c r="C384" s="404"/>
      <c r="D384" s="96"/>
      <c r="E384" s="96"/>
      <c r="F384" s="96"/>
      <c r="G384" s="96"/>
      <c r="H384" s="404"/>
      <c r="I384" s="404"/>
      <c r="J384" s="405"/>
      <c r="K384" s="404"/>
      <c r="L384" s="800"/>
      <c r="M384" s="800"/>
      <c r="N384" s="800"/>
      <c r="O384" s="800"/>
      <c r="P384" s="800"/>
      <c r="Q384" s="800"/>
      <c r="R384" s="800"/>
      <c r="S384" s="800"/>
      <c r="T384" s="800"/>
      <c r="U384" s="800"/>
    </row>
    <row r="385" spans="1:21" ht="15.75" customHeight="1">
      <c r="A385" s="682"/>
      <c r="B385" s="682"/>
      <c r="C385" s="404"/>
      <c r="D385" s="96"/>
      <c r="E385" s="96"/>
      <c r="F385" s="96"/>
      <c r="G385" s="96"/>
      <c r="H385" s="404"/>
      <c r="I385" s="404"/>
      <c r="J385" s="405"/>
      <c r="K385" s="404"/>
      <c r="L385" s="800"/>
      <c r="M385" s="800"/>
      <c r="N385" s="800"/>
      <c r="O385" s="800"/>
      <c r="P385" s="800"/>
      <c r="Q385" s="800"/>
      <c r="R385" s="800"/>
      <c r="S385" s="800"/>
      <c r="T385" s="800"/>
      <c r="U385" s="800"/>
    </row>
    <row r="386" spans="1:21" ht="15.75" customHeight="1">
      <c r="A386" s="682"/>
      <c r="B386" s="682"/>
      <c r="C386" s="404"/>
      <c r="D386" s="96"/>
      <c r="E386" s="96"/>
      <c r="F386" s="96"/>
      <c r="G386" s="96"/>
      <c r="H386" s="404"/>
      <c r="I386" s="404"/>
      <c r="J386" s="405"/>
      <c r="K386" s="404"/>
      <c r="L386" s="800"/>
      <c r="M386" s="800"/>
      <c r="N386" s="800"/>
      <c r="O386" s="800"/>
      <c r="P386" s="800"/>
      <c r="Q386" s="800"/>
      <c r="R386" s="800"/>
      <c r="S386" s="800"/>
      <c r="T386" s="800"/>
      <c r="U386" s="800"/>
    </row>
    <row r="387" spans="1:21" ht="15.75" customHeight="1">
      <c r="A387" s="682"/>
      <c r="B387" s="682"/>
      <c r="C387" s="404"/>
      <c r="D387" s="96"/>
      <c r="E387" s="96"/>
      <c r="F387" s="96"/>
      <c r="G387" s="96"/>
      <c r="H387" s="404"/>
      <c r="I387" s="404"/>
      <c r="J387" s="405"/>
      <c r="K387" s="404"/>
      <c r="L387" s="800"/>
      <c r="M387" s="800"/>
      <c r="N387" s="800"/>
      <c r="O387" s="800"/>
      <c r="P387" s="800"/>
      <c r="Q387" s="800"/>
      <c r="R387" s="800"/>
      <c r="S387" s="800"/>
      <c r="T387" s="800"/>
      <c r="U387" s="800"/>
    </row>
    <row r="388" spans="1:21" ht="15.75" customHeight="1">
      <c r="A388" s="682"/>
      <c r="B388" s="682"/>
      <c r="C388" s="404"/>
      <c r="D388" s="96"/>
      <c r="E388" s="96"/>
      <c r="F388" s="96"/>
      <c r="G388" s="96"/>
      <c r="H388" s="404"/>
      <c r="I388" s="404"/>
      <c r="J388" s="405"/>
      <c r="K388" s="404"/>
      <c r="L388" s="800"/>
      <c r="M388" s="800"/>
      <c r="N388" s="800"/>
      <c r="O388" s="800"/>
      <c r="P388" s="800"/>
      <c r="Q388" s="800"/>
      <c r="R388" s="800"/>
      <c r="S388" s="800"/>
      <c r="T388" s="800"/>
      <c r="U388" s="800"/>
    </row>
    <row r="389" spans="1:21" ht="15.75" customHeight="1">
      <c r="A389" s="682"/>
      <c r="B389" s="682"/>
      <c r="C389" s="404"/>
      <c r="D389" s="96"/>
      <c r="E389" s="96"/>
      <c r="F389" s="96"/>
      <c r="G389" s="96"/>
      <c r="H389" s="404"/>
      <c r="I389" s="404"/>
      <c r="J389" s="405"/>
      <c r="K389" s="404"/>
      <c r="L389" s="800"/>
      <c r="M389" s="800"/>
      <c r="N389" s="800"/>
      <c r="O389" s="800"/>
      <c r="P389" s="800"/>
      <c r="Q389" s="800"/>
      <c r="R389" s="800"/>
      <c r="S389" s="800"/>
      <c r="T389" s="800"/>
      <c r="U389" s="800"/>
    </row>
    <row r="390" spans="1:21" ht="15.75" customHeight="1">
      <c r="A390" s="682"/>
      <c r="B390" s="682"/>
      <c r="C390" s="404"/>
      <c r="D390" s="96"/>
      <c r="E390" s="96"/>
      <c r="F390" s="96"/>
      <c r="G390" s="96"/>
      <c r="H390" s="404"/>
      <c r="I390" s="404"/>
      <c r="J390" s="405"/>
      <c r="K390" s="404"/>
      <c r="L390" s="800"/>
      <c r="M390" s="800"/>
      <c r="N390" s="800"/>
      <c r="O390" s="800"/>
      <c r="P390" s="800"/>
      <c r="Q390" s="800"/>
      <c r="R390" s="800"/>
      <c r="S390" s="800"/>
      <c r="T390" s="800"/>
      <c r="U390" s="800"/>
    </row>
    <row r="391" spans="1:21" ht="15.75" customHeight="1">
      <c r="A391" s="682"/>
      <c r="B391" s="682"/>
      <c r="C391" s="404"/>
      <c r="D391" s="96"/>
      <c r="E391" s="96"/>
      <c r="F391" s="96"/>
      <c r="G391" s="96"/>
      <c r="H391" s="404"/>
      <c r="I391" s="404"/>
      <c r="J391" s="405"/>
      <c r="K391" s="404"/>
      <c r="L391" s="800"/>
      <c r="M391" s="800"/>
      <c r="N391" s="800"/>
      <c r="O391" s="800"/>
      <c r="P391" s="800"/>
      <c r="Q391" s="800"/>
      <c r="R391" s="800"/>
      <c r="S391" s="800"/>
      <c r="T391" s="800"/>
      <c r="U391" s="800"/>
    </row>
    <row r="392" spans="1:21" ht="15.75" customHeight="1">
      <c r="A392" s="682"/>
      <c r="B392" s="682"/>
      <c r="C392" s="404"/>
      <c r="D392" s="96"/>
      <c r="E392" s="96"/>
      <c r="F392" s="96"/>
      <c r="G392" s="96"/>
      <c r="H392" s="404"/>
      <c r="I392" s="404"/>
      <c r="J392" s="405"/>
      <c r="K392" s="404"/>
      <c r="L392" s="800"/>
      <c r="M392" s="800"/>
      <c r="N392" s="800"/>
      <c r="O392" s="800"/>
      <c r="P392" s="800"/>
      <c r="Q392" s="800"/>
      <c r="R392" s="800"/>
      <c r="S392" s="800"/>
      <c r="T392" s="800"/>
      <c r="U392" s="800"/>
    </row>
    <row r="393" spans="1:21" ht="15.75" customHeight="1">
      <c r="A393" s="682"/>
      <c r="B393" s="682"/>
      <c r="C393" s="404"/>
      <c r="D393" s="96"/>
      <c r="E393" s="96"/>
      <c r="F393" s="96"/>
      <c r="G393" s="96"/>
      <c r="H393" s="404"/>
      <c r="I393" s="404"/>
      <c r="J393" s="405"/>
      <c r="K393" s="404"/>
      <c r="L393" s="800"/>
      <c r="M393" s="800"/>
      <c r="N393" s="800"/>
      <c r="O393" s="800"/>
      <c r="P393" s="800"/>
      <c r="Q393" s="800"/>
      <c r="R393" s="800"/>
      <c r="S393" s="800"/>
      <c r="T393" s="800"/>
      <c r="U393" s="800"/>
    </row>
    <row r="394" spans="1:21" ht="15.75" customHeight="1">
      <c r="A394" s="682"/>
      <c r="B394" s="682"/>
      <c r="C394" s="404"/>
      <c r="D394" s="96"/>
      <c r="E394" s="96"/>
      <c r="F394" s="96"/>
      <c r="G394" s="96"/>
      <c r="H394" s="404"/>
      <c r="I394" s="404"/>
      <c r="J394" s="405"/>
      <c r="K394" s="404"/>
      <c r="L394" s="800"/>
      <c r="M394" s="800"/>
      <c r="N394" s="800"/>
      <c r="O394" s="800"/>
      <c r="P394" s="800"/>
      <c r="Q394" s="800"/>
      <c r="R394" s="800"/>
      <c r="S394" s="800"/>
      <c r="T394" s="800"/>
      <c r="U394" s="800"/>
    </row>
    <row r="395" spans="1:21" ht="15.75" customHeight="1">
      <c r="A395" s="682"/>
      <c r="B395" s="682"/>
      <c r="C395" s="404"/>
      <c r="D395" s="96"/>
      <c r="E395" s="96"/>
      <c r="F395" s="96"/>
      <c r="G395" s="96"/>
      <c r="H395" s="404"/>
      <c r="I395" s="404"/>
      <c r="J395" s="405"/>
      <c r="K395" s="404"/>
      <c r="L395" s="800"/>
      <c r="M395" s="800"/>
      <c r="N395" s="800"/>
      <c r="O395" s="800"/>
      <c r="P395" s="800"/>
      <c r="Q395" s="800"/>
      <c r="R395" s="800"/>
      <c r="S395" s="800"/>
      <c r="T395" s="800"/>
      <c r="U395" s="800"/>
    </row>
    <row r="396" spans="1:21" ht="15.75" customHeight="1">
      <c r="A396" s="682"/>
      <c r="B396" s="682"/>
      <c r="C396" s="404"/>
      <c r="D396" s="96"/>
      <c r="E396" s="96"/>
      <c r="F396" s="96"/>
      <c r="G396" s="96"/>
      <c r="H396" s="404"/>
      <c r="I396" s="404"/>
      <c r="J396" s="405"/>
      <c r="K396" s="404"/>
      <c r="L396" s="800"/>
      <c r="M396" s="800"/>
      <c r="N396" s="800"/>
      <c r="O396" s="800"/>
      <c r="P396" s="800"/>
      <c r="Q396" s="800"/>
      <c r="R396" s="800"/>
      <c r="S396" s="800"/>
      <c r="T396" s="800"/>
      <c r="U396" s="800"/>
    </row>
    <row r="397" spans="1:21" ht="15.75" customHeight="1">
      <c r="A397" s="682"/>
      <c r="B397" s="682"/>
      <c r="C397" s="404"/>
      <c r="D397" s="96"/>
      <c r="E397" s="96"/>
      <c r="F397" s="96"/>
      <c r="G397" s="96"/>
      <c r="H397" s="404"/>
      <c r="I397" s="404"/>
      <c r="J397" s="405"/>
      <c r="K397" s="404"/>
      <c r="L397" s="800"/>
      <c r="M397" s="800"/>
      <c r="N397" s="800"/>
      <c r="O397" s="800"/>
      <c r="P397" s="800"/>
      <c r="Q397" s="800"/>
      <c r="R397" s="800"/>
      <c r="S397" s="800"/>
      <c r="T397" s="800"/>
      <c r="U397" s="800"/>
    </row>
    <row r="398" spans="1:21" ht="15.75" customHeight="1">
      <c r="A398" s="682"/>
      <c r="B398" s="682"/>
      <c r="C398" s="404"/>
      <c r="D398" s="96"/>
      <c r="E398" s="96"/>
      <c r="F398" s="96"/>
      <c r="G398" s="96"/>
      <c r="H398" s="404"/>
      <c r="I398" s="404"/>
      <c r="J398" s="405"/>
      <c r="K398" s="404"/>
      <c r="L398" s="800"/>
      <c r="M398" s="800"/>
      <c r="N398" s="800"/>
      <c r="O398" s="800"/>
      <c r="P398" s="800"/>
      <c r="Q398" s="800"/>
      <c r="R398" s="800"/>
      <c r="S398" s="800"/>
      <c r="T398" s="800"/>
      <c r="U398" s="800"/>
    </row>
    <row r="399" spans="1:21" ht="15.75" customHeight="1">
      <c r="A399" s="682"/>
      <c r="B399" s="682"/>
      <c r="C399" s="404"/>
      <c r="D399" s="96"/>
      <c r="E399" s="96"/>
      <c r="F399" s="96"/>
      <c r="G399" s="96"/>
      <c r="H399" s="404"/>
      <c r="I399" s="404"/>
      <c r="J399" s="405"/>
      <c r="K399" s="404"/>
      <c r="L399" s="800"/>
      <c r="M399" s="800"/>
      <c r="N399" s="800"/>
      <c r="O399" s="800"/>
      <c r="P399" s="800"/>
      <c r="Q399" s="800"/>
      <c r="R399" s="800"/>
      <c r="S399" s="800"/>
      <c r="T399" s="800"/>
      <c r="U399" s="800"/>
    </row>
    <row r="400" spans="1:21" ht="15.75" customHeight="1">
      <c r="A400" s="682"/>
      <c r="B400" s="682"/>
      <c r="C400" s="404"/>
      <c r="D400" s="96"/>
      <c r="E400" s="96"/>
      <c r="F400" s="96"/>
      <c r="G400" s="96"/>
      <c r="H400" s="404"/>
      <c r="I400" s="404"/>
      <c r="J400" s="405"/>
      <c r="K400" s="404"/>
      <c r="L400" s="800"/>
      <c r="M400" s="800"/>
      <c r="N400" s="800"/>
      <c r="O400" s="800"/>
      <c r="P400" s="800"/>
      <c r="Q400" s="800"/>
      <c r="R400" s="800"/>
      <c r="S400" s="800"/>
      <c r="T400" s="800"/>
      <c r="U400" s="800"/>
    </row>
    <row r="401" spans="1:21" ht="15.75" customHeight="1">
      <c r="A401" s="682"/>
      <c r="B401" s="682"/>
      <c r="C401" s="404"/>
      <c r="D401" s="96"/>
      <c r="E401" s="96"/>
      <c r="F401" s="96"/>
      <c r="G401" s="96"/>
      <c r="H401" s="404"/>
      <c r="I401" s="404"/>
      <c r="J401" s="405"/>
      <c r="K401" s="404"/>
      <c r="L401" s="800"/>
      <c r="M401" s="800"/>
      <c r="N401" s="800"/>
      <c r="O401" s="800"/>
      <c r="P401" s="800"/>
      <c r="Q401" s="800"/>
      <c r="R401" s="800"/>
      <c r="S401" s="800"/>
      <c r="T401" s="800"/>
      <c r="U401" s="800"/>
    </row>
    <row r="402" spans="1:21" ht="15.75" customHeight="1">
      <c r="A402" s="682"/>
      <c r="B402" s="682"/>
      <c r="C402" s="404"/>
      <c r="D402" s="96"/>
      <c r="E402" s="96"/>
      <c r="F402" s="96"/>
      <c r="G402" s="96"/>
      <c r="H402" s="404"/>
      <c r="I402" s="404"/>
      <c r="J402" s="405"/>
      <c r="K402" s="404"/>
      <c r="L402" s="800"/>
      <c r="M402" s="800"/>
      <c r="N402" s="800"/>
      <c r="O402" s="800"/>
      <c r="P402" s="800"/>
      <c r="Q402" s="800"/>
      <c r="R402" s="800"/>
      <c r="S402" s="800"/>
      <c r="T402" s="800"/>
      <c r="U402" s="800"/>
    </row>
    <row r="403" spans="1:21" ht="15.75" customHeight="1">
      <c r="A403" s="682"/>
      <c r="B403" s="682"/>
      <c r="C403" s="404"/>
      <c r="D403" s="96"/>
      <c r="E403" s="96"/>
      <c r="F403" s="96"/>
      <c r="G403" s="96"/>
      <c r="H403" s="404"/>
      <c r="I403" s="404"/>
      <c r="J403" s="405"/>
      <c r="K403" s="404"/>
      <c r="L403" s="800"/>
      <c r="M403" s="800"/>
      <c r="N403" s="800"/>
      <c r="O403" s="800"/>
      <c r="P403" s="800"/>
      <c r="Q403" s="800"/>
      <c r="R403" s="800"/>
      <c r="S403" s="800"/>
      <c r="T403" s="800"/>
      <c r="U403" s="800"/>
    </row>
    <row r="404" spans="1:21" ht="15.75" customHeight="1">
      <c r="A404" s="682"/>
      <c r="B404" s="682"/>
      <c r="C404" s="404"/>
      <c r="D404" s="96"/>
      <c r="E404" s="96"/>
      <c r="F404" s="96"/>
      <c r="G404" s="96"/>
      <c r="H404" s="404"/>
      <c r="I404" s="404"/>
      <c r="J404" s="405"/>
      <c r="K404" s="404"/>
      <c r="L404" s="800"/>
      <c r="M404" s="800"/>
      <c r="N404" s="800"/>
      <c r="O404" s="800"/>
      <c r="P404" s="800"/>
      <c r="Q404" s="800"/>
      <c r="R404" s="800"/>
      <c r="S404" s="800"/>
      <c r="T404" s="800"/>
      <c r="U404" s="800"/>
    </row>
    <row r="405" spans="1:21" ht="15.75" customHeight="1">
      <c r="A405" s="682"/>
      <c r="B405" s="682"/>
      <c r="C405" s="404"/>
      <c r="D405" s="96"/>
      <c r="E405" s="96"/>
      <c r="F405" s="96"/>
      <c r="G405" s="96"/>
      <c r="H405" s="404"/>
      <c r="I405" s="404"/>
      <c r="J405" s="405"/>
      <c r="K405" s="404"/>
      <c r="L405" s="800"/>
      <c r="M405" s="800"/>
      <c r="N405" s="800"/>
      <c r="O405" s="800"/>
      <c r="P405" s="800"/>
      <c r="Q405" s="800"/>
      <c r="R405" s="800"/>
      <c r="S405" s="800"/>
      <c r="T405" s="800"/>
      <c r="U405" s="800"/>
    </row>
    <row r="406" spans="1:21" ht="15.75" customHeight="1">
      <c r="A406" s="682"/>
      <c r="B406" s="682"/>
      <c r="C406" s="404"/>
      <c r="D406" s="96"/>
      <c r="E406" s="96"/>
      <c r="F406" s="96"/>
      <c r="G406" s="96"/>
      <c r="H406" s="404"/>
      <c r="I406" s="404"/>
      <c r="J406" s="405"/>
      <c r="K406" s="404"/>
      <c r="L406" s="800"/>
      <c r="M406" s="800"/>
      <c r="N406" s="800"/>
      <c r="O406" s="800"/>
      <c r="P406" s="800"/>
      <c r="Q406" s="800"/>
      <c r="R406" s="800"/>
      <c r="S406" s="800"/>
      <c r="T406" s="800"/>
      <c r="U406" s="800"/>
    </row>
    <row r="407" spans="1:21" ht="15.75" customHeight="1">
      <c r="A407" s="682"/>
      <c r="B407" s="682"/>
      <c r="C407" s="404"/>
      <c r="D407" s="96"/>
      <c r="E407" s="96"/>
      <c r="F407" s="96"/>
      <c r="G407" s="96"/>
      <c r="H407" s="404"/>
      <c r="I407" s="404"/>
      <c r="J407" s="405"/>
      <c r="K407" s="404"/>
      <c r="L407" s="800"/>
      <c r="M407" s="800"/>
      <c r="N407" s="800"/>
      <c r="O407" s="800"/>
      <c r="P407" s="800"/>
      <c r="Q407" s="800"/>
      <c r="R407" s="800"/>
      <c r="S407" s="800"/>
      <c r="T407" s="800"/>
      <c r="U407" s="800"/>
    </row>
    <row r="408" spans="1:21" ht="15.75" customHeight="1">
      <c r="A408" s="682"/>
      <c r="B408" s="682"/>
      <c r="C408" s="404"/>
      <c r="D408" s="96"/>
      <c r="E408" s="96"/>
      <c r="F408" s="96"/>
      <c r="G408" s="96"/>
      <c r="H408" s="404"/>
      <c r="I408" s="404"/>
      <c r="J408" s="405"/>
      <c r="K408" s="404"/>
      <c r="L408" s="800"/>
      <c r="M408" s="800"/>
      <c r="N408" s="800"/>
      <c r="O408" s="800"/>
      <c r="P408" s="800"/>
      <c r="Q408" s="800"/>
      <c r="R408" s="800"/>
      <c r="S408" s="800"/>
      <c r="T408" s="800"/>
      <c r="U408" s="800"/>
    </row>
    <row r="409" spans="1:21" ht="15.75" customHeight="1">
      <c r="A409" s="682"/>
      <c r="B409" s="682"/>
      <c r="C409" s="404"/>
      <c r="D409" s="96"/>
      <c r="E409" s="96"/>
      <c r="F409" s="96"/>
      <c r="G409" s="96"/>
      <c r="H409" s="404"/>
      <c r="I409" s="404"/>
      <c r="J409" s="405"/>
      <c r="K409" s="404"/>
      <c r="L409" s="800"/>
      <c r="M409" s="800"/>
      <c r="N409" s="800"/>
      <c r="O409" s="800"/>
      <c r="P409" s="800"/>
      <c r="Q409" s="800"/>
      <c r="R409" s="800"/>
      <c r="S409" s="800"/>
      <c r="T409" s="800"/>
      <c r="U409" s="800"/>
    </row>
    <row r="410" spans="1:21" ht="15.75" customHeight="1">
      <c r="A410" s="682"/>
      <c r="B410" s="682"/>
      <c r="C410" s="404"/>
      <c r="D410" s="96"/>
      <c r="E410" s="96"/>
      <c r="F410" s="96"/>
      <c r="G410" s="96"/>
      <c r="H410" s="404"/>
      <c r="I410" s="404"/>
      <c r="J410" s="405"/>
      <c r="K410" s="404"/>
      <c r="L410" s="800"/>
      <c r="M410" s="800"/>
      <c r="N410" s="800"/>
      <c r="O410" s="800"/>
      <c r="P410" s="800"/>
      <c r="Q410" s="800"/>
      <c r="R410" s="800"/>
      <c r="S410" s="800"/>
      <c r="T410" s="800"/>
      <c r="U410" s="800"/>
    </row>
    <row r="411" spans="1:21" ht="15.75" customHeight="1">
      <c r="A411" s="682"/>
      <c r="B411" s="682"/>
      <c r="C411" s="404"/>
      <c r="D411" s="96"/>
      <c r="E411" s="96"/>
      <c r="F411" s="96"/>
      <c r="G411" s="96"/>
      <c r="H411" s="404"/>
      <c r="I411" s="404"/>
      <c r="J411" s="405"/>
      <c r="K411" s="404"/>
      <c r="L411" s="800"/>
      <c r="M411" s="800"/>
      <c r="N411" s="800"/>
      <c r="O411" s="800"/>
      <c r="P411" s="800"/>
      <c r="Q411" s="800"/>
      <c r="R411" s="800"/>
      <c r="S411" s="800"/>
      <c r="T411" s="800"/>
      <c r="U411" s="800"/>
    </row>
    <row r="412" spans="1:21" ht="15.75" customHeight="1">
      <c r="A412" s="682"/>
      <c r="B412" s="682"/>
      <c r="C412" s="404"/>
      <c r="D412" s="96"/>
      <c r="E412" s="96"/>
      <c r="F412" s="96"/>
      <c r="G412" s="96"/>
      <c r="H412" s="404"/>
      <c r="I412" s="404"/>
      <c r="J412" s="405"/>
      <c r="K412" s="404"/>
      <c r="L412" s="800"/>
      <c r="M412" s="800"/>
      <c r="N412" s="800"/>
      <c r="O412" s="800"/>
      <c r="P412" s="800"/>
      <c r="Q412" s="800"/>
      <c r="R412" s="800"/>
      <c r="S412" s="800"/>
      <c r="T412" s="800"/>
      <c r="U412" s="800"/>
    </row>
    <row r="413" spans="1:21" ht="15.75" customHeight="1">
      <c r="A413" s="682"/>
      <c r="B413" s="682"/>
      <c r="C413" s="404"/>
      <c r="D413" s="96"/>
      <c r="E413" s="96"/>
      <c r="F413" s="96"/>
      <c r="G413" s="96"/>
      <c r="H413" s="404"/>
      <c r="I413" s="404"/>
      <c r="J413" s="405"/>
      <c r="K413" s="404"/>
      <c r="L413" s="800"/>
      <c r="M413" s="800"/>
      <c r="N413" s="800"/>
      <c r="O413" s="800"/>
      <c r="P413" s="800"/>
      <c r="Q413" s="800"/>
      <c r="R413" s="800"/>
      <c r="S413" s="800"/>
      <c r="T413" s="800"/>
      <c r="U413" s="800"/>
    </row>
    <row r="414" spans="1:21" ht="15.75" customHeight="1">
      <c r="A414" s="682"/>
      <c r="B414" s="682"/>
      <c r="C414" s="404"/>
      <c r="D414" s="96"/>
      <c r="E414" s="96"/>
      <c r="F414" s="96"/>
      <c r="G414" s="96"/>
      <c r="H414" s="404"/>
      <c r="I414" s="404"/>
      <c r="J414" s="405"/>
      <c r="K414" s="404"/>
      <c r="L414" s="800"/>
      <c r="M414" s="800"/>
      <c r="N414" s="800"/>
      <c r="O414" s="800"/>
      <c r="P414" s="800"/>
      <c r="Q414" s="800"/>
      <c r="R414" s="800"/>
      <c r="S414" s="800"/>
      <c r="T414" s="800"/>
      <c r="U414" s="800"/>
    </row>
    <row r="415" spans="1:21" ht="15.75" customHeight="1">
      <c r="A415" s="682"/>
      <c r="B415" s="682"/>
      <c r="C415" s="404"/>
      <c r="D415" s="96"/>
      <c r="E415" s="96"/>
      <c r="F415" s="96"/>
      <c r="G415" s="96"/>
      <c r="H415" s="404"/>
      <c r="I415" s="404"/>
      <c r="J415" s="405"/>
      <c r="K415" s="404"/>
      <c r="L415" s="800"/>
      <c r="M415" s="800"/>
      <c r="N415" s="800"/>
      <c r="O415" s="800"/>
      <c r="P415" s="800"/>
      <c r="Q415" s="800"/>
      <c r="R415" s="800"/>
      <c r="S415" s="800"/>
      <c r="T415" s="800"/>
      <c r="U415" s="800"/>
    </row>
    <row r="416" spans="1:21" ht="15.75" customHeight="1">
      <c r="A416" s="682"/>
      <c r="B416" s="682"/>
      <c r="C416" s="404"/>
      <c r="D416" s="96"/>
      <c r="E416" s="96"/>
      <c r="F416" s="96"/>
      <c r="G416" s="96"/>
      <c r="H416" s="404"/>
      <c r="I416" s="404"/>
      <c r="J416" s="405"/>
      <c r="K416" s="404"/>
      <c r="L416" s="800"/>
      <c r="M416" s="800"/>
      <c r="N416" s="800"/>
      <c r="O416" s="800"/>
      <c r="P416" s="800"/>
      <c r="Q416" s="800"/>
      <c r="R416" s="800"/>
      <c r="S416" s="800"/>
      <c r="T416" s="800"/>
      <c r="U416" s="800"/>
    </row>
    <row r="417" spans="1:21" ht="15.75" customHeight="1">
      <c r="A417" s="682"/>
      <c r="B417" s="682"/>
      <c r="C417" s="404"/>
      <c r="D417" s="96"/>
      <c r="E417" s="96"/>
      <c r="F417" s="96"/>
      <c r="G417" s="96"/>
      <c r="H417" s="404"/>
      <c r="I417" s="404"/>
      <c r="J417" s="405"/>
      <c r="K417" s="404"/>
      <c r="L417" s="800"/>
      <c r="M417" s="800"/>
      <c r="N417" s="800"/>
      <c r="O417" s="800"/>
      <c r="P417" s="800"/>
      <c r="Q417" s="800"/>
      <c r="R417" s="800"/>
      <c r="S417" s="800"/>
      <c r="T417" s="800"/>
      <c r="U417" s="800"/>
    </row>
    <row r="418" spans="1:21" ht="15.75" customHeight="1">
      <c r="A418" s="682"/>
      <c r="B418" s="682"/>
      <c r="C418" s="404"/>
      <c r="D418" s="96"/>
      <c r="E418" s="96"/>
      <c r="F418" s="96"/>
      <c r="G418" s="96"/>
      <c r="H418" s="404"/>
      <c r="I418" s="404"/>
      <c r="J418" s="405"/>
      <c r="K418" s="404"/>
      <c r="L418" s="800"/>
      <c r="M418" s="800"/>
      <c r="N418" s="800"/>
      <c r="O418" s="800"/>
      <c r="P418" s="800"/>
      <c r="Q418" s="800"/>
      <c r="R418" s="800"/>
      <c r="S418" s="800"/>
      <c r="T418" s="800"/>
      <c r="U418" s="800"/>
    </row>
    <row r="419" spans="1:21" ht="15.75" customHeight="1">
      <c r="A419" s="682"/>
      <c r="B419" s="682"/>
      <c r="C419" s="404"/>
      <c r="D419" s="96"/>
      <c r="E419" s="96"/>
      <c r="F419" s="96"/>
      <c r="G419" s="96"/>
      <c r="H419" s="404"/>
      <c r="I419" s="404"/>
      <c r="J419" s="405"/>
      <c r="K419" s="404"/>
      <c r="L419" s="800"/>
      <c r="M419" s="800"/>
      <c r="N419" s="800"/>
      <c r="O419" s="800"/>
      <c r="P419" s="800"/>
      <c r="Q419" s="800"/>
      <c r="R419" s="800"/>
      <c r="S419" s="800"/>
      <c r="T419" s="800"/>
      <c r="U419" s="800"/>
    </row>
    <row r="420" spans="1:21" ht="15.75" customHeight="1">
      <c r="A420" s="682"/>
      <c r="B420" s="682"/>
      <c r="C420" s="404"/>
      <c r="D420" s="96"/>
      <c r="E420" s="96"/>
      <c r="F420" s="96"/>
      <c r="G420" s="96"/>
      <c r="H420" s="404"/>
      <c r="I420" s="404"/>
      <c r="J420" s="405"/>
      <c r="K420" s="404"/>
      <c r="L420" s="800"/>
      <c r="M420" s="800"/>
      <c r="N420" s="800"/>
      <c r="O420" s="800"/>
      <c r="P420" s="800"/>
      <c r="Q420" s="800"/>
      <c r="R420" s="800"/>
      <c r="S420" s="800"/>
      <c r="T420" s="800"/>
      <c r="U420" s="800"/>
    </row>
    <row r="421" spans="1:21" ht="15.75" customHeight="1">
      <c r="A421" s="682"/>
      <c r="B421" s="682"/>
      <c r="C421" s="404"/>
      <c r="D421" s="96"/>
      <c r="E421" s="96"/>
      <c r="F421" s="96"/>
      <c r="G421" s="96"/>
      <c r="H421" s="404"/>
      <c r="I421" s="404"/>
      <c r="J421" s="405"/>
      <c r="K421" s="404"/>
      <c r="L421" s="800"/>
      <c r="M421" s="800"/>
      <c r="N421" s="800"/>
      <c r="O421" s="800"/>
      <c r="P421" s="800"/>
      <c r="Q421" s="800"/>
      <c r="R421" s="800"/>
      <c r="S421" s="800"/>
      <c r="T421" s="800"/>
      <c r="U421" s="800"/>
    </row>
    <row r="422" spans="1:21" ht="15.75" customHeight="1">
      <c r="A422" s="682"/>
      <c r="B422" s="682"/>
      <c r="C422" s="404"/>
      <c r="D422" s="96"/>
      <c r="E422" s="96"/>
      <c r="F422" s="96"/>
      <c r="G422" s="96"/>
      <c r="H422" s="404"/>
      <c r="I422" s="404"/>
      <c r="J422" s="405"/>
      <c r="K422" s="404"/>
      <c r="L422" s="800"/>
      <c r="M422" s="800"/>
      <c r="N422" s="800"/>
      <c r="O422" s="800"/>
      <c r="P422" s="800"/>
      <c r="Q422" s="800"/>
      <c r="R422" s="800"/>
      <c r="S422" s="800"/>
      <c r="T422" s="800"/>
      <c r="U422" s="800"/>
    </row>
    <row r="423" spans="1:21" ht="15.75" customHeight="1">
      <c r="A423" s="682"/>
      <c r="B423" s="682"/>
      <c r="C423" s="404"/>
      <c r="D423" s="96"/>
      <c r="E423" s="96"/>
      <c r="F423" s="96"/>
      <c r="G423" s="96"/>
      <c r="H423" s="404"/>
      <c r="I423" s="404"/>
      <c r="J423" s="405"/>
      <c r="K423" s="404"/>
      <c r="L423" s="800"/>
      <c r="M423" s="800"/>
      <c r="N423" s="800"/>
      <c r="O423" s="800"/>
      <c r="P423" s="800"/>
      <c r="Q423" s="800"/>
      <c r="R423" s="800"/>
      <c r="S423" s="800"/>
      <c r="T423" s="800"/>
      <c r="U423" s="800"/>
    </row>
    <row r="424" spans="1:21" ht="15.75" customHeight="1">
      <c r="A424" s="682"/>
      <c r="B424" s="682"/>
      <c r="C424" s="404"/>
      <c r="D424" s="96"/>
      <c r="E424" s="96"/>
      <c r="F424" s="96"/>
      <c r="G424" s="96"/>
      <c r="H424" s="404"/>
      <c r="I424" s="404"/>
      <c r="J424" s="405"/>
      <c r="K424" s="404"/>
      <c r="L424" s="800"/>
      <c r="M424" s="800"/>
      <c r="N424" s="800"/>
      <c r="O424" s="800"/>
      <c r="P424" s="800"/>
      <c r="Q424" s="800"/>
      <c r="R424" s="800"/>
      <c r="S424" s="800"/>
      <c r="T424" s="800"/>
      <c r="U424" s="800"/>
    </row>
    <row r="425" spans="1:21" ht="15.75" customHeight="1">
      <c r="A425" s="682"/>
      <c r="B425" s="682"/>
      <c r="C425" s="404"/>
      <c r="D425" s="96"/>
      <c r="E425" s="96"/>
      <c r="F425" s="96"/>
      <c r="G425" s="96"/>
      <c r="H425" s="404"/>
      <c r="I425" s="404"/>
      <c r="J425" s="405"/>
      <c r="K425" s="404"/>
      <c r="L425" s="800"/>
      <c r="M425" s="800"/>
      <c r="N425" s="800"/>
      <c r="O425" s="800"/>
      <c r="P425" s="800"/>
      <c r="Q425" s="800"/>
      <c r="R425" s="800"/>
      <c r="S425" s="800"/>
      <c r="T425" s="800"/>
      <c r="U425" s="800"/>
    </row>
    <row r="426" spans="1:21" ht="15.75" customHeight="1">
      <c r="A426" s="682"/>
      <c r="B426" s="682"/>
      <c r="C426" s="404"/>
      <c r="D426" s="96"/>
      <c r="E426" s="96"/>
      <c r="F426" s="96"/>
      <c r="G426" s="96"/>
      <c r="H426" s="404"/>
      <c r="I426" s="404"/>
      <c r="J426" s="405"/>
      <c r="K426" s="404"/>
      <c r="L426" s="800"/>
      <c r="M426" s="800"/>
      <c r="N426" s="800"/>
      <c r="O426" s="800"/>
      <c r="P426" s="800"/>
      <c r="Q426" s="800"/>
      <c r="R426" s="800"/>
      <c r="S426" s="800"/>
      <c r="T426" s="800"/>
      <c r="U426" s="800"/>
    </row>
    <row r="427" spans="1:21" ht="15.75" customHeight="1">
      <c r="A427" s="682"/>
      <c r="B427" s="682"/>
      <c r="C427" s="404"/>
      <c r="D427" s="96"/>
      <c r="E427" s="96"/>
      <c r="F427" s="96"/>
      <c r="G427" s="96"/>
      <c r="H427" s="404"/>
      <c r="I427" s="404"/>
      <c r="J427" s="405"/>
      <c r="K427" s="404"/>
      <c r="L427" s="800"/>
      <c r="M427" s="800"/>
      <c r="N427" s="800"/>
      <c r="O427" s="800"/>
      <c r="P427" s="800"/>
      <c r="Q427" s="800"/>
      <c r="R427" s="800"/>
      <c r="S427" s="800"/>
      <c r="T427" s="800"/>
      <c r="U427" s="800"/>
    </row>
    <row r="428" spans="1:21" ht="15.75" customHeight="1">
      <c r="A428" s="682"/>
      <c r="B428" s="682"/>
      <c r="C428" s="404"/>
      <c r="D428" s="96"/>
      <c r="E428" s="96"/>
      <c r="F428" s="96"/>
      <c r="G428" s="96"/>
      <c r="H428" s="404"/>
      <c r="I428" s="404"/>
      <c r="J428" s="405"/>
      <c r="K428" s="404"/>
      <c r="L428" s="800"/>
      <c r="M428" s="800"/>
      <c r="N428" s="800"/>
      <c r="O428" s="800"/>
      <c r="P428" s="800"/>
      <c r="Q428" s="800"/>
      <c r="R428" s="800"/>
      <c r="S428" s="800"/>
      <c r="T428" s="800"/>
      <c r="U428" s="800"/>
    </row>
    <row r="429" spans="1:21" ht="15.75" customHeight="1">
      <c r="A429" s="682"/>
      <c r="B429" s="682"/>
      <c r="C429" s="404"/>
      <c r="D429" s="96"/>
      <c r="E429" s="96"/>
      <c r="F429" s="96"/>
      <c r="G429" s="96"/>
      <c r="H429" s="404"/>
      <c r="I429" s="404"/>
      <c r="J429" s="405"/>
      <c r="K429" s="404"/>
      <c r="L429" s="800"/>
      <c r="M429" s="800"/>
      <c r="N429" s="800"/>
      <c r="O429" s="800"/>
      <c r="P429" s="800"/>
      <c r="Q429" s="800"/>
      <c r="R429" s="800"/>
      <c r="S429" s="800"/>
      <c r="T429" s="800"/>
      <c r="U429" s="800"/>
    </row>
    <row r="430" spans="1:21" ht="15.75" customHeight="1">
      <c r="A430" s="682"/>
      <c r="B430" s="682"/>
      <c r="C430" s="404"/>
      <c r="D430" s="96"/>
      <c r="E430" s="96"/>
      <c r="F430" s="96"/>
      <c r="G430" s="96"/>
      <c r="H430" s="404"/>
      <c r="I430" s="404"/>
      <c r="J430" s="405"/>
      <c r="K430" s="404"/>
      <c r="L430" s="800"/>
      <c r="M430" s="800"/>
      <c r="N430" s="800"/>
      <c r="O430" s="800"/>
      <c r="P430" s="800"/>
      <c r="Q430" s="800"/>
      <c r="R430" s="800"/>
      <c r="S430" s="800"/>
      <c r="T430" s="800"/>
      <c r="U430" s="800"/>
    </row>
    <row r="431" spans="1:21" ht="15.75" customHeight="1">
      <c r="A431" s="682"/>
      <c r="B431" s="682"/>
      <c r="C431" s="404"/>
      <c r="D431" s="96"/>
      <c r="E431" s="96"/>
      <c r="F431" s="96"/>
      <c r="G431" s="96"/>
      <c r="H431" s="404"/>
      <c r="I431" s="404"/>
      <c r="J431" s="405"/>
      <c r="K431" s="404"/>
      <c r="L431" s="800"/>
      <c r="M431" s="800"/>
      <c r="N431" s="800"/>
      <c r="O431" s="800"/>
      <c r="P431" s="800"/>
      <c r="Q431" s="800"/>
      <c r="R431" s="800"/>
      <c r="S431" s="800"/>
      <c r="T431" s="800"/>
      <c r="U431" s="800"/>
    </row>
    <row r="432" spans="1:21" ht="15.75" customHeight="1">
      <c r="A432" s="682"/>
      <c r="B432" s="682"/>
      <c r="C432" s="404"/>
      <c r="D432" s="96"/>
      <c r="E432" s="96"/>
      <c r="F432" s="96"/>
      <c r="G432" s="96"/>
      <c r="H432" s="404"/>
      <c r="I432" s="404"/>
      <c r="J432" s="405"/>
      <c r="K432" s="404"/>
      <c r="L432" s="800"/>
      <c r="M432" s="800"/>
      <c r="N432" s="800"/>
      <c r="O432" s="800"/>
      <c r="P432" s="800"/>
      <c r="Q432" s="800"/>
      <c r="R432" s="800"/>
      <c r="S432" s="800"/>
      <c r="T432" s="800"/>
      <c r="U432" s="800"/>
    </row>
    <row r="433" spans="1:21" ht="15.75" customHeight="1">
      <c r="A433" s="682"/>
      <c r="B433" s="682"/>
      <c r="C433" s="404"/>
      <c r="D433" s="96"/>
      <c r="E433" s="96"/>
      <c r="F433" s="96"/>
      <c r="G433" s="96"/>
      <c r="H433" s="404"/>
      <c r="I433" s="404"/>
      <c r="J433" s="405"/>
      <c r="K433" s="404"/>
      <c r="L433" s="800"/>
      <c r="M433" s="800"/>
      <c r="N433" s="800"/>
      <c r="O433" s="800"/>
      <c r="P433" s="800"/>
      <c r="Q433" s="800"/>
      <c r="R433" s="800"/>
      <c r="S433" s="800"/>
      <c r="T433" s="800"/>
      <c r="U433" s="800"/>
    </row>
    <row r="434" spans="1:21" ht="15.75" customHeight="1">
      <c r="A434" s="682"/>
      <c r="B434" s="682"/>
      <c r="C434" s="404"/>
      <c r="D434" s="96"/>
      <c r="E434" s="96"/>
      <c r="F434" s="96"/>
      <c r="G434" s="96"/>
      <c r="H434" s="404"/>
      <c r="I434" s="404"/>
      <c r="J434" s="405"/>
      <c r="K434" s="404"/>
      <c r="L434" s="800"/>
      <c r="M434" s="800"/>
      <c r="N434" s="800"/>
      <c r="O434" s="800"/>
      <c r="P434" s="800"/>
      <c r="Q434" s="800"/>
      <c r="R434" s="800"/>
      <c r="S434" s="800"/>
      <c r="T434" s="800"/>
      <c r="U434" s="800"/>
    </row>
    <row r="435" spans="1:21" ht="15.75" customHeight="1">
      <c r="A435" s="682"/>
      <c r="B435" s="682"/>
      <c r="C435" s="404"/>
      <c r="D435" s="96"/>
      <c r="E435" s="96"/>
      <c r="F435" s="96"/>
      <c r="G435" s="96"/>
      <c r="H435" s="404"/>
      <c r="I435" s="404"/>
      <c r="J435" s="405"/>
      <c r="K435" s="404"/>
      <c r="L435" s="800"/>
      <c r="M435" s="800"/>
      <c r="N435" s="800"/>
      <c r="O435" s="800"/>
      <c r="P435" s="800"/>
      <c r="Q435" s="800"/>
      <c r="R435" s="800"/>
      <c r="S435" s="800"/>
      <c r="T435" s="800"/>
      <c r="U435" s="800"/>
    </row>
    <row r="436" spans="1:21" ht="15.75" customHeight="1">
      <c r="A436" s="682"/>
      <c r="B436" s="682"/>
      <c r="C436" s="404"/>
      <c r="D436" s="96"/>
      <c r="E436" s="96"/>
      <c r="F436" s="96"/>
      <c r="G436" s="96"/>
      <c r="H436" s="404"/>
      <c r="I436" s="404"/>
      <c r="J436" s="405"/>
      <c r="K436" s="404"/>
      <c r="L436" s="800"/>
      <c r="M436" s="800"/>
      <c r="N436" s="800"/>
      <c r="O436" s="800"/>
      <c r="P436" s="800"/>
      <c r="Q436" s="800"/>
      <c r="R436" s="800"/>
      <c r="S436" s="800"/>
      <c r="T436" s="800"/>
      <c r="U436" s="800"/>
    </row>
    <row r="437" spans="1:21" ht="15.75" customHeight="1">
      <c r="A437" s="682"/>
      <c r="B437" s="682"/>
      <c r="C437" s="404"/>
      <c r="D437" s="96"/>
      <c r="E437" s="96"/>
      <c r="F437" s="96"/>
      <c r="G437" s="96"/>
      <c r="H437" s="404"/>
      <c r="I437" s="404"/>
      <c r="J437" s="405"/>
      <c r="K437" s="404"/>
      <c r="L437" s="800"/>
      <c r="M437" s="800"/>
      <c r="N437" s="800"/>
      <c r="O437" s="800"/>
      <c r="P437" s="800"/>
      <c r="Q437" s="800"/>
      <c r="R437" s="800"/>
      <c r="S437" s="800"/>
      <c r="T437" s="800"/>
      <c r="U437" s="800"/>
    </row>
    <row r="438" spans="1:21" ht="15.75" customHeight="1">
      <c r="A438" s="682"/>
      <c r="B438" s="682"/>
      <c r="C438" s="404"/>
      <c r="D438" s="96"/>
      <c r="E438" s="96"/>
      <c r="F438" s="96"/>
      <c r="G438" s="96"/>
      <c r="H438" s="404"/>
      <c r="I438" s="404"/>
      <c r="J438" s="405"/>
      <c r="K438" s="404"/>
      <c r="L438" s="800"/>
      <c r="M438" s="800"/>
      <c r="N438" s="800"/>
      <c r="O438" s="800"/>
      <c r="P438" s="800"/>
      <c r="Q438" s="800"/>
      <c r="R438" s="800"/>
      <c r="S438" s="800"/>
      <c r="T438" s="800"/>
      <c r="U438" s="800"/>
    </row>
    <row r="439" spans="1:21" ht="15.75" customHeight="1">
      <c r="A439" s="682"/>
      <c r="B439" s="682"/>
      <c r="C439" s="404"/>
      <c r="D439" s="96"/>
      <c r="E439" s="96"/>
      <c r="F439" s="96"/>
      <c r="G439" s="96"/>
      <c r="H439" s="404"/>
      <c r="I439" s="404"/>
      <c r="J439" s="405"/>
      <c r="K439" s="404"/>
      <c r="L439" s="800"/>
      <c r="M439" s="800"/>
      <c r="N439" s="800"/>
      <c r="O439" s="800"/>
      <c r="P439" s="800"/>
      <c r="Q439" s="800"/>
      <c r="R439" s="800"/>
      <c r="S439" s="800"/>
      <c r="T439" s="800"/>
      <c r="U439" s="800"/>
    </row>
    <row r="440" spans="1:21" ht="15.75" customHeight="1">
      <c r="A440" s="682"/>
      <c r="B440" s="682"/>
      <c r="C440" s="404"/>
      <c r="D440" s="96"/>
      <c r="E440" s="96"/>
      <c r="F440" s="96"/>
      <c r="G440" s="96"/>
      <c r="H440" s="404"/>
      <c r="I440" s="404"/>
      <c r="J440" s="405"/>
      <c r="K440" s="404"/>
      <c r="L440" s="800"/>
      <c r="M440" s="800"/>
      <c r="N440" s="800"/>
      <c r="O440" s="800"/>
      <c r="P440" s="800"/>
      <c r="Q440" s="800"/>
      <c r="R440" s="800"/>
      <c r="S440" s="800"/>
      <c r="T440" s="800"/>
      <c r="U440" s="800"/>
    </row>
    <row r="441" spans="1:21" ht="15.75" customHeight="1">
      <c r="A441" s="682"/>
      <c r="B441" s="682"/>
      <c r="C441" s="404"/>
      <c r="D441" s="96"/>
      <c r="E441" s="96"/>
      <c r="F441" s="96"/>
      <c r="G441" s="96"/>
      <c r="H441" s="404"/>
      <c r="I441" s="404"/>
      <c r="J441" s="405"/>
      <c r="K441" s="404"/>
      <c r="L441" s="800"/>
      <c r="M441" s="800"/>
      <c r="N441" s="800"/>
      <c r="O441" s="800"/>
      <c r="P441" s="800"/>
      <c r="Q441" s="800"/>
      <c r="R441" s="800"/>
      <c r="S441" s="800"/>
      <c r="T441" s="800"/>
      <c r="U441" s="800"/>
    </row>
    <row r="442" spans="1:21" ht="15.75" customHeight="1">
      <c r="A442" s="682"/>
      <c r="B442" s="682"/>
      <c r="C442" s="404"/>
      <c r="D442" s="96"/>
      <c r="E442" s="96"/>
      <c r="F442" s="96"/>
      <c r="G442" s="96"/>
      <c r="H442" s="404"/>
      <c r="I442" s="404"/>
      <c r="J442" s="405"/>
      <c r="K442" s="404"/>
      <c r="L442" s="800"/>
      <c r="M442" s="800"/>
      <c r="N442" s="800"/>
      <c r="O442" s="800"/>
      <c r="P442" s="800"/>
      <c r="Q442" s="800"/>
      <c r="R442" s="800"/>
      <c r="S442" s="800"/>
      <c r="T442" s="800"/>
      <c r="U442" s="800"/>
    </row>
    <row r="443" spans="1:21" ht="15.75" customHeight="1">
      <c r="A443" s="682"/>
      <c r="B443" s="682"/>
      <c r="C443" s="404"/>
      <c r="D443" s="96"/>
      <c r="E443" s="96"/>
      <c r="F443" s="96"/>
      <c r="G443" s="96"/>
      <c r="H443" s="404"/>
      <c r="I443" s="404"/>
      <c r="J443" s="405"/>
      <c r="K443" s="404"/>
      <c r="L443" s="800"/>
      <c r="M443" s="800"/>
      <c r="N443" s="800"/>
      <c r="O443" s="800"/>
      <c r="P443" s="800"/>
      <c r="Q443" s="800"/>
      <c r="R443" s="800"/>
      <c r="S443" s="800"/>
      <c r="T443" s="800"/>
      <c r="U443" s="800"/>
    </row>
    <row r="444" spans="1:21" ht="15.75" customHeight="1">
      <c r="A444" s="682"/>
      <c r="B444" s="682"/>
      <c r="C444" s="404"/>
      <c r="D444" s="96"/>
      <c r="E444" s="96"/>
      <c r="F444" s="96"/>
      <c r="G444" s="96"/>
      <c r="H444" s="404"/>
      <c r="I444" s="404"/>
      <c r="J444" s="405"/>
      <c r="K444" s="404"/>
      <c r="L444" s="800"/>
      <c r="M444" s="800"/>
      <c r="N444" s="800"/>
      <c r="O444" s="800"/>
      <c r="P444" s="800"/>
      <c r="Q444" s="800"/>
      <c r="R444" s="800"/>
      <c r="S444" s="800"/>
      <c r="T444" s="800"/>
      <c r="U444" s="800"/>
    </row>
    <row r="445" spans="1:21" ht="15.75" customHeight="1">
      <c r="A445" s="682"/>
      <c r="B445" s="682"/>
      <c r="C445" s="404"/>
      <c r="D445" s="96"/>
      <c r="E445" s="96"/>
      <c r="F445" s="96"/>
      <c r="G445" s="96"/>
      <c r="H445" s="404"/>
      <c r="I445" s="404"/>
      <c r="J445" s="405"/>
      <c r="K445" s="404"/>
      <c r="L445" s="800"/>
      <c r="M445" s="800"/>
      <c r="N445" s="800"/>
      <c r="O445" s="800"/>
      <c r="P445" s="800"/>
      <c r="Q445" s="800"/>
      <c r="R445" s="800"/>
      <c r="S445" s="800"/>
      <c r="T445" s="800"/>
      <c r="U445" s="800"/>
    </row>
    <row r="446" spans="1:21" ht="15.75" customHeight="1">
      <c r="A446" s="682"/>
      <c r="B446" s="682"/>
      <c r="C446" s="404"/>
      <c r="D446" s="96"/>
      <c r="E446" s="96"/>
      <c r="F446" s="96"/>
      <c r="G446" s="96"/>
      <c r="H446" s="404"/>
      <c r="I446" s="404"/>
      <c r="J446" s="405"/>
      <c r="K446" s="404"/>
      <c r="L446" s="800"/>
      <c r="M446" s="800"/>
      <c r="N446" s="800"/>
      <c r="O446" s="800"/>
      <c r="P446" s="800"/>
      <c r="Q446" s="800"/>
      <c r="R446" s="800"/>
      <c r="S446" s="800"/>
      <c r="T446" s="800"/>
      <c r="U446" s="800"/>
    </row>
    <row r="447" spans="1:21" ht="15.75" customHeight="1">
      <c r="A447" s="682"/>
      <c r="B447" s="682"/>
      <c r="C447" s="404"/>
      <c r="D447" s="96"/>
      <c r="E447" s="96"/>
      <c r="F447" s="96"/>
      <c r="G447" s="96"/>
      <c r="H447" s="404"/>
      <c r="I447" s="404"/>
      <c r="J447" s="405"/>
      <c r="K447" s="404"/>
      <c r="L447" s="800"/>
      <c r="M447" s="800"/>
      <c r="N447" s="800"/>
      <c r="O447" s="800"/>
      <c r="P447" s="800"/>
      <c r="Q447" s="800"/>
      <c r="R447" s="800"/>
      <c r="S447" s="800"/>
      <c r="T447" s="800"/>
      <c r="U447" s="800"/>
    </row>
    <row r="448" spans="1:21" ht="15.75" customHeight="1">
      <c r="A448" s="682"/>
      <c r="B448" s="682"/>
      <c r="C448" s="404"/>
      <c r="D448" s="96"/>
      <c r="E448" s="96"/>
      <c r="F448" s="96"/>
      <c r="G448" s="96"/>
      <c r="H448" s="404"/>
      <c r="I448" s="404"/>
      <c r="J448" s="405"/>
      <c r="K448" s="404"/>
      <c r="L448" s="800"/>
      <c r="M448" s="800"/>
      <c r="N448" s="800"/>
      <c r="O448" s="800"/>
      <c r="P448" s="800"/>
      <c r="Q448" s="800"/>
      <c r="R448" s="800"/>
      <c r="S448" s="800"/>
      <c r="T448" s="800"/>
      <c r="U448" s="800"/>
    </row>
    <row r="449" spans="1:21" ht="15.75" customHeight="1">
      <c r="A449" s="682"/>
      <c r="B449" s="682"/>
      <c r="C449" s="404"/>
      <c r="D449" s="96"/>
      <c r="E449" s="96"/>
      <c r="F449" s="96"/>
      <c r="G449" s="96"/>
      <c r="H449" s="404"/>
      <c r="I449" s="404"/>
      <c r="J449" s="405"/>
      <c r="K449" s="404"/>
      <c r="L449" s="800"/>
      <c r="M449" s="800"/>
      <c r="N449" s="800"/>
      <c r="O449" s="800"/>
      <c r="P449" s="800"/>
      <c r="Q449" s="800"/>
      <c r="R449" s="800"/>
      <c r="S449" s="800"/>
      <c r="T449" s="800"/>
      <c r="U449" s="800"/>
    </row>
    <row r="450" spans="1:21" ht="15.75" customHeight="1">
      <c r="A450" s="682"/>
      <c r="B450" s="682"/>
      <c r="C450" s="404"/>
      <c r="D450" s="96"/>
      <c r="E450" s="96"/>
      <c r="F450" s="96"/>
      <c r="G450" s="96"/>
      <c r="H450" s="404"/>
      <c r="I450" s="404"/>
      <c r="J450" s="405"/>
      <c r="K450" s="404"/>
      <c r="L450" s="800"/>
      <c r="M450" s="800"/>
      <c r="N450" s="800"/>
      <c r="O450" s="800"/>
      <c r="P450" s="800"/>
      <c r="Q450" s="800"/>
      <c r="R450" s="800"/>
      <c r="S450" s="800"/>
      <c r="T450" s="800"/>
      <c r="U450" s="800"/>
    </row>
    <row r="451" spans="1:21" ht="15.75" customHeight="1">
      <c r="A451" s="682"/>
      <c r="B451" s="682"/>
      <c r="C451" s="404"/>
      <c r="D451" s="96"/>
      <c r="E451" s="96"/>
      <c r="F451" s="96"/>
      <c r="G451" s="96"/>
      <c r="H451" s="404"/>
      <c r="I451" s="404"/>
      <c r="J451" s="405"/>
      <c r="K451" s="404"/>
      <c r="L451" s="800"/>
      <c r="M451" s="800"/>
      <c r="N451" s="800"/>
      <c r="O451" s="800"/>
      <c r="P451" s="800"/>
      <c r="Q451" s="800"/>
      <c r="R451" s="800"/>
      <c r="S451" s="800"/>
      <c r="T451" s="800"/>
      <c r="U451" s="800"/>
    </row>
    <row r="452" spans="1:21" ht="15.75" customHeight="1">
      <c r="A452" s="682"/>
      <c r="B452" s="682"/>
      <c r="C452" s="404"/>
      <c r="D452" s="96"/>
      <c r="E452" s="96"/>
      <c r="F452" s="96"/>
      <c r="G452" s="96"/>
      <c r="H452" s="404"/>
      <c r="I452" s="404"/>
      <c r="J452" s="405"/>
      <c r="K452" s="404"/>
      <c r="L452" s="800"/>
      <c r="M452" s="800"/>
      <c r="N452" s="800"/>
      <c r="O452" s="800"/>
      <c r="P452" s="800"/>
      <c r="Q452" s="800"/>
      <c r="R452" s="800"/>
      <c r="S452" s="800"/>
      <c r="T452" s="800"/>
      <c r="U452" s="800"/>
    </row>
    <row r="453" spans="1:21" ht="15.75" customHeight="1">
      <c r="A453" s="682"/>
      <c r="B453" s="682"/>
      <c r="C453" s="404"/>
      <c r="D453" s="96"/>
      <c r="E453" s="96"/>
      <c r="F453" s="96"/>
      <c r="G453" s="96"/>
      <c r="H453" s="404"/>
      <c r="I453" s="404"/>
      <c r="J453" s="405"/>
      <c r="K453" s="404"/>
      <c r="L453" s="800"/>
      <c r="M453" s="800"/>
      <c r="N453" s="800"/>
      <c r="O453" s="800"/>
      <c r="P453" s="800"/>
      <c r="Q453" s="800"/>
      <c r="R453" s="800"/>
      <c r="S453" s="800"/>
      <c r="T453" s="800"/>
      <c r="U453" s="800"/>
    </row>
    <row r="454" spans="1:21" ht="15.75" customHeight="1">
      <c r="A454" s="682"/>
      <c r="B454" s="682"/>
      <c r="C454" s="404"/>
      <c r="D454" s="96"/>
      <c r="E454" s="96"/>
      <c r="F454" s="96"/>
      <c r="G454" s="96"/>
      <c r="H454" s="404"/>
      <c r="I454" s="404"/>
      <c r="J454" s="405"/>
      <c r="K454" s="404"/>
      <c r="L454" s="800"/>
      <c r="M454" s="800"/>
      <c r="N454" s="800"/>
      <c r="O454" s="800"/>
      <c r="P454" s="800"/>
      <c r="Q454" s="800"/>
      <c r="R454" s="800"/>
      <c r="S454" s="800"/>
      <c r="T454" s="800"/>
      <c r="U454" s="800"/>
    </row>
    <row r="455" spans="1:21" ht="15.75" customHeight="1">
      <c r="A455" s="682"/>
      <c r="B455" s="682"/>
      <c r="C455" s="404"/>
      <c r="D455" s="96"/>
      <c r="E455" s="96"/>
      <c r="F455" s="96"/>
      <c r="G455" s="96"/>
      <c r="H455" s="404"/>
      <c r="I455" s="404"/>
      <c r="J455" s="405"/>
      <c r="K455" s="404"/>
      <c r="L455" s="800"/>
      <c r="M455" s="800"/>
      <c r="N455" s="800"/>
      <c r="O455" s="800"/>
      <c r="P455" s="800"/>
      <c r="Q455" s="800"/>
      <c r="R455" s="800"/>
      <c r="S455" s="800"/>
      <c r="T455" s="800"/>
      <c r="U455" s="800"/>
    </row>
    <row r="456" spans="1:21" ht="15.75" customHeight="1">
      <c r="A456" s="682"/>
      <c r="B456" s="682"/>
      <c r="C456" s="404"/>
      <c r="D456" s="96"/>
      <c r="E456" s="96"/>
      <c r="F456" s="96"/>
      <c r="G456" s="96"/>
      <c r="H456" s="404"/>
      <c r="I456" s="404"/>
      <c r="J456" s="405"/>
      <c r="K456" s="404"/>
      <c r="L456" s="800"/>
      <c r="M456" s="800"/>
      <c r="N456" s="800"/>
      <c r="O456" s="800"/>
      <c r="P456" s="800"/>
      <c r="Q456" s="800"/>
      <c r="R456" s="800"/>
      <c r="S456" s="800"/>
      <c r="T456" s="800"/>
      <c r="U456" s="800"/>
    </row>
    <row r="457" spans="1:21" ht="15.75" customHeight="1">
      <c r="A457" s="682"/>
      <c r="B457" s="682"/>
      <c r="C457" s="404"/>
      <c r="D457" s="96"/>
      <c r="E457" s="96"/>
      <c r="F457" s="96"/>
      <c r="G457" s="96"/>
      <c r="H457" s="404"/>
      <c r="I457" s="404"/>
      <c r="J457" s="405"/>
      <c r="K457" s="404"/>
      <c r="L457" s="800"/>
      <c r="M457" s="800"/>
      <c r="N457" s="800"/>
      <c r="O457" s="800"/>
      <c r="P457" s="800"/>
      <c r="Q457" s="800"/>
      <c r="R457" s="800"/>
      <c r="S457" s="800"/>
      <c r="T457" s="800"/>
      <c r="U457" s="800"/>
    </row>
    <row r="458" spans="1:21" ht="15.75" customHeight="1">
      <c r="A458" s="682"/>
      <c r="B458" s="682"/>
      <c r="C458" s="404"/>
      <c r="D458" s="96"/>
      <c r="E458" s="96"/>
      <c r="F458" s="96"/>
      <c r="G458" s="96"/>
      <c r="H458" s="404"/>
      <c r="I458" s="404"/>
      <c r="J458" s="405"/>
      <c r="K458" s="404"/>
      <c r="L458" s="800"/>
      <c r="M458" s="800"/>
      <c r="N458" s="800"/>
      <c r="O458" s="800"/>
      <c r="P458" s="800"/>
      <c r="Q458" s="800"/>
      <c r="R458" s="800"/>
      <c r="S458" s="800"/>
      <c r="T458" s="800"/>
      <c r="U458" s="800"/>
    </row>
    <row r="459" spans="1:21" ht="15.75" customHeight="1">
      <c r="A459" s="682"/>
      <c r="B459" s="682"/>
      <c r="C459" s="404"/>
      <c r="D459" s="96"/>
      <c r="E459" s="96"/>
      <c r="F459" s="96"/>
      <c r="G459" s="96"/>
      <c r="H459" s="404"/>
      <c r="I459" s="404"/>
      <c r="J459" s="405"/>
      <c r="K459" s="404"/>
      <c r="L459" s="800"/>
      <c r="M459" s="800"/>
      <c r="N459" s="800"/>
      <c r="O459" s="800"/>
      <c r="P459" s="800"/>
      <c r="Q459" s="800"/>
      <c r="R459" s="800"/>
      <c r="S459" s="800"/>
      <c r="T459" s="800"/>
      <c r="U459" s="800"/>
    </row>
    <row r="460" spans="1:21" ht="15.75" customHeight="1">
      <c r="A460" s="682"/>
      <c r="B460" s="682"/>
      <c r="C460" s="404"/>
      <c r="D460" s="96"/>
      <c r="E460" s="96"/>
      <c r="F460" s="96"/>
      <c r="G460" s="96"/>
      <c r="H460" s="404"/>
      <c r="I460" s="404"/>
      <c r="J460" s="405"/>
      <c r="K460" s="404"/>
      <c r="L460" s="800"/>
      <c r="M460" s="800"/>
      <c r="N460" s="800"/>
      <c r="O460" s="800"/>
      <c r="P460" s="800"/>
      <c r="Q460" s="800"/>
      <c r="R460" s="800"/>
      <c r="S460" s="800"/>
      <c r="T460" s="800"/>
      <c r="U460" s="800"/>
    </row>
    <row r="461" spans="1:21" ht="15.75" customHeight="1">
      <c r="A461" s="682"/>
      <c r="B461" s="682"/>
      <c r="C461" s="404"/>
      <c r="D461" s="96"/>
      <c r="E461" s="96"/>
      <c r="F461" s="96"/>
      <c r="G461" s="96"/>
      <c r="H461" s="404"/>
      <c r="I461" s="404"/>
      <c r="J461" s="405"/>
      <c r="K461" s="404"/>
      <c r="L461" s="800"/>
      <c r="M461" s="800"/>
      <c r="N461" s="800"/>
      <c r="O461" s="800"/>
      <c r="P461" s="800"/>
      <c r="Q461" s="800"/>
      <c r="R461" s="800"/>
      <c r="S461" s="800"/>
      <c r="T461" s="800"/>
      <c r="U461" s="800"/>
    </row>
    <row r="462" spans="1:21" ht="15.75" customHeight="1">
      <c r="A462" s="682"/>
      <c r="B462" s="682"/>
      <c r="C462" s="404"/>
      <c r="D462" s="96"/>
      <c r="E462" s="96"/>
      <c r="F462" s="96"/>
      <c r="G462" s="96"/>
      <c r="H462" s="404"/>
      <c r="I462" s="404"/>
      <c r="J462" s="405"/>
      <c r="K462" s="404"/>
      <c r="L462" s="800"/>
      <c r="M462" s="800"/>
      <c r="N462" s="800"/>
      <c r="O462" s="800"/>
      <c r="P462" s="800"/>
      <c r="Q462" s="800"/>
      <c r="R462" s="800"/>
      <c r="S462" s="800"/>
      <c r="T462" s="800"/>
      <c r="U462" s="800"/>
    </row>
    <row r="463" spans="1:21" ht="15.75" customHeight="1">
      <c r="A463" s="682"/>
      <c r="B463" s="682"/>
      <c r="C463" s="404"/>
      <c r="D463" s="96"/>
      <c r="E463" s="96"/>
      <c r="F463" s="96"/>
      <c r="G463" s="96"/>
      <c r="H463" s="404"/>
      <c r="I463" s="404"/>
      <c r="J463" s="405"/>
      <c r="K463" s="404"/>
      <c r="L463" s="800"/>
      <c r="M463" s="800"/>
      <c r="N463" s="800"/>
      <c r="O463" s="800"/>
      <c r="P463" s="800"/>
      <c r="Q463" s="800"/>
      <c r="R463" s="800"/>
      <c r="S463" s="800"/>
      <c r="T463" s="800"/>
      <c r="U463" s="800"/>
    </row>
    <row r="464" spans="1:21" ht="15.75" customHeight="1">
      <c r="A464" s="682"/>
      <c r="B464" s="682"/>
      <c r="C464" s="404"/>
      <c r="D464" s="96"/>
      <c r="E464" s="96"/>
      <c r="F464" s="96"/>
      <c r="G464" s="96"/>
      <c r="H464" s="404"/>
      <c r="I464" s="404"/>
      <c r="J464" s="405"/>
      <c r="K464" s="404"/>
      <c r="L464" s="800"/>
      <c r="M464" s="800"/>
      <c r="N464" s="800"/>
      <c r="O464" s="800"/>
      <c r="P464" s="800"/>
      <c r="Q464" s="800"/>
      <c r="R464" s="800"/>
      <c r="S464" s="800"/>
      <c r="T464" s="800"/>
      <c r="U464" s="800"/>
    </row>
    <row r="465" spans="1:21" ht="15.75" customHeight="1">
      <c r="A465" s="682"/>
      <c r="B465" s="682"/>
      <c r="C465" s="404"/>
      <c r="D465" s="96"/>
      <c r="E465" s="96"/>
      <c r="F465" s="96"/>
      <c r="G465" s="96"/>
      <c r="H465" s="404"/>
      <c r="I465" s="404"/>
      <c r="J465" s="405"/>
      <c r="K465" s="404"/>
      <c r="L465" s="800"/>
      <c r="M465" s="800"/>
      <c r="N465" s="800"/>
      <c r="O465" s="800"/>
      <c r="P465" s="800"/>
      <c r="Q465" s="800"/>
      <c r="R465" s="800"/>
      <c r="S465" s="800"/>
      <c r="T465" s="800"/>
      <c r="U465" s="800"/>
    </row>
    <row r="466" spans="1:21" ht="15.75" customHeight="1">
      <c r="A466" s="682"/>
      <c r="B466" s="682"/>
      <c r="C466" s="404"/>
      <c r="D466" s="96"/>
      <c r="E466" s="96"/>
      <c r="F466" s="96"/>
      <c r="G466" s="96"/>
      <c r="H466" s="404"/>
      <c r="I466" s="404"/>
      <c r="J466" s="405"/>
      <c r="K466" s="404"/>
      <c r="L466" s="800"/>
      <c r="M466" s="800"/>
      <c r="N466" s="800"/>
      <c r="O466" s="800"/>
      <c r="P466" s="800"/>
      <c r="Q466" s="800"/>
      <c r="R466" s="800"/>
      <c r="S466" s="800"/>
      <c r="T466" s="800"/>
      <c r="U466" s="800"/>
    </row>
    <row r="467" spans="1:21" ht="15.75" customHeight="1">
      <c r="A467" s="682"/>
      <c r="B467" s="682"/>
      <c r="C467" s="404"/>
      <c r="D467" s="96"/>
      <c r="E467" s="96"/>
      <c r="F467" s="96"/>
      <c r="G467" s="96"/>
      <c r="H467" s="404"/>
      <c r="I467" s="404"/>
      <c r="J467" s="405"/>
      <c r="K467" s="404"/>
      <c r="L467" s="800"/>
      <c r="M467" s="800"/>
      <c r="N467" s="800"/>
      <c r="O467" s="800"/>
      <c r="P467" s="800"/>
      <c r="Q467" s="800"/>
      <c r="R467" s="800"/>
      <c r="S467" s="800"/>
      <c r="T467" s="800"/>
      <c r="U467" s="800"/>
    </row>
    <row r="468" spans="1:21" ht="15.75" customHeight="1">
      <c r="A468" s="682"/>
      <c r="B468" s="682"/>
      <c r="C468" s="404"/>
      <c r="D468" s="96"/>
      <c r="E468" s="96"/>
      <c r="F468" s="96"/>
      <c r="G468" s="96"/>
      <c r="H468" s="404"/>
      <c r="I468" s="404"/>
      <c r="J468" s="405"/>
      <c r="K468" s="404"/>
      <c r="L468" s="800"/>
      <c r="M468" s="800"/>
      <c r="N468" s="800"/>
      <c r="O468" s="800"/>
      <c r="P468" s="800"/>
      <c r="Q468" s="800"/>
      <c r="R468" s="800"/>
      <c r="S468" s="800"/>
      <c r="T468" s="800"/>
      <c r="U468" s="800"/>
    </row>
    <row r="469" spans="1:21" ht="15.75" customHeight="1">
      <c r="A469" s="682"/>
      <c r="B469" s="682"/>
      <c r="C469" s="404"/>
      <c r="D469" s="96"/>
      <c r="E469" s="96"/>
      <c r="F469" s="96"/>
      <c r="G469" s="96"/>
      <c r="H469" s="404"/>
      <c r="I469" s="404"/>
      <c r="J469" s="405"/>
      <c r="K469" s="404"/>
      <c r="L469" s="800"/>
      <c r="M469" s="800"/>
      <c r="N469" s="800"/>
      <c r="O469" s="800"/>
      <c r="P469" s="800"/>
      <c r="Q469" s="800"/>
      <c r="R469" s="800"/>
      <c r="S469" s="800"/>
      <c r="T469" s="800"/>
      <c r="U469" s="800"/>
    </row>
    <row r="470" spans="1:21" ht="15.75" customHeight="1">
      <c r="A470" s="682"/>
      <c r="B470" s="682"/>
      <c r="C470" s="404"/>
      <c r="D470" s="96"/>
      <c r="E470" s="96"/>
      <c r="F470" s="96"/>
      <c r="G470" s="96"/>
      <c r="H470" s="404"/>
      <c r="I470" s="404"/>
      <c r="J470" s="405"/>
      <c r="K470" s="404"/>
      <c r="L470" s="800"/>
      <c r="M470" s="800"/>
      <c r="N470" s="800"/>
      <c r="O470" s="800"/>
      <c r="P470" s="800"/>
      <c r="Q470" s="800"/>
      <c r="R470" s="800"/>
      <c r="S470" s="800"/>
      <c r="T470" s="800"/>
      <c r="U470" s="800"/>
    </row>
    <row r="471" spans="1:21" ht="15.75" customHeight="1">
      <c r="A471" s="682"/>
      <c r="B471" s="682"/>
      <c r="C471" s="404"/>
      <c r="D471" s="96"/>
      <c r="E471" s="96"/>
      <c r="F471" s="96"/>
      <c r="G471" s="96"/>
      <c r="H471" s="404"/>
      <c r="I471" s="404"/>
      <c r="J471" s="405"/>
      <c r="K471" s="404"/>
      <c r="L471" s="800"/>
      <c r="M471" s="800"/>
      <c r="N471" s="800"/>
      <c r="O471" s="800"/>
      <c r="P471" s="800"/>
      <c r="Q471" s="800"/>
      <c r="R471" s="800"/>
      <c r="S471" s="800"/>
      <c r="T471" s="800"/>
      <c r="U471" s="800"/>
    </row>
    <row r="472" spans="1:21" ht="15.75" customHeight="1">
      <c r="A472" s="682"/>
      <c r="B472" s="682"/>
      <c r="C472" s="404"/>
      <c r="D472" s="96"/>
      <c r="E472" s="96"/>
      <c r="F472" s="96"/>
      <c r="G472" s="96"/>
      <c r="H472" s="404"/>
      <c r="I472" s="404"/>
      <c r="J472" s="405"/>
      <c r="K472" s="404"/>
      <c r="L472" s="800"/>
      <c r="M472" s="800"/>
      <c r="N472" s="800"/>
      <c r="O472" s="800"/>
      <c r="P472" s="800"/>
      <c r="Q472" s="800"/>
      <c r="R472" s="800"/>
      <c r="S472" s="800"/>
      <c r="T472" s="800"/>
      <c r="U472" s="800"/>
    </row>
    <row r="473" spans="1:21" ht="15.75" customHeight="1">
      <c r="A473" s="682"/>
      <c r="B473" s="682"/>
      <c r="C473" s="404"/>
      <c r="D473" s="96"/>
      <c r="E473" s="96"/>
      <c r="F473" s="96"/>
      <c r="G473" s="96"/>
      <c r="H473" s="404"/>
      <c r="I473" s="404"/>
      <c r="J473" s="405"/>
      <c r="K473" s="404"/>
      <c r="L473" s="800"/>
      <c r="M473" s="800"/>
      <c r="N473" s="800"/>
      <c r="O473" s="800"/>
      <c r="P473" s="800"/>
      <c r="Q473" s="800"/>
      <c r="R473" s="800"/>
      <c r="S473" s="800"/>
      <c r="T473" s="800"/>
      <c r="U473" s="800"/>
    </row>
    <row r="474" spans="1:21" ht="15.75" customHeight="1">
      <c r="A474" s="682"/>
      <c r="B474" s="682"/>
      <c r="C474" s="404"/>
      <c r="D474" s="96"/>
      <c r="E474" s="96"/>
      <c r="F474" s="96"/>
      <c r="G474" s="96"/>
      <c r="H474" s="404"/>
      <c r="I474" s="404"/>
      <c r="J474" s="405"/>
      <c r="K474" s="404"/>
      <c r="L474" s="800"/>
      <c r="M474" s="800"/>
      <c r="N474" s="800"/>
      <c r="O474" s="800"/>
      <c r="P474" s="800"/>
      <c r="Q474" s="800"/>
      <c r="R474" s="800"/>
      <c r="S474" s="800"/>
      <c r="T474" s="800"/>
      <c r="U474" s="800"/>
    </row>
    <row r="475" spans="1:21" ht="15.75" customHeight="1">
      <c r="A475" s="682"/>
      <c r="B475" s="682"/>
      <c r="C475" s="404"/>
      <c r="D475" s="96"/>
      <c r="E475" s="96"/>
      <c r="F475" s="96"/>
      <c r="G475" s="96"/>
      <c r="H475" s="404"/>
      <c r="I475" s="404"/>
      <c r="J475" s="405"/>
      <c r="K475" s="404"/>
      <c r="L475" s="800"/>
      <c r="M475" s="800"/>
      <c r="N475" s="800"/>
      <c r="O475" s="800"/>
      <c r="P475" s="800"/>
      <c r="Q475" s="800"/>
      <c r="R475" s="800"/>
      <c r="S475" s="800"/>
      <c r="T475" s="800"/>
      <c r="U475" s="800"/>
    </row>
    <row r="476" spans="1:21" ht="15.75" customHeight="1">
      <c r="A476" s="682"/>
      <c r="B476" s="682"/>
      <c r="C476" s="404"/>
      <c r="D476" s="96"/>
      <c r="E476" s="96"/>
      <c r="F476" s="96"/>
      <c r="G476" s="96"/>
      <c r="H476" s="404"/>
      <c r="I476" s="404"/>
      <c r="J476" s="405"/>
      <c r="K476" s="404"/>
      <c r="L476" s="800"/>
      <c r="M476" s="800"/>
      <c r="N476" s="800"/>
      <c r="O476" s="800"/>
      <c r="P476" s="800"/>
      <c r="Q476" s="800"/>
      <c r="R476" s="800"/>
      <c r="S476" s="800"/>
      <c r="T476" s="800"/>
      <c r="U476" s="800"/>
    </row>
    <row r="477" spans="1:21" ht="15.75" customHeight="1">
      <c r="A477" s="682"/>
      <c r="B477" s="682"/>
      <c r="C477" s="404"/>
      <c r="D477" s="96"/>
      <c r="E477" s="96"/>
      <c r="F477" s="96"/>
      <c r="G477" s="96"/>
      <c r="H477" s="404"/>
      <c r="I477" s="404"/>
      <c r="J477" s="405"/>
      <c r="K477" s="404"/>
      <c r="L477" s="800"/>
      <c r="M477" s="800"/>
      <c r="N477" s="800"/>
      <c r="O477" s="800"/>
      <c r="P477" s="800"/>
      <c r="Q477" s="800"/>
      <c r="R477" s="800"/>
      <c r="S477" s="800"/>
      <c r="T477" s="800"/>
      <c r="U477" s="800"/>
    </row>
    <row r="478" spans="1:21" ht="15.75" customHeight="1">
      <c r="A478" s="682"/>
      <c r="B478" s="682"/>
      <c r="C478" s="404"/>
      <c r="D478" s="96"/>
      <c r="E478" s="96"/>
      <c r="F478" s="96"/>
      <c r="G478" s="96"/>
      <c r="H478" s="404"/>
      <c r="I478" s="404"/>
      <c r="J478" s="405"/>
      <c r="K478" s="404"/>
      <c r="L478" s="800"/>
      <c r="M478" s="800"/>
      <c r="N478" s="800"/>
      <c r="O478" s="800"/>
      <c r="P478" s="800"/>
      <c r="Q478" s="800"/>
      <c r="R478" s="800"/>
      <c r="S478" s="800"/>
      <c r="T478" s="800"/>
      <c r="U478" s="800"/>
    </row>
    <row r="479" spans="1:21" ht="15.75" customHeight="1">
      <c r="A479" s="682"/>
      <c r="B479" s="682"/>
      <c r="C479" s="404"/>
      <c r="D479" s="96"/>
      <c r="E479" s="96"/>
      <c r="F479" s="96"/>
      <c r="G479" s="96"/>
      <c r="H479" s="404"/>
      <c r="I479" s="404"/>
      <c r="J479" s="405"/>
      <c r="K479" s="404"/>
      <c r="L479" s="800"/>
      <c r="M479" s="800"/>
      <c r="N479" s="800"/>
      <c r="O479" s="800"/>
      <c r="P479" s="800"/>
      <c r="Q479" s="800"/>
      <c r="R479" s="800"/>
      <c r="S479" s="800"/>
      <c r="T479" s="800"/>
      <c r="U479" s="800"/>
    </row>
    <row r="480" spans="1:21" ht="15.75" customHeight="1">
      <c r="A480" s="682"/>
      <c r="B480" s="682"/>
      <c r="C480" s="404"/>
      <c r="D480" s="96"/>
      <c r="E480" s="96"/>
      <c r="F480" s="96"/>
      <c r="G480" s="96"/>
      <c r="H480" s="404"/>
      <c r="I480" s="404"/>
      <c r="J480" s="405"/>
      <c r="K480" s="404"/>
      <c r="L480" s="800"/>
      <c r="M480" s="800"/>
      <c r="N480" s="800"/>
      <c r="O480" s="800"/>
      <c r="P480" s="800"/>
      <c r="Q480" s="800"/>
      <c r="R480" s="800"/>
      <c r="S480" s="800"/>
      <c r="T480" s="800"/>
      <c r="U480" s="800"/>
    </row>
    <row r="481" spans="1:21" ht="15.75" customHeight="1">
      <c r="A481" s="682"/>
      <c r="B481" s="682"/>
      <c r="C481" s="404"/>
      <c r="D481" s="96"/>
      <c r="E481" s="96"/>
      <c r="F481" s="96"/>
      <c r="G481" s="96"/>
      <c r="H481" s="404"/>
      <c r="I481" s="404"/>
      <c r="J481" s="405"/>
      <c r="K481" s="404"/>
      <c r="L481" s="800"/>
      <c r="M481" s="800"/>
      <c r="N481" s="800"/>
      <c r="O481" s="800"/>
      <c r="P481" s="800"/>
      <c r="Q481" s="800"/>
      <c r="R481" s="800"/>
      <c r="S481" s="800"/>
      <c r="T481" s="800"/>
      <c r="U481" s="800"/>
    </row>
    <row r="482" spans="1:21" ht="15.75" customHeight="1">
      <c r="A482" s="682"/>
      <c r="B482" s="682"/>
      <c r="C482" s="404"/>
      <c r="D482" s="96"/>
      <c r="E482" s="96"/>
      <c r="F482" s="96"/>
      <c r="G482" s="96"/>
      <c r="H482" s="404"/>
      <c r="I482" s="404"/>
      <c r="J482" s="405"/>
      <c r="K482" s="404"/>
      <c r="L482" s="800"/>
      <c r="M482" s="800"/>
      <c r="N482" s="800"/>
      <c r="O482" s="800"/>
      <c r="P482" s="800"/>
      <c r="Q482" s="800"/>
      <c r="R482" s="800"/>
      <c r="S482" s="800"/>
      <c r="T482" s="800"/>
      <c r="U482" s="800"/>
    </row>
    <row r="483" spans="1:21" ht="15.75" customHeight="1">
      <c r="A483" s="682"/>
      <c r="B483" s="682"/>
      <c r="C483" s="404"/>
      <c r="D483" s="96"/>
      <c r="E483" s="96"/>
      <c r="F483" s="96"/>
      <c r="G483" s="96"/>
      <c r="H483" s="404"/>
      <c r="I483" s="404"/>
      <c r="J483" s="405"/>
      <c r="K483" s="404"/>
      <c r="L483" s="800"/>
      <c r="M483" s="800"/>
      <c r="N483" s="800"/>
      <c r="O483" s="800"/>
      <c r="P483" s="800"/>
      <c r="Q483" s="800"/>
      <c r="R483" s="800"/>
      <c r="S483" s="800"/>
      <c r="T483" s="800"/>
      <c r="U483" s="800"/>
    </row>
    <row r="484" spans="1:21" ht="15.75" customHeight="1">
      <c r="A484" s="682"/>
      <c r="B484" s="682"/>
      <c r="C484" s="404"/>
      <c r="D484" s="96"/>
      <c r="E484" s="96"/>
      <c r="F484" s="96"/>
      <c r="G484" s="96"/>
      <c r="H484" s="404"/>
      <c r="I484" s="404"/>
      <c r="J484" s="405"/>
      <c r="K484" s="404"/>
      <c r="L484" s="800"/>
      <c r="M484" s="800"/>
      <c r="N484" s="800"/>
      <c r="O484" s="800"/>
      <c r="P484" s="800"/>
      <c r="Q484" s="800"/>
      <c r="R484" s="800"/>
      <c r="S484" s="800"/>
      <c r="T484" s="800"/>
      <c r="U484" s="800"/>
    </row>
    <row r="485" spans="1:21" ht="15.75" customHeight="1">
      <c r="A485" s="682"/>
      <c r="B485" s="682"/>
      <c r="C485" s="404"/>
      <c r="D485" s="96"/>
      <c r="E485" s="96"/>
      <c r="F485" s="96"/>
      <c r="G485" s="96"/>
      <c r="H485" s="404"/>
      <c r="I485" s="404"/>
      <c r="J485" s="405"/>
      <c r="K485" s="404"/>
      <c r="L485" s="800"/>
      <c r="M485" s="800"/>
      <c r="N485" s="800"/>
      <c r="O485" s="800"/>
      <c r="P485" s="800"/>
      <c r="Q485" s="800"/>
      <c r="R485" s="800"/>
      <c r="S485" s="800"/>
      <c r="T485" s="800"/>
      <c r="U485" s="800"/>
    </row>
    <row r="486" spans="1:21" ht="15.75" customHeight="1">
      <c r="A486" s="682"/>
      <c r="B486" s="682"/>
      <c r="C486" s="404"/>
      <c r="D486" s="96"/>
      <c r="E486" s="96"/>
      <c r="F486" s="96"/>
      <c r="G486" s="96"/>
      <c r="H486" s="404"/>
      <c r="I486" s="404"/>
      <c r="J486" s="405"/>
      <c r="K486" s="404"/>
      <c r="L486" s="800"/>
      <c r="M486" s="800"/>
      <c r="N486" s="800"/>
      <c r="O486" s="800"/>
      <c r="P486" s="800"/>
      <c r="Q486" s="800"/>
      <c r="R486" s="800"/>
      <c r="S486" s="800"/>
      <c r="T486" s="800"/>
      <c r="U486" s="800"/>
    </row>
    <row r="487" spans="1:21" ht="15.75" customHeight="1">
      <c r="A487" s="682"/>
      <c r="B487" s="682"/>
      <c r="C487" s="404"/>
      <c r="D487" s="96"/>
      <c r="E487" s="96"/>
      <c r="F487" s="96"/>
      <c r="G487" s="96"/>
      <c r="H487" s="404"/>
      <c r="I487" s="404"/>
      <c r="J487" s="405"/>
      <c r="K487" s="404"/>
      <c r="L487" s="800"/>
      <c r="M487" s="800"/>
      <c r="N487" s="800"/>
      <c r="O487" s="800"/>
      <c r="P487" s="800"/>
      <c r="Q487" s="800"/>
      <c r="R487" s="800"/>
      <c r="S487" s="800"/>
      <c r="T487" s="800"/>
      <c r="U487" s="800"/>
    </row>
    <row r="488" spans="1:21" ht="15.75" customHeight="1">
      <c r="A488" s="682"/>
      <c r="B488" s="682"/>
      <c r="C488" s="404"/>
      <c r="D488" s="96"/>
      <c r="E488" s="96"/>
      <c r="F488" s="96"/>
      <c r="G488" s="96"/>
      <c r="H488" s="404"/>
      <c r="I488" s="404"/>
      <c r="J488" s="405"/>
      <c r="K488" s="404"/>
      <c r="L488" s="800"/>
      <c r="M488" s="800"/>
      <c r="N488" s="800"/>
      <c r="O488" s="800"/>
      <c r="P488" s="800"/>
      <c r="Q488" s="800"/>
      <c r="R488" s="800"/>
      <c r="S488" s="800"/>
      <c r="T488" s="800"/>
      <c r="U488" s="800"/>
    </row>
    <row r="489" spans="1:21" ht="15.75" customHeight="1">
      <c r="A489" s="682"/>
      <c r="B489" s="682"/>
      <c r="C489" s="404"/>
      <c r="D489" s="96"/>
      <c r="E489" s="96"/>
      <c r="F489" s="96"/>
      <c r="G489" s="96"/>
      <c r="H489" s="404"/>
      <c r="I489" s="404"/>
      <c r="J489" s="405"/>
      <c r="K489" s="404"/>
      <c r="L489" s="800"/>
      <c r="M489" s="800"/>
      <c r="N489" s="800"/>
      <c r="O489" s="800"/>
      <c r="P489" s="800"/>
      <c r="Q489" s="800"/>
      <c r="R489" s="800"/>
      <c r="S489" s="800"/>
      <c r="T489" s="800"/>
      <c r="U489" s="800"/>
    </row>
    <row r="490" spans="1:21" ht="15.75" customHeight="1">
      <c r="A490" s="682"/>
      <c r="B490" s="682"/>
      <c r="C490" s="404"/>
      <c r="D490" s="96"/>
      <c r="E490" s="96"/>
      <c r="F490" s="96"/>
      <c r="G490" s="96"/>
      <c r="H490" s="404"/>
      <c r="I490" s="404"/>
      <c r="J490" s="405"/>
      <c r="K490" s="404"/>
      <c r="L490" s="800"/>
      <c r="M490" s="800"/>
      <c r="N490" s="800"/>
      <c r="O490" s="800"/>
      <c r="P490" s="800"/>
      <c r="Q490" s="800"/>
      <c r="R490" s="800"/>
      <c r="S490" s="800"/>
      <c r="T490" s="800"/>
      <c r="U490" s="800"/>
    </row>
    <row r="491" spans="1:21" ht="15.75" customHeight="1">
      <c r="A491" s="682"/>
      <c r="B491" s="682"/>
      <c r="C491" s="404"/>
      <c r="D491" s="96"/>
      <c r="E491" s="96"/>
      <c r="F491" s="96"/>
      <c r="G491" s="96"/>
      <c r="H491" s="404"/>
      <c r="I491" s="404"/>
      <c r="J491" s="405"/>
      <c r="K491" s="404"/>
      <c r="L491" s="800"/>
      <c r="M491" s="800"/>
      <c r="N491" s="800"/>
      <c r="O491" s="800"/>
      <c r="P491" s="800"/>
      <c r="Q491" s="800"/>
      <c r="R491" s="800"/>
      <c r="S491" s="800"/>
      <c r="T491" s="800"/>
      <c r="U491" s="800"/>
    </row>
    <row r="492" spans="1:21" ht="15.75" customHeight="1">
      <c r="A492" s="682"/>
      <c r="B492" s="682"/>
      <c r="C492" s="404"/>
      <c r="D492" s="96"/>
      <c r="E492" s="96"/>
      <c r="F492" s="96"/>
      <c r="G492" s="96"/>
      <c r="H492" s="404"/>
      <c r="I492" s="404"/>
      <c r="J492" s="405"/>
      <c r="K492" s="404"/>
      <c r="L492" s="800"/>
      <c r="M492" s="800"/>
      <c r="N492" s="800"/>
      <c r="O492" s="800"/>
      <c r="P492" s="800"/>
      <c r="Q492" s="800"/>
      <c r="R492" s="800"/>
      <c r="S492" s="800"/>
      <c r="T492" s="800"/>
      <c r="U492" s="800"/>
    </row>
    <row r="493" spans="1:21" ht="15.75" customHeight="1">
      <c r="A493" s="682"/>
      <c r="B493" s="682"/>
      <c r="C493" s="404"/>
      <c r="D493" s="96"/>
      <c r="E493" s="96"/>
      <c r="F493" s="96"/>
      <c r="G493" s="96"/>
      <c r="H493" s="404"/>
      <c r="I493" s="404"/>
      <c r="J493" s="405"/>
      <c r="K493" s="404"/>
      <c r="L493" s="800"/>
      <c r="M493" s="800"/>
      <c r="N493" s="800"/>
      <c r="O493" s="800"/>
      <c r="P493" s="800"/>
      <c r="Q493" s="800"/>
      <c r="R493" s="800"/>
      <c r="S493" s="800"/>
      <c r="T493" s="800"/>
      <c r="U493" s="800"/>
    </row>
    <row r="494" spans="1:21" ht="15.75" customHeight="1">
      <c r="A494" s="682"/>
      <c r="B494" s="682"/>
      <c r="C494" s="404"/>
      <c r="D494" s="96"/>
      <c r="E494" s="96"/>
      <c r="F494" s="96"/>
      <c r="G494" s="96"/>
      <c r="H494" s="404"/>
      <c r="I494" s="404"/>
      <c r="J494" s="405"/>
      <c r="K494" s="404"/>
      <c r="L494" s="800"/>
      <c r="M494" s="800"/>
      <c r="N494" s="800"/>
      <c r="O494" s="800"/>
      <c r="P494" s="800"/>
      <c r="Q494" s="800"/>
      <c r="R494" s="800"/>
      <c r="S494" s="800"/>
      <c r="T494" s="800"/>
      <c r="U494" s="800"/>
    </row>
    <row r="495" spans="1:21" ht="15.75" customHeight="1">
      <c r="A495" s="682"/>
      <c r="B495" s="682"/>
      <c r="C495" s="404"/>
      <c r="D495" s="96"/>
      <c r="E495" s="96"/>
      <c r="F495" s="96"/>
      <c r="G495" s="96"/>
      <c r="H495" s="404"/>
      <c r="I495" s="404"/>
      <c r="J495" s="405"/>
      <c r="K495" s="404"/>
      <c r="L495" s="800"/>
      <c r="M495" s="800"/>
      <c r="N495" s="800"/>
      <c r="O495" s="800"/>
      <c r="P495" s="800"/>
      <c r="Q495" s="800"/>
      <c r="R495" s="800"/>
      <c r="S495" s="800"/>
      <c r="T495" s="800"/>
      <c r="U495" s="800"/>
    </row>
    <row r="496" spans="1:21" ht="15.75" customHeight="1">
      <c r="A496" s="682"/>
      <c r="B496" s="682"/>
      <c r="C496" s="404"/>
      <c r="D496" s="96"/>
      <c r="E496" s="96"/>
      <c r="F496" s="96"/>
      <c r="G496" s="96"/>
      <c r="H496" s="404"/>
      <c r="I496" s="404"/>
      <c r="J496" s="405"/>
      <c r="K496" s="404"/>
      <c r="L496" s="800"/>
      <c r="M496" s="800"/>
      <c r="N496" s="800"/>
      <c r="O496" s="800"/>
      <c r="P496" s="800"/>
      <c r="Q496" s="800"/>
      <c r="R496" s="800"/>
      <c r="S496" s="800"/>
      <c r="T496" s="800"/>
      <c r="U496" s="800"/>
    </row>
    <row r="497" spans="1:21" ht="15.75" customHeight="1">
      <c r="A497" s="682"/>
      <c r="B497" s="682"/>
      <c r="C497" s="404"/>
      <c r="D497" s="96"/>
      <c r="E497" s="96"/>
      <c r="F497" s="96"/>
      <c r="G497" s="96"/>
      <c r="H497" s="404"/>
      <c r="I497" s="404"/>
      <c r="J497" s="405"/>
      <c r="K497" s="404"/>
      <c r="L497" s="800"/>
      <c r="M497" s="800"/>
      <c r="N497" s="800"/>
      <c r="O497" s="800"/>
      <c r="P497" s="800"/>
      <c r="Q497" s="800"/>
      <c r="R497" s="800"/>
      <c r="S497" s="800"/>
      <c r="T497" s="800"/>
      <c r="U497" s="800"/>
    </row>
    <row r="498" spans="1:21" ht="15.75" customHeight="1">
      <c r="A498" s="682"/>
      <c r="B498" s="682"/>
      <c r="C498" s="404"/>
      <c r="D498" s="96"/>
      <c r="E498" s="96"/>
      <c r="F498" s="96"/>
      <c r="G498" s="96"/>
      <c r="H498" s="404"/>
      <c r="I498" s="404"/>
      <c r="J498" s="405"/>
      <c r="K498" s="404"/>
      <c r="L498" s="800"/>
      <c r="M498" s="800"/>
      <c r="N498" s="800"/>
      <c r="O498" s="800"/>
      <c r="P498" s="800"/>
      <c r="Q498" s="800"/>
      <c r="R498" s="800"/>
      <c r="S498" s="800"/>
      <c r="T498" s="800"/>
      <c r="U498" s="800"/>
    </row>
    <row r="499" spans="1:21" ht="15.75" customHeight="1">
      <c r="A499" s="682"/>
      <c r="B499" s="682"/>
      <c r="C499" s="404"/>
      <c r="D499" s="96"/>
      <c r="E499" s="96"/>
      <c r="F499" s="96"/>
      <c r="G499" s="96"/>
      <c r="H499" s="404"/>
      <c r="I499" s="404"/>
      <c r="J499" s="405"/>
      <c r="K499" s="404"/>
      <c r="L499" s="800"/>
      <c r="M499" s="800"/>
      <c r="N499" s="800"/>
      <c r="O499" s="800"/>
      <c r="P499" s="800"/>
      <c r="Q499" s="800"/>
      <c r="R499" s="800"/>
      <c r="S499" s="800"/>
      <c r="T499" s="800"/>
      <c r="U499" s="800"/>
    </row>
    <row r="500" spans="1:21" ht="15.75" customHeight="1">
      <c r="A500" s="682"/>
      <c r="B500" s="682"/>
      <c r="C500" s="404"/>
      <c r="D500" s="96"/>
      <c r="E500" s="96"/>
      <c r="F500" s="96"/>
      <c r="G500" s="96"/>
      <c r="H500" s="404"/>
      <c r="I500" s="404"/>
      <c r="J500" s="405"/>
      <c r="K500" s="404"/>
      <c r="L500" s="800"/>
      <c r="M500" s="800"/>
      <c r="N500" s="800"/>
      <c r="O500" s="800"/>
      <c r="P500" s="800"/>
      <c r="Q500" s="800"/>
      <c r="R500" s="800"/>
      <c r="S500" s="800"/>
      <c r="T500" s="800"/>
      <c r="U500" s="800"/>
    </row>
    <row r="501" spans="1:21" ht="15.75" customHeight="1">
      <c r="A501" s="682"/>
      <c r="B501" s="682"/>
      <c r="C501" s="404"/>
      <c r="D501" s="96"/>
      <c r="E501" s="96"/>
      <c r="F501" s="96"/>
      <c r="G501" s="96"/>
      <c r="H501" s="404"/>
      <c r="I501" s="404"/>
      <c r="J501" s="405"/>
      <c r="K501" s="404"/>
      <c r="L501" s="800"/>
      <c r="M501" s="800"/>
      <c r="N501" s="800"/>
      <c r="O501" s="800"/>
      <c r="P501" s="800"/>
      <c r="Q501" s="800"/>
      <c r="R501" s="800"/>
      <c r="S501" s="800"/>
      <c r="T501" s="800"/>
      <c r="U501" s="800"/>
    </row>
    <row r="502" spans="1:21" ht="15.75" customHeight="1">
      <c r="A502" s="682"/>
      <c r="B502" s="682"/>
      <c r="C502" s="404"/>
      <c r="D502" s="96"/>
      <c r="E502" s="96"/>
      <c r="F502" s="96"/>
      <c r="G502" s="96"/>
      <c r="H502" s="404"/>
      <c r="I502" s="404"/>
      <c r="J502" s="405"/>
      <c r="K502" s="404"/>
      <c r="L502" s="800"/>
      <c r="M502" s="800"/>
      <c r="N502" s="800"/>
      <c r="O502" s="800"/>
      <c r="P502" s="800"/>
      <c r="Q502" s="800"/>
      <c r="R502" s="800"/>
      <c r="S502" s="800"/>
      <c r="T502" s="800"/>
      <c r="U502" s="800"/>
    </row>
    <row r="503" spans="1:21" ht="15.75" customHeight="1">
      <c r="A503" s="682"/>
      <c r="B503" s="682"/>
      <c r="C503" s="404"/>
      <c r="D503" s="96"/>
      <c r="E503" s="96"/>
      <c r="F503" s="96"/>
      <c r="G503" s="96"/>
      <c r="H503" s="404"/>
      <c r="I503" s="404"/>
      <c r="J503" s="405"/>
      <c r="K503" s="404"/>
      <c r="L503" s="800"/>
      <c r="M503" s="800"/>
      <c r="N503" s="800"/>
      <c r="O503" s="800"/>
      <c r="P503" s="800"/>
      <c r="Q503" s="800"/>
      <c r="R503" s="800"/>
      <c r="S503" s="800"/>
      <c r="T503" s="800"/>
      <c r="U503" s="800"/>
    </row>
    <row r="504" spans="1:21" ht="15.75" customHeight="1">
      <c r="A504" s="682"/>
      <c r="B504" s="682"/>
      <c r="C504" s="404"/>
      <c r="D504" s="96"/>
      <c r="E504" s="96"/>
      <c r="F504" s="96"/>
      <c r="G504" s="96"/>
      <c r="H504" s="404"/>
      <c r="I504" s="404"/>
      <c r="J504" s="405"/>
      <c r="K504" s="404"/>
      <c r="L504" s="800"/>
      <c r="M504" s="800"/>
      <c r="N504" s="800"/>
      <c r="O504" s="800"/>
      <c r="P504" s="800"/>
      <c r="Q504" s="800"/>
      <c r="R504" s="800"/>
      <c r="S504" s="800"/>
      <c r="T504" s="800"/>
      <c r="U504" s="800"/>
    </row>
    <row r="505" spans="1:21" ht="15.75" customHeight="1">
      <c r="A505" s="682"/>
      <c r="B505" s="682"/>
      <c r="C505" s="404"/>
      <c r="D505" s="96"/>
      <c r="E505" s="96"/>
      <c r="F505" s="96"/>
      <c r="G505" s="96"/>
      <c r="H505" s="404"/>
      <c r="I505" s="404"/>
      <c r="J505" s="405"/>
      <c r="K505" s="404"/>
      <c r="L505" s="800"/>
      <c r="M505" s="800"/>
      <c r="N505" s="800"/>
      <c r="O505" s="800"/>
      <c r="P505" s="800"/>
      <c r="Q505" s="800"/>
      <c r="R505" s="800"/>
      <c r="S505" s="800"/>
      <c r="T505" s="800"/>
      <c r="U505" s="800"/>
    </row>
    <row r="506" spans="1:21" ht="15.75" customHeight="1">
      <c r="A506" s="682"/>
      <c r="B506" s="682"/>
      <c r="C506" s="404"/>
      <c r="D506" s="96"/>
      <c r="E506" s="96"/>
      <c r="F506" s="96"/>
      <c r="G506" s="96"/>
      <c r="H506" s="404"/>
      <c r="I506" s="404"/>
      <c r="J506" s="405"/>
      <c r="K506" s="404"/>
      <c r="L506" s="800"/>
      <c r="M506" s="800"/>
      <c r="N506" s="800"/>
      <c r="O506" s="800"/>
      <c r="P506" s="800"/>
      <c r="Q506" s="800"/>
      <c r="R506" s="800"/>
      <c r="S506" s="800"/>
      <c r="T506" s="800"/>
      <c r="U506" s="800"/>
    </row>
    <row r="507" spans="1:21" ht="15.75" customHeight="1">
      <c r="A507" s="682"/>
      <c r="B507" s="682"/>
      <c r="C507" s="404"/>
      <c r="D507" s="96"/>
      <c r="E507" s="96"/>
      <c r="F507" s="96"/>
      <c r="G507" s="96"/>
      <c r="H507" s="404"/>
      <c r="I507" s="404"/>
      <c r="J507" s="405"/>
      <c r="K507" s="404"/>
      <c r="L507" s="800"/>
      <c r="M507" s="800"/>
      <c r="N507" s="800"/>
      <c r="O507" s="800"/>
      <c r="P507" s="800"/>
      <c r="Q507" s="800"/>
      <c r="R507" s="800"/>
      <c r="S507" s="800"/>
      <c r="T507" s="800"/>
      <c r="U507" s="800"/>
    </row>
    <row r="508" spans="1:21" ht="15.75" customHeight="1">
      <c r="A508" s="682"/>
      <c r="B508" s="682"/>
      <c r="C508" s="404"/>
      <c r="D508" s="96"/>
      <c r="E508" s="96"/>
      <c r="F508" s="96"/>
      <c r="G508" s="96"/>
      <c r="H508" s="404"/>
      <c r="I508" s="404"/>
      <c r="J508" s="405"/>
      <c r="K508" s="404"/>
      <c r="L508" s="800"/>
      <c r="M508" s="800"/>
      <c r="N508" s="800"/>
      <c r="O508" s="800"/>
      <c r="P508" s="800"/>
      <c r="Q508" s="800"/>
      <c r="R508" s="800"/>
      <c r="S508" s="800"/>
      <c r="T508" s="800"/>
      <c r="U508" s="800"/>
    </row>
    <row r="509" spans="1:21" ht="15.75" customHeight="1">
      <c r="A509" s="682"/>
      <c r="B509" s="682"/>
      <c r="C509" s="404"/>
      <c r="D509" s="96"/>
      <c r="E509" s="96"/>
      <c r="F509" s="96"/>
      <c r="G509" s="96"/>
      <c r="H509" s="404"/>
      <c r="I509" s="404"/>
      <c r="J509" s="405"/>
      <c r="K509" s="404"/>
      <c r="L509" s="800"/>
      <c r="M509" s="800"/>
      <c r="N509" s="800"/>
      <c r="O509" s="800"/>
      <c r="P509" s="800"/>
      <c r="Q509" s="800"/>
      <c r="R509" s="800"/>
      <c r="S509" s="800"/>
      <c r="T509" s="800"/>
      <c r="U509" s="800"/>
    </row>
    <row r="510" spans="1:21" ht="15.75" customHeight="1">
      <c r="A510" s="682"/>
      <c r="B510" s="682"/>
      <c r="C510" s="404"/>
      <c r="D510" s="96"/>
      <c r="E510" s="96"/>
      <c r="F510" s="96"/>
      <c r="G510" s="96"/>
      <c r="H510" s="404"/>
      <c r="I510" s="404"/>
      <c r="J510" s="405"/>
      <c r="K510" s="404"/>
      <c r="L510" s="800"/>
      <c r="M510" s="800"/>
      <c r="N510" s="800"/>
      <c r="O510" s="800"/>
      <c r="P510" s="800"/>
      <c r="Q510" s="800"/>
      <c r="R510" s="800"/>
      <c r="S510" s="800"/>
      <c r="T510" s="800"/>
      <c r="U510" s="800"/>
    </row>
    <row r="511" spans="1:21" ht="15.75" customHeight="1">
      <c r="A511" s="682"/>
      <c r="B511" s="682"/>
      <c r="C511" s="404"/>
      <c r="D511" s="96"/>
      <c r="E511" s="96"/>
      <c r="F511" s="96"/>
      <c r="G511" s="96"/>
      <c r="H511" s="404"/>
      <c r="I511" s="404"/>
      <c r="J511" s="405"/>
      <c r="K511" s="404"/>
      <c r="L511" s="800"/>
      <c r="M511" s="800"/>
      <c r="N511" s="800"/>
      <c r="O511" s="800"/>
      <c r="P511" s="800"/>
      <c r="Q511" s="800"/>
      <c r="R511" s="800"/>
      <c r="S511" s="800"/>
      <c r="T511" s="800"/>
      <c r="U511" s="800"/>
    </row>
    <row r="512" spans="1:21" ht="15.75" customHeight="1">
      <c r="A512" s="682"/>
      <c r="B512" s="682"/>
      <c r="C512" s="404"/>
      <c r="D512" s="96"/>
      <c r="E512" s="96"/>
      <c r="F512" s="96"/>
      <c r="G512" s="96"/>
      <c r="H512" s="404"/>
      <c r="I512" s="404"/>
      <c r="J512" s="405"/>
      <c r="K512" s="404"/>
      <c r="L512" s="800"/>
      <c r="M512" s="800"/>
      <c r="N512" s="800"/>
      <c r="O512" s="800"/>
      <c r="P512" s="800"/>
      <c r="Q512" s="800"/>
      <c r="R512" s="800"/>
      <c r="S512" s="800"/>
      <c r="T512" s="800"/>
      <c r="U512" s="800"/>
    </row>
    <row r="513" spans="1:21" ht="15.75" customHeight="1">
      <c r="A513" s="682"/>
      <c r="B513" s="682"/>
      <c r="C513" s="404"/>
      <c r="D513" s="96"/>
      <c r="E513" s="96"/>
      <c r="F513" s="96"/>
      <c r="G513" s="96"/>
      <c r="H513" s="404"/>
      <c r="I513" s="404"/>
      <c r="J513" s="405"/>
      <c r="K513" s="404"/>
      <c r="L513" s="800"/>
      <c r="M513" s="800"/>
      <c r="N513" s="800"/>
      <c r="O513" s="800"/>
      <c r="P513" s="800"/>
      <c r="Q513" s="800"/>
      <c r="R513" s="800"/>
      <c r="S513" s="800"/>
      <c r="T513" s="800"/>
      <c r="U513" s="800"/>
    </row>
    <row r="514" spans="1:21" ht="15.75" customHeight="1">
      <c r="A514" s="682"/>
      <c r="B514" s="682"/>
      <c r="C514" s="404"/>
      <c r="D514" s="96"/>
      <c r="E514" s="96"/>
      <c r="F514" s="96"/>
      <c r="G514" s="96"/>
      <c r="H514" s="404"/>
      <c r="I514" s="404"/>
      <c r="J514" s="405"/>
      <c r="K514" s="404"/>
      <c r="L514" s="800"/>
      <c r="M514" s="800"/>
      <c r="N514" s="800"/>
      <c r="O514" s="800"/>
      <c r="P514" s="800"/>
      <c r="Q514" s="800"/>
      <c r="R514" s="800"/>
      <c r="S514" s="800"/>
      <c r="T514" s="800"/>
      <c r="U514" s="800"/>
    </row>
    <row r="515" spans="1:21" ht="15.75" customHeight="1">
      <c r="A515" s="682"/>
      <c r="B515" s="682"/>
      <c r="C515" s="404"/>
      <c r="D515" s="96"/>
      <c r="E515" s="96"/>
      <c r="F515" s="96"/>
      <c r="G515" s="96"/>
      <c r="H515" s="404"/>
      <c r="I515" s="404"/>
      <c r="J515" s="405"/>
      <c r="K515" s="404"/>
      <c r="L515" s="800"/>
      <c r="M515" s="800"/>
      <c r="N515" s="800"/>
      <c r="O515" s="800"/>
      <c r="P515" s="800"/>
      <c r="Q515" s="800"/>
      <c r="R515" s="800"/>
      <c r="S515" s="800"/>
      <c r="T515" s="800"/>
      <c r="U515" s="800"/>
    </row>
    <row r="516" spans="1:21" ht="15.75" customHeight="1">
      <c r="A516" s="682"/>
      <c r="B516" s="682"/>
      <c r="C516" s="404"/>
      <c r="D516" s="96"/>
      <c r="E516" s="96"/>
      <c r="F516" s="96"/>
      <c r="G516" s="96"/>
      <c r="H516" s="404"/>
      <c r="I516" s="404"/>
      <c r="J516" s="405"/>
      <c r="K516" s="404"/>
      <c r="L516" s="800"/>
      <c r="M516" s="800"/>
      <c r="N516" s="800"/>
      <c r="O516" s="800"/>
      <c r="P516" s="800"/>
      <c r="Q516" s="800"/>
      <c r="R516" s="800"/>
      <c r="S516" s="800"/>
      <c r="T516" s="800"/>
      <c r="U516" s="800"/>
    </row>
    <row r="517" spans="1:21" ht="15.75" customHeight="1">
      <c r="A517" s="682"/>
      <c r="B517" s="682"/>
      <c r="C517" s="404"/>
      <c r="D517" s="96"/>
      <c r="E517" s="96"/>
      <c r="F517" s="96"/>
      <c r="G517" s="96"/>
      <c r="H517" s="404"/>
      <c r="I517" s="404"/>
      <c r="J517" s="405"/>
      <c r="K517" s="404"/>
      <c r="L517" s="800"/>
      <c r="M517" s="800"/>
      <c r="N517" s="800"/>
      <c r="O517" s="800"/>
      <c r="P517" s="800"/>
      <c r="Q517" s="800"/>
      <c r="R517" s="800"/>
      <c r="S517" s="800"/>
      <c r="T517" s="800"/>
      <c r="U517" s="800"/>
    </row>
    <row r="518" spans="1:21" ht="15.75" customHeight="1">
      <c r="A518" s="682"/>
      <c r="B518" s="682"/>
      <c r="C518" s="404"/>
      <c r="D518" s="96"/>
      <c r="E518" s="96"/>
      <c r="F518" s="96"/>
      <c r="G518" s="96"/>
      <c r="H518" s="404"/>
      <c r="I518" s="404"/>
      <c r="J518" s="405"/>
      <c r="K518" s="404"/>
      <c r="L518" s="800"/>
      <c r="M518" s="800"/>
      <c r="N518" s="800"/>
      <c r="O518" s="800"/>
      <c r="P518" s="800"/>
      <c r="Q518" s="800"/>
      <c r="R518" s="800"/>
      <c r="S518" s="800"/>
      <c r="T518" s="800"/>
      <c r="U518" s="800"/>
    </row>
    <row r="519" spans="1:21" ht="15.75" customHeight="1">
      <c r="A519" s="682"/>
      <c r="B519" s="682"/>
      <c r="C519" s="404"/>
      <c r="D519" s="96"/>
      <c r="E519" s="96"/>
      <c r="F519" s="96"/>
      <c r="G519" s="96"/>
      <c r="H519" s="404"/>
      <c r="I519" s="404"/>
      <c r="J519" s="405"/>
      <c r="K519" s="404"/>
      <c r="L519" s="800"/>
      <c r="M519" s="800"/>
      <c r="N519" s="800"/>
      <c r="O519" s="800"/>
      <c r="P519" s="800"/>
      <c r="Q519" s="800"/>
      <c r="R519" s="800"/>
      <c r="S519" s="800"/>
      <c r="T519" s="800"/>
      <c r="U519" s="800"/>
    </row>
    <row r="520" spans="1:21" ht="15.75" customHeight="1">
      <c r="A520" s="682"/>
      <c r="B520" s="682"/>
      <c r="C520" s="404"/>
      <c r="D520" s="96"/>
      <c r="E520" s="96"/>
      <c r="F520" s="96"/>
      <c r="G520" s="96"/>
      <c r="H520" s="404"/>
      <c r="I520" s="404"/>
      <c r="J520" s="405"/>
      <c r="K520" s="404"/>
      <c r="L520" s="800"/>
      <c r="M520" s="800"/>
      <c r="N520" s="800"/>
      <c r="O520" s="800"/>
      <c r="P520" s="800"/>
      <c r="Q520" s="800"/>
      <c r="R520" s="800"/>
      <c r="S520" s="800"/>
      <c r="T520" s="800"/>
      <c r="U520" s="800"/>
    </row>
    <row r="521" spans="1:21" ht="15.75" customHeight="1">
      <c r="A521" s="682"/>
      <c r="B521" s="682"/>
      <c r="C521" s="404"/>
      <c r="D521" s="96"/>
      <c r="E521" s="96"/>
      <c r="F521" s="96"/>
      <c r="G521" s="96"/>
      <c r="H521" s="404"/>
      <c r="I521" s="404"/>
      <c r="J521" s="405"/>
      <c r="K521" s="404"/>
      <c r="L521" s="800"/>
      <c r="M521" s="800"/>
      <c r="N521" s="800"/>
      <c r="O521" s="800"/>
      <c r="P521" s="800"/>
      <c r="Q521" s="800"/>
      <c r="R521" s="800"/>
      <c r="S521" s="800"/>
      <c r="T521" s="800"/>
      <c r="U521" s="800"/>
    </row>
    <row r="522" spans="1:21" ht="15.75" customHeight="1">
      <c r="A522" s="682"/>
      <c r="B522" s="682"/>
      <c r="C522" s="404"/>
      <c r="D522" s="96"/>
      <c r="E522" s="96"/>
      <c r="F522" s="96"/>
      <c r="G522" s="96"/>
      <c r="H522" s="404"/>
      <c r="I522" s="404"/>
      <c r="J522" s="405"/>
      <c r="K522" s="404"/>
      <c r="L522" s="800"/>
      <c r="M522" s="800"/>
      <c r="N522" s="800"/>
      <c r="O522" s="800"/>
      <c r="P522" s="800"/>
      <c r="Q522" s="800"/>
      <c r="R522" s="800"/>
      <c r="S522" s="800"/>
      <c r="T522" s="800"/>
      <c r="U522" s="800"/>
    </row>
    <row r="523" spans="1:21" ht="15.75" customHeight="1">
      <c r="A523" s="682"/>
      <c r="B523" s="682"/>
      <c r="C523" s="404"/>
      <c r="D523" s="96"/>
      <c r="E523" s="96"/>
      <c r="F523" s="96"/>
      <c r="G523" s="96"/>
      <c r="H523" s="404"/>
      <c r="I523" s="404"/>
      <c r="J523" s="405"/>
      <c r="K523" s="404"/>
      <c r="L523" s="800"/>
      <c r="M523" s="800"/>
      <c r="N523" s="800"/>
      <c r="O523" s="800"/>
      <c r="P523" s="800"/>
      <c r="Q523" s="800"/>
      <c r="R523" s="800"/>
      <c r="S523" s="800"/>
      <c r="T523" s="800"/>
      <c r="U523" s="800"/>
    </row>
    <row r="524" spans="1:21" ht="15.75" customHeight="1">
      <c r="A524" s="682"/>
      <c r="B524" s="682"/>
      <c r="C524" s="404"/>
      <c r="D524" s="96"/>
      <c r="E524" s="96"/>
      <c r="F524" s="96"/>
      <c r="G524" s="96"/>
      <c r="H524" s="404"/>
      <c r="I524" s="404"/>
      <c r="J524" s="405"/>
      <c r="K524" s="404"/>
      <c r="L524" s="800"/>
      <c r="M524" s="800"/>
      <c r="N524" s="800"/>
      <c r="O524" s="800"/>
      <c r="P524" s="800"/>
      <c r="Q524" s="800"/>
      <c r="R524" s="800"/>
      <c r="S524" s="800"/>
      <c r="T524" s="800"/>
      <c r="U524" s="800"/>
    </row>
    <row r="525" spans="1:21" ht="15.75" customHeight="1">
      <c r="A525" s="682"/>
      <c r="B525" s="682"/>
      <c r="C525" s="404"/>
      <c r="D525" s="96"/>
      <c r="E525" s="96"/>
      <c r="F525" s="96"/>
      <c r="G525" s="96"/>
      <c r="H525" s="404"/>
      <c r="I525" s="404"/>
      <c r="J525" s="405"/>
      <c r="K525" s="404"/>
      <c r="L525" s="800"/>
      <c r="M525" s="800"/>
      <c r="N525" s="800"/>
      <c r="O525" s="800"/>
      <c r="P525" s="800"/>
      <c r="Q525" s="800"/>
      <c r="R525" s="800"/>
      <c r="S525" s="800"/>
      <c r="T525" s="800"/>
      <c r="U525" s="800"/>
    </row>
    <row r="526" spans="1:21" ht="15.75" customHeight="1">
      <c r="A526" s="682"/>
      <c r="B526" s="682"/>
      <c r="C526" s="404"/>
      <c r="D526" s="96"/>
      <c r="E526" s="96"/>
      <c r="F526" s="96"/>
      <c r="G526" s="96"/>
      <c r="H526" s="404"/>
      <c r="I526" s="404"/>
      <c r="J526" s="405"/>
      <c r="K526" s="404"/>
      <c r="L526" s="800"/>
      <c r="M526" s="800"/>
      <c r="N526" s="800"/>
      <c r="O526" s="800"/>
      <c r="P526" s="800"/>
      <c r="Q526" s="800"/>
      <c r="R526" s="800"/>
      <c r="S526" s="800"/>
      <c r="T526" s="800"/>
      <c r="U526" s="800"/>
    </row>
    <row r="527" spans="1:21" ht="15.75" customHeight="1">
      <c r="A527" s="682"/>
      <c r="B527" s="682"/>
      <c r="C527" s="404"/>
      <c r="D527" s="96"/>
      <c r="E527" s="96"/>
      <c r="F527" s="96"/>
      <c r="G527" s="96"/>
      <c r="H527" s="404"/>
      <c r="I527" s="404"/>
      <c r="J527" s="405"/>
      <c r="K527" s="404"/>
      <c r="L527" s="800"/>
      <c r="M527" s="800"/>
      <c r="N527" s="800"/>
      <c r="O527" s="800"/>
      <c r="P527" s="800"/>
      <c r="Q527" s="800"/>
      <c r="R527" s="800"/>
      <c r="S527" s="800"/>
      <c r="T527" s="800"/>
      <c r="U527" s="800"/>
    </row>
    <row r="528" spans="1:21" ht="15.75" customHeight="1">
      <c r="A528" s="682"/>
      <c r="B528" s="682"/>
      <c r="C528" s="404"/>
      <c r="D528" s="96"/>
      <c r="E528" s="96"/>
      <c r="F528" s="96"/>
      <c r="G528" s="96"/>
      <c r="H528" s="404"/>
      <c r="I528" s="404"/>
      <c r="J528" s="405"/>
      <c r="K528" s="404"/>
      <c r="L528" s="800"/>
      <c r="M528" s="800"/>
      <c r="N528" s="800"/>
      <c r="O528" s="800"/>
      <c r="P528" s="800"/>
      <c r="Q528" s="800"/>
      <c r="R528" s="800"/>
      <c r="S528" s="800"/>
      <c r="T528" s="800"/>
      <c r="U528" s="800"/>
    </row>
    <row r="529" spans="1:21" ht="15.75" customHeight="1">
      <c r="A529" s="682"/>
      <c r="B529" s="682"/>
      <c r="C529" s="404"/>
      <c r="D529" s="96"/>
      <c r="E529" s="96"/>
      <c r="F529" s="96"/>
      <c r="G529" s="96"/>
      <c r="H529" s="404"/>
      <c r="I529" s="404"/>
      <c r="J529" s="405"/>
      <c r="K529" s="404"/>
      <c r="L529" s="800"/>
      <c r="M529" s="800"/>
      <c r="N529" s="800"/>
      <c r="O529" s="800"/>
      <c r="P529" s="800"/>
      <c r="Q529" s="800"/>
      <c r="R529" s="800"/>
      <c r="S529" s="800"/>
      <c r="T529" s="800"/>
      <c r="U529" s="800"/>
    </row>
    <row r="530" spans="1:21" ht="15.75" customHeight="1">
      <c r="A530" s="682"/>
      <c r="B530" s="682"/>
      <c r="C530" s="404"/>
      <c r="D530" s="96"/>
      <c r="E530" s="96"/>
      <c r="F530" s="96"/>
      <c r="G530" s="96"/>
      <c r="H530" s="404"/>
      <c r="I530" s="404"/>
      <c r="J530" s="405"/>
      <c r="K530" s="404"/>
      <c r="L530" s="800"/>
      <c r="M530" s="800"/>
      <c r="N530" s="800"/>
      <c r="O530" s="800"/>
      <c r="P530" s="800"/>
      <c r="Q530" s="800"/>
      <c r="R530" s="800"/>
      <c r="S530" s="800"/>
      <c r="T530" s="800"/>
      <c r="U530" s="800"/>
    </row>
    <row r="531" spans="1:21" ht="15.75" customHeight="1">
      <c r="A531" s="682"/>
      <c r="B531" s="682"/>
      <c r="C531" s="404"/>
      <c r="D531" s="96"/>
      <c r="E531" s="96"/>
      <c r="F531" s="96"/>
      <c r="G531" s="96"/>
      <c r="H531" s="404"/>
      <c r="I531" s="404"/>
      <c r="J531" s="405"/>
      <c r="K531" s="404"/>
      <c r="L531" s="800"/>
      <c r="M531" s="800"/>
      <c r="N531" s="800"/>
      <c r="O531" s="800"/>
      <c r="P531" s="800"/>
      <c r="Q531" s="800"/>
      <c r="R531" s="800"/>
      <c r="S531" s="800"/>
      <c r="T531" s="800"/>
      <c r="U531" s="800"/>
    </row>
    <row r="532" spans="1:21" ht="15.75" customHeight="1">
      <c r="A532" s="682"/>
      <c r="B532" s="682"/>
      <c r="C532" s="404"/>
      <c r="D532" s="96"/>
      <c r="E532" s="96"/>
      <c r="F532" s="96"/>
      <c r="G532" s="96"/>
      <c r="H532" s="404"/>
      <c r="I532" s="404"/>
      <c r="J532" s="405"/>
      <c r="K532" s="404"/>
      <c r="L532" s="800"/>
      <c r="M532" s="800"/>
      <c r="N532" s="800"/>
      <c r="O532" s="800"/>
      <c r="P532" s="800"/>
      <c r="Q532" s="800"/>
      <c r="R532" s="800"/>
      <c r="S532" s="800"/>
      <c r="T532" s="800"/>
      <c r="U532" s="800"/>
    </row>
    <row r="533" spans="1:21" ht="15.75" customHeight="1">
      <c r="A533" s="682"/>
      <c r="B533" s="682"/>
      <c r="C533" s="404"/>
      <c r="D533" s="96"/>
      <c r="E533" s="96"/>
      <c r="F533" s="96"/>
      <c r="G533" s="96"/>
      <c r="H533" s="404"/>
      <c r="I533" s="404"/>
      <c r="J533" s="405"/>
      <c r="K533" s="404"/>
      <c r="L533" s="800"/>
      <c r="M533" s="800"/>
      <c r="N533" s="800"/>
      <c r="O533" s="800"/>
      <c r="P533" s="800"/>
      <c r="Q533" s="800"/>
      <c r="R533" s="800"/>
      <c r="S533" s="800"/>
      <c r="T533" s="800"/>
      <c r="U533" s="800"/>
    </row>
    <row r="534" spans="1:21" ht="15.75" customHeight="1">
      <c r="A534" s="682"/>
      <c r="B534" s="682"/>
      <c r="C534" s="404"/>
      <c r="D534" s="96"/>
      <c r="E534" s="96"/>
      <c r="F534" s="96"/>
      <c r="G534" s="96"/>
      <c r="H534" s="404"/>
      <c r="I534" s="404"/>
      <c r="J534" s="405"/>
      <c r="K534" s="404"/>
      <c r="L534" s="800"/>
      <c r="M534" s="800"/>
      <c r="N534" s="800"/>
      <c r="O534" s="800"/>
      <c r="P534" s="800"/>
      <c r="Q534" s="800"/>
      <c r="R534" s="800"/>
      <c r="S534" s="800"/>
      <c r="T534" s="800"/>
      <c r="U534" s="800"/>
    </row>
    <row r="535" spans="1:21" ht="15.75" customHeight="1">
      <c r="A535" s="682"/>
      <c r="B535" s="682"/>
      <c r="C535" s="404"/>
      <c r="D535" s="96"/>
      <c r="E535" s="96"/>
      <c r="F535" s="96"/>
      <c r="G535" s="96"/>
      <c r="H535" s="404"/>
      <c r="I535" s="404"/>
      <c r="J535" s="405"/>
      <c r="K535" s="404"/>
      <c r="L535" s="800"/>
      <c r="M535" s="800"/>
      <c r="N535" s="800"/>
      <c r="O535" s="800"/>
      <c r="P535" s="800"/>
      <c r="Q535" s="800"/>
      <c r="R535" s="800"/>
      <c r="S535" s="800"/>
      <c r="T535" s="800"/>
      <c r="U535" s="800"/>
    </row>
    <row r="536" spans="1:21" ht="15.75" customHeight="1">
      <c r="A536" s="682"/>
      <c r="B536" s="682"/>
      <c r="C536" s="404"/>
      <c r="D536" s="96"/>
      <c r="E536" s="96"/>
      <c r="F536" s="96"/>
      <c r="G536" s="96"/>
      <c r="H536" s="404"/>
      <c r="I536" s="404"/>
      <c r="J536" s="405"/>
      <c r="K536" s="404"/>
      <c r="L536" s="800"/>
      <c r="M536" s="800"/>
      <c r="N536" s="800"/>
      <c r="O536" s="800"/>
      <c r="P536" s="800"/>
      <c r="Q536" s="800"/>
      <c r="R536" s="800"/>
      <c r="S536" s="800"/>
      <c r="T536" s="800"/>
      <c r="U536" s="800"/>
    </row>
    <row r="537" spans="1:21" ht="15.75" customHeight="1">
      <c r="A537" s="682"/>
      <c r="B537" s="682"/>
      <c r="C537" s="404"/>
      <c r="D537" s="96"/>
      <c r="E537" s="96"/>
      <c r="F537" s="96"/>
      <c r="G537" s="96"/>
      <c r="H537" s="404"/>
      <c r="I537" s="404"/>
      <c r="J537" s="405"/>
      <c r="K537" s="404"/>
      <c r="L537" s="800"/>
      <c r="M537" s="800"/>
      <c r="N537" s="800"/>
      <c r="O537" s="800"/>
      <c r="P537" s="800"/>
      <c r="Q537" s="800"/>
      <c r="R537" s="800"/>
      <c r="S537" s="800"/>
      <c r="T537" s="800"/>
      <c r="U537" s="800"/>
    </row>
    <row r="538" spans="1:21" ht="15.75" customHeight="1">
      <c r="A538" s="682"/>
      <c r="B538" s="682"/>
      <c r="C538" s="404"/>
      <c r="D538" s="96"/>
      <c r="E538" s="96"/>
      <c r="F538" s="96"/>
      <c r="G538" s="96"/>
      <c r="H538" s="404"/>
      <c r="I538" s="404"/>
      <c r="J538" s="405"/>
      <c r="K538" s="404"/>
      <c r="L538" s="800"/>
      <c r="M538" s="800"/>
      <c r="N538" s="800"/>
      <c r="O538" s="800"/>
      <c r="P538" s="800"/>
      <c r="Q538" s="800"/>
      <c r="R538" s="800"/>
      <c r="S538" s="800"/>
      <c r="T538" s="800"/>
      <c r="U538" s="800"/>
    </row>
    <row r="539" spans="1:21" ht="15.75" customHeight="1">
      <c r="A539" s="682"/>
      <c r="B539" s="682"/>
      <c r="C539" s="404"/>
      <c r="D539" s="96"/>
      <c r="E539" s="96"/>
      <c r="F539" s="96"/>
      <c r="G539" s="96"/>
      <c r="H539" s="404"/>
      <c r="I539" s="404"/>
      <c r="J539" s="405"/>
      <c r="K539" s="404"/>
      <c r="L539" s="800"/>
      <c r="M539" s="800"/>
      <c r="N539" s="800"/>
      <c r="O539" s="800"/>
      <c r="P539" s="800"/>
      <c r="Q539" s="800"/>
      <c r="R539" s="800"/>
      <c r="S539" s="800"/>
      <c r="T539" s="800"/>
      <c r="U539" s="800"/>
    </row>
    <row r="540" spans="1:21" ht="15.75" customHeight="1">
      <c r="A540" s="682"/>
      <c r="B540" s="682"/>
      <c r="C540" s="404"/>
      <c r="D540" s="96"/>
      <c r="E540" s="96"/>
      <c r="F540" s="96"/>
      <c r="G540" s="96"/>
      <c r="H540" s="404"/>
      <c r="I540" s="404"/>
      <c r="J540" s="405"/>
      <c r="K540" s="404"/>
      <c r="L540" s="800"/>
      <c r="M540" s="800"/>
      <c r="N540" s="800"/>
      <c r="O540" s="800"/>
      <c r="P540" s="800"/>
      <c r="Q540" s="800"/>
      <c r="R540" s="800"/>
      <c r="S540" s="800"/>
      <c r="T540" s="800"/>
      <c r="U540" s="800"/>
    </row>
    <row r="541" spans="1:21" ht="15.75" customHeight="1">
      <c r="A541" s="682"/>
      <c r="B541" s="682"/>
      <c r="C541" s="404"/>
      <c r="D541" s="96"/>
      <c r="E541" s="96"/>
      <c r="F541" s="96"/>
      <c r="G541" s="96"/>
      <c r="H541" s="404"/>
      <c r="I541" s="404"/>
      <c r="J541" s="405"/>
      <c r="K541" s="404"/>
      <c r="L541" s="800"/>
      <c r="M541" s="800"/>
      <c r="N541" s="800"/>
      <c r="O541" s="800"/>
      <c r="P541" s="800"/>
      <c r="Q541" s="800"/>
      <c r="R541" s="800"/>
      <c r="S541" s="800"/>
      <c r="T541" s="800"/>
      <c r="U541" s="800"/>
    </row>
    <row r="542" spans="1:21" ht="15.75" customHeight="1">
      <c r="A542" s="682"/>
      <c r="B542" s="682"/>
      <c r="C542" s="404"/>
      <c r="D542" s="96"/>
      <c r="E542" s="96"/>
      <c r="F542" s="96"/>
      <c r="G542" s="96"/>
      <c r="H542" s="404"/>
      <c r="I542" s="404"/>
      <c r="J542" s="405"/>
      <c r="K542" s="404"/>
      <c r="L542" s="800"/>
      <c r="M542" s="800"/>
      <c r="N542" s="800"/>
      <c r="O542" s="800"/>
      <c r="P542" s="800"/>
      <c r="Q542" s="800"/>
      <c r="R542" s="800"/>
      <c r="S542" s="800"/>
      <c r="T542" s="800"/>
      <c r="U542" s="800"/>
    </row>
    <row r="543" spans="1:21" ht="15.75" customHeight="1">
      <c r="A543" s="682"/>
      <c r="B543" s="682"/>
      <c r="C543" s="404"/>
      <c r="D543" s="96"/>
      <c r="E543" s="96"/>
      <c r="F543" s="96"/>
      <c r="G543" s="96"/>
      <c r="H543" s="404"/>
      <c r="I543" s="404"/>
      <c r="J543" s="405"/>
      <c r="K543" s="404"/>
      <c r="L543" s="800"/>
      <c r="M543" s="800"/>
      <c r="N543" s="800"/>
      <c r="O543" s="800"/>
      <c r="P543" s="800"/>
      <c r="Q543" s="800"/>
      <c r="R543" s="800"/>
      <c r="S543" s="800"/>
      <c r="T543" s="800"/>
      <c r="U543" s="800"/>
    </row>
    <row r="544" spans="1:21" ht="15.75" customHeight="1">
      <c r="A544" s="682"/>
      <c r="B544" s="682"/>
      <c r="C544" s="404"/>
      <c r="D544" s="96"/>
      <c r="E544" s="96"/>
      <c r="F544" s="96"/>
      <c r="G544" s="96"/>
      <c r="H544" s="404"/>
      <c r="I544" s="404"/>
      <c r="J544" s="405"/>
      <c r="K544" s="404"/>
      <c r="L544" s="800"/>
      <c r="M544" s="800"/>
      <c r="N544" s="800"/>
      <c r="O544" s="800"/>
      <c r="P544" s="800"/>
      <c r="Q544" s="800"/>
      <c r="R544" s="800"/>
      <c r="S544" s="800"/>
      <c r="T544" s="800"/>
      <c r="U544" s="800"/>
    </row>
    <row r="545" spans="1:21" ht="15.75" customHeight="1">
      <c r="A545" s="682"/>
      <c r="B545" s="682"/>
      <c r="C545" s="404"/>
      <c r="D545" s="96"/>
      <c r="E545" s="96"/>
      <c r="F545" s="96"/>
      <c r="G545" s="96"/>
      <c r="H545" s="404"/>
      <c r="I545" s="404"/>
      <c r="J545" s="405"/>
      <c r="K545" s="404"/>
      <c r="L545" s="800"/>
      <c r="M545" s="800"/>
      <c r="N545" s="800"/>
      <c r="O545" s="800"/>
      <c r="P545" s="800"/>
      <c r="Q545" s="800"/>
      <c r="R545" s="800"/>
      <c r="S545" s="800"/>
      <c r="T545" s="800"/>
      <c r="U545" s="800"/>
    </row>
    <row r="546" spans="1:21" ht="15.75" customHeight="1">
      <c r="A546" s="682"/>
      <c r="B546" s="682"/>
      <c r="C546" s="404"/>
      <c r="D546" s="96"/>
      <c r="E546" s="96"/>
      <c r="F546" s="96"/>
      <c r="G546" s="96"/>
      <c r="H546" s="404"/>
      <c r="I546" s="404"/>
      <c r="J546" s="405"/>
      <c r="K546" s="404"/>
      <c r="L546" s="800"/>
      <c r="M546" s="800"/>
      <c r="N546" s="800"/>
      <c r="O546" s="800"/>
      <c r="P546" s="800"/>
      <c r="Q546" s="800"/>
      <c r="R546" s="800"/>
      <c r="S546" s="800"/>
      <c r="T546" s="800"/>
      <c r="U546" s="800"/>
    </row>
    <row r="547" spans="1:21" ht="15.75" customHeight="1">
      <c r="A547" s="682"/>
      <c r="B547" s="682"/>
      <c r="C547" s="404"/>
      <c r="D547" s="96"/>
      <c r="E547" s="96"/>
      <c r="F547" s="96"/>
      <c r="G547" s="96"/>
      <c r="H547" s="404"/>
      <c r="I547" s="404"/>
      <c r="J547" s="405"/>
      <c r="K547" s="404"/>
      <c r="L547" s="800"/>
      <c r="M547" s="800"/>
      <c r="N547" s="800"/>
      <c r="O547" s="800"/>
      <c r="P547" s="800"/>
      <c r="Q547" s="800"/>
      <c r="R547" s="800"/>
      <c r="S547" s="800"/>
      <c r="T547" s="800"/>
      <c r="U547" s="800"/>
    </row>
    <row r="548" spans="1:21" ht="15.75" customHeight="1">
      <c r="A548" s="682"/>
      <c r="B548" s="682"/>
      <c r="C548" s="404"/>
      <c r="D548" s="96"/>
      <c r="E548" s="96"/>
      <c r="F548" s="96"/>
      <c r="G548" s="96"/>
      <c r="H548" s="404"/>
      <c r="I548" s="404"/>
      <c r="J548" s="405"/>
      <c r="K548" s="404"/>
      <c r="L548" s="800"/>
      <c r="M548" s="800"/>
      <c r="N548" s="800"/>
      <c r="O548" s="800"/>
      <c r="P548" s="800"/>
      <c r="Q548" s="800"/>
      <c r="R548" s="800"/>
      <c r="S548" s="800"/>
      <c r="T548" s="800"/>
      <c r="U548" s="800"/>
    </row>
    <row r="549" spans="1:21" ht="15.75" customHeight="1">
      <c r="A549" s="682"/>
      <c r="B549" s="682"/>
      <c r="C549" s="404"/>
      <c r="D549" s="96"/>
      <c r="E549" s="96"/>
      <c r="F549" s="96"/>
      <c r="G549" s="96"/>
      <c r="H549" s="404"/>
      <c r="I549" s="404"/>
      <c r="J549" s="405"/>
      <c r="K549" s="404"/>
      <c r="L549" s="800"/>
      <c r="M549" s="800"/>
      <c r="N549" s="800"/>
      <c r="O549" s="800"/>
      <c r="P549" s="800"/>
      <c r="Q549" s="800"/>
      <c r="R549" s="800"/>
      <c r="S549" s="800"/>
      <c r="T549" s="800"/>
      <c r="U549" s="800"/>
    </row>
    <row r="550" spans="1:21" ht="15.75" customHeight="1">
      <c r="A550" s="682"/>
      <c r="B550" s="682"/>
      <c r="C550" s="404"/>
      <c r="D550" s="96"/>
      <c r="E550" s="96"/>
      <c r="F550" s="96"/>
      <c r="G550" s="96"/>
      <c r="H550" s="404"/>
      <c r="I550" s="404"/>
      <c r="J550" s="405"/>
      <c r="K550" s="404"/>
      <c r="L550" s="800"/>
      <c r="M550" s="800"/>
      <c r="N550" s="800"/>
      <c r="O550" s="800"/>
      <c r="P550" s="800"/>
      <c r="Q550" s="800"/>
      <c r="R550" s="800"/>
      <c r="S550" s="800"/>
      <c r="T550" s="800"/>
      <c r="U550" s="800"/>
    </row>
    <row r="551" spans="1:21" ht="15.75" customHeight="1">
      <c r="A551" s="682"/>
      <c r="B551" s="682"/>
      <c r="C551" s="404"/>
      <c r="D551" s="96"/>
      <c r="E551" s="96"/>
      <c r="F551" s="96"/>
      <c r="G551" s="96"/>
      <c r="H551" s="404"/>
      <c r="I551" s="404"/>
      <c r="J551" s="405"/>
      <c r="K551" s="404"/>
      <c r="L551" s="800"/>
      <c r="M551" s="800"/>
      <c r="N551" s="800"/>
      <c r="O551" s="800"/>
      <c r="P551" s="800"/>
      <c r="Q551" s="800"/>
      <c r="R551" s="800"/>
      <c r="S551" s="800"/>
      <c r="T551" s="800"/>
      <c r="U551" s="800"/>
    </row>
    <row r="552" spans="1:21" ht="15.75" customHeight="1">
      <c r="A552" s="682"/>
      <c r="B552" s="682"/>
      <c r="C552" s="404"/>
      <c r="D552" s="96"/>
      <c r="E552" s="96"/>
      <c r="F552" s="96"/>
      <c r="G552" s="96"/>
      <c r="H552" s="404"/>
      <c r="I552" s="404"/>
      <c r="J552" s="405"/>
      <c r="K552" s="404"/>
      <c r="L552" s="800"/>
      <c r="M552" s="800"/>
      <c r="N552" s="800"/>
      <c r="O552" s="800"/>
      <c r="P552" s="800"/>
      <c r="Q552" s="800"/>
      <c r="R552" s="800"/>
      <c r="S552" s="800"/>
      <c r="T552" s="800"/>
      <c r="U552" s="800"/>
    </row>
    <row r="553" spans="1:21" ht="15.75" customHeight="1">
      <c r="A553" s="682"/>
      <c r="B553" s="682"/>
      <c r="C553" s="404"/>
      <c r="D553" s="96"/>
      <c r="E553" s="96"/>
      <c r="F553" s="96"/>
      <c r="G553" s="96"/>
      <c r="H553" s="404"/>
      <c r="I553" s="404"/>
      <c r="J553" s="405"/>
      <c r="K553" s="404"/>
      <c r="L553" s="800"/>
      <c r="M553" s="800"/>
      <c r="N553" s="800"/>
      <c r="O553" s="800"/>
      <c r="P553" s="800"/>
      <c r="Q553" s="800"/>
      <c r="R553" s="800"/>
      <c r="S553" s="800"/>
      <c r="T553" s="800"/>
      <c r="U553" s="800"/>
    </row>
    <row r="554" spans="1:21" ht="15.75" customHeight="1">
      <c r="A554" s="682"/>
      <c r="B554" s="682"/>
      <c r="C554" s="404"/>
      <c r="D554" s="96"/>
      <c r="E554" s="96"/>
      <c r="F554" s="96"/>
      <c r="G554" s="96"/>
      <c r="H554" s="404"/>
      <c r="I554" s="404"/>
      <c r="J554" s="405"/>
      <c r="K554" s="404"/>
      <c r="L554" s="800"/>
      <c r="M554" s="800"/>
      <c r="N554" s="800"/>
      <c r="O554" s="800"/>
      <c r="P554" s="800"/>
      <c r="Q554" s="800"/>
      <c r="R554" s="800"/>
      <c r="S554" s="800"/>
      <c r="T554" s="800"/>
      <c r="U554" s="800"/>
    </row>
    <row r="555" spans="1:21" ht="15.75" customHeight="1">
      <c r="A555" s="682"/>
      <c r="B555" s="682"/>
      <c r="C555" s="404"/>
      <c r="D555" s="96"/>
      <c r="E555" s="96"/>
      <c r="F555" s="96"/>
      <c r="G555" s="96"/>
      <c r="H555" s="404"/>
      <c r="I555" s="404"/>
      <c r="J555" s="405"/>
      <c r="K555" s="404"/>
      <c r="L555" s="800"/>
      <c r="M555" s="800"/>
      <c r="N555" s="800"/>
      <c r="O555" s="800"/>
      <c r="P555" s="800"/>
      <c r="Q555" s="800"/>
      <c r="R555" s="800"/>
      <c r="S555" s="800"/>
      <c r="T555" s="800"/>
      <c r="U555" s="800"/>
    </row>
    <row r="556" spans="1:21" ht="15.75" customHeight="1">
      <c r="A556" s="682"/>
      <c r="B556" s="682"/>
      <c r="C556" s="404"/>
      <c r="D556" s="96"/>
      <c r="E556" s="96"/>
      <c r="F556" s="96"/>
      <c r="G556" s="96"/>
      <c r="H556" s="404"/>
      <c r="I556" s="404"/>
      <c r="J556" s="405"/>
      <c r="K556" s="404"/>
      <c r="L556" s="800"/>
      <c r="M556" s="800"/>
      <c r="N556" s="800"/>
      <c r="O556" s="800"/>
      <c r="P556" s="800"/>
      <c r="Q556" s="800"/>
      <c r="R556" s="800"/>
      <c r="S556" s="800"/>
      <c r="T556" s="800"/>
      <c r="U556" s="800"/>
    </row>
    <row r="557" spans="1:21" ht="15.75" customHeight="1">
      <c r="A557" s="682"/>
      <c r="B557" s="682"/>
      <c r="C557" s="404"/>
      <c r="D557" s="96"/>
      <c r="E557" s="96"/>
      <c r="F557" s="96"/>
      <c r="G557" s="96"/>
      <c r="H557" s="404"/>
      <c r="I557" s="404"/>
      <c r="J557" s="405"/>
      <c r="K557" s="404"/>
      <c r="L557" s="800"/>
      <c r="M557" s="800"/>
      <c r="N557" s="800"/>
      <c r="O557" s="800"/>
      <c r="P557" s="800"/>
      <c r="Q557" s="800"/>
      <c r="R557" s="800"/>
      <c r="S557" s="800"/>
      <c r="T557" s="800"/>
      <c r="U557" s="800"/>
    </row>
    <row r="558" spans="1:21" ht="15.75" customHeight="1">
      <c r="A558" s="682"/>
      <c r="B558" s="682"/>
      <c r="C558" s="404"/>
      <c r="D558" s="96"/>
      <c r="E558" s="96"/>
      <c r="F558" s="96"/>
      <c r="G558" s="96"/>
      <c r="H558" s="404"/>
      <c r="I558" s="404"/>
      <c r="J558" s="405"/>
      <c r="K558" s="404"/>
      <c r="L558" s="800"/>
      <c r="M558" s="800"/>
      <c r="N558" s="800"/>
      <c r="O558" s="800"/>
      <c r="P558" s="800"/>
      <c r="Q558" s="800"/>
      <c r="R558" s="800"/>
      <c r="S558" s="800"/>
      <c r="T558" s="800"/>
      <c r="U558" s="800"/>
    </row>
    <row r="559" spans="1:21" ht="15.75" customHeight="1">
      <c r="A559" s="682"/>
      <c r="B559" s="682"/>
      <c r="C559" s="404"/>
      <c r="D559" s="96"/>
      <c r="E559" s="96"/>
      <c r="F559" s="96"/>
      <c r="G559" s="96"/>
      <c r="H559" s="404"/>
      <c r="I559" s="404"/>
      <c r="J559" s="405"/>
      <c r="K559" s="404"/>
      <c r="L559" s="800"/>
      <c r="M559" s="800"/>
      <c r="N559" s="800"/>
      <c r="O559" s="800"/>
      <c r="P559" s="800"/>
      <c r="Q559" s="800"/>
      <c r="R559" s="800"/>
      <c r="S559" s="800"/>
      <c r="T559" s="800"/>
      <c r="U559" s="800"/>
    </row>
    <row r="560" spans="1:21" ht="15.75" customHeight="1">
      <c r="A560" s="682"/>
      <c r="B560" s="682"/>
      <c r="C560" s="404"/>
      <c r="D560" s="96"/>
      <c r="E560" s="96"/>
      <c r="F560" s="96"/>
      <c r="G560" s="96"/>
      <c r="H560" s="404"/>
      <c r="I560" s="404"/>
      <c r="J560" s="405"/>
      <c r="K560" s="404"/>
      <c r="L560" s="800"/>
      <c r="M560" s="800"/>
      <c r="N560" s="800"/>
      <c r="O560" s="800"/>
      <c r="P560" s="800"/>
      <c r="Q560" s="800"/>
      <c r="R560" s="800"/>
      <c r="S560" s="800"/>
      <c r="T560" s="800"/>
      <c r="U560" s="800"/>
    </row>
    <row r="561" spans="1:21" ht="15.75" customHeight="1">
      <c r="A561" s="682"/>
      <c r="B561" s="682"/>
      <c r="C561" s="404"/>
      <c r="D561" s="96"/>
      <c r="E561" s="96"/>
      <c r="F561" s="96"/>
      <c r="G561" s="96"/>
      <c r="H561" s="404"/>
      <c r="I561" s="404"/>
      <c r="J561" s="405"/>
      <c r="K561" s="404"/>
      <c r="L561" s="800"/>
      <c r="M561" s="800"/>
      <c r="N561" s="800"/>
      <c r="O561" s="800"/>
      <c r="P561" s="800"/>
      <c r="Q561" s="800"/>
      <c r="R561" s="800"/>
      <c r="S561" s="800"/>
      <c r="T561" s="800"/>
      <c r="U561" s="800"/>
    </row>
    <row r="562" spans="1:21" ht="15.75" customHeight="1">
      <c r="A562" s="682"/>
      <c r="B562" s="682"/>
      <c r="C562" s="404"/>
      <c r="D562" s="96"/>
      <c r="E562" s="96"/>
      <c r="F562" s="96"/>
      <c r="G562" s="96"/>
      <c r="H562" s="404"/>
      <c r="I562" s="404"/>
      <c r="J562" s="405"/>
      <c r="K562" s="404"/>
      <c r="L562" s="800"/>
      <c r="M562" s="800"/>
      <c r="N562" s="800"/>
      <c r="O562" s="800"/>
      <c r="P562" s="800"/>
      <c r="Q562" s="800"/>
      <c r="R562" s="800"/>
      <c r="S562" s="800"/>
      <c r="T562" s="800"/>
      <c r="U562" s="800"/>
    </row>
    <row r="563" spans="1:21" ht="15.75" customHeight="1">
      <c r="A563" s="682"/>
      <c r="B563" s="682"/>
      <c r="C563" s="404"/>
      <c r="D563" s="96"/>
      <c r="E563" s="96"/>
      <c r="F563" s="96"/>
      <c r="G563" s="96"/>
      <c r="H563" s="404"/>
      <c r="I563" s="404"/>
      <c r="J563" s="405"/>
      <c r="K563" s="404"/>
      <c r="L563" s="800"/>
      <c r="M563" s="800"/>
      <c r="N563" s="800"/>
      <c r="O563" s="800"/>
      <c r="P563" s="800"/>
      <c r="Q563" s="800"/>
      <c r="R563" s="800"/>
      <c r="S563" s="800"/>
      <c r="T563" s="800"/>
      <c r="U563" s="800"/>
    </row>
    <row r="564" spans="1:21" ht="15.75" customHeight="1">
      <c r="A564" s="682"/>
      <c r="B564" s="682"/>
      <c r="C564" s="404"/>
      <c r="D564" s="96"/>
      <c r="E564" s="96"/>
      <c r="F564" s="96"/>
      <c r="G564" s="96"/>
      <c r="H564" s="404"/>
      <c r="I564" s="404"/>
      <c r="J564" s="405"/>
      <c r="K564" s="404"/>
      <c r="L564" s="800"/>
      <c r="M564" s="800"/>
      <c r="N564" s="800"/>
      <c r="O564" s="800"/>
      <c r="P564" s="800"/>
      <c r="Q564" s="800"/>
      <c r="R564" s="800"/>
      <c r="S564" s="800"/>
      <c r="T564" s="800"/>
      <c r="U564" s="800"/>
    </row>
    <row r="565" spans="1:21" ht="15.75" customHeight="1">
      <c r="A565" s="682"/>
      <c r="B565" s="682"/>
      <c r="C565" s="404"/>
      <c r="D565" s="96"/>
      <c r="E565" s="96"/>
      <c r="F565" s="96"/>
      <c r="G565" s="96"/>
      <c r="H565" s="404"/>
      <c r="I565" s="404"/>
      <c r="J565" s="405"/>
      <c r="K565" s="404"/>
      <c r="L565" s="800"/>
      <c r="M565" s="800"/>
      <c r="N565" s="800"/>
      <c r="O565" s="800"/>
      <c r="P565" s="800"/>
      <c r="Q565" s="800"/>
      <c r="R565" s="800"/>
      <c r="S565" s="800"/>
      <c r="T565" s="800"/>
      <c r="U565" s="800"/>
    </row>
    <row r="566" spans="1:21" ht="15.75" customHeight="1">
      <c r="A566" s="682"/>
      <c r="B566" s="682"/>
      <c r="C566" s="404"/>
      <c r="D566" s="96"/>
      <c r="E566" s="96"/>
      <c r="F566" s="96"/>
      <c r="G566" s="96"/>
      <c r="H566" s="404"/>
      <c r="I566" s="404"/>
      <c r="J566" s="405"/>
      <c r="K566" s="404"/>
      <c r="L566" s="800"/>
      <c r="M566" s="800"/>
      <c r="N566" s="800"/>
      <c r="O566" s="800"/>
      <c r="P566" s="800"/>
      <c r="Q566" s="800"/>
      <c r="R566" s="800"/>
      <c r="S566" s="800"/>
      <c r="T566" s="800"/>
      <c r="U566" s="800"/>
    </row>
    <row r="567" spans="1:21" ht="15.75" customHeight="1">
      <c r="A567" s="682"/>
      <c r="B567" s="682"/>
      <c r="C567" s="404"/>
      <c r="D567" s="96"/>
      <c r="E567" s="96"/>
      <c r="F567" s="96"/>
      <c r="G567" s="96"/>
      <c r="H567" s="404"/>
      <c r="I567" s="404"/>
      <c r="J567" s="405"/>
      <c r="K567" s="404"/>
      <c r="L567" s="800"/>
      <c r="M567" s="800"/>
      <c r="N567" s="800"/>
      <c r="O567" s="800"/>
      <c r="P567" s="800"/>
      <c r="Q567" s="800"/>
      <c r="R567" s="800"/>
      <c r="S567" s="800"/>
      <c r="T567" s="800"/>
      <c r="U567" s="800"/>
    </row>
    <row r="568" spans="1:21" ht="15.75" customHeight="1">
      <c r="A568" s="682"/>
      <c r="B568" s="682"/>
      <c r="C568" s="404"/>
      <c r="D568" s="96"/>
      <c r="E568" s="96"/>
      <c r="F568" s="96"/>
      <c r="G568" s="96"/>
      <c r="H568" s="404"/>
      <c r="I568" s="404"/>
      <c r="J568" s="405"/>
      <c r="K568" s="404"/>
      <c r="L568" s="800"/>
      <c r="M568" s="800"/>
      <c r="N568" s="800"/>
      <c r="O568" s="800"/>
      <c r="P568" s="800"/>
      <c r="Q568" s="800"/>
      <c r="R568" s="800"/>
      <c r="S568" s="800"/>
      <c r="T568" s="800"/>
      <c r="U568" s="800"/>
    </row>
    <row r="569" spans="1:21" ht="15.75" customHeight="1">
      <c r="A569" s="682"/>
      <c r="B569" s="682"/>
      <c r="C569" s="404"/>
      <c r="D569" s="96"/>
      <c r="E569" s="96"/>
      <c r="F569" s="96"/>
      <c r="G569" s="96"/>
      <c r="H569" s="404"/>
      <c r="I569" s="404"/>
      <c r="J569" s="405"/>
      <c r="K569" s="404"/>
      <c r="L569" s="800"/>
      <c r="M569" s="800"/>
      <c r="N569" s="800"/>
      <c r="O569" s="800"/>
      <c r="P569" s="800"/>
      <c r="Q569" s="800"/>
      <c r="R569" s="800"/>
      <c r="S569" s="800"/>
      <c r="T569" s="800"/>
      <c r="U569" s="800"/>
    </row>
    <row r="570" spans="1:21" ht="15.75" customHeight="1">
      <c r="A570" s="682"/>
      <c r="B570" s="682"/>
      <c r="C570" s="404"/>
      <c r="D570" s="96"/>
      <c r="E570" s="96"/>
      <c r="F570" s="96"/>
      <c r="G570" s="96"/>
      <c r="H570" s="404"/>
      <c r="I570" s="404"/>
      <c r="J570" s="405"/>
      <c r="K570" s="404"/>
      <c r="L570" s="800"/>
      <c r="M570" s="800"/>
      <c r="N570" s="800"/>
      <c r="O570" s="800"/>
      <c r="P570" s="800"/>
      <c r="Q570" s="800"/>
      <c r="R570" s="800"/>
      <c r="S570" s="800"/>
      <c r="T570" s="800"/>
      <c r="U570" s="800"/>
    </row>
    <row r="571" spans="1:21" ht="15.75" customHeight="1">
      <c r="A571" s="682"/>
      <c r="B571" s="682"/>
      <c r="C571" s="404"/>
      <c r="D571" s="96"/>
      <c r="E571" s="96"/>
      <c r="F571" s="96"/>
      <c r="G571" s="96"/>
      <c r="H571" s="404"/>
      <c r="I571" s="404"/>
      <c r="J571" s="405"/>
      <c r="K571" s="404"/>
      <c r="L571" s="800"/>
      <c r="M571" s="800"/>
      <c r="N571" s="800"/>
      <c r="O571" s="800"/>
      <c r="P571" s="800"/>
      <c r="Q571" s="800"/>
      <c r="R571" s="800"/>
      <c r="S571" s="800"/>
      <c r="T571" s="800"/>
      <c r="U571" s="800"/>
    </row>
    <row r="572" spans="1:21" ht="15.75" customHeight="1">
      <c r="A572" s="682"/>
      <c r="B572" s="682"/>
      <c r="C572" s="404"/>
      <c r="D572" s="96"/>
      <c r="E572" s="96"/>
      <c r="F572" s="96"/>
      <c r="G572" s="96"/>
      <c r="H572" s="404"/>
      <c r="I572" s="404"/>
      <c r="J572" s="405"/>
      <c r="K572" s="404"/>
      <c r="L572" s="800"/>
      <c r="M572" s="800"/>
      <c r="N572" s="800"/>
      <c r="O572" s="800"/>
      <c r="P572" s="800"/>
      <c r="Q572" s="800"/>
      <c r="R572" s="800"/>
      <c r="S572" s="800"/>
      <c r="T572" s="800"/>
      <c r="U572" s="800"/>
    </row>
    <row r="573" spans="1:21" ht="15.75" customHeight="1">
      <c r="A573" s="682"/>
      <c r="B573" s="682"/>
      <c r="C573" s="404"/>
      <c r="D573" s="96"/>
      <c r="E573" s="96"/>
      <c r="F573" s="96"/>
      <c r="G573" s="96"/>
      <c r="H573" s="404"/>
      <c r="I573" s="404"/>
      <c r="J573" s="405"/>
      <c r="K573" s="404"/>
      <c r="L573" s="800"/>
      <c r="M573" s="800"/>
      <c r="N573" s="800"/>
      <c r="O573" s="800"/>
      <c r="P573" s="800"/>
      <c r="Q573" s="800"/>
      <c r="R573" s="800"/>
      <c r="S573" s="800"/>
      <c r="T573" s="800"/>
      <c r="U573" s="800"/>
    </row>
    <row r="574" spans="1:21" ht="15.75" customHeight="1">
      <c r="A574" s="682"/>
      <c r="B574" s="682"/>
      <c r="C574" s="404"/>
      <c r="D574" s="96"/>
      <c r="E574" s="96"/>
      <c r="F574" s="96"/>
      <c r="G574" s="96"/>
      <c r="H574" s="404"/>
      <c r="I574" s="404"/>
      <c r="J574" s="405"/>
      <c r="K574" s="404"/>
      <c r="L574" s="800"/>
      <c r="M574" s="800"/>
      <c r="N574" s="800"/>
      <c r="O574" s="800"/>
      <c r="P574" s="800"/>
      <c r="Q574" s="800"/>
      <c r="R574" s="800"/>
      <c r="S574" s="800"/>
      <c r="T574" s="800"/>
      <c r="U574" s="800"/>
    </row>
    <row r="575" spans="1:21" ht="15.75" customHeight="1">
      <c r="A575" s="682"/>
      <c r="B575" s="682"/>
      <c r="C575" s="404"/>
      <c r="D575" s="96"/>
      <c r="E575" s="96"/>
      <c r="F575" s="96"/>
      <c r="G575" s="96"/>
      <c r="H575" s="404"/>
      <c r="I575" s="404"/>
      <c r="J575" s="405"/>
      <c r="K575" s="404"/>
      <c r="L575" s="800"/>
      <c r="M575" s="800"/>
      <c r="N575" s="800"/>
      <c r="O575" s="800"/>
      <c r="P575" s="800"/>
      <c r="Q575" s="800"/>
      <c r="R575" s="800"/>
      <c r="S575" s="800"/>
      <c r="T575" s="800"/>
      <c r="U575" s="800"/>
    </row>
    <row r="576" spans="1:21" ht="15.75" customHeight="1">
      <c r="A576" s="682"/>
      <c r="B576" s="682"/>
      <c r="C576" s="404"/>
      <c r="D576" s="96"/>
      <c r="E576" s="96"/>
      <c r="F576" s="96"/>
      <c r="G576" s="96"/>
      <c r="H576" s="404"/>
      <c r="I576" s="404"/>
      <c r="J576" s="405"/>
      <c r="K576" s="404"/>
      <c r="L576" s="800"/>
      <c r="M576" s="800"/>
      <c r="N576" s="800"/>
      <c r="O576" s="800"/>
      <c r="P576" s="800"/>
      <c r="Q576" s="800"/>
      <c r="R576" s="800"/>
      <c r="S576" s="800"/>
      <c r="T576" s="800"/>
      <c r="U576" s="800"/>
    </row>
    <row r="577" spans="1:21" ht="15.75" customHeight="1">
      <c r="A577" s="682"/>
      <c r="B577" s="682"/>
      <c r="C577" s="404"/>
      <c r="D577" s="96"/>
      <c r="E577" s="96"/>
      <c r="F577" s="96"/>
      <c r="G577" s="96"/>
      <c r="H577" s="404"/>
      <c r="I577" s="404"/>
      <c r="J577" s="405"/>
      <c r="K577" s="404"/>
      <c r="L577" s="800"/>
      <c r="M577" s="800"/>
      <c r="N577" s="800"/>
      <c r="O577" s="800"/>
      <c r="P577" s="800"/>
      <c r="Q577" s="800"/>
      <c r="R577" s="800"/>
      <c r="S577" s="800"/>
      <c r="T577" s="800"/>
      <c r="U577" s="800"/>
    </row>
    <row r="578" spans="1:21" ht="15.75" customHeight="1">
      <c r="A578" s="682"/>
      <c r="B578" s="682"/>
      <c r="C578" s="404"/>
      <c r="D578" s="96"/>
      <c r="E578" s="96"/>
      <c r="F578" s="96"/>
      <c r="G578" s="96"/>
      <c r="H578" s="404"/>
      <c r="I578" s="404"/>
      <c r="J578" s="405"/>
      <c r="K578" s="404"/>
      <c r="L578" s="800"/>
      <c r="M578" s="800"/>
      <c r="N578" s="800"/>
      <c r="O578" s="800"/>
      <c r="P578" s="800"/>
      <c r="Q578" s="800"/>
      <c r="R578" s="800"/>
      <c r="S578" s="800"/>
      <c r="T578" s="800"/>
      <c r="U578" s="800"/>
    </row>
    <row r="579" spans="1:21" ht="15.75" customHeight="1">
      <c r="A579" s="682"/>
      <c r="B579" s="682"/>
      <c r="C579" s="404"/>
      <c r="D579" s="96"/>
      <c r="E579" s="96"/>
      <c r="F579" s="96"/>
      <c r="G579" s="96"/>
      <c r="H579" s="404"/>
      <c r="I579" s="404"/>
      <c r="J579" s="405"/>
      <c r="K579" s="404"/>
      <c r="L579" s="800"/>
      <c r="M579" s="800"/>
      <c r="N579" s="800"/>
      <c r="O579" s="800"/>
      <c r="P579" s="800"/>
      <c r="Q579" s="800"/>
      <c r="R579" s="800"/>
      <c r="S579" s="800"/>
      <c r="T579" s="800"/>
      <c r="U579" s="800"/>
    </row>
    <row r="580" spans="1:21" ht="15.75" customHeight="1">
      <c r="A580" s="682"/>
      <c r="B580" s="682"/>
      <c r="C580" s="404"/>
      <c r="D580" s="96"/>
      <c r="E580" s="96"/>
      <c r="F580" s="96"/>
      <c r="G580" s="96"/>
      <c r="H580" s="404"/>
      <c r="I580" s="404"/>
      <c r="J580" s="405"/>
      <c r="K580" s="404"/>
      <c r="L580" s="800"/>
      <c r="M580" s="800"/>
      <c r="N580" s="800"/>
      <c r="O580" s="800"/>
      <c r="P580" s="800"/>
      <c r="Q580" s="800"/>
      <c r="R580" s="800"/>
      <c r="S580" s="800"/>
      <c r="T580" s="800"/>
      <c r="U580" s="800"/>
    </row>
    <row r="581" spans="1:21" ht="15.75" customHeight="1">
      <c r="A581" s="682"/>
      <c r="B581" s="682"/>
      <c r="C581" s="404"/>
      <c r="D581" s="96"/>
      <c r="E581" s="96"/>
      <c r="F581" s="96"/>
      <c r="G581" s="96"/>
      <c r="H581" s="404"/>
      <c r="I581" s="404"/>
      <c r="J581" s="405"/>
      <c r="K581" s="404"/>
      <c r="L581" s="800"/>
      <c r="M581" s="800"/>
      <c r="N581" s="800"/>
      <c r="O581" s="800"/>
      <c r="P581" s="800"/>
      <c r="Q581" s="800"/>
      <c r="R581" s="800"/>
      <c r="S581" s="800"/>
      <c r="T581" s="800"/>
      <c r="U581" s="800"/>
    </row>
    <row r="582" spans="1:21" ht="15.75" customHeight="1">
      <c r="A582" s="682"/>
      <c r="B582" s="682"/>
      <c r="C582" s="404"/>
      <c r="D582" s="96"/>
      <c r="E582" s="96"/>
      <c r="F582" s="96"/>
      <c r="G582" s="96"/>
      <c r="H582" s="404"/>
      <c r="I582" s="404"/>
      <c r="J582" s="405"/>
      <c r="K582" s="404"/>
      <c r="L582" s="800"/>
      <c r="M582" s="800"/>
      <c r="N582" s="800"/>
      <c r="O582" s="800"/>
      <c r="P582" s="800"/>
      <c r="Q582" s="800"/>
      <c r="R582" s="800"/>
      <c r="S582" s="800"/>
      <c r="T582" s="800"/>
      <c r="U582" s="800"/>
    </row>
    <row r="583" spans="1:21" ht="15.75" customHeight="1">
      <c r="A583" s="682"/>
      <c r="B583" s="682"/>
      <c r="C583" s="404"/>
      <c r="D583" s="96"/>
      <c r="E583" s="96"/>
      <c r="F583" s="96"/>
      <c r="G583" s="96"/>
      <c r="H583" s="404"/>
      <c r="I583" s="404"/>
      <c r="J583" s="405"/>
      <c r="K583" s="404"/>
      <c r="L583" s="800"/>
      <c r="M583" s="800"/>
      <c r="N583" s="800"/>
      <c r="O583" s="800"/>
      <c r="P583" s="800"/>
      <c r="Q583" s="800"/>
      <c r="R583" s="800"/>
      <c r="S583" s="800"/>
      <c r="T583" s="800"/>
      <c r="U583" s="800"/>
    </row>
    <row r="584" spans="1:21" ht="15.75" customHeight="1">
      <c r="A584" s="682"/>
      <c r="B584" s="682"/>
      <c r="C584" s="404"/>
      <c r="D584" s="96"/>
      <c r="E584" s="96"/>
      <c r="F584" s="96"/>
      <c r="G584" s="96"/>
      <c r="H584" s="404"/>
      <c r="I584" s="404"/>
      <c r="J584" s="405"/>
      <c r="K584" s="404"/>
      <c r="L584" s="800"/>
      <c r="M584" s="800"/>
      <c r="N584" s="800"/>
      <c r="O584" s="800"/>
      <c r="P584" s="800"/>
      <c r="Q584" s="800"/>
      <c r="R584" s="800"/>
      <c r="S584" s="800"/>
      <c r="T584" s="800"/>
      <c r="U584" s="800"/>
    </row>
    <row r="585" spans="1:21" ht="15.75" customHeight="1">
      <c r="A585" s="682"/>
      <c r="B585" s="682"/>
      <c r="C585" s="404"/>
      <c r="D585" s="96"/>
      <c r="E585" s="96"/>
      <c r="F585" s="96"/>
      <c r="G585" s="96"/>
      <c r="H585" s="404"/>
      <c r="I585" s="404"/>
      <c r="J585" s="405"/>
      <c r="K585" s="404"/>
      <c r="L585" s="800"/>
      <c r="M585" s="800"/>
      <c r="N585" s="800"/>
      <c r="O585" s="800"/>
      <c r="P585" s="800"/>
      <c r="Q585" s="800"/>
      <c r="R585" s="800"/>
      <c r="S585" s="800"/>
      <c r="T585" s="800"/>
      <c r="U585" s="800"/>
    </row>
    <row r="586" spans="1:21" ht="15.75" customHeight="1">
      <c r="A586" s="682"/>
      <c r="B586" s="682"/>
      <c r="C586" s="404"/>
      <c r="D586" s="96"/>
      <c r="E586" s="96"/>
      <c r="F586" s="96"/>
      <c r="G586" s="96"/>
      <c r="H586" s="404"/>
      <c r="I586" s="404"/>
      <c r="J586" s="405"/>
      <c r="K586" s="404"/>
      <c r="L586" s="800"/>
      <c r="M586" s="800"/>
      <c r="N586" s="800"/>
      <c r="O586" s="800"/>
      <c r="P586" s="800"/>
      <c r="Q586" s="800"/>
      <c r="R586" s="800"/>
      <c r="S586" s="800"/>
      <c r="T586" s="800"/>
      <c r="U586" s="800"/>
    </row>
    <row r="587" spans="1:21" ht="15.75" customHeight="1">
      <c r="A587" s="682"/>
      <c r="B587" s="682"/>
      <c r="C587" s="404"/>
      <c r="D587" s="96"/>
      <c r="E587" s="96"/>
      <c r="F587" s="96"/>
      <c r="G587" s="96"/>
      <c r="H587" s="404"/>
      <c r="I587" s="404"/>
      <c r="J587" s="405"/>
      <c r="K587" s="404"/>
      <c r="L587" s="800"/>
      <c r="M587" s="800"/>
      <c r="N587" s="800"/>
      <c r="O587" s="800"/>
      <c r="P587" s="800"/>
      <c r="Q587" s="800"/>
      <c r="R587" s="800"/>
      <c r="S587" s="800"/>
      <c r="T587" s="800"/>
      <c r="U587" s="800"/>
    </row>
    <row r="588" spans="1:21" ht="15.75" customHeight="1">
      <c r="A588" s="682"/>
      <c r="B588" s="682"/>
      <c r="C588" s="404"/>
      <c r="D588" s="96"/>
      <c r="E588" s="96"/>
      <c r="F588" s="96"/>
      <c r="G588" s="96"/>
      <c r="H588" s="404"/>
      <c r="I588" s="404"/>
      <c r="J588" s="405"/>
      <c r="K588" s="404"/>
      <c r="L588" s="800"/>
      <c r="M588" s="800"/>
      <c r="N588" s="800"/>
      <c r="O588" s="800"/>
      <c r="P588" s="800"/>
      <c r="Q588" s="800"/>
      <c r="R588" s="800"/>
      <c r="S588" s="800"/>
      <c r="T588" s="800"/>
      <c r="U588" s="800"/>
    </row>
    <row r="589" spans="1:21" ht="15.75" customHeight="1">
      <c r="A589" s="682"/>
      <c r="B589" s="682"/>
      <c r="C589" s="404"/>
      <c r="D589" s="96"/>
      <c r="E589" s="96"/>
      <c r="F589" s="96"/>
      <c r="G589" s="96"/>
      <c r="H589" s="404"/>
      <c r="I589" s="404"/>
      <c r="J589" s="405"/>
      <c r="K589" s="404"/>
      <c r="L589" s="800"/>
      <c r="M589" s="800"/>
      <c r="N589" s="800"/>
      <c r="O589" s="800"/>
      <c r="P589" s="800"/>
      <c r="Q589" s="800"/>
      <c r="R589" s="800"/>
      <c r="S589" s="800"/>
      <c r="T589" s="800"/>
      <c r="U589" s="800"/>
    </row>
    <row r="590" spans="1:21" ht="15.75" customHeight="1">
      <c r="A590" s="682"/>
      <c r="B590" s="682"/>
      <c r="C590" s="404"/>
      <c r="D590" s="96"/>
      <c r="E590" s="96"/>
      <c r="F590" s="96"/>
      <c r="G590" s="96"/>
      <c r="H590" s="404"/>
      <c r="I590" s="404"/>
      <c r="J590" s="405"/>
      <c r="K590" s="404"/>
      <c r="L590" s="800"/>
      <c r="M590" s="800"/>
      <c r="N590" s="800"/>
      <c r="O590" s="800"/>
      <c r="P590" s="800"/>
      <c r="Q590" s="800"/>
      <c r="R590" s="800"/>
      <c r="S590" s="800"/>
      <c r="T590" s="800"/>
      <c r="U590" s="800"/>
    </row>
    <row r="591" spans="1:21" ht="15.75" customHeight="1">
      <c r="A591" s="682"/>
      <c r="B591" s="682"/>
      <c r="C591" s="404"/>
      <c r="D591" s="96"/>
      <c r="E591" s="96"/>
      <c r="F591" s="96"/>
      <c r="G591" s="96"/>
      <c r="H591" s="404"/>
      <c r="I591" s="404"/>
      <c r="J591" s="405"/>
      <c r="K591" s="404"/>
      <c r="L591" s="800"/>
      <c r="M591" s="800"/>
      <c r="N591" s="800"/>
      <c r="O591" s="800"/>
      <c r="P591" s="800"/>
      <c r="Q591" s="800"/>
      <c r="R591" s="800"/>
      <c r="S591" s="800"/>
      <c r="T591" s="800"/>
      <c r="U591" s="800"/>
    </row>
    <row r="592" spans="1:21" ht="15.75" customHeight="1">
      <c r="A592" s="682"/>
      <c r="B592" s="682"/>
      <c r="C592" s="404"/>
      <c r="D592" s="96"/>
      <c r="E592" s="96"/>
      <c r="F592" s="96"/>
      <c r="G592" s="96"/>
      <c r="H592" s="404"/>
      <c r="I592" s="404"/>
      <c r="J592" s="405"/>
      <c r="K592" s="404"/>
      <c r="L592" s="800"/>
      <c r="M592" s="800"/>
      <c r="N592" s="800"/>
      <c r="O592" s="800"/>
      <c r="P592" s="800"/>
      <c r="Q592" s="800"/>
      <c r="R592" s="800"/>
      <c r="S592" s="800"/>
      <c r="T592" s="800"/>
      <c r="U592" s="800"/>
    </row>
    <row r="593" spans="1:21" ht="15.75" customHeight="1">
      <c r="A593" s="682"/>
      <c r="B593" s="682"/>
      <c r="C593" s="404"/>
      <c r="D593" s="96"/>
      <c r="E593" s="96"/>
      <c r="F593" s="96"/>
      <c r="G593" s="96"/>
      <c r="H593" s="404"/>
      <c r="I593" s="404"/>
      <c r="J593" s="405"/>
      <c r="K593" s="404"/>
      <c r="L593" s="800"/>
      <c r="M593" s="800"/>
      <c r="N593" s="800"/>
      <c r="O593" s="800"/>
      <c r="P593" s="800"/>
      <c r="Q593" s="800"/>
      <c r="R593" s="800"/>
      <c r="S593" s="800"/>
      <c r="T593" s="800"/>
      <c r="U593" s="800"/>
    </row>
    <row r="594" spans="1:21" ht="15.75" customHeight="1">
      <c r="A594" s="682"/>
      <c r="B594" s="682"/>
      <c r="C594" s="404"/>
      <c r="D594" s="96"/>
      <c r="E594" s="96"/>
      <c r="F594" s="96"/>
      <c r="G594" s="96"/>
      <c r="H594" s="404"/>
      <c r="I594" s="404"/>
      <c r="J594" s="405"/>
      <c r="K594" s="404"/>
      <c r="L594" s="800"/>
      <c r="M594" s="800"/>
      <c r="N594" s="800"/>
      <c r="O594" s="800"/>
      <c r="P594" s="800"/>
      <c r="Q594" s="800"/>
      <c r="R594" s="800"/>
      <c r="S594" s="800"/>
      <c r="T594" s="800"/>
      <c r="U594" s="800"/>
    </row>
    <row r="595" spans="1:21" ht="15.75" customHeight="1">
      <c r="A595" s="682"/>
      <c r="B595" s="682"/>
      <c r="C595" s="404"/>
      <c r="D595" s="96"/>
      <c r="E595" s="96"/>
      <c r="F595" s="96"/>
      <c r="G595" s="96"/>
      <c r="H595" s="404"/>
      <c r="I595" s="404"/>
      <c r="J595" s="405"/>
      <c r="K595" s="404"/>
      <c r="L595" s="800"/>
      <c r="M595" s="800"/>
      <c r="N595" s="800"/>
      <c r="O595" s="800"/>
      <c r="P595" s="800"/>
      <c r="Q595" s="800"/>
      <c r="R595" s="800"/>
      <c r="S595" s="800"/>
      <c r="T595" s="800"/>
      <c r="U595" s="800"/>
    </row>
    <row r="596" spans="1:21" ht="15.75" customHeight="1">
      <c r="A596" s="682"/>
      <c r="B596" s="682"/>
      <c r="C596" s="404"/>
      <c r="D596" s="96"/>
      <c r="E596" s="96"/>
      <c r="F596" s="96"/>
      <c r="G596" s="96"/>
      <c r="H596" s="404"/>
      <c r="I596" s="404"/>
      <c r="J596" s="405"/>
      <c r="K596" s="404"/>
      <c r="L596" s="800"/>
      <c r="M596" s="800"/>
      <c r="N596" s="800"/>
      <c r="O596" s="800"/>
      <c r="P596" s="800"/>
      <c r="Q596" s="800"/>
      <c r="R596" s="800"/>
      <c r="S596" s="800"/>
      <c r="T596" s="800"/>
      <c r="U596" s="800"/>
    </row>
    <row r="597" spans="1:21" ht="15.75" customHeight="1">
      <c r="A597" s="682"/>
      <c r="B597" s="682"/>
      <c r="C597" s="404"/>
      <c r="D597" s="96"/>
      <c r="E597" s="96"/>
      <c r="F597" s="96"/>
      <c r="G597" s="96"/>
      <c r="H597" s="404"/>
      <c r="I597" s="404"/>
      <c r="J597" s="405"/>
      <c r="K597" s="404"/>
      <c r="L597" s="800"/>
      <c r="M597" s="800"/>
      <c r="N597" s="800"/>
      <c r="O597" s="800"/>
      <c r="P597" s="800"/>
      <c r="Q597" s="800"/>
      <c r="R597" s="800"/>
      <c r="S597" s="800"/>
      <c r="T597" s="800"/>
      <c r="U597" s="800"/>
    </row>
    <row r="598" spans="1:21" ht="15.75" customHeight="1">
      <c r="A598" s="682"/>
      <c r="B598" s="682"/>
      <c r="C598" s="404"/>
      <c r="D598" s="96"/>
      <c r="E598" s="96"/>
      <c r="F598" s="96"/>
      <c r="G598" s="96"/>
      <c r="H598" s="404"/>
      <c r="I598" s="404"/>
      <c r="J598" s="405"/>
      <c r="K598" s="404"/>
      <c r="L598" s="800"/>
      <c r="M598" s="800"/>
      <c r="N598" s="800"/>
      <c r="O598" s="800"/>
      <c r="P598" s="800"/>
      <c r="Q598" s="800"/>
      <c r="R598" s="800"/>
      <c r="S598" s="800"/>
      <c r="T598" s="800"/>
      <c r="U598" s="800"/>
    </row>
    <row r="599" spans="1:21" ht="12.75">
      <c r="J599" s="406"/>
    </row>
    <row r="600" spans="1:21" ht="12.75">
      <c r="J600" s="406"/>
    </row>
    <row r="601" spans="1:21" ht="12.75">
      <c r="J601" s="406"/>
    </row>
    <row r="602" spans="1:21" ht="12.75">
      <c r="J602" s="406"/>
    </row>
    <row r="603" spans="1:21" ht="12.75">
      <c r="J603" s="406"/>
    </row>
    <row r="604" spans="1:21" ht="12.75">
      <c r="J604" s="406"/>
    </row>
    <row r="605" spans="1:21" ht="12.75">
      <c r="J605" s="406"/>
    </row>
    <row r="606" spans="1:21" ht="12.75">
      <c r="J606" s="406"/>
    </row>
    <row r="607" spans="1:21" ht="12.75">
      <c r="J607" s="406"/>
    </row>
    <row r="608" spans="1:21" ht="12.75">
      <c r="J608" s="406"/>
    </row>
    <row r="609" spans="10:10" ht="12.75">
      <c r="J609" s="406"/>
    </row>
    <row r="610" spans="10:10" ht="12.75">
      <c r="J610" s="406"/>
    </row>
    <row r="611" spans="10:10" ht="12.75">
      <c r="J611" s="406"/>
    </row>
    <row r="612" spans="10:10" ht="12.75">
      <c r="J612" s="406"/>
    </row>
    <row r="613" spans="10:10" ht="12.75">
      <c r="J613" s="406"/>
    </row>
    <row r="614" spans="10:10" ht="12.75">
      <c r="J614" s="406"/>
    </row>
    <row r="615" spans="10:10" ht="12.75">
      <c r="J615" s="406"/>
    </row>
    <row r="616" spans="10:10" ht="12.75">
      <c r="J616" s="406"/>
    </row>
  </sheetData>
  <autoFilter ref="A1:K74" xr:uid="{00000000-0009-0000-0000-00000C000000}"/>
  <printOptions horizontalCentered="1" verticalCentered="1" gridLines="1"/>
  <pageMargins left="0.25" right="0.25" top="0.75" bottom="0.75" header="0" footer="0"/>
  <pageSetup paperSize="5" fitToHeight="0"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L2634"/>
  <sheetViews>
    <sheetView topLeftCell="A7" workbookViewId="0"/>
  </sheetViews>
  <sheetFormatPr defaultColWidth="12.5703125" defaultRowHeight="15" customHeight="1"/>
  <cols>
    <col min="1" max="1" width="10" customWidth="1"/>
    <col min="2" max="2" width="10.85546875" customWidth="1"/>
    <col min="3" max="3" width="14.7109375" customWidth="1"/>
    <col min="4" max="4" width="30.42578125" customWidth="1"/>
    <col min="5" max="5" width="48.140625" customWidth="1"/>
    <col min="6" max="6" width="21.42578125" customWidth="1"/>
    <col min="7" max="7" width="68.140625" customWidth="1"/>
    <col min="8" max="9" width="20.5703125" customWidth="1"/>
    <col min="10" max="10" width="31.42578125" customWidth="1"/>
    <col min="11" max="11" width="36.85546875" customWidth="1"/>
  </cols>
  <sheetData>
    <row r="1" spans="1:11" ht="15" customHeight="1">
      <c r="A1" s="407"/>
      <c r="B1" s="407" t="s">
        <v>17</v>
      </c>
      <c r="C1" s="407" t="s">
        <v>40</v>
      </c>
      <c r="D1" s="407" t="s">
        <v>41</v>
      </c>
      <c r="E1" s="407" t="s">
        <v>42</v>
      </c>
      <c r="F1" s="407" t="s">
        <v>798</v>
      </c>
      <c r="G1" s="407" t="s">
        <v>44</v>
      </c>
      <c r="H1" s="407" t="s">
        <v>45</v>
      </c>
      <c r="I1" s="407" t="s">
        <v>46</v>
      </c>
      <c r="J1" s="846" t="s">
        <v>47</v>
      </c>
      <c r="K1" s="408" t="s">
        <v>658</v>
      </c>
    </row>
    <row r="2" spans="1:11" ht="58.5" customHeight="1">
      <c r="A2" s="402"/>
      <c r="B2" s="402"/>
      <c r="C2" s="402"/>
      <c r="D2" s="402"/>
      <c r="E2" s="402"/>
      <c r="F2" s="402"/>
      <c r="G2" s="402"/>
      <c r="H2" s="402"/>
      <c r="I2" s="402"/>
      <c r="J2" s="847"/>
      <c r="K2" s="409"/>
    </row>
    <row r="3" spans="1:11" ht="88.5" customHeight="1">
      <c r="A3" s="410" t="s">
        <v>362</v>
      </c>
      <c r="B3" s="411">
        <v>11</v>
      </c>
      <c r="C3" s="412">
        <v>2007</v>
      </c>
      <c r="D3" s="413" t="s">
        <v>3092</v>
      </c>
      <c r="E3" s="414" t="s">
        <v>3093</v>
      </c>
      <c r="F3" s="414"/>
      <c r="G3" s="414" t="s">
        <v>3094</v>
      </c>
      <c r="H3" s="415" t="s">
        <v>3095</v>
      </c>
      <c r="I3" s="416"/>
      <c r="J3" s="417" t="s">
        <v>3096</v>
      </c>
      <c r="K3" s="418" t="s">
        <v>217</v>
      </c>
    </row>
    <row r="4" spans="1:11" ht="38.25">
      <c r="A4" s="410" t="s">
        <v>57</v>
      </c>
      <c r="B4" s="411">
        <v>11</v>
      </c>
      <c r="C4" s="412">
        <v>2010</v>
      </c>
      <c r="D4" s="414" t="s">
        <v>3097</v>
      </c>
      <c r="E4" s="414" t="s">
        <v>3098</v>
      </c>
      <c r="F4" s="414"/>
      <c r="G4" s="414" t="s">
        <v>3099</v>
      </c>
      <c r="H4" s="415" t="s">
        <v>3095</v>
      </c>
      <c r="I4" s="412"/>
      <c r="J4" s="419" t="s">
        <v>3100</v>
      </c>
      <c r="K4" s="418" t="s">
        <v>217</v>
      </c>
    </row>
    <row r="5" spans="1:11" ht="49.5">
      <c r="A5" s="410" t="s">
        <v>65</v>
      </c>
      <c r="B5" s="420">
        <v>11</v>
      </c>
      <c r="C5" s="415">
        <v>2011</v>
      </c>
      <c r="D5" s="421" t="s">
        <v>3101</v>
      </c>
      <c r="E5" s="421" t="s">
        <v>3102</v>
      </c>
      <c r="F5" s="416"/>
      <c r="G5" s="416" t="s">
        <v>3103</v>
      </c>
      <c r="H5" s="415" t="s">
        <v>3095</v>
      </c>
      <c r="I5" s="420"/>
      <c r="J5" s="848" t="s">
        <v>3100</v>
      </c>
      <c r="K5" s="418" t="s">
        <v>217</v>
      </c>
    </row>
    <row r="6" spans="1:11" ht="38.25">
      <c r="A6" s="410" t="s">
        <v>72</v>
      </c>
      <c r="B6" s="420">
        <v>11</v>
      </c>
      <c r="C6" s="412">
        <v>2012</v>
      </c>
      <c r="D6" s="422" t="s">
        <v>710</v>
      </c>
      <c r="E6" s="423" t="s">
        <v>3104</v>
      </c>
      <c r="F6" s="402"/>
      <c r="G6" s="423" t="s">
        <v>3105</v>
      </c>
      <c r="H6" s="412" t="s">
        <v>20</v>
      </c>
      <c r="I6" s="412"/>
      <c r="J6" s="848" t="s">
        <v>3106</v>
      </c>
      <c r="K6" s="418" t="s">
        <v>120</v>
      </c>
    </row>
    <row r="7" spans="1:11" ht="127.5">
      <c r="A7" s="410" t="s">
        <v>815</v>
      </c>
      <c r="B7" s="420">
        <v>11</v>
      </c>
      <c r="C7" s="412">
        <v>2014</v>
      </c>
      <c r="D7" s="297" t="s">
        <v>3107</v>
      </c>
      <c r="E7" s="297" t="s">
        <v>3108</v>
      </c>
      <c r="F7" s="424"/>
      <c r="G7" s="297" t="s">
        <v>3109</v>
      </c>
      <c r="H7" s="412" t="s">
        <v>3110</v>
      </c>
      <c r="I7" s="412"/>
      <c r="J7" s="848" t="s">
        <v>3111</v>
      </c>
      <c r="K7" s="418" t="s">
        <v>999</v>
      </c>
    </row>
    <row r="8" spans="1:11" ht="102">
      <c r="A8" s="410" t="s">
        <v>819</v>
      </c>
      <c r="B8" s="420">
        <v>11</v>
      </c>
      <c r="C8" s="412">
        <v>2014</v>
      </c>
      <c r="D8" s="425" t="s">
        <v>710</v>
      </c>
      <c r="E8" s="297" t="s">
        <v>3112</v>
      </c>
      <c r="F8" s="424"/>
      <c r="G8" s="297" t="s">
        <v>3113</v>
      </c>
      <c r="H8" s="412" t="s">
        <v>20</v>
      </c>
      <c r="I8" s="412" t="s">
        <v>3114</v>
      </c>
      <c r="J8" s="848" t="s">
        <v>3115</v>
      </c>
      <c r="K8" s="418" t="s">
        <v>217</v>
      </c>
    </row>
    <row r="9" spans="1:11" ht="178.5">
      <c r="A9" s="410" t="s">
        <v>824</v>
      </c>
      <c r="B9" s="420">
        <v>11</v>
      </c>
      <c r="C9" s="412">
        <v>2015</v>
      </c>
      <c r="D9" s="297" t="s">
        <v>3116</v>
      </c>
      <c r="E9" s="297" t="s">
        <v>3117</v>
      </c>
      <c r="F9" s="5"/>
      <c r="G9" s="426" t="s">
        <v>3118</v>
      </c>
      <c r="H9" s="412" t="s">
        <v>20</v>
      </c>
      <c r="I9" s="412" t="s">
        <v>3119</v>
      </c>
      <c r="J9" s="848" t="s">
        <v>3120</v>
      </c>
      <c r="K9" s="418" t="s">
        <v>71</v>
      </c>
    </row>
    <row r="10" spans="1:11" ht="47.25" customHeight="1">
      <c r="A10" s="410" t="s">
        <v>827</v>
      </c>
      <c r="B10" s="420">
        <v>11</v>
      </c>
      <c r="C10" s="412">
        <v>2018</v>
      </c>
      <c r="D10" s="297" t="s">
        <v>3121</v>
      </c>
      <c r="E10" s="297" t="s">
        <v>3122</v>
      </c>
      <c r="F10" s="402"/>
      <c r="G10" s="426" t="s">
        <v>3123</v>
      </c>
      <c r="H10" s="293" t="s">
        <v>20</v>
      </c>
      <c r="I10" s="293" t="s">
        <v>3119</v>
      </c>
      <c r="J10" s="849" t="s">
        <v>3124</v>
      </c>
      <c r="K10" s="418" t="s">
        <v>71</v>
      </c>
    </row>
    <row r="11" spans="1:11" ht="72.75" customHeight="1">
      <c r="A11" s="410" t="s">
        <v>829</v>
      </c>
      <c r="B11" s="420">
        <v>11</v>
      </c>
      <c r="C11" s="412">
        <v>2018</v>
      </c>
      <c r="D11" s="297" t="s">
        <v>3121</v>
      </c>
      <c r="E11" s="426" t="s">
        <v>3125</v>
      </c>
      <c r="F11" s="402"/>
      <c r="G11" s="426" t="s">
        <v>3123</v>
      </c>
      <c r="H11" s="293" t="s">
        <v>20</v>
      </c>
      <c r="I11" s="293" t="s">
        <v>3119</v>
      </c>
      <c r="J11" s="849" t="s">
        <v>3126</v>
      </c>
      <c r="K11" s="418" t="s">
        <v>71</v>
      </c>
    </row>
    <row r="12" spans="1:11" ht="63.75">
      <c r="A12" s="410" t="s">
        <v>831</v>
      </c>
      <c r="B12" s="420">
        <v>11</v>
      </c>
      <c r="C12" s="412">
        <v>2019</v>
      </c>
      <c r="D12" s="427" t="s">
        <v>3127</v>
      </c>
      <c r="E12" s="427" t="s">
        <v>3128</v>
      </c>
      <c r="F12" s="424"/>
      <c r="G12" s="427" t="s">
        <v>3129</v>
      </c>
      <c r="H12" s="412" t="s">
        <v>20</v>
      </c>
      <c r="I12" s="412" t="s">
        <v>3130</v>
      </c>
      <c r="J12" s="848" t="s">
        <v>3131</v>
      </c>
      <c r="K12" s="418" t="s">
        <v>71</v>
      </c>
    </row>
    <row r="13" spans="1:11" ht="15" customHeight="1">
      <c r="A13" s="410" t="s">
        <v>836</v>
      </c>
      <c r="B13" s="412">
        <v>11</v>
      </c>
      <c r="C13" s="412">
        <v>2021</v>
      </c>
      <c r="D13" s="428" t="s">
        <v>3132</v>
      </c>
      <c r="E13" s="428" t="s">
        <v>3133</v>
      </c>
      <c r="F13" s="429"/>
      <c r="G13" s="429" t="s">
        <v>3134</v>
      </c>
      <c r="H13" s="412" t="s">
        <v>28</v>
      </c>
      <c r="I13" s="412"/>
      <c r="J13" s="850" t="s">
        <v>3135</v>
      </c>
      <c r="K13" s="418" t="s">
        <v>71</v>
      </c>
    </row>
    <row r="14" spans="1:11" ht="15" customHeight="1">
      <c r="A14" s="410" t="s">
        <v>840</v>
      </c>
      <c r="B14" s="412">
        <v>11</v>
      </c>
      <c r="C14" s="412">
        <v>2021</v>
      </c>
      <c r="D14" s="428" t="s">
        <v>3136</v>
      </c>
      <c r="E14" s="428" t="s">
        <v>3133</v>
      </c>
      <c r="F14" s="429"/>
      <c r="G14" s="429" t="s">
        <v>3137</v>
      </c>
      <c r="H14" s="412" t="s">
        <v>28</v>
      </c>
      <c r="I14" s="412"/>
      <c r="J14" s="850" t="s">
        <v>3138</v>
      </c>
      <c r="K14" s="418" t="s">
        <v>71</v>
      </c>
    </row>
    <row r="15" spans="1:11" ht="15" customHeight="1">
      <c r="A15" s="410" t="s">
        <v>845</v>
      </c>
      <c r="B15" s="412">
        <v>11</v>
      </c>
      <c r="C15" s="412">
        <v>2021</v>
      </c>
      <c r="D15" s="428" t="s">
        <v>3139</v>
      </c>
      <c r="E15" s="428" t="s">
        <v>3133</v>
      </c>
      <c r="F15" s="429"/>
      <c r="G15" s="429" t="s">
        <v>3137</v>
      </c>
      <c r="H15" s="412" t="s">
        <v>28</v>
      </c>
      <c r="I15" s="412"/>
      <c r="J15" s="850" t="s">
        <v>3138</v>
      </c>
      <c r="K15" s="418" t="s">
        <v>71</v>
      </c>
    </row>
    <row r="16" spans="1:11" ht="15" customHeight="1">
      <c r="A16" s="410" t="s">
        <v>850</v>
      </c>
      <c r="B16" s="412">
        <v>11</v>
      </c>
      <c r="C16" s="412">
        <v>2021</v>
      </c>
      <c r="D16" s="428" t="s">
        <v>3140</v>
      </c>
      <c r="E16" s="428" t="s">
        <v>3133</v>
      </c>
      <c r="F16" s="429"/>
      <c r="G16" s="429" t="s">
        <v>3137</v>
      </c>
      <c r="H16" s="412" t="s">
        <v>28</v>
      </c>
      <c r="I16" s="412"/>
      <c r="J16" s="850" t="s">
        <v>3138</v>
      </c>
      <c r="K16" s="418" t="s">
        <v>71</v>
      </c>
    </row>
    <row r="17" spans="1:11" ht="15" customHeight="1">
      <c r="A17" s="410" t="s">
        <v>854</v>
      </c>
      <c r="B17" s="412">
        <v>11</v>
      </c>
      <c r="C17" s="412">
        <v>2021</v>
      </c>
      <c r="D17" s="428" t="s">
        <v>3141</v>
      </c>
      <c r="E17" s="428" t="s">
        <v>3133</v>
      </c>
      <c r="F17" s="429"/>
      <c r="G17" s="429" t="s">
        <v>3137</v>
      </c>
      <c r="H17" s="412" t="s">
        <v>28</v>
      </c>
      <c r="I17" s="412"/>
      <c r="J17" s="850" t="s">
        <v>3138</v>
      </c>
      <c r="K17" s="418" t="s">
        <v>71</v>
      </c>
    </row>
    <row r="18" spans="1:11" ht="15" customHeight="1">
      <c r="A18" s="410" t="s">
        <v>140</v>
      </c>
      <c r="B18" s="412">
        <v>11</v>
      </c>
      <c r="C18" s="412">
        <v>2021</v>
      </c>
      <c r="D18" s="428" t="s">
        <v>3142</v>
      </c>
      <c r="E18" s="428" t="s">
        <v>3133</v>
      </c>
      <c r="F18" s="429"/>
      <c r="G18" s="429" t="s">
        <v>3137</v>
      </c>
      <c r="H18" s="412" t="s">
        <v>28</v>
      </c>
      <c r="I18" s="412"/>
      <c r="J18" s="850" t="s">
        <v>3143</v>
      </c>
      <c r="K18" s="418" t="s">
        <v>71</v>
      </c>
    </row>
    <row r="19" spans="1:11" ht="15" customHeight="1">
      <c r="A19" s="410" t="s">
        <v>862</v>
      </c>
      <c r="B19" s="412">
        <v>11</v>
      </c>
      <c r="C19" s="412">
        <v>2021</v>
      </c>
      <c r="D19" s="428" t="s">
        <v>3144</v>
      </c>
      <c r="E19" s="428" t="s">
        <v>3145</v>
      </c>
      <c r="F19" s="429"/>
      <c r="G19" s="429" t="s">
        <v>3146</v>
      </c>
      <c r="H19" s="412" t="s">
        <v>35</v>
      </c>
      <c r="I19" s="412"/>
      <c r="J19" s="850" t="s">
        <v>3143</v>
      </c>
      <c r="K19" s="418" t="s">
        <v>71</v>
      </c>
    </row>
    <row r="20" spans="1:11" ht="15" customHeight="1">
      <c r="A20" s="410" t="s">
        <v>865</v>
      </c>
      <c r="B20" s="412">
        <v>11</v>
      </c>
      <c r="C20" s="412">
        <v>2021</v>
      </c>
      <c r="D20" s="428" t="s">
        <v>3147</v>
      </c>
      <c r="E20" s="428" t="s">
        <v>3148</v>
      </c>
      <c r="F20" s="429"/>
      <c r="G20" s="429" t="s">
        <v>3149</v>
      </c>
      <c r="H20" s="412" t="s">
        <v>35</v>
      </c>
      <c r="I20" s="412"/>
      <c r="J20" s="850" t="s">
        <v>3138</v>
      </c>
      <c r="K20" s="418" t="s">
        <v>71</v>
      </c>
    </row>
    <row r="21" spans="1:11" ht="15" customHeight="1">
      <c r="A21" s="410" t="s">
        <v>869</v>
      </c>
      <c r="B21" s="412">
        <v>11</v>
      </c>
      <c r="C21" s="412">
        <v>2021</v>
      </c>
      <c r="D21" s="428" t="s">
        <v>3150</v>
      </c>
      <c r="E21" s="428" t="s">
        <v>3151</v>
      </c>
      <c r="F21" s="429"/>
      <c r="G21" s="429" t="s">
        <v>3152</v>
      </c>
      <c r="H21" s="412" t="s">
        <v>35</v>
      </c>
      <c r="I21" s="412"/>
      <c r="J21" s="850" t="s">
        <v>3138</v>
      </c>
      <c r="K21" s="418" t="s">
        <v>71</v>
      </c>
    </row>
    <row r="22" spans="1:11" ht="15" customHeight="1">
      <c r="A22" s="410" t="s">
        <v>872</v>
      </c>
      <c r="B22" s="412">
        <v>11</v>
      </c>
      <c r="C22" s="412">
        <v>2021</v>
      </c>
      <c r="D22" s="428" t="s">
        <v>3153</v>
      </c>
      <c r="E22" s="428" t="s">
        <v>3154</v>
      </c>
      <c r="F22" s="429"/>
      <c r="G22" s="429" t="s">
        <v>3155</v>
      </c>
      <c r="H22" s="412" t="s">
        <v>20</v>
      </c>
      <c r="I22" s="412"/>
      <c r="J22" s="850" t="s">
        <v>3138</v>
      </c>
      <c r="K22" s="418" t="s">
        <v>71</v>
      </c>
    </row>
    <row r="23" spans="1:11" ht="15" customHeight="1">
      <c r="A23" s="410" t="s">
        <v>875</v>
      </c>
      <c r="B23" s="412">
        <v>11</v>
      </c>
      <c r="C23" s="412">
        <v>2021</v>
      </c>
      <c r="D23" s="428" t="s">
        <v>3156</v>
      </c>
      <c r="E23" s="428" t="s">
        <v>3133</v>
      </c>
      <c r="F23" s="429"/>
      <c r="G23" s="429" t="s">
        <v>3157</v>
      </c>
      <c r="H23" s="412" t="s">
        <v>28</v>
      </c>
      <c r="I23" s="412"/>
      <c r="J23" s="850" t="s">
        <v>3158</v>
      </c>
      <c r="K23" s="418" t="s">
        <v>71</v>
      </c>
    </row>
    <row r="24" spans="1:11" ht="33">
      <c r="A24" s="410" t="s">
        <v>878</v>
      </c>
      <c r="B24" s="412">
        <v>11</v>
      </c>
      <c r="C24" s="412">
        <v>2021</v>
      </c>
      <c r="D24" s="428" t="s">
        <v>3159</v>
      </c>
      <c r="E24" s="428" t="s">
        <v>3160</v>
      </c>
      <c r="F24" s="429"/>
      <c r="G24" s="429" t="s">
        <v>3161</v>
      </c>
      <c r="H24" s="412" t="s">
        <v>35</v>
      </c>
      <c r="I24" s="412"/>
      <c r="J24" s="850" t="s">
        <v>3138</v>
      </c>
      <c r="K24" s="418" t="s">
        <v>217</v>
      </c>
    </row>
    <row r="25" spans="1:11" ht="33">
      <c r="A25" s="410" t="s">
        <v>882</v>
      </c>
      <c r="B25" s="412">
        <v>11</v>
      </c>
      <c r="C25" s="412">
        <v>2021</v>
      </c>
      <c r="D25" s="428" t="s">
        <v>3162</v>
      </c>
      <c r="E25" s="428" t="s">
        <v>3133</v>
      </c>
      <c r="F25" s="429"/>
      <c r="G25" s="429" t="s">
        <v>3163</v>
      </c>
      <c r="H25" s="412" t="s">
        <v>28</v>
      </c>
      <c r="I25" s="412"/>
      <c r="J25" s="850" t="s">
        <v>3138</v>
      </c>
      <c r="K25" s="418" t="s">
        <v>217</v>
      </c>
    </row>
    <row r="26" spans="1:11" ht="33">
      <c r="A26" s="410" t="s">
        <v>183</v>
      </c>
      <c r="B26" s="412">
        <v>11</v>
      </c>
      <c r="C26" s="412">
        <v>2021</v>
      </c>
      <c r="D26" s="428" t="s">
        <v>3164</v>
      </c>
      <c r="E26" s="428" t="s">
        <v>3133</v>
      </c>
      <c r="F26" s="429"/>
      <c r="G26" s="429" t="s">
        <v>3165</v>
      </c>
      <c r="H26" s="412" t="s">
        <v>28</v>
      </c>
      <c r="I26" s="412"/>
      <c r="J26" s="850" t="s">
        <v>3166</v>
      </c>
      <c r="K26" s="418" t="s">
        <v>71</v>
      </c>
    </row>
    <row r="27" spans="1:11" ht="33">
      <c r="A27" s="410" t="s">
        <v>890</v>
      </c>
      <c r="B27" s="412">
        <v>11</v>
      </c>
      <c r="C27" s="412">
        <v>2021</v>
      </c>
      <c r="D27" s="428" t="s">
        <v>3167</v>
      </c>
      <c r="E27" s="428" t="s">
        <v>3133</v>
      </c>
      <c r="F27" s="429"/>
      <c r="G27" s="429" t="s">
        <v>3168</v>
      </c>
      <c r="H27" s="412" t="s">
        <v>28</v>
      </c>
      <c r="I27" s="412"/>
      <c r="J27" s="850" t="s">
        <v>3169</v>
      </c>
      <c r="K27" s="418" t="s">
        <v>71</v>
      </c>
    </row>
    <row r="28" spans="1:11" ht="33">
      <c r="A28" s="410" t="s">
        <v>450</v>
      </c>
      <c r="B28" s="412">
        <v>11</v>
      </c>
      <c r="C28" s="412">
        <v>2021</v>
      </c>
      <c r="D28" s="428" t="s">
        <v>3170</v>
      </c>
      <c r="E28" s="428" t="s">
        <v>3133</v>
      </c>
      <c r="F28" s="429"/>
      <c r="G28" s="429" t="s">
        <v>3168</v>
      </c>
      <c r="H28" s="412" t="s">
        <v>28</v>
      </c>
      <c r="I28" s="412"/>
      <c r="J28" s="850" t="s">
        <v>3171</v>
      </c>
      <c r="K28" s="418" t="s">
        <v>71</v>
      </c>
    </row>
    <row r="29" spans="1:11" ht="33">
      <c r="A29" s="410" t="s">
        <v>898</v>
      </c>
      <c r="B29" s="412">
        <v>11</v>
      </c>
      <c r="C29" s="412">
        <v>2021</v>
      </c>
      <c r="D29" s="428" t="s">
        <v>3172</v>
      </c>
      <c r="E29" s="428" t="s">
        <v>3133</v>
      </c>
      <c r="F29" s="429"/>
      <c r="G29" s="429" t="s">
        <v>3168</v>
      </c>
      <c r="H29" s="412" t="s">
        <v>28</v>
      </c>
      <c r="I29" s="412"/>
      <c r="J29" s="850" t="s">
        <v>3169</v>
      </c>
      <c r="K29" s="418" t="s">
        <v>71</v>
      </c>
    </row>
    <row r="30" spans="1:11" ht="33">
      <c r="A30" s="410" t="s">
        <v>203</v>
      </c>
      <c r="B30" s="412">
        <v>11</v>
      </c>
      <c r="C30" s="412">
        <v>2021</v>
      </c>
      <c r="D30" s="428" t="s">
        <v>3173</v>
      </c>
      <c r="E30" s="428" t="s">
        <v>3174</v>
      </c>
      <c r="F30" s="429"/>
      <c r="G30" s="429" t="s">
        <v>3175</v>
      </c>
      <c r="H30" s="412" t="s">
        <v>28</v>
      </c>
      <c r="I30" s="412"/>
      <c r="J30" s="850" t="s">
        <v>3135</v>
      </c>
      <c r="K30" s="418" t="s">
        <v>71</v>
      </c>
    </row>
    <row r="31" spans="1:11" ht="33">
      <c r="A31" s="410" t="s">
        <v>906</v>
      </c>
      <c r="B31" s="412">
        <v>11</v>
      </c>
      <c r="C31" s="412">
        <v>2021</v>
      </c>
      <c r="D31" s="428" t="s">
        <v>3176</v>
      </c>
      <c r="E31" s="428" t="s">
        <v>3177</v>
      </c>
      <c r="F31" s="429"/>
      <c r="G31" s="428" t="s">
        <v>3178</v>
      </c>
      <c r="H31" s="412" t="s">
        <v>609</v>
      </c>
      <c r="I31" s="412"/>
      <c r="J31" s="850" t="s">
        <v>3179</v>
      </c>
      <c r="K31" s="418" t="s">
        <v>71</v>
      </c>
    </row>
    <row r="32" spans="1:11" ht="33">
      <c r="A32" s="410" t="s">
        <v>910</v>
      </c>
      <c r="B32" s="412">
        <v>11</v>
      </c>
      <c r="C32" s="412">
        <v>2021</v>
      </c>
      <c r="D32" s="428" t="s">
        <v>3180</v>
      </c>
      <c r="E32" s="429" t="s">
        <v>3181</v>
      </c>
      <c r="F32" s="429"/>
      <c r="G32" s="429" t="s">
        <v>3182</v>
      </c>
      <c r="H32" s="430" t="s">
        <v>35</v>
      </c>
      <c r="I32" s="412"/>
      <c r="J32" s="850" t="s">
        <v>3143</v>
      </c>
      <c r="K32" s="418" t="s">
        <v>217</v>
      </c>
    </row>
    <row r="33" spans="1:12" ht="16.5">
      <c r="A33" s="410" t="s">
        <v>913</v>
      </c>
      <c r="B33" s="412">
        <v>11</v>
      </c>
      <c r="C33" s="412">
        <v>2021</v>
      </c>
      <c r="D33" s="428" t="s">
        <v>3183</v>
      </c>
      <c r="E33" s="428" t="s">
        <v>3184</v>
      </c>
      <c r="F33" s="429"/>
      <c r="G33" s="429" t="s">
        <v>3185</v>
      </c>
      <c r="H33" s="412" t="s">
        <v>28</v>
      </c>
      <c r="I33" s="412"/>
      <c r="J33" s="850" t="s">
        <v>3186</v>
      </c>
      <c r="K33" s="418" t="s">
        <v>56</v>
      </c>
      <c r="L33" s="323">
        <v>1</v>
      </c>
    </row>
    <row r="34" spans="1:12" ht="49.5">
      <c r="A34" s="410" t="s">
        <v>223</v>
      </c>
      <c r="B34" s="412">
        <v>11</v>
      </c>
      <c r="C34" s="412">
        <v>2021</v>
      </c>
      <c r="D34" s="428" t="s">
        <v>3187</v>
      </c>
      <c r="E34" s="428" t="s">
        <v>3184</v>
      </c>
      <c r="F34" s="429"/>
      <c r="G34" s="429" t="s">
        <v>3188</v>
      </c>
      <c r="H34" s="412" t="s">
        <v>28</v>
      </c>
      <c r="I34" s="412"/>
      <c r="J34" s="850" t="s">
        <v>3189</v>
      </c>
      <c r="K34" s="418" t="s">
        <v>56</v>
      </c>
      <c r="L34" s="323">
        <v>1</v>
      </c>
    </row>
    <row r="35" spans="1:12" ht="49.5">
      <c r="A35" s="410" t="s">
        <v>921</v>
      </c>
      <c r="B35" s="412">
        <v>11</v>
      </c>
      <c r="C35" s="412">
        <v>2021</v>
      </c>
      <c r="D35" s="428" t="s">
        <v>3190</v>
      </c>
      <c r="E35" s="428" t="s">
        <v>3184</v>
      </c>
      <c r="F35" s="429"/>
      <c r="G35" s="429" t="s">
        <v>3191</v>
      </c>
      <c r="H35" s="412" t="s">
        <v>28</v>
      </c>
      <c r="I35" s="412"/>
      <c r="J35" s="850" t="s">
        <v>3189</v>
      </c>
      <c r="K35" s="418" t="s">
        <v>56</v>
      </c>
      <c r="L35" s="323">
        <v>1</v>
      </c>
    </row>
    <row r="36" spans="1:12" ht="33">
      <c r="A36" s="410" t="s">
        <v>924</v>
      </c>
      <c r="B36" s="412">
        <v>11</v>
      </c>
      <c r="C36" s="412">
        <v>2021</v>
      </c>
      <c r="D36" s="428" t="s">
        <v>3192</v>
      </c>
      <c r="E36" s="429" t="s">
        <v>3193</v>
      </c>
      <c r="F36" s="429"/>
      <c r="G36" s="429" t="s">
        <v>3194</v>
      </c>
      <c r="H36" s="412" t="s">
        <v>609</v>
      </c>
      <c r="I36" s="412"/>
      <c r="J36" s="850" t="s">
        <v>3195</v>
      </c>
      <c r="K36" s="418" t="s">
        <v>889</v>
      </c>
    </row>
    <row r="37" spans="1:12" ht="33">
      <c r="A37" s="410" t="s">
        <v>928</v>
      </c>
      <c r="B37" s="412">
        <v>11</v>
      </c>
      <c r="C37" s="412">
        <v>2021</v>
      </c>
      <c r="D37" s="428" t="s">
        <v>3196</v>
      </c>
      <c r="E37" s="428" t="s">
        <v>3196</v>
      </c>
      <c r="F37" s="429"/>
      <c r="G37" s="429" t="s">
        <v>3197</v>
      </c>
      <c r="H37" s="412" t="s">
        <v>35</v>
      </c>
      <c r="I37" s="412"/>
      <c r="J37" s="850" t="s">
        <v>3198</v>
      </c>
      <c r="K37" s="418" t="s">
        <v>56</v>
      </c>
      <c r="L37" s="323">
        <v>1</v>
      </c>
    </row>
    <row r="38" spans="1:12" ht="33">
      <c r="A38" s="410" t="s">
        <v>483</v>
      </c>
      <c r="B38" s="420">
        <v>11</v>
      </c>
      <c r="C38" s="412">
        <v>2021</v>
      </c>
      <c r="D38" s="428" t="s">
        <v>3199</v>
      </c>
      <c r="E38" s="429" t="s">
        <v>3200</v>
      </c>
      <c r="F38" s="429"/>
      <c r="G38" s="429" t="s">
        <v>3201</v>
      </c>
      <c r="H38" s="412" t="s">
        <v>35</v>
      </c>
      <c r="I38" s="415"/>
      <c r="J38" s="851" t="s">
        <v>3202</v>
      </c>
      <c r="K38" s="418" t="s">
        <v>89</v>
      </c>
    </row>
    <row r="39" spans="1:12" ht="33">
      <c r="A39" s="410" t="s">
        <v>488</v>
      </c>
      <c r="B39" s="420">
        <v>11</v>
      </c>
      <c r="C39" s="412">
        <v>2021</v>
      </c>
      <c r="D39" s="428" t="s">
        <v>3203</v>
      </c>
      <c r="E39" s="429" t="s">
        <v>3204</v>
      </c>
      <c r="F39" s="429"/>
      <c r="G39" s="429" t="s">
        <v>3205</v>
      </c>
      <c r="H39" s="412" t="s">
        <v>35</v>
      </c>
      <c r="I39" s="415"/>
      <c r="J39" s="851" t="s">
        <v>3206</v>
      </c>
      <c r="K39" s="418" t="s">
        <v>217</v>
      </c>
    </row>
    <row r="40" spans="1:12" ht="33">
      <c r="A40" s="410" t="s">
        <v>938</v>
      </c>
      <c r="B40" s="420">
        <v>11</v>
      </c>
      <c r="C40" s="412">
        <v>2021</v>
      </c>
      <c r="D40" s="428" t="s">
        <v>3207</v>
      </c>
      <c r="E40" s="429" t="s">
        <v>3204</v>
      </c>
      <c r="F40" s="429"/>
      <c r="G40" s="429" t="s">
        <v>3205</v>
      </c>
      <c r="H40" s="412" t="s">
        <v>35</v>
      </c>
      <c r="I40" s="415"/>
      <c r="J40" s="851" t="s">
        <v>3206</v>
      </c>
      <c r="K40" s="418" t="s">
        <v>217</v>
      </c>
    </row>
    <row r="41" spans="1:12" ht="33">
      <c r="A41" s="410" t="s">
        <v>942</v>
      </c>
      <c r="B41" s="420">
        <v>11</v>
      </c>
      <c r="C41" s="412">
        <v>2021</v>
      </c>
      <c r="D41" s="428" t="s">
        <v>3208</v>
      </c>
      <c r="E41" s="429" t="s">
        <v>3204</v>
      </c>
      <c r="F41" s="429"/>
      <c r="G41" s="429" t="s">
        <v>3205</v>
      </c>
      <c r="H41" s="412" t="s">
        <v>35</v>
      </c>
      <c r="I41" s="415"/>
      <c r="J41" s="851" t="s">
        <v>3206</v>
      </c>
      <c r="K41" s="418" t="s">
        <v>217</v>
      </c>
    </row>
    <row r="42" spans="1:12" ht="33">
      <c r="A42" s="410" t="s">
        <v>946</v>
      </c>
      <c r="B42" s="420">
        <v>11</v>
      </c>
      <c r="C42" s="412">
        <v>2021</v>
      </c>
      <c r="D42" s="428" t="s">
        <v>3209</v>
      </c>
      <c r="E42" s="429" t="s">
        <v>3204</v>
      </c>
      <c r="F42" s="429"/>
      <c r="G42" s="429" t="s">
        <v>3205</v>
      </c>
      <c r="H42" s="412" t="s">
        <v>35</v>
      </c>
      <c r="I42" s="415"/>
      <c r="J42" s="851" t="s">
        <v>3206</v>
      </c>
      <c r="K42" s="418" t="s">
        <v>217</v>
      </c>
    </row>
    <row r="43" spans="1:12" ht="33">
      <c r="A43" s="410" t="s">
        <v>950</v>
      </c>
      <c r="B43" s="420">
        <v>11</v>
      </c>
      <c r="C43" s="412">
        <v>2021</v>
      </c>
      <c r="D43" s="428" t="s">
        <v>3210</v>
      </c>
      <c r="E43" s="429" t="s">
        <v>3204</v>
      </c>
      <c r="F43" s="429"/>
      <c r="G43" s="429" t="s">
        <v>3205</v>
      </c>
      <c r="H43" s="412" t="s">
        <v>35</v>
      </c>
      <c r="I43" s="415"/>
      <c r="J43" s="851" t="s">
        <v>3206</v>
      </c>
      <c r="K43" s="418" t="s">
        <v>217</v>
      </c>
    </row>
    <row r="44" spans="1:12" ht="33">
      <c r="A44" s="410" t="s">
        <v>954</v>
      </c>
      <c r="B44" s="420">
        <v>11</v>
      </c>
      <c r="C44" s="412">
        <v>2021</v>
      </c>
      <c r="D44" s="428" t="s">
        <v>3211</v>
      </c>
      <c r="E44" s="429" t="s">
        <v>3212</v>
      </c>
      <c r="F44" s="429"/>
      <c r="G44" s="429" t="s">
        <v>3213</v>
      </c>
      <c r="H44" s="412" t="s">
        <v>35</v>
      </c>
      <c r="I44" s="415"/>
      <c r="J44" s="851" t="s">
        <v>3214</v>
      </c>
      <c r="K44" s="418" t="s">
        <v>56</v>
      </c>
      <c r="L44" s="323">
        <v>1</v>
      </c>
    </row>
    <row r="45" spans="1:12" ht="33">
      <c r="A45" s="410" t="s">
        <v>958</v>
      </c>
      <c r="B45" s="420">
        <v>11</v>
      </c>
      <c r="C45" s="412">
        <v>2021</v>
      </c>
      <c r="D45" s="428" t="s">
        <v>3215</v>
      </c>
      <c r="E45" s="429" t="s">
        <v>3216</v>
      </c>
      <c r="F45" s="429"/>
      <c r="G45" s="429" t="s">
        <v>3217</v>
      </c>
      <c r="H45" s="412" t="s">
        <v>35</v>
      </c>
      <c r="I45" s="415"/>
      <c r="J45" s="851" t="s">
        <v>3206</v>
      </c>
      <c r="K45" s="418" t="s">
        <v>217</v>
      </c>
    </row>
    <row r="46" spans="1:12" ht="33">
      <c r="A46" s="410" t="s">
        <v>963</v>
      </c>
      <c r="B46" s="420">
        <v>11</v>
      </c>
      <c r="C46" s="412">
        <v>2021</v>
      </c>
      <c r="D46" s="428" t="s">
        <v>3218</v>
      </c>
      <c r="E46" s="429" t="s">
        <v>3216</v>
      </c>
      <c r="F46" s="429"/>
      <c r="G46" s="429" t="s">
        <v>3219</v>
      </c>
      <c r="H46" s="412" t="s">
        <v>35</v>
      </c>
      <c r="I46" s="415"/>
      <c r="J46" s="851" t="s">
        <v>3206</v>
      </c>
      <c r="K46" s="418" t="s">
        <v>217</v>
      </c>
    </row>
    <row r="47" spans="1:12" ht="33">
      <c r="A47" s="410" t="s">
        <v>968</v>
      </c>
      <c r="B47" s="420">
        <v>11</v>
      </c>
      <c r="C47" s="412">
        <v>2021</v>
      </c>
      <c r="D47" s="428" t="s">
        <v>3220</v>
      </c>
      <c r="E47" s="429" t="s">
        <v>3204</v>
      </c>
      <c r="F47" s="429"/>
      <c r="G47" s="429" t="s">
        <v>3221</v>
      </c>
      <c r="H47" s="412" t="s">
        <v>35</v>
      </c>
      <c r="I47" s="415"/>
      <c r="J47" s="851" t="s">
        <v>3214</v>
      </c>
      <c r="K47" s="418" t="s">
        <v>56</v>
      </c>
      <c r="L47" s="323">
        <v>1</v>
      </c>
    </row>
    <row r="48" spans="1:12" ht="33">
      <c r="A48" s="410" t="s">
        <v>974</v>
      </c>
      <c r="B48" s="420">
        <v>11</v>
      </c>
      <c r="C48" s="412">
        <v>2021</v>
      </c>
      <c r="D48" s="428" t="s">
        <v>3222</v>
      </c>
      <c r="E48" s="429" t="s">
        <v>3204</v>
      </c>
      <c r="F48" s="429"/>
      <c r="G48" s="429" t="s">
        <v>3221</v>
      </c>
      <c r="H48" s="412" t="s">
        <v>35</v>
      </c>
      <c r="I48" s="415"/>
      <c r="J48" s="851" t="s">
        <v>3214</v>
      </c>
      <c r="K48" s="418" t="s">
        <v>56</v>
      </c>
      <c r="L48" s="323">
        <v>1</v>
      </c>
    </row>
    <row r="49" spans="1:12" ht="33">
      <c r="A49" s="410" t="s">
        <v>979</v>
      </c>
      <c r="B49" s="420">
        <v>11</v>
      </c>
      <c r="C49" s="412">
        <v>2021</v>
      </c>
      <c r="D49" s="428" t="s">
        <v>3223</v>
      </c>
      <c r="E49" s="429" t="s">
        <v>3204</v>
      </c>
      <c r="F49" s="429"/>
      <c r="G49" s="429" t="s">
        <v>3224</v>
      </c>
      <c r="H49" s="412" t="s">
        <v>35</v>
      </c>
      <c r="I49" s="415"/>
      <c r="J49" s="851" t="s">
        <v>3214</v>
      </c>
      <c r="K49" s="418" t="s">
        <v>56</v>
      </c>
      <c r="L49" s="323">
        <v>1</v>
      </c>
    </row>
    <row r="50" spans="1:12" ht="33">
      <c r="A50" s="410" t="s">
        <v>293</v>
      </c>
      <c r="B50" s="420">
        <v>11</v>
      </c>
      <c r="C50" s="412">
        <v>2021</v>
      </c>
      <c r="D50" s="428" t="s">
        <v>3225</v>
      </c>
      <c r="E50" s="429" t="s">
        <v>3204</v>
      </c>
      <c r="F50" s="429"/>
      <c r="G50" s="429" t="s">
        <v>3224</v>
      </c>
      <c r="H50" s="412" t="s">
        <v>35</v>
      </c>
      <c r="I50" s="415"/>
      <c r="J50" s="851" t="s">
        <v>3214</v>
      </c>
      <c r="K50" s="418" t="s">
        <v>56</v>
      </c>
      <c r="L50" s="323">
        <v>1</v>
      </c>
    </row>
    <row r="51" spans="1:12" ht="33">
      <c r="A51" s="410" t="s">
        <v>299</v>
      </c>
      <c r="B51" s="420">
        <v>11</v>
      </c>
      <c r="C51" s="412">
        <v>2021</v>
      </c>
      <c r="D51" s="428" t="s">
        <v>3226</v>
      </c>
      <c r="E51" s="429" t="s">
        <v>3204</v>
      </c>
      <c r="F51" s="429"/>
      <c r="G51" s="429" t="s">
        <v>3224</v>
      </c>
      <c r="H51" s="412" t="s">
        <v>35</v>
      </c>
      <c r="I51" s="415"/>
      <c r="J51" s="851" t="s">
        <v>3206</v>
      </c>
      <c r="K51" s="418" t="s">
        <v>217</v>
      </c>
    </row>
    <row r="52" spans="1:12" ht="33">
      <c r="A52" s="410" t="s">
        <v>305</v>
      </c>
      <c r="B52" s="420">
        <v>11</v>
      </c>
      <c r="C52" s="412">
        <v>2021</v>
      </c>
      <c r="D52" s="428" t="s">
        <v>3227</v>
      </c>
      <c r="E52" s="429" t="s">
        <v>3228</v>
      </c>
      <c r="F52" s="429"/>
      <c r="G52" s="429" t="s">
        <v>3221</v>
      </c>
      <c r="H52" s="412" t="s">
        <v>35</v>
      </c>
      <c r="I52" s="415"/>
      <c r="J52" s="851" t="s">
        <v>3214</v>
      </c>
      <c r="K52" s="418" t="s">
        <v>56</v>
      </c>
      <c r="L52" s="323">
        <v>1</v>
      </c>
    </row>
    <row r="53" spans="1:12" ht="33">
      <c r="A53" s="410" t="s">
        <v>534</v>
      </c>
      <c r="B53" s="420">
        <v>11</v>
      </c>
      <c r="C53" s="412">
        <v>2021</v>
      </c>
      <c r="D53" s="428" t="s">
        <v>3229</v>
      </c>
      <c r="E53" s="429"/>
      <c r="F53" s="429"/>
      <c r="G53" s="429" t="s">
        <v>3221</v>
      </c>
      <c r="H53" s="412" t="s">
        <v>35</v>
      </c>
      <c r="I53" s="415"/>
      <c r="J53" s="851" t="s">
        <v>3214</v>
      </c>
      <c r="K53" s="418" t="s">
        <v>56</v>
      </c>
      <c r="L53" s="323">
        <v>1</v>
      </c>
    </row>
    <row r="54" spans="1:12" ht="33">
      <c r="A54" s="410" t="s">
        <v>538</v>
      </c>
      <c r="B54" s="420">
        <v>11</v>
      </c>
      <c r="C54" s="412">
        <v>2021</v>
      </c>
      <c r="D54" s="428" t="s">
        <v>3230</v>
      </c>
      <c r="E54" s="429" t="s">
        <v>3204</v>
      </c>
      <c r="F54" s="429"/>
      <c r="G54" s="429"/>
      <c r="H54" s="412" t="s">
        <v>35</v>
      </c>
      <c r="I54" s="415"/>
      <c r="J54" s="851" t="s">
        <v>3214</v>
      </c>
      <c r="K54" s="418" t="s">
        <v>56</v>
      </c>
      <c r="L54" s="323">
        <v>1</v>
      </c>
    </row>
    <row r="55" spans="1:12" ht="33">
      <c r="A55" s="410" t="s">
        <v>542</v>
      </c>
      <c r="B55" s="420">
        <v>11</v>
      </c>
      <c r="C55" s="412">
        <v>2021</v>
      </c>
      <c r="D55" s="428" t="s">
        <v>3231</v>
      </c>
      <c r="E55" s="429" t="s">
        <v>3204</v>
      </c>
      <c r="F55" s="429"/>
      <c r="G55" s="429" t="s">
        <v>3232</v>
      </c>
      <c r="H55" s="412" t="s">
        <v>35</v>
      </c>
      <c r="I55" s="415"/>
      <c r="J55" s="851" t="s">
        <v>3206</v>
      </c>
      <c r="K55" s="418" t="s">
        <v>217</v>
      </c>
    </row>
    <row r="56" spans="1:12" ht="33">
      <c r="A56" s="410" t="s">
        <v>546</v>
      </c>
      <c r="B56" s="420">
        <v>11</v>
      </c>
      <c r="C56" s="412">
        <v>2021</v>
      </c>
      <c r="D56" s="428" t="s">
        <v>3233</v>
      </c>
      <c r="E56" s="429" t="s">
        <v>3204</v>
      </c>
      <c r="F56" s="429"/>
      <c r="G56" s="429" t="s">
        <v>3234</v>
      </c>
      <c r="H56" s="412" t="s">
        <v>35</v>
      </c>
      <c r="I56" s="415"/>
      <c r="J56" s="851" t="s">
        <v>3214</v>
      </c>
      <c r="K56" s="418" t="s">
        <v>56</v>
      </c>
      <c r="L56" s="323">
        <v>1</v>
      </c>
    </row>
    <row r="57" spans="1:12" ht="33">
      <c r="A57" s="410" t="s">
        <v>550</v>
      </c>
      <c r="B57" s="420">
        <v>11</v>
      </c>
      <c r="C57" s="412">
        <v>2021</v>
      </c>
      <c r="D57" s="428" t="s">
        <v>3235</v>
      </c>
      <c r="E57" s="429" t="s">
        <v>3204</v>
      </c>
      <c r="F57" s="429"/>
      <c r="G57" s="429" t="s">
        <v>3221</v>
      </c>
      <c r="H57" s="412" t="s">
        <v>35</v>
      </c>
      <c r="I57" s="415"/>
      <c r="J57" s="851" t="s">
        <v>3214</v>
      </c>
      <c r="K57" s="418" t="s">
        <v>56</v>
      </c>
      <c r="L57" s="323">
        <v>1</v>
      </c>
    </row>
    <row r="58" spans="1:12" ht="33">
      <c r="A58" s="410" t="s">
        <v>1016</v>
      </c>
      <c r="B58" s="420">
        <v>11</v>
      </c>
      <c r="C58" s="412">
        <v>2021</v>
      </c>
      <c r="D58" s="428" t="s">
        <v>3236</v>
      </c>
      <c r="E58" s="429" t="s">
        <v>3204</v>
      </c>
      <c r="F58" s="429"/>
      <c r="G58" s="429" t="s">
        <v>3221</v>
      </c>
      <c r="H58" s="412" t="s">
        <v>35</v>
      </c>
      <c r="I58" s="415"/>
      <c r="J58" s="851" t="s">
        <v>3214</v>
      </c>
      <c r="K58" s="418" t="s">
        <v>56</v>
      </c>
      <c r="L58" s="323">
        <v>1</v>
      </c>
    </row>
    <row r="59" spans="1:12" ht="33">
      <c r="A59" s="410" t="s">
        <v>333</v>
      </c>
      <c r="B59" s="420">
        <v>11</v>
      </c>
      <c r="C59" s="412">
        <v>2021</v>
      </c>
      <c r="D59" s="428" t="s">
        <v>3237</v>
      </c>
      <c r="E59" s="429" t="s">
        <v>3204</v>
      </c>
      <c r="F59" s="429"/>
      <c r="G59" s="429" t="s">
        <v>3238</v>
      </c>
      <c r="H59" s="412" t="s">
        <v>35</v>
      </c>
      <c r="I59" s="415"/>
      <c r="J59" s="851" t="s">
        <v>3206</v>
      </c>
      <c r="K59" s="418" t="s">
        <v>217</v>
      </c>
    </row>
    <row r="60" spans="1:12" ht="33">
      <c r="A60" s="410" t="s">
        <v>563</v>
      </c>
      <c r="B60" s="420">
        <v>11</v>
      </c>
      <c r="C60" s="412">
        <v>2021</v>
      </c>
      <c r="D60" s="428" t="s">
        <v>3239</v>
      </c>
      <c r="E60" s="429" t="s">
        <v>3228</v>
      </c>
      <c r="F60" s="429"/>
      <c r="G60" s="429" t="s">
        <v>3240</v>
      </c>
      <c r="H60" s="412" t="s">
        <v>35</v>
      </c>
      <c r="I60" s="415"/>
      <c r="J60" s="851" t="s">
        <v>3214</v>
      </c>
      <c r="K60" s="418" t="s">
        <v>56</v>
      </c>
      <c r="L60" s="323">
        <v>1</v>
      </c>
    </row>
    <row r="61" spans="1:12" ht="33">
      <c r="A61" s="410" t="s">
        <v>566</v>
      </c>
      <c r="B61" s="420">
        <v>11</v>
      </c>
      <c r="C61" s="412">
        <v>2021</v>
      </c>
      <c r="D61" s="428" t="s">
        <v>3241</v>
      </c>
      <c r="E61" s="429" t="s">
        <v>3242</v>
      </c>
      <c r="F61" s="429"/>
      <c r="G61" s="429" t="s">
        <v>3243</v>
      </c>
      <c r="H61" s="412" t="s">
        <v>35</v>
      </c>
      <c r="I61" s="415"/>
      <c r="J61" s="851" t="s">
        <v>3206</v>
      </c>
      <c r="K61" s="418" t="s">
        <v>217</v>
      </c>
    </row>
    <row r="62" spans="1:12" ht="33">
      <c r="A62" s="410" t="s">
        <v>344</v>
      </c>
      <c r="B62" s="420">
        <v>11</v>
      </c>
      <c r="C62" s="412">
        <v>2021</v>
      </c>
      <c r="D62" s="428" t="s">
        <v>3244</v>
      </c>
      <c r="E62" s="429" t="s">
        <v>3204</v>
      </c>
      <c r="F62" s="429"/>
      <c r="G62" s="429" t="s">
        <v>3245</v>
      </c>
      <c r="H62" s="412" t="s">
        <v>35</v>
      </c>
      <c r="I62" s="415"/>
      <c r="J62" s="851" t="s">
        <v>3206</v>
      </c>
      <c r="K62" s="418" t="s">
        <v>217</v>
      </c>
    </row>
    <row r="63" spans="1:12" ht="33">
      <c r="A63" s="410" t="s">
        <v>574</v>
      </c>
      <c r="B63" s="420">
        <v>11</v>
      </c>
      <c r="C63" s="412">
        <v>2021</v>
      </c>
      <c r="D63" s="428" t="s">
        <v>3246</v>
      </c>
      <c r="E63" s="429" t="s">
        <v>3204</v>
      </c>
      <c r="F63" s="429"/>
      <c r="G63" s="429"/>
      <c r="H63" s="412" t="s">
        <v>35</v>
      </c>
      <c r="I63" s="415"/>
      <c r="J63" s="851" t="s">
        <v>3214</v>
      </c>
      <c r="K63" s="418" t="s">
        <v>56</v>
      </c>
      <c r="L63" s="323">
        <v>1</v>
      </c>
    </row>
    <row r="64" spans="1:12" ht="33">
      <c r="A64" s="410" t="s">
        <v>576</v>
      </c>
      <c r="B64" s="420">
        <v>11</v>
      </c>
      <c r="C64" s="412">
        <v>2021</v>
      </c>
      <c r="D64" s="428" t="s">
        <v>3247</v>
      </c>
      <c r="E64" s="429" t="s">
        <v>3212</v>
      </c>
      <c r="F64" s="429"/>
      <c r="G64" s="429" t="s">
        <v>3232</v>
      </c>
      <c r="H64" s="412" t="s">
        <v>35</v>
      </c>
      <c r="I64" s="415"/>
      <c r="J64" s="851" t="s">
        <v>3206</v>
      </c>
      <c r="K64" s="418" t="s">
        <v>217</v>
      </c>
    </row>
    <row r="65" spans="1:12" ht="33">
      <c r="A65" s="410" t="s">
        <v>580</v>
      </c>
      <c r="B65" s="420">
        <v>11</v>
      </c>
      <c r="C65" s="412">
        <v>2021</v>
      </c>
      <c r="D65" s="428" t="s">
        <v>3248</v>
      </c>
      <c r="E65" s="429" t="s">
        <v>3204</v>
      </c>
      <c r="F65" s="429"/>
      <c r="G65" s="429" t="s">
        <v>3221</v>
      </c>
      <c r="H65" s="412" t="s">
        <v>35</v>
      </c>
      <c r="I65" s="415"/>
      <c r="J65" s="851" t="s">
        <v>3214</v>
      </c>
      <c r="K65" s="418" t="s">
        <v>56</v>
      </c>
      <c r="L65" s="323">
        <v>1</v>
      </c>
    </row>
    <row r="66" spans="1:12" ht="33">
      <c r="A66" s="410" t="s">
        <v>585</v>
      </c>
      <c r="B66" s="420">
        <v>11</v>
      </c>
      <c r="C66" s="412">
        <v>2021</v>
      </c>
      <c r="D66" s="428" t="s">
        <v>3249</v>
      </c>
      <c r="E66" s="429" t="s">
        <v>3204</v>
      </c>
      <c r="F66" s="429"/>
      <c r="G66" s="429" t="s">
        <v>3221</v>
      </c>
      <c r="H66" s="412" t="s">
        <v>35</v>
      </c>
      <c r="I66" s="415"/>
      <c r="J66" s="851" t="s">
        <v>3214</v>
      </c>
      <c r="K66" s="418" t="s">
        <v>56</v>
      </c>
      <c r="L66" s="323">
        <v>1</v>
      </c>
    </row>
    <row r="67" spans="1:12" ht="33">
      <c r="A67" s="410" t="s">
        <v>589</v>
      </c>
      <c r="B67" s="420">
        <v>11</v>
      </c>
      <c r="C67" s="412">
        <v>2021</v>
      </c>
      <c r="D67" s="428" t="s">
        <v>3250</v>
      </c>
      <c r="E67" s="429" t="s">
        <v>3204</v>
      </c>
      <c r="F67" s="429"/>
      <c r="G67" s="429" t="s">
        <v>3221</v>
      </c>
      <c r="H67" s="412" t="s">
        <v>35</v>
      </c>
      <c r="I67" s="415"/>
      <c r="J67" s="851" t="s">
        <v>3214</v>
      </c>
      <c r="K67" s="418" t="s">
        <v>56</v>
      </c>
      <c r="L67" s="323">
        <v>1</v>
      </c>
    </row>
    <row r="68" spans="1:12" ht="33">
      <c r="A68" s="410" t="s">
        <v>592</v>
      </c>
      <c r="B68" s="420">
        <v>11</v>
      </c>
      <c r="C68" s="412">
        <v>2021</v>
      </c>
      <c r="D68" s="428" t="s">
        <v>3251</v>
      </c>
      <c r="E68" s="429" t="s">
        <v>3204</v>
      </c>
      <c r="F68" s="429"/>
      <c r="G68" s="429" t="s">
        <v>3221</v>
      </c>
      <c r="H68" s="412" t="s">
        <v>35</v>
      </c>
      <c r="I68" s="415"/>
      <c r="J68" s="851" t="s">
        <v>3214</v>
      </c>
      <c r="K68" s="418" t="s">
        <v>56</v>
      </c>
      <c r="L68" s="323">
        <v>1</v>
      </c>
    </row>
    <row r="69" spans="1:12" ht="33">
      <c r="A69" s="410" t="s">
        <v>595</v>
      </c>
      <c r="B69" s="420">
        <v>11</v>
      </c>
      <c r="C69" s="412">
        <v>2021</v>
      </c>
      <c r="D69" s="428" t="s">
        <v>3252</v>
      </c>
      <c r="E69" s="429" t="s">
        <v>3204</v>
      </c>
      <c r="F69" s="429"/>
      <c r="G69" s="429" t="s">
        <v>3232</v>
      </c>
      <c r="H69" s="412" t="s">
        <v>35</v>
      </c>
      <c r="I69" s="415"/>
      <c r="J69" s="851" t="s">
        <v>3214</v>
      </c>
      <c r="K69" s="418" t="s">
        <v>56</v>
      </c>
      <c r="L69" s="323">
        <v>1</v>
      </c>
    </row>
    <row r="70" spans="1:12" ht="33">
      <c r="A70" s="410" t="s">
        <v>600</v>
      </c>
      <c r="B70" s="420">
        <v>11</v>
      </c>
      <c r="C70" s="412">
        <v>2021</v>
      </c>
      <c r="D70" s="428" t="s">
        <v>3253</v>
      </c>
      <c r="E70" s="429" t="s">
        <v>3212</v>
      </c>
      <c r="F70" s="429"/>
      <c r="G70" s="429"/>
      <c r="H70" s="412" t="s">
        <v>35</v>
      </c>
      <c r="I70" s="415"/>
      <c r="J70" s="851" t="s">
        <v>3214</v>
      </c>
      <c r="K70" s="418" t="s">
        <v>56</v>
      </c>
      <c r="L70" s="323">
        <v>1</v>
      </c>
    </row>
    <row r="71" spans="1:12" ht="33">
      <c r="A71" s="410" t="s">
        <v>605</v>
      </c>
      <c r="B71" s="420">
        <v>11</v>
      </c>
      <c r="C71" s="412">
        <v>2021</v>
      </c>
      <c r="D71" s="428" t="s">
        <v>3254</v>
      </c>
      <c r="E71" s="429" t="s">
        <v>3204</v>
      </c>
      <c r="F71" s="429"/>
      <c r="G71" s="429" t="s">
        <v>3255</v>
      </c>
      <c r="H71" s="412" t="s">
        <v>35</v>
      </c>
      <c r="I71" s="415"/>
      <c r="J71" s="851" t="s">
        <v>3214</v>
      </c>
      <c r="K71" s="418" t="s">
        <v>56</v>
      </c>
      <c r="L71" s="323">
        <v>1</v>
      </c>
    </row>
    <row r="72" spans="1:12" ht="33">
      <c r="A72" s="410" t="s">
        <v>610</v>
      </c>
      <c r="B72" s="420">
        <v>11</v>
      </c>
      <c r="C72" s="412">
        <v>2021</v>
      </c>
      <c r="D72" s="428" t="s">
        <v>3256</v>
      </c>
      <c r="E72" s="429" t="s">
        <v>3204</v>
      </c>
      <c r="F72" s="429"/>
      <c r="G72" s="429" t="s">
        <v>3257</v>
      </c>
      <c r="H72" s="412" t="s">
        <v>35</v>
      </c>
      <c r="I72" s="415"/>
      <c r="J72" s="851" t="s">
        <v>3206</v>
      </c>
      <c r="K72" s="418" t="s">
        <v>56</v>
      </c>
      <c r="L72" s="323">
        <v>1</v>
      </c>
    </row>
    <row r="73" spans="1:12" ht="33">
      <c r="A73" s="410" t="s">
        <v>614</v>
      </c>
      <c r="B73" s="420">
        <v>11</v>
      </c>
      <c r="C73" s="412">
        <v>2021</v>
      </c>
      <c r="D73" s="428" t="s">
        <v>3258</v>
      </c>
      <c r="E73" s="429" t="s">
        <v>3204</v>
      </c>
      <c r="F73" s="429"/>
      <c r="G73" s="429"/>
      <c r="H73" s="412" t="s">
        <v>35</v>
      </c>
      <c r="I73" s="415"/>
      <c r="J73" s="851" t="s">
        <v>3214</v>
      </c>
      <c r="K73" s="418" t="s">
        <v>56</v>
      </c>
      <c r="L73" s="323">
        <v>1</v>
      </c>
    </row>
    <row r="74" spans="1:12" ht="33">
      <c r="A74" s="410" t="s">
        <v>618</v>
      </c>
      <c r="B74" s="420">
        <v>11</v>
      </c>
      <c r="C74" s="412">
        <v>2021</v>
      </c>
      <c r="D74" s="428" t="s">
        <v>3259</v>
      </c>
      <c r="E74" s="429" t="s">
        <v>3204</v>
      </c>
      <c r="F74" s="429"/>
      <c r="G74" s="429" t="s">
        <v>3205</v>
      </c>
      <c r="H74" s="412" t="s">
        <v>35</v>
      </c>
      <c r="I74" s="415"/>
      <c r="J74" s="851" t="s">
        <v>3206</v>
      </c>
      <c r="K74" s="418" t="s">
        <v>56</v>
      </c>
      <c r="L74" s="323">
        <v>1</v>
      </c>
    </row>
    <row r="75" spans="1:12" ht="33">
      <c r="A75" s="410" t="s">
        <v>623</v>
      </c>
      <c r="B75" s="420">
        <v>11</v>
      </c>
      <c r="C75" s="412">
        <v>2021</v>
      </c>
      <c r="D75" s="428" t="s">
        <v>3260</v>
      </c>
      <c r="E75" s="429" t="s">
        <v>3204</v>
      </c>
      <c r="F75" s="429"/>
      <c r="G75" s="429" t="s">
        <v>3234</v>
      </c>
      <c r="H75" s="412" t="s">
        <v>35</v>
      </c>
      <c r="I75" s="415"/>
      <c r="J75" s="851" t="s">
        <v>3214</v>
      </c>
      <c r="K75" s="418" t="s">
        <v>56</v>
      </c>
      <c r="L75" s="323">
        <v>1</v>
      </c>
    </row>
    <row r="76" spans="1:12" ht="33">
      <c r="A76" s="410" t="s">
        <v>625</v>
      </c>
      <c r="B76" s="420">
        <v>11</v>
      </c>
      <c r="C76" s="412">
        <v>2021</v>
      </c>
      <c r="D76" s="428" t="s">
        <v>3261</v>
      </c>
      <c r="E76" s="429" t="s">
        <v>3204</v>
      </c>
      <c r="F76" s="429"/>
      <c r="G76" s="429" t="s">
        <v>3221</v>
      </c>
      <c r="H76" s="412" t="s">
        <v>35</v>
      </c>
      <c r="I76" s="415"/>
      <c r="J76" s="851" t="s">
        <v>3214</v>
      </c>
      <c r="K76" s="418" t="s">
        <v>56</v>
      </c>
      <c r="L76" s="323">
        <v>1</v>
      </c>
    </row>
    <row r="77" spans="1:12" ht="33">
      <c r="A77" s="410" t="s">
        <v>629</v>
      </c>
      <c r="B77" s="420">
        <v>11</v>
      </c>
      <c r="C77" s="412">
        <v>2021</v>
      </c>
      <c r="D77" s="428" t="s">
        <v>3262</v>
      </c>
      <c r="E77" s="429" t="s">
        <v>3204</v>
      </c>
      <c r="F77" s="429"/>
      <c r="G77" s="429" t="s">
        <v>3221</v>
      </c>
      <c r="H77" s="412" t="s">
        <v>35</v>
      </c>
      <c r="I77" s="415"/>
      <c r="J77" s="851" t="s">
        <v>3214</v>
      </c>
      <c r="K77" s="418" t="s">
        <v>56</v>
      </c>
      <c r="L77" s="323">
        <v>1</v>
      </c>
    </row>
    <row r="78" spans="1:12" ht="33">
      <c r="A78" s="410" t="s">
        <v>633</v>
      </c>
      <c r="B78" s="420">
        <v>11</v>
      </c>
      <c r="C78" s="412">
        <v>2021</v>
      </c>
      <c r="D78" s="428" t="s">
        <v>3263</v>
      </c>
      <c r="E78" s="429" t="s">
        <v>3204</v>
      </c>
      <c r="F78" s="429"/>
      <c r="G78" s="429" t="s">
        <v>3221</v>
      </c>
      <c r="H78" s="412" t="s">
        <v>35</v>
      </c>
      <c r="I78" s="415"/>
      <c r="J78" s="851" t="s">
        <v>3214</v>
      </c>
      <c r="K78" s="418" t="s">
        <v>56</v>
      </c>
      <c r="L78" s="323">
        <v>1</v>
      </c>
    </row>
    <row r="79" spans="1:12" ht="33">
      <c r="A79" s="410" t="s">
        <v>637</v>
      </c>
      <c r="B79" s="420">
        <v>11</v>
      </c>
      <c r="C79" s="412">
        <v>2021</v>
      </c>
      <c r="D79" s="428" t="s">
        <v>3264</v>
      </c>
      <c r="E79" s="429" t="s">
        <v>3204</v>
      </c>
      <c r="F79" s="429"/>
      <c r="G79" s="429" t="s">
        <v>3221</v>
      </c>
      <c r="H79" s="412" t="s">
        <v>35</v>
      </c>
      <c r="I79" s="415"/>
      <c r="J79" s="851" t="s">
        <v>3206</v>
      </c>
      <c r="K79" s="418" t="s">
        <v>217</v>
      </c>
    </row>
    <row r="80" spans="1:12" ht="49.5">
      <c r="A80" s="410" t="s">
        <v>641</v>
      </c>
      <c r="B80" s="420">
        <v>11</v>
      </c>
      <c r="C80" s="412">
        <v>2021</v>
      </c>
      <c r="D80" s="428" t="s">
        <v>3265</v>
      </c>
      <c r="E80" s="429" t="s">
        <v>3266</v>
      </c>
      <c r="F80" s="429"/>
      <c r="G80" s="429" t="s">
        <v>3267</v>
      </c>
      <c r="H80" s="412" t="s">
        <v>35</v>
      </c>
      <c r="I80" s="415"/>
      <c r="J80" s="851" t="s">
        <v>3268</v>
      </c>
      <c r="K80" s="418" t="s">
        <v>56</v>
      </c>
      <c r="L80" s="323">
        <v>1</v>
      </c>
    </row>
    <row r="81" spans="1:12" ht="49.5">
      <c r="A81" s="410" t="s">
        <v>644</v>
      </c>
      <c r="B81" s="420">
        <v>11</v>
      </c>
      <c r="C81" s="412">
        <v>2021</v>
      </c>
      <c r="D81" s="428" t="s">
        <v>3269</v>
      </c>
      <c r="E81" s="429" t="s">
        <v>3270</v>
      </c>
      <c r="F81" s="429"/>
      <c r="G81" s="429" t="s">
        <v>3271</v>
      </c>
      <c r="H81" s="412" t="s">
        <v>35</v>
      </c>
      <c r="I81" s="415"/>
      <c r="J81" s="851" t="s">
        <v>3272</v>
      </c>
      <c r="K81" s="418" t="s">
        <v>217</v>
      </c>
    </row>
    <row r="82" spans="1:12" ht="33">
      <c r="A82" s="410" t="s">
        <v>645</v>
      </c>
      <c r="B82" s="420">
        <v>11</v>
      </c>
      <c r="C82" s="412">
        <v>2021</v>
      </c>
      <c r="D82" s="428" t="s">
        <v>3273</v>
      </c>
      <c r="E82" s="429" t="s">
        <v>3270</v>
      </c>
      <c r="F82" s="429"/>
      <c r="G82" s="429" t="s">
        <v>3274</v>
      </c>
      <c r="H82" s="415" t="s">
        <v>18</v>
      </c>
      <c r="I82" s="415"/>
      <c r="J82" s="851" t="s">
        <v>3214</v>
      </c>
      <c r="K82" s="418" t="s">
        <v>56</v>
      </c>
      <c r="L82" s="323">
        <v>1</v>
      </c>
    </row>
    <row r="83" spans="1:12" ht="49.5">
      <c r="A83" s="410" t="s">
        <v>651</v>
      </c>
      <c r="B83" s="420">
        <v>11</v>
      </c>
      <c r="C83" s="412">
        <v>2021</v>
      </c>
      <c r="D83" s="428" t="s">
        <v>3275</v>
      </c>
      <c r="E83" s="429" t="s">
        <v>3276</v>
      </c>
      <c r="F83" s="429"/>
      <c r="G83" s="429" t="s">
        <v>3277</v>
      </c>
      <c r="H83" s="415" t="s">
        <v>18</v>
      </c>
      <c r="I83" s="415"/>
      <c r="J83" s="851" t="s">
        <v>3272</v>
      </c>
      <c r="K83" s="418" t="s">
        <v>217</v>
      </c>
    </row>
    <row r="84" spans="1:12" ht="33">
      <c r="A84" s="410" t="s">
        <v>1091</v>
      </c>
      <c r="B84" s="420">
        <v>11</v>
      </c>
      <c r="C84" s="412">
        <v>2021</v>
      </c>
      <c r="D84" s="428" t="s">
        <v>3278</v>
      </c>
      <c r="E84" s="429" t="s">
        <v>3279</v>
      </c>
      <c r="F84" s="429"/>
      <c r="G84" s="429" t="s">
        <v>3280</v>
      </c>
      <c r="H84" s="412" t="s">
        <v>35</v>
      </c>
      <c r="I84" s="415"/>
      <c r="J84" s="851" t="s">
        <v>3281</v>
      </c>
      <c r="K84" s="418" t="s">
        <v>323</v>
      </c>
    </row>
    <row r="85" spans="1:12" ht="16.5">
      <c r="A85" s="410" t="s">
        <v>1096</v>
      </c>
      <c r="B85" s="420">
        <v>11</v>
      </c>
      <c r="C85" s="412">
        <v>2021</v>
      </c>
      <c r="D85" s="428" t="s">
        <v>3282</v>
      </c>
      <c r="E85" s="429" t="s">
        <v>3283</v>
      </c>
      <c r="F85" s="429"/>
      <c r="G85" s="429" t="s">
        <v>3284</v>
      </c>
      <c r="H85" s="412" t="s">
        <v>35</v>
      </c>
      <c r="I85" s="415"/>
      <c r="J85" s="851" t="s">
        <v>3285</v>
      </c>
      <c r="K85" s="418" t="s">
        <v>56</v>
      </c>
      <c r="L85" s="323">
        <v>1</v>
      </c>
    </row>
    <row r="86" spans="1:12" ht="66">
      <c r="A86" s="410" t="s">
        <v>1099</v>
      </c>
      <c r="B86" s="420">
        <v>11</v>
      </c>
      <c r="C86" s="412">
        <v>2021</v>
      </c>
      <c r="D86" s="428" t="s">
        <v>3286</v>
      </c>
      <c r="E86" s="429" t="s">
        <v>3287</v>
      </c>
      <c r="F86" s="429"/>
      <c r="G86" s="429" t="s">
        <v>3288</v>
      </c>
      <c r="H86" s="412" t="s">
        <v>35</v>
      </c>
      <c r="I86" s="415"/>
      <c r="J86" s="851" t="s">
        <v>3289</v>
      </c>
      <c r="K86" s="418" t="s">
        <v>120</v>
      </c>
    </row>
    <row r="87" spans="1:12" ht="115.5">
      <c r="A87" s="410" t="s">
        <v>1105</v>
      </c>
      <c r="B87" s="420">
        <v>11</v>
      </c>
      <c r="C87" s="412">
        <v>2021</v>
      </c>
      <c r="D87" s="428" t="s">
        <v>3290</v>
      </c>
      <c r="E87" s="429" t="s">
        <v>3291</v>
      </c>
      <c r="F87" s="429"/>
      <c r="G87" s="429" t="s">
        <v>3292</v>
      </c>
      <c r="H87" s="415" t="s">
        <v>3095</v>
      </c>
      <c r="I87" s="415"/>
      <c r="J87" s="851" t="s">
        <v>3293</v>
      </c>
      <c r="K87" s="418" t="s">
        <v>217</v>
      </c>
    </row>
    <row r="88" spans="1:12" ht="16.5">
      <c r="A88" s="410" t="s">
        <v>1109</v>
      </c>
      <c r="B88" s="420">
        <v>11</v>
      </c>
      <c r="C88" s="412">
        <v>2021</v>
      </c>
      <c r="D88" s="428" t="s">
        <v>3294</v>
      </c>
      <c r="E88" s="429" t="s">
        <v>3295</v>
      </c>
      <c r="F88" s="429"/>
      <c r="G88" s="429" t="s">
        <v>3296</v>
      </c>
      <c r="H88" s="412" t="s">
        <v>35</v>
      </c>
      <c r="I88" s="415"/>
      <c r="J88" s="851"/>
      <c r="K88" s="418" t="s">
        <v>518</v>
      </c>
    </row>
    <row r="89" spans="1:12" ht="33">
      <c r="A89" s="410" t="s">
        <v>1113</v>
      </c>
      <c r="B89" s="420">
        <v>11</v>
      </c>
      <c r="C89" s="412">
        <v>2021</v>
      </c>
      <c r="D89" s="428" t="s">
        <v>3297</v>
      </c>
      <c r="E89" s="429" t="s">
        <v>3298</v>
      </c>
      <c r="F89" s="429"/>
      <c r="G89" s="429" t="s">
        <v>3299</v>
      </c>
      <c r="H89" s="412" t="s">
        <v>35</v>
      </c>
      <c r="I89" s="415"/>
      <c r="J89" s="851" t="s">
        <v>3206</v>
      </c>
      <c r="K89" s="418" t="s">
        <v>217</v>
      </c>
    </row>
    <row r="90" spans="1:12" ht="33">
      <c r="A90" s="410" t="s">
        <v>1116</v>
      </c>
      <c r="B90" s="420">
        <v>11</v>
      </c>
      <c r="C90" s="412">
        <v>2021</v>
      </c>
      <c r="D90" s="428" t="s">
        <v>3300</v>
      </c>
      <c r="E90" s="429" t="s">
        <v>3298</v>
      </c>
      <c r="F90" s="429"/>
      <c r="G90" s="429" t="s">
        <v>3299</v>
      </c>
      <c r="H90" s="412" t="s">
        <v>35</v>
      </c>
      <c r="I90" s="415"/>
      <c r="J90" s="851" t="s">
        <v>3206</v>
      </c>
      <c r="K90" s="418" t="s">
        <v>217</v>
      </c>
    </row>
    <row r="91" spans="1:12" ht="33">
      <c r="A91" s="410" t="s">
        <v>1123</v>
      </c>
      <c r="B91" s="420">
        <v>11</v>
      </c>
      <c r="C91" s="412">
        <v>2021</v>
      </c>
      <c r="D91" s="428" t="s">
        <v>3301</v>
      </c>
      <c r="E91" s="429" t="s">
        <v>1167</v>
      </c>
      <c r="F91" s="429"/>
      <c r="G91" s="429" t="s">
        <v>3302</v>
      </c>
      <c r="H91" s="412" t="s">
        <v>35</v>
      </c>
      <c r="I91" s="415"/>
      <c r="J91" s="851" t="s">
        <v>3206</v>
      </c>
      <c r="K91" s="418" t="s">
        <v>217</v>
      </c>
    </row>
    <row r="92" spans="1:12" ht="33">
      <c r="A92" s="410" t="s">
        <v>1125</v>
      </c>
      <c r="B92" s="420">
        <v>11</v>
      </c>
      <c r="C92" s="412">
        <v>2021</v>
      </c>
      <c r="D92" s="428" t="s">
        <v>3303</v>
      </c>
      <c r="E92" s="429" t="s">
        <v>3304</v>
      </c>
      <c r="F92" s="429"/>
      <c r="G92" s="429" t="s">
        <v>3305</v>
      </c>
      <c r="H92" s="412" t="s">
        <v>35</v>
      </c>
      <c r="I92" s="415"/>
      <c r="J92" s="851" t="s">
        <v>3206</v>
      </c>
      <c r="K92" s="418" t="s">
        <v>217</v>
      </c>
    </row>
    <row r="93" spans="1:12" ht="66">
      <c r="A93" s="410" t="s">
        <v>1129</v>
      </c>
      <c r="B93" s="420">
        <v>11</v>
      </c>
      <c r="C93" s="412">
        <v>2021</v>
      </c>
      <c r="D93" s="428" t="s">
        <v>3306</v>
      </c>
      <c r="E93" s="429" t="s">
        <v>3307</v>
      </c>
      <c r="F93" s="429"/>
      <c r="G93" s="429" t="s">
        <v>3308</v>
      </c>
      <c r="H93" s="412" t="s">
        <v>35</v>
      </c>
      <c r="I93" s="415"/>
      <c r="J93" s="851" t="s">
        <v>3309</v>
      </c>
      <c r="K93" s="418" t="s">
        <v>217</v>
      </c>
    </row>
    <row r="94" spans="1:12" ht="99">
      <c r="A94" s="410" t="s">
        <v>1132</v>
      </c>
      <c r="B94" s="420">
        <v>11</v>
      </c>
      <c r="C94" s="412">
        <v>2021</v>
      </c>
      <c r="D94" s="428" t="s">
        <v>3310</v>
      </c>
      <c r="E94" s="429" t="s">
        <v>3311</v>
      </c>
      <c r="F94" s="429"/>
      <c r="G94" s="429" t="s">
        <v>3312</v>
      </c>
      <c r="H94" s="415" t="s">
        <v>3095</v>
      </c>
      <c r="I94" s="415"/>
      <c r="J94" s="851" t="s">
        <v>3313</v>
      </c>
      <c r="K94" s="418" t="s">
        <v>217</v>
      </c>
    </row>
    <row r="95" spans="1:12" ht="140.25">
      <c r="A95" s="410" t="s">
        <v>2513</v>
      </c>
      <c r="B95" s="412">
        <v>11</v>
      </c>
      <c r="C95" s="412">
        <v>2022</v>
      </c>
      <c r="D95" s="297" t="s">
        <v>3314</v>
      </c>
      <c r="E95" s="297" t="s">
        <v>3315</v>
      </c>
      <c r="F95" s="402"/>
      <c r="G95" s="297" t="s">
        <v>3316</v>
      </c>
      <c r="H95" s="293" t="s">
        <v>3317</v>
      </c>
      <c r="I95" s="412"/>
      <c r="J95" s="419" t="s">
        <v>3318</v>
      </c>
      <c r="K95" s="418" t="s">
        <v>71</v>
      </c>
    </row>
    <row r="96" spans="1:12" ht="89.25">
      <c r="A96" s="410" t="s">
        <v>2517</v>
      </c>
      <c r="B96" s="412">
        <v>11</v>
      </c>
      <c r="C96" s="412">
        <v>2022</v>
      </c>
      <c r="D96" s="297" t="s">
        <v>3319</v>
      </c>
      <c r="E96" s="297" t="s">
        <v>3320</v>
      </c>
      <c r="F96" s="402"/>
      <c r="G96" s="431" t="s">
        <v>3321</v>
      </c>
      <c r="H96" s="299" t="s">
        <v>3095</v>
      </c>
      <c r="I96" s="412"/>
      <c r="J96" s="419" t="s">
        <v>3322</v>
      </c>
      <c r="K96" s="418" t="s">
        <v>56</v>
      </c>
      <c r="L96" s="323">
        <v>1</v>
      </c>
    </row>
    <row r="97" spans="1:11" ht="114.75">
      <c r="A97" s="410" t="s">
        <v>2520</v>
      </c>
      <c r="B97" s="412"/>
      <c r="C97" s="412">
        <v>2022</v>
      </c>
      <c r="D97" s="427" t="s">
        <v>3323</v>
      </c>
      <c r="E97" s="427" t="s">
        <v>2953</v>
      </c>
      <c r="F97" s="6"/>
      <c r="G97" s="297" t="s">
        <v>3324</v>
      </c>
      <c r="H97" s="412" t="s">
        <v>3095</v>
      </c>
      <c r="I97" s="412"/>
      <c r="J97" s="848" t="s">
        <v>3325</v>
      </c>
      <c r="K97" s="418" t="s">
        <v>71</v>
      </c>
    </row>
    <row r="98" spans="1:11" ht="16.5">
      <c r="A98" s="410" t="s">
        <v>2525</v>
      </c>
      <c r="B98" s="412">
        <v>11</v>
      </c>
      <c r="C98" s="412">
        <v>2022</v>
      </c>
      <c r="D98" s="428" t="s">
        <v>3326</v>
      </c>
      <c r="E98" s="428" t="s">
        <v>3327</v>
      </c>
      <c r="F98" s="402"/>
      <c r="G98" s="429" t="s">
        <v>3328</v>
      </c>
      <c r="H98" s="412" t="s">
        <v>35</v>
      </c>
      <c r="I98" s="412"/>
      <c r="J98" s="852" t="s">
        <v>3329</v>
      </c>
      <c r="K98" s="418" t="s">
        <v>71</v>
      </c>
    </row>
    <row r="99" spans="1:11" ht="16.5">
      <c r="A99" s="410" t="s">
        <v>2530</v>
      </c>
      <c r="B99" s="412">
        <v>11</v>
      </c>
      <c r="C99" s="412">
        <v>2022</v>
      </c>
      <c r="D99" s="428" t="s">
        <v>3330</v>
      </c>
      <c r="E99" s="428" t="s">
        <v>3330</v>
      </c>
      <c r="F99" s="402"/>
      <c r="G99" s="429" t="s">
        <v>3331</v>
      </c>
      <c r="H99" s="412" t="s">
        <v>35</v>
      </c>
      <c r="I99" s="412"/>
      <c r="J99" s="852"/>
      <c r="K99" s="418" t="s">
        <v>518</v>
      </c>
    </row>
    <row r="100" spans="1:11" ht="16.5">
      <c r="A100" s="410" t="s">
        <v>2534</v>
      </c>
      <c r="B100" s="412">
        <v>11</v>
      </c>
      <c r="C100" s="412">
        <v>2022</v>
      </c>
      <c r="D100" s="428" t="s">
        <v>3332</v>
      </c>
      <c r="E100" s="428" t="s">
        <v>3333</v>
      </c>
      <c r="F100" s="6"/>
      <c r="G100" s="429" t="s">
        <v>3334</v>
      </c>
      <c r="H100" s="412" t="s">
        <v>28</v>
      </c>
      <c r="I100" s="412"/>
      <c r="J100" s="852"/>
      <c r="K100" s="418" t="s">
        <v>518</v>
      </c>
    </row>
    <row r="101" spans="1:11" ht="16.5">
      <c r="A101" s="410" t="s">
        <v>2539</v>
      </c>
      <c r="B101" s="412">
        <v>11</v>
      </c>
      <c r="C101" s="412">
        <v>2022</v>
      </c>
      <c r="D101" s="428" t="s">
        <v>3335</v>
      </c>
      <c r="E101" s="428" t="s">
        <v>3333</v>
      </c>
      <c r="F101" s="402"/>
      <c r="G101" s="429" t="s">
        <v>3334</v>
      </c>
      <c r="H101" s="412" t="s">
        <v>28</v>
      </c>
      <c r="I101" s="412"/>
      <c r="J101" s="852"/>
      <c r="K101" s="418" t="s">
        <v>518</v>
      </c>
    </row>
    <row r="102" spans="1:11" ht="16.5">
      <c r="A102" s="410" t="s">
        <v>2543</v>
      </c>
      <c r="B102" s="412">
        <v>11</v>
      </c>
      <c r="C102" s="412">
        <v>2022</v>
      </c>
      <c r="D102" s="428" t="s">
        <v>3336</v>
      </c>
      <c r="E102" s="428" t="s">
        <v>3333</v>
      </c>
      <c r="F102" s="402"/>
      <c r="G102" s="429" t="s">
        <v>3334</v>
      </c>
      <c r="H102" s="412" t="s">
        <v>28</v>
      </c>
      <c r="I102" s="412"/>
      <c r="J102" s="852"/>
      <c r="K102" s="418" t="s">
        <v>518</v>
      </c>
    </row>
    <row r="103" spans="1:11" ht="33">
      <c r="A103" s="410" t="s">
        <v>2548</v>
      </c>
      <c r="B103" s="412">
        <v>11</v>
      </c>
      <c r="C103" s="412">
        <v>2022</v>
      </c>
      <c r="D103" s="428" t="s">
        <v>3337</v>
      </c>
      <c r="E103" s="428" t="s">
        <v>3333</v>
      </c>
      <c r="F103" s="6"/>
      <c r="G103" s="429" t="s">
        <v>3338</v>
      </c>
      <c r="H103" s="412" t="s">
        <v>28</v>
      </c>
      <c r="I103" s="412"/>
      <c r="J103" s="852"/>
      <c r="K103" s="418" t="s">
        <v>518</v>
      </c>
    </row>
    <row r="104" spans="1:11" ht="33">
      <c r="A104" s="410" t="s">
        <v>2553</v>
      </c>
      <c r="B104" s="412">
        <v>11</v>
      </c>
      <c r="C104" s="412">
        <v>2022</v>
      </c>
      <c r="D104" s="428" t="s">
        <v>3339</v>
      </c>
      <c r="E104" s="428" t="s">
        <v>3160</v>
      </c>
      <c r="F104" s="402"/>
      <c r="G104" s="429" t="s">
        <v>3340</v>
      </c>
      <c r="H104" s="412" t="s">
        <v>35</v>
      </c>
      <c r="I104" s="412"/>
      <c r="J104" s="852" t="s">
        <v>3341</v>
      </c>
      <c r="K104" s="418" t="s">
        <v>217</v>
      </c>
    </row>
    <row r="105" spans="1:11" ht="33">
      <c r="A105" s="410" t="s">
        <v>2557</v>
      </c>
      <c r="B105" s="412">
        <v>11</v>
      </c>
      <c r="C105" s="412">
        <v>2022</v>
      </c>
      <c r="D105" s="428" t="s">
        <v>3342</v>
      </c>
      <c r="E105" s="428" t="s">
        <v>3343</v>
      </c>
      <c r="F105" s="402"/>
      <c r="G105" s="429" t="s">
        <v>3344</v>
      </c>
      <c r="H105" s="412" t="s">
        <v>25</v>
      </c>
      <c r="I105" s="412"/>
      <c r="J105" s="852" t="s">
        <v>3345</v>
      </c>
      <c r="K105" s="418" t="s">
        <v>217</v>
      </c>
    </row>
    <row r="106" spans="1:11" ht="16.5">
      <c r="A106" s="410" t="s">
        <v>2560</v>
      </c>
      <c r="B106" s="412">
        <v>11</v>
      </c>
      <c r="C106" s="412">
        <v>2022</v>
      </c>
      <c r="D106" s="428" t="s">
        <v>3346</v>
      </c>
      <c r="E106" s="428" t="s">
        <v>3347</v>
      </c>
      <c r="F106" s="6"/>
      <c r="G106" s="429" t="s">
        <v>3348</v>
      </c>
      <c r="H106" s="412" t="s">
        <v>28</v>
      </c>
      <c r="I106" s="412"/>
      <c r="J106" s="852"/>
      <c r="K106" s="418" t="s">
        <v>518</v>
      </c>
    </row>
    <row r="107" spans="1:11" ht="33">
      <c r="A107" s="410" t="s">
        <v>2565</v>
      </c>
      <c r="B107" s="412">
        <v>11</v>
      </c>
      <c r="C107" s="412">
        <v>2022</v>
      </c>
      <c r="D107" s="428" t="s">
        <v>3349</v>
      </c>
      <c r="E107" s="428" t="s">
        <v>86</v>
      </c>
      <c r="F107" s="402"/>
      <c r="G107" s="429" t="s">
        <v>3350</v>
      </c>
      <c r="H107" s="412" t="s">
        <v>649</v>
      </c>
      <c r="I107" s="412"/>
      <c r="J107" s="852"/>
      <c r="K107" s="418" t="s">
        <v>518</v>
      </c>
    </row>
    <row r="108" spans="1:11" ht="33">
      <c r="A108" s="410" t="s">
        <v>2569</v>
      </c>
      <c r="B108" s="412">
        <v>11</v>
      </c>
      <c r="C108" s="412">
        <v>2022</v>
      </c>
      <c r="D108" s="428" t="s">
        <v>3351</v>
      </c>
      <c r="E108" s="428" t="s">
        <v>86</v>
      </c>
      <c r="F108" s="402"/>
      <c r="G108" s="429" t="s">
        <v>3350</v>
      </c>
      <c r="H108" s="412" t="s">
        <v>649</v>
      </c>
      <c r="I108" s="412"/>
      <c r="J108" s="852"/>
      <c r="K108" s="418" t="s">
        <v>518</v>
      </c>
    </row>
    <row r="109" spans="1:11" ht="16.5">
      <c r="A109" s="410" t="s">
        <v>2574</v>
      </c>
      <c r="B109" s="412">
        <v>11</v>
      </c>
      <c r="C109" s="412">
        <v>2022</v>
      </c>
      <c r="D109" s="428" t="s">
        <v>3352</v>
      </c>
      <c r="E109" s="428" t="s">
        <v>3347</v>
      </c>
      <c r="F109" s="6"/>
      <c r="G109" s="429" t="s">
        <v>3353</v>
      </c>
      <c r="H109" s="412" t="s">
        <v>28</v>
      </c>
      <c r="I109" s="412"/>
      <c r="J109" s="852"/>
      <c r="K109" s="418" t="s">
        <v>518</v>
      </c>
    </row>
    <row r="110" spans="1:11" ht="16.5">
      <c r="A110" s="410" t="s">
        <v>2577</v>
      </c>
      <c r="B110" s="412">
        <v>11</v>
      </c>
      <c r="C110" s="412">
        <v>2022</v>
      </c>
      <c r="D110" s="428" t="s">
        <v>3354</v>
      </c>
      <c r="E110" s="428" t="s">
        <v>3355</v>
      </c>
      <c r="F110" s="402"/>
      <c r="G110" s="429" t="s">
        <v>3356</v>
      </c>
      <c r="H110" s="412" t="s">
        <v>35</v>
      </c>
      <c r="I110" s="412"/>
      <c r="J110" s="852"/>
      <c r="K110" s="418" t="s">
        <v>518</v>
      </c>
    </row>
    <row r="111" spans="1:11" ht="33">
      <c r="A111" s="410" t="s">
        <v>2579</v>
      </c>
      <c r="B111" s="412">
        <v>11</v>
      </c>
      <c r="C111" s="412">
        <v>2022</v>
      </c>
      <c r="D111" s="428" t="s">
        <v>3337</v>
      </c>
      <c r="E111" s="428" t="s">
        <v>3333</v>
      </c>
      <c r="F111" s="402"/>
      <c r="G111" s="429" t="s">
        <v>3338</v>
      </c>
      <c r="H111" s="412" t="s">
        <v>28</v>
      </c>
      <c r="I111" s="412"/>
      <c r="J111" s="852"/>
      <c r="K111" s="418" t="s">
        <v>518</v>
      </c>
    </row>
    <row r="112" spans="1:11" ht="33">
      <c r="A112" s="410" t="s">
        <v>2583</v>
      </c>
      <c r="B112" s="412">
        <v>11</v>
      </c>
      <c r="C112" s="412">
        <v>2022</v>
      </c>
      <c r="D112" s="428" t="s">
        <v>3357</v>
      </c>
      <c r="E112" s="428" t="s">
        <v>3358</v>
      </c>
      <c r="F112" s="6"/>
      <c r="G112" s="429" t="s">
        <v>3168</v>
      </c>
      <c r="H112" s="412" t="s">
        <v>35</v>
      </c>
      <c r="I112" s="412"/>
      <c r="J112" s="852"/>
      <c r="K112" s="418" t="s">
        <v>518</v>
      </c>
    </row>
    <row r="113" spans="1:11" ht="16.5">
      <c r="A113" s="410" t="s">
        <v>2586</v>
      </c>
      <c r="B113" s="412">
        <v>11</v>
      </c>
      <c r="C113" s="412">
        <v>2022</v>
      </c>
      <c r="D113" s="428" t="s">
        <v>3359</v>
      </c>
      <c r="E113" s="428" t="s">
        <v>3360</v>
      </c>
      <c r="F113" s="402"/>
      <c r="G113" s="429" t="s">
        <v>3361</v>
      </c>
      <c r="H113" s="415" t="s">
        <v>18</v>
      </c>
      <c r="I113" s="412"/>
      <c r="J113" s="852"/>
      <c r="K113" s="418" t="s">
        <v>518</v>
      </c>
    </row>
    <row r="114" spans="1:11" ht="33">
      <c r="A114" s="410" t="s">
        <v>2590</v>
      </c>
      <c r="B114" s="412">
        <v>11</v>
      </c>
      <c r="C114" s="412">
        <v>2022</v>
      </c>
      <c r="D114" s="428" t="s">
        <v>3362</v>
      </c>
      <c r="E114" s="428" t="s">
        <v>86</v>
      </c>
      <c r="F114" s="402"/>
      <c r="G114" s="429" t="s">
        <v>3363</v>
      </c>
      <c r="H114" s="412" t="s">
        <v>3364</v>
      </c>
      <c r="I114" s="412"/>
      <c r="J114" s="852"/>
      <c r="K114" s="418" t="s">
        <v>518</v>
      </c>
    </row>
    <row r="115" spans="1:11" ht="33">
      <c r="A115" s="410" t="s">
        <v>2594</v>
      </c>
      <c r="B115" s="412">
        <v>11</v>
      </c>
      <c r="C115" s="412">
        <v>2022</v>
      </c>
      <c r="D115" s="428" t="s">
        <v>3365</v>
      </c>
      <c r="E115" s="428" t="s">
        <v>86</v>
      </c>
      <c r="F115" s="6"/>
      <c r="G115" s="429" t="s">
        <v>3366</v>
      </c>
      <c r="H115" s="412" t="s">
        <v>3364</v>
      </c>
      <c r="I115" s="412"/>
      <c r="J115" s="852"/>
      <c r="K115" s="418" t="s">
        <v>518</v>
      </c>
    </row>
    <row r="116" spans="1:11" ht="33">
      <c r="A116" s="410" t="s">
        <v>2598</v>
      </c>
      <c r="B116" s="412">
        <v>11</v>
      </c>
      <c r="C116" s="412">
        <v>2022</v>
      </c>
      <c r="D116" s="428" t="s">
        <v>3367</v>
      </c>
      <c r="E116" s="428" t="s">
        <v>86</v>
      </c>
      <c r="F116" s="402"/>
      <c r="G116" s="429" t="s">
        <v>3368</v>
      </c>
      <c r="H116" s="412" t="s">
        <v>3364</v>
      </c>
      <c r="I116" s="412"/>
      <c r="J116" s="852"/>
      <c r="K116" s="418" t="s">
        <v>518</v>
      </c>
    </row>
    <row r="117" spans="1:11" ht="33">
      <c r="A117" s="410" t="s">
        <v>2601</v>
      </c>
      <c r="B117" s="412">
        <v>11</v>
      </c>
      <c r="C117" s="412">
        <v>2022</v>
      </c>
      <c r="D117" s="428" t="s">
        <v>3369</v>
      </c>
      <c r="E117" s="428" t="s">
        <v>86</v>
      </c>
      <c r="F117" s="402"/>
      <c r="G117" s="429" t="s">
        <v>3348</v>
      </c>
      <c r="H117" s="412" t="s">
        <v>3364</v>
      </c>
      <c r="I117" s="412"/>
      <c r="J117" s="852"/>
      <c r="K117" s="418" t="s">
        <v>518</v>
      </c>
    </row>
    <row r="118" spans="1:11" ht="33">
      <c r="A118" s="410" t="s">
        <v>2603</v>
      </c>
      <c r="B118" s="412">
        <v>11</v>
      </c>
      <c r="C118" s="412">
        <v>2022</v>
      </c>
      <c r="D118" s="428" t="s">
        <v>3370</v>
      </c>
      <c r="E118" s="428" t="s">
        <v>86</v>
      </c>
      <c r="F118" s="6"/>
      <c r="G118" s="429" t="s">
        <v>3371</v>
      </c>
      <c r="H118" s="412" t="s">
        <v>3364</v>
      </c>
      <c r="I118" s="412"/>
      <c r="J118" s="852"/>
      <c r="K118" s="418" t="s">
        <v>518</v>
      </c>
    </row>
    <row r="119" spans="1:11" ht="33">
      <c r="A119" s="410" t="s">
        <v>2605</v>
      </c>
      <c r="B119" s="412">
        <v>11</v>
      </c>
      <c r="C119" s="412">
        <v>2022</v>
      </c>
      <c r="D119" s="428" t="s">
        <v>3372</v>
      </c>
      <c r="E119" s="428" t="s">
        <v>86</v>
      </c>
      <c r="F119" s="402"/>
      <c r="G119" s="429" t="s">
        <v>3373</v>
      </c>
      <c r="H119" s="412" t="s">
        <v>3364</v>
      </c>
      <c r="I119" s="412"/>
      <c r="J119" s="852"/>
      <c r="K119" s="418" t="s">
        <v>518</v>
      </c>
    </row>
    <row r="120" spans="1:11" ht="33">
      <c r="A120" s="410" t="s">
        <v>2608</v>
      </c>
      <c r="B120" s="412">
        <v>11</v>
      </c>
      <c r="C120" s="412">
        <v>2022</v>
      </c>
      <c r="D120" s="428" t="s">
        <v>3374</v>
      </c>
      <c r="E120" s="428" t="s">
        <v>3375</v>
      </c>
      <c r="F120" s="402"/>
      <c r="G120" s="429" t="s">
        <v>3376</v>
      </c>
      <c r="H120" s="412" t="s">
        <v>35</v>
      </c>
      <c r="I120" s="412"/>
      <c r="J120" s="852"/>
      <c r="K120" s="418" t="s">
        <v>518</v>
      </c>
    </row>
    <row r="121" spans="1:11" ht="33">
      <c r="A121" s="410" t="s">
        <v>2610</v>
      </c>
      <c r="B121" s="412">
        <v>11</v>
      </c>
      <c r="C121" s="412">
        <v>2022</v>
      </c>
      <c r="D121" s="428" t="s">
        <v>3377</v>
      </c>
      <c r="E121" s="429" t="s">
        <v>3378</v>
      </c>
      <c r="F121" s="6"/>
      <c r="G121" s="429" t="s">
        <v>3379</v>
      </c>
      <c r="H121" s="412" t="s">
        <v>3364</v>
      </c>
      <c r="I121" s="412"/>
      <c r="J121" s="852"/>
      <c r="K121" s="418" t="s">
        <v>518</v>
      </c>
    </row>
    <row r="122" spans="1:11" ht="16.5">
      <c r="A122" s="410" t="s">
        <v>2616</v>
      </c>
      <c r="B122" s="412">
        <v>11</v>
      </c>
      <c r="C122" s="412">
        <v>2022</v>
      </c>
      <c r="D122" s="428" t="s">
        <v>3380</v>
      </c>
      <c r="E122" s="428" t="s">
        <v>3381</v>
      </c>
      <c r="F122" s="402"/>
      <c r="G122" s="429" t="s">
        <v>3382</v>
      </c>
      <c r="H122" s="412" t="s">
        <v>28</v>
      </c>
      <c r="I122" s="412"/>
      <c r="J122" s="852"/>
      <c r="K122" s="418" t="s">
        <v>518</v>
      </c>
    </row>
    <row r="123" spans="1:11" ht="16.5">
      <c r="A123" s="410" t="s">
        <v>2620</v>
      </c>
      <c r="B123" s="412">
        <v>11</v>
      </c>
      <c r="C123" s="412">
        <v>2022</v>
      </c>
      <c r="D123" s="428"/>
      <c r="E123" s="429" t="s">
        <v>3383</v>
      </c>
      <c r="F123" s="402"/>
      <c r="G123" s="429" t="s">
        <v>3353</v>
      </c>
      <c r="H123" s="412" t="s">
        <v>28</v>
      </c>
      <c r="I123" s="412"/>
      <c r="J123" s="852"/>
      <c r="K123" s="418" t="s">
        <v>518</v>
      </c>
    </row>
    <row r="124" spans="1:11" ht="33">
      <c r="A124" s="410" t="s">
        <v>2624</v>
      </c>
      <c r="B124" s="412">
        <v>11</v>
      </c>
      <c r="C124" s="412">
        <v>2022</v>
      </c>
      <c r="D124" s="428" t="s">
        <v>3384</v>
      </c>
      <c r="E124" s="428" t="s">
        <v>3385</v>
      </c>
      <c r="F124" s="6"/>
      <c r="G124" s="429" t="s">
        <v>3386</v>
      </c>
      <c r="H124" s="412" t="s">
        <v>35</v>
      </c>
      <c r="I124" s="412"/>
      <c r="J124" s="852"/>
      <c r="K124" s="418" t="s">
        <v>518</v>
      </c>
    </row>
    <row r="125" spans="1:11" ht="33">
      <c r="A125" s="410" t="s">
        <v>2628</v>
      </c>
      <c r="B125" s="412">
        <v>11</v>
      </c>
      <c r="C125" s="412">
        <v>2022</v>
      </c>
      <c r="D125" s="428" t="s">
        <v>3387</v>
      </c>
      <c r="E125" s="428" t="s">
        <v>86</v>
      </c>
      <c r="F125" s="402"/>
      <c r="G125" s="429" t="s">
        <v>3388</v>
      </c>
      <c r="H125" s="412" t="s">
        <v>3364</v>
      </c>
      <c r="I125" s="412"/>
      <c r="J125" s="852"/>
      <c r="K125" s="418" t="s">
        <v>518</v>
      </c>
    </row>
    <row r="126" spans="1:11" ht="33">
      <c r="A126" s="410" t="s">
        <v>2631</v>
      </c>
      <c r="B126" s="412">
        <v>11</v>
      </c>
      <c r="C126" s="412">
        <v>2022</v>
      </c>
      <c r="D126" s="428" t="s">
        <v>3389</v>
      </c>
      <c r="E126" s="428" t="s">
        <v>86</v>
      </c>
      <c r="F126" s="402"/>
      <c r="G126" s="429" t="s">
        <v>3379</v>
      </c>
      <c r="H126" s="412" t="s">
        <v>3364</v>
      </c>
      <c r="I126" s="412"/>
      <c r="J126" s="852"/>
      <c r="K126" s="418" t="s">
        <v>518</v>
      </c>
    </row>
    <row r="127" spans="1:11" ht="33">
      <c r="A127" s="410" t="s">
        <v>2635</v>
      </c>
      <c r="B127" s="412">
        <v>11</v>
      </c>
      <c r="C127" s="412">
        <v>2022</v>
      </c>
      <c r="D127" s="428" t="s">
        <v>3390</v>
      </c>
      <c r="E127" s="428" t="s">
        <v>86</v>
      </c>
      <c r="F127" s="6"/>
      <c r="G127" s="429" t="s">
        <v>3391</v>
      </c>
      <c r="H127" s="412" t="s">
        <v>3364</v>
      </c>
      <c r="I127" s="412"/>
      <c r="J127" s="852"/>
      <c r="K127" s="418" t="s">
        <v>518</v>
      </c>
    </row>
    <row r="128" spans="1:11" ht="33">
      <c r="A128" s="410" t="s">
        <v>2640</v>
      </c>
      <c r="B128" s="412">
        <v>11</v>
      </c>
      <c r="C128" s="412">
        <v>2022</v>
      </c>
      <c r="D128" s="428" t="s">
        <v>3392</v>
      </c>
      <c r="E128" s="429" t="s">
        <v>86</v>
      </c>
      <c r="F128" s="402"/>
      <c r="G128" s="429" t="s">
        <v>3393</v>
      </c>
      <c r="H128" s="412" t="s">
        <v>3364</v>
      </c>
      <c r="I128" s="412"/>
      <c r="J128" s="852"/>
      <c r="K128" s="418" t="s">
        <v>518</v>
      </c>
    </row>
    <row r="129" spans="1:12" ht="33">
      <c r="A129" s="410" t="s">
        <v>2645</v>
      </c>
      <c r="B129" s="412">
        <v>11</v>
      </c>
      <c r="C129" s="412">
        <v>2022</v>
      </c>
      <c r="D129" s="428" t="s">
        <v>3394</v>
      </c>
      <c r="E129" s="428" t="s">
        <v>86</v>
      </c>
      <c r="F129" s="402"/>
      <c r="G129" s="429" t="s">
        <v>3395</v>
      </c>
      <c r="H129" s="412" t="s">
        <v>3364</v>
      </c>
      <c r="I129" s="412"/>
      <c r="J129" s="852"/>
      <c r="K129" s="418" t="s">
        <v>518</v>
      </c>
    </row>
    <row r="130" spans="1:12" ht="16.5">
      <c r="A130" s="410" t="s">
        <v>2649</v>
      </c>
      <c r="B130" s="412">
        <v>11</v>
      </c>
      <c r="C130" s="412">
        <v>2022</v>
      </c>
      <c r="D130" s="428" t="s">
        <v>3396</v>
      </c>
      <c r="E130" s="428" t="s">
        <v>3397</v>
      </c>
      <c r="F130" s="6"/>
      <c r="G130" s="429" t="s">
        <v>3398</v>
      </c>
      <c r="H130" s="412" t="s">
        <v>35</v>
      </c>
      <c r="I130" s="412"/>
      <c r="J130" s="852"/>
      <c r="K130" s="418" t="s">
        <v>518</v>
      </c>
    </row>
    <row r="131" spans="1:12" ht="33">
      <c r="A131" s="410" t="s">
        <v>2652</v>
      </c>
      <c r="B131" s="412">
        <v>11</v>
      </c>
      <c r="C131" s="412">
        <v>2022</v>
      </c>
      <c r="D131" s="428" t="s">
        <v>3399</v>
      </c>
      <c r="E131" s="428" t="s">
        <v>3400</v>
      </c>
      <c r="F131" s="402"/>
      <c r="G131" s="429" t="s">
        <v>3401</v>
      </c>
      <c r="H131" s="412" t="s">
        <v>35</v>
      </c>
      <c r="I131" s="412"/>
      <c r="J131" s="852" t="s">
        <v>3402</v>
      </c>
      <c r="K131" s="418" t="s">
        <v>56</v>
      </c>
      <c r="L131" s="323">
        <v>1</v>
      </c>
    </row>
    <row r="132" spans="1:12" ht="33">
      <c r="A132" s="410" t="s">
        <v>2656</v>
      </c>
      <c r="B132" s="412">
        <v>11</v>
      </c>
      <c r="C132" s="412">
        <v>2022</v>
      </c>
      <c r="D132" s="428" t="s">
        <v>3399</v>
      </c>
      <c r="E132" s="428" t="s">
        <v>3403</v>
      </c>
      <c r="F132" s="402"/>
      <c r="G132" s="429" t="s">
        <v>3363</v>
      </c>
      <c r="H132" s="412" t="s">
        <v>35</v>
      </c>
      <c r="I132" s="412"/>
      <c r="J132" s="852" t="s">
        <v>3402</v>
      </c>
      <c r="K132" s="418" t="s">
        <v>56</v>
      </c>
      <c r="L132" s="323">
        <v>1</v>
      </c>
    </row>
    <row r="133" spans="1:12" ht="16.5">
      <c r="A133" s="410" t="s">
        <v>2659</v>
      </c>
      <c r="B133" s="412">
        <v>11</v>
      </c>
      <c r="C133" s="412">
        <v>2022</v>
      </c>
      <c r="D133" s="428" t="s">
        <v>3404</v>
      </c>
      <c r="E133" s="428" t="s">
        <v>3405</v>
      </c>
      <c r="F133" s="6"/>
      <c r="G133" s="429" t="s">
        <v>3406</v>
      </c>
      <c r="H133" s="412" t="s">
        <v>25</v>
      </c>
      <c r="I133" s="412"/>
      <c r="J133" s="852"/>
      <c r="K133" s="418" t="s">
        <v>518</v>
      </c>
    </row>
    <row r="134" spans="1:12" ht="16.5">
      <c r="A134" s="410" t="s">
        <v>2663</v>
      </c>
      <c r="B134" s="412">
        <v>11</v>
      </c>
      <c r="C134" s="412">
        <v>2022</v>
      </c>
      <c r="D134" s="428" t="s">
        <v>3407</v>
      </c>
      <c r="E134" s="428" t="s">
        <v>3408</v>
      </c>
      <c r="F134" s="402"/>
      <c r="G134" s="429" t="s">
        <v>3406</v>
      </c>
      <c r="H134" s="412" t="s">
        <v>25</v>
      </c>
      <c r="I134" s="412"/>
      <c r="J134" s="852"/>
      <c r="K134" s="418" t="s">
        <v>518</v>
      </c>
    </row>
    <row r="135" spans="1:12" ht="33">
      <c r="A135" s="410" t="s">
        <v>2667</v>
      </c>
      <c r="B135" s="412">
        <v>11</v>
      </c>
      <c r="C135" s="412">
        <v>2022</v>
      </c>
      <c r="D135" s="428" t="s">
        <v>3409</v>
      </c>
      <c r="E135" s="428" t="s">
        <v>3410</v>
      </c>
      <c r="F135" s="402"/>
      <c r="G135" s="429" t="s">
        <v>3401</v>
      </c>
      <c r="H135" s="412" t="s">
        <v>28</v>
      </c>
      <c r="I135" s="412"/>
      <c r="J135" s="852" t="s">
        <v>3411</v>
      </c>
      <c r="K135" s="418" t="s">
        <v>56</v>
      </c>
      <c r="L135" s="323">
        <v>1</v>
      </c>
    </row>
    <row r="136" spans="1:12" ht="16.5">
      <c r="A136" s="410" t="s">
        <v>2671</v>
      </c>
      <c r="B136" s="412">
        <v>11</v>
      </c>
      <c r="C136" s="412">
        <v>2022</v>
      </c>
      <c r="D136" s="428" t="s">
        <v>3412</v>
      </c>
      <c r="E136" s="428" t="s">
        <v>3413</v>
      </c>
      <c r="F136" s="6"/>
      <c r="G136" s="429" t="s">
        <v>3414</v>
      </c>
      <c r="H136" s="412" t="s">
        <v>35</v>
      </c>
      <c r="I136" s="412"/>
      <c r="J136" s="852" t="s">
        <v>3415</v>
      </c>
      <c r="K136" s="418" t="s">
        <v>56</v>
      </c>
      <c r="L136" s="323">
        <v>1</v>
      </c>
    </row>
    <row r="137" spans="1:12" ht="16.5">
      <c r="A137" s="410" t="s">
        <v>2675</v>
      </c>
      <c r="B137" s="412">
        <v>11</v>
      </c>
      <c r="C137" s="412">
        <v>2022</v>
      </c>
      <c r="D137" s="428" t="s">
        <v>3416</v>
      </c>
      <c r="E137" s="428" t="s">
        <v>3417</v>
      </c>
      <c r="F137" s="402"/>
      <c r="G137" s="428" t="s">
        <v>3401</v>
      </c>
      <c r="H137" s="412" t="s">
        <v>35</v>
      </c>
      <c r="I137" s="412"/>
      <c r="J137" s="852"/>
      <c r="K137" s="418" t="s">
        <v>518</v>
      </c>
    </row>
    <row r="138" spans="1:12" ht="16.5">
      <c r="A138" s="410" t="s">
        <v>2678</v>
      </c>
      <c r="B138" s="412">
        <v>11</v>
      </c>
      <c r="C138" s="412">
        <v>2022</v>
      </c>
      <c r="D138" s="428" t="s">
        <v>3418</v>
      </c>
      <c r="E138" s="428" t="s">
        <v>3419</v>
      </c>
      <c r="F138" s="402"/>
      <c r="G138" s="428" t="s">
        <v>3420</v>
      </c>
      <c r="H138" s="412" t="s">
        <v>35</v>
      </c>
      <c r="I138" s="412"/>
      <c r="J138" s="852"/>
      <c r="K138" s="418" t="s">
        <v>518</v>
      </c>
    </row>
    <row r="139" spans="1:12" ht="16.5">
      <c r="A139" s="410" t="s">
        <v>2682</v>
      </c>
      <c r="B139" s="412">
        <v>11</v>
      </c>
      <c r="C139" s="412">
        <v>2022</v>
      </c>
      <c r="D139" s="428" t="s">
        <v>3421</v>
      </c>
      <c r="E139" s="428" t="s">
        <v>3422</v>
      </c>
      <c r="F139" s="6"/>
      <c r="G139" s="429" t="s">
        <v>3423</v>
      </c>
      <c r="H139" s="412" t="s">
        <v>35</v>
      </c>
      <c r="I139" s="412"/>
      <c r="J139" s="852"/>
      <c r="K139" s="418" t="s">
        <v>518</v>
      </c>
    </row>
    <row r="140" spans="1:12" ht="33">
      <c r="A140" s="410" t="s">
        <v>2684</v>
      </c>
      <c r="B140" s="412">
        <v>11</v>
      </c>
      <c r="C140" s="412">
        <v>2022</v>
      </c>
      <c r="D140" s="428" t="s">
        <v>3424</v>
      </c>
      <c r="E140" s="428" t="s">
        <v>3425</v>
      </c>
      <c r="F140" s="402"/>
      <c r="G140" s="429" t="s">
        <v>3426</v>
      </c>
      <c r="H140" s="412" t="s">
        <v>25</v>
      </c>
      <c r="I140" s="412"/>
      <c r="J140" s="852" t="s">
        <v>3427</v>
      </c>
      <c r="K140" s="418" t="s">
        <v>56</v>
      </c>
      <c r="L140" s="323">
        <v>1</v>
      </c>
    </row>
    <row r="141" spans="1:12" ht="16.5">
      <c r="A141" s="410" t="s">
        <v>2688</v>
      </c>
      <c r="B141" s="412">
        <v>11</v>
      </c>
      <c r="C141" s="412">
        <v>2022</v>
      </c>
      <c r="D141" s="428" t="s">
        <v>3428</v>
      </c>
      <c r="E141" s="428" t="s">
        <v>3425</v>
      </c>
      <c r="F141" s="402"/>
      <c r="G141" s="429" t="s">
        <v>3426</v>
      </c>
      <c r="H141" s="412" t="s">
        <v>25</v>
      </c>
      <c r="I141" s="412"/>
      <c r="J141" s="178"/>
      <c r="K141" s="418" t="s">
        <v>518</v>
      </c>
    </row>
    <row r="142" spans="1:12" ht="16.5">
      <c r="A142" s="410" t="s">
        <v>2692</v>
      </c>
      <c r="B142" s="412">
        <v>11</v>
      </c>
      <c r="C142" s="412">
        <v>2022</v>
      </c>
      <c r="D142" s="428" t="s">
        <v>3429</v>
      </c>
      <c r="E142" s="428" t="s">
        <v>3425</v>
      </c>
      <c r="F142" s="6"/>
      <c r="G142" s="429" t="s">
        <v>3426</v>
      </c>
      <c r="H142" s="412" t="s">
        <v>25</v>
      </c>
      <c r="I142" s="412"/>
      <c r="J142" s="852"/>
      <c r="K142" s="418" t="s">
        <v>518</v>
      </c>
    </row>
    <row r="143" spans="1:12" ht="33">
      <c r="A143" s="410" t="s">
        <v>2696</v>
      </c>
      <c r="B143" s="412">
        <v>11</v>
      </c>
      <c r="C143" s="412">
        <v>2022</v>
      </c>
      <c r="D143" s="428" t="s">
        <v>3430</v>
      </c>
      <c r="E143" s="428" t="s">
        <v>3425</v>
      </c>
      <c r="F143" s="402"/>
      <c r="G143" s="429" t="s">
        <v>3426</v>
      </c>
      <c r="H143" s="412" t="s">
        <v>25</v>
      </c>
      <c r="I143" s="412"/>
      <c r="J143" s="852" t="s">
        <v>3427</v>
      </c>
      <c r="K143" s="418" t="s">
        <v>56</v>
      </c>
      <c r="L143" s="323">
        <v>1</v>
      </c>
    </row>
    <row r="144" spans="1:12" ht="33">
      <c r="A144" s="410" t="s">
        <v>2701</v>
      </c>
      <c r="B144" s="412">
        <v>11</v>
      </c>
      <c r="C144" s="412">
        <v>2022</v>
      </c>
      <c r="D144" s="428" t="s">
        <v>3431</v>
      </c>
      <c r="E144" s="428" t="s">
        <v>3425</v>
      </c>
      <c r="F144" s="402"/>
      <c r="G144" s="429" t="s">
        <v>3426</v>
      </c>
      <c r="H144" s="412" t="s">
        <v>25</v>
      </c>
      <c r="I144" s="412"/>
      <c r="J144" s="852" t="s">
        <v>3427</v>
      </c>
      <c r="K144" s="418" t="s">
        <v>56</v>
      </c>
      <c r="L144" s="323">
        <v>1</v>
      </c>
    </row>
    <row r="145" spans="1:12" ht="16.5">
      <c r="A145" s="410" t="s">
        <v>2705</v>
      </c>
      <c r="B145" s="412">
        <v>11</v>
      </c>
      <c r="C145" s="412">
        <v>2022</v>
      </c>
      <c r="D145" s="428" t="s">
        <v>3432</v>
      </c>
      <c r="E145" s="428" t="s">
        <v>3425</v>
      </c>
      <c r="F145" s="6"/>
      <c r="G145" s="429" t="s">
        <v>3433</v>
      </c>
      <c r="H145" s="412" t="s">
        <v>25</v>
      </c>
      <c r="I145" s="412"/>
      <c r="J145" s="852"/>
      <c r="K145" s="418" t="s">
        <v>518</v>
      </c>
    </row>
    <row r="146" spans="1:12" ht="49.5">
      <c r="A146" s="410" t="s">
        <v>2709</v>
      </c>
      <c r="B146" s="412">
        <v>11</v>
      </c>
      <c r="C146" s="412">
        <v>2022</v>
      </c>
      <c r="D146" s="428" t="s">
        <v>3434</v>
      </c>
      <c r="E146" s="428" t="s">
        <v>3435</v>
      </c>
      <c r="F146" s="402"/>
      <c r="G146" s="429" t="s">
        <v>3436</v>
      </c>
      <c r="H146" s="412" t="s">
        <v>35</v>
      </c>
      <c r="I146" s="412"/>
      <c r="J146" s="852" t="s">
        <v>3437</v>
      </c>
      <c r="K146" s="418" t="s">
        <v>56</v>
      </c>
      <c r="L146" s="323">
        <v>1</v>
      </c>
    </row>
    <row r="147" spans="1:12" ht="16.5">
      <c r="A147" s="410" t="s">
        <v>2713</v>
      </c>
      <c r="B147" s="412">
        <v>11</v>
      </c>
      <c r="C147" s="412">
        <v>2022</v>
      </c>
      <c r="D147" s="428" t="s">
        <v>3438</v>
      </c>
      <c r="E147" s="429" t="s">
        <v>3425</v>
      </c>
      <c r="F147" s="402"/>
      <c r="G147" s="429" t="s">
        <v>3439</v>
      </c>
      <c r="H147" s="412" t="s">
        <v>25</v>
      </c>
      <c r="I147" s="412"/>
      <c r="J147" s="852"/>
      <c r="K147" s="418" t="s">
        <v>518</v>
      </c>
    </row>
    <row r="148" spans="1:12" ht="16.5">
      <c r="A148" s="410" t="s">
        <v>2717</v>
      </c>
      <c r="B148" s="412">
        <v>11</v>
      </c>
      <c r="C148" s="412">
        <v>2022</v>
      </c>
      <c r="D148" s="428" t="s">
        <v>3440</v>
      </c>
      <c r="E148" s="429" t="s">
        <v>34</v>
      </c>
      <c r="F148" s="6"/>
      <c r="G148" s="429" t="s">
        <v>3441</v>
      </c>
      <c r="H148" s="412" t="s">
        <v>558</v>
      </c>
      <c r="I148" s="412"/>
      <c r="J148" s="852"/>
      <c r="K148" s="418" t="s">
        <v>518</v>
      </c>
    </row>
    <row r="149" spans="1:12" ht="16.5">
      <c r="A149" s="410" t="s">
        <v>2721</v>
      </c>
      <c r="B149" s="412">
        <v>11</v>
      </c>
      <c r="C149" s="412">
        <v>2022</v>
      </c>
      <c r="D149" s="428" t="s">
        <v>3442</v>
      </c>
      <c r="E149" s="429" t="s">
        <v>28</v>
      </c>
      <c r="F149" s="402"/>
      <c r="G149" s="429" t="s">
        <v>3443</v>
      </c>
      <c r="H149" s="412" t="s">
        <v>28</v>
      </c>
      <c r="I149" s="412"/>
      <c r="J149" s="852"/>
      <c r="K149" s="418" t="s">
        <v>518</v>
      </c>
    </row>
    <row r="150" spans="1:12" ht="33">
      <c r="A150" s="410" t="s">
        <v>2724</v>
      </c>
      <c r="B150" s="412">
        <v>11</v>
      </c>
      <c r="C150" s="412">
        <v>2022</v>
      </c>
      <c r="D150" s="428" t="s">
        <v>3444</v>
      </c>
      <c r="E150" s="428" t="s">
        <v>3425</v>
      </c>
      <c r="F150" s="402"/>
      <c r="G150" s="429" t="s">
        <v>3439</v>
      </c>
      <c r="H150" s="412" t="s">
        <v>25</v>
      </c>
      <c r="I150" s="412"/>
      <c r="J150" s="852" t="s">
        <v>3427</v>
      </c>
      <c r="K150" s="418" t="s">
        <v>56</v>
      </c>
      <c r="L150" s="323">
        <v>1</v>
      </c>
    </row>
    <row r="151" spans="1:12" ht="33">
      <c r="A151" s="410" t="s">
        <v>2728</v>
      </c>
      <c r="B151" s="412">
        <v>11</v>
      </c>
      <c r="C151" s="412">
        <v>2022</v>
      </c>
      <c r="D151" s="428" t="s">
        <v>3445</v>
      </c>
      <c r="E151" s="429" t="s">
        <v>86</v>
      </c>
      <c r="F151" s="6"/>
      <c r="G151" s="429" t="s">
        <v>3446</v>
      </c>
      <c r="H151" s="412" t="s">
        <v>3364</v>
      </c>
      <c r="I151" s="412"/>
      <c r="J151" s="852"/>
      <c r="K151" s="418" t="s">
        <v>518</v>
      </c>
    </row>
    <row r="152" spans="1:12" ht="33">
      <c r="A152" s="410" t="s">
        <v>2732</v>
      </c>
      <c r="B152" s="412">
        <v>11</v>
      </c>
      <c r="C152" s="412">
        <v>2022</v>
      </c>
      <c r="D152" s="428" t="s">
        <v>3447</v>
      </c>
      <c r="E152" s="429" t="s">
        <v>86</v>
      </c>
      <c r="F152" s="402"/>
      <c r="G152" s="429" t="s">
        <v>3448</v>
      </c>
      <c r="H152" s="412" t="s">
        <v>3364</v>
      </c>
      <c r="I152" s="412"/>
      <c r="J152" s="852"/>
      <c r="K152" s="418" t="s">
        <v>518</v>
      </c>
    </row>
    <row r="153" spans="1:12" ht="33">
      <c r="A153" s="410" t="s">
        <v>2735</v>
      </c>
      <c r="B153" s="412">
        <v>11</v>
      </c>
      <c r="C153" s="412">
        <v>2022</v>
      </c>
      <c r="D153" s="428" t="s">
        <v>3449</v>
      </c>
      <c r="E153" s="429" t="s">
        <v>86</v>
      </c>
      <c r="F153" s="402"/>
      <c r="G153" s="429" t="s">
        <v>3450</v>
      </c>
      <c r="H153" s="412" t="s">
        <v>3364</v>
      </c>
      <c r="I153" s="412"/>
      <c r="J153" s="852"/>
      <c r="K153" s="418" t="s">
        <v>518</v>
      </c>
    </row>
    <row r="154" spans="1:12" ht="33">
      <c r="A154" s="410" t="s">
        <v>2737</v>
      </c>
      <c r="B154" s="412">
        <v>11</v>
      </c>
      <c r="C154" s="412">
        <v>2022</v>
      </c>
      <c r="D154" s="428" t="s">
        <v>3451</v>
      </c>
      <c r="E154" s="429" t="s">
        <v>86</v>
      </c>
      <c r="F154" s="6"/>
      <c r="G154" s="429" t="s">
        <v>3452</v>
      </c>
      <c r="H154" s="412" t="s">
        <v>3364</v>
      </c>
      <c r="I154" s="412"/>
      <c r="J154" s="852"/>
      <c r="K154" s="418" t="s">
        <v>518</v>
      </c>
    </row>
    <row r="155" spans="1:12" ht="33">
      <c r="A155" s="410" t="s">
        <v>2741</v>
      </c>
      <c r="B155" s="412">
        <v>11</v>
      </c>
      <c r="C155" s="412">
        <v>2022</v>
      </c>
      <c r="D155" s="428" t="s">
        <v>3453</v>
      </c>
      <c r="E155" s="429" t="s">
        <v>3425</v>
      </c>
      <c r="F155" s="402"/>
      <c r="G155" s="429" t="s">
        <v>3454</v>
      </c>
      <c r="H155" s="412" t="s">
        <v>25</v>
      </c>
      <c r="I155" s="412"/>
      <c r="J155" s="852" t="s">
        <v>3427</v>
      </c>
      <c r="K155" s="418" t="s">
        <v>56</v>
      </c>
      <c r="L155" s="323">
        <v>1</v>
      </c>
    </row>
    <row r="156" spans="1:12" ht="16.5">
      <c r="A156" s="410" t="s">
        <v>2743</v>
      </c>
      <c r="B156" s="412">
        <v>11</v>
      </c>
      <c r="C156" s="412">
        <v>2022</v>
      </c>
      <c r="D156" s="428" t="s">
        <v>3455</v>
      </c>
      <c r="E156" s="429" t="s">
        <v>3425</v>
      </c>
      <c r="F156" s="402"/>
      <c r="G156" s="429" t="s">
        <v>3456</v>
      </c>
      <c r="H156" s="412" t="s">
        <v>25</v>
      </c>
      <c r="I156" s="412"/>
      <c r="J156" s="852"/>
      <c r="K156" s="418" t="s">
        <v>518</v>
      </c>
    </row>
    <row r="157" spans="1:12" ht="33">
      <c r="A157" s="410" t="s">
        <v>2745</v>
      </c>
      <c r="B157" s="412">
        <v>11</v>
      </c>
      <c r="C157" s="412">
        <v>2022</v>
      </c>
      <c r="D157" s="428" t="s">
        <v>3457</v>
      </c>
      <c r="E157" s="429" t="s">
        <v>3425</v>
      </c>
      <c r="F157" s="6"/>
      <c r="G157" s="429" t="s">
        <v>3426</v>
      </c>
      <c r="H157" s="412" t="s">
        <v>25</v>
      </c>
      <c r="I157" s="412"/>
      <c r="J157" s="852" t="s">
        <v>3427</v>
      </c>
      <c r="K157" s="418" t="s">
        <v>56</v>
      </c>
      <c r="L157" s="323">
        <v>1</v>
      </c>
    </row>
    <row r="158" spans="1:12" ht="33">
      <c r="A158" s="410" t="s">
        <v>2747</v>
      </c>
      <c r="B158" s="412">
        <v>11</v>
      </c>
      <c r="C158" s="412">
        <v>2022</v>
      </c>
      <c r="D158" s="428" t="s">
        <v>3458</v>
      </c>
      <c r="E158" s="429" t="s">
        <v>3459</v>
      </c>
      <c r="F158" s="402"/>
      <c r="G158" s="429" t="s">
        <v>3460</v>
      </c>
      <c r="H158" s="415" t="s">
        <v>18</v>
      </c>
      <c r="I158" s="412"/>
      <c r="J158" s="851" t="s">
        <v>3206</v>
      </c>
      <c r="K158" s="418" t="s">
        <v>217</v>
      </c>
    </row>
    <row r="159" spans="1:12" ht="16.5">
      <c r="A159" s="410" t="s">
        <v>2749</v>
      </c>
      <c r="B159" s="412">
        <v>11</v>
      </c>
      <c r="C159" s="412">
        <v>2022</v>
      </c>
      <c r="D159" s="428" t="s">
        <v>3461</v>
      </c>
      <c r="E159" s="429" t="s">
        <v>3462</v>
      </c>
      <c r="F159" s="402"/>
      <c r="G159" s="429" t="s">
        <v>3463</v>
      </c>
      <c r="H159" s="415" t="s">
        <v>18</v>
      </c>
      <c r="I159" s="412"/>
      <c r="J159" s="852"/>
      <c r="K159" s="418" t="s">
        <v>518</v>
      </c>
    </row>
    <row r="160" spans="1:12" ht="33">
      <c r="A160" s="410" t="s">
        <v>2752</v>
      </c>
      <c r="B160" s="412">
        <v>11</v>
      </c>
      <c r="C160" s="412">
        <v>2022</v>
      </c>
      <c r="D160" s="428" t="s">
        <v>3464</v>
      </c>
      <c r="E160" s="429" t="s">
        <v>3465</v>
      </c>
      <c r="F160" s="6"/>
      <c r="G160" s="429" t="s">
        <v>3466</v>
      </c>
      <c r="H160" s="415" t="s">
        <v>3095</v>
      </c>
      <c r="I160" s="412"/>
      <c r="J160" s="852" t="s">
        <v>3467</v>
      </c>
      <c r="K160" s="418" t="s">
        <v>741</v>
      </c>
    </row>
    <row r="161" spans="1:12" ht="16.5">
      <c r="A161" s="410" t="s">
        <v>2756</v>
      </c>
      <c r="B161" s="412">
        <v>11</v>
      </c>
      <c r="C161" s="412">
        <v>2022</v>
      </c>
      <c r="D161" s="428" t="s">
        <v>3468</v>
      </c>
      <c r="E161" s="429" t="s">
        <v>3469</v>
      </c>
      <c r="F161" s="402"/>
      <c r="G161" s="429" t="s">
        <v>3470</v>
      </c>
      <c r="H161" s="412" t="s">
        <v>25</v>
      </c>
      <c r="I161" s="412"/>
      <c r="J161" s="852"/>
      <c r="K161" s="418" t="s">
        <v>518</v>
      </c>
    </row>
    <row r="162" spans="1:12" ht="66">
      <c r="A162" s="410" t="s">
        <v>2758</v>
      </c>
      <c r="B162" s="412">
        <v>11</v>
      </c>
      <c r="C162" s="412">
        <v>2022</v>
      </c>
      <c r="D162" s="428" t="s">
        <v>3471</v>
      </c>
      <c r="E162" s="429" t="s">
        <v>3472</v>
      </c>
      <c r="F162" s="402"/>
      <c r="G162" s="429" t="s">
        <v>3473</v>
      </c>
      <c r="H162" s="412" t="s">
        <v>35</v>
      </c>
      <c r="I162" s="412"/>
      <c r="J162" s="852" t="s">
        <v>3474</v>
      </c>
      <c r="K162" s="432" t="s">
        <v>323</v>
      </c>
    </row>
    <row r="163" spans="1:12" ht="33">
      <c r="A163" s="410" t="s">
        <v>2760</v>
      </c>
      <c r="B163" s="412">
        <v>11</v>
      </c>
      <c r="C163" s="412">
        <v>2022</v>
      </c>
      <c r="D163" s="428" t="s">
        <v>3475</v>
      </c>
      <c r="E163" s="429" t="s">
        <v>3476</v>
      </c>
      <c r="F163" s="6"/>
      <c r="G163" s="429" t="s">
        <v>3477</v>
      </c>
      <c r="H163" s="412" t="s">
        <v>25</v>
      </c>
      <c r="I163" s="412"/>
      <c r="J163" s="852" t="s">
        <v>3478</v>
      </c>
      <c r="K163" s="418" t="s">
        <v>56</v>
      </c>
      <c r="L163" s="323">
        <v>1</v>
      </c>
    </row>
    <row r="164" spans="1:12" ht="33">
      <c r="A164" s="410" t="s">
        <v>2763</v>
      </c>
      <c r="B164" s="412">
        <v>11</v>
      </c>
      <c r="C164" s="412">
        <v>2022</v>
      </c>
      <c r="D164" s="428" t="s">
        <v>3479</v>
      </c>
      <c r="E164" s="428" t="s">
        <v>3480</v>
      </c>
      <c r="F164" s="402"/>
      <c r="G164" s="429" t="s">
        <v>3481</v>
      </c>
      <c r="H164" s="412" t="s">
        <v>35</v>
      </c>
      <c r="I164" s="412"/>
      <c r="J164" s="852" t="s">
        <v>3482</v>
      </c>
      <c r="K164" s="418" t="s">
        <v>56</v>
      </c>
      <c r="L164" s="323">
        <v>1</v>
      </c>
    </row>
    <row r="165" spans="1:12" ht="16.5">
      <c r="A165" s="410" t="s">
        <v>2766</v>
      </c>
      <c r="B165" s="412">
        <v>11</v>
      </c>
      <c r="C165" s="412">
        <v>2022</v>
      </c>
      <c r="D165" s="428" t="s">
        <v>3483</v>
      </c>
      <c r="E165" s="428" t="s">
        <v>3484</v>
      </c>
      <c r="F165" s="402"/>
      <c r="G165" s="429" t="s">
        <v>3481</v>
      </c>
      <c r="H165" s="412" t="s">
        <v>35</v>
      </c>
      <c r="I165" s="412"/>
      <c r="J165" s="852"/>
      <c r="K165" s="418" t="s">
        <v>518</v>
      </c>
    </row>
    <row r="166" spans="1:12" ht="33">
      <c r="A166" s="410" t="s">
        <v>2768</v>
      </c>
      <c r="B166" s="412">
        <v>11</v>
      </c>
      <c r="C166" s="412">
        <v>2022</v>
      </c>
      <c r="D166" s="428" t="s">
        <v>3485</v>
      </c>
      <c r="E166" s="428" t="s">
        <v>3486</v>
      </c>
      <c r="F166" s="6"/>
      <c r="G166" s="429" t="s">
        <v>3487</v>
      </c>
      <c r="H166" s="412" t="s">
        <v>3364</v>
      </c>
      <c r="I166" s="412"/>
      <c r="J166" s="852"/>
      <c r="K166" s="418" t="s">
        <v>518</v>
      </c>
    </row>
    <row r="167" spans="1:12" ht="49.5">
      <c r="A167" s="410" t="s">
        <v>2770</v>
      </c>
      <c r="B167" s="412">
        <v>11</v>
      </c>
      <c r="C167" s="412">
        <v>2022</v>
      </c>
      <c r="D167" s="428" t="s">
        <v>3488</v>
      </c>
      <c r="E167" s="428" t="s">
        <v>3489</v>
      </c>
      <c r="F167" s="402"/>
      <c r="G167" s="429" t="s">
        <v>3490</v>
      </c>
      <c r="H167" s="412" t="s">
        <v>609</v>
      </c>
      <c r="I167" s="412"/>
      <c r="J167" s="852" t="s">
        <v>3491</v>
      </c>
      <c r="K167" s="418" t="s">
        <v>56</v>
      </c>
      <c r="L167" s="323">
        <v>1</v>
      </c>
    </row>
    <row r="168" spans="1:12" ht="16.5">
      <c r="A168" s="410" t="s">
        <v>2773</v>
      </c>
      <c r="B168" s="412">
        <v>11</v>
      </c>
      <c r="C168" s="412">
        <v>2022</v>
      </c>
      <c r="D168" s="428" t="s">
        <v>3492</v>
      </c>
      <c r="E168" s="428" t="s">
        <v>3493</v>
      </c>
      <c r="F168" s="402"/>
      <c r="G168" s="429" t="s">
        <v>3494</v>
      </c>
      <c r="H168" s="412" t="s">
        <v>609</v>
      </c>
      <c r="I168" s="412"/>
      <c r="J168" s="852"/>
      <c r="K168" s="418" t="s">
        <v>518</v>
      </c>
    </row>
    <row r="169" spans="1:12" ht="16.5">
      <c r="A169" s="410" t="s">
        <v>2776</v>
      </c>
      <c r="B169" s="412">
        <v>11</v>
      </c>
      <c r="C169" s="412">
        <v>2022</v>
      </c>
      <c r="D169" s="428" t="s">
        <v>3495</v>
      </c>
      <c r="E169" s="429" t="s">
        <v>3496</v>
      </c>
      <c r="F169" s="6"/>
      <c r="G169" s="429" t="s">
        <v>3497</v>
      </c>
      <c r="H169" s="412" t="s">
        <v>35</v>
      </c>
      <c r="I169" s="412"/>
      <c r="J169" s="852"/>
      <c r="K169" s="418" t="s">
        <v>518</v>
      </c>
    </row>
    <row r="170" spans="1:12" ht="16.5">
      <c r="A170" s="410" t="s">
        <v>2780</v>
      </c>
      <c r="B170" s="412">
        <v>11</v>
      </c>
      <c r="C170" s="412">
        <v>2022</v>
      </c>
      <c r="D170" s="428" t="s">
        <v>3498</v>
      </c>
      <c r="E170" s="429" t="s">
        <v>3499</v>
      </c>
      <c r="F170" s="402"/>
      <c r="G170" s="429" t="s">
        <v>3500</v>
      </c>
      <c r="H170" s="412" t="s">
        <v>35</v>
      </c>
      <c r="I170" s="412"/>
      <c r="J170" s="852"/>
      <c r="K170" s="418" t="s">
        <v>518</v>
      </c>
    </row>
    <row r="171" spans="1:12" ht="33">
      <c r="A171" s="410" t="s">
        <v>2783</v>
      </c>
      <c r="B171" s="412">
        <v>11</v>
      </c>
      <c r="C171" s="412">
        <v>2022</v>
      </c>
      <c r="D171" s="428" t="s">
        <v>3501</v>
      </c>
      <c r="E171" s="429" t="s">
        <v>3502</v>
      </c>
      <c r="F171" s="402"/>
      <c r="G171" s="429" t="s">
        <v>3503</v>
      </c>
      <c r="H171" s="412" t="s">
        <v>516</v>
      </c>
      <c r="I171" s="412"/>
      <c r="J171" s="852"/>
      <c r="K171" s="418" t="s">
        <v>518</v>
      </c>
    </row>
    <row r="172" spans="1:12" ht="33">
      <c r="A172" s="410" t="s">
        <v>2786</v>
      </c>
      <c r="B172" s="412">
        <v>11</v>
      </c>
      <c r="C172" s="412">
        <v>2022</v>
      </c>
      <c r="D172" s="428" t="s">
        <v>3504</v>
      </c>
      <c r="E172" s="429" t="s">
        <v>3505</v>
      </c>
      <c r="F172" s="6"/>
      <c r="G172" s="429" t="s">
        <v>3506</v>
      </c>
      <c r="H172" s="412" t="s">
        <v>18</v>
      </c>
      <c r="I172" s="412"/>
      <c r="J172" s="852" t="s">
        <v>3507</v>
      </c>
      <c r="K172" s="418" t="s">
        <v>56</v>
      </c>
      <c r="L172" s="323">
        <v>1</v>
      </c>
    </row>
    <row r="173" spans="1:12" ht="66">
      <c r="A173" s="410" t="s">
        <v>2791</v>
      </c>
      <c r="B173" s="412">
        <v>11</v>
      </c>
      <c r="C173" s="412">
        <v>2022</v>
      </c>
      <c r="D173" s="428" t="s">
        <v>3508</v>
      </c>
      <c r="E173" s="429" t="s">
        <v>3509</v>
      </c>
      <c r="F173" s="402"/>
      <c r="G173" s="429" t="s">
        <v>3510</v>
      </c>
      <c r="H173" s="415" t="s">
        <v>18</v>
      </c>
      <c r="I173" s="412"/>
      <c r="J173" s="852" t="s">
        <v>3511</v>
      </c>
      <c r="K173" s="418" t="s">
        <v>56</v>
      </c>
      <c r="L173" s="323">
        <v>1</v>
      </c>
    </row>
    <row r="174" spans="1:12" ht="16.5">
      <c r="A174" s="410" t="s">
        <v>2796</v>
      </c>
      <c r="B174" s="412"/>
      <c r="C174" s="412">
        <v>2022</v>
      </c>
      <c r="D174" s="428" t="s">
        <v>3508</v>
      </c>
      <c r="E174" s="429" t="s">
        <v>3512</v>
      </c>
      <c r="F174" s="402"/>
      <c r="G174" s="429" t="s">
        <v>3513</v>
      </c>
      <c r="H174" s="412" t="s">
        <v>18</v>
      </c>
      <c r="I174" s="412"/>
      <c r="J174" s="852"/>
      <c r="K174" s="418" t="s">
        <v>518</v>
      </c>
    </row>
    <row r="175" spans="1:12" ht="16.5">
      <c r="A175" s="410" t="s">
        <v>2798</v>
      </c>
      <c r="B175" s="412"/>
      <c r="C175" s="412">
        <v>2022</v>
      </c>
      <c r="D175" s="428" t="s">
        <v>3508</v>
      </c>
      <c r="E175" s="429" t="s">
        <v>3514</v>
      </c>
      <c r="F175" s="6"/>
      <c r="G175" s="429" t="s">
        <v>3515</v>
      </c>
      <c r="H175" s="412" t="s">
        <v>18</v>
      </c>
      <c r="I175" s="412"/>
      <c r="J175" s="852"/>
      <c r="K175" s="418" t="s">
        <v>518</v>
      </c>
    </row>
    <row r="176" spans="1:12" ht="16.5">
      <c r="A176" s="410" t="s">
        <v>2802</v>
      </c>
      <c r="B176" s="412">
        <v>11</v>
      </c>
      <c r="C176" s="412">
        <v>2022</v>
      </c>
      <c r="D176" s="428" t="s">
        <v>3516</v>
      </c>
      <c r="E176" s="429" t="s">
        <v>3517</v>
      </c>
      <c r="F176" s="402"/>
      <c r="G176" s="429" t="s">
        <v>3518</v>
      </c>
      <c r="H176" s="412" t="s">
        <v>35</v>
      </c>
      <c r="I176" s="412"/>
      <c r="J176" s="852"/>
      <c r="K176" s="418" t="s">
        <v>518</v>
      </c>
    </row>
    <row r="177" spans="1:12" ht="49.5">
      <c r="A177" s="410" t="s">
        <v>2807</v>
      </c>
      <c r="B177" s="412">
        <v>11</v>
      </c>
      <c r="C177" s="412">
        <v>2022</v>
      </c>
      <c r="D177" s="428" t="s">
        <v>3519</v>
      </c>
      <c r="E177" s="429" t="s">
        <v>3520</v>
      </c>
      <c r="F177" s="402"/>
      <c r="G177" s="429" t="s">
        <v>3513</v>
      </c>
      <c r="H177" s="412" t="s">
        <v>35</v>
      </c>
      <c r="I177" s="412"/>
      <c r="J177" s="852" t="s">
        <v>3521</v>
      </c>
      <c r="K177" s="418" t="s">
        <v>56</v>
      </c>
      <c r="L177" s="323">
        <v>1</v>
      </c>
    </row>
    <row r="178" spans="1:12" ht="16.5">
      <c r="A178" s="410" t="s">
        <v>2813</v>
      </c>
      <c r="B178" s="412">
        <v>11</v>
      </c>
      <c r="C178" s="412">
        <v>2022</v>
      </c>
      <c r="D178" s="428" t="s">
        <v>3522</v>
      </c>
      <c r="E178" s="429" t="s">
        <v>3523</v>
      </c>
      <c r="F178" s="6"/>
      <c r="G178" s="429" t="s">
        <v>3524</v>
      </c>
      <c r="H178" s="412" t="s">
        <v>35</v>
      </c>
      <c r="I178" s="412"/>
      <c r="J178" s="852"/>
      <c r="K178" s="418" t="s">
        <v>518</v>
      </c>
    </row>
    <row r="179" spans="1:12" ht="33">
      <c r="A179" s="410" t="s">
        <v>2817</v>
      </c>
      <c r="B179" s="412">
        <v>11</v>
      </c>
      <c r="C179" s="412">
        <v>2022</v>
      </c>
      <c r="D179" s="428" t="s">
        <v>3525</v>
      </c>
      <c r="E179" s="429" t="s">
        <v>3526</v>
      </c>
      <c r="F179" s="402"/>
      <c r="G179" s="429" t="s">
        <v>3527</v>
      </c>
      <c r="H179" s="412" t="s">
        <v>609</v>
      </c>
      <c r="I179" s="412"/>
      <c r="J179" s="852" t="s">
        <v>3528</v>
      </c>
      <c r="K179" s="418" t="s">
        <v>217</v>
      </c>
    </row>
    <row r="180" spans="1:12" ht="33">
      <c r="A180" s="410" t="s">
        <v>2821</v>
      </c>
      <c r="B180" s="412">
        <v>11</v>
      </c>
      <c r="C180" s="412">
        <v>2022</v>
      </c>
      <c r="D180" s="428" t="s">
        <v>3529</v>
      </c>
      <c r="E180" s="429" t="s">
        <v>3530</v>
      </c>
      <c r="F180" s="402"/>
      <c r="G180" s="429" t="s">
        <v>3531</v>
      </c>
      <c r="H180" s="412" t="s">
        <v>609</v>
      </c>
      <c r="I180" s="412"/>
      <c r="J180" s="852" t="s">
        <v>3528</v>
      </c>
      <c r="K180" s="418" t="s">
        <v>217</v>
      </c>
    </row>
    <row r="181" spans="1:12" ht="16.5">
      <c r="A181" s="410" t="s">
        <v>2825</v>
      </c>
      <c r="B181" s="412">
        <v>11</v>
      </c>
      <c r="C181" s="412">
        <v>2022</v>
      </c>
      <c r="D181" s="428" t="s">
        <v>3532</v>
      </c>
      <c r="E181" s="429" t="s">
        <v>3533</v>
      </c>
      <c r="F181" s="6"/>
      <c r="G181" s="429" t="s">
        <v>3534</v>
      </c>
      <c r="H181" s="412" t="s">
        <v>35</v>
      </c>
      <c r="I181" s="412"/>
      <c r="J181" s="852" t="s">
        <v>1560</v>
      </c>
      <c r="K181" s="418" t="s">
        <v>56</v>
      </c>
      <c r="L181" s="323">
        <v>1</v>
      </c>
    </row>
    <row r="182" spans="1:12" ht="33">
      <c r="A182" s="410" t="s">
        <v>2828</v>
      </c>
      <c r="B182" s="412"/>
      <c r="C182" s="412">
        <v>2022</v>
      </c>
      <c r="D182" s="428" t="s">
        <v>3535</v>
      </c>
      <c r="E182" s="429" t="s">
        <v>3536</v>
      </c>
      <c r="F182" s="402"/>
      <c r="G182" s="429" t="s">
        <v>3537</v>
      </c>
      <c r="H182" s="412" t="s">
        <v>35</v>
      </c>
      <c r="I182" s="412"/>
      <c r="J182" s="852" t="s">
        <v>3528</v>
      </c>
      <c r="K182" s="418" t="s">
        <v>217</v>
      </c>
    </row>
    <row r="183" spans="1:12" ht="33">
      <c r="A183" s="410" t="s">
        <v>2831</v>
      </c>
      <c r="B183" s="412">
        <v>11</v>
      </c>
      <c r="C183" s="412">
        <v>2023</v>
      </c>
      <c r="D183" s="428" t="s">
        <v>3538</v>
      </c>
      <c r="E183" s="428" t="s">
        <v>86</v>
      </c>
      <c r="F183" s="429"/>
      <c r="G183" s="429" t="s">
        <v>3539</v>
      </c>
      <c r="H183" s="412" t="s">
        <v>3364</v>
      </c>
      <c r="I183" s="412"/>
      <c r="J183" s="852"/>
      <c r="K183" s="418" t="s">
        <v>518</v>
      </c>
    </row>
    <row r="184" spans="1:12" ht="33">
      <c r="A184" s="410" t="s">
        <v>2835</v>
      </c>
      <c r="B184" s="412">
        <v>11</v>
      </c>
      <c r="C184" s="412">
        <v>2023</v>
      </c>
      <c r="D184" s="428" t="s">
        <v>3540</v>
      </c>
      <c r="E184" s="428" t="s">
        <v>3541</v>
      </c>
      <c r="F184" s="429"/>
      <c r="G184" s="429" t="s">
        <v>3542</v>
      </c>
      <c r="H184" s="412" t="s">
        <v>35</v>
      </c>
      <c r="I184" s="412"/>
      <c r="J184" s="852"/>
      <c r="K184" s="418" t="s">
        <v>518</v>
      </c>
    </row>
    <row r="185" spans="1:12" ht="33">
      <c r="A185" s="410" t="s">
        <v>2838</v>
      </c>
      <c r="B185" s="412">
        <v>11</v>
      </c>
      <c r="C185" s="412">
        <v>2023</v>
      </c>
      <c r="D185" s="428" t="s">
        <v>3543</v>
      </c>
      <c r="E185" s="428" t="s">
        <v>86</v>
      </c>
      <c r="F185" s="429"/>
      <c r="G185" s="429" t="s">
        <v>3544</v>
      </c>
      <c r="H185" s="412" t="s">
        <v>3364</v>
      </c>
      <c r="I185" s="412"/>
      <c r="J185" s="852"/>
      <c r="K185" s="418" t="s">
        <v>518</v>
      </c>
    </row>
    <row r="186" spans="1:12" ht="49.5">
      <c r="A186" s="410" t="s">
        <v>2841</v>
      </c>
      <c r="B186" s="412">
        <v>11</v>
      </c>
      <c r="C186" s="412">
        <v>2023</v>
      </c>
      <c r="D186" s="428" t="s">
        <v>3545</v>
      </c>
      <c r="E186" s="428" t="s">
        <v>1248</v>
      </c>
      <c r="F186" s="429"/>
      <c r="G186" s="429" t="s">
        <v>3546</v>
      </c>
      <c r="H186" s="412" t="s">
        <v>25</v>
      </c>
      <c r="I186" s="412"/>
      <c r="J186" s="852" t="s">
        <v>3547</v>
      </c>
      <c r="K186" s="418" t="s">
        <v>56</v>
      </c>
      <c r="L186" s="323">
        <v>1</v>
      </c>
    </row>
    <row r="187" spans="1:12" ht="33">
      <c r="A187" s="410" t="s">
        <v>2844</v>
      </c>
      <c r="B187" s="412">
        <v>11</v>
      </c>
      <c r="C187" s="412">
        <v>2023</v>
      </c>
      <c r="D187" s="428" t="s">
        <v>3548</v>
      </c>
      <c r="E187" s="428" t="s">
        <v>3549</v>
      </c>
      <c r="F187" s="429"/>
      <c r="G187" s="429" t="s">
        <v>3550</v>
      </c>
      <c r="H187" s="412" t="s">
        <v>28</v>
      </c>
      <c r="I187" s="412"/>
      <c r="J187" s="852"/>
      <c r="K187" s="418" t="s">
        <v>518</v>
      </c>
    </row>
    <row r="188" spans="1:12" ht="16.5">
      <c r="A188" s="410" t="s">
        <v>2847</v>
      </c>
      <c r="B188" s="412">
        <v>11</v>
      </c>
      <c r="C188" s="412">
        <v>2023</v>
      </c>
      <c r="D188" s="428" t="s">
        <v>3551</v>
      </c>
      <c r="E188" s="428" t="s">
        <v>3552</v>
      </c>
      <c r="F188" s="429"/>
      <c r="G188" s="429" t="s">
        <v>3553</v>
      </c>
      <c r="H188" s="412" t="s">
        <v>35</v>
      </c>
      <c r="I188" s="412"/>
      <c r="J188" s="852"/>
      <c r="K188" s="418" t="s">
        <v>518</v>
      </c>
    </row>
    <row r="189" spans="1:12" ht="16.5">
      <c r="A189" s="410" t="s">
        <v>3554</v>
      </c>
      <c r="B189" s="412">
        <v>11</v>
      </c>
      <c r="C189" s="412">
        <v>2023</v>
      </c>
      <c r="D189" s="428" t="s">
        <v>3555</v>
      </c>
      <c r="E189" s="428" t="s">
        <v>3556</v>
      </c>
      <c r="F189" s="429"/>
      <c r="G189" s="429" t="s">
        <v>3557</v>
      </c>
      <c r="H189" s="412" t="s">
        <v>28</v>
      </c>
      <c r="I189" s="412"/>
      <c r="J189" s="852"/>
      <c r="K189" s="418" t="s">
        <v>518</v>
      </c>
    </row>
    <row r="190" spans="1:12" ht="16.5">
      <c r="A190" s="410" t="s">
        <v>3558</v>
      </c>
      <c r="B190" s="412">
        <v>11</v>
      </c>
      <c r="C190" s="412">
        <v>2023</v>
      </c>
      <c r="D190" s="428" t="s">
        <v>3559</v>
      </c>
      <c r="E190" s="428" t="s">
        <v>1248</v>
      </c>
      <c r="F190" s="429"/>
      <c r="G190" s="429" t="s">
        <v>3560</v>
      </c>
      <c r="H190" s="412" t="s">
        <v>25</v>
      </c>
      <c r="I190" s="412"/>
      <c r="J190" s="852"/>
      <c r="K190" s="418" t="s">
        <v>518</v>
      </c>
    </row>
    <row r="191" spans="1:12" ht="16.5">
      <c r="A191" s="410" t="s">
        <v>3561</v>
      </c>
      <c r="B191" s="412">
        <v>11</v>
      </c>
      <c r="C191" s="412">
        <v>2023</v>
      </c>
      <c r="D191" s="428" t="s">
        <v>3562</v>
      </c>
      <c r="E191" s="428" t="s">
        <v>3563</v>
      </c>
      <c r="F191" s="429"/>
      <c r="G191" s="429" t="s">
        <v>3550</v>
      </c>
      <c r="H191" s="412" t="s">
        <v>35</v>
      </c>
      <c r="I191" s="412"/>
      <c r="J191" s="852"/>
      <c r="K191" s="418" t="s">
        <v>518</v>
      </c>
    </row>
    <row r="192" spans="1:12" ht="16.5">
      <c r="A192" s="410" t="s">
        <v>3564</v>
      </c>
      <c r="B192" s="412">
        <v>11</v>
      </c>
      <c r="C192" s="412">
        <v>2023</v>
      </c>
      <c r="D192" s="428" t="s">
        <v>3565</v>
      </c>
      <c r="E192" s="428" t="s">
        <v>3556</v>
      </c>
      <c r="F192" s="429"/>
      <c r="G192" s="429" t="s">
        <v>3566</v>
      </c>
      <c r="H192" s="412" t="s">
        <v>28</v>
      </c>
      <c r="I192" s="412"/>
      <c r="J192" s="852"/>
      <c r="K192" s="418" t="s">
        <v>518</v>
      </c>
    </row>
    <row r="193" spans="1:12" ht="33">
      <c r="A193" s="410" t="s">
        <v>3567</v>
      </c>
      <c r="B193" s="412">
        <v>11</v>
      </c>
      <c r="C193" s="412">
        <v>2023</v>
      </c>
      <c r="D193" s="428" t="s">
        <v>3568</v>
      </c>
      <c r="E193" s="428" t="s">
        <v>3569</v>
      </c>
      <c r="F193" s="429"/>
      <c r="G193" s="429" t="s">
        <v>3570</v>
      </c>
      <c r="H193" s="412" t="s">
        <v>35</v>
      </c>
      <c r="I193" s="412"/>
      <c r="J193" s="852"/>
      <c r="K193" s="418" t="s">
        <v>518</v>
      </c>
    </row>
    <row r="194" spans="1:12" ht="16.5">
      <c r="A194" s="410" t="s">
        <v>3571</v>
      </c>
      <c r="B194" s="412">
        <v>11</v>
      </c>
      <c r="C194" s="412">
        <v>2023</v>
      </c>
      <c r="D194" s="428" t="s">
        <v>3572</v>
      </c>
      <c r="E194" s="428" t="s">
        <v>3556</v>
      </c>
      <c r="F194" s="429"/>
      <c r="G194" s="429" t="s">
        <v>3573</v>
      </c>
      <c r="H194" s="412" t="s">
        <v>28</v>
      </c>
      <c r="I194" s="412"/>
      <c r="J194" s="852"/>
      <c r="K194" s="418" t="s">
        <v>518</v>
      </c>
    </row>
    <row r="195" spans="1:12" ht="33">
      <c r="A195" s="410" t="s">
        <v>3574</v>
      </c>
      <c r="B195" s="412">
        <v>11</v>
      </c>
      <c r="C195" s="412">
        <v>2023</v>
      </c>
      <c r="D195" s="428" t="s">
        <v>3575</v>
      </c>
      <c r="E195" s="428" t="s">
        <v>1551</v>
      </c>
      <c r="F195" s="429"/>
      <c r="G195" s="429" t="s">
        <v>3576</v>
      </c>
      <c r="H195" s="412" t="s">
        <v>25</v>
      </c>
      <c r="I195" s="412"/>
      <c r="J195" s="852"/>
      <c r="K195" s="418" t="s">
        <v>518</v>
      </c>
    </row>
    <row r="196" spans="1:12" ht="16.5">
      <c r="A196" s="410" t="s">
        <v>3577</v>
      </c>
      <c r="B196" s="412">
        <v>11</v>
      </c>
      <c r="C196" s="412">
        <v>2023</v>
      </c>
      <c r="D196" s="428" t="s">
        <v>3578</v>
      </c>
      <c r="E196" s="428" t="s">
        <v>3579</v>
      </c>
      <c r="F196" s="429"/>
      <c r="G196" s="429" t="s">
        <v>3580</v>
      </c>
      <c r="H196" s="412" t="s">
        <v>28</v>
      </c>
      <c r="I196" s="412"/>
      <c r="J196" s="852" t="s">
        <v>3415</v>
      </c>
      <c r="K196" s="418" t="s">
        <v>56</v>
      </c>
      <c r="L196" s="323">
        <v>1</v>
      </c>
    </row>
    <row r="197" spans="1:12" ht="16.5">
      <c r="A197" s="410" t="s">
        <v>3581</v>
      </c>
      <c r="B197" s="412">
        <v>11</v>
      </c>
      <c r="C197" s="412">
        <v>2023</v>
      </c>
      <c r="D197" s="428" t="s">
        <v>3582</v>
      </c>
      <c r="E197" s="428" t="s">
        <v>3583</v>
      </c>
      <c r="F197" s="429"/>
      <c r="G197" s="429" t="s">
        <v>3584</v>
      </c>
      <c r="H197" s="412" t="s">
        <v>28</v>
      </c>
      <c r="I197" s="412"/>
      <c r="J197" s="852" t="s">
        <v>3415</v>
      </c>
      <c r="K197" s="418" t="s">
        <v>56</v>
      </c>
      <c r="L197" s="323">
        <v>1</v>
      </c>
    </row>
    <row r="198" spans="1:12" ht="16.5">
      <c r="A198" s="410" t="s">
        <v>3585</v>
      </c>
      <c r="B198" s="412">
        <v>11</v>
      </c>
      <c r="C198" s="412">
        <v>2023</v>
      </c>
      <c r="D198" s="428" t="s">
        <v>3586</v>
      </c>
      <c r="E198" s="428" t="s">
        <v>3587</v>
      </c>
      <c r="F198" s="429"/>
      <c r="G198" s="429" t="s">
        <v>3588</v>
      </c>
      <c r="H198" s="412" t="s">
        <v>35</v>
      </c>
      <c r="I198" s="412"/>
      <c r="J198" s="852"/>
      <c r="K198" s="418" t="s">
        <v>518</v>
      </c>
    </row>
    <row r="199" spans="1:12" ht="16.5">
      <c r="A199" s="410" t="s">
        <v>3589</v>
      </c>
      <c r="B199" s="412">
        <v>11</v>
      </c>
      <c r="C199" s="412">
        <v>2023</v>
      </c>
      <c r="D199" s="428" t="s">
        <v>3590</v>
      </c>
      <c r="E199" s="428" t="s">
        <v>3591</v>
      </c>
      <c r="F199" s="429"/>
      <c r="G199" s="429" t="s">
        <v>3592</v>
      </c>
      <c r="H199" s="412" t="s">
        <v>35</v>
      </c>
      <c r="I199" s="412"/>
      <c r="J199" s="852"/>
      <c r="K199" s="418" t="s">
        <v>518</v>
      </c>
    </row>
    <row r="200" spans="1:12" ht="33">
      <c r="A200" s="410" t="s">
        <v>3593</v>
      </c>
      <c r="B200" s="412">
        <v>11</v>
      </c>
      <c r="C200" s="412">
        <v>2023</v>
      </c>
      <c r="D200" s="428" t="s">
        <v>3594</v>
      </c>
      <c r="E200" s="428" t="s">
        <v>3298</v>
      </c>
      <c r="F200" s="429"/>
      <c r="G200" s="429" t="s">
        <v>3595</v>
      </c>
      <c r="H200" s="412" t="s">
        <v>28</v>
      </c>
      <c r="I200" s="412"/>
      <c r="J200" s="852" t="s">
        <v>3596</v>
      </c>
      <c r="K200" s="418" t="s">
        <v>56</v>
      </c>
      <c r="L200" s="323">
        <v>1</v>
      </c>
    </row>
    <row r="201" spans="1:12" ht="16.5">
      <c r="A201" s="410" t="s">
        <v>3597</v>
      </c>
      <c r="B201" s="412">
        <v>11</v>
      </c>
      <c r="C201" s="412">
        <v>2023</v>
      </c>
      <c r="D201" s="428" t="s">
        <v>3598</v>
      </c>
      <c r="E201" s="428" t="s">
        <v>3599</v>
      </c>
      <c r="F201" s="429"/>
      <c r="G201" s="429" t="s">
        <v>3600</v>
      </c>
      <c r="H201" s="412" t="s">
        <v>28</v>
      </c>
      <c r="I201" s="412"/>
      <c r="J201" s="852" t="s">
        <v>3179</v>
      </c>
      <c r="K201" s="418" t="s">
        <v>71</v>
      </c>
    </row>
    <row r="202" spans="1:12" ht="16.5">
      <c r="A202" s="410" t="s">
        <v>3601</v>
      </c>
      <c r="B202" s="412">
        <v>11</v>
      </c>
      <c r="C202" s="412">
        <v>2023</v>
      </c>
      <c r="D202" s="428" t="s">
        <v>3602</v>
      </c>
      <c r="E202" s="428" t="s">
        <v>3599</v>
      </c>
      <c r="F202" s="429"/>
      <c r="G202" s="429" t="s">
        <v>3603</v>
      </c>
      <c r="H202" s="412" t="s">
        <v>28</v>
      </c>
      <c r="I202" s="412"/>
      <c r="J202" s="852" t="s">
        <v>3179</v>
      </c>
      <c r="K202" s="418" t="s">
        <v>71</v>
      </c>
    </row>
    <row r="203" spans="1:12" ht="16.5">
      <c r="A203" s="410" t="s">
        <v>3604</v>
      </c>
      <c r="B203" s="412">
        <v>11</v>
      </c>
      <c r="C203" s="412">
        <v>2023</v>
      </c>
      <c r="D203" s="428" t="s">
        <v>3605</v>
      </c>
      <c r="E203" s="428" t="s">
        <v>3606</v>
      </c>
      <c r="F203" s="429"/>
      <c r="G203" s="429" t="s">
        <v>3607</v>
      </c>
      <c r="H203" s="412" t="s">
        <v>35</v>
      </c>
      <c r="I203" s="412"/>
      <c r="J203" s="852"/>
      <c r="K203" s="418" t="s">
        <v>518</v>
      </c>
    </row>
    <row r="204" spans="1:12" ht="16.5">
      <c r="A204" s="410" t="s">
        <v>3608</v>
      </c>
      <c r="B204" s="412">
        <v>11</v>
      </c>
      <c r="C204" s="412">
        <v>2023</v>
      </c>
      <c r="D204" s="428" t="s">
        <v>3609</v>
      </c>
      <c r="E204" s="428" t="s">
        <v>3599</v>
      </c>
      <c r="F204" s="429"/>
      <c r="G204" s="429" t="s">
        <v>3610</v>
      </c>
      <c r="H204" s="412" t="s">
        <v>28</v>
      </c>
      <c r="I204" s="412"/>
      <c r="J204" s="852" t="s">
        <v>3179</v>
      </c>
      <c r="K204" s="418" t="s">
        <v>71</v>
      </c>
    </row>
    <row r="205" spans="1:12" ht="33">
      <c r="A205" s="410" t="s">
        <v>3611</v>
      </c>
      <c r="B205" s="412">
        <v>11</v>
      </c>
      <c r="C205" s="412">
        <v>2023</v>
      </c>
      <c r="D205" s="428" t="s">
        <v>3612</v>
      </c>
      <c r="E205" s="428" t="s">
        <v>3298</v>
      </c>
      <c r="F205" s="429"/>
      <c r="G205" s="429" t="s">
        <v>3613</v>
      </c>
      <c r="H205" s="412" t="s">
        <v>28</v>
      </c>
      <c r="I205" s="412"/>
      <c r="J205" s="852" t="s">
        <v>3614</v>
      </c>
      <c r="K205" s="418" t="s">
        <v>56</v>
      </c>
      <c r="L205" s="323">
        <v>1</v>
      </c>
    </row>
    <row r="206" spans="1:12" ht="33">
      <c r="A206" s="410" t="s">
        <v>3615</v>
      </c>
      <c r="B206" s="412">
        <v>11</v>
      </c>
      <c r="C206" s="412">
        <v>2023</v>
      </c>
      <c r="D206" s="428" t="s">
        <v>3616</v>
      </c>
      <c r="E206" s="428" t="s">
        <v>3298</v>
      </c>
      <c r="F206" s="429"/>
      <c r="G206" s="429" t="s">
        <v>3613</v>
      </c>
      <c r="H206" s="412" t="s">
        <v>28</v>
      </c>
      <c r="I206" s="412"/>
      <c r="J206" s="852" t="s">
        <v>3617</v>
      </c>
      <c r="K206" s="418" t="s">
        <v>56</v>
      </c>
      <c r="L206" s="323">
        <v>1</v>
      </c>
    </row>
    <row r="207" spans="1:12" ht="33">
      <c r="A207" s="410" t="s">
        <v>3618</v>
      </c>
      <c r="B207" s="412">
        <v>11</v>
      </c>
      <c r="C207" s="412">
        <v>2023</v>
      </c>
      <c r="D207" s="428" t="s">
        <v>3619</v>
      </c>
      <c r="E207" s="428" t="s">
        <v>3298</v>
      </c>
      <c r="F207" s="429"/>
      <c r="G207" s="429" t="s">
        <v>3613</v>
      </c>
      <c r="H207" s="412" t="s">
        <v>28</v>
      </c>
      <c r="I207" s="412"/>
      <c r="J207" s="852" t="s">
        <v>3617</v>
      </c>
      <c r="K207" s="418" t="s">
        <v>56</v>
      </c>
      <c r="L207" s="323">
        <v>1</v>
      </c>
    </row>
    <row r="208" spans="1:12" ht="16.5">
      <c r="A208" s="410" t="s">
        <v>3620</v>
      </c>
      <c r="B208" s="412">
        <v>11</v>
      </c>
      <c r="C208" s="412">
        <v>2023</v>
      </c>
      <c r="D208" s="428" t="s">
        <v>3621</v>
      </c>
      <c r="E208" s="428" t="s">
        <v>3599</v>
      </c>
      <c r="F208" s="429"/>
      <c r="G208" s="429" t="s">
        <v>3600</v>
      </c>
      <c r="H208" s="412" t="s">
        <v>28</v>
      </c>
      <c r="I208" s="412"/>
      <c r="J208" s="852" t="s">
        <v>3179</v>
      </c>
      <c r="K208" s="418" t="s">
        <v>71</v>
      </c>
    </row>
    <row r="209" spans="1:12" ht="16.5">
      <c r="A209" s="410" t="s">
        <v>3622</v>
      </c>
      <c r="B209" s="412">
        <v>11</v>
      </c>
      <c r="C209" s="412">
        <v>2023</v>
      </c>
      <c r="D209" s="428" t="s">
        <v>3623</v>
      </c>
      <c r="E209" s="428" t="s">
        <v>3599</v>
      </c>
      <c r="F209" s="429"/>
      <c r="G209" s="429" t="s">
        <v>3600</v>
      </c>
      <c r="H209" s="412" t="s">
        <v>28</v>
      </c>
      <c r="I209" s="412"/>
      <c r="J209" s="852" t="s">
        <v>3179</v>
      </c>
      <c r="K209" s="418" t="s">
        <v>71</v>
      </c>
    </row>
    <row r="210" spans="1:12" ht="33">
      <c r="A210" s="410" t="s">
        <v>3624</v>
      </c>
      <c r="B210" s="412">
        <v>11</v>
      </c>
      <c r="C210" s="412">
        <v>2023</v>
      </c>
      <c r="D210" s="428" t="s">
        <v>3625</v>
      </c>
      <c r="E210" s="428" t="s">
        <v>3626</v>
      </c>
      <c r="F210" s="429"/>
      <c r="G210" s="429" t="s">
        <v>3627</v>
      </c>
      <c r="H210" s="412" t="s">
        <v>35</v>
      </c>
      <c r="I210" s="412"/>
      <c r="J210" s="852"/>
      <c r="K210" s="418" t="s">
        <v>518</v>
      </c>
    </row>
    <row r="211" spans="1:12" ht="16.5">
      <c r="A211" s="410" t="s">
        <v>3628</v>
      </c>
      <c r="B211" s="412">
        <v>11</v>
      </c>
      <c r="C211" s="412">
        <v>2023</v>
      </c>
      <c r="D211" s="428" t="s">
        <v>3629</v>
      </c>
      <c r="E211" s="428" t="s">
        <v>3425</v>
      </c>
      <c r="F211" s="429"/>
      <c r="G211" s="429" t="s">
        <v>3630</v>
      </c>
      <c r="H211" s="412" t="s">
        <v>25</v>
      </c>
      <c r="I211" s="412"/>
      <c r="J211" s="852"/>
      <c r="K211" s="418" t="s">
        <v>518</v>
      </c>
    </row>
    <row r="212" spans="1:12" ht="33">
      <c r="A212" s="410" t="s">
        <v>3631</v>
      </c>
      <c r="B212" s="412">
        <v>11</v>
      </c>
      <c r="C212" s="412">
        <v>2023</v>
      </c>
      <c r="D212" s="428" t="s">
        <v>3632</v>
      </c>
      <c r="E212" s="428" t="s">
        <v>3633</v>
      </c>
      <c r="F212" s="429"/>
      <c r="G212" s="429" t="s">
        <v>3634</v>
      </c>
      <c r="H212" s="412" t="s">
        <v>35</v>
      </c>
      <c r="I212" s="412"/>
      <c r="J212" s="852"/>
      <c r="K212" s="418" t="s">
        <v>518</v>
      </c>
    </row>
    <row r="213" spans="1:12" ht="16.5">
      <c r="A213" s="410" t="s">
        <v>3635</v>
      </c>
      <c r="B213" s="412">
        <v>11</v>
      </c>
      <c r="C213" s="412">
        <v>2023</v>
      </c>
      <c r="D213" s="428" t="s">
        <v>3636</v>
      </c>
      <c r="E213" s="428" t="s">
        <v>3637</v>
      </c>
      <c r="F213" s="429"/>
      <c r="G213" s="429" t="s">
        <v>3638</v>
      </c>
      <c r="H213" s="412" t="s">
        <v>35</v>
      </c>
      <c r="I213" s="412"/>
      <c r="J213" s="852"/>
      <c r="K213" s="418" t="s">
        <v>518</v>
      </c>
    </row>
    <row r="214" spans="1:12" ht="16.5">
      <c r="A214" s="410" t="s">
        <v>3639</v>
      </c>
      <c r="B214" s="412">
        <v>11</v>
      </c>
      <c r="C214" s="412">
        <v>2023</v>
      </c>
      <c r="D214" s="428" t="s">
        <v>3640</v>
      </c>
      <c r="E214" s="428" t="s">
        <v>3641</v>
      </c>
      <c r="F214" s="429"/>
      <c r="G214" s="429" t="s">
        <v>3642</v>
      </c>
      <c r="H214" s="412" t="s">
        <v>28</v>
      </c>
      <c r="I214" s="412"/>
      <c r="J214" s="852"/>
      <c r="K214" s="418" t="s">
        <v>518</v>
      </c>
    </row>
    <row r="215" spans="1:12" ht="16.5">
      <c r="A215" s="410" t="s">
        <v>3643</v>
      </c>
      <c r="B215" s="412">
        <v>11</v>
      </c>
      <c r="C215" s="412">
        <v>2023</v>
      </c>
      <c r="D215" s="428" t="s">
        <v>3586</v>
      </c>
      <c r="E215" s="428" t="s">
        <v>3587</v>
      </c>
      <c r="F215" s="429"/>
      <c r="G215" s="429" t="s">
        <v>3644</v>
      </c>
      <c r="H215" s="412" t="s">
        <v>35</v>
      </c>
      <c r="I215" s="412"/>
      <c r="J215" s="852"/>
      <c r="K215" s="418" t="s">
        <v>518</v>
      </c>
    </row>
    <row r="216" spans="1:12" ht="16.5">
      <c r="A216" s="410" t="s">
        <v>3645</v>
      </c>
      <c r="B216" s="412">
        <v>11</v>
      </c>
      <c r="C216" s="412">
        <v>2023</v>
      </c>
      <c r="D216" s="428" t="s">
        <v>3578</v>
      </c>
      <c r="E216" s="428" t="s">
        <v>3646</v>
      </c>
      <c r="F216" s="429"/>
      <c r="G216" s="429" t="s">
        <v>3647</v>
      </c>
      <c r="H216" s="412" t="s">
        <v>28</v>
      </c>
      <c r="I216" s="412"/>
      <c r="J216" s="852"/>
      <c r="K216" s="418" t="s">
        <v>518</v>
      </c>
    </row>
    <row r="217" spans="1:12" ht="16.5">
      <c r="A217" s="410" t="s">
        <v>3648</v>
      </c>
      <c r="B217" s="412">
        <v>11</v>
      </c>
      <c r="C217" s="412">
        <v>2023</v>
      </c>
      <c r="D217" s="428" t="s">
        <v>3649</v>
      </c>
      <c r="E217" s="428" t="s">
        <v>3650</v>
      </c>
      <c r="F217" s="429"/>
      <c r="G217" s="429" t="s">
        <v>3651</v>
      </c>
      <c r="H217" s="412" t="s">
        <v>35</v>
      </c>
      <c r="I217" s="412"/>
      <c r="J217" s="852"/>
      <c r="K217" s="418" t="s">
        <v>518</v>
      </c>
    </row>
    <row r="218" spans="1:12" ht="33">
      <c r="A218" s="410" t="s">
        <v>3652</v>
      </c>
      <c r="B218" s="412">
        <v>11</v>
      </c>
      <c r="C218" s="412">
        <v>2023</v>
      </c>
      <c r="D218" s="428" t="s">
        <v>3653</v>
      </c>
      <c r="E218" s="428" t="s">
        <v>3654</v>
      </c>
      <c r="F218" s="429"/>
      <c r="G218" s="429" t="s">
        <v>3600</v>
      </c>
      <c r="H218" s="412" t="s">
        <v>35</v>
      </c>
      <c r="I218" s="412"/>
      <c r="J218" s="852" t="s">
        <v>3655</v>
      </c>
      <c r="K218" s="418" t="s">
        <v>56</v>
      </c>
      <c r="L218" s="323">
        <v>1</v>
      </c>
    </row>
    <row r="219" spans="1:12" ht="16.5">
      <c r="A219" s="410" t="s">
        <v>3656</v>
      </c>
      <c r="B219" s="412">
        <v>11</v>
      </c>
      <c r="C219" s="412">
        <v>2023</v>
      </c>
      <c r="D219" s="428" t="s">
        <v>3657</v>
      </c>
      <c r="E219" s="428" t="s">
        <v>3641</v>
      </c>
      <c r="F219" s="429"/>
      <c r="G219" s="429" t="s">
        <v>3658</v>
      </c>
      <c r="H219" s="412" t="s">
        <v>28</v>
      </c>
      <c r="I219" s="412"/>
      <c r="J219" s="852"/>
      <c r="K219" s="418" t="s">
        <v>518</v>
      </c>
    </row>
    <row r="220" spans="1:12" ht="16.5">
      <c r="A220" s="410" t="s">
        <v>3659</v>
      </c>
      <c r="B220" s="412">
        <v>11</v>
      </c>
      <c r="C220" s="412">
        <v>2023</v>
      </c>
      <c r="D220" s="428" t="s">
        <v>3660</v>
      </c>
      <c r="E220" s="428" t="s">
        <v>3661</v>
      </c>
      <c r="F220" s="429"/>
      <c r="G220" s="429" t="s">
        <v>3662</v>
      </c>
      <c r="H220" s="412" t="s">
        <v>35</v>
      </c>
      <c r="I220" s="412"/>
      <c r="J220" s="852"/>
      <c r="K220" s="418" t="s">
        <v>518</v>
      </c>
    </row>
    <row r="221" spans="1:12" ht="33">
      <c r="A221" s="410" t="s">
        <v>3663</v>
      </c>
      <c r="B221" s="412">
        <v>11</v>
      </c>
      <c r="C221" s="412">
        <v>2023</v>
      </c>
      <c r="D221" s="428" t="s">
        <v>3664</v>
      </c>
      <c r="E221" s="428" t="s">
        <v>3665</v>
      </c>
      <c r="F221" s="429"/>
      <c r="G221" s="429" t="s">
        <v>3666</v>
      </c>
      <c r="H221" s="412" t="s">
        <v>35</v>
      </c>
      <c r="I221" s="412"/>
      <c r="J221" s="852"/>
      <c r="K221" s="418" t="s">
        <v>518</v>
      </c>
    </row>
    <row r="222" spans="1:12" ht="16.5">
      <c r="A222" s="410" t="s">
        <v>3667</v>
      </c>
      <c r="B222" s="412">
        <v>11</v>
      </c>
      <c r="C222" s="412">
        <v>2023</v>
      </c>
      <c r="D222" s="428" t="s">
        <v>3668</v>
      </c>
      <c r="E222" s="428" t="s">
        <v>3669</v>
      </c>
      <c r="F222" s="429"/>
      <c r="G222" s="429" t="s">
        <v>3670</v>
      </c>
      <c r="H222" s="412" t="s">
        <v>35</v>
      </c>
      <c r="I222" s="412"/>
      <c r="J222" s="852"/>
      <c r="K222" s="418" t="s">
        <v>518</v>
      </c>
    </row>
    <row r="223" spans="1:12" ht="33">
      <c r="A223" s="410" t="s">
        <v>3671</v>
      </c>
      <c r="B223" s="412">
        <v>11</v>
      </c>
      <c r="C223" s="412">
        <v>2023</v>
      </c>
      <c r="D223" s="429" t="s">
        <v>3672</v>
      </c>
      <c r="E223" s="429" t="s">
        <v>3673</v>
      </c>
      <c r="F223" s="429"/>
      <c r="G223" s="429" t="s">
        <v>3674</v>
      </c>
      <c r="H223" s="412" t="s">
        <v>35</v>
      </c>
      <c r="I223" s="412"/>
      <c r="J223" s="850" t="s">
        <v>3675</v>
      </c>
      <c r="K223" s="418" t="s">
        <v>120</v>
      </c>
    </row>
    <row r="224" spans="1:12" ht="33">
      <c r="A224" s="410" t="s">
        <v>3676</v>
      </c>
      <c r="B224" s="412">
        <v>11</v>
      </c>
      <c r="C224" s="412">
        <v>2023</v>
      </c>
      <c r="D224" s="428" t="s">
        <v>3677</v>
      </c>
      <c r="E224" s="429" t="s">
        <v>3678</v>
      </c>
      <c r="F224" s="429"/>
      <c r="G224" s="429" t="s">
        <v>3353</v>
      </c>
      <c r="H224" s="412" t="s">
        <v>35</v>
      </c>
      <c r="I224" s="412"/>
      <c r="J224" s="850" t="s">
        <v>3679</v>
      </c>
      <c r="K224" s="418" t="s">
        <v>56</v>
      </c>
      <c r="L224" s="323">
        <v>1</v>
      </c>
    </row>
    <row r="225" spans="1:12" ht="33">
      <c r="A225" s="410" t="s">
        <v>3680</v>
      </c>
      <c r="B225" s="412">
        <v>11</v>
      </c>
      <c r="C225" s="412">
        <v>2023</v>
      </c>
      <c r="D225" s="428" t="s">
        <v>3681</v>
      </c>
      <c r="E225" s="428" t="s">
        <v>1745</v>
      </c>
      <c r="F225" s="429"/>
      <c r="G225" s="429" t="s">
        <v>3682</v>
      </c>
      <c r="H225" s="412" t="s">
        <v>35</v>
      </c>
      <c r="I225" s="412"/>
      <c r="J225" s="850" t="s">
        <v>3679</v>
      </c>
      <c r="K225" s="418" t="s">
        <v>56</v>
      </c>
      <c r="L225" s="323">
        <v>1</v>
      </c>
    </row>
    <row r="226" spans="1:12" ht="16.5">
      <c r="A226" s="410" t="s">
        <v>3683</v>
      </c>
      <c r="B226" s="412">
        <v>11</v>
      </c>
      <c r="C226" s="412">
        <v>2023</v>
      </c>
      <c r="D226" s="428" t="s">
        <v>3684</v>
      </c>
      <c r="E226" s="428" t="s">
        <v>3685</v>
      </c>
      <c r="F226" s="429"/>
      <c r="G226" s="429" t="s">
        <v>3542</v>
      </c>
      <c r="H226" s="412" t="s">
        <v>35</v>
      </c>
      <c r="I226" s="412"/>
      <c r="J226" s="850"/>
      <c r="K226" s="418" t="s">
        <v>518</v>
      </c>
    </row>
    <row r="227" spans="1:12" ht="33">
      <c r="A227" s="410" t="s">
        <v>3686</v>
      </c>
      <c r="B227" s="412">
        <v>11</v>
      </c>
      <c r="C227" s="412">
        <v>2023</v>
      </c>
      <c r="D227" s="428" t="s">
        <v>3687</v>
      </c>
      <c r="E227" s="428" t="s">
        <v>3688</v>
      </c>
      <c r="F227" s="429"/>
      <c r="G227" s="429" t="s">
        <v>3689</v>
      </c>
      <c r="H227" s="412" t="s">
        <v>35</v>
      </c>
      <c r="I227" s="412"/>
      <c r="J227" s="850" t="s">
        <v>3690</v>
      </c>
      <c r="K227" s="418" t="s">
        <v>120</v>
      </c>
    </row>
    <row r="228" spans="1:12" ht="33">
      <c r="A228" s="410" t="s">
        <v>3691</v>
      </c>
      <c r="B228" s="412">
        <v>11</v>
      </c>
      <c r="C228" s="412">
        <v>2023</v>
      </c>
      <c r="D228" s="428" t="s">
        <v>3692</v>
      </c>
      <c r="E228" s="428" t="s">
        <v>3693</v>
      </c>
      <c r="F228" s="429"/>
      <c r="G228" s="429" t="s">
        <v>3689</v>
      </c>
      <c r="H228" s="412" t="s">
        <v>35</v>
      </c>
      <c r="I228" s="412"/>
      <c r="J228" s="850" t="s">
        <v>3690</v>
      </c>
      <c r="K228" s="418" t="s">
        <v>120</v>
      </c>
    </row>
    <row r="229" spans="1:12" ht="33">
      <c r="A229" s="410" t="s">
        <v>3694</v>
      </c>
      <c r="B229" s="412">
        <v>11</v>
      </c>
      <c r="C229" s="412">
        <v>2023</v>
      </c>
      <c r="D229" s="428" t="s">
        <v>3590</v>
      </c>
      <c r="E229" s="428" t="s">
        <v>3695</v>
      </c>
      <c r="F229" s="429"/>
      <c r="G229" s="429" t="s">
        <v>3592</v>
      </c>
      <c r="H229" s="412" t="s">
        <v>35</v>
      </c>
      <c r="I229" s="412"/>
      <c r="J229" s="850" t="s">
        <v>3690</v>
      </c>
      <c r="K229" s="418" t="s">
        <v>120</v>
      </c>
    </row>
    <row r="230" spans="1:12" ht="33">
      <c r="A230" s="410" t="s">
        <v>3696</v>
      </c>
      <c r="B230" s="412">
        <v>11</v>
      </c>
      <c r="C230" s="412">
        <v>2023</v>
      </c>
      <c r="D230" s="428" t="s">
        <v>3697</v>
      </c>
      <c r="E230" s="428" t="s">
        <v>3641</v>
      </c>
      <c r="F230" s="429"/>
      <c r="G230" s="429" t="s">
        <v>3682</v>
      </c>
      <c r="H230" s="412" t="s">
        <v>28</v>
      </c>
      <c r="I230" s="412"/>
      <c r="J230" s="850" t="s">
        <v>3690</v>
      </c>
      <c r="K230" s="418" t="s">
        <v>120</v>
      </c>
    </row>
    <row r="231" spans="1:12" ht="33">
      <c r="A231" s="410" t="s">
        <v>3698</v>
      </c>
      <c r="B231" s="412">
        <v>11</v>
      </c>
      <c r="C231" s="412">
        <v>2023</v>
      </c>
      <c r="D231" s="428" t="s">
        <v>3699</v>
      </c>
      <c r="E231" s="428" t="s">
        <v>3641</v>
      </c>
      <c r="F231" s="429"/>
      <c r="G231" s="429" t="s">
        <v>3700</v>
      </c>
      <c r="H231" s="412" t="s">
        <v>28</v>
      </c>
      <c r="I231" s="412"/>
      <c r="J231" s="850" t="s">
        <v>3690</v>
      </c>
      <c r="K231" s="418" t="s">
        <v>120</v>
      </c>
    </row>
    <row r="232" spans="1:12" ht="33">
      <c r="A232" s="410" t="s">
        <v>3701</v>
      </c>
      <c r="B232" s="412">
        <v>11</v>
      </c>
      <c r="C232" s="412">
        <v>2023</v>
      </c>
      <c r="D232" s="428" t="s">
        <v>3702</v>
      </c>
      <c r="E232" s="428" t="s">
        <v>3703</v>
      </c>
      <c r="F232" s="429"/>
      <c r="G232" s="429" t="s">
        <v>3704</v>
      </c>
      <c r="H232" s="412" t="s">
        <v>35</v>
      </c>
      <c r="I232" s="412"/>
      <c r="J232" s="850" t="s">
        <v>3690</v>
      </c>
      <c r="K232" s="418" t="s">
        <v>120</v>
      </c>
    </row>
    <row r="233" spans="1:12" ht="16.5">
      <c r="A233" s="410" t="s">
        <v>3705</v>
      </c>
      <c r="B233" s="412">
        <v>11</v>
      </c>
      <c r="C233" s="412">
        <v>2022</v>
      </c>
      <c r="D233" s="428" t="s">
        <v>3706</v>
      </c>
      <c r="E233" s="429" t="s">
        <v>3707</v>
      </c>
      <c r="F233" s="429"/>
      <c r="G233" s="429" t="s">
        <v>3708</v>
      </c>
      <c r="H233" s="412" t="s">
        <v>3709</v>
      </c>
      <c r="I233" s="412"/>
      <c r="J233" s="852"/>
      <c r="K233" s="418" t="s">
        <v>518</v>
      </c>
    </row>
    <row r="234" spans="1:12" ht="82.5">
      <c r="A234" s="410" t="s">
        <v>3710</v>
      </c>
      <c r="B234" s="412">
        <v>11</v>
      </c>
      <c r="C234" s="412">
        <v>2022</v>
      </c>
      <c r="D234" s="428" t="s">
        <v>3711</v>
      </c>
      <c r="E234" s="429" t="s">
        <v>3712</v>
      </c>
      <c r="F234" s="429"/>
      <c r="G234" s="429" t="s">
        <v>3713</v>
      </c>
      <c r="H234" s="412" t="s">
        <v>3709</v>
      </c>
      <c r="I234" s="412"/>
      <c r="J234" s="852" t="s">
        <v>3714</v>
      </c>
      <c r="K234" s="418" t="s">
        <v>932</v>
      </c>
    </row>
    <row r="235" spans="1:12" ht="66" customHeight="1">
      <c r="A235" s="410" t="s">
        <v>3715</v>
      </c>
      <c r="B235" s="412">
        <v>11</v>
      </c>
      <c r="C235" s="412">
        <v>2022</v>
      </c>
      <c r="D235" s="428" t="s">
        <v>3711</v>
      </c>
      <c r="E235" s="429" t="s">
        <v>3716</v>
      </c>
      <c r="F235" s="429"/>
      <c r="G235" s="429" t="s">
        <v>3717</v>
      </c>
      <c r="H235" s="412" t="s">
        <v>3709</v>
      </c>
      <c r="I235" s="412"/>
      <c r="J235" s="851" t="s">
        <v>3718</v>
      </c>
      <c r="K235" s="418" t="s">
        <v>1205</v>
      </c>
    </row>
    <row r="236" spans="1:12" ht="49.5">
      <c r="A236" s="410" t="s">
        <v>3719</v>
      </c>
      <c r="B236" s="412">
        <v>11</v>
      </c>
      <c r="C236" s="412">
        <v>2022</v>
      </c>
      <c r="D236" s="428" t="s">
        <v>3711</v>
      </c>
      <c r="E236" s="429" t="s">
        <v>3720</v>
      </c>
      <c r="F236" s="429"/>
      <c r="G236" s="429" t="s">
        <v>3721</v>
      </c>
      <c r="H236" s="412" t="s">
        <v>3709</v>
      </c>
      <c r="I236" s="412"/>
      <c r="J236" s="851" t="s">
        <v>3718</v>
      </c>
      <c r="K236" s="418" t="s">
        <v>1205</v>
      </c>
    </row>
    <row r="237" spans="1:12" ht="49.5">
      <c r="A237" s="410" t="s">
        <v>3722</v>
      </c>
      <c r="B237" s="412">
        <v>11</v>
      </c>
      <c r="C237" s="412">
        <v>2023</v>
      </c>
      <c r="D237" s="416" t="s">
        <v>3723</v>
      </c>
      <c r="E237" s="429" t="s">
        <v>3724</v>
      </c>
      <c r="F237" s="429"/>
      <c r="G237" s="429" t="s">
        <v>3725</v>
      </c>
      <c r="H237" s="415" t="s">
        <v>3709</v>
      </c>
      <c r="I237" s="412"/>
      <c r="J237" s="852"/>
      <c r="K237" s="418" t="s">
        <v>518</v>
      </c>
    </row>
    <row r="238" spans="1:12" ht="82.5">
      <c r="A238" s="410" t="s">
        <v>3726</v>
      </c>
      <c r="B238" s="412">
        <v>11</v>
      </c>
      <c r="C238" s="412">
        <v>2023</v>
      </c>
      <c r="D238" s="416" t="s">
        <v>3723</v>
      </c>
      <c r="E238" s="256" t="s">
        <v>3727</v>
      </c>
      <c r="F238" s="256"/>
      <c r="G238" s="256" t="s">
        <v>3728</v>
      </c>
      <c r="H238" s="415" t="s">
        <v>3709</v>
      </c>
      <c r="I238" s="412"/>
      <c r="J238" s="852"/>
      <c r="K238" s="418" t="s">
        <v>518</v>
      </c>
    </row>
    <row r="239" spans="1:12" ht="115.5">
      <c r="A239" s="410" t="s">
        <v>3729</v>
      </c>
      <c r="B239" s="412">
        <v>11</v>
      </c>
      <c r="C239" s="412">
        <v>2023</v>
      </c>
      <c r="D239" s="416" t="s">
        <v>3723</v>
      </c>
      <c r="E239" s="256" t="s">
        <v>3730</v>
      </c>
      <c r="F239" s="256"/>
      <c r="G239" s="256" t="s">
        <v>3731</v>
      </c>
      <c r="H239" s="415" t="s">
        <v>3709</v>
      </c>
      <c r="I239" s="412"/>
      <c r="J239" s="852"/>
      <c r="K239" s="418" t="s">
        <v>518</v>
      </c>
    </row>
    <row r="240" spans="1:12" ht="33">
      <c r="A240" s="410" t="s">
        <v>3732</v>
      </c>
      <c r="B240" s="412">
        <v>11</v>
      </c>
      <c r="C240" s="412">
        <v>2023</v>
      </c>
      <c r="D240" s="416" t="s">
        <v>3723</v>
      </c>
      <c r="E240" s="256" t="s">
        <v>3733</v>
      </c>
      <c r="F240" s="429"/>
      <c r="G240" s="256" t="s">
        <v>3734</v>
      </c>
      <c r="H240" s="415" t="s">
        <v>3709</v>
      </c>
      <c r="I240" s="412"/>
      <c r="J240" s="852"/>
      <c r="K240" s="418" t="s">
        <v>518</v>
      </c>
    </row>
    <row r="241" spans="1:12" ht="33">
      <c r="A241" s="410" t="s">
        <v>3735</v>
      </c>
      <c r="B241" s="412">
        <v>11</v>
      </c>
      <c r="C241" s="412">
        <v>2023</v>
      </c>
      <c r="D241" s="416" t="s">
        <v>3723</v>
      </c>
      <c r="E241" s="433" t="s">
        <v>3736</v>
      </c>
      <c r="F241" s="256"/>
      <c r="G241" s="433" t="s">
        <v>3737</v>
      </c>
      <c r="H241" s="415" t="s">
        <v>3709</v>
      </c>
      <c r="I241" s="412"/>
      <c r="J241" s="852"/>
      <c r="K241" s="418" t="s">
        <v>518</v>
      </c>
    </row>
    <row r="242" spans="1:12" ht="33">
      <c r="A242" s="410" t="s">
        <v>3738</v>
      </c>
      <c r="B242" s="412">
        <v>11</v>
      </c>
      <c r="C242" s="412">
        <v>2023</v>
      </c>
      <c r="D242" s="416" t="s">
        <v>3723</v>
      </c>
      <c r="E242" s="433" t="s">
        <v>3739</v>
      </c>
      <c r="F242" s="256"/>
      <c r="G242" s="433" t="s">
        <v>3740</v>
      </c>
      <c r="H242" s="415" t="s">
        <v>3709</v>
      </c>
      <c r="I242" s="412"/>
      <c r="J242" s="852"/>
      <c r="K242" s="418" t="s">
        <v>518</v>
      </c>
    </row>
    <row r="243" spans="1:12" ht="33">
      <c r="A243" s="410" t="s">
        <v>3741</v>
      </c>
      <c r="B243" s="412">
        <v>11</v>
      </c>
      <c r="C243" s="412">
        <v>2023</v>
      </c>
      <c r="D243" s="416" t="s">
        <v>3723</v>
      </c>
      <c r="E243" s="433" t="s">
        <v>3742</v>
      </c>
      <c r="F243" s="429"/>
      <c r="G243" s="433" t="s">
        <v>3743</v>
      </c>
      <c r="H243" s="415" t="s">
        <v>3709</v>
      </c>
      <c r="I243" s="412"/>
      <c r="J243" s="852"/>
      <c r="K243" s="418" t="s">
        <v>518</v>
      </c>
    </row>
    <row r="244" spans="1:12" ht="33">
      <c r="A244" s="410" t="s">
        <v>3744</v>
      </c>
      <c r="B244" s="412">
        <v>11</v>
      </c>
      <c r="C244" s="412">
        <v>2023</v>
      </c>
      <c r="D244" s="416" t="s">
        <v>3723</v>
      </c>
      <c r="E244" s="433" t="s">
        <v>3745</v>
      </c>
      <c r="F244" s="256"/>
      <c r="G244" s="433" t="s">
        <v>3746</v>
      </c>
      <c r="H244" s="415" t="s">
        <v>3709</v>
      </c>
      <c r="I244" s="412"/>
      <c r="J244" s="852"/>
      <c r="K244" s="418" t="s">
        <v>518</v>
      </c>
    </row>
    <row r="245" spans="1:12" ht="49.5">
      <c r="A245" s="410" t="s">
        <v>3747</v>
      </c>
      <c r="B245" s="412">
        <v>11</v>
      </c>
      <c r="C245" s="412">
        <v>2023</v>
      </c>
      <c r="D245" s="416" t="s">
        <v>3723</v>
      </c>
      <c r="E245" s="413" t="s">
        <v>3724</v>
      </c>
      <c r="F245" s="256"/>
      <c r="G245" s="413" t="s">
        <v>3725</v>
      </c>
      <c r="H245" s="415" t="s">
        <v>3709</v>
      </c>
      <c r="I245" s="412"/>
      <c r="J245" s="434" t="s">
        <v>3748</v>
      </c>
      <c r="K245" s="418" t="s">
        <v>56</v>
      </c>
      <c r="L245" s="323">
        <v>1</v>
      </c>
    </row>
    <row r="246" spans="1:12" ht="82.5">
      <c r="A246" s="410" t="s">
        <v>3749</v>
      </c>
      <c r="B246" s="412">
        <v>11</v>
      </c>
      <c r="C246" s="412">
        <v>2023</v>
      </c>
      <c r="D246" s="416" t="s">
        <v>3723</v>
      </c>
      <c r="E246" s="413" t="s">
        <v>3727</v>
      </c>
      <c r="F246" s="429"/>
      <c r="G246" s="413" t="s">
        <v>3728</v>
      </c>
      <c r="H246" s="415" t="s">
        <v>3709</v>
      </c>
      <c r="I246" s="412"/>
      <c r="J246" s="435" t="s">
        <v>3748</v>
      </c>
      <c r="K246" s="418" t="s">
        <v>1205</v>
      </c>
    </row>
    <row r="247" spans="1:12" ht="115.5">
      <c r="A247" s="410" t="s">
        <v>3750</v>
      </c>
      <c r="B247" s="412">
        <v>11</v>
      </c>
      <c r="C247" s="412">
        <v>2023</v>
      </c>
      <c r="D247" s="416" t="s">
        <v>3723</v>
      </c>
      <c r="E247" s="413" t="s">
        <v>3730</v>
      </c>
      <c r="F247" s="256"/>
      <c r="G247" s="413" t="s">
        <v>3731</v>
      </c>
      <c r="H247" s="415" t="s">
        <v>3709</v>
      </c>
      <c r="I247" s="412"/>
      <c r="J247" s="435" t="s">
        <v>3748</v>
      </c>
      <c r="K247" s="418" t="s">
        <v>1205</v>
      </c>
    </row>
    <row r="248" spans="1:12" ht="33">
      <c r="A248" s="410" t="s">
        <v>3751</v>
      </c>
      <c r="B248" s="412">
        <v>11</v>
      </c>
      <c r="C248" s="412">
        <v>2023</v>
      </c>
      <c r="D248" s="416" t="s">
        <v>3723</v>
      </c>
      <c r="E248" s="413" t="s">
        <v>3733</v>
      </c>
      <c r="F248" s="256"/>
      <c r="G248" s="413" t="s">
        <v>3734</v>
      </c>
      <c r="H248" s="415" t="s">
        <v>3709</v>
      </c>
      <c r="I248" s="412"/>
      <c r="J248" s="435" t="s">
        <v>3748</v>
      </c>
      <c r="K248" s="418" t="s">
        <v>1205</v>
      </c>
    </row>
    <row r="249" spans="1:12" ht="33">
      <c r="A249" s="410" t="s">
        <v>3752</v>
      </c>
      <c r="B249" s="412">
        <v>11</v>
      </c>
      <c r="C249" s="412">
        <v>2023</v>
      </c>
      <c r="D249" s="416" t="s">
        <v>3723</v>
      </c>
      <c r="E249" s="413" t="s">
        <v>3736</v>
      </c>
      <c r="F249" s="429"/>
      <c r="G249" s="413" t="s">
        <v>3737</v>
      </c>
      <c r="H249" s="415" t="s">
        <v>3709</v>
      </c>
      <c r="I249" s="412"/>
      <c r="J249" s="435" t="s">
        <v>3748</v>
      </c>
      <c r="K249" s="418" t="s">
        <v>1205</v>
      </c>
    </row>
    <row r="250" spans="1:12" ht="33">
      <c r="A250" s="410" t="s">
        <v>3753</v>
      </c>
      <c r="B250" s="412">
        <v>11</v>
      </c>
      <c r="C250" s="412">
        <v>2023</v>
      </c>
      <c r="D250" s="416" t="s">
        <v>3723</v>
      </c>
      <c r="E250" s="413" t="s">
        <v>3739</v>
      </c>
      <c r="F250" s="256"/>
      <c r="G250" s="413" t="s">
        <v>3740</v>
      </c>
      <c r="H250" s="415" t="s">
        <v>3709</v>
      </c>
      <c r="I250" s="412"/>
      <c r="J250" s="435" t="s">
        <v>3748</v>
      </c>
      <c r="K250" s="418" t="s">
        <v>1205</v>
      </c>
    </row>
    <row r="251" spans="1:12" ht="33">
      <c r="A251" s="410" t="s">
        <v>3754</v>
      </c>
      <c r="B251" s="412">
        <v>11</v>
      </c>
      <c r="C251" s="412">
        <v>2023</v>
      </c>
      <c r="D251" s="416" t="s">
        <v>3723</v>
      </c>
      <c r="E251" s="413" t="s">
        <v>3742</v>
      </c>
      <c r="F251" s="256"/>
      <c r="G251" s="413" t="s">
        <v>3743</v>
      </c>
      <c r="H251" s="415" t="s">
        <v>3709</v>
      </c>
      <c r="I251" s="412"/>
      <c r="J251" s="435" t="s">
        <v>3748</v>
      </c>
      <c r="K251" s="418" t="s">
        <v>1205</v>
      </c>
    </row>
    <row r="252" spans="1:12" ht="33">
      <c r="A252" s="410" t="s">
        <v>3755</v>
      </c>
      <c r="B252" s="412">
        <v>11</v>
      </c>
      <c r="C252" s="412">
        <v>2023</v>
      </c>
      <c r="D252" s="416" t="s">
        <v>3723</v>
      </c>
      <c r="E252" s="413" t="s">
        <v>3745</v>
      </c>
      <c r="F252" s="429"/>
      <c r="G252" s="413" t="s">
        <v>3746</v>
      </c>
      <c r="H252" s="415" t="s">
        <v>3709</v>
      </c>
      <c r="I252" s="412"/>
      <c r="J252" s="435" t="s">
        <v>3748</v>
      </c>
      <c r="K252" s="418" t="s">
        <v>1205</v>
      </c>
    </row>
    <row r="253" spans="1:12" ht="33">
      <c r="A253" s="410" t="s">
        <v>3756</v>
      </c>
      <c r="B253" s="412">
        <v>11</v>
      </c>
      <c r="C253" s="412">
        <v>2023</v>
      </c>
      <c r="D253" s="416" t="s">
        <v>3723</v>
      </c>
      <c r="E253" s="413" t="s">
        <v>3757</v>
      </c>
      <c r="F253" s="256"/>
      <c r="G253" s="413" t="s">
        <v>3740</v>
      </c>
      <c r="H253" s="415" t="s">
        <v>3709</v>
      </c>
      <c r="I253" s="412"/>
      <c r="J253" s="435" t="s">
        <v>3748</v>
      </c>
      <c r="K253" s="418" t="s">
        <v>1205</v>
      </c>
    </row>
    <row r="254" spans="1:12" ht="16.5">
      <c r="A254" s="410" t="s">
        <v>3758</v>
      </c>
      <c r="B254" s="412">
        <v>11</v>
      </c>
      <c r="C254" s="412">
        <v>2023</v>
      </c>
      <c r="D254" s="416" t="s">
        <v>3723</v>
      </c>
      <c r="E254" s="256" t="s">
        <v>3759</v>
      </c>
      <c r="F254" s="256"/>
      <c r="G254" s="256" t="s">
        <v>3760</v>
      </c>
      <c r="H254" s="415" t="s">
        <v>3709</v>
      </c>
      <c r="I254" s="412"/>
      <c r="J254" s="852"/>
      <c r="K254" s="418" t="s">
        <v>518</v>
      </c>
    </row>
    <row r="255" spans="1:12" ht="33">
      <c r="A255" s="410" t="s">
        <v>3761</v>
      </c>
      <c r="B255" s="412">
        <v>11</v>
      </c>
      <c r="C255" s="412">
        <v>2023</v>
      </c>
      <c r="D255" s="416" t="s">
        <v>3723</v>
      </c>
      <c r="E255" s="256" t="s">
        <v>3762</v>
      </c>
      <c r="F255" s="429"/>
      <c r="G255" s="256" t="s">
        <v>3763</v>
      </c>
      <c r="H255" s="415" t="s">
        <v>3709</v>
      </c>
      <c r="I255" s="412"/>
      <c r="J255" s="852"/>
      <c r="K255" s="418" t="s">
        <v>518</v>
      </c>
    </row>
    <row r="256" spans="1:12" ht="33">
      <c r="A256" s="410" t="s">
        <v>3764</v>
      </c>
      <c r="B256" s="412">
        <v>11</v>
      </c>
      <c r="C256" s="412">
        <v>2023</v>
      </c>
      <c r="D256" s="416" t="s">
        <v>3723</v>
      </c>
      <c r="E256" s="256" t="s">
        <v>3765</v>
      </c>
      <c r="F256" s="256"/>
      <c r="G256" s="256" t="s">
        <v>3717</v>
      </c>
      <c r="H256" s="415" t="s">
        <v>3709</v>
      </c>
      <c r="I256" s="412"/>
      <c r="J256" s="852"/>
      <c r="K256" s="418" t="s">
        <v>518</v>
      </c>
    </row>
    <row r="257" spans="1:11" ht="33">
      <c r="A257" s="410" t="s">
        <v>3766</v>
      </c>
      <c r="B257" s="412">
        <v>11</v>
      </c>
      <c r="C257" s="412">
        <v>2023</v>
      </c>
      <c r="D257" s="416" t="s">
        <v>3723</v>
      </c>
      <c r="E257" s="256" t="s">
        <v>3767</v>
      </c>
      <c r="F257" s="256"/>
      <c r="G257" s="256" t="s">
        <v>3768</v>
      </c>
      <c r="H257" s="415" t="s">
        <v>3709</v>
      </c>
      <c r="I257" s="412"/>
      <c r="J257" s="852"/>
      <c r="K257" s="418" t="s">
        <v>518</v>
      </c>
    </row>
    <row r="258" spans="1:11" ht="16.5">
      <c r="A258" s="410" t="s">
        <v>3769</v>
      </c>
      <c r="B258" s="412">
        <v>11</v>
      </c>
      <c r="C258" s="412">
        <v>2023</v>
      </c>
      <c r="D258" s="416" t="s">
        <v>3723</v>
      </c>
      <c r="E258" s="256" t="s">
        <v>3770</v>
      </c>
      <c r="F258" s="429"/>
      <c r="G258" s="256" t="s">
        <v>3771</v>
      </c>
      <c r="H258" s="415" t="s">
        <v>3709</v>
      </c>
      <c r="I258" s="412"/>
      <c r="J258" s="852"/>
      <c r="K258" s="418" t="s">
        <v>518</v>
      </c>
    </row>
    <row r="259" spans="1:11" ht="49.5">
      <c r="A259" s="410" t="s">
        <v>3772</v>
      </c>
      <c r="B259" s="412">
        <v>11</v>
      </c>
      <c r="C259" s="412">
        <v>2023</v>
      </c>
      <c r="D259" s="416" t="s">
        <v>3723</v>
      </c>
      <c r="E259" s="256" t="s">
        <v>3773</v>
      </c>
      <c r="F259" s="256"/>
      <c r="G259" s="256" t="s">
        <v>3760</v>
      </c>
      <c r="H259" s="415" t="s">
        <v>3709</v>
      </c>
      <c r="I259" s="412"/>
      <c r="J259" s="852"/>
      <c r="K259" s="418" t="s">
        <v>518</v>
      </c>
    </row>
    <row r="260" spans="1:11" ht="33">
      <c r="A260" s="410" t="s">
        <v>3774</v>
      </c>
      <c r="B260" s="412">
        <v>11</v>
      </c>
      <c r="C260" s="412">
        <v>2023</v>
      </c>
      <c r="D260" s="416" t="s">
        <v>3723</v>
      </c>
      <c r="E260" s="256" t="s">
        <v>3775</v>
      </c>
      <c r="F260" s="256"/>
      <c r="G260" s="256" t="s">
        <v>3776</v>
      </c>
      <c r="H260" s="415" t="s">
        <v>3709</v>
      </c>
      <c r="I260" s="412"/>
      <c r="J260" s="852"/>
      <c r="K260" s="418" t="s">
        <v>518</v>
      </c>
    </row>
    <row r="261" spans="1:11" ht="33">
      <c r="A261" s="410" t="s">
        <v>3777</v>
      </c>
      <c r="B261" s="412">
        <v>11</v>
      </c>
      <c r="C261" s="412">
        <v>2023</v>
      </c>
      <c r="D261" s="416" t="s">
        <v>3778</v>
      </c>
      <c r="E261" s="256" t="s">
        <v>3779</v>
      </c>
      <c r="F261" s="429"/>
      <c r="G261" s="266" t="s">
        <v>3780</v>
      </c>
      <c r="H261" s="415" t="s">
        <v>3709</v>
      </c>
      <c r="I261" s="412"/>
      <c r="J261" s="852" t="s">
        <v>3781</v>
      </c>
      <c r="K261" s="418" t="s">
        <v>217</v>
      </c>
    </row>
    <row r="262" spans="1:11" ht="33">
      <c r="A262" s="410" t="s">
        <v>3782</v>
      </c>
      <c r="B262" s="412">
        <v>11</v>
      </c>
      <c r="C262" s="412">
        <v>2023</v>
      </c>
      <c r="D262" s="416" t="s">
        <v>3778</v>
      </c>
      <c r="E262" s="256" t="s">
        <v>3783</v>
      </c>
      <c r="F262" s="256"/>
      <c r="G262" s="256" t="s">
        <v>3780</v>
      </c>
      <c r="H262" s="415" t="s">
        <v>3709</v>
      </c>
      <c r="I262" s="412"/>
      <c r="J262" s="852" t="s">
        <v>3781</v>
      </c>
      <c r="K262" s="418" t="s">
        <v>217</v>
      </c>
    </row>
    <row r="263" spans="1:11" ht="33">
      <c r="A263" s="410" t="s">
        <v>3784</v>
      </c>
      <c r="B263" s="412">
        <v>11</v>
      </c>
      <c r="C263" s="412">
        <v>2023</v>
      </c>
      <c r="D263" s="416" t="s">
        <v>3778</v>
      </c>
      <c r="E263" s="256" t="s">
        <v>3785</v>
      </c>
      <c r="F263" s="256"/>
      <c r="G263" s="256" t="s">
        <v>3786</v>
      </c>
      <c r="H263" s="415" t="s">
        <v>3709</v>
      </c>
      <c r="I263" s="412"/>
      <c r="J263" s="852" t="s">
        <v>3781</v>
      </c>
      <c r="K263" s="418" t="s">
        <v>217</v>
      </c>
    </row>
    <row r="264" spans="1:11" ht="33">
      <c r="A264" s="410" t="s">
        <v>3787</v>
      </c>
      <c r="B264" s="412">
        <v>11</v>
      </c>
      <c r="C264" s="412">
        <v>2023</v>
      </c>
      <c r="D264" s="416" t="s">
        <v>3778</v>
      </c>
      <c r="E264" s="256" t="s">
        <v>3788</v>
      </c>
      <c r="F264" s="429"/>
      <c r="G264" s="256" t="s">
        <v>3789</v>
      </c>
      <c r="H264" s="415" t="s">
        <v>3709</v>
      </c>
      <c r="I264" s="412"/>
      <c r="J264" s="852" t="s">
        <v>3781</v>
      </c>
      <c r="K264" s="418" t="s">
        <v>217</v>
      </c>
    </row>
    <row r="265" spans="1:11" ht="33">
      <c r="A265" s="410" t="s">
        <v>3790</v>
      </c>
      <c r="B265" s="412">
        <v>11</v>
      </c>
      <c r="C265" s="412">
        <v>2023</v>
      </c>
      <c r="D265" s="416" t="s">
        <v>3778</v>
      </c>
      <c r="E265" s="256" t="s">
        <v>3791</v>
      </c>
      <c r="F265" s="256"/>
      <c r="G265" s="256" t="s">
        <v>3792</v>
      </c>
      <c r="H265" s="415" t="s">
        <v>3709</v>
      </c>
      <c r="I265" s="412"/>
      <c r="J265" s="852" t="s">
        <v>3781</v>
      </c>
      <c r="K265" s="418" t="s">
        <v>217</v>
      </c>
    </row>
    <row r="266" spans="1:11" ht="33">
      <c r="A266" s="410" t="s">
        <v>3793</v>
      </c>
      <c r="B266" s="412">
        <v>11</v>
      </c>
      <c r="C266" s="412">
        <v>2023</v>
      </c>
      <c r="D266" s="416" t="s">
        <v>3778</v>
      </c>
      <c r="E266" s="256" t="s">
        <v>3794</v>
      </c>
      <c r="F266" s="256"/>
      <c r="G266" s="256" t="s">
        <v>3795</v>
      </c>
      <c r="H266" s="415" t="s">
        <v>3709</v>
      </c>
      <c r="I266" s="412"/>
      <c r="J266" s="852" t="s">
        <v>3781</v>
      </c>
      <c r="K266" s="418" t="s">
        <v>217</v>
      </c>
    </row>
    <row r="267" spans="1:11" ht="33">
      <c r="A267" s="410" t="s">
        <v>3796</v>
      </c>
      <c r="B267" s="412">
        <v>11</v>
      </c>
      <c r="C267" s="412">
        <v>2023</v>
      </c>
      <c r="D267" s="416" t="s">
        <v>3778</v>
      </c>
      <c r="E267" s="256" t="s">
        <v>3797</v>
      </c>
      <c r="F267" s="429"/>
      <c r="G267" s="256" t="s">
        <v>3798</v>
      </c>
      <c r="H267" s="415" t="s">
        <v>3709</v>
      </c>
      <c r="I267" s="412"/>
      <c r="J267" s="852" t="s">
        <v>3781</v>
      </c>
      <c r="K267" s="418" t="s">
        <v>217</v>
      </c>
    </row>
    <row r="268" spans="1:11" ht="33">
      <c r="A268" s="410" t="s">
        <v>3799</v>
      </c>
      <c r="B268" s="412">
        <v>11</v>
      </c>
      <c r="C268" s="412">
        <v>2023</v>
      </c>
      <c r="D268" s="416" t="s">
        <v>3778</v>
      </c>
      <c r="E268" s="256" t="s">
        <v>3800</v>
      </c>
      <c r="F268" s="256"/>
      <c r="G268" s="256" t="s">
        <v>3801</v>
      </c>
      <c r="H268" s="415" t="s">
        <v>3709</v>
      </c>
      <c r="I268" s="412"/>
      <c r="J268" s="852" t="s">
        <v>3781</v>
      </c>
      <c r="K268" s="418" t="s">
        <v>217</v>
      </c>
    </row>
    <row r="269" spans="1:11" ht="33">
      <c r="A269" s="410" t="s">
        <v>3802</v>
      </c>
      <c r="B269" s="412">
        <v>11</v>
      </c>
      <c r="C269" s="412">
        <v>2023</v>
      </c>
      <c r="D269" s="416" t="s">
        <v>3778</v>
      </c>
      <c r="E269" s="256" t="s">
        <v>3803</v>
      </c>
      <c r="F269" s="256"/>
      <c r="G269" s="256" t="s">
        <v>3804</v>
      </c>
      <c r="H269" s="415" t="s">
        <v>3709</v>
      </c>
      <c r="I269" s="412"/>
      <c r="J269" s="852" t="s">
        <v>3781</v>
      </c>
      <c r="K269" s="418" t="s">
        <v>217</v>
      </c>
    </row>
    <row r="270" spans="1:11" ht="33">
      <c r="A270" s="410" t="s">
        <v>3805</v>
      </c>
      <c r="B270" s="412">
        <v>11</v>
      </c>
      <c r="C270" s="412">
        <v>2023</v>
      </c>
      <c r="D270" s="416" t="s">
        <v>3778</v>
      </c>
      <c r="E270" s="256" t="s">
        <v>3806</v>
      </c>
      <c r="F270" s="429"/>
      <c r="G270" s="256" t="s">
        <v>3789</v>
      </c>
      <c r="H270" s="415" t="s">
        <v>3709</v>
      </c>
      <c r="I270" s="412"/>
      <c r="J270" s="852" t="s">
        <v>3781</v>
      </c>
      <c r="K270" s="418" t="s">
        <v>217</v>
      </c>
    </row>
    <row r="271" spans="1:11" ht="33">
      <c r="A271" s="410" t="s">
        <v>3807</v>
      </c>
      <c r="B271" s="412">
        <v>11</v>
      </c>
      <c r="C271" s="412">
        <v>2023</v>
      </c>
      <c r="D271" s="416" t="s">
        <v>3778</v>
      </c>
      <c r="E271" s="256" t="s">
        <v>3808</v>
      </c>
      <c r="F271" s="256"/>
      <c r="G271" s="256" t="s">
        <v>3809</v>
      </c>
      <c r="H271" s="415" t="s">
        <v>3709</v>
      </c>
      <c r="I271" s="412"/>
      <c r="J271" s="852" t="s">
        <v>3781</v>
      </c>
      <c r="K271" s="418" t="s">
        <v>217</v>
      </c>
    </row>
    <row r="272" spans="1:11" ht="33">
      <c r="A272" s="410" t="s">
        <v>3810</v>
      </c>
      <c r="B272" s="412">
        <v>11</v>
      </c>
      <c r="C272" s="412">
        <v>2023</v>
      </c>
      <c r="D272" s="416" t="s">
        <v>3778</v>
      </c>
      <c r="E272" s="256" t="s">
        <v>3811</v>
      </c>
      <c r="F272" s="256"/>
      <c r="G272" s="256" t="s">
        <v>3812</v>
      </c>
      <c r="H272" s="415" t="s">
        <v>18</v>
      </c>
      <c r="I272" s="412"/>
      <c r="J272" s="852" t="s">
        <v>3781</v>
      </c>
      <c r="K272" s="418" t="s">
        <v>217</v>
      </c>
    </row>
    <row r="273" spans="1:11" ht="33">
      <c r="A273" s="410" t="s">
        <v>3813</v>
      </c>
      <c r="B273" s="412">
        <v>11</v>
      </c>
      <c r="C273" s="412">
        <v>2023</v>
      </c>
      <c r="D273" s="416" t="s">
        <v>3778</v>
      </c>
      <c r="E273" s="256" t="s">
        <v>3814</v>
      </c>
      <c r="F273" s="429"/>
      <c r="G273" s="256" t="s">
        <v>3815</v>
      </c>
      <c r="H273" s="415" t="s">
        <v>18</v>
      </c>
      <c r="I273" s="412"/>
      <c r="J273" s="852" t="s">
        <v>3781</v>
      </c>
      <c r="K273" s="418" t="s">
        <v>217</v>
      </c>
    </row>
    <row r="274" spans="1:11" ht="33">
      <c r="A274" s="410" t="s">
        <v>3816</v>
      </c>
      <c r="B274" s="412">
        <v>11</v>
      </c>
      <c r="C274" s="412">
        <v>2023</v>
      </c>
      <c r="D274" s="416" t="s">
        <v>3778</v>
      </c>
      <c r="E274" s="256" t="s">
        <v>3814</v>
      </c>
      <c r="F274" s="256"/>
      <c r="G274" s="256" t="s">
        <v>3817</v>
      </c>
      <c r="H274" s="415" t="s">
        <v>18</v>
      </c>
      <c r="I274" s="412"/>
      <c r="J274" s="852" t="s">
        <v>3781</v>
      </c>
      <c r="K274" s="418" t="s">
        <v>217</v>
      </c>
    </row>
    <row r="275" spans="1:11" ht="33">
      <c r="A275" s="410" t="s">
        <v>3818</v>
      </c>
      <c r="B275" s="412">
        <v>11</v>
      </c>
      <c r="C275" s="412">
        <v>2023</v>
      </c>
      <c r="D275" s="416" t="s">
        <v>3778</v>
      </c>
      <c r="E275" s="256" t="s">
        <v>3814</v>
      </c>
      <c r="F275" s="256"/>
      <c r="G275" s="256" t="s">
        <v>3819</v>
      </c>
      <c r="H275" s="415" t="s">
        <v>18</v>
      </c>
      <c r="I275" s="412"/>
      <c r="J275" s="852" t="s">
        <v>3781</v>
      </c>
      <c r="K275" s="418" t="s">
        <v>217</v>
      </c>
    </row>
    <row r="276" spans="1:11" ht="33">
      <c r="A276" s="410" t="s">
        <v>3820</v>
      </c>
      <c r="B276" s="412">
        <v>11</v>
      </c>
      <c r="C276" s="412">
        <v>2023</v>
      </c>
      <c r="D276" s="416" t="s">
        <v>3778</v>
      </c>
      <c r="E276" s="256" t="s">
        <v>3814</v>
      </c>
      <c r="F276" s="429"/>
      <c r="G276" s="256" t="s">
        <v>3821</v>
      </c>
      <c r="H276" s="415" t="s">
        <v>18</v>
      </c>
      <c r="I276" s="412"/>
      <c r="J276" s="852" t="s">
        <v>3781</v>
      </c>
      <c r="K276" s="418" t="s">
        <v>217</v>
      </c>
    </row>
    <row r="277" spans="1:11" ht="33">
      <c r="A277" s="410" t="s">
        <v>3822</v>
      </c>
      <c r="B277" s="412">
        <v>11</v>
      </c>
      <c r="C277" s="412">
        <v>2023</v>
      </c>
      <c r="D277" s="416" t="s">
        <v>3778</v>
      </c>
      <c r="E277" s="256" t="s">
        <v>3814</v>
      </c>
      <c r="F277" s="256"/>
      <c r="G277" s="256" t="s">
        <v>3823</v>
      </c>
      <c r="H277" s="415" t="s">
        <v>18</v>
      </c>
      <c r="I277" s="412"/>
      <c r="J277" s="852" t="s">
        <v>3781</v>
      </c>
      <c r="K277" s="418" t="s">
        <v>217</v>
      </c>
    </row>
    <row r="278" spans="1:11" ht="33">
      <c r="A278" s="410" t="s">
        <v>3824</v>
      </c>
      <c r="B278" s="412">
        <v>11</v>
      </c>
      <c r="C278" s="412">
        <v>2023</v>
      </c>
      <c r="D278" s="416" t="s">
        <v>3778</v>
      </c>
      <c r="E278" s="256" t="s">
        <v>3825</v>
      </c>
      <c r="F278" s="256"/>
      <c r="G278" s="256" t="s">
        <v>3826</v>
      </c>
      <c r="H278" s="415" t="s">
        <v>18</v>
      </c>
      <c r="I278" s="412"/>
      <c r="J278" s="852" t="s">
        <v>3781</v>
      </c>
      <c r="K278" s="418" t="s">
        <v>217</v>
      </c>
    </row>
    <row r="279" spans="1:11" ht="33">
      <c r="A279" s="410" t="s">
        <v>3827</v>
      </c>
      <c r="B279" s="412">
        <v>11</v>
      </c>
      <c r="C279" s="412">
        <v>2023</v>
      </c>
      <c r="D279" s="416" t="s">
        <v>3778</v>
      </c>
      <c r="E279" s="256" t="s">
        <v>3828</v>
      </c>
      <c r="F279" s="429"/>
      <c r="G279" s="256" t="s">
        <v>3829</v>
      </c>
      <c r="H279" s="415" t="s">
        <v>18</v>
      </c>
      <c r="I279" s="412"/>
      <c r="J279" s="852" t="s">
        <v>3781</v>
      </c>
      <c r="K279" s="418" t="s">
        <v>217</v>
      </c>
    </row>
    <row r="280" spans="1:11" ht="33">
      <c r="A280" s="410" t="s">
        <v>3830</v>
      </c>
      <c r="B280" s="412">
        <v>11</v>
      </c>
      <c r="C280" s="412">
        <v>2023</v>
      </c>
      <c r="D280" s="416" t="s">
        <v>3778</v>
      </c>
      <c r="E280" s="256" t="s">
        <v>3831</v>
      </c>
      <c r="F280" s="256"/>
      <c r="G280" s="256" t="s">
        <v>3832</v>
      </c>
      <c r="H280" s="412" t="s">
        <v>3709</v>
      </c>
      <c r="I280" s="412"/>
      <c r="J280" s="852" t="s">
        <v>3781</v>
      </c>
      <c r="K280" s="418" t="s">
        <v>217</v>
      </c>
    </row>
    <row r="281" spans="1:11" ht="33">
      <c r="A281" s="410" t="s">
        <v>3833</v>
      </c>
      <c r="B281" s="412">
        <v>11</v>
      </c>
      <c r="C281" s="412">
        <v>2023</v>
      </c>
      <c r="D281" s="416" t="s">
        <v>3778</v>
      </c>
      <c r="E281" s="256" t="s">
        <v>3834</v>
      </c>
      <c r="F281" s="256"/>
      <c r="G281" s="256" t="s">
        <v>3835</v>
      </c>
      <c r="H281" s="412" t="s">
        <v>3709</v>
      </c>
      <c r="I281" s="412"/>
      <c r="J281" s="852" t="s">
        <v>3781</v>
      </c>
      <c r="K281" s="418" t="s">
        <v>217</v>
      </c>
    </row>
    <row r="282" spans="1:11" ht="33">
      <c r="A282" s="410" t="s">
        <v>3836</v>
      </c>
      <c r="B282" s="412">
        <v>11</v>
      </c>
      <c r="C282" s="412">
        <v>2023</v>
      </c>
      <c r="D282" s="416" t="s">
        <v>3778</v>
      </c>
      <c r="E282" s="256" t="s">
        <v>3837</v>
      </c>
      <c r="F282" s="429"/>
      <c r="G282" s="256" t="s">
        <v>3838</v>
      </c>
      <c r="H282" s="412" t="s">
        <v>3709</v>
      </c>
      <c r="I282" s="412"/>
      <c r="J282" s="852" t="s">
        <v>3781</v>
      </c>
      <c r="K282" s="418" t="s">
        <v>217</v>
      </c>
    </row>
    <row r="283" spans="1:11" ht="33">
      <c r="A283" s="410" t="s">
        <v>3839</v>
      </c>
      <c r="B283" s="412">
        <v>11</v>
      </c>
      <c r="C283" s="412">
        <v>2023</v>
      </c>
      <c r="D283" s="416" t="s">
        <v>3778</v>
      </c>
      <c r="E283" s="256" t="s">
        <v>3840</v>
      </c>
      <c r="F283" s="256"/>
      <c r="G283" s="266" t="s">
        <v>3841</v>
      </c>
      <c r="H283" s="412" t="s">
        <v>3709</v>
      </c>
      <c r="I283" s="412"/>
      <c r="J283" s="852" t="s">
        <v>3781</v>
      </c>
      <c r="K283" s="418" t="s">
        <v>217</v>
      </c>
    </row>
    <row r="284" spans="1:11" ht="33">
      <c r="A284" s="410" t="s">
        <v>3842</v>
      </c>
      <c r="B284" s="412">
        <v>11</v>
      </c>
      <c r="C284" s="412">
        <v>2023</v>
      </c>
      <c r="D284" s="416" t="s">
        <v>3778</v>
      </c>
      <c r="E284" s="256" t="s">
        <v>3843</v>
      </c>
      <c r="F284" s="256"/>
      <c r="G284" s="256" t="s">
        <v>3844</v>
      </c>
      <c r="H284" s="412" t="s">
        <v>3709</v>
      </c>
      <c r="I284" s="412"/>
      <c r="J284" s="852" t="s">
        <v>3781</v>
      </c>
      <c r="K284" s="418" t="s">
        <v>217</v>
      </c>
    </row>
    <row r="285" spans="1:11" ht="33">
      <c r="A285" s="410" t="s">
        <v>3845</v>
      </c>
      <c r="B285" s="412">
        <v>11</v>
      </c>
      <c r="C285" s="412">
        <v>2023</v>
      </c>
      <c r="D285" s="416" t="s">
        <v>3778</v>
      </c>
      <c r="E285" s="256" t="s">
        <v>3846</v>
      </c>
      <c r="F285" s="429"/>
      <c r="G285" s="256" t="s">
        <v>3844</v>
      </c>
      <c r="H285" s="412" t="s">
        <v>3709</v>
      </c>
      <c r="I285" s="412"/>
      <c r="J285" s="852" t="s">
        <v>3781</v>
      </c>
      <c r="K285" s="418" t="s">
        <v>217</v>
      </c>
    </row>
    <row r="286" spans="1:11" ht="33">
      <c r="A286" s="410" t="s">
        <v>3847</v>
      </c>
      <c r="B286" s="412">
        <v>11</v>
      </c>
      <c r="C286" s="412">
        <v>2023</v>
      </c>
      <c r="D286" s="416" t="s">
        <v>3778</v>
      </c>
      <c r="E286" s="256" t="s">
        <v>3848</v>
      </c>
      <c r="F286" s="256"/>
      <c r="G286" s="256" t="s">
        <v>3849</v>
      </c>
      <c r="H286" s="412" t="s">
        <v>3709</v>
      </c>
      <c r="I286" s="412"/>
      <c r="J286" s="852" t="s">
        <v>3781</v>
      </c>
      <c r="K286" s="418" t="s">
        <v>217</v>
      </c>
    </row>
    <row r="287" spans="1:11" ht="33">
      <c r="A287" s="410" t="s">
        <v>3850</v>
      </c>
      <c r="B287" s="412">
        <v>11</v>
      </c>
      <c r="C287" s="412">
        <v>2023</v>
      </c>
      <c r="D287" s="416" t="s">
        <v>3778</v>
      </c>
      <c r="E287" s="256" t="s">
        <v>3851</v>
      </c>
      <c r="F287" s="256"/>
      <c r="G287" s="256" t="s">
        <v>3852</v>
      </c>
      <c r="H287" s="412" t="s">
        <v>3709</v>
      </c>
      <c r="I287" s="412"/>
      <c r="J287" s="852" t="s">
        <v>3781</v>
      </c>
      <c r="K287" s="418" t="s">
        <v>217</v>
      </c>
    </row>
    <row r="288" spans="1:11" ht="49.5">
      <c r="A288" s="410" t="s">
        <v>3853</v>
      </c>
      <c r="B288" s="412">
        <v>11</v>
      </c>
      <c r="C288" s="412">
        <v>2023</v>
      </c>
      <c r="D288" s="416" t="s">
        <v>3778</v>
      </c>
      <c r="E288" s="256" t="s">
        <v>3854</v>
      </c>
      <c r="F288" s="429"/>
      <c r="G288" s="256" t="s">
        <v>3844</v>
      </c>
      <c r="H288" s="412" t="s">
        <v>3709</v>
      </c>
      <c r="I288" s="412"/>
      <c r="J288" s="852" t="s">
        <v>3781</v>
      </c>
      <c r="K288" s="418" t="s">
        <v>217</v>
      </c>
    </row>
    <row r="289" spans="1:11" ht="33">
      <c r="A289" s="410" t="s">
        <v>3855</v>
      </c>
      <c r="B289" s="412">
        <v>11</v>
      </c>
      <c r="C289" s="412">
        <v>2023</v>
      </c>
      <c r="D289" s="416" t="s">
        <v>3778</v>
      </c>
      <c r="E289" s="256" t="s">
        <v>3856</v>
      </c>
      <c r="F289" s="256"/>
      <c r="G289" s="256" t="s">
        <v>3857</v>
      </c>
      <c r="H289" s="412" t="s">
        <v>3709</v>
      </c>
      <c r="I289" s="412"/>
      <c r="J289" s="852" t="s">
        <v>3781</v>
      </c>
      <c r="K289" s="418" t="s">
        <v>217</v>
      </c>
    </row>
    <row r="290" spans="1:11" ht="33">
      <c r="A290" s="410" t="s">
        <v>3858</v>
      </c>
      <c r="B290" s="412">
        <v>11</v>
      </c>
      <c r="C290" s="412">
        <v>2023</v>
      </c>
      <c r="D290" s="416" t="s">
        <v>3778</v>
      </c>
      <c r="E290" s="256" t="s">
        <v>3859</v>
      </c>
      <c r="F290" s="256"/>
      <c r="G290" s="256" t="s">
        <v>3860</v>
      </c>
      <c r="H290" s="412" t="s">
        <v>3709</v>
      </c>
      <c r="I290" s="412"/>
      <c r="J290" s="852" t="s">
        <v>3781</v>
      </c>
      <c r="K290" s="418" t="s">
        <v>217</v>
      </c>
    </row>
    <row r="291" spans="1:11" ht="33">
      <c r="A291" s="410" t="s">
        <v>3861</v>
      </c>
      <c r="B291" s="412">
        <v>11</v>
      </c>
      <c r="C291" s="412">
        <v>2023</v>
      </c>
      <c r="D291" s="416" t="s">
        <v>3778</v>
      </c>
      <c r="E291" s="256" t="s">
        <v>3862</v>
      </c>
      <c r="F291" s="429"/>
      <c r="G291" s="256" t="s">
        <v>3863</v>
      </c>
      <c r="H291" s="412" t="s">
        <v>3709</v>
      </c>
      <c r="I291" s="412"/>
      <c r="J291" s="852" t="s">
        <v>3781</v>
      </c>
      <c r="K291" s="418" t="s">
        <v>217</v>
      </c>
    </row>
    <row r="292" spans="1:11" ht="33">
      <c r="A292" s="410" t="s">
        <v>3864</v>
      </c>
      <c r="B292" s="412">
        <v>11</v>
      </c>
      <c r="C292" s="412">
        <v>2023</v>
      </c>
      <c r="D292" s="416" t="s">
        <v>3778</v>
      </c>
      <c r="E292" s="256" t="s">
        <v>3865</v>
      </c>
      <c r="F292" s="256"/>
      <c r="G292" s="256" t="s">
        <v>3866</v>
      </c>
      <c r="H292" s="412" t="s">
        <v>18</v>
      </c>
      <c r="I292" s="412"/>
      <c r="J292" s="852" t="s">
        <v>3781</v>
      </c>
      <c r="K292" s="418" t="s">
        <v>217</v>
      </c>
    </row>
    <row r="293" spans="1:11" ht="33">
      <c r="A293" s="410" t="s">
        <v>3867</v>
      </c>
      <c r="B293" s="412">
        <v>11</v>
      </c>
      <c r="C293" s="412">
        <v>2023</v>
      </c>
      <c r="D293" s="416" t="s">
        <v>3778</v>
      </c>
      <c r="E293" s="256" t="s">
        <v>3868</v>
      </c>
      <c r="F293" s="256"/>
      <c r="G293" s="256" t="s">
        <v>3869</v>
      </c>
      <c r="H293" s="412" t="s">
        <v>18</v>
      </c>
      <c r="I293" s="412"/>
      <c r="J293" s="852" t="s">
        <v>3781</v>
      </c>
      <c r="K293" s="418" t="s">
        <v>217</v>
      </c>
    </row>
    <row r="294" spans="1:11" ht="33">
      <c r="A294" s="410" t="s">
        <v>3870</v>
      </c>
      <c r="B294" s="412">
        <v>11</v>
      </c>
      <c r="C294" s="412">
        <v>2023</v>
      </c>
      <c r="D294" s="416" t="s">
        <v>3778</v>
      </c>
      <c r="E294" s="256" t="s">
        <v>3868</v>
      </c>
      <c r="F294" s="429"/>
      <c r="G294" s="256" t="s">
        <v>3849</v>
      </c>
      <c r="H294" s="412" t="s">
        <v>18</v>
      </c>
      <c r="I294" s="412"/>
      <c r="J294" s="852" t="s">
        <v>3781</v>
      </c>
      <c r="K294" s="418" t="s">
        <v>217</v>
      </c>
    </row>
    <row r="295" spans="1:11" ht="33">
      <c r="A295" s="410" t="s">
        <v>3871</v>
      </c>
      <c r="B295" s="412">
        <v>11</v>
      </c>
      <c r="C295" s="412">
        <v>2023</v>
      </c>
      <c r="D295" s="416" t="s">
        <v>3778</v>
      </c>
      <c r="E295" s="256" t="s">
        <v>3872</v>
      </c>
      <c r="F295" s="256"/>
      <c r="G295" s="256" t="s">
        <v>3849</v>
      </c>
      <c r="H295" s="412" t="s">
        <v>18</v>
      </c>
      <c r="I295" s="412"/>
      <c r="J295" s="852" t="s">
        <v>3781</v>
      </c>
      <c r="K295" s="418" t="s">
        <v>217</v>
      </c>
    </row>
    <row r="296" spans="1:11" ht="33">
      <c r="A296" s="410" t="s">
        <v>3873</v>
      </c>
      <c r="B296" s="412">
        <v>11</v>
      </c>
      <c r="C296" s="412">
        <v>2023</v>
      </c>
      <c r="D296" s="416" t="s">
        <v>3778</v>
      </c>
      <c r="E296" s="256" t="s">
        <v>3874</v>
      </c>
      <c r="F296" s="256"/>
      <c r="G296" s="256" t="s">
        <v>3875</v>
      </c>
      <c r="H296" s="412" t="s">
        <v>18</v>
      </c>
      <c r="I296" s="412"/>
      <c r="J296" s="852" t="s">
        <v>3781</v>
      </c>
      <c r="K296" s="418" t="s">
        <v>217</v>
      </c>
    </row>
    <row r="297" spans="1:11" ht="33">
      <c r="A297" s="410" t="s">
        <v>3876</v>
      </c>
      <c r="B297" s="412">
        <v>11</v>
      </c>
      <c r="C297" s="412">
        <v>2023</v>
      </c>
      <c r="D297" s="416" t="s">
        <v>3778</v>
      </c>
      <c r="E297" s="256" t="s">
        <v>3874</v>
      </c>
      <c r="F297" s="429"/>
      <c r="G297" s="256" t="s">
        <v>3877</v>
      </c>
      <c r="H297" s="412" t="s">
        <v>18</v>
      </c>
      <c r="I297" s="412"/>
      <c r="J297" s="852" t="s">
        <v>3781</v>
      </c>
      <c r="K297" s="418" t="s">
        <v>217</v>
      </c>
    </row>
    <row r="298" spans="1:11" ht="33">
      <c r="A298" s="410" t="s">
        <v>3878</v>
      </c>
      <c r="B298" s="412">
        <v>11</v>
      </c>
      <c r="C298" s="412">
        <v>2023</v>
      </c>
      <c r="D298" s="416" t="s">
        <v>3778</v>
      </c>
      <c r="E298" s="266" t="s">
        <v>3874</v>
      </c>
      <c r="F298" s="256"/>
      <c r="G298" s="256" t="s">
        <v>3879</v>
      </c>
      <c r="H298" s="412" t="s">
        <v>18</v>
      </c>
      <c r="I298" s="412"/>
      <c r="J298" s="852" t="s">
        <v>3781</v>
      </c>
      <c r="K298" s="418" t="s">
        <v>217</v>
      </c>
    </row>
    <row r="299" spans="1:11" ht="33">
      <c r="A299" s="410" t="s">
        <v>3880</v>
      </c>
      <c r="B299" s="412">
        <v>11</v>
      </c>
      <c r="C299" s="412">
        <v>2023</v>
      </c>
      <c r="D299" s="416" t="s">
        <v>3778</v>
      </c>
      <c r="E299" s="266" t="s">
        <v>3881</v>
      </c>
      <c r="F299" s="256"/>
      <c r="G299" s="256" t="s">
        <v>3882</v>
      </c>
      <c r="H299" s="412" t="s">
        <v>18</v>
      </c>
      <c r="I299" s="412"/>
      <c r="J299" s="852" t="s">
        <v>3781</v>
      </c>
      <c r="K299" s="418" t="s">
        <v>217</v>
      </c>
    </row>
    <row r="300" spans="1:11" ht="33">
      <c r="A300" s="410" t="s">
        <v>3883</v>
      </c>
      <c r="B300" s="412">
        <v>11</v>
      </c>
      <c r="C300" s="412">
        <v>2023</v>
      </c>
      <c r="D300" s="416" t="s">
        <v>3778</v>
      </c>
      <c r="E300" s="266" t="s">
        <v>3884</v>
      </c>
      <c r="F300" s="429"/>
      <c r="G300" s="256" t="s">
        <v>3885</v>
      </c>
      <c r="H300" s="412" t="s">
        <v>18</v>
      </c>
      <c r="I300" s="412"/>
      <c r="J300" s="852" t="s">
        <v>3781</v>
      </c>
      <c r="K300" s="418" t="s">
        <v>217</v>
      </c>
    </row>
    <row r="301" spans="1:11" ht="33">
      <c r="A301" s="410" t="s">
        <v>3886</v>
      </c>
      <c r="B301" s="412">
        <v>11</v>
      </c>
      <c r="C301" s="412">
        <v>2023</v>
      </c>
      <c r="D301" s="416" t="s">
        <v>3778</v>
      </c>
      <c r="E301" s="266" t="s">
        <v>3887</v>
      </c>
      <c r="F301" s="256"/>
      <c r="G301" s="256" t="s">
        <v>3888</v>
      </c>
      <c r="H301" s="412" t="s">
        <v>18</v>
      </c>
      <c r="I301" s="412"/>
      <c r="J301" s="852" t="s">
        <v>3781</v>
      </c>
      <c r="K301" s="418" t="s">
        <v>217</v>
      </c>
    </row>
    <row r="302" spans="1:11" ht="33">
      <c r="A302" s="410" t="s">
        <v>3889</v>
      </c>
      <c r="B302" s="412">
        <v>11</v>
      </c>
      <c r="C302" s="412">
        <v>2023</v>
      </c>
      <c r="D302" s="416" t="s">
        <v>3778</v>
      </c>
      <c r="E302" s="266" t="s">
        <v>3890</v>
      </c>
      <c r="F302" s="256"/>
      <c r="G302" s="256" t="s">
        <v>3891</v>
      </c>
      <c r="H302" s="412" t="s">
        <v>18</v>
      </c>
      <c r="I302" s="412"/>
      <c r="J302" s="852" t="s">
        <v>3781</v>
      </c>
      <c r="K302" s="418" t="s">
        <v>217</v>
      </c>
    </row>
    <row r="303" spans="1:11" ht="33">
      <c r="A303" s="410" t="s">
        <v>3892</v>
      </c>
      <c r="B303" s="412">
        <v>11</v>
      </c>
      <c r="C303" s="412">
        <v>2023</v>
      </c>
      <c r="D303" s="416" t="s">
        <v>3778</v>
      </c>
      <c r="E303" s="266" t="s">
        <v>3893</v>
      </c>
      <c r="F303" s="429"/>
      <c r="G303" s="256" t="s">
        <v>3894</v>
      </c>
      <c r="H303" s="412" t="s">
        <v>558</v>
      </c>
      <c r="I303" s="412"/>
      <c r="J303" s="852" t="s">
        <v>3781</v>
      </c>
      <c r="K303" s="418" t="s">
        <v>217</v>
      </c>
    </row>
    <row r="304" spans="1:11" ht="33">
      <c r="A304" s="410" t="s">
        <v>3895</v>
      </c>
      <c r="B304" s="412">
        <v>11</v>
      </c>
      <c r="C304" s="412">
        <v>2023</v>
      </c>
      <c r="D304" s="416" t="s">
        <v>3778</v>
      </c>
      <c r="E304" s="266" t="s">
        <v>3896</v>
      </c>
      <c r="F304" s="256"/>
      <c r="G304" s="256" t="s">
        <v>3897</v>
      </c>
      <c r="H304" s="412" t="s">
        <v>18</v>
      </c>
      <c r="I304" s="412"/>
      <c r="J304" s="852" t="s">
        <v>3781</v>
      </c>
      <c r="K304" s="418" t="s">
        <v>217</v>
      </c>
    </row>
    <row r="305" spans="1:11" ht="33">
      <c r="A305" s="410" t="s">
        <v>3898</v>
      </c>
      <c r="B305" s="412">
        <v>11</v>
      </c>
      <c r="C305" s="412">
        <v>2023</v>
      </c>
      <c r="D305" s="416" t="s">
        <v>3778</v>
      </c>
      <c r="E305" s="266" t="s">
        <v>3874</v>
      </c>
      <c r="F305" s="256"/>
      <c r="G305" s="256" t="s">
        <v>3899</v>
      </c>
      <c r="H305" s="412" t="s">
        <v>18</v>
      </c>
      <c r="I305" s="412"/>
      <c r="J305" s="852" t="s">
        <v>3781</v>
      </c>
      <c r="K305" s="418" t="s">
        <v>217</v>
      </c>
    </row>
    <row r="306" spans="1:11" ht="33">
      <c r="A306" s="410" t="s">
        <v>3900</v>
      </c>
      <c r="B306" s="412">
        <v>11</v>
      </c>
      <c r="C306" s="412">
        <v>2023</v>
      </c>
      <c r="D306" s="416" t="s">
        <v>3778</v>
      </c>
      <c r="E306" s="266" t="s">
        <v>3901</v>
      </c>
      <c r="F306" s="429"/>
      <c r="G306" s="256" t="s">
        <v>3902</v>
      </c>
      <c r="H306" s="412" t="s">
        <v>18</v>
      </c>
      <c r="I306" s="412"/>
      <c r="J306" s="852" t="s">
        <v>3781</v>
      </c>
      <c r="K306" s="418" t="s">
        <v>217</v>
      </c>
    </row>
    <row r="307" spans="1:11" ht="33">
      <c r="A307" s="410" t="s">
        <v>3903</v>
      </c>
      <c r="B307" s="412">
        <v>11</v>
      </c>
      <c r="C307" s="412">
        <v>2023</v>
      </c>
      <c r="D307" s="416" t="s">
        <v>3778</v>
      </c>
      <c r="E307" s="266" t="s">
        <v>3904</v>
      </c>
      <c r="F307" s="256"/>
      <c r="G307" s="256" t="s">
        <v>3905</v>
      </c>
      <c r="H307" s="412" t="s">
        <v>18</v>
      </c>
      <c r="I307" s="412"/>
      <c r="J307" s="852" t="s">
        <v>3781</v>
      </c>
      <c r="K307" s="418" t="s">
        <v>217</v>
      </c>
    </row>
    <row r="308" spans="1:11" ht="33">
      <c r="A308" s="410" t="s">
        <v>3906</v>
      </c>
      <c r="B308" s="412">
        <v>11</v>
      </c>
      <c r="C308" s="412">
        <v>2023</v>
      </c>
      <c r="D308" s="416" t="s">
        <v>3778</v>
      </c>
      <c r="E308" s="256" t="s">
        <v>3874</v>
      </c>
      <c r="F308" s="256"/>
      <c r="G308" s="256" t="s">
        <v>3907</v>
      </c>
      <c r="H308" s="412" t="s">
        <v>18</v>
      </c>
      <c r="I308" s="412"/>
      <c r="J308" s="852" t="s">
        <v>3781</v>
      </c>
      <c r="K308" s="418" t="s">
        <v>217</v>
      </c>
    </row>
    <row r="309" spans="1:11" ht="33">
      <c r="A309" s="410" t="s">
        <v>3908</v>
      </c>
      <c r="B309" s="412">
        <v>11</v>
      </c>
      <c r="C309" s="412">
        <v>2023</v>
      </c>
      <c r="D309" s="416" t="s">
        <v>3778</v>
      </c>
      <c r="E309" s="256" t="s">
        <v>3909</v>
      </c>
      <c r="F309" s="429"/>
      <c r="G309" s="256" t="s">
        <v>3910</v>
      </c>
      <c r="H309" s="412" t="s">
        <v>18</v>
      </c>
      <c r="I309" s="412"/>
      <c r="J309" s="852" t="s">
        <v>3781</v>
      </c>
      <c r="K309" s="418" t="s">
        <v>217</v>
      </c>
    </row>
    <row r="310" spans="1:11" ht="33">
      <c r="A310" s="410" t="s">
        <v>3911</v>
      </c>
      <c r="B310" s="412">
        <v>11</v>
      </c>
      <c r="C310" s="412">
        <v>2023</v>
      </c>
      <c r="D310" s="416" t="s">
        <v>3778</v>
      </c>
      <c r="E310" s="256" t="s">
        <v>3912</v>
      </c>
      <c r="F310" s="256"/>
      <c r="G310" s="256" t="s">
        <v>3913</v>
      </c>
      <c r="H310" s="412" t="s">
        <v>18</v>
      </c>
      <c r="I310" s="412"/>
      <c r="J310" s="852" t="s">
        <v>3781</v>
      </c>
      <c r="K310" s="418" t="s">
        <v>217</v>
      </c>
    </row>
    <row r="311" spans="1:11" ht="33">
      <c r="A311" s="410" t="s">
        <v>3914</v>
      </c>
      <c r="B311" s="412">
        <v>11</v>
      </c>
      <c r="C311" s="412">
        <v>2023</v>
      </c>
      <c r="D311" s="416" t="s">
        <v>3778</v>
      </c>
      <c r="E311" s="256" t="s">
        <v>3915</v>
      </c>
      <c r="F311" s="256"/>
      <c r="G311" s="256" t="s">
        <v>3891</v>
      </c>
      <c r="H311" s="412" t="s">
        <v>558</v>
      </c>
      <c r="I311" s="412"/>
      <c r="J311" s="852" t="s">
        <v>3781</v>
      </c>
      <c r="K311" s="418" t="s">
        <v>217</v>
      </c>
    </row>
    <row r="312" spans="1:11" ht="33">
      <c r="A312" s="410" t="s">
        <v>3916</v>
      </c>
      <c r="B312" s="412">
        <v>11</v>
      </c>
      <c r="C312" s="412">
        <v>2023</v>
      </c>
      <c r="D312" s="416" t="s">
        <v>3778</v>
      </c>
      <c r="E312" s="256" t="s">
        <v>3917</v>
      </c>
      <c r="F312" s="429"/>
      <c r="G312" s="256" t="s">
        <v>3918</v>
      </c>
      <c r="H312" s="412" t="s">
        <v>3709</v>
      </c>
      <c r="I312" s="412"/>
      <c r="J312" s="852" t="s">
        <v>3781</v>
      </c>
      <c r="K312" s="418" t="s">
        <v>217</v>
      </c>
    </row>
    <row r="313" spans="1:11" ht="33">
      <c r="A313" s="410" t="s">
        <v>3919</v>
      </c>
      <c r="B313" s="412">
        <v>11</v>
      </c>
      <c r="C313" s="412">
        <v>2023</v>
      </c>
      <c r="D313" s="416" t="s">
        <v>3778</v>
      </c>
      <c r="E313" s="256" t="s">
        <v>3920</v>
      </c>
      <c r="F313" s="256"/>
      <c r="G313" s="256" t="s">
        <v>3921</v>
      </c>
      <c r="H313" s="412" t="s">
        <v>3709</v>
      </c>
      <c r="I313" s="412"/>
      <c r="J313" s="852" t="s">
        <v>3781</v>
      </c>
      <c r="K313" s="418" t="s">
        <v>217</v>
      </c>
    </row>
    <row r="314" spans="1:11" ht="33">
      <c r="A314" s="410" t="s">
        <v>3922</v>
      </c>
      <c r="B314" s="412">
        <v>11</v>
      </c>
      <c r="C314" s="412">
        <v>2023</v>
      </c>
      <c r="D314" s="416" t="s">
        <v>3778</v>
      </c>
      <c r="E314" s="256" t="s">
        <v>3923</v>
      </c>
      <c r="F314" s="256"/>
      <c r="G314" s="256" t="s">
        <v>3921</v>
      </c>
      <c r="H314" s="412" t="s">
        <v>3709</v>
      </c>
      <c r="I314" s="412"/>
      <c r="J314" s="852" t="s">
        <v>3781</v>
      </c>
      <c r="K314" s="418" t="s">
        <v>217</v>
      </c>
    </row>
    <row r="315" spans="1:11" ht="33">
      <c r="A315" s="410" t="s">
        <v>3924</v>
      </c>
      <c r="B315" s="412">
        <v>11</v>
      </c>
      <c r="C315" s="412">
        <v>2023</v>
      </c>
      <c r="D315" s="416" t="s">
        <v>3778</v>
      </c>
      <c r="E315" s="256" t="s">
        <v>3925</v>
      </c>
      <c r="F315" s="429"/>
      <c r="G315" s="266" t="s">
        <v>3760</v>
      </c>
      <c r="H315" s="412" t="s">
        <v>18</v>
      </c>
      <c r="I315" s="412"/>
      <c r="J315" s="852" t="s">
        <v>3781</v>
      </c>
      <c r="K315" s="418" t="s">
        <v>217</v>
      </c>
    </row>
    <row r="316" spans="1:11" ht="66">
      <c r="A316" s="410" t="s">
        <v>3926</v>
      </c>
      <c r="B316" s="412">
        <v>11</v>
      </c>
      <c r="C316" s="412">
        <v>2023</v>
      </c>
      <c r="D316" s="416" t="s">
        <v>3778</v>
      </c>
      <c r="E316" s="256" t="s">
        <v>3927</v>
      </c>
      <c r="F316" s="256"/>
      <c r="G316" s="256" t="s">
        <v>3928</v>
      </c>
      <c r="H316" s="412" t="s">
        <v>18</v>
      </c>
      <c r="I316" s="412"/>
      <c r="J316" s="852" t="s">
        <v>3929</v>
      </c>
      <c r="K316" s="418" t="s">
        <v>1205</v>
      </c>
    </row>
    <row r="317" spans="1:11" ht="33">
      <c r="A317" s="410" t="s">
        <v>3930</v>
      </c>
      <c r="B317" s="412">
        <v>11</v>
      </c>
      <c r="C317" s="412">
        <v>2023</v>
      </c>
      <c r="D317" s="416" t="s">
        <v>3778</v>
      </c>
      <c r="E317" s="256" t="s">
        <v>3931</v>
      </c>
      <c r="F317" s="256"/>
      <c r="G317" s="256" t="s">
        <v>3760</v>
      </c>
      <c r="H317" s="412" t="s">
        <v>3709</v>
      </c>
      <c r="I317" s="412"/>
      <c r="J317" s="852" t="s">
        <v>3781</v>
      </c>
      <c r="K317" s="418" t="s">
        <v>217</v>
      </c>
    </row>
    <row r="318" spans="1:11" ht="33">
      <c r="A318" s="410" t="s">
        <v>3932</v>
      </c>
      <c r="B318" s="412">
        <v>11</v>
      </c>
      <c r="C318" s="412">
        <v>2023</v>
      </c>
      <c r="D318" s="416" t="s">
        <v>3778</v>
      </c>
      <c r="E318" s="256" t="s">
        <v>3933</v>
      </c>
      <c r="F318" s="429"/>
      <c r="G318" s="256" t="s">
        <v>3760</v>
      </c>
      <c r="H318" s="412" t="s">
        <v>3709</v>
      </c>
      <c r="I318" s="412"/>
      <c r="J318" s="852" t="s">
        <v>3781</v>
      </c>
      <c r="K318" s="418" t="s">
        <v>217</v>
      </c>
    </row>
    <row r="319" spans="1:11" ht="66">
      <c r="A319" s="410" t="s">
        <v>3934</v>
      </c>
      <c r="B319" s="412">
        <v>11</v>
      </c>
      <c r="C319" s="412">
        <v>2023</v>
      </c>
      <c r="D319" s="416" t="s">
        <v>3778</v>
      </c>
      <c r="E319" s="256" t="s">
        <v>3935</v>
      </c>
      <c r="F319" s="256"/>
      <c r="G319" s="256" t="s">
        <v>3936</v>
      </c>
      <c r="H319" s="412" t="s">
        <v>3709</v>
      </c>
      <c r="I319" s="412"/>
      <c r="J319" s="852" t="s">
        <v>3781</v>
      </c>
      <c r="K319" s="418" t="s">
        <v>217</v>
      </c>
    </row>
    <row r="320" spans="1:11" ht="66">
      <c r="A320" s="410" t="s">
        <v>3937</v>
      </c>
      <c r="B320" s="412">
        <v>11</v>
      </c>
      <c r="C320" s="412">
        <v>2023</v>
      </c>
      <c r="D320" s="416" t="s">
        <v>3778</v>
      </c>
      <c r="E320" s="256" t="s">
        <v>3938</v>
      </c>
      <c r="F320" s="256"/>
      <c r="G320" s="266" t="s">
        <v>3928</v>
      </c>
      <c r="H320" s="412" t="s">
        <v>3709</v>
      </c>
      <c r="I320" s="412"/>
      <c r="J320" s="852" t="s">
        <v>3781</v>
      </c>
      <c r="K320" s="418" t="s">
        <v>217</v>
      </c>
    </row>
    <row r="321" spans="1:11" ht="66">
      <c r="A321" s="410" t="s">
        <v>3939</v>
      </c>
      <c r="B321" s="412">
        <v>11</v>
      </c>
      <c r="C321" s="412">
        <v>2023</v>
      </c>
      <c r="D321" s="416" t="s">
        <v>3778</v>
      </c>
      <c r="E321" s="256" t="s">
        <v>3940</v>
      </c>
      <c r="F321" s="429"/>
      <c r="G321" s="256" t="s">
        <v>3760</v>
      </c>
      <c r="H321" s="412" t="s">
        <v>3709</v>
      </c>
      <c r="I321" s="412"/>
      <c r="J321" s="852" t="s">
        <v>3781</v>
      </c>
      <c r="K321" s="418" t="s">
        <v>217</v>
      </c>
    </row>
    <row r="322" spans="1:11" ht="33">
      <c r="A322" s="410" t="s">
        <v>3941</v>
      </c>
      <c r="B322" s="412">
        <v>11</v>
      </c>
      <c r="C322" s="412">
        <v>2023</v>
      </c>
      <c r="D322" s="416" t="s">
        <v>3778</v>
      </c>
      <c r="E322" s="256" t="s">
        <v>3942</v>
      </c>
      <c r="F322" s="256"/>
      <c r="G322" s="256" t="s">
        <v>3760</v>
      </c>
      <c r="H322" s="412" t="s">
        <v>3709</v>
      </c>
      <c r="I322" s="412"/>
      <c r="J322" s="852" t="s">
        <v>3781</v>
      </c>
      <c r="K322" s="418" t="s">
        <v>217</v>
      </c>
    </row>
    <row r="323" spans="1:11" ht="33">
      <c r="A323" s="410" t="s">
        <v>3943</v>
      </c>
      <c r="B323" s="412">
        <v>11</v>
      </c>
      <c r="C323" s="412">
        <v>2023</v>
      </c>
      <c r="D323" s="416" t="s">
        <v>3778</v>
      </c>
      <c r="E323" s="256" t="s">
        <v>3944</v>
      </c>
      <c r="F323" s="256"/>
      <c r="G323" s="256" t="s">
        <v>3945</v>
      </c>
      <c r="H323" s="412" t="s">
        <v>18</v>
      </c>
      <c r="I323" s="412"/>
      <c r="J323" s="852" t="s">
        <v>3781</v>
      </c>
      <c r="K323" s="418" t="s">
        <v>217</v>
      </c>
    </row>
    <row r="324" spans="1:11" ht="33">
      <c r="A324" s="410" t="s">
        <v>3946</v>
      </c>
      <c r="B324" s="412">
        <v>11</v>
      </c>
      <c r="C324" s="412">
        <v>2023</v>
      </c>
      <c r="D324" s="416" t="s">
        <v>3778</v>
      </c>
      <c r="E324" s="256" t="s">
        <v>3947</v>
      </c>
      <c r="F324" s="429"/>
      <c r="G324" s="256" t="s">
        <v>3948</v>
      </c>
      <c r="H324" s="412" t="s">
        <v>18</v>
      </c>
      <c r="I324" s="412"/>
      <c r="J324" s="852" t="s">
        <v>3781</v>
      </c>
      <c r="K324" s="418" t="s">
        <v>217</v>
      </c>
    </row>
    <row r="325" spans="1:11" ht="33">
      <c r="A325" s="410" t="s">
        <v>3949</v>
      </c>
      <c r="B325" s="412">
        <v>11</v>
      </c>
      <c r="C325" s="412">
        <v>2023</v>
      </c>
      <c r="D325" s="416" t="s">
        <v>3778</v>
      </c>
      <c r="E325" s="256" t="s">
        <v>3950</v>
      </c>
      <c r="F325" s="256"/>
      <c r="G325" s="256" t="s">
        <v>3951</v>
      </c>
      <c r="H325" s="412" t="s">
        <v>18</v>
      </c>
      <c r="I325" s="412"/>
      <c r="J325" s="852" t="s">
        <v>3781</v>
      </c>
      <c r="K325" s="418" t="s">
        <v>217</v>
      </c>
    </row>
    <row r="326" spans="1:11" ht="33">
      <c r="A326" s="410" t="s">
        <v>3952</v>
      </c>
      <c r="B326" s="412">
        <v>11</v>
      </c>
      <c r="C326" s="412">
        <v>2023</v>
      </c>
      <c r="D326" s="416" t="s">
        <v>3778</v>
      </c>
      <c r="E326" s="256" t="s">
        <v>3814</v>
      </c>
      <c r="F326" s="256"/>
      <c r="G326" s="256" t="s">
        <v>3953</v>
      </c>
      <c r="H326" s="412" t="s">
        <v>18</v>
      </c>
      <c r="I326" s="412"/>
      <c r="J326" s="852" t="s">
        <v>3781</v>
      </c>
      <c r="K326" s="418" t="s">
        <v>217</v>
      </c>
    </row>
    <row r="327" spans="1:11" ht="33">
      <c r="A327" s="410" t="s">
        <v>3954</v>
      </c>
      <c r="B327" s="412">
        <v>11</v>
      </c>
      <c r="C327" s="412">
        <v>2023</v>
      </c>
      <c r="D327" s="416" t="s">
        <v>3778</v>
      </c>
      <c r="E327" s="256" t="s">
        <v>3955</v>
      </c>
      <c r="F327" s="429"/>
      <c r="G327" s="256" t="s">
        <v>3956</v>
      </c>
      <c r="H327" s="412" t="s">
        <v>18</v>
      </c>
      <c r="I327" s="412"/>
      <c r="J327" s="852" t="s">
        <v>3781</v>
      </c>
      <c r="K327" s="418" t="s">
        <v>217</v>
      </c>
    </row>
    <row r="328" spans="1:11" ht="33">
      <c r="A328" s="410" t="s">
        <v>3957</v>
      </c>
      <c r="B328" s="412">
        <v>11</v>
      </c>
      <c r="C328" s="412">
        <v>2023</v>
      </c>
      <c r="D328" s="416" t="s">
        <v>3778</v>
      </c>
      <c r="E328" s="256" t="s">
        <v>3958</v>
      </c>
      <c r="F328" s="256"/>
      <c r="G328" s="256" t="s">
        <v>3959</v>
      </c>
      <c r="H328" s="412" t="s">
        <v>3709</v>
      </c>
      <c r="I328" s="412"/>
      <c r="J328" s="852" t="s">
        <v>3781</v>
      </c>
      <c r="K328" s="418" t="s">
        <v>217</v>
      </c>
    </row>
    <row r="329" spans="1:11" ht="33">
      <c r="A329" s="410" t="s">
        <v>3960</v>
      </c>
      <c r="B329" s="412">
        <v>11</v>
      </c>
      <c r="C329" s="412">
        <v>2023</v>
      </c>
      <c r="D329" s="416" t="s">
        <v>3778</v>
      </c>
      <c r="E329" s="256" t="s">
        <v>3961</v>
      </c>
      <c r="F329" s="256"/>
      <c r="G329" s="256" t="s">
        <v>3959</v>
      </c>
      <c r="H329" s="412" t="s">
        <v>3709</v>
      </c>
      <c r="I329" s="412"/>
      <c r="J329" s="852" t="s">
        <v>3781</v>
      </c>
      <c r="K329" s="418" t="s">
        <v>217</v>
      </c>
    </row>
    <row r="330" spans="1:11" ht="33">
      <c r="A330" s="410" t="s">
        <v>3962</v>
      </c>
      <c r="B330" s="412">
        <v>11</v>
      </c>
      <c r="C330" s="412">
        <v>2023</v>
      </c>
      <c r="D330" s="416" t="s">
        <v>3778</v>
      </c>
      <c r="E330" s="256" t="s">
        <v>3963</v>
      </c>
      <c r="F330" s="429"/>
      <c r="G330" s="256" t="s">
        <v>3857</v>
      </c>
      <c r="H330" s="412" t="s">
        <v>3709</v>
      </c>
      <c r="I330" s="412"/>
      <c r="J330" s="852" t="s">
        <v>3781</v>
      </c>
      <c r="K330" s="418" t="s">
        <v>217</v>
      </c>
    </row>
    <row r="331" spans="1:11" ht="49.5">
      <c r="A331" s="410" t="s">
        <v>3964</v>
      </c>
      <c r="B331" s="412">
        <v>11</v>
      </c>
      <c r="C331" s="412">
        <v>2023</v>
      </c>
      <c r="D331" s="416" t="s">
        <v>3778</v>
      </c>
      <c r="E331" s="256" t="s">
        <v>3965</v>
      </c>
      <c r="F331" s="256"/>
      <c r="G331" s="256" t="s">
        <v>3966</v>
      </c>
      <c r="H331" s="412" t="s">
        <v>3709</v>
      </c>
      <c r="I331" s="412"/>
      <c r="J331" s="852" t="s">
        <v>3781</v>
      </c>
      <c r="K331" s="418" t="s">
        <v>217</v>
      </c>
    </row>
    <row r="332" spans="1:11" ht="33">
      <c r="A332" s="410" t="s">
        <v>3967</v>
      </c>
      <c r="B332" s="412">
        <v>11</v>
      </c>
      <c r="C332" s="412">
        <v>2023</v>
      </c>
      <c r="D332" s="416" t="s">
        <v>3778</v>
      </c>
      <c r="E332" s="256" t="s">
        <v>3968</v>
      </c>
      <c r="F332" s="256"/>
      <c r="G332" s="256" t="s">
        <v>3969</v>
      </c>
      <c r="H332" s="412" t="s">
        <v>3709</v>
      </c>
      <c r="I332" s="412"/>
      <c r="J332" s="852" t="s">
        <v>3781</v>
      </c>
      <c r="K332" s="418" t="s">
        <v>217</v>
      </c>
    </row>
    <row r="333" spans="1:11" ht="33">
      <c r="A333" s="410" t="s">
        <v>3970</v>
      </c>
      <c r="B333" s="412">
        <v>11</v>
      </c>
      <c r="C333" s="412">
        <v>2023</v>
      </c>
      <c r="D333" s="416" t="s">
        <v>3778</v>
      </c>
      <c r="E333" s="256" t="s">
        <v>3971</v>
      </c>
      <c r="F333" s="429"/>
      <c r="G333" s="256" t="s">
        <v>3972</v>
      </c>
      <c r="H333" s="412" t="s">
        <v>18</v>
      </c>
      <c r="I333" s="412"/>
      <c r="J333" s="852" t="s">
        <v>3781</v>
      </c>
      <c r="K333" s="418" t="s">
        <v>217</v>
      </c>
    </row>
    <row r="334" spans="1:11" ht="33">
      <c r="A334" s="410" t="s">
        <v>3973</v>
      </c>
      <c r="B334" s="412">
        <v>11</v>
      </c>
      <c r="C334" s="412">
        <v>2023</v>
      </c>
      <c r="D334" s="416" t="s">
        <v>3778</v>
      </c>
      <c r="E334" s="256" t="s">
        <v>3814</v>
      </c>
      <c r="F334" s="256"/>
      <c r="G334" s="256" t="s">
        <v>3974</v>
      </c>
      <c r="H334" s="412" t="s">
        <v>18</v>
      </c>
      <c r="I334" s="412"/>
      <c r="J334" s="852" t="s">
        <v>3781</v>
      </c>
      <c r="K334" s="418" t="s">
        <v>217</v>
      </c>
    </row>
    <row r="335" spans="1:11" ht="33">
      <c r="A335" s="410" t="s">
        <v>3975</v>
      </c>
      <c r="B335" s="412">
        <v>11</v>
      </c>
      <c r="C335" s="412">
        <v>2023</v>
      </c>
      <c r="D335" s="416" t="s">
        <v>3778</v>
      </c>
      <c r="E335" s="256" t="s">
        <v>3814</v>
      </c>
      <c r="F335" s="256"/>
      <c r="G335" s="256" t="s">
        <v>3976</v>
      </c>
      <c r="H335" s="412" t="s">
        <v>18</v>
      </c>
      <c r="I335" s="412"/>
      <c r="J335" s="852" t="s">
        <v>3781</v>
      </c>
      <c r="K335" s="418" t="s">
        <v>217</v>
      </c>
    </row>
    <row r="336" spans="1:11" ht="33">
      <c r="A336" s="410" t="s">
        <v>3977</v>
      </c>
      <c r="B336" s="412">
        <v>11</v>
      </c>
      <c r="C336" s="412">
        <v>2023</v>
      </c>
      <c r="D336" s="416" t="s">
        <v>3778</v>
      </c>
      <c r="E336" s="256" t="s">
        <v>3814</v>
      </c>
      <c r="F336" s="429"/>
      <c r="G336" s="256" t="s">
        <v>3978</v>
      </c>
      <c r="H336" s="412" t="s">
        <v>18</v>
      </c>
      <c r="I336" s="412"/>
      <c r="J336" s="852" t="s">
        <v>3781</v>
      </c>
      <c r="K336" s="418" t="s">
        <v>217</v>
      </c>
    </row>
    <row r="337" spans="1:11" ht="33">
      <c r="A337" s="410" t="s">
        <v>3979</v>
      </c>
      <c r="B337" s="412">
        <v>11</v>
      </c>
      <c r="C337" s="412">
        <v>2023</v>
      </c>
      <c r="D337" s="416" t="s">
        <v>3778</v>
      </c>
      <c r="E337" s="256" t="s">
        <v>3980</v>
      </c>
      <c r="F337" s="256"/>
      <c r="G337" s="256" t="s">
        <v>3981</v>
      </c>
      <c r="H337" s="412" t="s">
        <v>558</v>
      </c>
      <c r="I337" s="412"/>
      <c r="J337" s="852" t="s">
        <v>3781</v>
      </c>
      <c r="K337" s="418" t="s">
        <v>217</v>
      </c>
    </row>
    <row r="338" spans="1:11" ht="33">
      <c r="A338" s="410" t="s">
        <v>3982</v>
      </c>
      <c r="B338" s="412">
        <v>11</v>
      </c>
      <c r="C338" s="412">
        <v>2023</v>
      </c>
      <c r="D338" s="416" t="s">
        <v>3778</v>
      </c>
      <c r="E338" s="256" t="s">
        <v>3983</v>
      </c>
      <c r="F338" s="256"/>
      <c r="G338" s="256" t="s">
        <v>3984</v>
      </c>
      <c r="H338" s="412" t="s">
        <v>558</v>
      </c>
      <c r="I338" s="412"/>
      <c r="J338" s="852" t="s">
        <v>3781</v>
      </c>
      <c r="K338" s="418" t="s">
        <v>217</v>
      </c>
    </row>
    <row r="339" spans="1:11" ht="33">
      <c r="A339" s="410" t="s">
        <v>3985</v>
      </c>
      <c r="B339" s="412">
        <v>11</v>
      </c>
      <c r="C339" s="412">
        <v>2023</v>
      </c>
      <c r="D339" s="416" t="s">
        <v>3778</v>
      </c>
      <c r="E339" s="256" t="s">
        <v>3986</v>
      </c>
      <c r="F339" s="429"/>
      <c r="G339" s="256" t="s">
        <v>3987</v>
      </c>
      <c r="H339" s="412" t="s">
        <v>18</v>
      </c>
      <c r="I339" s="412"/>
      <c r="J339" s="852" t="s">
        <v>3781</v>
      </c>
      <c r="K339" s="418" t="s">
        <v>217</v>
      </c>
    </row>
    <row r="340" spans="1:11" ht="33">
      <c r="A340" s="410" t="s">
        <v>3988</v>
      </c>
      <c r="B340" s="412">
        <v>11</v>
      </c>
      <c r="C340" s="412">
        <v>2023</v>
      </c>
      <c r="D340" s="416" t="s">
        <v>3778</v>
      </c>
      <c r="E340" s="256" t="s">
        <v>3989</v>
      </c>
      <c r="F340" s="256"/>
      <c r="G340" s="256" t="s">
        <v>3966</v>
      </c>
      <c r="H340" s="412" t="s">
        <v>18</v>
      </c>
      <c r="I340" s="412"/>
      <c r="J340" s="852" t="s">
        <v>3781</v>
      </c>
      <c r="K340" s="418" t="s">
        <v>217</v>
      </c>
    </row>
    <row r="341" spans="1:11" ht="33">
      <c r="A341" s="410" t="s">
        <v>3990</v>
      </c>
      <c r="B341" s="412">
        <v>11</v>
      </c>
      <c r="C341" s="412">
        <v>2023</v>
      </c>
      <c r="D341" s="416" t="s">
        <v>3778</v>
      </c>
      <c r="E341" s="256" t="s">
        <v>3991</v>
      </c>
      <c r="F341" s="256"/>
      <c r="G341" s="256" t="s">
        <v>3852</v>
      </c>
      <c r="H341" s="412" t="s">
        <v>3709</v>
      </c>
      <c r="I341" s="412"/>
      <c r="J341" s="852" t="s">
        <v>3781</v>
      </c>
      <c r="K341" s="418" t="s">
        <v>217</v>
      </c>
    </row>
    <row r="342" spans="1:11" ht="33">
      <c r="A342" s="410" t="s">
        <v>3992</v>
      </c>
      <c r="B342" s="412">
        <v>11</v>
      </c>
      <c r="C342" s="412">
        <v>2023</v>
      </c>
      <c r="D342" s="416" t="s">
        <v>3778</v>
      </c>
      <c r="E342" s="256" t="s">
        <v>3993</v>
      </c>
      <c r="F342" s="429"/>
      <c r="G342" s="256" t="s">
        <v>3994</v>
      </c>
      <c r="H342" s="412" t="s">
        <v>18</v>
      </c>
      <c r="I342" s="412"/>
      <c r="J342" s="852" t="s">
        <v>3781</v>
      </c>
      <c r="K342" s="418" t="s">
        <v>217</v>
      </c>
    </row>
    <row r="343" spans="1:11" ht="33">
      <c r="A343" s="410" t="s">
        <v>3995</v>
      </c>
      <c r="B343" s="412">
        <v>11</v>
      </c>
      <c r="C343" s="412">
        <v>2023</v>
      </c>
      <c r="D343" s="416" t="s">
        <v>3778</v>
      </c>
      <c r="E343" s="256" t="s">
        <v>3996</v>
      </c>
      <c r="F343" s="256"/>
      <c r="G343" s="256" t="s">
        <v>3852</v>
      </c>
      <c r="H343" s="412" t="s">
        <v>18</v>
      </c>
      <c r="I343" s="412"/>
      <c r="J343" s="852" t="s">
        <v>3781</v>
      </c>
      <c r="K343" s="418" t="s">
        <v>217</v>
      </c>
    </row>
    <row r="344" spans="1:11" ht="49.5">
      <c r="A344" s="410" t="s">
        <v>3997</v>
      </c>
      <c r="B344" s="412">
        <v>11</v>
      </c>
      <c r="C344" s="412">
        <v>2023</v>
      </c>
      <c r="D344" s="416" t="s">
        <v>3778</v>
      </c>
      <c r="E344" s="256" t="s">
        <v>3998</v>
      </c>
      <c r="F344" s="256"/>
      <c r="G344" s="256" t="s">
        <v>3852</v>
      </c>
      <c r="H344" s="412" t="s">
        <v>3709</v>
      </c>
      <c r="I344" s="412"/>
      <c r="J344" s="852" t="s">
        <v>3781</v>
      </c>
      <c r="K344" s="418" t="s">
        <v>217</v>
      </c>
    </row>
    <row r="345" spans="1:11" ht="33">
      <c r="A345" s="410" t="s">
        <v>3999</v>
      </c>
      <c r="B345" s="412">
        <v>11</v>
      </c>
      <c r="C345" s="412">
        <v>2023</v>
      </c>
      <c r="D345" s="416" t="s">
        <v>3778</v>
      </c>
      <c r="E345" s="256" t="s">
        <v>4000</v>
      </c>
      <c r="F345" s="429"/>
      <c r="G345" s="256" t="s">
        <v>3852</v>
      </c>
      <c r="H345" s="412" t="s">
        <v>3709</v>
      </c>
      <c r="I345" s="412"/>
      <c r="J345" s="852" t="s">
        <v>3781</v>
      </c>
      <c r="K345" s="418" t="s">
        <v>217</v>
      </c>
    </row>
    <row r="346" spans="1:11" ht="33">
      <c r="A346" s="410" t="s">
        <v>4001</v>
      </c>
      <c r="B346" s="412">
        <v>11</v>
      </c>
      <c r="C346" s="412">
        <v>2023</v>
      </c>
      <c r="D346" s="416" t="s">
        <v>3778</v>
      </c>
      <c r="E346" s="256" t="s">
        <v>4002</v>
      </c>
      <c r="F346" s="256"/>
      <c r="G346" s="256" t="s">
        <v>4003</v>
      </c>
      <c r="H346" s="412" t="s">
        <v>18</v>
      </c>
      <c r="I346" s="412"/>
      <c r="J346" s="852" t="s">
        <v>3781</v>
      </c>
      <c r="K346" s="418" t="s">
        <v>217</v>
      </c>
    </row>
    <row r="347" spans="1:11" ht="33">
      <c r="A347" s="410" t="s">
        <v>4004</v>
      </c>
      <c r="B347" s="412">
        <v>11</v>
      </c>
      <c r="C347" s="412">
        <v>2023</v>
      </c>
      <c r="D347" s="416" t="s">
        <v>3778</v>
      </c>
      <c r="E347" s="256" t="s">
        <v>4005</v>
      </c>
      <c r="F347" s="256"/>
      <c r="G347" s="256" t="s">
        <v>4006</v>
      </c>
      <c r="H347" s="412" t="s">
        <v>3709</v>
      </c>
      <c r="I347" s="412"/>
      <c r="J347" s="852" t="s">
        <v>3781</v>
      </c>
      <c r="K347" s="418" t="s">
        <v>217</v>
      </c>
    </row>
    <row r="348" spans="1:11" ht="33">
      <c r="A348" s="410" t="s">
        <v>4007</v>
      </c>
      <c r="B348" s="412">
        <v>11</v>
      </c>
      <c r="C348" s="412">
        <v>2023</v>
      </c>
      <c r="D348" s="416" t="s">
        <v>3778</v>
      </c>
      <c r="E348" s="256" t="s">
        <v>4008</v>
      </c>
      <c r="F348" s="429"/>
      <c r="G348" s="256" t="s">
        <v>4009</v>
      </c>
      <c r="H348" s="412" t="s">
        <v>3709</v>
      </c>
      <c r="I348" s="412"/>
      <c r="J348" s="852" t="s">
        <v>3781</v>
      </c>
      <c r="K348" s="418" t="s">
        <v>217</v>
      </c>
    </row>
    <row r="349" spans="1:11" ht="33">
      <c r="A349" s="410" t="s">
        <v>4010</v>
      </c>
      <c r="B349" s="412">
        <v>11</v>
      </c>
      <c r="C349" s="412">
        <v>2023</v>
      </c>
      <c r="D349" s="416" t="s">
        <v>3778</v>
      </c>
      <c r="E349" s="256" t="s">
        <v>4011</v>
      </c>
      <c r="F349" s="256"/>
      <c r="G349" s="256" t="s">
        <v>4012</v>
      </c>
      <c r="H349" s="412" t="s">
        <v>18</v>
      </c>
      <c r="I349" s="412"/>
      <c r="J349" s="852" t="s">
        <v>3781</v>
      </c>
      <c r="K349" s="418" t="s">
        <v>217</v>
      </c>
    </row>
    <row r="350" spans="1:11" ht="33">
      <c r="A350" s="410" t="s">
        <v>4013</v>
      </c>
      <c r="B350" s="412">
        <v>11</v>
      </c>
      <c r="C350" s="412">
        <v>2023</v>
      </c>
      <c r="D350" s="416" t="s">
        <v>3778</v>
      </c>
      <c r="E350" s="256" t="s">
        <v>3874</v>
      </c>
      <c r="F350" s="256"/>
      <c r="G350" s="256" t="s">
        <v>4014</v>
      </c>
      <c r="H350" s="412" t="s">
        <v>18</v>
      </c>
      <c r="I350" s="412"/>
      <c r="J350" s="852" t="s">
        <v>3781</v>
      </c>
      <c r="K350" s="418" t="s">
        <v>217</v>
      </c>
    </row>
    <row r="351" spans="1:11" ht="33">
      <c r="A351" s="410" t="s">
        <v>4015</v>
      </c>
      <c r="B351" s="412">
        <v>11</v>
      </c>
      <c r="C351" s="412">
        <v>2023</v>
      </c>
      <c r="D351" s="416" t="s">
        <v>3778</v>
      </c>
      <c r="E351" s="256" t="s">
        <v>3874</v>
      </c>
      <c r="F351" s="429"/>
      <c r="G351" s="256" t="s">
        <v>4016</v>
      </c>
      <c r="H351" s="412" t="s">
        <v>18</v>
      </c>
      <c r="I351" s="412"/>
      <c r="J351" s="852" t="s">
        <v>3781</v>
      </c>
      <c r="K351" s="418" t="s">
        <v>217</v>
      </c>
    </row>
    <row r="352" spans="1:11" ht="33">
      <c r="A352" s="410" t="s">
        <v>4017</v>
      </c>
      <c r="B352" s="412">
        <v>11</v>
      </c>
      <c r="C352" s="412">
        <v>2023</v>
      </c>
      <c r="D352" s="416" t="s">
        <v>3778</v>
      </c>
      <c r="E352" s="256" t="s">
        <v>4018</v>
      </c>
      <c r="F352" s="256"/>
      <c r="G352" s="256" t="s">
        <v>4019</v>
      </c>
      <c r="H352" s="412" t="s">
        <v>18</v>
      </c>
      <c r="I352" s="412"/>
      <c r="J352" s="852" t="s">
        <v>3781</v>
      </c>
      <c r="K352" s="418" t="s">
        <v>217</v>
      </c>
    </row>
    <row r="353" spans="1:11" ht="33">
      <c r="A353" s="410" t="s">
        <v>4020</v>
      </c>
      <c r="B353" s="412">
        <v>11</v>
      </c>
      <c r="C353" s="412">
        <v>2023</v>
      </c>
      <c r="D353" s="416" t="s">
        <v>3778</v>
      </c>
      <c r="E353" s="256" t="s">
        <v>4021</v>
      </c>
      <c r="F353" s="256"/>
      <c r="G353" s="256" t="s">
        <v>4022</v>
      </c>
      <c r="H353" s="412" t="s">
        <v>18</v>
      </c>
      <c r="I353" s="412"/>
      <c r="J353" s="852" t="s">
        <v>3781</v>
      </c>
      <c r="K353" s="418" t="s">
        <v>217</v>
      </c>
    </row>
    <row r="354" spans="1:11" ht="33">
      <c r="A354" s="410" t="s">
        <v>4023</v>
      </c>
      <c r="B354" s="412">
        <v>11</v>
      </c>
      <c r="C354" s="412">
        <v>2023</v>
      </c>
      <c r="D354" s="416" t="s">
        <v>3778</v>
      </c>
      <c r="E354" s="256" t="s">
        <v>4024</v>
      </c>
      <c r="F354" s="429"/>
      <c r="G354" s="256" t="s">
        <v>4025</v>
      </c>
      <c r="H354" s="412" t="s">
        <v>558</v>
      </c>
      <c r="I354" s="412"/>
      <c r="J354" s="852" t="s">
        <v>3781</v>
      </c>
      <c r="K354" s="418" t="s">
        <v>217</v>
      </c>
    </row>
    <row r="355" spans="1:11" ht="33">
      <c r="A355" s="410" t="s">
        <v>4026</v>
      </c>
      <c r="B355" s="412">
        <v>11</v>
      </c>
      <c r="C355" s="412">
        <v>2023</v>
      </c>
      <c r="D355" s="416" t="s">
        <v>3778</v>
      </c>
      <c r="E355" s="256" t="s">
        <v>4027</v>
      </c>
      <c r="F355" s="256"/>
      <c r="G355" s="256" t="s">
        <v>3857</v>
      </c>
      <c r="H355" s="412" t="s">
        <v>3709</v>
      </c>
      <c r="I355" s="412"/>
      <c r="J355" s="852" t="s">
        <v>3781</v>
      </c>
      <c r="K355" s="418" t="s">
        <v>217</v>
      </c>
    </row>
    <row r="356" spans="1:11" ht="33">
      <c r="A356" s="410" t="s">
        <v>4028</v>
      </c>
      <c r="B356" s="412">
        <v>11</v>
      </c>
      <c r="C356" s="412">
        <v>2023</v>
      </c>
      <c r="D356" s="416" t="s">
        <v>3778</v>
      </c>
      <c r="E356" s="256" t="s">
        <v>4029</v>
      </c>
      <c r="F356" s="256"/>
      <c r="G356" s="256" t="s">
        <v>4030</v>
      </c>
      <c r="H356" s="412" t="s">
        <v>3709</v>
      </c>
      <c r="I356" s="412"/>
      <c r="J356" s="852" t="s">
        <v>3781</v>
      </c>
      <c r="K356" s="418" t="s">
        <v>217</v>
      </c>
    </row>
    <row r="357" spans="1:11" ht="33">
      <c r="A357" s="410" t="s">
        <v>4031</v>
      </c>
      <c r="B357" s="412">
        <v>11</v>
      </c>
      <c r="C357" s="412">
        <v>2023</v>
      </c>
      <c r="D357" s="416" t="s">
        <v>3778</v>
      </c>
      <c r="E357" s="256" t="s">
        <v>4032</v>
      </c>
      <c r="F357" s="429"/>
      <c r="G357" s="256" t="s">
        <v>4033</v>
      </c>
      <c r="H357" s="412" t="s">
        <v>3709</v>
      </c>
      <c r="I357" s="412"/>
      <c r="J357" s="852" t="s">
        <v>3781</v>
      </c>
      <c r="K357" s="418" t="s">
        <v>217</v>
      </c>
    </row>
    <row r="358" spans="1:11" ht="33">
      <c r="A358" s="410" t="s">
        <v>4034</v>
      </c>
      <c r="B358" s="412">
        <v>11</v>
      </c>
      <c r="C358" s="412">
        <v>2023</v>
      </c>
      <c r="D358" s="416" t="s">
        <v>3778</v>
      </c>
      <c r="E358" s="256" t="s">
        <v>4035</v>
      </c>
      <c r="F358" s="256"/>
      <c r="G358" s="256" t="s">
        <v>4030</v>
      </c>
      <c r="H358" s="412" t="s">
        <v>3709</v>
      </c>
      <c r="I358" s="412"/>
      <c r="J358" s="852" t="s">
        <v>3781</v>
      </c>
      <c r="K358" s="418" t="s">
        <v>217</v>
      </c>
    </row>
    <row r="359" spans="1:11" ht="33">
      <c r="A359" s="410" t="s">
        <v>4036</v>
      </c>
      <c r="B359" s="412">
        <v>11</v>
      </c>
      <c r="C359" s="412">
        <v>2023</v>
      </c>
      <c r="D359" s="416" t="s">
        <v>3778</v>
      </c>
      <c r="E359" s="256" t="s">
        <v>3814</v>
      </c>
      <c r="F359" s="256"/>
      <c r="G359" s="256" t="s">
        <v>4037</v>
      </c>
      <c r="H359" s="412" t="s">
        <v>18</v>
      </c>
      <c r="I359" s="412"/>
      <c r="J359" s="852" t="s">
        <v>3781</v>
      </c>
      <c r="K359" s="418" t="s">
        <v>217</v>
      </c>
    </row>
    <row r="360" spans="1:11" ht="33">
      <c r="A360" s="410" t="s">
        <v>4038</v>
      </c>
      <c r="B360" s="412">
        <v>11</v>
      </c>
      <c r="C360" s="412">
        <v>2023</v>
      </c>
      <c r="D360" s="416" t="s">
        <v>3778</v>
      </c>
      <c r="E360" s="256" t="s">
        <v>3814</v>
      </c>
      <c r="F360" s="429"/>
      <c r="G360" s="256" t="s">
        <v>4039</v>
      </c>
      <c r="H360" s="412" t="s">
        <v>18</v>
      </c>
      <c r="I360" s="412"/>
      <c r="J360" s="852" t="s">
        <v>3781</v>
      </c>
      <c r="K360" s="418" t="s">
        <v>217</v>
      </c>
    </row>
    <row r="361" spans="1:11" ht="33">
      <c r="A361" s="410" t="s">
        <v>4040</v>
      </c>
      <c r="B361" s="412">
        <v>11</v>
      </c>
      <c r="C361" s="412">
        <v>2023</v>
      </c>
      <c r="D361" s="416" t="s">
        <v>3778</v>
      </c>
      <c r="E361" s="256" t="s">
        <v>3814</v>
      </c>
      <c r="F361" s="256"/>
      <c r="G361" s="256" t="s">
        <v>4041</v>
      </c>
      <c r="H361" s="412" t="s">
        <v>18</v>
      </c>
      <c r="I361" s="412"/>
      <c r="J361" s="852" t="s">
        <v>3781</v>
      </c>
      <c r="K361" s="418" t="s">
        <v>217</v>
      </c>
    </row>
    <row r="362" spans="1:11" ht="33">
      <c r="A362" s="410" t="s">
        <v>4042</v>
      </c>
      <c r="B362" s="412">
        <v>11</v>
      </c>
      <c r="C362" s="412">
        <v>2023</v>
      </c>
      <c r="D362" s="416" t="s">
        <v>3778</v>
      </c>
      <c r="E362" s="256" t="s">
        <v>3814</v>
      </c>
      <c r="F362" s="256"/>
      <c r="G362" s="256" t="s">
        <v>4043</v>
      </c>
      <c r="H362" s="412" t="s">
        <v>18</v>
      </c>
      <c r="I362" s="412"/>
      <c r="J362" s="852" t="s">
        <v>3781</v>
      </c>
      <c r="K362" s="418" t="s">
        <v>217</v>
      </c>
    </row>
    <row r="363" spans="1:11" ht="33">
      <c r="A363" s="410" t="s">
        <v>4044</v>
      </c>
      <c r="B363" s="412">
        <v>11</v>
      </c>
      <c r="C363" s="412">
        <v>2023</v>
      </c>
      <c r="D363" s="416" t="s">
        <v>3778</v>
      </c>
      <c r="E363" s="256" t="s">
        <v>3814</v>
      </c>
      <c r="F363" s="429"/>
      <c r="G363" s="256" t="s">
        <v>4045</v>
      </c>
      <c r="H363" s="412" t="s">
        <v>18</v>
      </c>
      <c r="I363" s="412"/>
      <c r="J363" s="852" t="s">
        <v>3781</v>
      </c>
      <c r="K363" s="418" t="s">
        <v>217</v>
      </c>
    </row>
    <row r="364" spans="1:11" ht="33">
      <c r="A364" s="410" t="s">
        <v>4046</v>
      </c>
      <c r="B364" s="412">
        <v>11</v>
      </c>
      <c r="C364" s="412">
        <v>2023</v>
      </c>
      <c r="D364" s="416" t="s">
        <v>3778</v>
      </c>
      <c r="E364" s="256" t="s">
        <v>3814</v>
      </c>
      <c r="F364" s="256"/>
      <c r="G364" s="256" t="s">
        <v>4047</v>
      </c>
      <c r="H364" s="412" t="s">
        <v>18</v>
      </c>
      <c r="I364" s="412"/>
      <c r="J364" s="852" t="s">
        <v>3781</v>
      </c>
      <c r="K364" s="418" t="s">
        <v>217</v>
      </c>
    </row>
    <row r="365" spans="1:11" ht="33">
      <c r="A365" s="410" t="s">
        <v>4048</v>
      </c>
      <c r="B365" s="412">
        <v>11</v>
      </c>
      <c r="C365" s="412">
        <v>2023</v>
      </c>
      <c r="D365" s="416" t="s">
        <v>3778</v>
      </c>
      <c r="E365" s="256" t="s">
        <v>3825</v>
      </c>
      <c r="F365" s="256"/>
      <c r="G365" s="256" t="s">
        <v>4049</v>
      </c>
      <c r="H365" s="412" t="s">
        <v>18</v>
      </c>
      <c r="I365" s="412"/>
      <c r="J365" s="852" t="s">
        <v>3781</v>
      </c>
      <c r="K365" s="418" t="s">
        <v>217</v>
      </c>
    </row>
    <row r="366" spans="1:11" ht="33">
      <c r="A366" s="410" t="s">
        <v>4050</v>
      </c>
      <c r="B366" s="412">
        <v>11</v>
      </c>
      <c r="C366" s="412">
        <v>2023</v>
      </c>
      <c r="D366" s="416" t="s">
        <v>3778</v>
      </c>
      <c r="E366" s="256" t="s">
        <v>4051</v>
      </c>
      <c r="F366" s="429"/>
      <c r="G366" s="256" t="s">
        <v>4052</v>
      </c>
      <c r="H366" s="412" t="s">
        <v>18</v>
      </c>
      <c r="I366" s="412"/>
      <c r="J366" s="852" t="s">
        <v>3781</v>
      </c>
      <c r="K366" s="418" t="s">
        <v>217</v>
      </c>
    </row>
    <row r="367" spans="1:11" ht="33">
      <c r="A367" s="410" t="s">
        <v>4053</v>
      </c>
      <c r="B367" s="412">
        <v>11</v>
      </c>
      <c r="C367" s="412">
        <v>2023</v>
      </c>
      <c r="D367" s="416" t="s">
        <v>3778</v>
      </c>
      <c r="E367" s="256" t="s">
        <v>3825</v>
      </c>
      <c r="F367" s="256"/>
      <c r="G367" s="256" t="s">
        <v>4054</v>
      </c>
      <c r="H367" s="412" t="s">
        <v>18</v>
      </c>
      <c r="I367" s="412"/>
      <c r="J367" s="852" t="s">
        <v>3781</v>
      </c>
      <c r="K367" s="418" t="s">
        <v>217</v>
      </c>
    </row>
    <row r="368" spans="1:11" ht="33">
      <c r="A368" s="410" t="s">
        <v>4055</v>
      </c>
      <c r="B368" s="412">
        <v>11</v>
      </c>
      <c r="C368" s="412">
        <v>2023</v>
      </c>
      <c r="D368" s="416" t="s">
        <v>3778</v>
      </c>
      <c r="E368" s="256" t="s">
        <v>926</v>
      </c>
      <c r="F368" s="256"/>
      <c r="G368" s="256" t="s">
        <v>4056</v>
      </c>
      <c r="H368" s="412" t="s">
        <v>3709</v>
      </c>
      <c r="I368" s="412"/>
      <c r="J368" s="852" t="s">
        <v>3781</v>
      </c>
      <c r="K368" s="418" t="s">
        <v>217</v>
      </c>
    </row>
    <row r="369" spans="1:11" ht="33">
      <c r="A369" s="410" t="s">
        <v>4057</v>
      </c>
      <c r="B369" s="412">
        <v>11</v>
      </c>
      <c r="C369" s="412">
        <v>2023</v>
      </c>
      <c r="D369" s="416" t="s">
        <v>3778</v>
      </c>
      <c r="E369" s="256" t="s">
        <v>926</v>
      </c>
      <c r="F369" s="429"/>
      <c r="G369" s="256" t="s">
        <v>4058</v>
      </c>
      <c r="H369" s="412" t="s">
        <v>3709</v>
      </c>
      <c r="I369" s="412"/>
      <c r="J369" s="852" t="s">
        <v>3781</v>
      </c>
      <c r="K369" s="418" t="s">
        <v>217</v>
      </c>
    </row>
    <row r="370" spans="1:11" ht="33">
      <c r="A370" s="410" t="s">
        <v>4059</v>
      </c>
      <c r="B370" s="412">
        <v>11</v>
      </c>
      <c r="C370" s="412">
        <v>2023</v>
      </c>
      <c r="D370" s="416" t="s">
        <v>3778</v>
      </c>
      <c r="E370" s="256" t="s">
        <v>4060</v>
      </c>
      <c r="F370" s="256"/>
      <c r="G370" s="256" t="s">
        <v>4061</v>
      </c>
      <c r="H370" s="412" t="s">
        <v>4062</v>
      </c>
      <c r="I370" s="412"/>
      <c r="J370" s="852" t="s">
        <v>3781</v>
      </c>
      <c r="K370" s="418" t="s">
        <v>217</v>
      </c>
    </row>
    <row r="371" spans="1:11" ht="33">
      <c r="A371" s="410" t="s">
        <v>4063</v>
      </c>
      <c r="B371" s="412">
        <v>11</v>
      </c>
      <c r="C371" s="412">
        <v>2023</v>
      </c>
      <c r="D371" s="416" t="s">
        <v>3778</v>
      </c>
      <c r="E371" s="256" t="s">
        <v>4064</v>
      </c>
      <c r="F371" s="256"/>
      <c r="G371" s="256" t="s">
        <v>3780</v>
      </c>
      <c r="H371" s="412" t="s">
        <v>3709</v>
      </c>
      <c r="I371" s="412"/>
      <c r="J371" s="852" t="s">
        <v>3781</v>
      </c>
      <c r="K371" s="418" t="s">
        <v>217</v>
      </c>
    </row>
    <row r="372" spans="1:11" ht="33">
      <c r="A372" s="410" t="s">
        <v>4065</v>
      </c>
      <c r="B372" s="412">
        <v>11</v>
      </c>
      <c r="C372" s="412">
        <v>2023</v>
      </c>
      <c r="D372" s="416" t="s">
        <v>3778</v>
      </c>
      <c r="E372" s="256" t="s">
        <v>4066</v>
      </c>
      <c r="F372" s="429"/>
      <c r="G372" s="266"/>
      <c r="H372" s="412" t="s">
        <v>3709</v>
      </c>
      <c r="I372" s="412"/>
      <c r="J372" s="852" t="s">
        <v>3781</v>
      </c>
      <c r="K372" s="418" t="s">
        <v>217</v>
      </c>
    </row>
    <row r="373" spans="1:11" ht="33">
      <c r="A373" s="410" t="s">
        <v>4067</v>
      </c>
      <c r="B373" s="412">
        <v>11</v>
      </c>
      <c r="C373" s="412">
        <v>2023</v>
      </c>
      <c r="D373" s="416" t="s">
        <v>3778</v>
      </c>
      <c r="E373" s="256" t="s">
        <v>4068</v>
      </c>
      <c r="F373" s="256"/>
      <c r="G373" s="266"/>
      <c r="H373" s="412" t="s">
        <v>3709</v>
      </c>
      <c r="I373" s="412"/>
      <c r="J373" s="852" t="s">
        <v>3781</v>
      </c>
      <c r="K373" s="418" t="s">
        <v>217</v>
      </c>
    </row>
    <row r="374" spans="1:11" ht="33">
      <c r="A374" s="410" t="s">
        <v>4069</v>
      </c>
      <c r="B374" s="412">
        <v>11</v>
      </c>
      <c r="C374" s="412">
        <v>2023</v>
      </c>
      <c r="D374" s="416" t="s">
        <v>3778</v>
      </c>
      <c r="E374" s="256" t="s">
        <v>4070</v>
      </c>
      <c r="F374" s="256"/>
      <c r="G374" s="256" t="s">
        <v>4071</v>
      </c>
      <c r="H374" s="412" t="s">
        <v>3709</v>
      </c>
      <c r="I374" s="412"/>
      <c r="J374" s="852" t="s">
        <v>3781</v>
      </c>
      <c r="K374" s="418" t="s">
        <v>217</v>
      </c>
    </row>
    <row r="375" spans="1:11" ht="33">
      <c r="A375" s="410" t="s">
        <v>4072</v>
      </c>
      <c r="B375" s="412">
        <v>11</v>
      </c>
      <c r="C375" s="412">
        <v>2023</v>
      </c>
      <c r="D375" s="416" t="s">
        <v>3778</v>
      </c>
      <c r="E375" s="256" t="s">
        <v>4073</v>
      </c>
      <c r="F375" s="429"/>
      <c r="G375" s="256" t="s">
        <v>4074</v>
      </c>
      <c r="H375" s="412" t="s">
        <v>3709</v>
      </c>
      <c r="I375" s="412"/>
      <c r="J375" s="852" t="s">
        <v>3781</v>
      </c>
      <c r="K375" s="418" t="s">
        <v>217</v>
      </c>
    </row>
    <row r="376" spans="1:11" ht="33">
      <c r="A376" s="410" t="s">
        <v>4075</v>
      </c>
      <c r="B376" s="412">
        <v>11</v>
      </c>
      <c r="C376" s="412">
        <v>2023</v>
      </c>
      <c r="D376" s="416" t="s">
        <v>3778</v>
      </c>
      <c r="E376" s="256" t="s">
        <v>4076</v>
      </c>
      <c r="F376" s="256"/>
      <c r="G376" s="256" t="s">
        <v>4077</v>
      </c>
      <c r="H376" s="412" t="s">
        <v>3709</v>
      </c>
      <c r="I376" s="412"/>
      <c r="J376" s="852" t="s">
        <v>3781</v>
      </c>
      <c r="K376" s="418" t="s">
        <v>217</v>
      </c>
    </row>
    <row r="377" spans="1:11" ht="33">
      <c r="A377" s="410" t="s">
        <v>4078</v>
      </c>
      <c r="B377" s="412">
        <v>11</v>
      </c>
      <c r="C377" s="412">
        <v>2023</v>
      </c>
      <c r="D377" s="416" t="s">
        <v>3778</v>
      </c>
      <c r="E377" s="256" t="s">
        <v>4079</v>
      </c>
      <c r="F377" s="256"/>
      <c r="G377" s="256" t="s">
        <v>4077</v>
      </c>
      <c r="H377" s="412" t="s">
        <v>3709</v>
      </c>
      <c r="I377" s="412"/>
      <c r="J377" s="852" t="s">
        <v>3781</v>
      </c>
      <c r="K377" s="418" t="s">
        <v>217</v>
      </c>
    </row>
    <row r="378" spans="1:11" ht="33">
      <c r="A378" s="410" t="s">
        <v>4080</v>
      </c>
      <c r="B378" s="412">
        <v>11</v>
      </c>
      <c r="C378" s="412">
        <v>2023</v>
      </c>
      <c r="D378" s="416" t="s">
        <v>3778</v>
      </c>
      <c r="E378" s="256" t="s">
        <v>4081</v>
      </c>
      <c r="F378" s="429"/>
      <c r="G378" s="256" t="s">
        <v>4082</v>
      </c>
      <c r="H378" s="412" t="s">
        <v>4062</v>
      </c>
      <c r="I378" s="412"/>
      <c r="J378" s="852" t="s">
        <v>3781</v>
      </c>
      <c r="K378" s="418" t="s">
        <v>217</v>
      </c>
    </row>
    <row r="379" spans="1:11" ht="49.5">
      <c r="A379" s="410" t="s">
        <v>4083</v>
      </c>
      <c r="B379" s="412">
        <v>11</v>
      </c>
      <c r="C379" s="412">
        <v>2023</v>
      </c>
      <c r="D379" s="416" t="s">
        <v>3778</v>
      </c>
      <c r="E379" s="256" t="s">
        <v>4084</v>
      </c>
      <c r="F379" s="256"/>
      <c r="G379" s="256" t="s">
        <v>3857</v>
      </c>
      <c r="H379" s="412" t="s">
        <v>3709</v>
      </c>
      <c r="I379" s="412"/>
      <c r="J379" s="852" t="s">
        <v>3781</v>
      </c>
      <c r="K379" s="418" t="s">
        <v>217</v>
      </c>
    </row>
    <row r="380" spans="1:11" ht="33">
      <c r="A380" s="410" t="s">
        <v>4085</v>
      </c>
      <c r="B380" s="412">
        <v>11</v>
      </c>
      <c r="C380" s="412">
        <v>2023</v>
      </c>
      <c r="D380" s="416" t="s">
        <v>3778</v>
      </c>
      <c r="E380" s="256" t="s">
        <v>4086</v>
      </c>
      <c r="F380" s="256"/>
      <c r="G380" s="256" t="s">
        <v>4087</v>
      </c>
      <c r="H380" s="412" t="s">
        <v>3709</v>
      </c>
      <c r="I380" s="412"/>
      <c r="J380" s="852" t="s">
        <v>3781</v>
      </c>
      <c r="K380" s="418" t="s">
        <v>217</v>
      </c>
    </row>
    <row r="381" spans="1:11" ht="33">
      <c r="A381" s="410" t="s">
        <v>4088</v>
      </c>
      <c r="B381" s="412">
        <v>11</v>
      </c>
      <c r="C381" s="412">
        <v>2023</v>
      </c>
      <c r="D381" s="416" t="s">
        <v>3778</v>
      </c>
      <c r="E381" s="256" t="s">
        <v>4089</v>
      </c>
      <c r="F381" s="429"/>
      <c r="G381" s="256" t="s">
        <v>4090</v>
      </c>
      <c r="H381" s="412" t="s">
        <v>3709</v>
      </c>
      <c r="I381" s="412"/>
      <c r="J381" s="852" t="s">
        <v>3781</v>
      </c>
      <c r="K381" s="418" t="s">
        <v>217</v>
      </c>
    </row>
    <row r="382" spans="1:11" ht="33">
      <c r="A382" s="410" t="s">
        <v>4091</v>
      </c>
      <c r="B382" s="412">
        <v>11</v>
      </c>
      <c r="C382" s="412">
        <v>2023</v>
      </c>
      <c r="D382" s="416" t="s">
        <v>3778</v>
      </c>
      <c r="E382" s="256" t="s">
        <v>4092</v>
      </c>
      <c r="F382" s="256"/>
      <c r="G382" s="256" t="s">
        <v>4093</v>
      </c>
      <c r="H382" s="412" t="s">
        <v>4062</v>
      </c>
      <c r="I382" s="412"/>
      <c r="J382" s="852" t="s">
        <v>3781</v>
      </c>
      <c r="K382" s="418" t="s">
        <v>217</v>
      </c>
    </row>
    <row r="383" spans="1:11" ht="33">
      <c r="A383" s="410" t="s">
        <v>4094</v>
      </c>
      <c r="B383" s="412">
        <v>11</v>
      </c>
      <c r="C383" s="412">
        <v>2023</v>
      </c>
      <c r="D383" s="416" t="s">
        <v>3778</v>
      </c>
      <c r="E383" s="256" t="s">
        <v>4095</v>
      </c>
      <c r="F383" s="256"/>
      <c r="G383" s="256" t="s">
        <v>4096</v>
      </c>
      <c r="H383" s="412" t="s">
        <v>4062</v>
      </c>
      <c r="I383" s="412"/>
      <c r="J383" s="852" t="s">
        <v>3781</v>
      </c>
      <c r="K383" s="418" t="s">
        <v>217</v>
      </c>
    </row>
    <row r="384" spans="1:11" ht="33">
      <c r="A384" s="410" t="s">
        <v>4097</v>
      </c>
      <c r="B384" s="412">
        <v>11</v>
      </c>
      <c r="C384" s="412">
        <v>2023</v>
      </c>
      <c r="D384" s="416" t="s">
        <v>3778</v>
      </c>
      <c r="E384" s="256" t="s">
        <v>4098</v>
      </c>
      <c r="F384" s="429"/>
      <c r="G384" s="256" t="s">
        <v>4099</v>
      </c>
      <c r="H384" s="412" t="s">
        <v>4062</v>
      </c>
      <c r="I384" s="412"/>
      <c r="J384" s="852" t="s">
        <v>3781</v>
      </c>
      <c r="K384" s="418" t="s">
        <v>217</v>
      </c>
    </row>
    <row r="385" spans="1:11" ht="33">
      <c r="A385" s="410" t="s">
        <v>4100</v>
      </c>
      <c r="B385" s="412">
        <v>11</v>
      </c>
      <c r="C385" s="412">
        <v>2023</v>
      </c>
      <c r="D385" s="416" t="s">
        <v>3778</v>
      </c>
      <c r="E385" s="256" t="s">
        <v>4101</v>
      </c>
      <c r="F385" s="256"/>
      <c r="G385" s="256" t="s">
        <v>4102</v>
      </c>
      <c r="H385" s="412" t="s">
        <v>3709</v>
      </c>
      <c r="I385" s="412"/>
      <c r="J385" s="852" t="s">
        <v>3781</v>
      </c>
      <c r="K385" s="418" t="s">
        <v>217</v>
      </c>
    </row>
    <row r="386" spans="1:11" ht="33">
      <c r="A386" s="410" t="s">
        <v>4103</v>
      </c>
      <c r="B386" s="412">
        <v>11</v>
      </c>
      <c r="C386" s="412">
        <v>2023</v>
      </c>
      <c r="D386" s="416" t="s">
        <v>3778</v>
      </c>
      <c r="E386" s="256" t="s">
        <v>4104</v>
      </c>
      <c r="F386" s="256"/>
      <c r="G386" s="256" t="s">
        <v>4102</v>
      </c>
      <c r="H386" s="412" t="s">
        <v>4062</v>
      </c>
      <c r="I386" s="412"/>
      <c r="J386" s="852" t="s">
        <v>3781</v>
      </c>
      <c r="K386" s="418" t="s">
        <v>217</v>
      </c>
    </row>
    <row r="387" spans="1:11" ht="33">
      <c r="A387" s="410" t="s">
        <v>4105</v>
      </c>
      <c r="B387" s="412">
        <v>11</v>
      </c>
      <c r="C387" s="412">
        <v>2023</v>
      </c>
      <c r="D387" s="416" t="s">
        <v>3778</v>
      </c>
      <c r="E387" s="256" t="s">
        <v>4106</v>
      </c>
      <c r="F387" s="429"/>
      <c r="G387" s="256" t="s">
        <v>4102</v>
      </c>
      <c r="H387" s="412" t="s">
        <v>4062</v>
      </c>
      <c r="I387" s="412"/>
      <c r="J387" s="852" t="s">
        <v>3781</v>
      </c>
      <c r="K387" s="418" t="s">
        <v>217</v>
      </c>
    </row>
    <row r="388" spans="1:11" ht="33">
      <c r="A388" s="410" t="s">
        <v>4107</v>
      </c>
      <c r="B388" s="412">
        <v>11</v>
      </c>
      <c r="C388" s="412">
        <v>2023</v>
      </c>
      <c r="D388" s="416" t="s">
        <v>3778</v>
      </c>
      <c r="E388" s="256" t="s">
        <v>4108</v>
      </c>
      <c r="F388" s="256"/>
      <c r="G388" s="256" t="s">
        <v>4109</v>
      </c>
      <c r="H388" s="412" t="s">
        <v>4062</v>
      </c>
      <c r="I388" s="412"/>
      <c r="J388" s="852" t="s">
        <v>3781</v>
      </c>
      <c r="K388" s="418" t="s">
        <v>217</v>
      </c>
    </row>
    <row r="389" spans="1:11" ht="33">
      <c r="A389" s="410" t="s">
        <v>4110</v>
      </c>
      <c r="B389" s="412"/>
      <c r="C389" s="412">
        <v>2023</v>
      </c>
      <c r="D389" s="416" t="s">
        <v>3778</v>
      </c>
      <c r="E389" s="256" t="s">
        <v>3814</v>
      </c>
      <c r="F389" s="256"/>
      <c r="G389" s="256" t="s">
        <v>4111</v>
      </c>
      <c r="H389" s="412" t="s">
        <v>4062</v>
      </c>
      <c r="I389" s="412"/>
      <c r="J389" s="852" t="s">
        <v>3781</v>
      </c>
      <c r="K389" s="418" t="s">
        <v>217</v>
      </c>
    </row>
    <row r="390" spans="1:11" ht="33">
      <c r="A390" s="410" t="s">
        <v>4112</v>
      </c>
      <c r="B390" s="412"/>
      <c r="C390" s="412">
        <v>2023</v>
      </c>
      <c r="D390" s="416" t="s">
        <v>3778</v>
      </c>
      <c r="E390" s="256" t="s">
        <v>3814</v>
      </c>
      <c r="F390" s="429"/>
      <c r="G390" s="266" t="s">
        <v>4113</v>
      </c>
      <c r="H390" s="412" t="s">
        <v>4062</v>
      </c>
      <c r="I390" s="412"/>
      <c r="J390" s="852" t="s">
        <v>3781</v>
      </c>
      <c r="K390" s="418" t="s">
        <v>217</v>
      </c>
    </row>
    <row r="391" spans="1:11" ht="33">
      <c r="A391" s="410" t="s">
        <v>4114</v>
      </c>
      <c r="B391" s="412"/>
      <c r="C391" s="412">
        <v>2023</v>
      </c>
      <c r="D391" s="416" t="s">
        <v>3778</v>
      </c>
      <c r="E391" s="256" t="s">
        <v>3814</v>
      </c>
      <c r="F391" s="256"/>
      <c r="G391" s="256" t="s">
        <v>4115</v>
      </c>
      <c r="H391" s="412" t="s">
        <v>4062</v>
      </c>
      <c r="I391" s="412"/>
      <c r="J391" s="852" t="s">
        <v>3781</v>
      </c>
      <c r="K391" s="418" t="s">
        <v>217</v>
      </c>
    </row>
    <row r="392" spans="1:11" ht="33">
      <c r="A392" s="410" t="s">
        <v>4116</v>
      </c>
      <c r="B392" s="412"/>
      <c r="C392" s="412">
        <v>2023</v>
      </c>
      <c r="D392" s="416" t="s">
        <v>3778</v>
      </c>
      <c r="E392" s="256" t="s">
        <v>4117</v>
      </c>
      <c r="F392" s="256"/>
      <c r="G392" s="266"/>
      <c r="H392" s="412" t="s">
        <v>3709</v>
      </c>
      <c r="I392" s="412"/>
      <c r="J392" s="852" t="s">
        <v>3781</v>
      </c>
      <c r="K392" s="418" t="s">
        <v>217</v>
      </c>
    </row>
    <row r="393" spans="1:11" ht="33">
      <c r="A393" s="410" t="s">
        <v>4118</v>
      </c>
      <c r="B393" s="412"/>
      <c r="C393" s="412">
        <v>2023</v>
      </c>
      <c r="D393" s="416" t="s">
        <v>3778</v>
      </c>
      <c r="E393" s="256" t="s">
        <v>926</v>
      </c>
      <c r="F393" s="429"/>
      <c r="G393" s="256" t="s">
        <v>4119</v>
      </c>
      <c r="H393" s="412" t="s">
        <v>3709</v>
      </c>
      <c r="I393" s="412"/>
      <c r="J393" s="852" t="s">
        <v>3781</v>
      </c>
      <c r="K393" s="418" t="s">
        <v>217</v>
      </c>
    </row>
    <row r="394" spans="1:11" ht="33">
      <c r="A394" s="410" t="s">
        <v>4120</v>
      </c>
      <c r="B394" s="412"/>
      <c r="C394" s="412">
        <v>2023</v>
      </c>
      <c r="D394" s="416" t="s">
        <v>3778</v>
      </c>
      <c r="E394" s="256" t="s">
        <v>4121</v>
      </c>
      <c r="F394" s="256"/>
      <c r="G394" s="256" t="s">
        <v>4122</v>
      </c>
      <c r="H394" s="412" t="s">
        <v>4062</v>
      </c>
      <c r="I394" s="412"/>
      <c r="J394" s="852" t="s">
        <v>3781</v>
      </c>
      <c r="K394" s="418" t="s">
        <v>217</v>
      </c>
    </row>
    <row r="395" spans="1:11" ht="33">
      <c r="A395" s="410" t="s">
        <v>4123</v>
      </c>
      <c r="B395" s="412"/>
      <c r="C395" s="412">
        <v>2023</v>
      </c>
      <c r="D395" s="416" t="s">
        <v>3778</v>
      </c>
      <c r="E395" s="256" t="s">
        <v>4124</v>
      </c>
      <c r="F395" s="256"/>
      <c r="G395" s="256" t="s">
        <v>4125</v>
      </c>
      <c r="H395" s="412" t="s">
        <v>4062</v>
      </c>
      <c r="I395" s="412"/>
      <c r="J395" s="852" t="s">
        <v>3781</v>
      </c>
      <c r="K395" s="418" t="s">
        <v>217</v>
      </c>
    </row>
    <row r="396" spans="1:11" ht="33">
      <c r="A396" s="410" t="s">
        <v>4126</v>
      </c>
      <c r="B396" s="412"/>
      <c r="C396" s="412">
        <v>2023</v>
      </c>
      <c r="D396" s="416" t="s">
        <v>3778</v>
      </c>
      <c r="E396" s="256" t="s">
        <v>4127</v>
      </c>
      <c r="F396" s="429"/>
      <c r="G396" s="256" t="s">
        <v>4128</v>
      </c>
      <c r="H396" s="412" t="s">
        <v>3709</v>
      </c>
      <c r="I396" s="412"/>
      <c r="J396" s="852" t="s">
        <v>3781</v>
      </c>
      <c r="K396" s="418" t="s">
        <v>217</v>
      </c>
    </row>
    <row r="397" spans="1:11" ht="33">
      <c r="A397" s="410" t="s">
        <v>4129</v>
      </c>
      <c r="B397" s="412"/>
      <c r="C397" s="412">
        <v>2023</v>
      </c>
      <c r="D397" s="416" t="s">
        <v>3778</v>
      </c>
      <c r="E397" s="256" t="s">
        <v>4130</v>
      </c>
      <c r="F397" s="256"/>
      <c r="G397" s="256" t="s">
        <v>4128</v>
      </c>
      <c r="H397" s="412" t="s">
        <v>3709</v>
      </c>
      <c r="I397" s="412"/>
      <c r="J397" s="852" t="s">
        <v>3781</v>
      </c>
      <c r="K397" s="418" t="s">
        <v>217</v>
      </c>
    </row>
    <row r="398" spans="1:11" ht="49.5">
      <c r="A398" s="410" t="s">
        <v>4131</v>
      </c>
      <c r="B398" s="412"/>
      <c r="C398" s="412">
        <v>2023</v>
      </c>
      <c r="D398" s="416" t="s">
        <v>3778</v>
      </c>
      <c r="E398" s="256" t="s">
        <v>4132</v>
      </c>
      <c r="F398" s="256"/>
      <c r="G398" s="256" t="s">
        <v>4133</v>
      </c>
      <c r="H398" s="412" t="s">
        <v>3709</v>
      </c>
      <c r="I398" s="412"/>
      <c r="J398" s="852" t="s">
        <v>3781</v>
      </c>
      <c r="K398" s="418" t="s">
        <v>217</v>
      </c>
    </row>
    <row r="399" spans="1:11" ht="49.5">
      <c r="A399" s="410" t="s">
        <v>4134</v>
      </c>
      <c r="B399" s="412"/>
      <c r="C399" s="412">
        <v>2023</v>
      </c>
      <c r="D399" s="416" t="s">
        <v>3778</v>
      </c>
      <c r="E399" s="256" t="s">
        <v>4135</v>
      </c>
      <c r="F399" s="429"/>
      <c r="G399" s="256" t="s">
        <v>3857</v>
      </c>
      <c r="H399" s="412" t="s">
        <v>3709</v>
      </c>
      <c r="I399" s="412"/>
      <c r="J399" s="852" t="s">
        <v>3781</v>
      </c>
      <c r="K399" s="418" t="s">
        <v>217</v>
      </c>
    </row>
    <row r="400" spans="1:11" ht="33">
      <c r="A400" s="410" t="s">
        <v>4136</v>
      </c>
      <c r="B400" s="412"/>
      <c r="C400" s="412">
        <v>2023</v>
      </c>
      <c r="D400" s="416" t="s">
        <v>3778</v>
      </c>
      <c r="E400" s="256" t="s">
        <v>4137</v>
      </c>
      <c r="F400" s="256"/>
      <c r="G400" s="256" t="s">
        <v>4138</v>
      </c>
      <c r="H400" s="412" t="s">
        <v>4062</v>
      </c>
      <c r="I400" s="412"/>
      <c r="J400" s="852" t="s">
        <v>3781</v>
      </c>
      <c r="K400" s="418" t="s">
        <v>217</v>
      </c>
    </row>
    <row r="401" spans="1:11" ht="33">
      <c r="A401" s="410" t="s">
        <v>4139</v>
      </c>
      <c r="B401" s="412"/>
      <c r="C401" s="412">
        <v>2023</v>
      </c>
      <c r="D401" s="416" t="s">
        <v>3778</v>
      </c>
      <c r="E401" s="256" t="s">
        <v>4137</v>
      </c>
      <c r="F401" s="256"/>
      <c r="G401" s="256" t="s">
        <v>4140</v>
      </c>
      <c r="H401" s="412" t="s">
        <v>4062</v>
      </c>
      <c r="I401" s="412"/>
      <c r="J401" s="852" t="s">
        <v>3781</v>
      </c>
      <c r="K401" s="418" t="s">
        <v>217</v>
      </c>
    </row>
    <row r="402" spans="1:11" ht="33">
      <c r="A402" s="410" t="s">
        <v>4141</v>
      </c>
      <c r="B402" s="412"/>
      <c r="C402" s="412">
        <v>2023</v>
      </c>
      <c r="D402" s="416" t="s">
        <v>3778</v>
      </c>
      <c r="E402" s="256" t="s">
        <v>926</v>
      </c>
      <c r="F402" s="429"/>
      <c r="G402" s="256" t="s">
        <v>4142</v>
      </c>
      <c r="H402" s="412" t="s">
        <v>3709</v>
      </c>
      <c r="I402" s="412"/>
      <c r="J402" s="852" t="s">
        <v>3781</v>
      </c>
      <c r="K402" s="418" t="s">
        <v>217</v>
      </c>
    </row>
    <row r="403" spans="1:11" ht="33">
      <c r="A403" s="410" t="s">
        <v>4143</v>
      </c>
      <c r="B403" s="412"/>
      <c r="C403" s="412">
        <v>2023</v>
      </c>
      <c r="D403" s="416" t="s">
        <v>3778</v>
      </c>
      <c r="E403" s="256" t="s">
        <v>926</v>
      </c>
      <c r="F403" s="256"/>
      <c r="G403" s="256" t="s">
        <v>4144</v>
      </c>
      <c r="H403" s="412" t="s">
        <v>3709</v>
      </c>
      <c r="I403" s="412"/>
      <c r="J403" s="852" t="s">
        <v>3781</v>
      </c>
      <c r="K403" s="418" t="s">
        <v>217</v>
      </c>
    </row>
    <row r="404" spans="1:11" ht="33">
      <c r="A404" s="410" t="s">
        <v>4145</v>
      </c>
      <c r="B404" s="412"/>
      <c r="C404" s="412">
        <v>2023</v>
      </c>
      <c r="D404" s="416" t="s">
        <v>3778</v>
      </c>
      <c r="E404" s="256" t="s">
        <v>926</v>
      </c>
      <c r="F404" s="256"/>
      <c r="G404" s="256" t="s">
        <v>4146</v>
      </c>
      <c r="H404" s="412" t="s">
        <v>3709</v>
      </c>
      <c r="I404" s="412"/>
      <c r="J404" s="852" t="s">
        <v>3781</v>
      </c>
      <c r="K404" s="418" t="s">
        <v>217</v>
      </c>
    </row>
    <row r="405" spans="1:11" ht="33">
      <c r="A405" s="410" t="s">
        <v>4147</v>
      </c>
      <c r="B405" s="412"/>
      <c r="C405" s="412">
        <v>2023</v>
      </c>
      <c r="D405" s="416" t="s">
        <v>3778</v>
      </c>
      <c r="E405" s="256" t="s">
        <v>926</v>
      </c>
      <c r="F405" s="429"/>
      <c r="G405" s="256" t="s">
        <v>4148</v>
      </c>
      <c r="H405" s="412" t="s">
        <v>3709</v>
      </c>
      <c r="I405" s="412"/>
      <c r="J405" s="852" t="s">
        <v>3781</v>
      </c>
      <c r="K405" s="418" t="s">
        <v>217</v>
      </c>
    </row>
    <row r="406" spans="1:11" ht="33">
      <c r="A406" s="410" t="s">
        <v>4149</v>
      </c>
      <c r="B406" s="412"/>
      <c r="C406" s="412">
        <v>2023</v>
      </c>
      <c r="D406" s="416" t="s">
        <v>3778</v>
      </c>
      <c r="E406" s="256" t="s">
        <v>4150</v>
      </c>
      <c r="F406" s="256"/>
      <c r="G406" s="256" t="s">
        <v>3857</v>
      </c>
      <c r="H406" s="412" t="s">
        <v>3709</v>
      </c>
      <c r="I406" s="412"/>
      <c r="J406" s="852" t="s">
        <v>3781</v>
      </c>
      <c r="K406" s="418" t="s">
        <v>217</v>
      </c>
    </row>
    <row r="407" spans="1:11" ht="33">
      <c r="A407" s="410" t="s">
        <v>4151</v>
      </c>
      <c r="B407" s="412"/>
      <c r="C407" s="412">
        <v>2023</v>
      </c>
      <c r="D407" s="416" t="s">
        <v>3778</v>
      </c>
      <c r="E407" s="256" t="s">
        <v>4152</v>
      </c>
      <c r="F407" s="256"/>
      <c r="G407" s="266"/>
      <c r="H407" s="412" t="s">
        <v>3709</v>
      </c>
      <c r="I407" s="412"/>
      <c r="J407" s="852" t="s">
        <v>3781</v>
      </c>
      <c r="K407" s="418" t="s">
        <v>217</v>
      </c>
    </row>
    <row r="408" spans="1:11" ht="33">
      <c r="A408" s="410" t="s">
        <v>4153</v>
      </c>
      <c r="B408" s="412"/>
      <c r="C408" s="412">
        <v>2023</v>
      </c>
      <c r="D408" s="416" t="s">
        <v>3778</v>
      </c>
      <c r="E408" s="256" t="s">
        <v>4154</v>
      </c>
      <c r="F408" s="429"/>
      <c r="G408" s="266"/>
      <c r="H408" s="412" t="s">
        <v>3709</v>
      </c>
      <c r="I408" s="412"/>
      <c r="J408" s="852" t="s">
        <v>3781</v>
      </c>
      <c r="K408" s="418" t="s">
        <v>217</v>
      </c>
    </row>
    <row r="409" spans="1:11" ht="33">
      <c r="A409" s="410" t="s">
        <v>4155</v>
      </c>
      <c r="B409" s="412"/>
      <c r="C409" s="412">
        <v>2023</v>
      </c>
      <c r="D409" s="416" t="s">
        <v>3778</v>
      </c>
      <c r="E409" s="256" t="s">
        <v>4156</v>
      </c>
      <c r="F409" s="256"/>
      <c r="G409" s="266"/>
      <c r="H409" s="412" t="s">
        <v>3709</v>
      </c>
      <c r="I409" s="412"/>
      <c r="J409" s="852" t="s">
        <v>3781</v>
      </c>
      <c r="K409" s="418" t="s">
        <v>217</v>
      </c>
    </row>
    <row r="410" spans="1:11" ht="33">
      <c r="A410" s="410" t="s">
        <v>4157</v>
      </c>
      <c r="B410" s="412"/>
      <c r="C410" s="412">
        <v>2023</v>
      </c>
      <c r="D410" s="416" t="s">
        <v>3778</v>
      </c>
      <c r="E410" s="256" t="s">
        <v>4158</v>
      </c>
      <c r="F410" s="256"/>
      <c r="G410" s="266"/>
      <c r="H410" s="412" t="s">
        <v>3709</v>
      </c>
      <c r="I410" s="412"/>
      <c r="J410" s="852" t="s">
        <v>3781</v>
      </c>
      <c r="K410" s="418" t="s">
        <v>217</v>
      </c>
    </row>
    <row r="411" spans="1:11" ht="33">
      <c r="A411" s="410" t="s">
        <v>4159</v>
      </c>
      <c r="B411" s="412"/>
      <c r="C411" s="412">
        <v>2023</v>
      </c>
      <c r="D411" s="416" t="s">
        <v>3778</v>
      </c>
      <c r="E411" s="256" t="s">
        <v>4160</v>
      </c>
      <c r="F411" s="429"/>
      <c r="G411" s="266"/>
      <c r="H411" s="412" t="s">
        <v>3709</v>
      </c>
      <c r="I411" s="412"/>
      <c r="J411" s="852" t="s">
        <v>3781</v>
      </c>
      <c r="K411" s="418" t="s">
        <v>217</v>
      </c>
    </row>
    <row r="412" spans="1:11" ht="33">
      <c r="A412" s="410" t="s">
        <v>4161</v>
      </c>
      <c r="B412" s="412"/>
      <c r="C412" s="412">
        <v>2023</v>
      </c>
      <c r="D412" s="416" t="s">
        <v>3778</v>
      </c>
      <c r="E412" s="256" t="s">
        <v>4162</v>
      </c>
      <c r="F412" s="256"/>
      <c r="G412" s="266"/>
      <c r="H412" s="412" t="s">
        <v>3709</v>
      </c>
      <c r="I412" s="412"/>
      <c r="J412" s="852" t="s">
        <v>3781</v>
      </c>
      <c r="K412" s="418" t="s">
        <v>217</v>
      </c>
    </row>
    <row r="413" spans="1:11" ht="33">
      <c r="A413" s="410" t="s">
        <v>4163</v>
      </c>
      <c r="B413" s="412"/>
      <c r="C413" s="412">
        <v>2023</v>
      </c>
      <c r="D413" s="416" t="s">
        <v>3778</v>
      </c>
      <c r="E413" s="256" t="s">
        <v>4164</v>
      </c>
      <c r="F413" s="256"/>
      <c r="G413" s="256" t="s">
        <v>4165</v>
      </c>
      <c r="H413" s="412" t="s">
        <v>3709</v>
      </c>
      <c r="I413" s="412"/>
      <c r="J413" s="852" t="s">
        <v>3781</v>
      </c>
      <c r="K413" s="418" t="s">
        <v>217</v>
      </c>
    </row>
    <row r="414" spans="1:11" ht="33">
      <c r="A414" s="410" t="s">
        <v>4166</v>
      </c>
      <c r="B414" s="412"/>
      <c r="C414" s="412">
        <v>2023</v>
      </c>
      <c r="D414" s="416" t="s">
        <v>3778</v>
      </c>
      <c r="E414" s="256" t="s">
        <v>4167</v>
      </c>
      <c r="F414" s="429"/>
      <c r="G414" s="256" t="s">
        <v>4168</v>
      </c>
      <c r="H414" s="412" t="s">
        <v>3709</v>
      </c>
      <c r="I414" s="412"/>
      <c r="J414" s="852" t="s">
        <v>3781</v>
      </c>
      <c r="K414" s="418" t="s">
        <v>217</v>
      </c>
    </row>
    <row r="415" spans="1:11" ht="33">
      <c r="A415" s="410" t="s">
        <v>4169</v>
      </c>
      <c r="B415" s="412"/>
      <c r="C415" s="412">
        <v>2023</v>
      </c>
      <c r="D415" s="416" t="s">
        <v>3778</v>
      </c>
      <c r="E415" s="256" t="s">
        <v>4170</v>
      </c>
      <c r="F415" s="256"/>
      <c r="G415" s="256" t="s">
        <v>4171</v>
      </c>
      <c r="H415" s="412" t="s">
        <v>4062</v>
      </c>
      <c r="I415" s="412"/>
      <c r="J415" s="852" t="s">
        <v>3781</v>
      </c>
      <c r="K415" s="418" t="s">
        <v>217</v>
      </c>
    </row>
    <row r="416" spans="1:11" ht="33">
      <c r="A416" s="410" t="s">
        <v>4172</v>
      </c>
      <c r="B416" s="412"/>
      <c r="C416" s="412">
        <v>2023</v>
      </c>
      <c r="D416" s="416" t="s">
        <v>3778</v>
      </c>
      <c r="E416" s="256" t="s">
        <v>4173</v>
      </c>
      <c r="F416" s="256"/>
      <c r="G416" s="256" t="s">
        <v>4168</v>
      </c>
      <c r="H416" s="412" t="s">
        <v>4062</v>
      </c>
      <c r="I416" s="412"/>
      <c r="J416" s="852" t="s">
        <v>3781</v>
      </c>
      <c r="K416" s="418" t="s">
        <v>217</v>
      </c>
    </row>
    <row r="417" spans="1:11" ht="33">
      <c r="A417" s="410" t="s">
        <v>4174</v>
      </c>
      <c r="B417" s="412"/>
      <c r="C417" s="412">
        <v>2023</v>
      </c>
      <c r="D417" s="416" t="s">
        <v>3778</v>
      </c>
      <c r="E417" s="256" t="s">
        <v>4175</v>
      </c>
      <c r="F417" s="429"/>
      <c r="G417" s="256" t="s">
        <v>4176</v>
      </c>
      <c r="H417" s="412" t="s">
        <v>3709</v>
      </c>
      <c r="I417" s="412"/>
      <c r="J417" s="852" t="s">
        <v>3781</v>
      </c>
      <c r="K417" s="418" t="s">
        <v>217</v>
      </c>
    </row>
    <row r="418" spans="1:11" ht="33">
      <c r="A418" s="410" t="s">
        <v>4177</v>
      </c>
      <c r="B418" s="412"/>
      <c r="C418" s="412">
        <v>2023</v>
      </c>
      <c r="D418" s="416" t="s">
        <v>3778</v>
      </c>
      <c r="E418" s="256" t="s">
        <v>4178</v>
      </c>
      <c r="F418" s="256"/>
      <c r="G418" s="256" t="s">
        <v>4179</v>
      </c>
      <c r="H418" s="412" t="s">
        <v>3709</v>
      </c>
      <c r="I418" s="412"/>
      <c r="J418" s="852" t="s">
        <v>3781</v>
      </c>
      <c r="K418" s="418" t="s">
        <v>217</v>
      </c>
    </row>
    <row r="419" spans="1:11" ht="49.5">
      <c r="A419" s="410" t="s">
        <v>4180</v>
      </c>
      <c r="B419" s="412"/>
      <c r="C419" s="412">
        <v>2023</v>
      </c>
      <c r="D419" s="416" t="s">
        <v>3778</v>
      </c>
      <c r="E419" s="256" t="s">
        <v>4181</v>
      </c>
      <c r="F419" s="256"/>
      <c r="G419" s="256" t="s">
        <v>3852</v>
      </c>
      <c r="H419" s="412" t="s">
        <v>3709</v>
      </c>
      <c r="I419" s="412"/>
      <c r="J419" s="852" t="s">
        <v>3781</v>
      </c>
      <c r="K419" s="418" t="s">
        <v>217</v>
      </c>
    </row>
    <row r="420" spans="1:11" ht="66">
      <c r="A420" s="410" t="s">
        <v>4182</v>
      </c>
      <c r="B420" s="412"/>
      <c r="C420" s="412">
        <v>2023</v>
      </c>
      <c r="D420" s="416" t="s">
        <v>3778</v>
      </c>
      <c r="E420" s="256" t="s">
        <v>4183</v>
      </c>
      <c r="F420" s="429"/>
      <c r="G420" s="256" t="s">
        <v>4184</v>
      </c>
      <c r="H420" s="412" t="s">
        <v>3709</v>
      </c>
      <c r="I420" s="412"/>
      <c r="J420" s="852" t="s">
        <v>3781</v>
      </c>
      <c r="K420" s="418" t="s">
        <v>217</v>
      </c>
    </row>
    <row r="421" spans="1:11" ht="33">
      <c r="A421" s="410" t="s">
        <v>4185</v>
      </c>
      <c r="B421" s="412"/>
      <c r="C421" s="412">
        <v>2023</v>
      </c>
      <c r="D421" s="416" t="s">
        <v>3778</v>
      </c>
      <c r="E421" s="256" t="s">
        <v>4186</v>
      </c>
      <c r="F421" s="256"/>
      <c r="G421" s="256" t="s">
        <v>4184</v>
      </c>
      <c r="H421" s="412" t="s">
        <v>3709</v>
      </c>
      <c r="I421" s="412"/>
      <c r="J421" s="852" t="s">
        <v>3781</v>
      </c>
      <c r="K421" s="418" t="s">
        <v>217</v>
      </c>
    </row>
    <row r="422" spans="1:11" ht="33">
      <c r="A422" s="410" t="s">
        <v>4187</v>
      </c>
      <c r="B422" s="412"/>
      <c r="C422" s="412">
        <v>2023</v>
      </c>
      <c r="D422" s="416" t="s">
        <v>3778</v>
      </c>
      <c r="E422" s="256" t="s">
        <v>4188</v>
      </c>
      <c r="F422" s="256"/>
      <c r="G422" s="256" t="s">
        <v>4189</v>
      </c>
      <c r="H422" s="412" t="s">
        <v>3709</v>
      </c>
      <c r="I422" s="412"/>
      <c r="J422" s="852" t="s">
        <v>3781</v>
      </c>
      <c r="K422" s="418" t="s">
        <v>217</v>
      </c>
    </row>
    <row r="423" spans="1:11" ht="33">
      <c r="A423" s="410" t="s">
        <v>4190</v>
      </c>
      <c r="B423" s="412"/>
      <c r="C423" s="412">
        <v>2023</v>
      </c>
      <c r="D423" s="416" t="s">
        <v>3778</v>
      </c>
      <c r="E423" s="256" t="s">
        <v>4191</v>
      </c>
      <c r="F423" s="429"/>
      <c r="G423" s="256" t="s">
        <v>4192</v>
      </c>
      <c r="H423" s="412" t="s">
        <v>3709</v>
      </c>
      <c r="I423" s="412"/>
      <c r="J423" s="852" t="s">
        <v>3781</v>
      </c>
      <c r="K423" s="418" t="s">
        <v>217</v>
      </c>
    </row>
    <row r="424" spans="1:11" ht="33">
      <c r="A424" s="410" t="s">
        <v>4193</v>
      </c>
      <c r="B424" s="412"/>
      <c r="C424" s="412">
        <v>2023</v>
      </c>
      <c r="D424" s="416" t="s">
        <v>3778</v>
      </c>
      <c r="E424" s="256" t="s">
        <v>4194</v>
      </c>
      <c r="F424" s="256"/>
      <c r="G424" s="256" t="s">
        <v>4184</v>
      </c>
      <c r="H424" s="412" t="s">
        <v>4062</v>
      </c>
      <c r="I424" s="412"/>
      <c r="J424" s="852" t="s">
        <v>3781</v>
      </c>
      <c r="K424" s="418" t="s">
        <v>217</v>
      </c>
    </row>
    <row r="425" spans="1:11" ht="33">
      <c r="A425" s="410" t="s">
        <v>4195</v>
      </c>
      <c r="B425" s="412"/>
      <c r="C425" s="412">
        <v>2023</v>
      </c>
      <c r="D425" s="416" t="s">
        <v>3778</v>
      </c>
      <c r="E425" s="256" t="s">
        <v>4196</v>
      </c>
      <c r="F425" s="256"/>
      <c r="G425" s="256" t="s">
        <v>4197</v>
      </c>
      <c r="H425" s="412" t="s">
        <v>4062</v>
      </c>
      <c r="I425" s="412"/>
      <c r="J425" s="852" t="s">
        <v>3781</v>
      </c>
      <c r="K425" s="418" t="s">
        <v>217</v>
      </c>
    </row>
    <row r="426" spans="1:11" ht="33">
      <c r="A426" s="410" t="s">
        <v>4198</v>
      </c>
      <c r="B426" s="412"/>
      <c r="C426" s="412">
        <v>2023</v>
      </c>
      <c r="D426" s="416" t="s">
        <v>3778</v>
      </c>
      <c r="E426" s="256" t="s">
        <v>4196</v>
      </c>
      <c r="F426" s="429"/>
      <c r="G426" s="256" t="s">
        <v>4199</v>
      </c>
      <c r="H426" s="412" t="s">
        <v>4062</v>
      </c>
      <c r="I426" s="412"/>
      <c r="J426" s="852" t="s">
        <v>3781</v>
      </c>
      <c r="K426" s="418" t="s">
        <v>217</v>
      </c>
    </row>
    <row r="427" spans="1:11" ht="33">
      <c r="A427" s="410" t="s">
        <v>4200</v>
      </c>
      <c r="B427" s="412"/>
      <c r="C427" s="412">
        <v>2023</v>
      </c>
      <c r="D427" s="416" t="s">
        <v>3778</v>
      </c>
      <c r="E427" s="256" t="s">
        <v>4196</v>
      </c>
      <c r="F427" s="256"/>
      <c r="G427" s="256" t="s">
        <v>4201</v>
      </c>
      <c r="H427" s="412" t="s">
        <v>4062</v>
      </c>
      <c r="I427" s="412"/>
      <c r="J427" s="852" t="s">
        <v>3781</v>
      </c>
      <c r="K427" s="418" t="s">
        <v>217</v>
      </c>
    </row>
    <row r="428" spans="1:11" ht="33">
      <c r="A428" s="410" t="s">
        <v>4202</v>
      </c>
      <c r="B428" s="412"/>
      <c r="C428" s="412">
        <v>2023</v>
      </c>
      <c r="D428" s="416" t="s">
        <v>3778</v>
      </c>
      <c r="E428" s="256" t="s">
        <v>4203</v>
      </c>
      <c r="F428" s="256"/>
      <c r="G428" s="256" t="s">
        <v>4204</v>
      </c>
      <c r="H428" s="412" t="s">
        <v>4062</v>
      </c>
      <c r="I428" s="412"/>
      <c r="J428" s="852" t="s">
        <v>3781</v>
      </c>
      <c r="K428" s="418" t="s">
        <v>217</v>
      </c>
    </row>
    <row r="429" spans="1:11" ht="33">
      <c r="A429" s="410" t="s">
        <v>4205</v>
      </c>
      <c r="B429" s="412"/>
      <c r="C429" s="412">
        <v>2023</v>
      </c>
      <c r="D429" s="416" t="s">
        <v>3778</v>
      </c>
      <c r="E429" s="256" t="s">
        <v>4206</v>
      </c>
      <c r="F429" s="429"/>
      <c r="G429" s="256" t="s">
        <v>4207</v>
      </c>
      <c r="H429" s="412" t="s">
        <v>4062</v>
      </c>
      <c r="I429" s="412"/>
      <c r="J429" s="852" t="s">
        <v>3781</v>
      </c>
      <c r="K429" s="418" t="s">
        <v>217</v>
      </c>
    </row>
    <row r="430" spans="1:11" ht="33">
      <c r="A430" s="410" t="s">
        <v>4208</v>
      </c>
      <c r="B430" s="412"/>
      <c r="C430" s="412">
        <v>2023</v>
      </c>
      <c r="D430" s="416" t="s">
        <v>3778</v>
      </c>
      <c r="E430" s="256" t="s">
        <v>4209</v>
      </c>
      <c r="F430" s="256"/>
      <c r="G430" s="256" t="s">
        <v>4210</v>
      </c>
      <c r="H430" s="412" t="s">
        <v>4062</v>
      </c>
      <c r="I430" s="412"/>
      <c r="J430" s="852" t="s">
        <v>3781</v>
      </c>
      <c r="K430" s="418" t="s">
        <v>217</v>
      </c>
    </row>
    <row r="431" spans="1:11" ht="33">
      <c r="A431" s="410" t="s">
        <v>4211</v>
      </c>
      <c r="B431" s="412"/>
      <c r="C431" s="412">
        <v>2023</v>
      </c>
      <c r="D431" s="416" t="s">
        <v>3778</v>
      </c>
      <c r="E431" s="256" t="s">
        <v>4212</v>
      </c>
      <c r="F431" s="256"/>
      <c r="G431" s="256" t="s">
        <v>3857</v>
      </c>
      <c r="H431" s="412" t="s">
        <v>3709</v>
      </c>
      <c r="I431" s="412"/>
      <c r="J431" s="852" t="s">
        <v>3781</v>
      </c>
      <c r="K431" s="418" t="s">
        <v>217</v>
      </c>
    </row>
    <row r="432" spans="1:11" ht="33">
      <c r="A432" s="410" t="s">
        <v>4213</v>
      </c>
      <c r="B432" s="412"/>
      <c r="C432" s="412">
        <v>2023</v>
      </c>
      <c r="D432" s="416" t="s">
        <v>3778</v>
      </c>
      <c r="E432" s="256" t="s">
        <v>4214</v>
      </c>
      <c r="F432" s="429"/>
      <c r="G432" s="256" t="s">
        <v>3857</v>
      </c>
      <c r="H432" s="412" t="s">
        <v>3709</v>
      </c>
      <c r="I432" s="412"/>
      <c r="J432" s="852" t="s">
        <v>3781</v>
      </c>
      <c r="K432" s="418" t="s">
        <v>217</v>
      </c>
    </row>
    <row r="433" spans="1:12" ht="16.5">
      <c r="A433" s="410" t="s">
        <v>4215</v>
      </c>
      <c r="B433" s="412">
        <v>11</v>
      </c>
      <c r="C433" s="412">
        <v>2023</v>
      </c>
      <c r="D433" s="428" t="s">
        <v>4216</v>
      </c>
      <c r="E433" s="429" t="s">
        <v>4217</v>
      </c>
      <c r="F433" s="256"/>
      <c r="G433" s="429" t="s">
        <v>3959</v>
      </c>
      <c r="H433" s="412" t="s">
        <v>35</v>
      </c>
      <c r="I433" s="412"/>
      <c r="J433" s="852"/>
      <c r="K433" s="418" t="s">
        <v>518</v>
      </c>
    </row>
    <row r="434" spans="1:12" ht="16.5">
      <c r="A434" s="410" t="s">
        <v>4218</v>
      </c>
      <c r="B434" s="412">
        <v>11</v>
      </c>
      <c r="C434" s="412">
        <v>2023</v>
      </c>
      <c r="D434" s="428" t="s">
        <v>4219</v>
      </c>
      <c r="E434" s="428" t="s">
        <v>4220</v>
      </c>
      <c r="F434" s="256"/>
      <c r="G434" s="429" t="s">
        <v>4221</v>
      </c>
      <c r="H434" s="412" t="s">
        <v>35</v>
      </c>
      <c r="I434" s="412"/>
      <c r="J434" s="852"/>
      <c r="K434" s="418" t="s">
        <v>518</v>
      </c>
    </row>
    <row r="435" spans="1:12" ht="16.5">
      <c r="A435" s="410" t="s">
        <v>4222</v>
      </c>
      <c r="B435" s="412">
        <v>11</v>
      </c>
      <c r="C435" s="412">
        <v>2023</v>
      </c>
      <c r="D435" s="428" t="s">
        <v>4223</v>
      </c>
      <c r="E435" s="428" t="s">
        <v>4224</v>
      </c>
      <c r="F435" s="429"/>
      <c r="G435" s="429" t="s">
        <v>4225</v>
      </c>
      <c r="H435" s="412" t="s">
        <v>35</v>
      </c>
      <c r="I435" s="412"/>
      <c r="J435" s="852"/>
      <c r="K435" s="418" t="s">
        <v>518</v>
      </c>
    </row>
    <row r="436" spans="1:12" ht="16.5">
      <c r="A436" s="410" t="s">
        <v>4226</v>
      </c>
      <c r="B436" s="412">
        <v>11</v>
      </c>
      <c r="C436" s="412">
        <v>2023</v>
      </c>
      <c r="D436" s="428" t="s">
        <v>4227</v>
      </c>
      <c r="E436" s="428" t="s">
        <v>4228</v>
      </c>
      <c r="F436" s="256"/>
      <c r="G436" s="429" t="s">
        <v>4229</v>
      </c>
      <c r="H436" s="412" t="s">
        <v>18</v>
      </c>
      <c r="I436" s="412"/>
      <c r="J436" s="852"/>
      <c r="K436" s="418" t="s">
        <v>518</v>
      </c>
    </row>
    <row r="437" spans="1:12" ht="16.5">
      <c r="A437" s="410" t="s">
        <v>4230</v>
      </c>
      <c r="B437" s="412">
        <v>11</v>
      </c>
      <c r="C437" s="412">
        <v>2023</v>
      </c>
      <c r="D437" s="428" t="s">
        <v>4231</v>
      </c>
      <c r="E437" s="428" t="s">
        <v>4232</v>
      </c>
      <c r="F437" s="256"/>
      <c r="G437" s="429" t="s">
        <v>4233</v>
      </c>
      <c r="H437" s="412" t="s">
        <v>35</v>
      </c>
      <c r="I437" s="412"/>
      <c r="J437" s="852"/>
      <c r="K437" s="418" t="s">
        <v>518</v>
      </c>
    </row>
    <row r="438" spans="1:12" ht="16.5">
      <c r="A438" s="410" t="s">
        <v>4234</v>
      </c>
      <c r="B438" s="412">
        <v>11</v>
      </c>
      <c r="C438" s="412">
        <v>2023</v>
      </c>
      <c r="D438" s="428" t="s">
        <v>4235</v>
      </c>
      <c r="E438" s="428" t="s">
        <v>4236</v>
      </c>
      <c r="F438" s="429"/>
      <c r="G438" s="429" t="s">
        <v>4233</v>
      </c>
      <c r="H438" s="412" t="s">
        <v>35</v>
      </c>
      <c r="I438" s="412"/>
      <c r="J438" s="852" t="s">
        <v>4237</v>
      </c>
      <c r="K438" s="418" t="s">
        <v>56</v>
      </c>
      <c r="L438" s="323">
        <v>1</v>
      </c>
    </row>
    <row r="439" spans="1:12" ht="33">
      <c r="A439" s="410" t="s">
        <v>4238</v>
      </c>
      <c r="B439" s="412">
        <v>11</v>
      </c>
      <c r="C439" s="412">
        <v>2023</v>
      </c>
      <c r="D439" s="428" t="s">
        <v>4239</v>
      </c>
      <c r="E439" s="428" t="s">
        <v>4240</v>
      </c>
      <c r="F439" s="256"/>
      <c r="G439" s="429" t="s">
        <v>4233</v>
      </c>
      <c r="H439" s="412" t="s">
        <v>28</v>
      </c>
      <c r="I439" s="412"/>
      <c r="J439" s="852" t="s">
        <v>4237</v>
      </c>
      <c r="K439" s="418" t="s">
        <v>56</v>
      </c>
      <c r="L439" s="323">
        <v>1</v>
      </c>
    </row>
    <row r="440" spans="1:12" ht="16.5">
      <c r="A440" s="410" t="s">
        <v>4241</v>
      </c>
      <c r="B440" s="412">
        <v>11</v>
      </c>
      <c r="C440" s="412">
        <v>2023</v>
      </c>
      <c r="D440" s="428" t="s">
        <v>4242</v>
      </c>
      <c r="E440" s="428" t="s">
        <v>3636</v>
      </c>
      <c r="F440" s="256"/>
      <c r="G440" s="429" t="s">
        <v>4243</v>
      </c>
      <c r="H440" s="412" t="s">
        <v>35</v>
      </c>
      <c r="I440" s="412"/>
      <c r="J440" s="852"/>
      <c r="K440" s="418" t="s">
        <v>518</v>
      </c>
    </row>
    <row r="441" spans="1:12" ht="16.5">
      <c r="A441" s="410" t="s">
        <v>4244</v>
      </c>
      <c r="B441" s="412">
        <v>11</v>
      </c>
      <c r="C441" s="412">
        <v>2023</v>
      </c>
      <c r="D441" s="428" t="s">
        <v>4245</v>
      </c>
      <c r="E441" s="428" t="s">
        <v>4246</v>
      </c>
      <c r="F441" s="429"/>
      <c r="G441" s="429" t="s">
        <v>4247</v>
      </c>
      <c r="H441" s="412" t="s">
        <v>35</v>
      </c>
      <c r="I441" s="412"/>
      <c r="J441" s="852"/>
      <c r="K441" s="418" t="s">
        <v>518</v>
      </c>
    </row>
    <row r="442" spans="1:12" ht="16.5">
      <c r="A442" s="410" t="s">
        <v>4248</v>
      </c>
      <c r="B442" s="412">
        <v>11</v>
      </c>
      <c r="C442" s="412">
        <v>2023</v>
      </c>
      <c r="D442" s="428" t="s">
        <v>4249</v>
      </c>
      <c r="E442" s="428" t="s">
        <v>4250</v>
      </c>
      <c r="F442" s="256"/>
      <c r="G442" s="429" t="s">
        <v>4251</v>
      </c>
      <c r="H442" s="412" t="s">
        <v>35</v>
      </c>
      <c r="I442" s="412"/>
      <c r="J442" s="852"/>
      <c r="K442" s="418" t="s">
        <v>518</v>
      </c>
    </row>
    <row r="443" spans="1:12" ht="16.5">
      <c r="A443" s="410" t="s">
        <v>4252</v>
      </c>
      <c r="B443" s="412">
        <v>11</v>
      </c>
      <c r="C443" s="412">
        <v>2023</v>
      </c>
      <c r="D443" s="428" t="s">
        <v>4249</v>
      </c>
      <c r="E443" s="428" t="s">
        <v>4253</v>
      </c>
      <c r="F443" s="256"/>
      <c r="G443" s="429" t="s">
        <v>4251</v>
      </c>
      <c r="H443" s="412" t="s">
        <v>35</v>
      </c>
      <c r="I443" s="412"/>
      <c r="J443" s="852"/>
      <c r="K443" s="418" t="s">
        <v>518</v>
      </c>
    </row>
    <row r="444" spans="1:12" ht="16.5">
      <c r="A444" s="410" t="s">
        <v>4254</v>
      </c>
      <c r="B444" s="412">
        <v>11</v>
      </c>
      <c r="C444" s="412">
        <v>2023</v>
      </c>
      <c r="D444" s="428" t="s">
        <v>4255</v>
      </c>
      <c r="E444" s="428" t="s">
        <v>4256</v>
      </c>
      <c r="F444" s="429"/>
      <c r="G444" s="429" t="s">
        <v>4257</v>
      </c>
      <c r="H444" s="412" t="s">
        <v>35</v>
      </c>
      <c r="I444" s="412"/>
      <c r="J444" s="852"/>
      <c r="K444" s="418" t="s">
        <v>518</v>
      </c>
    </row>
    <row r="445" spans="1:12" ht="16.5">
      <c r="A445" s="410" t="s">
        <v>4258</v>
      </c>
      <c r="B445" s="412">
        <v>11</v>
      </c>
      <c r="C445" s="412">
        <v>2023</v>
      </c>
      <c r="D445" s="428" t="s">
        <v>4259</v>
      </c>
      <c r="E445" s="428" t="s">
        <v>4260</v>
      </c>
      <c r="F445" s="256"/>
      <c r="G445" s="428" t="s">
        <v>4261</v>
      </c>
      <c r="H445" s="412" t="s">
        <v>35</v>
      </c>
      <c r="I445" s="412"/>
      <c r="J445" s="852"/>
      <c r="K445" s="418" t="s">
        <v>518</v>
      </c>
    </row>
    <row r="446" spans="1:12" ht="16.5">
      <c r="A446" s="410" t="s">
        <v>4262</v>
      </c>
      <c r="B446" s="412">
        <v>11</v>
      </c>
      <c r="C446" s="412">
        <v>2023</v>
      </c>
      <c r="D446" s="428" t="s">
        <v>4263</v>
      </c>
      <c r="E446" s="428" t="s">
        <v>4264</v>
      </c>
      <c r="F446" s="256"/>
      <c r="G446" s="429" t="s">
        <v>4265</v>
      </c>
      <c r="H446" s="412" t="s">
        <v>35</v>
      </c>
      <c r="I446" s="412"/>
      <c r="J446" s="852"/>
      <c r="K446" s="418" t="s">
        <v>518</v>
      </c>
    </row>
    <row r="447" spans="1:12" ht="16.5">
      <c r="A447" s="410" t="s">
        <v>4266</v>
      </c>
      <c r="B447" s="412">
        <v>11</v>
      </c>
      <c r="C447" s="412">
        <v>2023</v>
      </c>
      <c r="D447" s="428" t="s">
        <v>4267</v>
      </c>
      <c r="E447" s="428" t="s">
        <v>4268</v>
      </c>
      <c r="F447" s="429"/>
      <c r="G447" s="429" t="s">
        <v>4247</v>
      </c>
      <c r="H447" s="412" t="s">
        <v>35</v>
      </c>
      <c r="I447" s="412"/>
      <c r="J447" s="852"/>
      <c r="K447" s="418" t="s">
        <v>518</v>
      </c>
    </row>
    <row r="448" spans="1:12" ht="49.5">
      <c r="A448" s="410" t="s">
        <v>4269</v>
      </c>
      <c r="B448" s="412">
        <v>11</v>
      </c>
      <c r="C448" s="412">
        <v>2023</v>
      </c>
      <c r="D448" s="428" t="s">
        <v>4270</v>
      </c>
      <c r="E448" s="429" t="s">
        <v>4271</v>
      </c>
      <c r="F448" s="256"/>
      <c r="G448" s="429" t="s">
        <v>4272</v>
      </c>
      <c r="H448" s="412" t="s">
        <v>3709</v>
      </c>
      <c r="I448" s="412"/>
      <c r="J448" s="852"/>
      <c r="K448" s="418" t="s">
        <v>518</v>
      </c>
    </row>
    <row r="449" spans="1:12" ht="16.5">
      <c r="A449" s="410" t="s">
        <v>4273</v>
      </c>
      <c r="B449" s="412">
        <v>11</v>
      </c>
      <c r="C449" s="412">
        <v>2023</v>
      </c>
      <c r="D449" s="428" t="s">
        <v>4274</v>
      </c>
      <c r="E449" s="429" t="s">
        <v>4275</v>
      </c>
      <c r="F449" s="256"/>
      <c r="G449" s="429" t="s">
        <v>4276</v>
      </c>
      <c r="H449" s="412" t="s">
        <v>459</v>
      </c>
      <c r="I449" s="412"/>
      <c r="J449" s="852"/>
      <c r="K449" s="418" t="s">
        <v>518</v>
      </c>
    </row>
    <row r="450" spans="1:12" ht="16.5">
      <c r="A450" s="410" t="s">
        <v>4277</v>
      </c>
      <c r="B450" s="412">
        <v>11</v>
      </c>
      <c r="C450" s="412">
        <v>2023</v>
      </c>
      <c r="D450" s="428" t="s">
        <v>4278</v>
      </c>
      <c r="E450" s="428" t="s">
        <v>4279</v>
      </c>
      <c r="F450" s="429"/>
      <c r="G450" s="429" t="s">
        <v>4280</v>
      </c>
      <c r="H450" s="412" t="s">
        <v>35</v>
      </c>
      <c r="I450" s="412"/>
      <c r="J450" s="852" t="s">
        <v>4281</v>
      </c>
      <c r="K450" s="418" t="s">
        <v>56</v>
      </c>
      <c r="L450" s="323">
        <v>1</v>
      </c>
    </row>
    <row r="451" spans="1:12" ht="16.5">
      <c r="A451" s="410" t="s">
        <v>4282</v>
      </c>
      <c r="B451" s="412">
        <v>11</v>
      </c>
      <c r="C451" s="412">
        <v>2023</v>
      </c>
      <c r="D451" s="428" t="s">
        <v>4283</v>
      </c>
      <c r="E451" s="429" t="s">
        <v>4284</v>
      </c>
      <c r="F451" s="256"/>
      <c r="G451" s="429" t="s">
        <v>4285</v>
      </c>
      <c r="H451" s="412" t="s">
        <v>35</v>
      </c>
      <c r="I451" s="412"/>
      <c r="J451" s="852"/>
      <c r="K451" s="418" t="s">
        <v>518</v>
      </c>
    </row>
    <row r="452" spans="1:12" ht="33">
      <c r="A452" s="410" t="s">
        <v>4286</v>
      </c>
      <c r="B452" s="412">
        <v>11</v>
      </c>
      <c r="C452" s="412">
        <v>2023</v>
      </c>
      <c r="D452" s="428" t="s">
        <v>4287</v>
      </c>
      <c r="E452" s="428" t="s">
        <v>4288</v>
      </c>
      <c r="F452" s="256"/>
      <c r="G452" s="429" t="s">
        <v>4289</v>
      </c>
      <c r="H452" s="412" t="s">
        <v>3364</v>
      </c>
      <c r="I452" s="412"/>
      <c r="J452" s="852"/>
      <c r="K452" s="418" t="s">
        <v>518</v>
      </c>
    </row>
    <row r="453" spans="1:12" ht="33">
      <c r="A453" s="410" t="s">
        <v>4290</v>
      </c>
      <c r="B453" s="412">
        <v>11</v>
      </c>
      <c r="C453" s="412">
        <v>2023</v>
      </c>
      <c r="D453" s="428" t="s">
        <v>4291</v>
      </c>
      <c r="E453" s="429" t="s">
        <v>4292</v>
      </c>
      <c r="F453" s="429"/>
      <c r="G453" s="429" t="s">
        <v>4293</v>
      </c>
      <c r="H453" s="412" t="s">
        <v>25</v>
      </c>
      <c r="I453" s="412"/>
      <c r="J453" s="852"/>
      <c r="K453" s="418" t="s">
        <v>518</v>
      </c>
    </row>
    <row r="454" spans="1:12" ht="16.5">
      <c r="A454" s="410" t="s">
        <v>4294</v>
      </c>
      <c r="B454" s="412">
        <v>11</v>
      </c>
      <c r="C454" s="412">
        <v>2023</v>
      </c>
      <c r="D454" s="428" t="s">
        <v>4295</v>
      </c>
      <c r="E454" s="428" t="s">
        <v>4296</v>
      </c>
      <c r="F454" s="256"/>
      <c r="G454" s="429" t="s">
        <v>4297</v>
      </c>
      <c r="H454" s="412" t="s">
        <v>35</v>
      </c>
      <c r="I454" s="412"/>
      <c r="J454" s="852"/>
      <c r="K454" s="418" t="s">
        <v>518</v>
      </c>
    </row>
    <row r="455" spans="1:12" ht="16.5">
      <c r="A455" s="410" t="s">
        <v>4298</v>
      </c>
      <c r="B455" s="412">
        <v>11</v>
      </c>
      <c r="C455" s="412">
        <v>2023</v>
      </c>
      <c r="D455" s="428" t="s">
        <v>4299</v>
      </c>
      <c r="E455" s="429" t="s">
        <v>4300</v>
      </c>
      <c r="F455" s="256"/>
      <c r="G455" s="429" t="s">
        <v>4301</v>
      </c>
      <c r="H455" s="412" t="s">
        <v>35</v>
      </c>
      <c r="I455" s="412"/>
      <c r="J455" s="852"/>
      <c r="K455" s="418" t="s">
        <v>518</v>
      </c>
    </row>
    <row r="456" spans="1:12" ht="16.5">
      <c r="A456" s="410" t="s">
        <v>4302</v>
      </c>
      <c r="B456" s="412">
        <v>11</v>
      </c>
      <c r="C456" s="412">
        <v>2023</v>
      </c>
      <c r="D456" s="428" t="s">
        <v>4303</v>
      </c>
      <c r="E456" s="429" t="s">
        <v>4304</v>
      </c>
      <c r="F456" s="429"/>
      <c r="G456" s="429" t="s">
        <v>4305</v>
      </c>
      <c r="H456" s="412" t="s">
        <v>35</v>
      </c>
      <c r="I456" s="412"/>
      <c r="J456" s="852"/>
      <c r="K456" s="418" t="s">
        <v>518</v>
      </c>
    </row>
    <row r="457" spans="1:12" ht="16.5">
      <c r="A457" s="410" t="s">
        <v>4306</v>
      </c>
      <c r="B457" s="412">
        <v>11</v>
      </c>
      <c r="C457" s="412">
        <v>2023</v>
      </c>
      <c r="D457" s="428" t="s">
        <v>4307</v>
      </c>
      <c r="E457" s="429" t="s">
        <v>4300</v>
      </c>
      <c r="F457" s="256"/>
      <c r="G457" s="429" t="s">
        <v>4308</v>
      </c>
      <c r="H457" s="412" t="s">
        <v>35</v>
      </c>
      <c r="I457" s="412"/>
      <c r="J457" s="852"/>
      <c r="K457" s="418" t="s">
        <v>518</v>
      </c>
    </row>
    <row r="458" spans="1:12" ht="16.5">
      <c r="A458" s="410" t="s">
        <v>4309</v>
      </c>
      <c r="B458" s="412">
        <v>11</v>
      </c>
      <c r="C458" s="412">
        <v>2023</v>
      </c>
      <c r="D458" s="428" t="s">
        <v>4310</v>
      </c>
      <c r="E458" s="429" t="s">
        <v>4311</v>
      </c>
      <c r="F458" s="256"/>
      <c r="G458" s="429" t="s">
        <v>4312</v>
      </c>
      <c r="H458" s="412" t="s">
        <v>35</v>
      </c>
      <c r="I458" s="412"/>
      <c r="J458" s="852"/>
      <c r="K458" s="418" t="s">
        <v>518</v>
      </c>
    </row>
    <row r="459" spans="1:12" ht="16.5">
      <c r="A459" s="410" t="s">
        <v>4313</v>
      </c>
      <c r="B459" s="412">
        <v>11</v>
      </c>
      <c r="C459" s="412">
        <v>2023</v>
      </c>
      <c r="D459" s="428" t="s">
        <v>4314</v>
      </c>
      <c r="E459" s="429" t="s">
        <v>4315</v>
      </c>
      <c r="F459" s="429"/>
      <c r="G459" s="429" t="s">
        <v>4316</v>
      </c>
      <c r="H459" s="412" t="s">
        <v>35</v>
      </c>
      <c r="I459" s="412"/>
      <c r="J459" s="852"/>
      <c r="K459" s="418" t="s">
        <v>518</v>
      </c>
    </row>
    <row r="460" spans="1:12" ht="16.5">
      <c r="A460" s="410" t="s">
        <v>4317</v>
      </c>
      <c r="B460" s="412">
        <v>11</v>
      </c>
      <c r="C460" s="412">
        <v>2023</v>
      </c>
      <c r="D460" s="428" t="s">
        <v>4318</v>
      </c>
      <c r="E460" s="428" t="s">
        <v>4319</v>
      </c>
      <c r="F460" s="256"/>
      <c r="G460" s="428" t="s">
        <v>4320</v>
      </c>
      <c r="H460" s="412" t="s">
        <v>35</v>
      </c>
      <c r="I460" s="412"/>
      <c r="J460" s="852"/>
      <c r="K460" s="418" t="s">
        <v>518</v>
      </c>
    </row>
    <row r="461" spans="1:12" ht="33">
      <c r="A461" s="410" t="s">
        <v>4321</v>
      </c>
      <c r="B461" s="412">
        <v>11</v>
      </c>
      <c r="C461" s="412">
        <v>2023</v>
      </c>
      <c r="D461" s="428" t="s">
        <v>4322</v>
      </c>
      <c r="E461" s="428" t="s">
        <v>4323</v>
      </c>
      <c r="F461" s="256"/>
      <c r="G461" s="429" t="s">
        <v>4324</v>
      </c>
      <c r="H461" s="412" t="s">
        <v>35</v>
      </c>
      <c r="I461" s="412"/>
      <c r="J461" s="852" t="s">
        <v>4325</v>
      </c>
      <c r="K461" s="418" t="s">
        <v>56</v>
      </c>
      <c r="L461" s="323">
        <v>1</v>
      </c>
    </row>
    <row r="462" spans="1:12" ht="16.5">
      <c r="A462" s="410" t="s">
        <v>4326</v>
      </c>
      <c r="B462" s="412">
        <v>11</v>
      </c>
      <c r="C462" s="412">
        <v>2023</v>
      </c>
      <c r="D462" s="428" t="s">
        <v>4327</v>
      </c>
      <c r="E462" s="428" t="s">
        <v>4328</v>
      </c>
      <c r="F462" s="429"/>
      <c r="G462" s="429" t="s">
        <v>4329</v>
      </c>
      <c r="H462" s="412" t="s">
        <v>35</v>
      </c>
      <c r="I462" s="412"/>
      <c r="J462" s="852"/>
      <c r="K462" s="418" t="s">
        <v>217</v>
      </c>
    </row>
    <row r="463" spans="1:12" ht="49.5">
      <c r="A463" s="410" t="s">
        <v>4330</v>
      </c>
      <c r="B463" s="412">
        <v>11</v>
      </c>
      <c r="C463" s="412">
        <v>2023</v>
      </c>
      <c r="D463" s="428" t="s">
        <v>4331</v>
      </c>
      <c r="E463" s="428" t="s">
        <v>4332</v>
      </c>
      <c r="F463" s="256"/>
      <c r="G463" s="429" t="s">
        <v>4333</v>
      </c>
      <c r="H463" s="415" t="s">
        <v>18</v>
      </c>
      <c r="I463" s="412"/>
      <c r="J463" s="852" t="s">
        <v>4334</v>
      </c>
      <c r="K463" s="432" t="s">
        <v>323</v>
      </c>
    </row>
    <row r="464" spans="1:12" ht="16.5">
      <c r="A464" s="410" t="s">
        <v>4335</v>
      </c>
      <c r="B464" s="412">
        <v>11</v>
      </c>
      <c r="C464" s="412">
        <v>2023</v>
      </c>
      <c r="D464" s="428" t="s">
        <v>4336</v>
      </c>
      <c r="E464" s="428" t="s">
        <v>4337</v>
      </c>
      <c r="F464" s="256"/>
      <c r="G464" s="429" t="s">
        <v>4338</v>
      </c>
      <c r="H464" s="412" t="s">
        <v>35</v>
      </c>
      <c r="I464" s="412"/>
      <c r="J464" s="852"/>
      <c r="K464" s="418" t="s">
        <v>518</v>
      </c>
    </row>
    <row r="465" spans="1:11" ht="33">
      <c r="A465" s="410" t="s">
        <v>4339</v>
      </c>
      <c r="B465" s="412">
        <v>11</v>
      </c>
      <c r="C465" s="412">
        <v>2023</v>
      </c>
      <c r="D465" s="428" t="s">
        <v>4340</v>
      </c>
      <c r="E465" s="428" t="s">
        <v>4341</v>
      </c>
      <c r="F465" s="429"/>
      <c r="G465" s="429" t="s">
        <v>4342</v>
      </c>
      <c r="H465" s="412" t="s">
        <v>35</v>
      </c>
      <c r="I465" s="412"/>
      <c r="J465" s="852" t="s">
        <v>4343</v>
      </c>
      <c r="K465" s="418" t="s">
        <v>71</v>
      </c>
    </row>
    <row r="466" spans="1:11" ht="49.5">
      <c r="A466" s="410" t="s">
        <v>4344</v>
      </c>
      <c r="B466" s="430">
        <v>11</v>
      </c>
      <c r="C466" s="430">
        <v>2023</v>
      </c>
      <c r="D466" s="413" t="s">
        <v>4345</v>
      </c>
      <c r="E466" s="413" t="s">
        <v>556</v>
      </c>
      <c r="F466" s="256"/>
      <c r="G466" s="413" t="s">
        <v>4346</v>
      </c>
      <c r="H466" s="412" t="s">
        <v>558</v>
      </c>
      <c r="I466" s="436"/>
      <c r="J466" s="434" t="s">
        <v>4347</v>
      </c>
      <c r="K466" s="418" t="s">
        <v>4348</v>
      </c>
    </row>
    <row r="467" spans="1:11" ht="49.5">
      <c r="A467" s="410" t="s">
        <v>4349</v>
      </c>
      <c r="B467" s="430">
        <v>11</v>
      </c>
      <c r="C467" s="430">
        <v>2023</v>
      </c>
      <c r="D467" s="413" t="s">
        <v>4350</v>
      </c>
      <c r="E467" s="413" t="s">
        <v>4351</v>
      </c>
      <c r="F467" s="256"/>
      <c r="G467" s="413" t="s">
        <v>4352</v>
      </c>
      <c r="H467" s="415" t="s">
        <v>18</v>
      </c>
      <c r="I467" s="436"/>
      <c r="J467" s="434" t="s">
        <v>4353</v>
      </c>
      <c r="K467" s="418" t="s">
        <v>217</v>
      </c>
    </row>
    <row r="468" spans="1:11" ht="49.5">
      <c r="A468" s="410" t="s">
        <v>4354</v>
      </c>
      <c r="B468" s="430">
        <v>11</v>
      </c>
      <c r="C468" s="430">
        <v>2023</v>
      </c>
      <c r="D468" s="413" t="s">
        <v>4355</v>
      </c>
      <c r="E468" s="413" t="s">
        <v>4356</v>
      </c>
      <c r="F468" s="429"/>
      <c r="G468" s="413" t="s">
        <v>4357</v>
      </c>
      <c r="H468" s="430" t="s">
        <v>4358</v>
      </c>
      <c r="I468" s="436"/>
      <c r="J468" s="434" t="s">
        <v>4353</v>
      </c>
      <c r="K468" s="418" t="s">
        <v>217</v>
      </c>
    </row>
    <row r="469" spans="1:11" ht="49.5">
      <c r="A469" s="410" t="s">
        <v>4359</v>
      </c>
      <c r="B469" s="430">
        <v>11</v>
      </c>
      <c r="C469" s="430">
        <v>2023</v>
      </c>
      <c r="D469" s="413" t="s">
        <v>4360</v>
      </c>
      <c r="E469" s="413" t="s">
        <v>4361</v>
      </c>
      <c r="F469" s="256"/>
      <c r="G469" s="413"/>
      <c r="H469" s="412" t="s">
        <v>459</v>
      </c>
      <c r="I469" s="436"/>
      <c r="J469" s="434" t="s">
        <v>4353</v>
      </c>
      <c r="K469" s="418" t="s">
        <v>217</v>
      </c>
    </row>
    <row r="470" spans="1:11" ht="16.5">
      <c r="A470" s="410" t="s">
        <v>4362</v>
      </c>
      <c r="B470" s="430">
        <v>11</v>
      </c>
      <c r="C470" s="430">
        <v>2023</v>
      </c>
      <c r="D470" s="413"/>
      <c r="E470" s="413" t="s">
        <v>4363</v>
      </c>
      <c r="F470" s="256"/>
      <c r="G470" s="413" t="s">
        <v>4364</v>
      </c>
      <c r="H470" s="412" t="s">
        <v>18</v>
      </c>
      <c r="I470" s="436"/>
      <c r="J470" s="434" t="s">
        <v>3748</v>
      </c>
      <c r="K470" s="418" t="s">
        <v>932</v>
      </c>
    </row>
    <row r="471" spans="1:11" ht="33">
      <c r="A471" s="410" t="s">
        <v>4365</v>
      </c>
      <c r="B471" s="430">
        <v>11</v>
      </c>
      <c r="C471" s="430">
        <v>2023</v>
      </c>
      <c r="D471" s="413" t="s">
        <v>4366</v>
      </c>
      <c r="E471" s="413" t="s">
        <v>4367</v>
      </c>
      <c r="F471" s="429"/>
      <c r="G471" s="413" t="s">
        <v>4368</v>
      </c>
      <c r="H471" s="415" t="s">
        <v>18</v>
      </c>
      <c r="I471" s="436"/>
      <c r="J471" s="434" t="s">
        <v>4369</v>
      </c>
      <c r="K471" s="418" t="s">
        <v>932</v>
      </c>
    </row>
    <row r="472" spans="1:11" ht="33">
      <c r="A472" s="410" t="s">
        <v>4370</v>
      </c>
      <c r="B472" s="430">
        <v>11</v>
      </c>
      <c r="C472" s="430">
        <v>2023</v>
      </c>
      <c r="D472" s="413" t="s">
        <v>4371</v>
      </c>
      <c r="E472" s="413" t="s">
        <v>4372</v>
      </c>
      <c r="F472" s="256"/>
      <c r="G472" s="413" t="s">
        <v>4373</v>
      </c>
      <c r="H472" s="412" t="s">
        <v>3364</v>
      </c>
      <c r="I472" s="436"/>
      <c r="J472" s="434" t="s">
        <v>4374</v>
      </c>
      <c r="K472" s="418" t="s">
        <v>932</v>
      </c>
    </row>
    <row r="473" spans="1:11" ht="49.5">
      <c r="A473" s="410" t="s">
        <v>4375</v>
      </c>
      <c r="B473" s="430">
        <v>11</v>
      </c>
      <c r="C473" s="430">
        <v>2023</v>
      </c>
      <c r="D473" s="413" t="s">
        <v>4376</v>
      </c>
      <c r="E473" s="413" t="s">
        <v>4377</v>
      </c>
      <c r="F473" s="256"/>
      <c r="G473" s="413" t="s">
        <v>4378</v>
      </c>
      <c r="H473" s="430" t="s">
        <v>4358</v>
      </c>
      <c r="I473" s="436"/>
      <c r="J473" s="434" t="s">
        <v>4379</v>
      </c>
      <c r="K473" s="418" t="s">
        <v>932</v>
      </c>
    </row>
    <row r="474" spans="1:11" ht="49.5">
      <c r="A474" s="410" t="s">
        <v>4380</v>
      </c>
      <c r="B474" s="430">
        <v>11</v>
      </c>
      <c r="C474" s="430">
        <v>2023</v>
      </c>
      <c r="D474" s="413" t="s">
        <v>4381</v>
      </c>
      <c r="E474" s="413" t="s">
        <v>4382</v>
      </c>
      <c r="F474" s="429"/>
      <c r="G474" s="413" t="s">
        <v>4383</v>
      </c>
      <c r="H474" s="412" t="s">
        <v>609</v>
      </c>
      <c r="I474" s="436"/>
      <c r="J474" s="434" t="s">
        <v>4384</v>
      </c>
      <c r="K474" s="418" t="s">
        <v>71</v>
      </c>
    </row>
    <row r="475" spans="1:11" ht="49.5">
      <c r="A475" s="410" t="s">
        <v>4385</v>
      </c>
      <c r="B475" s="430">
        <v>11</v>
      </c>
      <c r="C475" s="430">
        <v>2023</v>
      </c>
      <c r="D475" s="413" t="s">
        <v>4386</v>
      </c>
      <c r="E475" s="413" t="s">
        <v>4387</v>
      </c>
      <c r="F475" s="256"/>
      <c r="G475" s="413" t="s">
        <v>4388</v>
      </c>
      <c r="H475" s="415" t="s">
        <v>18</v>
      </c>
      <c r="I475" s="436"/>
      <c r="J475" s="434" t="s">
        <v>4389</v>
      </c>
      <c r="K475" s="418" t="s">
        <v>1205</v>
      </c>
    </row>
    <row r="476" spans="1:11" ht="33">
      <c r="A476" s="410" t="s">
        <v>4390</v>
      </c>
      <c r="B476" s="412">
        <v>11</v>
      </c>
      <c r="C476" s="412">
        <v>2023</v>
      </c>
      <c r="D476" s="428" t="s">
        <v>4391</v>
      </c>
      <c r="E476" s="429" t="s">
        <v>4392</v>
      </c>
      <c r="F476" s="256"/>
      <c r="G476" s="429" t="s">
        <v>4393</v>
      </c>
      <c r="H476" s="415" t="s">
        <v>558</v>
      </c>
      <c r="I476" s="412"/>
      <c r="J476" s="852" t="s">
        <v>3528</v>
      </c>
      <c r="K476" s="418" t="s">
        <v>217</v>
      </c>
    </row>
    <row r="477" spans="1:11" ht="33">
      <c r="A477" s="410" t="s">
        <v>4394</v>
      </c>
      <c r="B477" s="412"/>
      <c r="C477" s="412">
        <v>2023</v>
      </c>
      <c r="D477" s="428" t="s">
        <v>4391</v>
      </c>
      <c r="E477" s="429" t="s">
        <v>4392</v>
      </c>
      <c r="F477" s="429"/>
      <c r="G477" s="429" t="s">
        <v>4395</v>
      </c>
      <c r="H477" s="415" t="s">
        <v>558</v>
      </c>
      <c r="I477" s="412"/>
      <c r="J477" s="852" t="s">
        <v>3528</v>
      </c>
      <c r="K477" s="418" t="s">
        <v>217</v>
      </c>
    </row>
    <row r="478" spans="1:11" ht="33">
      <c r="A478" s="410" t="s">
        <v>4396</v>
      </c>
      <c r="B478" s="412"/>
      <c r="C478" s="412">
        <v>2023</v>
      </c>
      <c r="D478" s="428" t="s">
        <v>4391</v>
      </c>
      <c r="E478" s="429" t="s">
        <v>4392</v>
      </c>
      <c r="F478" s="256"/>
      <c r="G478" s="429" t="s">
        <v>4397</v>
      </c>
      <c r="H478" s="415" t="s">
        <v>558</v>
      </c>
      <c r="I478" s="412"/>
      <c r="J478" s="852" t="s">
        <v>3528</v>
      </c>
      <c r="K478" s="418" t="s">
        <v>217</v>
      </c>
    </row>
    <row r="479" spans="1:11" ht="33">
      <c r="A479" s="410" t="s">
        <v>4398</v>
      </c>
      <c r="B479" s="412"/>
      <c r="C479" s="412">
        <v>2023</v>
      </c>
      <c r="D479" s="428" t="s">
        <v>4391</v>
      </c>
      <c r="E479" s="429" t="s">
        <v>4399</v>
      </c>
      <c r="F479" s="256"/>
      <c r="G479" s="429" t="s">
        <v>4400</v>
      </c>
      <c r="H479" s="415" t="s">
        <v>558</v>
      </c>
      <c r="I479" s="412"/>
      <c r="J479" s="852" t="s">
        <v>3528</v>
      </c>
      <c r="K479" s="418" t="s">
        <v>217</v>
      </c>
    </row>
    <row r="480" spans="1:11" ht="33">
      <c r="A480" s="410" t="s">
        <v>4401</v>
      </c>
      <c r="B480" s="412"/>
      <c r="C480" s="412">
        <v>2023</v>
      </c>
      <c r="D480" s="428" t="s">
        <v>4391</v>
      </c>
      <c r="E480" s="429" t="s">
        <v>4392</v>
      </c>
      <c r="F480" s="429"/>
      <c r="G480" s="429" t="s">
        <v>4402</v>
      </c>
      <c r="H480" s="415" t="s">
        <v>558</v>
      </c>
      <c r="I480" s="412"/>
      <c r="J480" s="852" t="s">
        <v>3528</v>
      </c>
      <c r="K480" s="418" t="s">
        <v>217</v>
      </c>
    </row>
    <row r="481" spans="1:11" ht="33">
      <c r="A481" s="410" t="s">
        <v>4403</v>
      </c>
      <c r="B481" s="412"/>
      <c r="C481" s="412">
        <v>2023</v>
      </c>
      <c r="D481" s="428" t="s">
        <v>4391</v>
      </c>
      <c r="E481" s="428" t="s">
        <v>4404</v>
      </c>
      <c r="F481" s="256"/>
      <c r="G481" s="429" t="s">
        <v>4405</v>
      </c>
      <c r="H481" s="412" t="s">
        <v>3709</v>
      </c>
      <c r="I481" s="412"/>
      <c r="J481" s="852" t="s">
        <v>3528</v>
      </c>
      <c r="K481" s="418" t="s">
        <v>217</v>
      </c>
    </row>
    <row r="482" spans="1:11" ht="33">
      <c r="A482" s="410" t="s">
        <v>4406</v>
      </c>
      <c r="B482" s="412"/>
      <c r="C482" s="412">
        <v>2023</v>
      </c>
      <c r="D482" s="428" t="s">
        <v>4391</v>
      </c>
      <c r="E482" s="428" t="s">
        <v>4407</v>
      </c>
      <c r="F482" s="256"/>
      <c r="G482" s="429" t="s">
        <v>4408</v>
      </c>
      <c r="H482" s="412" t="s">
        <v>558</v>
      </c>
      <c r="I482" s="412"/>
      <c r="J482" s="852" t="s">
        <v>3528</v>
      </c>
      <c r="K482" s="418" t="s">
        <v>217</v>
      </c>
    </row>
    <row r="483" spans="1:11" ht="33">
      <c r="A483" s="410" t="s">
        <v>4409</v>
      </c>
      <c r="B483" s="412"/>
      <c r="C483" s="412">
        <v>2023</v>
      </c>
      <c r="D483" s="428" t="s">
        <v>4391</v>
      </c>
      <c r="E483" s="429" t="s">
        <v>4410</v>
      </c>
      <c r="F483" s="429"/>
      <c r="G483" s="429" t="s">
        <v>4411</v>
      </c>
      <c r="H483" s="412" t="s">
        <v>558</v>
      </c>
      <c r="I483" s="412"/>
      <c r="J483" s="852" t="s">
        <v>3528</v>
      </c>
      <c r="K483" s="418" t="s">
        <v>217</v>
      </c>
    </row>
    <row r="484" spans="1:11" ht="33">
      <c r="A484" s="410" t="s">
        <v>4412</v>
      </c>
      <c r="B484" s="412"/>
      <c r="C484" s="412">
        <v>2023</v>
      </c>
      <c r="D484" s="428" t="s">
        <v>4391</v>
      </c>
      <c r="E484" s="429" t="s">
        <v>4392</v>
      </c>
      <c r="F484" s="256"/>
      <c r="G484" s="429" t="s">
        <v>4413</v>
      </c>
      <c r="H484" s="412" t="s">
        <v>558</v>
      </c>
      <c r="I484" s="412"/>
      <c r="J484" s="852" t="s">
        <v>3528</v>
      </c>
      <c r="K484" s="418" t="s">
        <v>217</v>
      </c>
    </row>
    <row r="485" spans="1:11" ht="33">
      <c r="A485" s="410" t="s">
        <v>4414</v>
      </c>
      <c r="B485" s="412"/>
      <c r="C485" s="412">
        <v>2023</v>
      </c>
      <c r="D485" s="428" t="s">
        <v>4391</v>
      </c>
      <c r="E485" s="429" t="s">
        <v>4392</v>
      </c>
      <c r="F485" s="256"/>
      <c r="G485" s="429" t="s">
        <v>4415</v>
      </c>
      <c r="H485" s="412" t="s">
        <v>558</v>
      </c>
      <c r="I485" s="412"/>
      <c r="J485" s="852" t="s">
        <v>3528</v>
      </c>
      <c r="K485" s="418" t="s">
        <v>217</v>
      </c>
    </row>
    <row r="486" spans="1:11" ht="33">
      <c r="A486" s="410" t="s">
        <v>4416</v>
      </c>
      <c r="B486" s="412"/>
      <c r="C486" s="412">
        <v>2023</v>
      </c>
      <c r="D486" s="428" t="s">
        <v>4391</v>
      </c>
      <c r="E486" s="429" t="s">
        <v>4417</v>
      </c>
      <c r="F486" s="429"/>
      <c r="G486" s="429"/>
      <c r="H486" s="412" t="s">
        <v>558</v>
      </c>
      <c r="I486" s="412"/>
      <c r="J486" s="852" t="s">
        <v>3528</v>
      </c>
      <c r="K486" s="418" t="s">
        <v>217</v>
      </c>
    </row>
    <row r="487" spans="1:11" ht="33">
      <c r="A487" s="410" t="s">
        <v>4418</v>
      </c>
      <c r="B487" s="412"/>
      <c r="C487" s="412">
        <v>2023</v>
      </c>
      <c r="D487" s="428" t="s">
        <v>4391</v>
      </c>
      <c r="E487" s="429" t="s">
        <v>4392</v>
      </c>
      <c r="F487" s="256"/>
      <c r="G487" s="429" t="s">
        <v>4419</v>
      </c>
      <c r="H487" s="412" t="s">
        <v>558</v>
      </c>
      <c r="I487" s="412"/>
      <c r="J487" s="852" t="s">
        <v>3528</v>
      </c>
      <c r="K487" s="418" t="s">
        <v>217</v>
      </c>
    </row>
    <row r="488" spans="1:11" ht="33">
      <c r="A488" s="410" t="s">
        <v>4420</v>
      </c>
      <c r="B488" s="412"/>
      <c r="C488" s="412">
        <v>2023</v>
      </c>
      <c r="D488" s="428" t="s">
        <v>4391</v>
      </c>
      <c r="E488" s="429" t="s">
        <v>4421</v>
      </c>
      <c r="F488" s="256"/>
      <c r="G488" s="429" t="s">
        <v>4422</v>
      </c>
      <c r="H488" s="412" t="s">
        <v>558</v>
      </c>
      <c r="I488" s="412"/>
      <c r="J488" s="852" t="s">
        <v>3528</v>
      </c>
      <c r="K488" s="418" t="s">
        <v>217</v>
      </c>
    </row>
    <row r="489" spans="1:11" ht="33">
      <c r="A489" s="410" t="s">
        <v>4423</v>
      </c>
      <c r="B489" s="412"/>
      <c r="C489" s="412">
        <v>2023</v>
      </c>
      <c r="D489" s="428" t="s">
        <v>4391</v>
      </c>
      <c r="E489" s="429" t="s">
        <v>4424</v>
      </c>
      <c r="F489" s="429"/>
      <c r="G489" s="429"/>
      <c r="H489" s="412" t="s">
        <v>558</v>
      </c>
      <c r="I489" s="412"/>
      <c r="J489" s="852" t="s">
        <v>3528</v>
      </c>
      <c r="K489" s="418" t="s">
        <v>217</v>
      </c>
    </row>
    <row r="490" spans="1:11" ht="33">
      <c r="A490" s="410" t="s">
        <v>4425</v>
      </c>
      <c r="B490" s="412"/>
      <c r="C490" s="412">
        <v>2023</v>
      </c>
      <c r="D490" s="428" t="s">
        <v>4391</v>
      </c>
      <c r="E490" s="429" t="s">
        <v>4392</v>
      </c>
      <c r="F490" s="256"/>
      <c r="G490" s="429" t="s">
        <v>4426</v>
      </c>
      <c r="H490" s="412" t="s">
        <v>558</v>
      </c>
      <c r="I490" s="412"/>
      <c r="J490" s="852" t="s">
        <v>3528</v>
      </c>
      <c r="K490" s="418" t="s">
        <v>217</v>
      </c>
    </row>
    <row r="491" spans="1:11" ht="33">
      <c r="A491" s="410" t="s">
        <v>4427</v>
      </c>
      <c r="B491" s="412"/>
      <c r="C491" s="412">
        <v>2023</v>
      </c>
      <c r="D491" s="428" t="s">
        <v>4391</v>
      </c>
      <c r="E491" s="429" t="s">
        <v>4392</v>
      </c>
      <c r="F491" s="256"/>
      <c r="G491" s="429" t="s">
        <v>4428</v>
      </c>
      <c r="H491" s="412" t="s">
        <v>558</v>
      </c>
      <c r="I491" s="412"/>
      <c r="J491" s="852" t="s">
        <v>3528</v>
      </c>
      <c r="K491" s="418" t="s">
        <v>217</v>
      </c>
    </row>
    <row r="492" spans="1:11" ht="33">
      <c r="A492" s="410" t="s">
        <v>4429</v>
      </c>
      <c r="B492" s="412"/>
      <c r="C492" s="412">
        <v>2023</v>
      </c>
      <c r="D492" s="428" t="s">
        <v>4391</v>
      </c>
      <c r="E492" s="429" t="s">
        <v>4392</v>
      </c>
      <c r="F492" s="429"/>
      <c r="G492" s="429" t="s">
        <v>4430</v>
      </c>
      <c r="H492" s="412" t="s">
        <v>558</v>
      </c>
      <c r="I492" s="412"/>
      <c r="J492" s="852" t="s">
        <v>3528</v>
      </c>
      <c r="K492" s="418" t="s">
        <v>217</v>
      </c>
    </row>
    <row r="493" spans="1:11" ht="33">
      <c r="A493" s="410" t="s">
        <v>4431</v>
      </c>
      <c r="B493" s="412"/>
      <c r="C493" s="412">
        <v>2023</v>
      </c>
      <c r="D493" s="428" t="s">
        <v>4391</v>
      </c>
      <c r="E493" s="429" t="s">
        <v>4392</v>
      </c>
      <c r="F493" s="256"/>
      <c r="G493" s="429" t="s">
        <v>4432</v>
      </c>
      <c r="H493" s="412" t="s">
        <v>558</v>
      </c>
      <c r="I493" s="412"/>
      <c r="J493" s="852" t="s">
        <v>3528</v>
      </c>
      <c r="K493" s="418" t="s">
        <v>217</v>
      </c>
    </row>
    <row r="494" spans="1:11" ht="33">
      <c r="A494" s="410" t="s">
        <v>4433</v>
      </c>
      <c r="B494" s="412"/>
      <c r="C494" s="412">
        <v>2023</v>
      </c>
      <c r="D494" s="428" t="s">
        <v>4391</v>
      </c>
      <c r="E494" s="429" t="s">
        <v>4434</v>
      </c>
      <c r="F494" s="256"/>
      <c r="G494" s="429" t="s">
        <v>4435</v>
      </c>
      <c r="H494" s="412" t="s">
        <v>558</v>
      </c>
      <c r="I494" s="412"/>
      <c r="J494" s="852" t="s">
        <v>3528</v>
      </c>
      <c r="K494" s="418" t="s">
        <v>217</v>
      </c>
    </row>
    <row r="495" spans="1:11" ht="33">
      <c r="A495" s="410" t="s">
        <v>4436</v>
      </c>
      <c r="B495" s="412"/>
      <c r="C495" s="412">
        <v>2023</v>
      </c>
      <c r="D495" s="428" t="s">
        <v>4391</v>
      </c>
      <c r="E495" s="429" t="s">
        <v>4437</v>
      </c>
      <c r="F495" s="429"/>
      <c r="G495" s="429"/>
      <c r="H495" s="412" t="s">
        <v>558</v>
      </c>
      <c r="I495" s="412"/>
      <c r="J495" s="852" t="s">
        <v>3528</v>
      </c>
      <c r="K495" s="418" t="s">
        <v>217</v>
      </c>
    </row>
    <row r="496" spans="1:11" ht="33">
      <c r="A496" s="410" t="s">
        <v>4438</v>
      </c>
      <c r="B496" s="412"/>
      <c r="C496" s="412">
        <v>2023</v>
      </c>
      <c r="D496" s="428" t="s">
        <v>4391</v>
      </c>
      <c r="E496" s="429" t="s">
        <v>4392</v>
      </c>
      <c r="F496" s="256"/>
      <c r="G496" s="429" t="s">
        <v>4439</v>
      </c>
      <c r="H496" s="412" t="s">
        <v>558</v>
      </c>
      <c r="I496" s="412"/>
      <c r="J496" s="852" t="s">
        <v>3528</v>
      </c>
      <c r="K496" s="418" t="s">
        <v>217</v>
      </c>
    </row>
    <row r="497" spans="1:12" ht="33">
      <c r="A497" s="410" t="s">
        <v>4440</v>
      </c>
      <c r="B497" s="412"/>
      <c r="C497" s="412">
        <v>2023</v>
      </c>
      <c r="D497" s="428" t="s">
        <v>4391</v>
      </c>
      <c r="E497" s="429" t="s">
        <v>4441</v>
      </c>
      <c r="F497" s="256"/>
      <c r="G497" s="429"/>
      <c r="H497" s="412" t="s">
        <v>18</v>
      </c>
      <c r="I497" s="412"/>
      <c r="J497" s="852" t="s">
        <v>3528</v>
      </c>
      <c r="K497" s="418" t="s">
        <v>217</v>
      </c>
    </row>
    <row r="498" spans="1:12" ht="33">
      <c r="A498" s="410" t="s">
        <v>4442</v>
      </c>
      <c r="B498" s="412">
        <v>11</v>
      </c>
      <c r="C498" s="412">
        <v>2023</v>
      </c>
      <c r="D498" s="428" t="s">
        <v>4443</v>
      </c>
      <c r="E498" s="429" t="s">
        <v>4444</v>
      </c>
      <c r="F498" s="429"/>
      <c r="G498" s="429" t="s">
        <v>4445</v>
      </c>
      <c r="H498" s="412" t="s">
        <v>35</v>
      </c>
      <c r="I498" s="412"/>
      <c r="J498" s="852" t="s">
        <v>4446</v>
      </c>
      <c r="K498" s="418" t="s">
        <v>323</v>
      </c>
    </row>
    <row r="499" spans="1:12" ht="33">
      <c r="A499" s="410" t="s">
        <v>4447</v>
      </c>
      <c r="B499" s="430">
        <v>11</v>
      </c>
      <c r="C499" s="430">
        <v>2023</v>
      </c>
      <c r="D499" s="413" t="s">
        <v>250</v>
      </c>
      <c r="E499" s="413" t="s">
        <v>4448</v>
      </c>
      <c r="F499" s="256"/>
      <c r="G499" s="413" t="s">
        <v>4449</v>
      </c>
      <c r="H499" s="415" t="s">
        <v>18</v>
      </c>
      <c r="I499" s="430"/>
      <c r="J499" s="434" t="s">
        <v>4450</v>
      </c>
      <c r="K499" s="418" t="s">
        <v>56</v>
      </c>
      <c r="L499" s="323">
        <v>1</v>
      </c>
    </row>
    <row r="500" spans="1:12" ht="33">
      <c r="A500" s="410" t="s">
        <v>4451</v>
      </c>
      <c r="B500" s="412">
        <v>11</v>
      </c>
      <c r="C500" s="412">
        <v>2023</v>
      </c>
      <c r="D500" s="428" t="s">
        <v>4452</v>
      </c>
      <c r="E500" s="429" t="s">
        <v>4453</v>
      </c>
      <c r="F500" s="256"/>
      <c r="G500" s="429" t="s">
        <v>4454</v>
      </c>
      <c r="H500" s="412" t="s">
        <v>35</v>
      </c>
      <c r="I500" s="412"/>
      <c r="J500" s="852" t="s">
        <v>3528</v>
      </c>
      <c r="K500" s="418" t="s">
        <v>217</v>
      </c>
    </row>
    <row r="501" spans="1:12" ht="33">
      <c r="A501" s="410" t="s">
        <v>4455</v>
      </c>
      <c r="B501" s="412">
        <v>11</v>
      </c>
      <c r="C501" s="412">
        <v>2023</v>
      </c>
      <c r="D501" s="428" t="s">
        <v>1710</v>
      </c>
      <c r="E501" s="428" t="s">
        <v>4456</v>
      </c>
      <c r="F501" s="429"/>
      <c r="G501" s="415" t="s">
        <v>4457</v>
      </c>
      <c r="H501" s="412" t="s">
        <v>609</v>
      </c>
      <c r="I501" s="412"/>
      <c r="J501" s="852" t="s">
        <v>3528</v>
      </c>
      <c r="K501" s="418" t="s">
        <v>217</v>
      </c>
    </row>
    <row r="502" spans="1:12" ht="49.5">
      <c r="A502" s="410" t="s">
        <v>4458</v>
      </c>
      <c r="B502" s="412">
        <v>11</v>
      </c>
      <c r="C502" s="412">
        <v>2023</v>
      </c>
      <c r="D502" s="428" t="s">
        <v>4459</v>
      </c>
      <c r="E502" s="429" t="s">
        <v>4460</v>
      </c>
      <c r="F502" s="256"/>
      <c r="G502" s="429" t="s">
        <v>4461</v>
      </c>
      <c r="H502" s="412" t="s">
        <v>3709</v>
      </c>
      <c r="I502" s="412"/>
      <c r="J502" s="852" t="s">
        <v>4462</v>
      </c>
      <c r="K502" s="418" t="s">
        <v>932</v>
      </c>
    </row>
    <row r="503" spans="1:12" ht="33">
      <c r="A503" s="410" t="s">
        <v>4463</v>
      </c>
      <c r="B503" s="412">
        <v>11</v>
      </c>
      <c r="C503" s="412">
        <v>2023</v>
      </c>
      <c r="D503" s="428" t="s">
        <v>4464</v>
      </c>
      <c r="E503" s="429" t="s">
        <v>4465</v>
      </c>
      <c r="F503" s="256"/>
      <c r="G503" s="429" t="s">
        <v>4466</v>
      </c>
      <c r="H503" s="412" t="s">
        <v>18</v>
      </c>
      <c r="I503" s="412"/>
      <c r="J503" s="852" t="s">
        <v>4467</v>
      </c>
      <c r="K503" s="418" t="s">
        <v>889</v>
      </c>
    </row>
    <row r="504" spans="1:12" ht="33">
      <c r="A504" s="410" t="s">
        <v>4468</v>
      </c>
      <c r="B504" s="412">
        <v>11</v>
      </c>
      <c r="C504" s="412">
        <v>2023</v>
      </c>
      <c r="D504" s="428" t="s">
        <v>4469</v>
      </c>
      <c r="E504" s="429" t="s">
        <v>1611</v>
      </c>
      <c r="F504" s="429"/>
      <c r="G504" s="429" t="s">
        <v>4470</v>
      </c>
      <c r="H504" s="412" t="s">
        <v>25</v>
      </c>
      <c r="I504" s="412"/>
      <c r="J504" s="852" t="s">
        <v>3528</v>
      </c>
      <c r="K504" s="418" t="s">
        <v>217</v>
      </c>
    </row>
    <row r="505" spans="1:12" ht="33">
      <c r="A505" s="410" t="s">
        <v>4471</v>
      </c>
      <c r="B505" s="412">
        <v>11</v>
      </c>
      <c r="C505" s="412">
        <v>2023</v>
      </c>
      <c r="D505" s="428" t="s">
        <v>4472</v>
      </c>
      <c r="E505" s="429" t="s">
        <v>4473</v>
      </c>
      <c r="F505" s="256"/>
      <c r="G505" s="429" t="s">
        <v>4474</v>
      </c>
      <c r="H505" s="412" t="s">
        <v>35</v>
      </c>
      <c r="I505" s="412"/>
      <c r="J505" s="852" t="s">
        <v>3528</v>
      </c>
      <c r="K505" s="418" t="s">
        <v>217</v>
      </c>
    </row>
    <row r="506" spans="1:12" ht="33">
      <c r="A506" s="410" t="s">
        <v>4475</v>
      </c>
      <c r="B506" s="412">
        <v>11</v>
      </c>
      <c r="C506" s="412">
        <v>2023</v>
      </c>
      <c r="D506" s="428" t="s">
        <v>4476</v>
      </c>
      <c r="E506" s="429" t="s">
        <v>4477</v>
      </c>
      <c r="F506" s="256"/>
      <c r="G506" s="429" t="s">
        <v>4478</v>
      </c>
      <c r="H506" s="412" t="s">
        <v>3709</v>
      </c>
      <c r="I506" s="412"/>
      <c r="J506" s="852" t="s">
        <v>4462</v>
      </c>
      <c r="K506" s="418" t="s">
        <v>932</v>
      </c>
    </row>
    <row r="507" spans="1:12" ht="33">
      <c r="A507" s="410" t="s">
        <v>4479</v>
      </c>
      <c r="B507" s="412">
        <v>11</v>
      </c>
      <c r="C507" s="412">
        <v>2023</v>
      </c>
      <c r="D507" s="428" t="s">
        <v>4476</v>
      </c>
      <c r="E507" s="428" t="s">
        <v>4480</v>
      </c>
      <c r="F507" s="429"/>
      <c r="G507" s="429" t="s">
        <v>4481</v>
      </c>
      <c r="H507" s="412" t="s">
        <v>3709</v>
      </c>
      <c r="I507" s="412"/>
      <c r="J507" s="852" t="s">
        <v>4462</v>
      </c>
      <c r="K507" s="418" t="s">
        <v>932</v>
      </c>
    </row>
    <row r="508" spans="1:12" ht="33">
      <c r="A508" s="410" t="s">
        <v>4482</v>
      </c>
      <c r="B508" s="412">
        <v>11</v>
      </c>
      <c r="C508" s="412">
        <v>2023</v>
      </c>
      <c r="D508" s="428" t="s">
        <v>4483</v>
      </c>
      <c r="E508" s="429" t="s">
        <v>4484</v>
      </c>
      <c r="F508" s="256"/>
      <c r="G508" s="429" t="s">
        <v>4485</v>
      </c>
      <c r="H508" s="415" t="s">
        <v>18</v>
      </c>
      <c r="I508" s="412"/>
      <c r="J508" s="852" t="s">
        <v>3528</v>
      </c>
      <c r="K508" s="418" t="s">
        <v>217</v>
      </c>
    </row>
    <row r="509" spans="1:12" ht="16.5">
      <c r="A509" s="410" t="s">
        <v>4486</v>
      </c>
      <c r="B509" s="412">
        <v>11</v>
      </c>
      <c r="C509" s="436">
        <v>2024</v>
      </c>
      <c r="D509" s="428" t="s">
        <v>4487</v>
      </c>
      <c r="E509" s="429" t="s">
        <v>4487</v>
      </c>
      <c r="F509" s="429"/>
      <c r="G509" s="429" t="s">
        <v>4488</v>
      </c>
      <c r="H509" s="412" t="s">
        <v>35</v>
      </c>
      <c r="I509" s="412"/>
      <c r="J509" s="853" t="s">
        <v>4489</v>
      </c>
      <c r="K509" s="418" t="s">
        <v>120</v>
      </c>
    </row>
    <row r="510" spans="1:12" ht="33">
      <c r="A510" s="410" t="s">
        <v>4490</v>
      </c>
      <c r="B510" s="412">
        <v>11</v>
      </c>
      <c r="C510" s="436">
        <v>2024</v>
      </c>
      <c r="D510" s="428" t="s">
        <v>4491</v>
      </c>
      <c r="E510" s="429" t="s">
        <v>4492</v>
      </c>
      <c r="F510" s="429"/>
      <c r="G510" s="429" t="s">
        <v>4493</v>
      </c>
      <c r="H510" s="412" t="s">
        <v>35</v>
      </c>
      <c r="I510" s="412"/>
      <c r="J510" s="853" t="s">
        <v>4494</v>
      </c>
      <c r="K510" s="418" t="s">
        <v>120</v>
      </c>
    </row>
    <row r="511" spans="1:12" ht="33">
      <c r="A511" s="410" t="s">
        <v>4495</v>
      </c>
      <c r="B511" s="412">
        <v>11</v>
      </c>
      <c r="C511" s="436">
        <v>2024</v>
      </c>
      <c r="D511" s="428" t="s">
        <v>4496</v>
      </c>
      <c r="E511" s="428" t="s">
        <v>4497</v>
      </c>
      <c r="F511" s="429"/>
      <c r="G511" s="429" t="s">
        <v>4498</v>
      </c>
      <c r="H511" s="412" t="s">
        <v>35</v>
      </c>
      <c r="I511" s="412"/>
      <c r="J511" s="853" t="s">
        <v>4499</v>
      </c>
      <c r="K511" s="418" t="s">
        <v>56</v>
      </c>
      <c r="L511" s="323">
        <v>1</v>
      </c>
    </row>
    <row r="512" spans="1:12" ht="16.5">
      <c r="A512" s="410" t="s">
        <v>4500</v>
      </c>
      <c r="B512" s="412"/>
      <c r="C512" s="436">
        <v>2024</v>
      </c>
      <c r="D512" s="428" t="s">
        <v>4501</v>
      </c>
      <c r="E512" s="429" t="s">
        <v>4502</v>
      </c>
      <c r="F512" s="429"/>
      <c r="G512" s="429" t="s">
        <v>4503</v>
      </c>
      <c r="H512" s="412" t="s">
        <v>35</v>
      </c>
      <c r="I512" s="412"/>
      <c r="J512" s="853" t="s">
        <v>4499</v>
      </c>
      <c r="K512" s="418" t="s">
        <v>56</v>
      </c>
      <c r="L512" s="323">
        <v>1</v>
      </c>
    </row>
    <row r="513" spans="1:12" ht="82.5">
      <c r="A513" s="410" t="s">
        <v>4504</v>
      </c>
      <c r="B513" s="412">
        <v>11</v>
      </c>
      <c r="C513" s="436">
        <v>2024</v>
      </c>
      <c r="D513" s="428" t="s">
        <v>4505</v>
      </c>
      <c r="E513" s="429" t="s">
        <v>4506</v>
      </c>
      <c r="F513" s="429"/>
      <c r="G513" s="429" t="s">
        <v>4493</v>
      </c>
      <c r="H513" s="412" t="s">
        <v>35</v>
      </c>
      <c r="I513" s="412"/>
      <c r="J513" s="853" t="s">
        <v>4507</v>
      </c>
      <c r="K513" s="418" t="s">
        <v>120</v>
      </c>
    </row>
    <row r="514" spans="1:12" ht="49.5">
      <c r="A514" s="410" t="s">
        <v>4508</v>
      </c>
      <c r="B514" s="412">
        <v>11</v>
      </c>
      <c r="C514" s="436">
        <v>2024</v>
      </c>
      <c r="D514" s="428" t="s">
        <v>4509</v>
      </c>
      <c r="E514" s="429" t="s">
        <v>4506</v>
      </c>
      <c r="F514" s="429"/>
      <c r="G514" s="429" t="s">
        <v>4493</v>
      </c>
      <c r="H514" s="412" t="s">
        <v>35</v>
      </c>
      <c r="I514" s="412"/>
      <c r="J514" s="853" t="s">
        <v>4510</v>
      </c>
      <c r="K514" s="418" t="s">
        <v>120</v>
      </c>
    </row>
    <row r="515" spans="1:12" ht="115.5">
      <c r="A515" s="410" t="s">
        <v>4511</v>
      </c>
      <c r="B515" s="412">
        <v>11</v>
      </c>
      <c r="C515" s="436">
        <v>2024</v>
      </c>
      <c r="D515" s="428" t="s">
        <v>4512</v>
      </c>
      <c r="E515" s="429" t="s">
        <v>4506</v>
      </c>
      <c r="F515" s="429"/>
      <c r="G515" s="429" t="s">
        <v>4493</v>
      </c>
      <c r="H515" s="412" t="s">
        <v>35</v>
      </c>
      <c r="I515" s="412"/>
      <c r="J515" s="853" t="s">
        <v>4513</v>
      </c>
      <c r="K515" s="418" t="s">
        <v>120</v>
      </c>
    </row>
    <row r="516" spans="1:12" ht="82.5">
      <c r="A516" s="410" t="s">
        <v>4514</v>
      </c>
      <c r="B516" s="412">
        <v>11</v>
      </c>
      <c r="C516" s="436">
        <v>2024</v>
      </c>
      <c r="D516" s="428" t="s">
        <v>4515</v>
      </c>
      <c r="E516" s="429" t="s">
        <v>4506</v>
      </c>
      <c r="F516" s="429"/>
      <c r="G516" s="429" t="s">
        <v>4493</v>
      </c>
      <c r="H516" s="412" t="s">
        <v>35</v>
      </c>
      <c r="I516" s="412"/>
      <c r="J516" s="853"/>
      <c r="K516" s="418" t="s">
        <v>518</v>
      </c>
    </row>
    <row r="517" spans="1:12" ht="33">
      <c r="A517" s="410" t="s">
        <v>4516</v>
      </c>
      <c r="B517" s="412">
        <v>11</v>
      </c>
      <c r="C517" s="436">
        <v>2024</v>
      </c>
      <c r="D517" s="428" t="s">
        <v>4491</v>
      </c>
      <c r="E517" s="428" t="s">
        <v>4517</v>
      </c>
      <c r="F517" s="429"/>
      <c r="G517" s="429" t="s">
        <v>4518</v>
      </c>
      <c r="H517" s="412" t="s">
        <v>35</v>
      </c>
      <c r="I517" s="412"/>
      <c r="J517" s="853" t="s">
        <v>4494</v>
      </c>
      <c r="K517" s="418" t="s">
        <v>120</v>
      </c>
    </row>
    <row r="518" spans="1:12" ht="16.5">
      <c r="A518" s="410" t="s">
        <v>4519</v>
      </c>
      <c r="B518" s="412">
        <v>11</v>
      </c>
      <c r="C518" s="436">
        <v>2024</v>
      </c>
      <c r="D518" s="428" t="s">
        <v>4520</v>
      </c>
      <c r="E518" s="428" t="s">
        <v>4521</v>
      </c>
      <c r="F518" s="429"/>
      <c r="G518" s="429" t="s">
        <v>4493</v>
      </c>
      <c r="H518" s="412" t="s">
        <v>35</v>
      </c>
      <c r="I518" s="412"/>
      <c r="J518" s="853" t="s">
        <v>4494</v>
      </c>
      <c r="K518" s="418" t="s">
        <v>120</v>
      </c>
    </row>
    <row r="519" spans="1:12" ht="16.5">
      <c r="A519" s="410" t="s">
        <v>4522</v>
      </c>
      <c r="B519" s="412">
        <v>11</v>
      </c>
      <c r="C519" s="436">
        <v>2024</v>
      </c>
      <c r="D519" s="428" t="s">
        <v>4523</v>
      </c>
      <c r="E519" s="428" t="s">
        <v>4524</v>
      </c>
      <c r="F519" s="429"/>
      <c r="G519" s="429" t="s">
        <v>4525</v>
      </c>
      <c r="H519" s="412" t="s">
        <v>35</v>
      </c>
      <c r="I519" s="412"/>
      <c r="J519" s="853"/>
      <c r="K519" s="418" t="s">
        <v>518</v>
      </c>
    </row>
    <row r="520" spans="1:12" ht="16.5">
      <c r="A520" s="410" t="s">
        <v>4526</v>
      </c>
      <c r="B520" s="412">
        <v>11</v>
      </c>
      <c r="C520" s="436">
        <v>2024</v>
      </c>
      <c r="D520" s="428" t="s">
        <v>4527</v>
      </c>
      <c r="E520" s="428" t="s">
        <v>4528</v>
      </c>
      <c r="F520" s="429"/>
      <c r="G520" s="429"/>
      <c r="H520" s="412" t="s">
        <v>35</v>
      </c>
      <c r="I520" s="412"/>
      <c r="J520" s="853"/>
      <c r="K520" s="418" t="s">
        <v>518</v>
      </c>
    </row>
    <row r="521" spans="1:12" ht="16.5">
      <c r="A521" s="410" t="s">
        <v>4529</v>
      </c>
      <c r="B521" s="412">
        <v>11</v>
      </c>
      <c r="C521" s="436">
        <v>2024</v>
      </c>
      <c r="D521" s="428" t="s">
        <v>4530</v>
      </c>
      <c r="E521" s="428" t="s">
        <v>4531</v>
      </c>
      <c r="F521" s="429"/>
      <c r="G521" s="429"/>
      <c r="H521" s="412" t="s">
        <v>35</v>
      </c>
      <c r="I521" s="412"/>
      <c r="J521" s="853" t="s">
        <v>4499</v>
      </c>
      <c r="K521" s="418" t="s">
        <v>56</v>
      </c>
      <c r="L521" s="323">
        <v>1</v>
      </c>
    </row>
    <row r="522" spans="1:12" ht="16.5">
      <c r="A522" s="410" t="s">
        <v>4532</v>
      </c>
      <c r="B522" s="412">
        <v>11</v>
      </c>
      <c r="C522" s="436">
        <v>2024</v>
      </c>
      <c r="D522" s="428" t="s">
        <v>4533</v>
      </c>
      <c r="E522" s="428" t="s">
        <v>4534</v>
      </c>
      <c r="F522" s="429"/>
      <c r="G522" s="429"/>
      <c r="H522" s="412" t="s">
        <v>35</v>
      </c>
      <c r="I522" s="412"/>
      <c r="J522" s="853"/>
      <c r="K522" s="418" t="s">
        <v>518</v>
      </c>
    </row>
    <row r="523" spans="1:12" ht="16.5">
      <c r="A523" s="410" t="s">
        <v>4535</v>
      </c>
      <c r="B523" s="412">
        <v>11</v>
      </c>
      <c r="C523" s="436">
        <v>2024</v>
      </c>
      <c r="D523" s="428" t="s">
        <v>4536</v>
      </c>
      <c r="E523" s="428" t="s">
        <v>4537</v>
      </c>
      <c r="F523" s="429"/>
      <c r="G523" s="429" t="s">
        <v>4493</v>
      </c>
      <c r="H523" s="412" t="s">
        <v>35</v>
      </c>
      <c r="I523" s="412"/>
      <c r="J523" s="853"/>
      <c r="K523" s="418" t="s">
        <v>518</v>
      </c>
    </row>
    <row r="524" spans="1:12" ht="16.5">
      <c r="A524" s="410" t="s">
        <v>4538</v>
      </c>
      <c r="B524" s="412">
        <v>11</v>
      </c>
      <c r="C524" s="436">
        <v>2024</v>
      </c>
      <c r="D524" s="428" t="s">
        <v>4539</v>
      </c>
      <c r="E524" s="428" t="s">
        <v>4540</v>
      </c>
      <c r="F524" s="429"/>
      <c r="G524" s="429"/>
      <c r="H524" s="412" t="s">
        <v>35</v>
      </c>
      <c r="I524" s="412"/>
      <c r="J524" s="853" t="s">
        <v>4499</v>
      </c>
      <c r="K524" s="418" t="s">
        <v>56</v>
      </c>
      <c r="L524" s="323">
        <v>1</v>
      </c>
    </row>
    <row r="525" spans="1:12" ht="16.5">
      <c r="A525" s="410" t="s">
        <v>4541</v>
      </c>
      <c r="B525" s="412">
        <v>11</v>
      </c>
      <c r="C525" s="436">
        <v>2024</v>
      </c>
      <c r="D525" s="428" t="s">
        <v>4539</v>
      </c>
      <c r="E525" s="428" t="s">
        <v>4542</v>
      </c>
      <c r="F525" s="429"/>
      <c r="G525" s="429"/>
      <c r="H525" s="412" t="s">
        <v>35</v>
      </c>
      <c r="I525" s="412"/>
      <c r="J525" s="853" t="s">
        <v>4499</v>
      </c>
      <c r="K525" s="418" t="s">
        <v>56</v>
      </c>
      <c r="L525" s="323">
        <v>1</v>
      </c>
    </row>
    <row r="526" spans="1:12" ht="16.5">
      <c r="A526" s="410" t="s">
        <v>4543</v>
      </c>
      <c r="B526" s="412">
        <v>11</v>
      </c>
      <c r="C526" s="436">
        <v>2024</v>
      </c>
      <c r="D526" s="428" t="s">
        <v>4539</v>
      </c>
      <c r="E526" s="428" t="s">
        <v>4534</v>
      </c>
      <c r="F526" s="429"/>
      <c r="G526" s="429"/>
      <c r="H526" s="412" t="s">
        <v>35</v>
      </c>
      <c r="I526" s="412"/>
      <c r="J526" s="853" t="s">
        <v>4499</v>
      </c>
      <c r="K526" s="418" t="s">
        <v>56</v>
      </c>
      <c r="L526" s="323">
        <v>1</v>
      </c>
    </row>
    <row r="527" spans="1:12" ht="16.5">
      <c r="A527" s="410" t="s">
        <v>4544</v>
      </c>
      <c r="B527" s="412">
        <v>11</v>
      </c>
      <c r="C527" s="436">
        <v>2024</v>
      </c>
      <c r="D527" s="428" t="s">
        <v>4545</v>
      </c>
      <c r="E527" s="428" t="s">
        <v>4542</v>
      </c>
      <c r="F527" s="429"/>
      <c r="G527" s="429"/>
      <c r="H527" s="412" t="s">
        <v>35</v>
      </c>
      <c r="I527" s="412"/>
      <c r="J527" s="853" t="s">
        <v>4499</v>
      </c>
      <c r="K527" s="418" t="s">
        <v>56</v>
      </c>
      <c r="L527" s="323">
        <v>1</v>
      </c>
    </row>
    <row r="528" spans="1:12" ht="16.5">
      <c r="A528" s="410" t="s">
        <v>4546</v>
      </c>
      <c r="B528" s="412">
        <v>11</v>
      </c>
      <c r="C528" s="436">
        <v>2024</v>
      </c>
      <c r="D528" s="428" t="s">
        <v>4545</v>
      </c>
      <c r="E528" s="428" t="s">
        <v>4547</v>
      </c>
      <c r="F528" s="429"/>
      <c r="G528" s="428"/>
      <c r="H528" s="412" t="s">
        <v>35</v>
      </c>
      <c r="I528" s="412"/>
      <c r="J528" s="853" t="s">
        <v>4499</v>
      </c>
      <c r="K528" s="418" t="s">
        <v>56</v>
      </c>
      <c r="L528" s="323">
        <v>1</v>
      </c>
    </row>
    <row r="529" spans="1:12" ht="16.5">
      <c r="A529" s="410" t="s">
        <v>4548</v>
      </c>
      <c r="B529" s="412">
        <v>11</v>
      </c>
      <c r="C529" s="436">
        <v>2024</v>
      </c>
      <c r="D529" s="428" t="s">
        <v>4549</v>
      </c>
      <c r="E529" s="428" t="s">
        <v>4550</v>
      </c>
      <c r="F529" s="429"/>
      <c r="G529" s="429"/>
      <c r="H529" s="412" t="s">
        <v>35</v>
      </c>
      <c r="I529" s="412"/>
      <c r="J529" s="853" t="s">
        <v>4499</v>
      </c>
      <c r="K529" s="418" t="s">
        <v>56</v>
      </c>
      <c r="L529" s="323">
        <v>1</v>
      </c>
    </row>
    <row r="530" spans="1:12" ht="16.5">
      <c r="A530" s="410" t="s">
        <v>4551</v>
      </c>
      <c r="B530" s="412">
        <v>11</v>
      </c>
      <c r="C530" s="436">
        <v>2024</v>
      </c>
      <c r="D530" s="428" t="s">
        <v>4552</v>
      </c>
      <c r="E530" s="428" t="s">
        <v>4553</v>
      </c>
      <c r="F530" s="429"/>
      <c r="G530" s="429"/>
      <c r="H530" s="412" t="s">
        <v>35</v>
      </c>
      <c r="I530" s="412"/>
      <c r="J530" s="853" t="s">
        <v>4499</v>
      </c>
      <c r="K530" s="418" t="s">
        <v>56</v>
      </c>
      <c r="L530" s="323">
        <v>1</v>
      </c>
    </row>
    <row r="531" spans="1:12" ht="16.5">
      <c r="A531" s="410" t="s">
        <v>4554</v>
      </c>
      <c r="B531" s="412">
        <v>11</v>
      </c>
      <c r="C531" s="436">
        <v>2024</v>
      </c>
      <c r="D531" s="428" t="s">
        <v>4555</v>
      </c>
      <c r="E531" s="428" t="s">
        <v>4534</v>
      </c>
      <c r="F531" s="429"/>
      <c r="G531" s="429"/>
      <c r="H531" s="412" t="s">
        <v>35</v>
      </c>
      <c r="I531" s="412"/>
      <c r="J531" s="853" t="s">
        <v>4499</v>
      </c>
      <c r="K531" s="418" t="s">
        <v>56</v>
      </c>
      <c r="L531" s="323">
        <v>1</v>
      </c>
    </row>
    <row r="532" spans="1:12" ht="16.5">
      <c r="A532" s="410" t="s">
        <v>4556</v>
      </c>
      <c r="B532" s="412">
        <v>11</v>
      </c>
      <c r="C532" s="436">
        <v>2024</v>
      </c>
      <c r="D532" s="428" t="s">
        <v>4557</v>
      </c>
      <c r="E532" s="428" t="s">
        <v>4558</v>
      </c>
      <c r="F532" s="429"/>
      <c r="G532" s="429"/>
      <c r="H532" s="412" t="s">
        <v>35</v>
      </c>
      <c r="I532" s="412"/>
      <c r="J532" s="853" t="s">
        <v>4499</v>
      </c>
      <c r="K532" s="418" t="s">
        <v>56</v>
      </c>
      <c r="L532" s="323">
        <v>1</v>
      </c>
    </row>
    <row r="533" spans="1:12" ht="16.5">
      <c r="A533" s="410" t="s">
        <v>4559</v>
      </c>
      <c r="B533" s="412">
        <v>11</v>
      </c>
      <c r="C533" s="436">
        <v>2024</v>
      </c>
      <c r="D533" s="428" t="s">
        <v>4560</v>
      </c>
      <c r="E533" s="428" t="s">
        <v>4561</v>
      </c>
      <c r="F533" s="429"/>
      <c r="G533" s="429"/>
      <c r="H533" s="412" t="s">
        <v>35</v>
      </c>
      <c r="I533" s="412"/>
      <c r="J533" s="853" t="s">
        <v>4499</v>
      </c>
      <c r="K533" s="418" t="s">
        <v>56</v>
      </c>
      <c r="L533" s="323">
        <v>1</v>
      </c>
    </row>
    <row r="534" spans="1:12" ht="16.5">
      <c r="A534" s="410" t="s">
        <v>4562</v>
      </c>
      <c r="B534" s="412">
        <v>11</v>
      </c>
      <c r="C534" s="436">
        <v>2024</v>
      </c>
      <c r="D534" s="428" t="s">
        <v>4563</v>
      </c>
      <c r="E534" s="428" t="s">
        <v>4564</v>
      </c>
      <c r="F534" s="429"/>
      <c r="G534" s="429"/>
      <c r="H534" s="412" t="s">
        <v>35</v>
      </c>
      <c r="I534" s="412"/>
      <c r="J534" s="853" t="s">
        <v>4499</v>
      </c>
      <c r="K534" s="418" t="s">
        <v>56</v>
      </c>
      <c r="L534" s="323">
        <v>1</v>
      </c>
    </row>
    <row r="535" spans="1:12" ht="16.5">
      <c r="A535" s="410" t="s">
        <v>4565</v>
      </c>
      <c r="B535" s="412">
        <v>11</v>
      </c>
      <c r="C535" s="436">
        <v>2024</v>
      </c>
      <c r="D535" s="428" t="s">
        <v>4566</v>
      </c>
      <c r="E535" s="429" t="s">
        <v>4567</v>
      </c>
      <c r="F535" s="429"/>
      <c r="G535" s="429"/>
      <c r="H535" s="412" t="s">
        <v>35</v>
      </c>
      <c r="I535" s="412"/>
      <c r="J535" s="853" t="s">
        <v>4499</v>
      </c>
      <c r="K535" s="418" t="s">
        <v>56</v>
      </c>
      <c r="L535" s="323">
        <v>1</v>
      </c>
    </row>
    <row r="536" spans="1:12" ht="16.5">
      <c r="A536" s="410" t="s">
        <v>4568</v>
      </c>
      <c r="B536" s="412">
        <v>11</v>
      </c>
      <c r="C536" s="436">
        <v>2024</v>
      </c>
      <c r="D536" s="428" t="s">
        <v>4569</v>
      </c>
      <c r="E536" s="429" t="s">
        <v>4570</v>
      </c>
      <c r="F536" s="429"/>
      <c r="G536" s="429"/>
      <c r="H536" s="412" t="s">
        <v>35</v>
      </c>
      <c r="I536" s="412"/>
      <c r="J536" s="853" t="s">
        <v>4499</v>
      </c>
      <c r="K536" s="418" t="s">
        <v>56</v>
      </c>
      <c r="L536" s="323">
        <v>1</v>
      </c>
    </row>
    <row r="537" spans="1:12" ht="16.5">
      <c r="A537" s="410" t="s">
        <v>4571</v>
      </c>
      <c r="B537" s="412">
        <v>11</v>
      </c>
      <c r="C537" s="436">
        <v>2024</v>
      </c>
      <c r="D537" s="428" t="s">
        <v>4572</v>
      </c>
      <c r="E537" s="429" t="s">
        <v>4573</v>
      </c>
      <c r="F537" s="429"/>
      <c r="G537" s="429"/>
      <c r="H537" s="412" t="s">
        <v>35</v>
      </c>
      <c r="I537" s="412"/>
      <c r="J537" s="853" t="s">
        <v>4499</v>
      </c>
      <c r="K537" s="418" t="s">
        <v>56</v>
      </c>
      <c r="L537" s="323">
        <v>1</v>
      </c>
    </row>
    <row r="538" spans="1:12" ht="16.5">
      <c r="A538" s="410" t="s">
        <v>4574</v>
      </c>
      <c r="B538" s="412">
        <v>11</v>
      </c>
      <c r="C538" s="436">
        <v>2024</v>
      </c>
      <c r="D538" s="428" t="s">
        <v>4575</v>
      </c>
      <c r="E538" s="429" t="s">
        <v>4576</v>
      </c>
      <c r="F538" s="429"/>
      <c r="G538" s="429"/>
      <c r="H538" s="412" t="s">
        <v>35</v>
      </c>
      <c r="I538" s="412"/>
      <c r="J538" s="853" t="s">
        <v>4499</v>
      </c>
      <c r="K538" s="418" t="s">
        <v>56</v>
      </c>
      <c r="L538" s="323">
        <v>1</v>
      </c>
    </row>
    <row r="539" spans="1:12" ht="16.5">
      <c r="A539" s="410" t="s">
        <v>4577</v>
      </c>
      <c r="B539" s="412">
        <v>11</v>
      </c>
      <c r="C539" s="436">
        <v>2024</v>
      </c>
      <c r="D539" s="428" t="s">
        <v>4578</v>
      </c>
      <c r="E539" s="429" t="s">
        <v>4579</v>
      </c>
      <c r="F539" s="429"/>
      <c r="G539" s="429"/>
      <c r="H539" s="412" t="s">
        <v>35</v>
      </c>
      <c r="I539" s="412"/>
      <c r="J539" s="853" t="s">
        <v>4499</v>
      </c>
      <c r="K539" s="418" t="s">
        <v>56</v>
      </c>
      <c r="L539" s="323">
        <v>1</v>
      </c>
    </row>
    <row r="540" spans="1:12" ht="16.5">
      <c r="A540" s="410" t="s">
        <v>4580</v>
      </c>
      <c r="B540" s="412">
        <v>11</v>
      </c>
      <c r="C540" s="436">
        <v>2024</v>
      </c>
      <c r="D540" s="428" t="s">
        <v>4581</v>
      </c>
      <c r="E540" s="429" t="s">
        <v>4582</v>
      </c>
      <c r="F540" s="429"/>
      <c r="G540" s="429"/>
      <c r="H540" s="412" t="s">
        <v>35</v>
      </c>
      <c r="I540" s="412"/>
      <c r="J540" s="853" t="s">
        <v>4499</v>
      </c>
      <c r="K540" s="418" t="s">
        <v>56</v>
      </c>
      <c r="L540" s="323">
        <v>1</v>
      </c>
    </row>
    <row r="541" spans="1:12" ht="16.5">
      <c r="A541" s="410" t="s">
        <v>4583</v>
      </c>
      <c r="B541" s="412">
        <v>11</v>
      </c>
      <c r="C541" s="436">
        <v>2024</v>
      </c>
      <c r="D541" s="428" t="s">
        <v>4584</v>
      </c>
      <c r="E541" s="429" t="s">
        <v>4585</v>
      </c>
      <c r="F541" s="429"/>
      <c r="G541" s="429"/>
      <c r="H541" s="412" t="s">
        <v>35</v>
      </c>
      <c r="I541" s="412"/>
      <c r="J541" s="853" t="s">
        <v>4499</v>
      </c>
      <c r="K541" s="418" t="s">
        <v>56</v>
      </c>
      <c r="L541" s="323">
        <v>1</v>
      </c>
    </row>
    <row r="542" spans="1:12" ht="16.5">
      <c r="A542" s="410" t="s">
        <v>4586</v>
      </c>
      <c r="B542" s="412">
        <v>11</v>
      </c>
      <c r="C542" s="436">
        <v>2024</v>
      </c>
      <c r="D542" s="428" t="s">
        <v>4587</v>
      </c>
      <c r="E542" s="429" t="s">
        <v>4588</v>
      </c>
      <c r="F542" s="429"/>
      <c r="G542" s="429"/>
      <c r="H542" s="412" t="s">
        <v>35</v>
      </c>
      <c r="I542" s="412"/>
      <c r="J542" s="853" t="s">
        <v>4499</v>
      </c>
      <c r="K542" s="418" t="s">
        <v>56</v>
      </c>
      <c r="L542" s="323">
        <v>1</v>
      </c>
    </row>
    <row r="543" spans="1:12" ht="16.5">
      <c r="A543" s="410" t="s">
        <v>4589</v>
      </c>
      <c r="B543" s="412">
        <v>11</v>
      </c>
      <c r="C543" s="436">
        <v>2024</v>
      </c>
      <c r="D543" s="428" t="s">
        <v>4590</v>
      </c>
      <c r="E543" s="429" t="s">
        <v>4558</v>
      </c>
      <c r="F543" s="429"/>
      <c r="G543" s="429"/>
      <c r="H543" s="412" t="s">
        <v>35</v>
      </c>
      <c r="I543" s="412"/>
      <c r="J543" s="853" t="s">
        <v>4499</v>
      </c>
      <c r="K543" s="418" t="s">
        <v>56</v>
      </c>
      <c r="L543" s="323">
        <v>1</v>
      </c>
    </row>
    <row r="544" spans="1:12" ht="16.5">
      <c r="A544" s="410" t="s">
        <v>4591</v>
      </c>
      <c r="B544" s="412">
        <v>11</v>
      </c>
      <c r="C544" s="436">
        <v>2024</v>
      </c>
      <c r="D544" s="428" t="s">
        <v>4592</v>
      </c>
      <c r="E544" s="429" t="s">
        <v>4593</v>
      </c>
      <c r="F544" s="429"/>
      <c r="G544" s="429"/>
      <c r="H544" s="412" t="s">
        <v>35</v>
      </c>
      <c r="I544" s="412"/>
      <c r="J544" s="853" t="s">
        <v>4499</v>
      </c>
      <c r="K544" s="418" t="s">
        <v>56</v>
      </c>
      <c r="L544" s="323">
        <v>1</v>
      </c>
    </row>
    <row r="545" spans="1:12" ht="16.5">
      <c r="A545" s="410" t="s">
        <v>4594</v>
      </c>
      <c r="B545" s="412">
        <v>11</v>
      </c>
      <c r="C545" s="436">
        <v>2024</v>
      </c>
      <c r="D545" s="428" t="s">
        <v>4595</v>
      </c>
      <c r="E545" s="429" t="s">
        <v>4596</v>
      </c>
      <c r="F545" s="429"/>
      <c r="G545" s="429"/>
      <c r="H545" s="412" t="s">
        <v>35</v>
      </c>
      <c r="I545" s="412"/>
      <c r="J545" s="853" t="s">
        <v>4499</v>
      </c>
      <c r="K545" s="418" t="s">
        <v>56</v>
      </c>
      <c r="L545" s="323">
        <v>1</v>
      </c>
    </row>
    <row r="546" spans="1:12" ht="16.5">
      <c r="A546" s="410" t="s">
        <v>4597</v>
      </c>
      <c r="B546" s="412">
        <v>11</v>
      </c>
      <c r="C546" s="436">
        <v>2024</v>
      </c>
      <c r="D546" s="428" t="s">
        <v>4598</v>
      </c>
      <c r="E546" s="429" t="s">
        <v>4596</v>
      </c>
      <c r="F546" s="429"/>
      <c r="G546" s="429"/>
      <c r="H546" s="412" t="s">
        <v>35</v>
      </c>
      <c r="I546" s="412"/>
      <c r="J546" s="853" t="s">
        <v>4499</v>
      </c>
      <c r="K546" s="418" t="s">
        <v>56</v>
      </c>
      <c r="L546" s="323">
        <v>1</v>
      </c>
    </row>
    <row r="547" spans="1:12" ht="16.5">
      <c r="A547" s="410" t="s">
        <v>4599</v>
      </c>
      <c r="B547" s="412">
        <v>11</v>
      </c>
      <c r="C547" s="436">
        <v>2024</v>
      </c>
      <c r="D547" s="428" t="s">
        <v>4600</v>
      </c>
      <c r="E547" s="429" t="s">
        <v>4601</v>
      </c>
      <c r="F547" s="429"/>
      <c r="G547" s="429" t="s">
        <v>4602</v>
      </c>
      <c r="H547" s="412" t="s">
        <v>35</v>
      </c>
      <c r="I547" s="412"/>
      <c r="J547" s="853" t="s">
        <v>4499</v>
      </c>
      <c r="K547" s="418" t="s">
        <v>56</v>
      </c>
      <c r="L547" s="323">
        <v>1</v>
      </c>
    </row>
    <row r="548" spans="1:12" ht="16.5">
      <c r="A548" s="410" t="s">
        <v>4603</v>
      </c>
      <c r="B548" s="412">
        <v>11</v>
      </c>
      <c r="C548" s="436">
        <v>2024</v>
      </c>
      <c r="D548" s="428" t="s">
        <v>4604</v>
      </c>
      <c r="E548" s="429" t="s">
        <v>4605</v>
      </c>
      <c r="F548" s="429"/>
      <c r="G548" s="429" t="s">
        <v>4606</v>
      </c>
      <c r="H548" s="412" t="s">
        <v>35</v>
      </c>
      <c r="I548" s="412"/>
      <c r="J548" s="853"/>
      <c r="K548" s="418" t="s">
        <v>518</v>
      </c>
    </row>
    <row r="549" spans="1:12" ht="33">
      <c r="A549" s="410" t="s">
        <v>4607</v>
      </c>
      <c r="B549" s="412">
        <v>11</v>
      </c>
      <c r="C549" s="436">
        <v>2024</v>
      </c>
      <c r="D549" s="428" t="s">
        <v>4255</v>
      </c>
      <c r="E549" s="429" t="s">
        <v>4608</v>
      </c>
      <c r="F549" s="429"/>
      <c r="G549" s="429"/>
      <c r="H549" s="412" t="s">
        <v>35</v>
      </c>
      <c r="I549" s="412"/>
      <c r="J549" s="853"/>
      <c r="K549" s="418" t="s">
        <v>518</v>
      </c>
    </row>
    <row r="550" spans="1:12" ht="16.5">
      <c r="A550" s="410" t="s">
        <v>4609</v>
      </c>
      <c r="B550" s="412">
        <v>11</v>
      </c>
      <c r="C550" s="436">
        <v>2024</v>
      </c>
      <c r="D550" s="428"/>
      <c r="E550" s="429" t="s">
        <v>4610</v>
      </c>
      <c r="F550" s="429"/>
      <c r="G550" s="429"/>
      <c r="H550" s="412" t="s">
        <v>35</v>
      </c>
      <c r="I550" s="412"/>
      <c r="J550" s="853" t="s">
        <v>4499</v>
      </c>
      <c r="K550" s="418" t="s">
        <v>56</v>
      </c>
      <c r="L550" s="323">
        <v>1</v>
      </c>
    </row>
    <row r="551" spans="1:12" ht="16.5">
      <c r="A551" s="410" t="s">
        <v>4611</v>
      </c>
      <c r="B551" s="412">
        <v>11</v>
      </c>
      <c r="C551" s="436">
        <v>2024</v>
      </c>
      <c r="D551" s="428"/>
      <c r="E551" s="429" t="s">
        <v>4612</v>
      </c>
      <c r="F551" s="429"/>
      <c r="G551" s="429"/>
      <c r="H551" s="412" t="s">
        <v>35</v>
      </c>
      <c r="I551" s="412"/>
      <c r="J551" s="853" t="s">
        <v>4499</v>
      </c>
      <c r="K551" s="418" t="s">
        <v>56</v>
      </c>
      <c r="L551" s="323">
        <v>1</v>
      </c>
    </row>
    <row r="552" spans="1:12" ht="16.5">
      <c r="A552" s="410" t="s">
        <v>4613</v>
      </c>
      <c r="B552" s="412">
        <v>11</v>
      </c>
      <c r="C552" s="436">
        <v>2024</v>
      </c>
      <c r="D552" s="428"/>
      <c r="E552" s="429" t="s">
        <v>4614</v>
      </c>
      <c r="F552" s="429"/>
      <c r="G552" s="429"/>
      <c r="H552" s="412" t="s">
        <v>35</v>
      </c>
      <c r="I552" s="412"/>
      <c r="J552" s="853" t="s">
        <v>4499</v>
      </c>
      <c r="K552" s="418" t="s">
        <v>56</v>
      </c>
      <c r="L552" s="323">
        <v>1</v>
      </c>
    </row>
    <row r="553" spans="1:12" ht="16.5">
      <c r="A553" s="410" t="s">
        <v>4615</v>
      </c>
      <c r="B553" s="412">
        <v>11</v>
      </c>
      <c r="C553" s="436">
        <v>2024</v>
      </c>
      <c r="D553" s="428"/>
      <c r="E553" s="429" t="s">
        <v>4616</v>
      </c>
      <c r="F553" s="429"/>
      <c r="G553" s="429"/>
      <c r="H553" s="412" t="s">
        <v>35</v>
      </c>
      <c r="I553" s="412"/>
      <c r="J553" s="853" t="s">
        <v>4499</v>
      </c>
      <c r="K553" s="418" t="s">
        <v>56</v>
      </c>
      <c r="L553" s="323">
        <v>1</v>
      </c>
    </row>
    <row r="554" spans="1:12" ht="16.5">
      <c r="A554" s="410" t="s">
        <v>4617</v>
      </c>
      <c r="B554" s="412">
        <v>11</v>
      </c>
      <c r="C554" s="436">
        <v>2024</v>
      </c>
      <c r="D554" s="428"/>
      <c r="E554" s="429" t="s">
        <v>4618</v>
      </c>
      <c r="F554" s="429"/>
      <c r="G554" s="429"/>
      <c r="H554" s="412" t="s">
        <v>35</v>
      </c>
      <c r="I554" s="412"/>
      <c r="J554" s="853" t="s">
        <v>4499</v>
      </c>
      <c r="K554" s="418" t="s">
        <v>56</v>
      </c>
      <c r="L554" s="323">
        <v>1</v>
      </c>
    </row>
    <row r="555" spans="1:12" ht="16.5">
      <c r="A555" s="410" t="s">
        <v>4619</v>
      </c>
      <c r="B555" s="412">
        <v>11</v>
      </c>
      <c r="C555" s="436">
        <v>2024</v>
      </c>
      <c r="D555" s="428"/>
      <c r="E555" s="429" t="s">
        <v>4620</v>
      </c>
      <c r="F555" s="429"/>
      <c r="G555" s="429"/>
      <c r="H555" s="412" t="s">
        <v>35</v>
      </c>
      <c r="I555" s="412"/>
      <c r="J555" s="853" t="s">
        <v>4499</v>
      </c>
      <c r="K555" s="418" t="s">
        <v>56</v>
      </c>
      <c r="L555" s="323">
        <v>1</v>
      </c>
    </row>
    <row r="556" spans="1:12" ht="16.5">
      <c r="A556" s="410" t="s">
        <v>4621</v>
      </c>
      <c r="B556" s="412">
        <v>11</v>
      </c>
      <c r="C556" s="436">
        <v>2024</v>
      </c>
      <c r="D556" s="428"/>
      <c r="E556" s="429" t="s">
        <v>4622</v>
      </c>
      <c r="F556" s="429"/>
      <c r="G556" s="429"/>
      <c r="H556" s="412" t="s">
        <v>35</v>
      </c>
      <c r="I556" s="412"/>
      <c r="J556" s="853" t="s">
        <v>4499</v>
      </c>
      <c r="K556" s="418" t="s">
        <v>56</v>
      </c>
      <c r="L556" s="323">
        <v>1</v>
      </c>
    </row>
    <row r="557" spans="1:12" ht="16.5">
      <c r="A557" s="410" t="s">
        <v>4623</v>
      </c>
      <c r="B557" s="412">
        <v>11</v>
      </c>
      <c r="C557" s="436">
        <v>2024</v>
      </c>
      <c r="D557" s="428"/>
      <c r="E557" s="429" t="s">
        <v>4624</v>
      </c>
      <c r="F557" s="429"/>
      <c r="G557" s="429"/>
      <c r="H557" s="412" t="s">
        <v>35</v>
      </c>
      <c r="I557" s="412"/>
      <c r="J557" s="853" t="s">
        <v>4499</v>
      </c>
      <c r="K557" s="418" t="s">
        <v>56</v>
      </c>
      <c r="L557" s="323">
        <v>1</v>
      </c>
    </row>
    <row r="558" spans="1:12" ht="16.5">
      <c r="A558" s="410" t="s">
        <v>4625</v>
      </c>
      <c r="B558" s="412">
        <v>11</v>
      </c>
      <c r="C558" s="436">
        <v>2024</v>
      </c>
      <c r="D558" s="428"/>
      <c r="E558" s="429" t="s">
        <v>4626</v>
      </c>
      <c r="F558" s="429"/>
      <c r="G558" s="429"/>
      <c r="H558" s="412" t="s">
        <v>35</v>
      </c>
      <c r="I558" s="412"/>
      <c r="J558" s="853" t="s">
        <v>4499</v>
      </c>
      <c r="K558" s="418" t="s">
        <v>56</v>
      </c>
      <c r="L558" s="323">
        <v>1</v>
      </c>
    </row>
    <row r="559" spans="1:12" ht="16.5">
      <c r="A559" s="410" t="s">
        <v>4627</v>
      </c>
      <c r="B559" s="412">
        <v>11</v>
      </c>
      <c r="C559" s="436">
        <v>2024</v>
      </c>
      <c r="D559" s="428"/>
      <c r="E559" s="429" t="s">
        <v>4628</v>
      </c>
      <c r="F559" s="429"/>
      <c r="G559" s="429"/>
      <c r="H559" s="412" t="s">
        <v>35</v>
      </c>
      <c r="I559" s="412"/>
      <c r="J559" s="853" t="s">
        <v>4499</v>
      </c>
      <c r="K559" s="418" t="s">
        <v>56</v>
      </c>
      <c r="L559" s="323">
        <v>1</v>
      </c>
    </row>
    <row r="560" spans="1:12" ht="16.5">
      <c r="A560" s="410" t="s">
        <v>4629</v>
      </c>
      <c r="B560" s="412">
        <v>11</v>
      </c>
      <c r="C560" s="436">
        <v>2024</v>
      </c>
      <c r="D560" s="428"/>
      <c r="E560" s="429" t="s">
        <v>4630</v>
      </c>
      <c r="F560" s="429"/>
      <c r="G560" s="429"/>
      <c r="H560" s="412" t="s">
        <v>35</v>
      </c>
      <c r="I560" s="412"/>
      <c r="J560" s="853" t="s">
        <v>4499</v>
      </c>
      <c r="K560" s="418" t="s">
        <v>56</v>
      </c>
      <c r="L560" s="323">
        <v>1</v>
      </c>
    </row>
    <row r="561" spans="1:12" ht="16.5">
      <c r="A561" s="410" t="s">
        <v>4631</v>
      </c>
      <c r="B561" s="412">
        <v>11</v>
      </c>
      <c r="C561" s="436">
        <v>2024</v>
      </c>
      <c r="D561" s="428"/>
      <c r="E561" s="429" t="s">
        <v>4632</v>
      </c>
      <c r="F561" s="429"/>
      <c r="G561" s="429"/>
      <c r="H561" s="412" t="s">
        <v>35</v>
      </c>
      <c r="I561" s="412"/>
      <c r="J561" s="853" t="s">
        <v>4499</v>
      </c>
      <c r="K561" s="418" t="s">
        <v>56</v>
      </c>
      <c r="L561" s="323">
        <v>1</v>
      </c>
    </row>
    <row r="562" spans="1:12" ht="16.5">
      <c r="A562" s="410" t="s">
        <v>4633</v>
      </c>
      <c r="B562" s="412">
        <v>11</v>
      </c>
      <c r="C562" s="436">
        <v>2024</v>
      </c>
      <c r="D562" s="428"/>
      <c r="E562" s="429" t="s">
        <v>4634</v>
      </c>
      <c r="F562" s="429"/>
      <c r="G562" s="429"/>
      <c r="H562" s="412" t="s">
        <v>35</v>
      </c>
      <c r="I562" s="412"/>
      <c r="J562" s="853" t="s">
        <v>4499</v>
      </c>
      <c r="K562" s="418" t="s">
        <v>56</v>
      </c>
      <c r="L562" s="323">
        <v>1</v>
      </c>
    </row>
    <row r="563" spans="1:12" ht="16.5">
      <c r="A563" s="410" t="s">
        <v>4635</v>
      </c>
      <c r="B563" s="412">
        <v>11</v>
      </c>
      <c r="C563" s="436">
        <v>2024</v>
      </c>
      <c r="D563" s="428"/>
      <c r="E563" s="429" t="s">
        <v>4636</v>
      </c>
      <c r="F563" s="429"/>
      <c r="G563" s="429"/>
      <c r="H563" s="412" t="s">
        <v>35</v>
      </c>
      <c r="I563" s="412"/>
      <c r="J563" s="853" t="s">
        <v>4499</v>
      </c>
      <c r="K563" s="418" t="s">
        <v>56</v>
      </c>
      <c r="L563" s="323">
        <v>1</v>
      </c>
    </row>
    <row r="564" spans="1:12" ht="16.5">
      <c r="A564" s="410" t="s">
        <v>4637</v>
      </c>
      <c r="B564" s="412">
        <v>11</v>
      </c>
      <c r="C564" s="436">
        <v>2024</v>
      </c>
      <c r="D564" s="428"/>
      <c r="E564" s="429" t="s">
        <v>4638</v>
      </c>
      <c r="F564" s="429"/>
      <c r="G564" s="429"/>
      <c r="H564" s="412" t="s">
        <v>35</v>
      </c>
      <c r="I564" s="412"/>
      <c r="J564" s="853" t="s">
        <v>4499</v>
      </c>
      <c r="K564" s="418" t="s">
        <v>56</v>
      </c>
      <c r="L564" s="323">
        <v>1</v>
      </c>
    </row>
    <row r="565" spans="1:12" ht="16.5">
      <c r="A565" s="410" t="s">
        <v>4639</v>
      </c>
      <c r="B565" s="412">
        <v>11</v>
      </c>
      <c r="C565" s="436">
        <v>2024</v>
      </c>
      <c r="D565" s="428"/>
      <c r="E565" s="429" t="s">
        <v>4640</v>
      </c>
      <c r="F565" s="429"/>
      <c r="G565" s="429"/>
      <c r="H565" s="412" t="s">
        <v>35</v>
      </c>
      <c r="I565" s="412"/>
      <c r="J565" s="853" t="s">
        <v>4499</v>
      </c>
      <c r="K565" s="418" t="s">
        <v>56</v>
      </c>
      <c r="L565" s="323">
        <v>1</v>
      </c>
    </row>
    <row r="566" spans="1:12" ht="16.5">
      <c r="A566" s="410" t="s">
        <v>4641</v>
      </c>
      <c r="B566" s="412">
        <v>11</v>
      </c>
      <c r="C566" s="436">
        <v>2024</v>
      </c>
      <c r="D566" s="428"/>
      <c r="E566" s="429" t="s">
        <v>4642</v>
      </c>
      <c r="F566" s="429"/>
      <c r="G566" s="429"/>
      <c r="H566" s="412" t="s">
        <v>35</v>
      </c>
      <c r="I566" s="412"/>
      <c r="J566" s="853" t="s">
        <v>4499</v>
      </c>
      <c r="K566" s="418" t="s">
        <v>56</v>
      </c>
      <c r="L566" s="323">
        <v>1</v>
      </c>
    </row>
    <row r="567" spans="1:12" ht="16.5">
      <c r="A567" s="410" t="s">
        <v>4643</v>
      </c>
      <c r="B567" s="412">
        <v>11</v>
      </c>
      <c r="C567" s="436">
        <v>2024</v>
      </c>
      <c r="D567" s="428"/>
      <c r="E567" s="429" t="s">
        <v>4644</v>
      </c>
      <c r="F567" s="429"/>
      <c r="G567" s="429"/>
      <c r="H567" s="412" t="s">
        <v>35</v>
      </c>
      <c r="I567" s="412"/>
      <c r="J567" s="853" t="s">
        <v>4499</v>
      </c>
      <c r="K567" s="418" t="s">
        <v>56</v>
      </c>
      <c r="L567" s="323">
        <v>1</v>
      </c>
    </row>
    <row r="568" spans="1:12" ht="16.5">
      <c r="A568" s="410" t="s">
        <v>4645</v>
      </c>
      <c r="B568" s="412">
        <v>11</v>
      </c>
      <c r="C568" s="436">
        <v>2024</v>
      </c>
      <c r="D568" s="428"/>
      <c r="E568" s="429" t="s">
        <v>4646</v>
      </c>
      <c r="F568" s="429"/>
      <c r="G568" s="429"/>
      <c r="H568" s="412" t="s">
        <v>35</v>
      </c>
      <c r="I568" s="412"/>
      <c r="J568" s="853" t="s">
        <v>4499</v>
      </c>
      <c r="K568" s="418" t="s">
        <v>56</v>
      </c>
      <c r="L568" s="323">
        <v>1</v>
      </c>
    </row>
    <row r="569" spans="1:12" ht="16.5">
      <c r="A569" s="410" t="s">
        <v>4647</v>
      </c>
      <c r="B569" s="412">
        <v>11</v>
      </c>
      <c r="C569" s="436">
        <v>2024</v>
      </c>
      <c r="D569" s="428"/>
      <c r="E569" s="429" t="s">
        <v>4648</v>
      </c>
      <c r="F569" s="429"/>
      <c r="G569" s="429"/>
      <c r="H569" s="412" t="s">
        <v>35</v>
      </c>
      <c r="I569" s="412"/>
      <c r="J569" s="853" t="s">
        <v>4499</v>
      </c>
      <c r="K569" s="418" t="s">
        <v>56</v>
      </c>
      <c r="L569" s="323">
        <v>1</v>
      </c>
    </row>
    <row r="570" spans="1:12" ht="16.5">
      <c r="A570" s="410" t="s">
        <v>4649</v>
      </c>
      <c r="B570" s="412">
        <v>11</v>
      </c>
      <c r="C570" s="436">
        <v>2024</v>
      </c>
      <c r="D570" s="428"/>
      <c r="E570" s="428" t="s">
        <v>4650</v>
      </c>
      <c r="F570" s="429"/>
      <c r="G570" s="415"/>
      <c r="H570" s="412" t="s">
        <v>35</v>
      </c>
      <c r="I570" s="412"/>
      <c r="J570" s="853" t="s">
        <v>4499</v>
      </c>
      <c r="K570" s="418" t="s">
        <v>56</v>
      </c>
      <c r="L570" s="323">
        <v>1</v>
      </c>
    </row>
    <row r="571" spans="1:12" ht="16.5">
      <c r="A571" s="410" t="s">
        <v>4651</v>
      </c>
      <c r="B571" s="412">
        <v>11</v>
      </c>
      <c r="C571" s="412">
        <v>2024</v>
      </c>
      <c r="D571" s="428" t="s">
        <v>4652</v>
      </c>
      <c r="E571" s="428" t="s">
        <v>4653</v>
      </c>
      <c r="F571" s="429"/>
      <c r="G571" s="429" t="s">
        <v>4654</v>
      </c>
      <c r="H571" s="412" t="s">
        <v>35</v>
      </c>
      <c r="I571" s="412"/>
      <c r="J571" s="853"/>
      <c r="K571" s="418" t="s">
        <v>518</v>
      </c>
    </row>
    <row r="572" spans="1:12" ht="16.5">
      <c r="A572" s="410" t="s">
        <v>4655</v>
      </c>
      <c r="B572" s="412">
        <v>11</v>
      </c>
      <c r="C572" s="412">
        <v>2024</v>
      </c>
      <c r="D572" s="428" t="s">
        <v>4656</v>
      </c>
      <c r="E572" s="428" t="s">
        <v>4653</v>
      </c>
      <c r="F572" s="429"/>
      <c r="G572" s="429" t="s">
        <v>4654</v>
      </c>
      <c r="H572" s="412" t="s">
        <v>35</v>
      </c>
      <c r="I572" s="412"/>
      <c r="J572" s="853"/>
      <c r="K572" s="418" t="s">
        <v>518</v>
      </c>
    </row>
    <row r="573" spans="1:12" ht="16.5">
      <c r="A573" s="410" t="s">
        <v>4657</v>
      </c>
      <c r="B573" s="412">
        <v>11</v>
      </c>
      <c r="C573" s="412">
        <v>2024</v>
      </c>
      <c r="D573" s="428" t="s">
        <v>4658</v>
      </c>
      <c r="E573" s="428" t="s">
        <v>4653</v>
      </c>
      <c r="F573" s="429"/>
      <c r="G573" s="429" t="s">
        <v>4654</v>
      </c>
      <c r="H573" s="412" t="s">
        <v>35</v>
      </c>
      <c r="I573" s="412"/>
      <c r="J573" s="853"/>
      <c r="K573" s="418" t="s">
        <v>518</v>
      </c>
    </row>
    <row r="574" spans="1:12" ht="16.5">
      <c r="A574" s="410" t="s">
        <v>4659</v>
      </c>
      <c r="B574" s="412">
        <v>11</v>
      </c>
      <c r="C574" s="412">
        <v>2024</v>
      </c>
      <c r="D574" s="428" t="s">
        <v>4660</v>
      </c>
      <c r="E574" s="428" t="s">
        <v>4653</v>
      </c>
      <c r="F574" s="429"/>
      <c r="G574" s="429" t="s">
        <v>4654</v>
      </c>
      <c r="H574" s="412" t="s">
        <v>35</v>
      </c>
      <c r="I574" s="412"/>
      <c r="J574" s="853"/>
      <c r="K574" s="418" t="s">
        <v>518</v>
      </c>
    </row>
    <row r="575" spans="1:12" ht="16.5">
      <c r="A575" s="410" t="s">
        <v>4661</v>
      </c>
      <c r="B575" s="412">
        <v>11</v>
      </c>
      <c r="C575" s="412">
        <v>2024</v>
      </c>
      <c r="D575" s="428" t="s">
        <v>4662</v>
      </c>
      <c r="E575" s="428" t="s">
        <v>4653</v>
      </c>
      <c r="F575" s="429"/>
      <c r="G575" s="429" t="s">
        <v>4654</v>
      </c>
      <c r="H575" s="412" t="s">
        <v>35</v>
      </c>
      <c r="I575" s="412"/>
      <c r="J575" s="853"/>
      <c r="K575" s="418" t="s">
        <v>518</v>
      </c>
    </row>
    <row r="576" spans="1:12" ht="16.5">
      <c r="A576" s="410" t="s">
        <v>4663</v>
      </c>
      <c r="B576" s="412">
        <v>11</v>
      </c>
      <c r="C576" s="412">
        <v>2024</v>
      </c>
      <c r="D576" s="428" t="s">
        <v>4664</v>
      </c>
      <c r="E576" s="428" t="s">
        <v>4665</v>
      </c>
      <c r="F576" s="429"/>
      <c r="G576" s="428" t="s">
        <v>4666</v>
      </c>
      <c r="H576" s="412" t="s">
        <v>35</v>
      </c>
      <c r="I576" s="412"/>
      <c r="J576" s="853" t="s">
        <v>4499</v>
      </c>
      <c r="K576" s="418" t="s">
        <v>56</v>
      </c>
      <c r="L576" s="323">
        <v>1</v>
      </c>
    </row>
    <row r="577" spans="1:12" ht="33">
      <c r="A577" s="410" t="s">
        <v>4667</v>
      </c>
      <c r="B577" s="412">
        <v>11</v>
      </c>
      <c r="C577" s="412">
        <v>2024</v>
      </c>
      <c r="D577" s="428" t="s">
        <v>4668</v>
      </c>
      <c r="E577" s="428" t="s">
        <v>4668</v>
      </c>
      <c r="F577" s="429"/>
      <c r="G577" s="428" t="s">
        <v>4669</v>
      </c>
      <c r="H577" s="436" t="s">
        <v>62</v>
      </c>
      <c r="I577" s="412"/>
      <c r="J577" s="853"/>
      <c r="K577" s="418" t="s">
        <v>518</v>
      </c>
    </row>
    <row r="578" spans="1:12" ht="16.5">
      <c r="A578" s="410" t="s">
        <v>4670</v>
      </c>
      <c r="B578" s="412">
        <v>11</v>
      </c>
      <c r="C578" s="412">
        <v>2024</v>
      </c>
      <c r="D578" s="428" t="s">
        <v>4671</v>
      </c>
      <c r="E578" s="437" t="s">
        <v>4672</v>
      </c>
      <c r="F578" s="429"/>
      <c r="G578" s="428" t="s">
        <v>4673</v>
      </c>
      <c r="H578" s="412" t="s">
        <v>35</v>
      </c>
      <c r="I578" s="412"/>
      <c r="J578" s="853"/>
      <c r="K578" s="418" t="s">
        <v>518</v>
      </c>
    </row>
    <row r="579" spans="1:12" ht="16.5">
      <c r="A579" s="410" t="s">
        <v>4674</v>
      </c>
      <c r="B579" s="412">
        <v>11</v>
      </c>
      <c r="C579" s="412">
        <v>2024</v>
      </c>
      <c r="D579" s="428" t="s">
        <v>4675</v>
      </c>
      <c r="E579" s="437" t="s">
        <v>4672</v>
      </c>
      <c r="F579" s="429"/>
      <c r="G579" s="428" t="s">
        <v>4676</v>
      </c>
      <c r="H579" s="412" t="s">
        <v>35</v>
      </c>
      <c r="I579" s="412"/>
      <c r="J579" s="853" t="s">
        <v>1592</v>
      </c>
      <c r="K579" s="418" t="s">
        <v>56</v>
      </c>
      <c r="L579" s="323">
        <v>1</v>
      </c>
    </row>
    <row r="580" spans="1:12" ht="16.5">
      <c r="A580" s="410" t="s">
        <v>4677</v>
      </c>
      <c r="B580" s="412">
        <v>11</v>
      </c>
      <c r="C580" s="412">
        <v>2024</v>
      </c>
      <c r="D580" s="428" t="s">
        <v>4678</v>
      </c>
      <c r="E580" s="437" t="s">
        <v>4672</v>
      </c>
      <c r="F580" s="429"/>
      <c r="G580" s="428" t="s">
        <v>4679</v>
      </c>
      <c r="H580" s="412" t="s">
        <v>35</v>
      </c>
      <c r="I580" s="412"/>
      <c r="J580" s="853" t="s">
        <v>1592</v>
      </c>
      <c r="K580" s="418" t="s">
        <v>56</v>
      </c>
      <c r="L580" s="323">
        <v>1</v>
      </c>
    </row>
    <row r="581" spans="1:12" ht="16.5">
      <c r="A581" s="410" t="s">
        <v>4680</v>
      </c>
      <c r="B581" s="412">
        <v>11</v>
      </c>
      <c r="C581" s="412">
        <v>2024</v>
      </c>
      <c r="D581" s="429" t="s">
        <v>4681</v>
      </c>
      <c r="E581" s="428" t="s">
        <v>4682</v>
      </c>
      <c r="F581" s="429"/>
      <c r="G581" s="428" t="s">
        <v>4683</v>
      </c>
      <c r="H581" s="412" t="s">
        <v>35</v>
      </c>
      <c r="I581" s="412"/>
      <c r="J581" s="853"/>
      <c r="K581" s="418" t="s">
        <v>518</v>
      </c>
    </row>
    <row r="582" spans="1:12" ht="16.5">
      <c r="A582" s="410" t="s">
        <v>4684</v>
      </c>
      <c r="B582" s="412">
        <v>11</v>
      </c>
      <c r="C582" s="412">
        <v>2024</v>
      </c>
      <c r="D582" s="428" t="s">
        <v>4681</v>
      </c>
      <c r="E582" s="428" t="s">
        <v>4682</v>
      </c>
      <c r="F582" s="429"/>
      <c r="G582" s="428" t="s">
        <v>4685</v>
      </c>
      <c r="H582" s="412" t="s">
        <v>35</v>
      </c>
      <c r="I582" s="412"/>
      <c r="J582" s="853"/>
      <c r="K582" s="418" t="s">
        <v>518</v>
      </c>
    </row>
    <row r="583" spans="1:12" ht="16.5">
      <c r="A583" s="410" t="s">
        <v>4686</v>
      </c>
      <c r="B583" s="412">
        <v>11</v>
      </c>
      <c r="C583" s="412">
        <v>2024</v>
      </c>
      <c r="D583" s="428" t="s">
        <v>4687</v>
      </c>
      <c r="E583" s="428" t="s">
        <v>4682</v>
      </c>
      <c r="F583" s="429"/>
      <c r="G583" s="428" t="s">
        <v>4688</v>
      </c>
      <c r="H583" s="412" t="s">
        <v>35</v>
      </c>
      <c r="I583" s="412"/>
      <c r="J583" s="853"/>
      <c r="K583" s="418" t="s">
        <v>518</v>
      </c>
    </row>
    <row r="584" spans="1:12" ht="16.5">
      <c r="A584" s="410" t="s">
        <v>4689</v>
      </c>
      <c r="B584" s="412">
        <v>11</v>
      </c>
      <c r="C584" s="412">
        <v>2024</v>
      </c>
      <c r="D584" s="428" t="s">
        <v>4690</v>
      </c>
      <c r="E584" s="428" t="s">
        <v>4682</v>
      </c>
      <c r="F584" s="429"/>
      <c r="G584" s="428" t="s">
        <v>4691</v>
      </c>
      <c r="H584" s="412" t="s">
        <v>35</v>
      </c>
      <c r="I584" s="412"/>
      <c r="J584" s="853"/>
      <c r="K584" s="418" t="s">
        <v>518</v>
      </c>
    </row>
    <row r="585" spans="1:12" ht="16.5">
      <c r="A585" s="410" t="s">
        <v>4692</v>
      </c>
      <c r="B585" s="412">
        <v>11</v>
      </c>
      <c r="C585" s="412">
        <v>2024</v>
      </c>
      <c r="D585" s="428" t="s">
        <v>4693</v>
      </c>
      <c r="E585" s="428" t="s">
        <v>4682</v>
      </c>
      <c r="F585" s="429"/>
      <c r="G585" s="428" t="s">
        <v>4694</v>
      </c>
      <c r="H585" s="412" t="s">
        <v>35</v>
      </c>
      <c r="I585" s="412"/>
      <c r="J585" s="853"/>
      <c r="K585" s="418" t="s">
        <v>518</v>
      </c>
    </row>
    <row r="586" spans="1:12" ht="16.5">
      <c r="A586" s="410" t="s">
        <v>4695</v>
      </c>
      <c r="B586" s="412">
        <v>11</v>
      </c>
      <c r="C586" s="412">
        <v>2024</v>
      </c>
      <c r="D586" s="428" t="s">
        <v>4696</v>
      </c>
      <c r="E586" s="428" t="s">
        <v>4682</v>
      </c>
      <c r="F586" s="429"/>
      <c r="G586" s="428" t="s">
        <v>4697</v>
      </c>
      <c r="H586" s="412" t="s">
        <v>35</v>
      </c>
      <c r="I586" s="412"/>
      <c r="J586" s="853"/>
      <c r="K586" s="418" t="s">
        <v>518</v>
      </c>
    </row>
    <row r="587" spans="1:12" ht="16.5">
      <c r="A587" s="410" t="s">
        <v>4698</v>
      </c>
      <c r="B587" s="412">
        <v>11</v>
      </c>
      <c r="C587" s="412">
        <v>2024</v>
      </c>
      <c r="D587" s="428" t="s">
        <v>4699</v>
      </c>
      <c r="E587" s="428" t="s">
        <v>4682</v>
      </c>
      <c r="F587" s="429"/>
      <c r="G587" s="428" t="s">
        <v>4697</v>
      </c>
      <c r="H587" s="412" t="s">
        <v>35</v>
      </c>
      <c r="I587" s="412"/>
      <c r="J587" s="853"/>
      <c r="K587" s="418" t="s">
        <v>518</v>
      </c>
    </row>
    <row r="588" spans="1:12" ht="16.5">
      <c r="A588" s="410" t="s">
        <v>4700</v>
      </c>
      <c r="B588" s="412">
        <v>11</v>
      </c>
      <c r="C588" s="412">
        <v>2024</v>
      </c>
      <c r="D588" s="428" t="s">
        <v>4701</v>
      </c>
      <c r="E588" s="428" t="s">
        <v>4682</v>
      </c>
      <c r="F588" s="429"/>
      <c r="G588" s="428" t="s">
        <v>4702</v>
      </c>
      <c r="H588" s="412" t="s">
        <v>35</v>
      </c>
      <c r="I588" s="412"/>
      <c r="J588" s="853"/>
      <c r="K588" s="418" t="s">
        <v>518</v>
      </c>
    </row>
    <row r="589" spans="1:12" ht="16.5">
      <c r="A589" s="410" t="s">
        <v>4703</v>
      </c>
      <c r="B589" s="412">
        <v>11</v>
      </c>
      <c r="C589" s="412">
        <v>2024</v>
      </c>
      <c r="D589" s="428" t="s">
        <v>4704</v>
      </c>
      <c r="E589" s="428" t="s">
        <v>4705</v>
      </c>
      <c r="F589" s="429"/>
      <c r="G589" s="428" t="s">
        <v>4706</v>
      </c>
      <c r="H589" s="412" t="s">
        <v>35</v>
      </c>
      <c r="I589" s="412"/>
      <c r="J589" s="853"/>
      <c r="K589" s="418" t="s">
        <v>518</v>
      </c>
    </row>
    <row r="590" spans="1:12" ht="16.5">
      <c r="A590" s="410" t="s">
        <v>4707</v>
      </c>
      <c r="B590" s="412">
        <v>11</v>
      </c>
      <c r="C590" s="412">
        <v>2024</v>
      </c>
      <c r="D590" s="428" t="s">
        <v>4708</v>
      </c>
      <c r="E590" s="428" t="s">
        <v>4709</v>
      </c>
      <c r="F590" s="429"/>
      <c r="G590" s="428" t="s">
        <v>4710</v>
      </c>
      <c r="H590" s="412" t="s">
        <v>516</v>
      </c>
      <c r="I590" s="412"/>
      <c r="J590" s="853"/>
      <c r="K590" s="418" t="s">
        <v>518</v>
      </c>
    </row>
    <row r="591" spans="1:12" ht="16.5">
      <c r="A591" s="410" t="s">
        <v>4711</v>
      </c>
      <c r="B591" s="412">
        <v>11</v>
      </c>
      <c r="C591" s="412">
        <v>2024</v>
      </c>
      <c r="D591" s="428" t="s">
        <v>4712</v>
      </c>
      <c r="E591" s="428" t="s">
        <v>4713</v>
      </c>
      <c r="F591" s="429"/>
      <c r="G591" s="429" t="s">
        <v>4714</v>
      </c>
      <c r="H591" s="412" t="s">
        <v>35</v>
      </c>
      <c r="I591" s="412"/>
      <c r="J591" s="853" t="s">
        <v>4715</v>
      </c>
      <c r="K591" s="418" t="s">
        <v>56</v>
      </c>
      <c r="L591" s="323">
        <v>1</v>
      </c>
    </row>
    <row r="592" spans="1:12" ht="16.5">
      <c r="A592" s="410" t="s">
        <v>4716</v>
      </c>
      <c r="B592" s="412">
        <v>11</v>
      </c>
      <c r="C592" s="412">
        <v>2024</v>
      </c>
      <c r="D592" s="428" t="s">
        <v>4717</v>
      </c>
      <c r="E592" s="428" t="s">
        <v>4718</v>
      </c>
      <c r="F592" s="429"/>
      <c r="G592" s="429" t="s">
        <v>4714</v>
      </c>
      <c r="H592" s="412" t="s">
        <v>35</v>
      </c>
      <c r="I592" s="412"/>
      <c r="J592" s="853" t="s">
        <v>4715</v>
      </c>
      <c r="K592" s="418" t="s">
        <v>56</v>
      </c>
      <c r="L592" s="323">
        <v>1</v>
      </c>
    </row>
    <row r="593" spans="1:12" ht="16.5">
      <c r="A593" s="410" t="s">
        <v>4719</v>
      </c>
      <c r="B593" s="412">
        <v>11</v>
      </c>
      <c r="C593" s="412">
        <v>2024</v>
      </c>
      <c r="D593" s="428" t="s">
        <v>4720</v>
      </c>
      <c r="E593" s="428" t="s">
        <v>4721</v>
      </c>
      <c r="F593" s="429"/>
      <c r="G593" s="429" t="s">
        <v>4714</v>
      </c>
      <c r="H593" s="412" t="s">
        <v>35</v>
      </c>
      <c r="I593" s="412"/>
      <c r="J593" s="853" t="s">
        <v>4715</v>
      </c>
      <c r="K593" s="418" t="s">
        <v>56</v>
      </c>
      <c r="L593" s="323">
        <v>1</v>
      </c>
    </row>
    <row r="594" spans="1:12" ht="16.5">
      <c r="A594" s="410" t="s">
        <v>4722</v>
      </c>
      <c r="B594" s="412">
        <v>11</v>
      </c>
      <c r="C594" s="412">
        <v>2024</v>
      </c>
      <c r="D594" s="428" t="s">
        <v>4723</v>
      </c>
      <c r="E594" s="428" t="s">
        <v>4724</v>
      </c>
      <c r="F594" s="429"/>
      <c r="G594" s="429" t="s">
        <v>4714</v>
      </c>
      <c r="H594" s="412" t="s">
        <v>35</v>
      </c>
      <c r="I594" s="412"/>
      <c r="J594" s="853" t="s">
        <v>4715</v>
      </c>
      <c r="K594" s="418" t="s">
        <v>56</v>
      </c>
      <c r="L594" s="323">
        <v>1</v>
      </c>
    </row>
    <row r="595" spans="1:12" ht="16.5">
      <c r="A595" s="410" t="s">
        <v>4725</v>
      </c>
      <c r="B595" s="412">
        <v>11</v>
      </c>
      <c r="C595" s="412">
        <v>2024</v>
      </c>
      <c r="D595" s="428" t="s">
        <v>4726</v>
      </c>
      <c r="E595" s="428" t="s">
        <v>4727</v>
      </c>
      <c r="F595" s="429"/>
      <c r="G595" s="429" t="s">
        <v>4714</v>
      </c>
      <c r="H595" s="412" t="s">
        <v>35</v>
      </c>
      <c r="I595" s="412"/>
      <c r="J595" s="853" t="s">
        <v>4715</v>
      </c>
      <c r="K595" s="418" t="s">
        <v>56</v>
      </c>
      <c r="L595" s="323">
        <v>1</v>
      </c>
    </row>
    <row r="596" spans="1:12" ht="16.5">
      <c r="A596" s="410" t="s">
        <v>4728</v>
      </c>
      <c r="B596" s="412">
        <v>11</v>
      </c>
      <c r="C596" s="412">
        <v>2024</v>
      </c>
      <c r="D596" s="428" t="s">
        <v>4729</v>
      </c>
      <c r="E596" s="428" t="s">
        <v>4558</v>
      </c>
      <c r="F596" s="429"/>
      <c r="G596" s="429" t="s">
        <v>4714</v>
      </c>
      <c r="H596" s="412" t="s">
        <v>35</v>
      </c>
      <c r="I596" s="412"/>
      <c r="J596" s="853" t="s">
        <v>4715</v>
      </c>
      <c r="K596" s="418" t="s">
        <v>56</v>
      </c>
      <c r="L596" s="323">
        <v>1</v>
      </c>
    </row>
    <row r="597" spans="1:12" ht="16.5">
      <c r="A597" s="410" t="s">
        <v>4730</v>
      </c>
      <c r="B597" s="412">
        <v>11</v>
      </c>
      <c r="C597" s="412">
        <v>2024</v>
      </c>
      <c r="D597" s="428" t="s">
        <v>4731</v>
      </c>
      <c r="E597" s="428" t="s">
        <v>4732</v>
      </c>
      <c r="F597" s="429"/>
      <c r="G597" s="429" t="s">
        <v>4714</v>
      </c>
      <c r="H597" s="412" t="s">
        <v>35</v>
      </c>
      <c r="I597" s="412"/>
      <c r="J597" s="853" t="s">
        <v>4715</v>
      </c>
      <c r="K597" s="418" t="s">
        <v>56</v>
      </c>
      <c r="L597" s="323">
        <v>1</v>
      </c>
    </row>
    <row r="598" spans="1:12" ht="16.5">
      <c r="A598" s="410" t="s">
        <v>4733</v>
      </c>
      <c r="B598" s="412">
        <v>11</v>
      </c>
      <c r="C598" s="412">
        <v>2024</v>
      </c>
      <c r="D598" s="428" t="s">
        <v>4734</v>
      </c>
      <c r="E598" s="428" t="s">
        <v>4735</v>
      </c>
      <c r="F598" s="429"/>
      <c r="G598" s="429" t="s">
        <v>4714</v>
      </c>
      <c r="H598" s="412" t="s">
        <v>35</v>
      </c>
      <c r="I598" s="412"/>
      <c r="J598" s="853" t="s">
        <v>4715</v>
      </c>
      <c r="K598" s="418" t="s">
        <v>56</v>
      </c>
      <c r="L598" s="323">
        <v>1</v>
      </c>
    </row>
    <row r="599" spans="1:12" ht="16.5">
      <c r="A599" s="410" t="s">
        <v>4736</v>
      </c>
      <c r="B599" s="412">
        <v>11</v>
      </c>
      <c r="C599" s="412">
        <v>2024</v>
      </c>
      <c r="D599" s="428" t="s">
        <v>4737</v>
      </c>
      <c r="E599" s="428" t="s">
        <v>4738</v>
      </c>
      <c r="F599" s="429"/>
      <c r="G599" s="429" t="s">
        <v>4714</v>
      </c>
      <c r="H599" s="412" t="s">
        <v>35</v>
      </c>
      <c r="I599" s="412"/>
      <c r="J599" s="853" t="s">
        <v>4715</v>
      </c>
      <c r="K599" s="418" t="s">
        <v>56</v>
      </c>
      <c r="L599" s="323">
        <v>1</v>
      </c>
    </row>
    <row r="600" spans="1:12" ht="16.5">
      <c r="A600" s="410" t="s">
        <v>4739</v>
      </c>
      <c r="B600" s="412">
        <v>11</v>
      </c>
      <c r="C600" s="412">
        <v>2024</v>
      </c>
      <c r="D600" s="428" t="s">
        <v>4740</v>
      </c>
      <c r="E600" s="428" t="s">
        <v>4741</v>
      </c>
      <c r="F600" s="429"/>
      <c r="G600" s="429" t="s">
        <v>4714</v>
      </c>
      <c r="H600" s="412" t="s">
        <v>35</v>
      </c>
      <c r="I600" s="412"/>
      <c r="J600" s="853" t="s">
        <v>4715</v>
      </c>
      <c r="K600" s="418" t="s">
        <v>56</v>
      </c>
      <c r="L600" s="323">
        <v>1</v>
      </c>
    </row>
    <row r="601" spans="1:12" ht="16.5">
      <c r="A601" s="410" t="s">
        <v>4742</v>
      </c>
      <c r="B601" s="412">
        <v>11</v>
      </c>
      <c r="C601" s="412">
        <v>2024</v>
      </c>
      <c r="D601" s="428" t="s">
        <v>4743</v>
      </c>
      <c r="E601" s="428" t="s">
        <v>4744</v>
      </c>
      <c r="F601" s="429"/>
      <c r="G601" s="429" t="s">
        <v>4714</v>
      </c>
      <c r="H601" s="412" t="s">
        <v>35</v>
      </c>
      <c r="I601" s="412"/>
      <c r="J601" s="853" t="s">
        <v>4715</v>
      </c>
      <c r="K601" s="418" t="s">
        <v>56</v>
      </c>
      <c r="L601" s="323">
        <v>1</v>
      </c>
    </row>
    <row r="602" spans="1:12" ht="16.5">
      <c r="A602" s="410" t="s">
        <v>4745</v>
      </c>
      <c r="B602" s="412">
        <v>11</v>
      </c>
      <c r="C602" s="412">
        <v>2024</v>
      </c>
      <c r="D602" s="428" t="s">
        <v>4746</v>
      </c>
      <c r="E602" s="428" t="s">
        <v>4747</v>
      </c>
      <c r="F602" s="429"/>
      <c r="G602" s="429" t="s">
        <v>4714</v>
      </c>
      <c r="H602" s="412" t="s">
        <v>35</v>
      </c>
      <c r="I602" s="412"/>
      <c r="J602" s="853" t="s">
        <v>4715</v>
      </c>
      <c r="K602" s="418" t="s">
        <v>56</v>
      </c>
      <c r="L602" s="323">
        <v>1</v>
      </c>
    </row>
    <row r="603" spans="1:12" ht="16.5">
      <c r="A603" s="410" t="s">
        <v>4748</v>
      </c>
      <c r="B603" s="412">
        <v>11</v>
      </c>
      <c r="C603" s="412">
        <v>2024</v>
      </c>
      <c r="D603" s="428" t="s">
        <v>4749</v>
      </c>
      <c r="E603" s="428" t="s">
        <v>4750</v>
      </c>
      <c r="F603" s="429"/>
      <c r="G603" s="429" t="s">
        <v>4714</v>
      </c>
      <c r="H603" s="412" t="s">
        <v>35</v>
      </c>
      <c r="I603" s="412"/>
      <c r="J603" s="853" t="s">
        <v>4715</v>
      </c>
      <c r="K603" s="418" t="s">
        <v>56</v>
      </c>
      <c r="L603" s="323">
        <v>1</v>
      </c>
    </row>
    <row r="604" spans="1:12" ht="16.5">
      <c r="A604" s="410" t="s">
        <v>4751</v>
      </c>
      <c r="B604" s="412">
        <v>11</v>
      </c>
      <c r="C604" s="412">
        <v>2024</v>
      </c>
      <c r="D604" s="428" t="s">
        <v>4752</v>
      </c>
      <c r="E604" s="428" t="s">
        <v>4753</v>
      </c>
      <c r="F604" s="429"/>
      <c r="G604" s="429" t="s">
        <v>4714</v>
      </c>
      <c r="H604" s="412" t="s">
        <v>35</v>
      </c>
      <c r="I604" s="412"/>
      <c r="J604" s="853" t="s">
        <v>4715</v>
      </c>
      <c r="K604" s="418" t="s">
        <v>56</v>
      </c>
      <c r="L604" s="323">
        <v>1</v>
      </c>
    </row>
    <row r="605" spans="1:12" ht="49.5">
      <c r="A605" s="410" t="s">
        <v>4754</v>
      </c>
      <c r="B605" s="412">
        <v>11</v>
      </c>
      <c r="C605" s="412">
        <v>2024</v>
      </c>
      <c r="D605" s="428" t="s">
        <v>4755</v>
      </c>
      <c r="E605" s="428" t="s">
        <v>4756</v>
      </c>
      <c r="F605" s="429"/>
      <c r="G605" s="429" t="s">
        <v>4757</v>
      </c>
      <c r="H605" s="412" t="s">
        <v>35</v>
      </c>
      <c r="I605" s="412"/>
      <c r="J605" s="853" t="s">
        <v>4758</v>
      </c>
      <c r="K605" s="418" t="s">
        <v>56</v>
      </c>
      <c r="L605" s="323">
        <v>1</v>
      </c>
    </row>
    <row r="606" spans="1:12" ht="16.5">
      <c r="A606" s="410" t="s">
        <v>4759</v>
      </c>
      <c r="B606" s="412">
        <v>11</v>
      </c>
      <c r="C606" s="412">
        <v>2024</v>
      </c>
      <c r="D606" s="429" t="s">
        <v>4760</v>
      </c>
      <c r="E606" s="429" t="s">
        <v>4760</v>
      </c>
      <c r="F606" s="429"/>
      <c r="G606" s="429" t="s">
        <v>4761</v>
      </c>
      <c r="H606" s="412" t="s">
        <v>35</v>
      </c>
      <c r="I606" s="412"/>
      <c r="J606" s="853" t="s">
        <v>4715</v>
      </c>
      <c r="K606" s="418" t="s">
        <v>56</v>
      </c>
      <c r="L606" s="323">
        <v>1</v>
      </c>
    </row>
    <row r="607" spans="1:12" ht="16.5">
      <c r="A607" s="410" t="s">
        <v>4762</v>
      </c>
      <c r="B607" s="412">
        <v>11</v>
      </c>
      <c r="C607" s="412">
        <v>2024</v>
      </c>
      <c r="D607" s="429" t="s">
        <v>4763</v>
      </c>
      <c r="E607" s="429" t="s">
        <v>4763</v>
      </c>
      <c r="F607" s="429"/>
      <c r="G607" s="429" t="s">
        <v>4764</v>
      </c>
      <c r="H607" s="412" t="s">
        <v>35</v>
      </c>
      <c r="I607" s="412"/>
      <c r="J607" s="853" t="s">
        <v>4715</v>
      </c>
      <c r="K607" s="418" t="s">
        <v>56</v>
      </c>
      <c r="L607" s="323">
        <v>1</v>
      </c>
    </row>
    <row r="608" spans="1:12" ht="16.5">
      <c r="A608" s="410" t="s">
        <v>4765</v>
      </c>
      <c r="B608" s="412">
        <v>11</v>
      </c>
      <c r="C608" s="412">
        <v>2024</v>
      </c>
      <c r="D608" s="429" t="s">
        <v>4766</v>
      </c>
      <c r="E608" s="429" t="s">
        <v>4766</v>
      </c>
      <c r="F608" s="429"/>
      <c r="G608" s="429" t="s">
        <v>4767</v>
      </c>
      <c r="H608" s="412" t="s">
        <v>35</v>
      </c>
      <c r="I608" s="412"/>
      <c r="J608" s="853" t="s">
        <v>4715</v>
      </c>
      <c r="K608" s="418" t="s">
        <v>56</v>
      </c>
      <c r="L608" s="323">
        <v>1</v>
      </c>
    </row>
    <row r="609" spans="1:12" ht="16.5">
      <c r="A609" s="410" t="s">
        <v>4768</v>
      </c>
      <c r="B609" s="412">
        <v>11</v>
      </c>
      <c r="C609" s="412">
        <v>2024</v>
      </c>
      <c r="D609" s="429" t="s">
        <v>4769</v>
      </c>
      <c r="E609" s="429" t="s">
        <v>4769</v>
      </c>
      <c r="F609" s="429"/>
      <c r="G609" s="429" t="s">
        <v>4770</v>
      </c>
      <c r="H609" s="412" t="s">
        <v>35</v>
      </c>
      <c r="I609" s="412"/>
      <c r="J609" s="853" t="s">
        <v>4715</v>
      </c>
      <c r="K609" s="418" t="s">
        <v>56</v>
      </c>
      <c r="L609" s="323">
        <v>1</v>
      </c>
    </row>
    <row r="610" spans="1:12" ht="16.5">
      <c r="A610" s="410" t="s">
        <v>4771</v>
      </c>
      <c r="B610" s="412">
        <v>11</v>
      </c>
      <c r="C610" s="412">
        <v>2024</v>
      </c>
      <c r="D610" s="429" t="s">
        <v>4772</v>
      </c>
      <c r="E610" s="429" t="s">
        <v>4772</v>
      </c>
      <c r="F610" s="429"/>
      <c r="G610" s="429" t="s">
        <v>4773</v>
      </c>
      <c r="H610" s="412" t="s">
        <v>35</v>
      </c>
      <c r="I610" s="412"/>
      <c r="J610" s="853" t="s">
        <v>4715</v>
      </c>
      <c r="K610" s="418" t="s">
        <v>56</v>
      </c>
      <c r="L610" s="323">
        <v>1</v>
      </c>
    </row>
    <row r="611" spans="1:12" ht="16.5">
      <c r="A611" s="410" t="s">
        <v>4774</v>
      </c>
      <c r="B611" s="412">
        <v>11</v>
      </c>
      <c r="C611" s="412">
        <v>2024</v>
      </c>
      <c r="D611" s="429" t="s">
        <v>4775</v>
      </c>
      <c r="E611" s="429" t="s">
        <v>4775</v>
      </c>
      <c r="F611" s="429"/>
      <c r="G611" s="429" t="s">
        <v>4776</v>
      </c>
      <c r="H611" s="412" t="s">
        <v>35</v>
      </c>
      <c r="I611" s="412"/>
      <c r="J611" s="853" t="s">
        <v>4715</v>
      </c>
      <c r="K611" s="418" t="s">
        <v>56</v>
      </c>
      <c r="L611" s="323">
        <v>1</v>
      </c>
    </row>
    <row r="612" spans="1:12" ht="16.5">
      <c r="A612" s="410" t="s">
        <v>4777</v>
      </c>
      <c r="B612" s="412">
        <v>11</v>
      </c>
      <c r="C612" s="412">
        <v>2024</v>
      </c>
      <c r="D612" s="429" t="s">
        <v>4778</v>
      </c>
      <c r="E612" s="429" t="s">
        <v>4778</v>
      </c>
      <c r="F612" s="429"/>
      <c r="G612" s="429" t="s">
        <v>4773</v>
      </c>
      <c r="H612" s="412" t="s">
        <v>35</v>
      </c>
      <c r="I612" s="412"/>
      <c r="J612" s="853" t="s">
        <v>4715</v>
      </c>
      <c r="K612" s="418" t="s">
        <v>56</v>
      </c>
      <c r="L612" s="323">
        <v>1</v>
      </c>
    </row>
    <row r="613" spans="1:12" ht="16.5">
      <c r="A613" s="410" t="s">
        <v>4779</v>
      </c>
      <c r="B613" s="412">
        <v>11</v>
      </c>
      <c r="C613" s="412">
        <v>2024</v>
      </c>
      <c r="D613" s="429" t="s">
        <v>4780</v>
      </c>
      <c r="E613" s="429" t="s">
        <v>4780</v>
      </c>
      <c r="F613" s="429"/>
      <c r="G613" s="429" t="s">
        <v>4781</v>
      </c>
      <c r="H613" s="412" t="s">
        <v>35</v>
      </c>
      <c r="I613" s="412"/>
      <c r="J613" s="853" t="s">
        <v>4715</v>
      </c>
      <c r="K613" s="418" t="s">
        <v>56</v>
      </c>
      <c r="L613" s="323">
        <v>1</v>
      </c>
    </row>
    <row r="614" spans="1:12" ht="16.5">
      <c r="A614" s="410" t="s">
        <v>4782</v>
      </c>
      <c r="B614" s="412">
        <v>11</v>
      </c>
      <c r="C614" s="412">
        <v>2024</v>
      </c>
      <c r="D614" s="429" t="s">
        <v>4783</v>
      </c>
      <c r="E614" s="429" t="s">
        <v>4783</v>
      </c>
      <c r="F614" s="429"/>
      <c r="G614" s="429" t="s">
        <v>4781</v>
      </c>
      <c r="H614" s="412" t="s">
        <v>35</v>
      </c>
      <c r="I614" s="412"/>
      <c r="J614" s="853" t="s">
        <v>4715</v>
      </c>
      <c r="K614" s="418" t="s">
        <v>56</v>
      </c>
      <c r="L614" s="323">
        <v>1</v>
      </c>
    </row>
    <row r="615" spans="1:12" ht="16.5">
      <c r="A615" s="410" t="s">
        <v>4784</v>
      </c>
      <c r="B615" s="412">
        <v>11</v>
      </c>
      <c r="C615" s="412">
        <v>2024</v>
      </c>
      <c r="D615" s="429" t="s">
        <v>4785</v>
      </c>
      <c r="E615" s="429" t="s">
        <v>4785</v>
      </c>
      <c r="F615" s="429"/>
      <c r="G615" s="429" t="s">
        <v>4786</v>
      </c>
      <c r="H615" s="412" t="s">
        <v>35</v>
      </c>
      <c r="I615" s="412"/>
      <c r="J615" s="853" t="s">
        <v>4715</v>
      </c>
      <c r="K615" s="418" t="s">
        <v>56</v>
      </c>
      <c r="L615" s="323">
        <v>1</v>
      </c>
    </row>
    <row r="616" spans="1:12" ht="16.5">
      <c r="A616" s="410" t="s">
        <v>4787</v>
      </c>
      <c r="B616" s="412">
        <v>11</v>
      </c>
      <c r="C616" s="412">
        <v>2024</v>
      </c>
      <c r="D616" s="429" t="s">
        <v>4788</v>
      </c>
      <c r="E616" s="429" t="s">
        <v>4788</v>
      </c>
      <c r="F616" s="429"/>
      <c r="G616" s="429" t="s">
        <v>4789</v>
      </c>
      <c r="H616" s="412" t="s">
        <v>35</v>
      </c>
      <c r="I616" s="412"/>
      <c r="J616" s="853" t="s">
        <v>4715</v>
      </c>
      <c r="K616" s="418" t="s">
        <v>56</v>
      </c>
      <c r="L616" s="323">
        <v>1</v>
      </c>
    </row>
    <row r="617" spans="1:12" ht="16.5">
      <c r="A617" s="410" t="s">
        <v>4790</v>
      </c>
      <c r="B617" s="412">
        <v>11</v>
      </c>
      <c r="C617" s="412">
        <v>2024</v>
      </c>
      <c r="D617" s="429" t="s">
        <v>4791</v>
      </c>
      <c r="E617" s="429" t="s">
        <v>4791</v>
      </c>
      <c r="F617" s="429"/>
      <c r="G617" s="429" t="s">
        <v>4792</v>
      </c>
      <c r="H617" s="412" t="s">
        <v>35</v>
      </c>
      <c r="I617" s="412"/>
      <c r="J617" s="853" t="s">
        <v>4715</v>
      </c>
      <c r="K617" s="418" t="s">
        <v>56</v>
      </c>
      <c r="L617" s="323">
        <v>1</v>
      </c>
    </row>
    <row r="618" spans="1:12" ht="16.5">
      <c r="A618" s="410" t="s">
        <v>4793</v>
      </c>
      <c r="B618" s="412">
        <v>11</v>
      </c>
      <c r="C618" s="412">
        <v>2024</v>
      </c>
      <c r="D618" s="429" t="s">
        <v>4794</v>
      </c>
      <c r="E618" s="429" t="s">
        <v>4794</v>
      </c>
      <c r="F618" s="429"/>
      <c r="G618" s="429" t="s">
        <v>4781</v>
      </c>
      <c r="H618" s="412" t="s">
        <v>35</v>
      </c>
      <c r="I618" s="412"/>
      <c r="J618" s="853" t="s">
        <v>4715</v>
      </c>
      <c r="K618" s="418" t="s">
        <v>56</v>
      </c>
      <c r="L618" s="323">
        <v>1</v>
      </c>
    </row>
    <row r="619" spans="1:12" ht="16.5">
      <c r="A619" s="410" t="s">
        <v>4795</v>
      </c>
      <c r="B619" s="412">
        <v>11</v>
      </c>
      <c r="C619" s="412">
        <v>2024</v>
      </c>
      <c r="D619" s="429" t="s">
        <v>4796</v>
      </c>
      <c r="E619" s="429" t="s">
        <v>4796</v>
      </c>
      <c r="F619" s="429"/>
      <c r="G619" s="429" t="s">
        <v>4797</v>
      </c>
      <c r="H619" s="412" t="s">
        <v>35</v>
      </c>
      <c r="I619" s="412"/>
      <c r="J619" s="853" t="s">
        <v>4715</v>
      </c>
      <c r="K619" s="418" t="s">
        <v>56</v>
      </c>
      <c r="L619" s="323">
        <v>1</v>
      </c>
    </row>
    <row r="620" spans="1:12" ht="16.5">
      <c r="A620" s="410" t="s">
        <v>4798</v>
      </c>
      <c r="B620" s="412">
        <v>11</v>
      </c>
      <c r="C620" s="412">
        <v>2024</v>
      </c>
      <c r="D620" s="429" t="s">
        <v>4537</v>
      </c>
      <c r="E620" s="429" t="s">
        <v>4537</v>
      </c>
      <c r="F620" s="429"/>
      <c r="G620" s="429" t="s">
        <v>4767</v>
      </c>
      <c r="H620" s="412" t="s">
        <v>35</v>
      </c>
      <c r="I620" s="412"/>
      <c r="J620" s="853" t="s">
        <v>4715</v>
      </c>
      <c r="K620" s="418" t="s">
        <v>56</v>
      </c>
      <c r="L620" s="323">
        <v>1</v>
      </c>
    </row>
    <row r="621" spans="1:12" ht="16.5">
      <c r="A621" s="410" t="s">
        <v>4799</v>
      </c>
      <c r="B621" s="412">
        <v>11</v>
      </c>
      <c r="C621" s="412">
        <v>2024</v>
      </c>
      <c r="D621" s="429" t="s">
        <v>4800</v>
      </c>
      <c r="E621" s="429" t="s">
        <v>4800</v>
      </c>
      <c r="F621" s="429"/>
      <c r="G621" s="429" t="s">
        <v>4776</v>
      </c>
      <c r="H621" s="412" t="s">
        <v>35</v>
      </c>
      <c r="I621" s="412"/>
      <c r="J621" s="853" t="s">
        <v>4715</v>
      </c>
      <c r="K621" s="418" t="s">
        <v>56</v>
      </c>
      <c r="L621" s="323">
        <v>1</v>
      </c>
    </row>
    <row r="622" spans="1:12" ht="16.5">
      <c r="A622" s="410" t="s">
        <v>4801</v>
      </c>
      <c r="B622" s="412">
        <v>11</v>
      </c>
      <c r="C622" s="412">
        <v>2024</v>
      </c>
      <c r="D622" s="429" t="s">
        <v>4802</v>
      </c>
      <c r="E622" s="429" t="s">
        <v>4802</v>
      </c>
      <c r="F622" s="429"/>
      <c r="G622" s="429" t="s">
        <v>4803</v>
      </c>
      <c r="H622" s="412" t="s">
        <v>35</v>
      </c>
      <c r="I622" s="412"/>
      <c r="J622" s="853" t="s">
        <v>4715</v>
      </c>
      <c r="K622" s="418" t="s">
        <v>56</v>
      </c>
      <c r="L622" s="323">
        <v>1</v>
      </c>
    </row>
    <row r="623" spans="1:12" ht="16.5">
      <c r="A623" s="410" t="s">
        <v>4804</v>
      </c>
      <c r="B623" s="412">
        <v>11</v>
      </c>
      <c r="C623" s="412">
        <v>2024</v>
      </c>
      <c r="D623" s="429" t="s">
        <v>4805</v>
      </c>
      <c r="E623" s="429" t="s">
        <v>4805</v>
      </c>
      <c r="F623" s="429"/>
      <c r="G623" s="429" t="s">
        <v>4767</v>
      </c>
      <c r="H623" s="412" t="s">
        <v>35</v>
      </c>
      <c r="I623" s="412"/>
      <c r="J623" s="853" t="s">
        <v>4715</v>
      </c>
      <c r="K623" s="418" t="s">
        <v>56</v>
      </c>
      <c r="L623" s="323">
        <v>1</v>
      </c>
    </row>
    <row r="624" spans="1:12" ht="16.5">
      <c r="A624" s="410" t="s">
        <v>4806</v>
      </c>
      <c r="B624" s="412">
        <v>11</v>
      </c>
      <c r="C624" s="412">
        <v>2024</v>
      </c>
      <c r="D624" s="429" t="s">
        <v>4807</v>
      </c>
      <c r="E624" s="429" t="s">
        <v>4807</v>
      </c>
      <c r="F624" s="429"/>
      <c r="G624" s="429" t="s">
        <v>4767</v>
      </c>
      <c r="H624" s="412" t="s">
        <v>35</v>
      </c>
      <c r="I624" s="412"/>
      <c r="J624" s="853" t="s">
        <v>4715</v>
      </c>
      <c r="K624" s="418" t="s">
        <v>56</v>
      </c>
      <c r="L624" s="323">
        <v>1</v>
      </c>
    </row>
    <row r="625" spans="1:12" ht="16.5">
      <c r="A625" s="410" t="s">
        <v>4808</v>
      </c>
      <c r="B625" s="412">
        <v>11</v>
      </c>
      <c r="C625" s="412">
        <v>2024</v>
      </c>
      <c r="D625" s="429" t="s">
        <v>4809</v>
      </c>
      <c r="E625" s="429" t="s">
        <v>4809</v>
      </c>
      <c r="F625" s="429"/>
      <c r="G625" s="429" t="s">
        <v>4797</v>
      </c>
      <c r="H625" s="412" t="s">
        <v>35</v>
      </c>
      <c r="I625" s="412"/>
      <c r="J625" s="853" t="s">
        <v>4715</v>
      </c>
      <c r="K625" s="418" t="s">
        <v>56</v>
      </c>
      <c r="L625" s="323">
        <v>1</v>
      </c>
    </row>
    <row r="626" spans="1:12" ht="16.5">
      <c r="A626" s="410" t="s">
        <v>4810</v>
      </c>
      <c r="B626" s="412">
        <v>11</v>
      </c>
      <c r="C626" s="412">
        <v>2024</v>
      </c>
      <c r="D626" s="429" t="s">
        <v>4788</v>
      </c>
      <c r="E626" s="429" t="s">
        <v>4788</v>
      </c>
      <c r="F626" s="429"/>
      <c r="G626" s="429" t="s">
        <v>4811</v>
      </c>
      <c r="H626" s="412" t="s">
        <v>35</v>
      </c>
      <c r="I626" s="412"/>
      <c r="J626" s="853" t="s">
        <v>4715</v>
      </c>
      <c r="K626" s="418" t="s">
        <v>56</v>
      </c>
      <c r="L626" s="323">
        <v>1</v>
      </c>
    </row>
    <row r="627" spans="1:12" ht="16.5">
      <c r="A627" s="410" t="s">
        <v>4812</v>
      </c>
      <c r="B627" s="412">
        <v>11</v>
      </c>
      <c r="C627" s="412">
        <v>2024</v>
      </c>
      <c r="D627" s="429" t="s">
        <v>4813</v>
      </c>
      <c r="E627" s="429" t="s">
        <v>4813</v>
      </c>
      <c r="F627" s="429"/>
      <c r="G627" s="429" t="s">
        <v>4770</v>
      </c>
      <c r="H627" s="412" t="s">
        <v>35</v>
      </c>
      <c r="I627" s="412"/>
      <c r="J627" s="853" t="s">
        <v>4715</v>
      </c>
      <c r="K627" s="418" t="s">
        <v>56</v>
      </c>
      <c r="L627" s="323">
        <v>1</v>
      </c>
    </row>
    <row r="628" spans="1:12" ht="16.5">
      <c r="A628" s="410" t="s">
        <v>4814</v>
      </c>
      <c r="B628" s="412">
        <v>11</v>
      </c>
      <c r="C628" s="412">
        <v>2024</v>
      </c>
      <c r="D628" s="429" t="s">
        <v>4815</v>
      </c>
      <c r="E628" s="429" t="s">
        <v>4815</v>
      </c>
      <c r="F628" s="429"/>
      <c r="G628" s="429" t="s">
        <v>4786</v>
      </c>
      <c r="H628" s="412" t="s">
        <v>35</v>
      </c>
      <c r="I628" s="412"/>
      <c r="J628" s="853" t="s">
        <v>4715</v>
      </c>
      <c r="K628" s="418" t="s">
        <v>56</v>
      </c>
      <c r="L628" s="323">
        <v>1</v>
      </c>
    </row>
    <row r="629" spans="1:12" ht="16.5">
      <c r="A629" s="410" t="s">
        <v>4816</v>
      </c>
      <c r="B629" s="412">
        <v>11</v>
      </c>
      <c r="C629" s="412">
        <v>2024</v>
      </c>
      <c r="D629" s="429" t="s">
        <v>4817</v>
      </c>
      <c r="E629" s="429" t="s">
        <v>4817</v>
      </c>
      <c r="F629" s="429"/>
      <c r="G629" s="429" t="s">
        <v>4786</v>
      </c>
      <c r="H629" s="412" t="s">
        <v>35</v>
      </c>
      <c r="I629" s="412"/>
      <c r="J629" s="853" t="s">
        <v>4715</v>
      </c>
      <c r="K629" s="418" t="s">
        <v>56</v>
      </c>
      <c r="L629" s="323">
        <v>1</v>
      </c>
    </row>
    <row r="630" spans="1:12" ht="16.5">
      <c r="A630" s="410" t="s">
        <v>4818</v>
      </c>
      <c r="B630" s="412">
        <v>11</v>
      </c>
      <c r="C630" s="412">
        <v>2024</v>
      </c>
      <c r="D630" s="429" t="s">
        <v>4819</v>
      </c>
      <c r="E630" s="429" t="s">
        <v>4819</v>
      </c>
      <c r="F630" s="429"/>
      <c r="G630" s="429" t="s">
        <v>4820</v>
      </c>
      <c r="H630" s="412" t="s">
        <v>35</v>
      </c>
      <c r="I630" s="412"/>
      <c r="J630" s="853" t="s">
        <v>4715</v>
      </c>
      <c r="K630" s="418" t="s">
        <v>56</v>
      </c>
      <c r="L630" s="323">
        <v>1</v>
      </c>
    </row>
    <row r="631" spans="1:12" ht="16.5">
      <c r="A631" s="410" t="s">
        <v>4821</v>
      </c>
      <c r="B631" s="412">
        <v>11</v>
      </c>
      <c r="C631" s="412">
        <v>2024</v>
      </c>
      <c r="D631" s="429" t="s">
        <v>4822</v>
      </c>
      <c r="E631" s="429" t="s">
        <v>4822</v>
      </c>
      <c r="F631" s="429"/>
      <c r="G631" s="429" t="s">
        <v>4823</v>
      </c>
      <c r="H631" s="412" t="s">
        <v>35</v>
      </c>
      <c r="I631" s="412"/>
      <c r="J631" s="853" t="s">
        <v>4715</v>
      </c>
      <c r="K631" s="418" t="s">
        <v>56</v>
      </c>
      <c r="L631" s="323">
        <v>1</v>
      </c>
    </row>
    <row r="632" spans="1:12" ht="16.5">
      <c r="A632" s="410" t="s">
        <v>4824</v>
      </c>
      <c r="B632" s="412">
        <v>11</v>
      </c>
      <c r="C632" s="412">
        <v>2024</v>
      </c>
      <c r="D632" s="429" t="s">
        <v>4537</v>
      </c>
      <c r="E632" s="429" t="s">
        <v>4537</v>
      </c>
      <c r="F632" s="429"/>
      <c r="G632" s="429" t="s">
        <v>4767</v>
      </c>
      <c r="H632" s="412" t="s">
        <v>35</v>
      </c>
      <c r="I632" s="412"/>
      <c r="J632" s="853" t="s">
        <v>4715</v>
      </c>
      <c r="K632" s="418" t="s">
        <v>56</v>
      </c>
      <c r="L632" s="323">
        <v>1</v>
      </c>
    </row>
    <row r="633" spans="1:12" ht="16.5">
      <c r="A633" s="410" t="s">
        <v>4825</v>
      </c>
      <c r="B633" s="412">
        <v>11</v>
      </c>
      <c r="C633" s="412">
        <v>2024</v>
      </c>
      <c r="D633" s="429" t="s">
        <v>4826</v>
      </c>
      <c r="E633" s="429" t="s">
        <v>4826</v>
      </c>
      <c r="F633" s="429"/>
      <c r="G633" s="429" t="s">
        <v>4764</v>
      </c>
      <c r="H633" s="412" t="s">
        <v>35</v>
      </c>
      <c r="I633" s="412"/>
      <c r="J633" s="853" t="s">
        <v>4715</v>
      </c>
      <c r="K633" s="418" t="s">
        <v>56</v>
      </c>
      <c r="L633" s="323">
        <v>1</v>
      </c>
    </row>
    <row r="634" spans="1:12" ht="16.5">
      <c r="A634" s="410" t="s">
        <v>4827</v>
      </c>
      <c r="B634" s="412">
        <v>11</v>
      </c>
      <c r="C634" s="412">
        <v>2024</v>
      </c>
      <c r="D634" s="429" t="s">
        <v>4828</v>
      </c>
      <c r="E634" s="429" t="s">
        <v>4828</v>
      </c>
      <c r="F634" s="429"/>
      <c r="G634" s="429" t="s">
        <v>4829</v>
      </c>
      <c r="H634" s="412" t="s">
        <v>35</v>
      </c>
      <c r="I634" s="412"/>
      <c r="J634" s="853" t="s">
        <v>4715</v>
      </c>
      <c r="K634" s="418" t="s">
        <v>56</v>
      </c>
      <c r="L634" s="323">
        <v>1</v>
      </c>
    </row>
    <row r="635" spans="1:12" ht="16.5">
      <c r="A635" s="410" t="s">
        <v>4830</v>
      </c>
      <c r="B635" s="412">
        <v>11</v>
      </c>
      <c r="C635" s="412">
        <v>2024</v>
      </c>
      <c r="D635" s="429" t="s">
        <v>4831</v>
      </c>
      <c r="E635" s="429" t="s">
        <v>4831</v>
      </c>
      <c r="F635" s="429"/>
      <c r="G635" s="429" t="s">
        <v>4832</v>
      </c>
      <c r="H635" s="412" t="s">
        <v>35</v>
      </c>
      <c r="I635" s="412"/>
      <c r="J635" s="853" t="s">
        <v>4715</v>
      </c>
      <c r="K635" s="418" t="s">
        <v>56</v>
      </c>
      <c r="L635" s="323">
        <v>1</v>
      </c>
    </row>
    <row r="636" spans="1:12" ht="16.5">
      <c r="A636" s="410" t="s">
        <v>4833</v>
      </c>
      <c r="B636" s="412">
        <v>11</v>
      </c>
      <c r="C636" s="412">
        <v>2024</v>
      </c>
      <c r="D636" s="429" t="s">
        <v>4834</v>
      </c>
      <c r="E636" s="429" t="s">
        <v>4834</v>
      </c>
      <c r="F636" s="429"/>
      <c r="G636" s="429" t="s">
        <v>4835</v>
      </c>
      <c r="H636" s="412" t="s">
        <v>35</v>
      </c>
      <c r="I636" s="412"/>
      <c r="J636" s="853" t="s">
        <v>4715</v>
      </c>
      <c r="K636" s="418" t="s">
        <v>56</v>
      </c>
      <c r="L636" s="323">
        <v>1</v>
      </c>
    </row>
    <row r="637" spans="1:12" ht="16.5">
      <c r="A637" s="410" t="s">
        <v>4836</v>
      </c>
      <c r="B637" s="412">
        <v>11</v>
      </c>
      <c r="C637" s="412">
        <v>2024</v>
      </c>
      <c r="D637" s="429" t="s">
        <v>4837</v>
      </c>
      <c r="E637" s="429" t="s">
        <v>4837</v>
      </c>
      <c r="F637" s="429"/>
      <c r="G637" s="429" t="s">
        <v>4832</v>
      </c>
      <c r="H637" s="412" t="s">
        <v>35</v>
      </c>
      <c r="I637" s="412"/>
      <c r="J637" s="853" t="s">
        <v>4715</v>
      </c>
      <c r="K637" s="418" t="s">
        <v>56</v>
      </c>
      <c r="L637" s="323">
        <v>1</v>
      </c>
    </row>
    <row r="638" spans="1:12" ht="16.5">
      <c r="A638" s="410" t="s">
        <v>4838</v>
      </c>
      <c r="B638" s="412">
        <v>11</v>
      </c>
      <c r="C638" s="412">
        <v>2024</v>
      </c>
      <c r="D638" s="429" t="s">
        <v>4839</v>
      </c>
      <c r="E638" s="429" t="s">
        <v>4839</v>
      </c>
      <c r="F638" s="429"/>
      <c r="G638" s="429" t="s">
        <v>4781</v>
      </c>
      <c r="H638" s="412" t="s">
        <v>35</v>
      </c>
      <c r="I638" s="412"/>
      <c r="J638" s="853" t="s">
        <v>4715</v>
      </c>
      <c r="K638" s="418" t="s">
        <v>56</v>
      </c>
      <c r="L638" s="323">
        <v>1</v>
      </c>
    </row>
    <row r="639" spans="1:12" ht="16.5">
      <c r="A639" s="410" t="s">
        <v>4840</v>
      </c>
      <c r="B639" s="412">
        <v>11</v>
      </c>
      <c r="C639" s="412">
        <v>2024</v>
      </c>
      <c r="D639" s="429" t="s">
        <v>4841</v>
      </c>
      <c r="E639" s="429" t="s">
        <v>4841</v>
      </c>
      <c r="F639" s="429"/>
      <c r="G639" s="429" t="s">
        <v>4781</v>
      </c>
      <c r="H639" s="412" t="s">
        <v>35</v>
      </c>
      <c r="I639" s="412"/>
      <c r="J639" s="853" t="s">
        <v>4715</v>
      </c>
      <c r="K639" s="418" t="s">
        <v>56</v>
      </c>
      <c r="L639" s="323">
        <v>1</v>
      </c>
    </row>
    <row r="640" spans="1:12" ht="33">
      <c r="A640" s="410" t="s">
        <v>4842</v>
      </c>
      <c r="B640" s="412">
        <v>11</v>
      </c>
      <c r="C640" s="412">
        <v>2024</v>
      </c>
      <c r="D640" s="429" t="s">
        <v>4843</v>
      </c>
      <c r="E640" s="429" t="s">
        <v>4843</v>
      </c>
      <c r="F640" s="429"/>
      <c r="G640" s="429" t="s">
        <v>4844</v>
      </c>
      <c r="H640" s="412" t="s">
        <v>35</v>
      </c>
      <c r="I640" s="412"/>
      <c r="J640" s="853" t="s">
        <v>4715</v>
      </c>
      <c r="K640" s="418" t="s">
        <v>56</v>
      </c>
      <c r="L640" s="323">
        <v>1</v>
      </c>
    </row>
    <row r="641" spans="1:12" ht="16.5">
      <c r="A641" s="410" t="s">
        <v>4845</v>
      </c>
      <c r="B641" s="412">
        <v>11</v>
      </c>
      <c r="C641" s="412">
        <v>2024</v>
      </c>
      <c r="D641" s="429" t="s">
        <v>4846</v>
      </c>
      <c r="E641" s="429" t="s">
        <v>4846</v>
      </c>
      <c r="F641" s="429"/>
      <c r="G641" s="429" t="s">
        <v>4835</v>
      </c>
      <c r="H641" s="412" t="s">
        <v>35</v>
      </c>
      <c r="I641" s="412"/>
      <c r="J641" s="853" t="s">
        <v>4715</v>
      </c>
      <c r="K641" s="418" t="s">
        <v>56</v>
      </c>
      <c r="L641" s="323">
        <v>1</v>
      </c>
    </row>
    <row r="642" spans="1:12" ht="16.5">
      <c r="A642" s="410" t="s">
        <v>4847</v>
      </c>
      <c r="B642" s="412">
        <v>11</v>
      </c>
      <c r="C642" s="412">
        <v>2024</v>
      </c>
      <c r="D642" s="429" t="s">
        <v>4848</v>
      </c>
      <c r="E642" s="429" t="s">
        <v>4848</v>
      </c>
      <c r="F642" s="429"/>
      <c r="G642" s="429" t="s">
        <v>4849</v>
      </c>
      <c r="H642" s="412" t="s">
        <v>35</v>
      </c>
      <c r="I642" s="412"/>
      <c r="J642" s="853" t="s">
        <v>4715</v>
      </c>
      <c r="K642" s="418" t="s">
        <v>56</v>
      </c>
      <c r="L642" s="323">
        <v>1</v>
      </c>
    </row>
    <row r="643" spans="1:12" ht="16.5">
      <c r="A643" s="410" t="s">
        <v>4850</v>
      </c>
      <c r="B643" s="412">
        <v>11</v>
      </c>
      <c r="C643" s="412">
        <v>2024</v>
      </c>
      <c r="D643" s="429" t="s">
        <v>4851</v>
      </c>
      <c r="E643" s="429" t="s">
        <v>4851</v>
      </c>
      <c r="F643" s="429"/>
      <c r="G643" s="429" t="s">
        <v>4852</v>
      </c>
      <c r="H643" s="412" t="s">
        <v>35</v>
      </c>
      <c r="I643" s="412"/>
      <c r="J643" s="853" t="s">
        <v>4715</v>
      </c>
      <c r="K643" s="418" t="s">
        <v>56</v>
      </c>
      <c r="L643" s="323">
        <v>1</v>
      </c>
    </row>
    <row r="644" spans="1:12" ht="16.5">
      <c r="A644" s="410" t="s">
        <v>4853</v>
      </c>
      <c r="B644" s="412">
        <v>11</v>
      </c>
      <c r="C644" s="412">
        <v>2024</v>
      </c>
      <c r="D644" s="429" t="s">
        <v>4854</v>
      </c>
      <c r="E644" s="429" t="s">
        <v>4854</v>
      </c>
      <c r="F644" s="429"/>
      <c r="G644" s="429" t="s">
        <v>4844</v>
      </c>
      <c r="H644" s="412" t="s">
        <v>35</v>
      </c>
      <c r="I644" s="412"/>
      <c r="J644" s="853" t="s">
        <v>4715</v>
      </c>
      <c r="K644" s="418" t="s">
        <v>56</v>
      </c>
      <c r="L644" s="323">
        <v>1</v>
      </c>
    </row>
    <row r="645" spans="1:12" ht="16.5">
      <c r="A645" s="410" t="s">
        <v>4855</v>
      </c>
      <c r="B645" s="412">
        <v>11</v>
      </c>
      <c r="C645" s="412">
        <v>2024</v>
      </c>
      <c r="D645" s="429" t="s">
        <v>4856</v>
      </c>
      <c r="E645" s="429" t="s">
        <v>4856</v>
      </c>
      <c r="F645" s="429"/>
      <c r="G645" s="429" t="s">
        <v>4776</v>
      </c>
      <c r="H645" s="412" t="s">
        <v>35</v>
      </c>
      <c r="I645" s="412"/>
      <c r="J645" s="853" t="s">
        <v>4715</v>
      </c>
      <c r="K645" s="418" t="s">
        <v>56</v>
      </c>
      <c r="L645" s="323">
        <v>1</v>
      </c>
    </row>
    <row r="646" spans="1:12" ht="16.5">
      <c r="A646" s="410" t="s">
        <v>4857</v>
      </c>
      <c r="B646" s="412">
        <v>11</v>
      </c>
      <c r="C646" s="412">
        <v>2024</v>
      </c>
      <c r="D646" s="429" t="s">
        <v>4858</v>
      </c>
      <c r="E646" s="429" t="s">
        <v>4858</v>
      </c>
      <c r="F646" s="429"/>
      <c r="G646" s="429" t="s">
        <v>4849</v>
      </c>
      <c r="H646" s="412" t="s">
        <v>35</v>
      </c>
      <c r="I646" s="412"/>
      <c r="J646" s="853" t="s">
        <v>4715</v>
      </c>
      <c r="K646" s="418" t="s">
        <v>56</v>
      </c>
      <c r="L646" s="323">
        <v>1</v>
      </c>
    </row>
    <row r="647" spans="1:12" ht="16.5">
      <c r="A647" s="410" t="s">
        <v>4859</v>
      </c>
      <c r="B647" s="412">
        <v>11</v>
      </c>
      <c r="C647" s="412">
        <v>2024</v>
      </c>
      <c r="D647" s="429" t="s">
        <v>4860</v>
      </c>
      <c r="E647" s="429" t="s">
        <v>4860</v>
      </c>
      <c r="F647" s="429"/>
      <c r="G647" s="429" t="s">
        <v>4776</v>
      </c>
      <c r="H647" s="412" t="s">
        <v>35</v>
      </c>
      <c r="I647" s="412"/>
      <c r="J647" s="853" t="s">
        <v>4715</v>
      </c>
      <c r="K647" s="418" t="s">
        <v>56</v>
      </c>
      <c r="L647" s="323">
        <v>1</v>
      </c>
    </row>
    <row r="648" spans="1:12" ht="16.5">
      <c r="A648" s="410" t="s">
        <v>4861</v>
      </c>
      <c r="B648" s="412">
        <v>11</v>
      </c>
      <c r="C648" s="412">
        <v>2024</v>
      </c>
      <c r="D648" s="429" t="s">
        <v>4862</v>
      </c>
      <c r="E648" s="429" t="s">
        <v>4862</v>
      </c>
      <c r="F648" s="429"/>
      <c r="G648" s="429" t="s">
        <v>4820</v>
      </c>
      <c r="H648" s="412" t="s">
        <v>35</v>
      </c>
      <c r="I648" s="412"/>
      <c r="J648" s="853" t="s">
        <v>4715</v>
      </c>
      <c r="K648" s="418" t="s">
        <v>56</v>
      </c>
      <c r="L648" s="323">
        <v>1</v>
      </c>
    </row>
    <row r="649" spans="1:12" ht="16.5">
      <c r="A649" s="410" t="s">
        <v>4863</v>
      </c>
      <c r="B649" s="412">
        <v>11</v>
      </c>
      <c r="C649" s="412">
        <v>2024</v>
      </c>
      <c r="D649" s="429" t="s">
        <v>4864</v>
      </c>
      <c r="E649" s="429" t="s">
        <v>4864</v>
      </c>
      <c r="F649" s="429"/>
      <c r="G649" s="429" t="s">
        <v>4773</v>
      </c>
      <c r="H649" s="412" t="s">
        <v>35</v>
      </c>
      <c r="I649" s="412"/>
      <c r="J649" s="853" t="s">
        <v>4715</v>
      </c>
      <c r="K649" s="418" t="s">
        <v>56</v>
      </c>
      <c r="L649" s="323">
        <v>1</v>
      </c>
    </row>
    <row r="650" spans="1:12" ht="16.5">
      <c r="A650" s="410" t="s">
        <v>4865</v>
      </c>
      <c r="B650" s="412">
        <v>11</v>
      </c>
      <c r="C650" s="412">
        <v>2024</v>
      </c>
      <c r="D650" s="429" t="s">
        <v>4866</v>
      </c>
      <c r="E650" s="429" t="s">
        <v>4866</v>
      </c>
      <c r="F650" s="429"/>
      <c r="G650" s="429" t="s">
        <v>4867</v>
      </c>
      <c r="H650" s="412" t="s">
        <v>35</v>
      </c>
      <c r="I650" s="412"/>
      <c r="J650" s="853" t="s">
        <v>4715</v>
      </c>
      <c r="K650" s="418" t="s">
        <v>56</v>
      </c>
      <c r="L650" s="323">
        <v>1</v>
      </c>
    </row>
    <row r="651" spans="1:12" ht="16.5">
      <c r="A651" s="410" t="s">
        <v>4868</v>
      </c>
      <c r="B651" s="412">
        <v>11</v>
      </c>
      <c r="C651" s="412">
        <v>2024</v>
      </c>
      <c r="D651" s="429" t="s">
        <v>4869</v>
      </c>
      <c r="E651" s="429" t="s">
        <v>4869</v>
      </c>
      <c r="F651" s="429"/>
      <c r="G651" s="429" t="s">
        <v>4773</v>
      </c>
      <c r="H651" s="412" t="s">
        <v>35</v>
      </c>
      <c r="I651" s="412"/>
      <c r="J651" s="853" t="s">
        <v>4715</v>
      </c>
      <c r="K651" s="418" t="s">
        <v>56</v>
      </c>
      <c r="L651" s="323">
        <v>1</v>
      </c>
    </row>
    <row r="652" spans="1:12" ht="16.5">
      <c r="A652" s="410" t="s">
        <v>4870</v>
      </c>
      <c r="B652" s="412">
        <v>11</v>
      </c>
      <c r="C652" s="412">
        <v>2024</v>
      </c>
      <c r="D652" s="429" t="s">
        <v>4871</v>
      </c>
      <c r="E652" s="429" t="s">
        <v>4871</v>
      </c>
      <c r="F652" s="429"/>
      <c r="G652" s="429" t="s">
        <v>4872</v>
      </c>
      <c r="H652" s="412" t="s">
        <v>35</v>
      </c>
      <c r="I652" s="412"/>
      <c r="J652" s="853" t="s">
        <v>4715</v>
      </c>
      <c r="K652" s="418" t="s">
        <v>56</v>
      </c>
      <c r="L652" s="323">
        <v>1</v>
      </c>
    </row>
    <row r="653" spans="1:12" ht="16.5">
      <c r="A653" s="410" t="s">
        <v>4873</v>
      </c>
      <c r="B653" s="412">
        <v>11</v>
      </c>
      <c r="C653" s="412">
        <v>2024</v>
      </c>
      <c r="D653" s="429" t="s">
        <v>4537</v>
      </c>
      <c r="E653" s="429" t="s">
        <v>4537</v>
      </c>
      <c r="F653" s="429"/>
      <c r="G653" s="429" t="s">
        <v>4803</v>
      </c>
      <c r="H653" s="412" t="s">
        <v>35</v>
      </c>
      <c r="I653" s="412"/>
      <c r="J653" s="853" t="s">
        <v>4715</v>
      </c>
      <c r="K653" s="418" t="s">
        <v>56</v>
      </c>
      <c r="L653" s="323">
        <v>1</v>
      </c>
    </row>
    <row r="654" spans="1:12" ht="16.5">
      <c r="A654" s="410" t="s">
        <v>4874</v>
      </c>
      <c r="B654" s="412">
        <v>11</v>
      </c>
      <c r="C654" s="412">
        <v>2024</v>
      </c>
      <c r="D654" s="429" t="s">
        <v>4875</v>
      </c>
      <c r="E654" s="429" t="s">
        <v>4875</v>
      </c>
      <c r="F654" s="429"/>
      <c r="G654" s="429" t="s">
        <v>4835</v>
      </c>
      <c r="H654" s="412" t="s">
        <v>35</v>
      </c>
      <c r="I654" s="412"/>
      <c r="J654" s="853" t="s">
        <v>4715</v>
      </c>
      <c r="K654" s="418" t="s">
        <v>56</v>
      </c>
      <c r="L654" s="323">
        <v>1</v>
      </c>
    </row>
    <row r="655" spans="1:12" ht="16.5">
      <c r="A655" s="410" t="s">
        <v>4876</v>
      </c>
      <c r="B655" s="412">
        <v>11</v>
      </c>
      <c r="C655" s="412">
        <v>2024</v>
      </c>
      <c r="D655" s="429" t="s">
        <v>4877</v>
      </c>
      <c r="E655" s="429" t="s">
        <v>4877</v>
      </c>
      <c r="F655" s="429"/>
      <c r="G655" s="429" t="s">
        <v>4803</v>
      </c>
      <c r="H655" s="412" t="s">
        <v>35</v>
      </c>
      <c r="I655" s="412"/>
      <c r="J655" s="853" t="s">
        <v>4715</v>
      </c>
      <c r="K655" s="418" t="s">
        <v>56</v>
      </c>
      <c r="L655" s="323">
        <v>1</v>
      </c>
    </row>
    <row r="656" spans="1:12" ht="16.5">
      <c r="A656" s="410" t="s">
        <v>4878</v>
      </c>
      <c r="B656" s="412">
        <v>11</v>
      </c>
      <c r="C656" s="412">
        <v>2024</v>
      </c>
      <c r="D656" s="429" t="s">
        <v>4879</v>
      </c>
      <c r="E656" s="429" t="s">
        <v>4879</v>
      </c>
      <c r="F656" s="429"/>
      <c r="G656" s="429" t="s">
        <v>4773</v>
      </c>
      <c r="H656" s="412" t="s">
        <v>35</v>
      </c>
      <c r="I656" s="412"/>
      <c r="J656" s="853" t="s">
        <v>4715</v>
      </c>
      <c r="K656" s="418" t="s">
        <v>56</v>
      </c>
      <c r="L656" s="323">
        <v>1</v>
      </c>
    </row>
    <row r="657" spans="1:12" ht="16.5">
      <c r="A657" s="410" t="s">
        <v>4880</v>
      </c>
      <c r="B657" s="412">
        <v>11</v>
      </c>
      <c r="C657" s="412">
        <v>2024</v>
      </c>
      <c r="D657" s="429" t="s">
        <v>4881</v>
      </c>
      <c r="E657" s="429" t="s">
        <v>4881</v>
      </c>
      <c r="F657" s="429"/>
      <c r="G657" s="429" t="s">
        <v>4820</v>
      </c>
      <c r="H657" s="412" t="s">
        <v>35</v>
      </c>
      <c r="I657" s="412"/>
      <c r="J657" s="853" t="s">
        <v>4715</v>
      </c>
      <c r="K657" s="418" t="s">
        <v>56</v>
      </c>
      <c r="L657" s="323">
        <v>1</v>
      </c>
    </row>
    <row r="658" spans="1:12" ht="16.5">
      <c r="A658" s="410" t="s">
        <v>4882</v>
      </c>
      <c r="B658" s="412">
        <v>11</v>
      </c>
      <c r="C658" s="412">
        <v>2024</v>
      </c>
      <c r="D658" s="429" t="s">
        <v>4883</v>
      </c>
      <c r="E658" s="429" t="s">
        <v>4883</v>
      </c>
      <c r="F658" s="429"/>
      <c r="G658" s="429" t="s">
        <v>4823</v>
      </c>
      <c r="H658" s="412" t="s">
        <v>35</v>
      </c>
      <c r="I658" s="412"/>
      <c r="J658" s="853" t="s">
        <v>4715</v>
      </c>
      <c r="K658" s="418" t="s">
        <v>56</v>
      </c>
      <c r="L658" s="323">
        <v>1</v>
      </c>
    </row>
    <row r="659" spans="1:12" ht="16.5">
      <c r="A659" s="410" t="s">
        <v>4884</v>
      </c>
      <c r="B659" s="412">
        <v>11</v>
      </c>
      <c r="C659" s="412">
        <v>2024</v>
      </c>
      <c r="D659" s="429" t="s">
        <v>4885</v>
      </c>
      <c r="E659" s="429" t="s">
        <v>4885</v>
      </c>
      <c r="F659" s="429"/>
      <c r="G659" s="429" t="s">
        <v>4803</v>
      </c>
      <c r="H659" s="412" t="s">
        <v>35</v>
      </c>
      <c r="I659" s="412"/>
      <c r="J659" s="853" t="s">
        <v>4715</v>
      </c>
      <c r="K659" s="418" t="s">
        <v>56</v>
      </c>
      <c r="L659" s="323">
        <v>1</v>
      </c>
    </row>
    <row r="660" spans="1:12" ht="16.5">
      <c r="A660" s="410" t="s">
        <v>4886</v>
      </c>
      <c r="B660" s="412">
        <v>11</v>
      </c>
      <c r="C660" s="412">
        <v>2024</v>
      </c>
      <c r="D660" s="429" t="s">
        <v>4887</v>
      </c>
      <c r="E660" s="429" t="s">
        <v>4887</v>
      </c>
      <c r="F660" s="429"/>
      <c r="G660" s="429" t="s">
        <v>4781</v>
      </c>
      <c r="H660" s="412" t="s">
        <v>35</v>
      </c>
      <c r="I660" s="412"/>
      <c r="J660" s="853" t="s">
        <v>4715</v>
      </c>
      <c r="K660" s="418" t="s">
        <v>56</v>
      </c>
      <c r="L660" s="323">
        <v>1</v>
      </c>
    </row>
    <row r="661" spans="1:12" ht="16.5">
      <c r="A661" s="410" t="s">
        <v>4888</v>
      </c>
      <c r="B661" s="412">
        <v>11</v>
      </c>
      <c r="C661" s="412">
        <v>2024</v>
      </c>
      <c r="D661" s="429" t="s">
        <v>4889</v>
      </c>
      <c r="E661" s="429" t="s">
        <v>4889</v>
      </c>
      <c r="F661" s="429"/>
      <c r="G661" s="429" t="s">
        <v>4890</v>
      </c>
      <c r="H661" s="412" t="s">
        <v>35</v>
      </c>
      <c r="I661" s="412"/>
      <c r="J661" s="853" t="s">
        <v>4715</v>
      </c>
      <c r="K661" s="418" t="s">
        <v>56</v>
      </c>
      <c r="L661" s="323">
        <v>1</v>
      </c>
    </row>
    <row r="662" spans="1:12" ht="16.5">
      <c r="A662" s="410" t="s">
        <v>4891</v>
      </c>
      <c r="B662" s="412">
        <v>11</v>
      </c>
      <c r="C662" s="412">
        <v>2024</v>
      </c>
      <c r="D662" s="429" t="s">
        <v>4892</v>
      </c>
      <c r="E662" s="429" t="s">
        <v>4892</v>
      </c>
      <c r="F662" s="429"/>
      <c r="G662" s="429" t="s">
        <v>4893</v>
      </c>
      <c r="H662" s="412" t="s">
        <v>35</v>
      </c>
      <c r="I662" s="412"/>
      <c r="J662" s="853" t="s">
        <v>4715</v>
      </c>
      <c r="K662" s="418" t="s">
        <v>56</v>
      </c>
      <c r="L662" s="323">
        <v>1</v>
      </c>
    </row>
    <row r="663" spans="1:12" ht="16.5">
      <c r="A663" s="410" t="s">
        <v>4894</v>
      </c>
      <c r="B663" s="412">
        <v>11</v>
      </c>
      <c r="C663" s="412">
        <v>2024</v>
      </c>
      <c r="D663" s="429" t="s">
        <v>4895</v>
      </c>
      <c r="E663" s="429" t="s">
        <v>4895</v>
      </c>
      <c r="F663" s="429"/>
      <c r="G663" s="429" t="s">
        <v>4896</v>
      </c>
      <c r="H663" s="412" t="s">
        <v>35</v>
      </c>
      <c r="I663" s="412"/>
      <c r="J663" s="853" t="s">
        <v>4715</v>
      </c>
      <c r="K663" s="418" t="s">
        <v>56</v>
      </c>
      <c r="L663" s="323">
        <v>1</v>
      </c>
    </row>
    <row r="664" spans="1:12" ht="16.5">
      <c r="A664" s="410" t="s">
        <v>4897</v>
      </c>
      <c r="B664" s="412">
        <v>11</v>
      </c>
      <c r="C664" s="412">
        <v>2024</v>
      </c>
      <c r="D664" s="429" t="s">
        <v>4898</v>
      </c>
      <c r="E664" s="429" t="s">
        <v>4898</v>
      </c>
      <c r="F664" s="429"/>
      <c r="G664" s="429" t="s">
        <v>4893</v>
      </c>
      <c r="H664" s="412" t="s">
        <v>35</v>
      </c>
      <c r="I664" s="412"/>
      <c r="J664" s="853" t="s">
        <v>4715</v>
      </c>
      <c r="K664" s="418" t="s">
        <v>56</v>
      </c>
      <c r="L664" s="323">
        <v>1</v>
      </c>
    </row>
    <row r="665" spans="1:12" ht="16.5">
      <c r="A665" s="410" t="s">
        <v>4899</v>
      </c>
      <c r="B665" s="412">
        <v>11</v>
      </c>
      <c r="C665" s="412">
        <v>2024</v>
      </c>
      <c r="D665" s="429" t="s">
        <v>4900</v>
      </c>
      <c r="E665" s="429" t="s">
        <v>4900</v>
      </c>
      <c r="F665" s="429"/>
      <c r="G665" s="429" t="s">
        <v>4901</v>
      </c>
      <c r="H665" s="412" t="s">
        <v>35</v>
      </c>
      <c r="I665" s="412"/>
      <c r="J665" s="853" t="s">
        <v>4715</v>
      </c>
      <c r="K665" s="418" t="s">
        <v>56</v>
      </c>
      <c r="L665" s="323">
        <v>1</v>
      </c>
    </row>
    <row r="666" spans="1:12" ht="16.5">
      <c r="A666" s="410" t="s">
        <v>4902</v>
      </c>
      <c r="B666" s="412">
        <v>11</v>
      </c>
      <c r="C666" s="412">
        <v>2024</v>
      </c>
      <c r="D666" s="429" t="s">
        <v>4903</v>
      </c>
      <c r="E666" s="429" t="s">
        <v>4903</v>
      </c>
      <c r="F666" s="429"/>
      <c r="G666" s="429" t="s">
        <v>4781</v>
      </c>
      <c r="H666" s="412" t="s">
        <v>35</v>
      </c>
      <c r="I666" s="412"/>
      <c r="J666" s="853" t="s">
        <v>4715</v>
      </c>
      <c r="K666" s="418" t="s">
        <v>56</v>
      </c>
      <c r="L666" s="323">
        <v>1</v>
      </c>
    </row>
    <row r="667" spans="1:12" ht="16.5">
      <c r="A667" s="410" t="s">
        <v>4904</v>
      </c>
      <c r="B667" s="412">
        <v>11</v>
      </c>
      <c r="C667" s="412">
        <v>2024</v>
      </c>
      <c r="D667" s="429" t="s">
        <v>4905</v>
      </c>
      <c r="E667" s="429" t="s">
        <v>4905</v>
      </c>
      <c r="F667" s="429"/>
      <c r="G667" s="429" t="s">
        <v>4803</v>
      </c>
      <c r="H667" s="412" t="s">
        <v>35</v>
      </c>
      <c r="I667" s="412"/>
      <c r="J667" s="853" t="s">
        <v>4715</v>
      </c>
      <c r="K667" s="418" t="s">
        <v>56</v>
      </c>
      <c r="L667" s="323">
        <v>1</v>
      </c>
    </row>
    <row r="668" spans="1:12" ht="16.5">
      <c r="A668" s="410" t="s">
        <v>4906</v>
      </c>
      <c r="B668" s="412">
        <v>11</v>
      </c>
      <c r="C668" s="412">
        <v>2024</v>
      </c>
      <c r="D668" s="429" t="s">
        <v>4907</v>
      </c>
      <c r="E668" s="429" t="s">
        <v>4907</v>
      </c>
      <c r="F668" s="429"/>
      <c r="G668" s="429" t="s">
        <v>4781</v>
      </c>
      <c r="H668" s="412" t="s">
        <v>35</v>
      </c>
      <c r="I668" s="412"/>
      <c r="J668" s="853" t="s">
        <v>4715</v>
      </c>
      <c r="K668" s="418" t="s">
        <v>56</v>
      </c>
      <c r="L668" s="323">
        <v>1</v>
      </c>
    </row>
    <row r="669" spans="1:12" ht="16.5">
      <c r="A669" s="410" t="s">
        <v>4908</v>
      </c>
      <c r="B669" s="412">
        <v>11</v>
      </c>
      <c r="C669" s="412">
        <v>2024</v>
      </c>
      <c r="D669" s="429" t="s">
        <v>4537</v>
      </c>
      <c r="E669" s="429" t="s">
        <v>4537</v>
      </c>
      <c r="F669" s="429"/>
      <c r="G669" s="429" t="s">
        <v>4909</v>
      </c>
      <c r="H669" s="412" t="s">
        <v>35</v>
      </c>
      <c r="I669" s="412"/>
      <c r="J669" s="853" t="s">
        <v>4715</v>
      </c>
      <c r="K669" s="418" t="s">
        <v>56</v>
      </c>
      <c r="L669" s="323">
        <v>1</v>
      </c>
    </row>
    <row r="670" spans="1:12" ht="16.5">
      <c r="A670" s="410" t="s">
        <v>4910</v>
      </c>
      <c r="B670" s="412">
        <v>11</v>
      </c>
      <c r="C670" s="412">
        <v>2024</v>
      </c>
      <c r="D670" s="429" t="s">
        <v>4911</v>
      </c>
      <c r="E670" s="429" t="s">
        <v>4911</v>
      </c>
      <c r="F670" s="429"/>
      <c r="G670" s="429" t="s">
        <v>4764</v>
      </c>
      <c r="H670" s="412" t="s">
        <v>35</v>
      </c>
      <c r="I670" s="412"/>
      <c r="J670" s="853" t="s">
        <v>4715</v>
      </c>
      <c r="K670" s="418" t="s">
        <v>56</v>
      </c>
      <c r="L670" s="323">
        <v>1</v>
      </c>
    </row>
    <row r="671" spans="1:12" ht="16.5">
      <c r="A671" s="410" t="s">
        <v>4912</v>
      </c>
      <c r="B671" s="412">
        <v>11</v>
      </c>
      <c r="C671" s="412">
        <v>2024</v>
      </c>
      <c r="D671" s="429" t="s">
        <v>4913</v>
      </c>
      <c r="E671" s="429" t="s">
        <v>4913</v>
      </c>
      <c r="F671" s="429"/>
      <c r="G671" s="429" t="s">
        <v>4914</v>
      </c>
      <c r="H671" s="412" t="s">
        <v>35</v>
      </c>
      <c r="I671" s="412"/>
      <c r="J671" s="853" t="s">
        <v>4715</v>
      </c>
      <c r="K671" s="418" t="s">
        <v>56</v>
      </c>
      <c r="L671" s="323">
        <v>1</v>
      </c>
    </row>
    <row r="672" spans="1:12" ht="16.5">
      <c r="A672" s="410" t="s">
        <v>4915</v>
      </c>
      <c r="B672" s="412">
        <v>11</v>
      </c>
      <c r="C672" s="412">
        <v>2024</v>
      </c>
      <c r="D672" s="429" t="s">
        <v>4916</v>
      </c>
      <c r="E672" s="429" t="s">
        <v>4916</v>
      </c>
      <c r="F672" s="429"/>
      <c r="G672" s="429" t="s">
        <v>4820</v>
      </c>
      <c r="H672" s="412" t="s">
        <v>35</v>
      </c>
      <c r="I672" s="412"/>
      <c r="J672" s="853" t="s">
        <v>4715</v>
      </c>
      <c r="K672" s="418" t="s">
        <v>56</v>
      </c>
      <c r="L672" s="323">
        <v>1</v>
      </c>
    </row>
    <row r="673" spans="1:12" ht="33">
      <c r="A673" s="410" t="s">
        <v>4917</v>
      </c>
      <c r="B673" s="412">
        <v>11</v>
      </c>
      <c r="C673" s="412">
        <v>2024</v>
      </c>
      <c r="D673" s="429" t="s">
        <v>4918</v>
      </c>
      <c r="E673" s="429" t="s">
        <v>4918</v>
      </c>
      <c r="F673" s="429"/>
      <c r="G673" s="429" t="s">
        <v>4835</v>
      </c>
      <c r="H673" s="412" t="s">
        <v>35</v>
      </c>
      <c r="I673" s="412"/>
      <c r="J673" s="853" t="s">
        <v>4715</v>
      </c>
      <c r="K673" s="418" t="s">
        <v>56</v>
      </c>
      <c r="L673" s="323">
        <v>1</v>
      </c>
    </row>
    <row r="674" spans="1:12" ht="16.5">
      <c r="A674" s="410" t="s">
        <v>4919</v>
      </c>
      <c r="B674" s="412">
        <v>11</v>
      </c>
      <c r="C674" s="412">
        <v>2024</v>
      </c>
      <c r="D674" s="429" t="s">
        <v>4920</v>
      </c>
      <c r="E674" s="429" t="s">
        <v>4920</v>
      </c>
      <c r="F674" s="429"/>
      <c r="G674" s="429" t="s">
        <v>4776</v>
      </c>
      <c r="H674" s="412" t="s">
        <v>35</v>
      </c>
      <c r="I674" s="412"/>
      <c r="J674" s="853" t="s">
        <v>4715</v>
      </c>
      <c r="K674" s="418" t="s">
        <v>56</v>
      </c>
      <c r="L674" s="323">
        <v>1</v>
      </c>
    </row>
    <row r="675" spans="1:12" ht="16.5">
      <c r="A675" s="410" t="s">
        <v>4921</v>
      </c>
      <c r="B675" s="412">
        <v>11</v>
      </c>
      <c r="C675" s="412">
        <v>2024</v>
      </c>
      <c r="D675" s="429" t="s">
        <v>4922</v>
      </c>
      <c r="E675" s="429" t="s">
        <v>4922</v>
      </c>
      <c r="F675" s="429"/>
      <c r="G675" s="429" t="s">
        <v>4923</v>
      </c>
      <c r="H675" s="412" t="s">
        <v>35</v>
      </c>
      <c r="I675" s="412"/>
      <c r="J675" s="853" t="s">
        <v>4715</v>
      </c>
      <c r="K675" s="418" t="s">
        <v>56</v>
      </c>
      <c r="L675" s="323">
        <v>1</v>
      </c>
    </row>
    <row r="676" spans="1:12" ht="16.5">
      <c r="A676" s="410" t="s">
        <v>4924</v>
      </c>
      <c r="B676" s="412">
        <v>11</v>
      </c>
      <c r="C676" s="412">
        <v>2024</v>
      </c>
      <c r="D676" s="429" t="s">
        <v>4925</v>
      </c>
      <c r="E676" s="429" t="s">
        <v>4925</v>
      </c>
      <c r="F676" s="429"/>
      <c r="G676" s="429" t="s">
        <v>4823</v>
      </c>
      <c r="H676" s="412" t="s">
        <v>35</v>
      </c>
      <c r="I676" s="412"/>
      <c r="J676" s="853" t="s">
        <v>4715</v>
      </c>
      <c r="K676" s="418" t="s">
        <v>56</v>
      </c>
      <c r="L676" s="323">
        <v>1</v>
      </c>
    </row>
    <row r="677" spans="1:12" ht="16.5">
      <c r="A677" s="410" t="s">
        <v>4926</v>
      </c>
      <c r="B677" s="412">
        <v>11</v>
      </c>
      <c r="C677" s="412">
        <v>2024</v>
      </c>
      <c r="D677" s="429" t="s">
        <v>4927</v>
      </c>
      <c r="E677" s="429" t="s">
        <v>4927</v>
      </c>
      <c r="F677" s="429"/>
      <c r="G677" s="429" t="s">
        <v>4928</v>
      </c>
      <c r="H677" s="412" t="s">
        <v>35</v>
      </c>
      <c r="I677" s="412"/>
      <c r="J677" s="853" t="s">
        <v>4715</v>
      </c>
      <c r="K677" s="418" t="s">
        <v>56</v>
      </c>
      <c r="L677" s="323">
        <v>1</v>
      </c>
    </row>
    <row r="678" spans="1:12" ht="16.5">
      <c r="A678" s="410" t="s">
        <v>4929</v>
      </c>
      <c r="B678" s="412">
        <v>11</v>
      </c>
      <c r="C678" s="412">
        <v>2024</v>
      </c>
      <c r="D678" s="429" t="s">
        <v>4930</v>
      </c>
      <c r="E678" s="429" t="s">
        <v>4930</v>
      </c>
      <c r="F678" s="429"/>
      <c r="G678" s="429" t="s">
        <v>4823</v>
      </c>
      <c r="H678" s="412" t="s">
        <v>35</v>
      </c>
      <c r="I678" s="412"/>
      <c r="J678" s="853" t="s">
        <v>4715</v>
      </c>
      <c r="K678" s="418" t="s">
        <v>56</v>
      </c>
      <c r="L678" s="323">
        <v>1</v>
      </c>
    </row>
    <row r="679" spans="1:12" ht="16.5">
      <c r="A679" s="410" t="s">
        <v>4931</v>
      </c>
      <c r="B679" s="412">
        <v>11</v>
      </c>
      <c r="C679" s="412">
        <v>2024</v>
      </c>
      <c r="D679" s="429" t="s">
        <v>4920</v>
      </c>
      <c r="E679" s="429" t="s">
        <v>4920</v>
      </c>
      <c r="F679" s="429"/>
      <c r="G679" s="429" t="s">
        <v>4835</v>
      </c>
      <c r="H679" s="412" t="s">
        <v>35</v>
      </c>
      <c r="I679" s="412"/>
      <c r="J679" s="853" t="s">
        <v>4715</v>
      </c>
      <c r="K679" s="418" t="s">
        <v>56</v>
      </c>
      <c r="L679" s="323">
        <v>1</v>
      </c>
    </row>
    <row r="680" spans="1:12" ht="16.5">
      <c r="A680" s="410" t="s">
        <v>4932</v>
      </c>
      <c r="B680" s="412">
        <v>11</v>
      </c>
      <c r="C680" s="412">
        <v>2024</v>
      </c>
      <c r="D680" s="429" t="s">
        <v>4933</v>
      </c>
      <c r="E680" s="429" t="s">
        <v>4933</v>
      </c>
      <c r="F680" s="429"/>
      <c r="G680" s="429" t="s">
        <v>4823</v>
      </c>
      <c r="H680" s="412" t="s">
        <v>35</v>
      </c>
      <c r="I680" s="412"/>
      <c r="J680" s="853" t="s">
        <v>4715</v>
      </c>
      <c r="K680" s="418" t="s">
        <v>56</v>
      </c>
      <c r="L680" s="323">
        <v>1</v>
      </c>
    </row>
    <row r="681" spans="1:12" ht="16.5">
      <c r="A681" s="410" t="s">
        <v>4934</v>
      </c>
      <c r="B681" s="412">
        <v>11</v>
      </c>
      <c r="C681" s="412">
        <v>2024</v>
      </c>
      <c r="D681" s="429" t="s">
        <v>4935</v>
      </c>
      <c r="E681" s="429" t="s">
        <v>4935</v>
      </c>
      <c r="F681" s="429"/>
      <c r="G681" s="429" t="s">
        <v>4767</v>
      </c>
      <c r="H681" s="412" t="s">
        <v>35</v>
      </c>
      <c r="I681" s="412"/>
      <c r="J681" s="853" t="s">
        <v>4715</v>
      </c>
      <c r="K681" s="418" t="s">
        <v>56</v>
      </c>
      <c r="L681" s="323">
        <v>1</v>
      </c>
    </row>
    <row r="682" spans="1:12" ht="16.5">
      <c r="A682" s="410" t="s">
        <v>4936</v>
      </c>
      <c r="B682" s="412">
        <v>11</v>
      </c>
      <c r="C682" s="412">
        <v>2024</v>
      </c>
      <c r="D682" s="429" t="s">
        <v>4937</v>
      </c>
      <c r="E682" s="429" t="s">
        <v>4937</v>
      </c>
      <c r="F682" s="429"/>
      <c r="G682" s="429" t="s">
        <v>4909</v>
      </c>
      <c r="H682" s="412" t="s">
        <v>35</v>
      </c>
      <c r="I682" s="412"/>
      <c r="J682" s="853" t="s">
        <v>4715</v>
      </c>
      <c r="K682" s="418" t="s">
        <v>56</v>
      </c>
      <c r="L682" s="323">
        <v>1</v>
      </c>
    </row>
    <row r="683" spans="1:12" ht="16.5">
      <c r="A683" s="410" t="s">
        <v>4938</v>
      </c>
      <c r="B683" s="412">
        <v>11</v>
      </c>
      <c r="C683" s="412">
        <v>2024</v>
      </c>
      <c r="D683" s="429" t="s">
        <v>4939</v>
      </c>
      <c r="E683" s="429" t="s">
        <v>4939</v>
      </c>
      <c r="F683" s="429"/>
      <c r="G683" s="429" t="s">
        <v>4823</v>
      </c>
      <c r="H683" s="412" t="s">
        <v>35</v>
      </c>
      <c r="I683" s="412"/>
      <c r="J683" s="853" t="s">
        <v>4715</v>
      </c>
      <c r="K683" s="418" t="s">
        <v>56</v>
      </c>
      <c r="L683" s="323">
        <v>1</v>
      </c>
    </row>
    <row r="684" spans="1:12" ht="16.5">
      <c r="A684" s="410" t="s">
        <v>4940</v>
      </c>
      <c r="B684" s="412">
        <v>11</v>
      </c>
      <c r="C684" s="412">
        <v>2024</v>
      </c>
      <c r="D684" s="429" t="s">
        <v>4941</v>
      </c>
      <c r="E684" s="429" t="s">
        <v>4941</v>
      </c>
      <c r="F684" s="429"/>
      <c r="G684" s="429" t="s">
        <v>4890</v>
      </c>
      <c r="H684" s="412" t="s">
        <v>35</v>
      </c>
      <c r="I684" s="412"/>
      <c r="J684" s="853" t="s">
        <v>4715</v>
      </c>
      <c r="K684" s="418" t="s">
        <v>56</v>
      </c>
      <c r="L684" s="323">
        <v>1</v>
      </c>
    </row>
    <row r="685" spans="1:12" ht="16.5">
      <c r="A685" s="410" t="s">
        <v>4942</v>
      </c>
      <c r="B685" s="412">
        <v>11</v>
      </c>
      <c r="C685" s="412">
        <v>2024</v>
      </c>
      <c r="D685" s="429" t="s">
        <v>4943</v>
      </c>
      <c r="E685" s="429" t="s">
        <v>4943</v>
      </c>
      <c r="F685" s="429"/>
      <c r="G685" s="429" t="s">
        <v>4835</v>
      </c>
      <c r="H685" s="412" t="s">
        <v>35</v>
      </c>
      <c r="I685" s="412"/>
      <c r="J685" s="853" t="s">
        <v>4715</v>
      </c>
      <c r="K685" s="418" t="s">
        <v>56</v>
      </c>
      <c r="L685" s="323">
        <v>1</v>
      </c>
    </row>
    <row r="686" spans="1:12" ht="16.5">
      <c r="A686" s="410" t="s">
        <v>4944</v>
      </c>
      <c r="B686" s="412">
        <v>11</v>
      </c>
      <c r="C686" s="412">
        <v>2024</v>
      </c>
      <c r="D686" s="429" t="s">
        <v>4945</v>
      </c>
      <c r="E686" s="429" t="s">
        <v>4945</v>
      </c>
      <c r="F686" s="429"/>
      <c r="G686" s="429" t="s">
        <v>4946</v>
      </c>
      <c r="H686" s="412" t="s">
        <v>35</v>
      </c>
      <c r="I686" s="412"/>
      <c r="J686" s="853" t="s">
        <v>4715</v>
      </c>
      <c r="K686" s="418" t="s">
        <v>56</v>
      </c>
      <c r="L686" s="323">
        <v>1</v>
      </c>
    </row>
    <row r="687" spans="1:12" ht="16.5">
      <c r="A687" s="410" t="s">
        <v>4947</v>
      </c>
      <c r="B687" s="412">
        <v>11</v>
      </c>
      <c r="C687" s="412">
        <v>2024</v>
      </c>
      <c r="D687" s="429" t="s">
        <v>4948</v>
      </c>
      <c r="E687" s="429" t="s">
        <v>4948</v>
      </c>
      <c r="F687" s="429"/>
      <c r="G687" s="429" t="s">
        <v>4761</v>
      </c>
      <c r="H687" s="412" t="s">
        <v>35</v>
      </c>
      <c r="I687" s="412"/>
      <c r="J687" s="853" t="s">
        <v>4715</v>
      </c>
      <c r="K687" s="418" t="s">
        <v>56</v>
      </c>
      <c r="L687" s="323">
        <v>1</v>
      </c>
    </row>
    <row r="688" spans="1:12" ht="16.5">
      <c r="A688" s="410" t="s">
        <v>4949</v>
      </c>
      <c r="B688" s="412">
        <v>11</v>
      </c>
      <c r="C688" s="412">
        <v>2024</v>
      </c>
      <c r="D688" s="429" t="s">
        <v>4537</v>
      </c>
      <c r="E688" s="429" t="s">
        <v>4537</v>
      </c>
      <c r="F688" s="429"/>
      <c r="G688" s="429" t="s">
        <v>4909</v>
      </c>
      <c r="H688" s="412" t="s">
        <v>35</v>
      </c>
      <c r="I688" s="412"/>
      <c r="J688" s="853" t="s">
        <v>4715</v>
      </c>
      <c r="K688" s="418" t="s">
        <v>56</v>
      </c>
      <c r="L688" s="323">
        <v>1</v>
      </c>
    </row>
    <row r="689" spans="1:12" ht="16.5">
      <c r="A689" s="410" t="s">
        <v>4950</v>
      </c>
      <c r="B689" s="412">
        <v>11</v>
      </c>
      <c r="C689" s="412">
        <v>2024</v>
      </c>
      <c r="D689" s="429" t="s">
        <v>4951</v>
      </c>
      <c r="E689" s="429" t="s">
        <v>4951</v>
      </c>
      <c r="F689" s="429"/>
      <c r="G689" s="429" t="s">
        <v>4764</v>
      </c>
      <c r="H689" s="412" t="s">
        <v>35</v>
      </c>
      <c r="I689" s="412"/>
      <c r="J689" s="853" t="s">
        <v>4715</v>
      </c>
      <c r="K689" s="418" t="s">
        <v>56</v>
      </c>
      <c r="L689" s="323">
        <v>1</v>
      </c>
    </row>
    <row r="690" spans="1:12" ht="16.5">
      <c r="A690" s="410" t="s">
        <v>4952</v>
      </c>
      <c r="B690" s="412">
        <v>11</v>
      </c>
      <c r="C690" s="412">
        <v>2024</v>
      </c>
      <c r="D690" s="429" t="s">
        <v>4953</v>
      </c>
      <c r="E690" s="429" t="s">
        <v>4953</v>
      </c>
      <c r="F690" s="429"/>
      <c r="G690" s="429" t="s">
        <v>4781</v>
      </c>
      <c r="H690" s="412" t="s">
        <v>35</v>
      </c>
      <c r="I690" s="412"/>
      <c r="J690" s="853" t="s">
        <v>4715</v>
      </c>
      <c r="K690" s="418" t="s">
        <v>56</v>
      </c>
      <c r="L690" s="323">
        <v>1</v>
      </c>
    </row>
    <row r="691" spans="1:12" ht="16.5">
      <c r="A691" s="410" t="s">
        <v>4954</v>
      </c>
      <c r="B691" s="412">
        <v>11</v>
      </c>
      <c r="C691" s="412">
        <v>2024</v>
      </c>
      <c r="D691" s="429" t="s">
        <v>4955</v>
      </c>
      <c r="E691" s="429" t="s">
        <v>4955</v>
      </c>
      <c r="F691" s="429"/>
      <c r="G691" s="429" t="s">
        <v>4909</v>
      </c>
      <c r="H691" s="412" t="s">
        <v>35</v>
      </c>
      <c r="I691" s="412"/>
      <c r="J691" s="853" t="s">
        <v>4715</v>
      </c>
      <c r="K691" s="418" t="s">
        <v>56</v>
      </c>
      <c r="L691" s="323">
        <v>1</v>
      </c>
    </row>
    <row r="692" spans="1:12" ht="16.5">
      <c r="A692" s="410" t="s">
        <v>4956</v>
      </c>
      <c r="B692" s="412">
        <v>11</v>
      </c>
      <c r="C692" s="412">
        <v>2024</v>
      </c>
      <c r="D692" s="429" t="s">
        <v>4957</v>
      </c>
      <c r="E692" s="429" t="s">
        <v>4957</v>
      </c>
      <c r="F692" s="429"/>
      <c r="G692" s="429" t="s">
        <v>4909</v>
      </c>
      <c r="H692" s="412" t="s">
        <v>35</v>
      </c>
      <c r="I692" s="412"/>
      <c r="J692" s="853" t="s">
        <v>4715</v>
      </c>
      <c r="K692" s="418" t="s">
        <v>56</v>
      </c>
      <c r="L692" s="323">
        <v>1</v>
      </c>
    </row>
    <row r="693" spans="1:12" ht="16.5">
      <c r="A693" s="410" t="s">
        <v>4958</v>
      </c>
      <c r="B693" s="412">
        <v>11</v>
      </c>
      <c r="C693" s="412">
        <v>2024</v>
      </c>
      <c r="D693" s="429" t="s">
        <v>4959</v>
      </c>
      <c r="E693" s="429" t="s">
        <v>4959</v>
      </c>
      <c r="F693" s="429"/>
      <c r="G693" s="429" t="s">
        <v>4909</v>
      </c>
      <c r="H693" s="412" t="s">
        <v>35</v>
      </c>
      <c r="I693" s="412"/>
      <c r="J693" s="853" t="s">
        <v>4715</v>
      </c>
      <c r="K693" s="418" t="s">
        <v>56</v>
      </c>
      <c r="L693" s="323">
        <v>1</v>
      </c>
    </row>
    <row r="694" spans="1:12" ht="33">
      <c r="A694" s="410" t="s">
        <v>4960</v>
      </c>
      <c r="B694" s="412">
        <v>11</v>
      </c>
      <c r="C694" s="412">
        <v>2024</v>
      </c>
      <c r="D694" s="429" t="s">
        <v>4961</v>
      </c>
      <c r="E694" s="429" t="s">
        <v>4961</v>
      </c>
      <c r="F694" s="429"/>
      <c r="G694" s="429" t="s">
        <v>4786</v>
      </c>
      <c r="H694" s="412" t="s">
        <v>35</v>
      </c>
      <c r="I694" s="412"/>
      <c r="J694" s="853" t="s">
        <v>4715</v>
      </c>
      <c r="K694" s="418" t="s">
        <v>56</v>
      </c>
      <c r="L694" s="323">
        <v>1</v>
      </c>
    </row>
    <row r="695" spans="1:12" ht="16.5">
      <c r="A695" s="410" t="s">
        <v>4962</v>
      </c>
      <c r="B695" s="412">
        <v>11</v>
      </c>
      <c r="C695" s="412">
        <v>2024</v>
      </c>
      <c r="D695" s="429" t="s">
        <v>4963</v>
      </c>
      <c r="E695" s="429" t="s">
        <v>4963</v>
      </c>
      <c r="F695" s="429"/>
      <c r="G695" s="429" t="s">
        <v>4964</v>
      </c>
      <c r="H695" s="412" t="s">
        <v>35</v>
      </c>
      <c r="I695" s="412"/>
      <c r="J695" s="853" t="s">
        <v>4715</v>
      </c>
      <c r="K695" s="418" t="s">
        <v>56</v>
      </c>
      <c r="L695" s="323">
        <v>1</v>
      </c>
    </row>
    <row r="696" spans="1:12" ht="16.5">
      <c r="A696" s="410" t="s">
        <v>4965</v>
      </c>
      <c r="B696" s="412">
        <v>11</v>
      </c>
      <c r="C696" s="412">
        <v>2024</v>
      </c>
      <c r="D696" s="429" t="s">
        <v>4966</v>
      </c>
      <c r="E696" s="429" t="s">
        <v>4966</v>
      </c>
      <c r="F696" s="429"/>
      <c r="G696" s="429" t="s">
        <v>4909</v>
      </c>
      <c r="H696" s="412" t="s">
        <v>35</v>
      </c>
      <c r="I696" s="412"/>
      <c r="J696" s="853" t="s">
        <v>4715</v>
      </c>
      <c r="K696" s="418" t="s">
        <v>56</v>
      </c>
      <c r="L696" s="323">
        <v>1</v>
      </c>
    </row>
    <row r="697" spans="1:12" ht="16.5">
      <c r="A697" s="410" t="s">
        <v>4967</v>
      </c>
      <c r="B697" s="412">
        <v>11</v>
      </c>
      <c r="C697" s="412">
        <v>2024</v>
      </c>
      <c r="D697" s="429" t="s">
        <v>4968</v>
      </c>
      <c r="E697" s="429" t="s">
        <v>4968</v>
      </c>
      <c r="F697" s="429"/>
      <c r="G697" s="429" t="s">
        <v>4786</v>
      </c>
      <c r="H697" s="412" t="s">
        <v>35</v>
      </c>
      <c r="I697" s="412"/>
      <c r="J697" s="853" t="s">
        <v>4715</v>
      </c>
      <c r="K697" s="418" t="s">
        <v>56</v>
      </c>
      <c r="L697" s="323">
        <v>1</v>
      </c>
    </row>
    <row r="698" spans="1:12" ht="16.5">
      <c r="A698" s="410" t="s">
        <v>4969</v>
      </c>
      <c r="B698" s="412">
        <v>11</v>
      </c>
      <c r="C698" s="412">
        <v>2024</v>
      </c>
      <c r="D698" s="429" t="s">
        <v>4970</v>
      </c>
      <c r="E698" s="429" t="s">
        <v>4970</v>
      </c>
      <c r="F698" s="429"/>
      <c r="G698" s="429" t="s">
        <v>4971</v>
      </c>
      <c r="H698" s="412" t="s">
        <v>35</v>
      </c>
      <c r="I698" s="412"/>
      <c r="J698" s="853" t="s">
        <v>4715</v>
      </c>
      <c r="K698" s="418" t="s">
        <v>56</v>
      </c>
      <c r="L698" s="323">
        <v>1</v>
      </c>
    </row>
    <row r="699" spans="1:12" ht="16.5">
      <c r="A699" s="410" t="s">
        <v>4972</v>
      </c>
      <c r="B699" s="412">
        <v>11</v>
      </c>
      <c r="C699" s="412">
        <v>2024</v>
      </c>
      <c r="D699" s="429" t="s">
        <v>4973</v>
      </c>
      <c r="E699" s="429" t="s">
        <v>4973</v>
      </c>
      <c r="F699" s="429"/>
      <c r="G699" s="429" t="s">
        <v>4786</v>
      </c>
      <c r="H699" s="412" t="s">
        <v>35</v>
      </c>
      <c r="I699" s="412"/>
      <c r="J699" s="853" t="s">
        <v>4715</v>
      </c>
      <c r="K699" s="418" t="s">
        <v>56</v>
      </c>
      <c r="L699" s="323">
        <v>1</v>
      </c>
    </row>
    <row r="700" spans="1:12" ht="16.5">
      <c r="A700" s="410" t="s">
        <v>4974</v>
      </c>
      <c r="B700" s="412">
        <v>11</v>
      </c>
      <c r="C700" s="412">
        <v>2024</v>
      </c>
      <c r="D700" s="429" t="s">
        <v>4975</v>
      </c>
      <c r="E700" s="429" t="s">
        <v>4975</v>
      </c>
      <c r="F700" s="429"/>
      <c r="G700" s="429" t="s">
        <v>4823</v>
      </c>
      <c r="H700" s="412" t="s">
        <v>35</v>
      </c>
      <c r="I700" s="412"/>
      <c r="J700" s="853" t="s">
        <v>4715</v>
      </c>
      <c r="K700" s="418" t="s">
        <v>56</v>
      </c>
      <c r="L700" s="323">
        <v>1</v>
      </c>
    </row>
    <row r="701" spans="1:12" ht="16.5">
      <c r="A701" s="410" t="s">
        <v>4976</v>
      </c>
      <c r="B701" s="412">
        <v>11</v>
      </c>
      <c r="C701" s="412">
        <v>2024</v>
      </c>
      <c r="D701" s="429" t="s">
        <v>4977</v>
      </c>
      <c r="E701" s="429" t="s">
        <v>4977</v>
      </c>
      <c r="F701" s="429"/>
      <c r="G701" s="429" t="s">
        <v>4803</v>
      </c>
      <c r="H701" s="412" t="s">
        <v>35</v>
      </c>
      <c r="I701" s="412"/>
      <c r="J701" s="853" t="s">
        <v>4715</v>
      </c>
      <c r="K701" s="418" t="s">
        <v>56</v>
      </c>
      <c r="L701" s="323">
        <v>1</v>
      </c>
    </row>
    <row r="702" spans="1:12" ht="16.5">
      <c r="A702" s="410" t="s">
        <v>4978</v>
      </c>
      <c r="B702" s="412">
        <v>11</v>
      </c>
      <c r="C702" s="412">
        <v>2024</v>
      </c>
      <c r="D702" s="429" t="s">
        <v>4979</v>
      </c>
      <c r="E702" s="429" t="s">
        <v>4979</v>
      </c>
      <c r="F702" s="429"/>
      <c r="G702" s="429" t="s">
        <v>4946</v>
      </c>
      <c r="H702" s="412" t="s">
        <v>35</v>
      </c>
      <c r="I702" s="412"/>
      <c r="J702" s="853" t="s">
        <v>4715</v>
      </c>
      <c r="K702" s="418" t="s">
        <v>56</v>
      </c>
      <c r="L702" s="323">
        <v>1</v>
      </c>
    </row>
    <row r="703" spans="1:12" ht="16.5">
      <c r="A703" s="410" t="s">
        <v>4980</v>
      </c>
      <c r="B703" s="412">
        <v>11</v>
      </c>
      <c r="C703" s="412">
        <v>2024</v>
      </c>
      <c r="D703" s="429" t="s">
        <v>4981</v>
      </c>
      <c r="E703" s="429" t="s">
        <v>4981</v>
      </c>
      <c r="F703" s="429"/>
      <c r="G703" s="429" t="s">
        <v>4893</v>
      </c>
      <c r="H703" s="412" t="s">
        <v>35</v>
      </c>
      <c r="I703" s="412"/>
      <c r="J703" s="853" t="s">
        <v>4715</v>
      </c>
      <c r="K703" s="418" t="s">
        <v>56</v>
      </c>
      <c r="L703" s="323">
        <v>1</v>
      </c>
    </row>
    <row r="704" spans="1:12" ht="16.5">
      <c r="A704" s="410" t="s">
        <v>4982</v>
      </c>
      <c r="B704" s="412">
        <v>11</v>
      </c>
      <c r="C704" s="412">
        <v>2024</v>
      </c>
      <c r="D704" s="429" t="s">
        <v>4537</v>
      </c>
      <c r="E704" s="429" t="s">
        <v>4537</v>
      </c>
      <c r="F704" s="429"/>
      <c r="G704" s="429" t="s">
        <v>4971</v>
      </c>
      <c r="H704" s="412" t="s">
        <v>35</v>
      </c>
      <c r="I704" s="412"/>
      <c r="J704" s="853" t="s">
        <v>4715</v>
      </c>
      <c r="K704" s="418" t="s">
        <v>56</v>
      </c>
      <c r="L704" s="323">
        <v>1</v>
      </c>
    </row>
    <row r="705" spans="1:12" ht="16.5">
      <c r="A705" s="410" t="s">
        <v>4983</v>
      </c>
      <c r="B705" s="412">
        <v>11</v>
      </c>
      <c r="C705" s="412">
        <v>2024</v>
      </c>
      <c r="D705" s="429" t="s">
        <v>4984</v>
      </c>
      <c r="E705" s="429" t="s">
        <v>4984</v>
      </c>
      <c r="F705" s="429"/>
      <c r="G705" s="429" t="s">
        <v>4835</v>
      </c>
      <c r="H705" s="412" t="s">
        <v>35</v>
      </c>
      <c r="I705" s="412"/>
      <c r="J705" s="853" t="s">
        <v>4715</v>
      </c>
      <c r="K705" s="418" t="s">
        <v>56</v>
      </c>
      <c r="L705" s="323">
        <v>1</v>
      </c>
    </row>
    <row r="706" spans="1:12" ht="16.5">
      <c r="A706" s="410" t="s">
        <v>4985</v>
      </c>
      <c r="B706" s="412">
        <v>11</v>
      </c>
      <c r="C706" s="412">
        <v>2024</v>
      </c>
      <c r="D706" s="429" t="s">
        <v>4986</v>
      </c>
      <c r="E706" s="429" t="s">
        <v>4986</v>
      </c>
      <c r="F706" s="429"/>
      <c r="G706" s="429" t="s">
        <v>4776</v>
      </c>
      <c r="H706" s="412" t="s">
        <v>35</v>
      </c>
      <c r="I706" s="412"/>
      <c r="J706" s="853" t="s">
        <v>4715</v>
      </c>
      <c r="K706" s="418" t="s">
        <v>56</v>
      </c>
      <c r="L706" s="323">
        <v>1</v>
      </c>
    </row>
    <row r="707" spans="1:12" ht="16.5">
      <c r="A707" s="410" t="s">
        <v>4987</v>
      </c>
      <c r="B707" s="412">
        <v>11</v>
      </c>
      <c r="C707" s="412">
        <v>2024</v>
      </c>
      <c r="D707" s="429" t="s">
        <v>4794</v>
      </c>
      <c r="E707" s="429" t="s">
        <v>4794</v>
      </c>
      <c r="F707" s="429"/>
      <c r="G707" s="429" t="s">
        <v>4890</v>
      </c>
      <c r="H707" s="412" t="s">
        <v>35</v>
      </c>
      <c r="I707" s="412"/>
      <c r="J707" s="853" t="s">
        <v>4715</v>
      </c>
      <c r="K707" s="418" t="s">
        <v>56</v>
      </c>
      <c r="L707" s="323">
        <v>1</v>
      </c>
    </row>
    <row r="708" spans="1:12" ht="33">
      <c r="A708" s="410" t="s">
        <v>4988</v>
      </c>
      <c r="B708" s="412">
        <v>11</v>
      </c>
      <c r="C708" s="412">
        <v>2024</v>
      </c>
      <c r="D708" s="429" t="s">
        <v>4989</v>
      </c>
      <c r="E708" s="429" t="s">
        <v>4989</v>
      </c>
      <c r="F708" s="429"/>
      <c r="G708" s="429" t="s">
        <v>4844</v>
      </c>
      <c r="H708" s="412" t="s">
        <v>35</v>
      </c>
      <c r="I708" s="412"/>
      <c r="J708" s="853" t="s">
        <v>4715</v>
      </c>
      <c r="K708" s="418" t="s">
        <v>56</v>
      </c>
      <c r="L708" s="323">
        <v>1</v>
      </c>
    </row>
    <row r="709" spans="1:12" ht="16.5">
      <c r="A709" s="410" t="s">
        <v>4990</v>
      </c>
      <c r="B709" s="412">
        <v>11</v>
      </c>
      <c r="C709" s="412">
        <v>2024</v>
      </c>
      <c r="D709" s="429" t="s">
        <v>4537</v>
      </c>
      <c r="E709" s="429" t="s">
        <v>4537</v>
      </c>
      <c r="F709" s="429"/>
      <c r="G709" s="429" t="s">
        <v>4761</v>
      </c>
      <c r="H709" s="412" t="s">
        <v>35</v>
      </c>
      <c r="I709" s="412"/>
      <c r="J709" s="853" t="s">
        <v>4715</v>
      </c>
      <c r="K709" s="418" t="s">
        <v>56</v>
      </c>
      <c r="L709" s="323">
        <v>1</v>
      </c>
    </row>
    <row r="710" spans="1:12" ht="16.5">
      <c r="A710" s="410" t="s">
        <v>4991</v>
      </c>
      <c r="B710" s="412">
        <v>11</v>
      </c>
      <c r="C710" s="412">
        <v>2024</v>
      </c>
      <c r="D710" s="429" t="s">
        <v>4992</v>
      </c>
      <c r="E710" s="429" t="s">
        <v>4992</v>
      </c>
      <c r="F710" s="429"/>
      <c r="G710" s="429" t="s">
        <v>4993</v>
      </c>
      <c r="H710" s="412" t="s">
        <v>35</v>
      </c>
      <c r="I710" s="412"/>
      <c r="J710" s="853" t="s">
        <v>4715</v>
      </c>
      <c r="K710" s="418" t="s">
        <v>56</v>
      </c>
      <c r="L710" s="323">
        <v>1</v>
      </c>
    </row>
    <row r="711" spans="1:12" ht="16.5">
      <c r="A711" s="410" t="s">
        <v>4994</v>
      </c>
      <c r="B711" s="412">
        <v>11</v>
      </c>
      <c r="C711" s="412">
        <v>2024</v>
      </c>
      <c r="D711" s="429" t="s">
        <v>4995</v>
      </c>
      <c r="E711" s="429" t="s">
        <v>4995</v>
      </c>
      <c r="F711" s="429"/>
      <c r="G711" s="429" t="s">
        <v>4835</v>
      </c>
      <c r="H711" s="412" t="s">
        <v>35</v>
      </c>
      <c r="I711" s="412"/>
      <c r="J711" s="853" t="s">
        <v>4715</v>
      </c>
      <c r="K711" s="418" t="s">
        <v>56</v>
      </c>
      <c r="L711" s="323">
        <v>1</v>
      </c>
    </row>
    <row r="712" spans="1:12" ht="16.5">
      <c r="A712" s="410" t="s">
        <v>4996</v>
      </c>
      <c r="B712" s="412">
        <v>11</v>
      </c>
      <c r="C712" s="412">
        <v>2024</v>
      </c>
      <c r="D712" s="429" t="s">
        <v>4997</v>
      </c>
      <c r="E712" s="429" t="s">
        <v>4997</v>
      </c>
      <c r="F712" s="429"/>
      <c r="G712" s="429" t="s">
        <v>4835</v>
      </c>
      <c r="H712" s="412" t="s">
        <v>35</v>
      </c>
      <c r="I712" s="412"/>
      <c r="J712" s="853" t="s">
        <v>4715</v>
      </c>
      <c r="K712" s="418" t="s">
        <v>56</v>
      </c>
      <c r="L712" s="323">
        <v>1</v>
      </c>
    </row>
    <row r="713" spans="1:12" ht="16.5">
      <c r="A713" s="410" t="s">
        <v>4998</v>
      </c>
      <c r="B713" s="412">
        <v>11</v>
      </c>
      <c r="C713" s="412">
        <v>2024</v>
      </c>
      <c r="D713" s="429" t="s">
        <v>4999</v>
      </c>
      <c r="E713" s="429" t="s">
        <v>4999</v>
      </c>
      <c r="F713" s="429"/>
      <c r="G713" s="429" t="s">
        <v>4781</v>
      </c>
      <c r="H713" s="412" t="s">
        <v>35</v>
      </c>
      <c r="I713" s="412"/>
      <c r="J713" s="853" t="s">
        <v>4715</v>
      </c>
      <c r="K713" s="418" t="s">
        <v>56</v>
      </c>
      <c r="L713" s="323">
        <v>1</v>
      </c>
    </row>
    <row r="714" spans="1:12" ht="16.5">
      <c r="A714" s="410" t="s">
        <v>5000</v>
      </c>
      <c r="B714" s="412">
        <v>11</v>
      </c>
      <c r="C714" s="412">
        <v>2024</v>
      </c>
      <c r="D714" s="429" t="s">
        <v>5001</v>
      </c>
      <c r="E714" s="429" t="s">
        <v>5001</v>
      </c>
      <c r="F714" s="429"/>
      <c r="G714" s="429" t="s">
        <v>5002</v>
      </c>
      <c r="H714" s="412" t="s">
        <v>35</v>
      </c>
      <c r="I714" s="412"/>
      <c r="J714" s="853" t="s">
        <v>4715</v>
      </c>
      <c r="K714" s="418" t="s">
        <v>56</v>
      </c>
      <c r="L714" s="323">
        <v>1</v>
      </c>
    </row>
    <row r="715" spans="1:12" ht="16.5">
      <c r="A715" s="410" t="s">
        <v>5003</v>
      </c>
      <c r="B715" s="412">
        <v>11</v>
      </c>
      <c r="C715" s="412">
        <v>2024</v>
      </c>
      <c r="D715" s="429" t="s">
        <v>5004</v>
      </c>
      <c r="E715" s="429" t="s">
        <v>5004</v>
      </c>
      <c r="F715" s="429"/>
      <c r="G715" s="429" t="s">
        <v>4786</v>
      </c>
      <c r="H715" s="412" t="s">
        <v>35</v>
      </c>
      <c r="I715" s="412"/>
      <c r="J715" s="853" t="s">
        <v>4715</v>
      </c>
      <c r="K715" s="418" t="s">
        <v>56</v>
      </c>
      <c r="L715" s="323">
        <v>1</v>
      </c>
    </row>
    <row r="716" spans="1:12" ht="16.5">
      <c r="A716" s="410" t="s">
        <v>5005</v>
      </c>
      <c r="B716" s="412">
        <v>11</v>
      </c>
      <c r="C716" s="412">
        <v>2024</v>
      </c>
      <c r="D716" s="429" t="s">
        <v>5006</v>
      </c>
      <c r="E716" s="429" t="s">
        <v>5006</v>
      </c>
      <c r="F716" s="429"/>
      <c r="G716" s="429" t="s">
        <v>4835</v>
      </c>
      <c r="H716" s="412" t="s">
        <v>35</v>
      </c>
      <c r="I716" s="412"/>
      <c r="J716" s="853" t="s">
        <v>4715</v>
      </c>
      <c r="K716" s="418" t="s">
        <v>56</v>
      </c>
      <c r="L716" s="323">
        <v>1</v>
      </c>
    </row>
    <row r="717" spans="1:12" ht="16.5">
      <c r="A717" s="410" t="s">
        <v>5007</v>
      </c>
      <c r="B717" s="412">
        <v>11</v>
      </c>
      <c r="C717" s="412">
        <v>2024</v>
      </c>
      <c r="D717" s="429" t="s">
        <v>5008</v>
      </c>
      <c r="E717" s="429" t="s">
        <v>5008</v>
      </c>
      <c r="F717" s="429"/>
      <c r="G717" s="429" t="s">
        <v>4776</v>
      </c>
      <c r="H717" s="412" t="s">
        <v>35</v>
      </c>
      <c r="I717" s="412"/>
      <c r="J717" s="853" t="s">
        <v>4715</v>
      </c>
      <c r="K717" s="418" t="s">
        <v>56</v>
      </c>
      <c r="L717" s="323">
        <v>1</v>
      </c>
    </row>
    <row r="718" spans="1:12" ht="16.5">
      <c r="A718" s="410" t="s">
        <v>5009</v>
      </c>
      <c r="B718" s="412">
        <v>11</v>
      </c>
      <c r="C718" s="412">
        <v>2024</v>
      </c>
      <c r="D718" s="429" t="s">
        <v>5010</v>
      </c>
      <c r="E718" s="429" t="s">
        <v>5010</v>
      </c>
      <c r="F718" s="429"/>
      <c r="G718" s="429" t="s">
        <v>5011</v>
      </c>
      <c r="H718" s="412" t="s">
        <v>35</v>
      </c>
      <c r="I718" s="412"/>
      <c r="J718" s="853" t="s">
        <v>4715</v>
      </c>
      <c r="K718" s="418" t="s">
        <v>56</v>
      </c>
      <c r="L718" s="323">
        <v>1</v>
      </c>
    </row>
    <row r="719" spans="1:12" ht="16.5">
      <c r="A719" s="410" t="s">
        <v>5012</v>
      </c>
      <c r="B719" s="412">
        <v>11</v>
      </c>
      <c r="C719" s="412">
        <v>2024</v>
      </c>
      <c r="D719" s="429" t="s">
        <v>5013</v>
      </c>
      <c r="E719" s="429" t="s">
        <v>5013</v>
      </c>
      <c r="F719" s="429"/>
      <c r="G719" s="429" t="s">
        <v>4764</v>
      </c>
      <c r="H719" s="412" t="s">
        <v>35</v>
      </c>
      <c r="I719" s="412"/>
      <c r="J719" s="853" t="s">
        <v>4715</v>
      </c>
      <c r="K719" s="418" t="s">
        <v>56</v>
      </c>
      <c r="L719" s="323">
        <v>1</v>
      </c>
    </row>
    <row r="720" spans="1:12" ht="16.5">
      <c r="A720" s="410" t="s">
        <v>5014</v>
      </c>
      <c r="B720" s="412">
        <v>11</v>
      </c>
      <c r="C720" s="412">
        <v>2024</v>
      </c>
      <c r="D720" s="429" t="s">
        <v>5015</v>
      </c>
      <c r="E720" s="429" t="s">
        <v>5015</v>
      </c>
      <c r="F720" s="429"/>
      <c r="G720" s="429" t="s">
        <v>4971</v>
      </c>
      <c r="H720" s="412" t="s">
        <v>35</v>
      </c>
      <c r="I720" s="412"/>
      <c r="J720" s="853" t="s">
        <v>4715</v>
      </c>
      <c r="K720" s="418" t="s">
        <v>56</v>
      </c>
      <c r="L720" s="323">
        <v>1</v>
      </c>
    </row>
    <row r="721" spans="1:12" ht="16.5">
      <c r="A721" s="410" t="s">
        <v>5016</v>
      </c>
      <c r="B721" s="412">
        <v>11</v>
      </c>
      <c r="C721" s="412">
        <v>2024</v>
      </c>
      <c r="D721" s="429" t="s">
        <v>5017</v>
      </c>
      <c r="E721" s="429" t="s">
        <v>5017</v>
      </c>
      <c r="F721" s="429"/>
      <c r="G721" s="429" t="s">
        <v>4872</v>
      </c>
      <c r="H721" s="412" t="s">
        <v>35</v>
      </c>
      <c r="I721" s="412"/>
      <c r="J721" s="853" t="s">
        <v>4715</v>
      </c>
      <c r="K721" s="418" t="s">
        <v>56</v>
      </c>
      <c r="L721" s="323">
        <v>1</v>
      </c>
    </row>
    <row r="722" spans="1:12" ht="16.5">
      <c r="A722" s="410" t="s">
        <v>5018</v>
      </c>
      <c r="B722" s="412">
        <v>11</v>
      </c>
      <c r="C722" s="412">
        <v>2024</v>
      </c>
      <c r="D722" s="429" t="s">
        <v>5019</v>
      </c>
      <c r="E722" s="429" t="s">
        <v>5019</v>
      </c>
      <c r="F722" s="429"/>
      <c r="G722" s="429" t="s">
        <v>4786</v>
      </c>
      <c r="H722" s="412" t="s">
        <v>35</v>
      </c>
      <c r="I722" s="412"/>
      <c r="J722" s="853" t="s">
        <v>4715</v>
      </c>
      <c r="K722" s="418" t="s">
        <v>56</v>
      </c>
      <c r="L722" s="323">
        <v>1</v>
      </c>
    </row>
    <row r="723" spans="1:12" ht="16.5">
      <c r="A723" s="410" t="s">
        <v>5020</v>
      </c>
      <c r="B723" s="412">
        <v>11</v>
      </c>
      <c r="C723" s="412">
        <v>2024</v>
      </c>
      <c r="D723" s="429" t="s">
        <v>5021</v>
      </c>
      <c r="E723" s="429" t="s">
        <v>5021</v>
      </c>
      <c r="F723" s="429"/>
      <c r="G723" s="429" t="s">
        <v>4835</v>
      </c>
      <c r="H723" s="412" t="s">
        <v>35</v>
      </c>
      <c r="I723" s="412"/>
      <c r="J723" s="853" t="s">
        <v>4715</v>
      </c>
      <c r="K723" s="418" t="s">
        <v>56</v>
      </c>
      <c r="L723" s="323">
        <v>1</v>
      </c>
    </row>
    <row r="724" spans="1:12" ht="16.5">
      <c r="A724" s="410" t="s">
        <v>5022</v>
      </c>
      <c r="B724" s="412">
        <v>11</v>
      </c>
      <c r="C724" s="412">
        <v>2024</v>
      </c>
      <c r="D724" s="429" t="s">
        <v>5023</v>
      </c>
      <c r="E724" s="429" t="s">
        <v>5023</v>
      </c>
      <c r="F724" s="429"/>
      <c r="G724" s="429" t="s">
        <v>4852</v>
      </c>
      <c r="H724" s="412" t="s">
        <v>35</v>
      </c>
      <c r="I724" s="412"/>
      <c r="J724" s="853" t="s">
        <v>4715</v>
      </c>
      <c r="K724" s="418" t="s">
        <v>56</v>
      </c>
      <c r="L724" s="323">
        <v>1</v>
      </c>
    </row>
    <row r="725" spans="1:12" ht="16.5">
      <c r="A725" s="410" t="s">
        <v>5024</v>
      </c>
      <c r="B725" s="412">
        <v>11</v>
      </c>
      <c r="C725" s="412">
        <v>2024</v>
      </c>
      <c r="D725" s="429" t="s">
        <v>5025</v>
      </c>
      <c r="E725" s="429" t="s">
        <v>5025</v>
      </c>
      <c r="F725" s="429"/>
      <c r="G725" s="429" t="s">
        <v>4835</v>
      </c>
      <c r="H725" s="412" t="s">
        <v>35</v>
      </c>
      <c r="I725" s="412"/>
      <c r="J725" s="853" t="s">
        <v>4715</v>
      </c>
      <c r="K725" s="418" t="s">
        <v>56</v>
      </c>
      <c r="L725" s="323">
        <v>1</v>
      </c>
    </row>
    <row r="726" spans="1:12" ht="16.5">
      <c r="A726" s="410" t="s">
        <v>5026</v>
      </c>
      <c r="B726" s="412">
        <v>11</v>
      </c>
      <c r="C726" s="412">
        <v>2024</v>
      </c>
      <c r="D726" s="429" t="s">
        <v>5027</v>
      </c>
      <c r="E726" s="429" t="s">
        <v>5027</v>
      </c>
      <c r="F726" s="429"/>
      <c r="G726" s="429" t="s">
        <v>4823</v>
      </c>
      <c r="H726" s="412" t="s">
        <v>35</v>
      </c>
      <c r="I726" s="412"/>
      <c r="J726" s="853" t="s">
        <v>4715</v>
      </c>
      <c r="K726" s="418" t="s">
        <v>56</v>
      </c>
      <c r="L726" s="323">
        <v>1</v>
      </c>
    </row>
    <row r="727" spans="1:12" ht="16.5">
      <c r="A727" s="410" t="s">
        <v>5028</v>
      </c>
      <c r="B727" s="412">
        <v>11</v>
      </c>
      <c r="C727" s="412">
        <v>2024</v>
      </c>
      <c r="D727" s="429" t="s">
        <v>4822</v>
      </c>
      <c r="E727" s="429" t="s">
        <v>4822</v>
      </c>
      <c r="F727" s="429"/>
      <c r="G727" s="429" t="s">
        <v>4764</v>
      </c>
      <c r="H727" s="412" t="s">
        <v>35</v>
      </c>
      <c r="I727" s="412"/>
      <c r="J727" s="853" t="s">
        <v>4715</v>
      </c>
      <c r="K727" s="418" t="s">
        <v>56</v>
      </c>
      <c r="L727" s="323">
        <v>1</v>
      </c>
    </row>
    <row r="728" spans="1:12" ht="16.5">
      <c r="A728" s="410" t="s">
        <v>5029</v>
      </c>
      <c r="B728" s="412">
        <v>11</v>
      </c>
      <c r="C728" s="412">
        <v>2024</v>
      </c>
      <c r="D728" s="429" t="s">
        <v>5030</v>
      </c>
      <c r="E728" s="429" t="s">
        <v>5030</v>
      </c>
      <c r="F728" s="429"/>
      <c r="G728" s="429" t="s">
        <v>4823</v>
      </c>
      <c r="H728" s="412" t="s">
        <v>35</v>
      </c>
      <c r="I728" s="412"/>
      <c r="J728" s="853" t="s">
        <v>4715</v>
      </c>
      <c r="K728" s="418" t="s">
        <v>56</v>
      </c>
      <c r="L728" s="323">
        <v>1</v>
      </c>
    </row>
    <row r="729" spans="1:12" ht="16.5">
      <c r="A729" s="410" t="s">
        <v>5031</v>
      </c>
      <c r="B729" s="412">
        <v>11</v>
      </c>
      <c r="C729" s="412">
        <v>2024</v>
      </c>
      <c r="D729" s="429" t="s">
        <v>5032</v>
      </c>
      <c r="E729" s="429" t="s">
        <v>5032</v>
      </c>
      <c r="F729" s="429"/>
      <c r="G729" s="429" t="s">
        <v>4909</v>
      </c>
      <c r="H729" s="412" t="s">
        <v>35</v>
      </c>
      <c r="I729" s="412"/>
      <c r="J729" s="853" t="s">
        <v>4715</v>
      </c>
      <c r="K729" s="418" t="s">
        <v>56</v>
      </c>
      <c r="L729" s="323">
        <v>1</v>
      </c>
    </row>
    <row r="730" spans="1:12" ht="16.5">
      <c r="A730" s="410" t="s">
        <v>5033</v>
      </c>
      <c r="B730" s="412">
        <v>11</v>
      </c>
      <c r="C730" s="412">
        <v>2024</v>
      </c>
      <c r="D730" s="429" t="s">
        <v>5034</v>
      </c>
      <c r="E730" s="429" t="s">
        <v>5034</v>
      </c>
      <c r="F730" s="429"/>
      <c r="G730" s="429" t="s">
        <v>4820</v>
      </c>
      <c r="H730" s="412" t="s">
        <v>35</v>
      </c>
      <c r="I730" s="412"/>
      <c r="J730" s="853" t="s">
        <v>4715</v>
      </c>
      <c r="K730" s="418" t="s">
        <v>56</v>
      </c>
      <c r="L730" s="323">
        <v>1</v>
      </c>
    </row>
    <row r="731" spans="1:12" ht="16.5">
      <c r="A731" s="410" t="s">
        <v>5035</v>
      </c>
      <c r="B731" s="412">
        <v>11</v>
      </c>
      <c r="C731" s="412">
        <v>2024</v>
      </c>
      <c r="D731" s="429" t="s">
        <v>5036</v>
      </c>
      <c r="E731" s="429" t="s">
        <v>5036</v>
      </c>
      <c r="F731" s="429"/>
      <c r="G731" s="429" t="s">
        <v>4832</v>
      </c>
      <c r="H731" s="412" t="s">
        <v>35</v>
      </c>
      <c r="I731" s="412"/>
      <c r="J731" s="853" t="s">
        <v>4715</v>
      </c>
      <c r="K731" s="418" t="s">
        <v>56</v>
      </c>
      <c r="L731" s="323">
        <v>1</v>
      </c>
    </row>
    <row r="732" spans="1:12" ht="16.5">
      <c r="A732" s="410" t="s">
        <v>5037</v>
      </c>
      <c r="B732" s="412">
        <v>11</v>
      </c>
      <c r="C732" s="412">
        <v>2024</v>
      </c>
      <c r="D732" s="429" t="s">
        <v>5038</v>
      </c>
      <c r="E732" s="429" t="s">
        <v>5038</v>
      </c>
      <c r="F732" s="429"/>
      <c r="G732" s="429" t="s">
        <v>4971</v>
      </c>
      <c r="H732" s="412" t="s">
        <v>35</v>
      </c>
      <c r="I732" s="412"/>
      <c r="J732" s="853" t="s">
        <v>4715</v>
      </c>
      <c r="K732" s="418" t="s">
        <v>56</v>
      </c>
      <c r="L732" s="323">
        <v>1</v>
      </c>
    </row>
    <row r="733" spans="1:12" ht="16.5">
      <c r="A733" s="410" t="s">
        <v>5039</v>
      </c>
      <c r="B733" s="412">
        <v>11</v>
      </c>
      <c r="C733" s="412">
        <v>2024</v>
      </c>
      <c r="D733" s="429" t="s">
        <v>5040</v>
      </c>
      <c r="E733" s="429" t="s">
        <v>5040</v>
      </c>
      <c r="F733" s="429"/>
      <c r="G733" s="429" t="s">
        <v>4852</v>
      </c>
      <c r="H733" s="412" t="s">
        <v>35</v>
      </c>
      <c r="I733" s="412"/>
      <c r="J733" s="853" t="s">
        <v>4715</v>
      </c>
      <c r="K733" s="418" t="s">
        <v>56</v>
      </c>
      <c r="L733" s="323">
        <v>1</v>
      </c>
    </row>
    <row r="734" spans="1:12" ht="16.5">
      <c r="A734" s="410" t="s">
        <v>5041</v>
      </c>
      <c r="B734" s="412">
        <v>11</v>
      </c>
      <c r="C734" s="412">
        <v>2024</v>
      </c>
      <c r="D734" s="429" t="s">
        <v>5042</v>
      </c>
      <c r="E734" s="429" t="s">
        <v>5042</v>
      </c>
      <c r="F734" s="429"/>
      <c r="G734" s="429" t="s">
        <v>4852</v>
      </c>
      <c r="H734" s="412" t="s">
        <v>35</v>
      </c>
      <c r="I734" s="412"/>
      <c r="J734" s="853" t="s">
        <v>4715</v>
      </c>
      <c r="K734" s="418" t="s">
        <v>56</v>
      </c>
      <c r="L734" s="323">
        <v>1</v>
      </c>
    </row>
    <row r="735" spans="1:12" ht="16.5">
      <c r="A735" s="410" t="s">
        <v>5043</v>
      </c>
      <c r="B735" s="412">
        <v>11</v>
      </c>
      <c r="C735" s="412">
        <v>2024</v>
      </c>
      <c r="D735" s="429" t="s">
        <v>5044</v>
      </c>
      <c r="E735" s="429" t="s">
        <v>5044</v>
      </c>
      <c r="F735" s="429"/>
      <c r="G735" s="429" t="s">
        <v>4767</v>
      </c>
      <c r="H735" s="412" t="s">
        <v>35</v>
      </c>
      <c r="I735" s="412"/>
      <c r="J735" s="853" t="s">
        <v>4715</v>
      </c>
      <c r="K735" s="418" t="s">
        <v>56</v>
      </c>
      <c r="L735" s="323">
        <v>1</v>
      </c>
    </row>
    <row r="736" spans="1:12" ht="16.5">
      <c r="A736" s="410" t="s">
        <v>5045</v>
      </c>
      <c r="B736" s="412">
        <v>11</v>
      </c>
      <c r="C736" s="412">
        <v>2024</v>
      </c>
      <c r="D736" s="429" t="s">
        <v>5046</v>
      </c>
      <c r="E736" s="429" t="s">
        <v>5046</v>
      </c>
      <c r="F736" s="429"/>
      <c r="G736" s="429" t="s">
        <v>4928</v>
      </c>
      <c r="H736" s="412" t="s">
        <v>35</v>
      </c>
      <c r="I736" s="412"/>
      <c r="J736" s="853" t="s">
        <v>4715</v>
      </c>
      <c r="K736" s="418" t="s">
        <v>56</v>
      </c>
      <c r="L736" s="323">
        <v>1</v>
      </c>
    </row>
    <row r="737" spans="1:12" ht="16.5">
      <c r="A737" s="410" t="s">
        <v>5047</v>
      </c>
      <c r="B737" s="412">
        <v>11</v>
      </c>
      <c r="C737" s="412">
        <v>2024</v>
      </c>
      <c r="D737" s="429" t="s">
        <v>5048</v>
      </c>
      <c r="E737" s="429" t="s">
        <v>5048</v>
      </c>
      <c r="F737" s="429"/>
      <c r="G737" s="429" t="s">
        <v>4786</v>
      </c>
      <c r="H737" s="412" t="s">
        <v>35</v>
      </c>
      <c r="I737" s="412"/>
      <c r="J737" s="853" t="s">
        <v>4715</v>
      </c>
      <c r="K737" s="418" t="s">
        <v>56</v>
      </c>
      <c r="L737" s="323">
        <v>1</v>
      </c>
    </row>
    <row r="738" spans="1:12" ht="16.5">
      <c r="A738" s="410" t="s">
        <v>5049</v>
      </c>
      <c r="B738" s="412">
        <v>11</v>
      </c>
      <c r="C738" s="412">
        <v>2024</v>
      </c>
      <c r="D738" s="429" t="s">
        <v>5050</v>
      </c>
      <c r="E738" s="429" t="s">
        <v>5050</v>
      </c>
      <c r="F738" s="429"/>
      <c r="G738" s="429" t="s">
        <v>4823</v>
      </c>
      <c r="H738" s="412" t="s">
        <v>35</v>
      </c>
      <c r="I738" s="412"/>
      <c r="J738" s="853" t="s">
        <v>4715</v>
      </c>
      <c r="K738" s="418" t="s">
        <v>56</v>
      </c>
      <c r="L738" s="323">
        <v>1</v>
      </c>
    </row>
    <row r="739" spans="1:12" ht="16.5">
      <c r="A739" s="410" t="s">
        <v>5051</v>
      </c>
      <c r="B739" s="412">
        <v>11</v>
      </c>
      <c r="C739" s="412">
        <v>2024</v>
      </c>
      <c r="D739" s="429" t="s">
        <v>5052</v>
      </c>
      <c r="E739" s="429" t="s">
        <v>5052</v>
      </c>
      <c r="F739" s="429"/>
      <c r="G739" s="429" t="s">
        <v>4835</v>
      </c>
      <c r="H739" s="412" t="s">
        <v>35</v>
      </c>
      <c r="I739" s="412"/>
      <c r="J739" s="853" t="s">
        <v>4715</v>
      </c>
      <c r="K739" s="418" t="s">
        <v>56</v>
      </c>
      <c r="L739" s="323">
        <v>1</v>
      </c>
    </row>
    <row r="740" spans="1:12" ht="16.5">
      <c r="A740" s="410" t="s">
        <v>5053</v>
      </c>
      <c r="B740" s="412">
        <v>11</v>
      </c>
      <c r="C740" s="412">
        <v>2024</v>
      </c>
      <c r="D740" s="429" t="s">
        <v>5054</v>
      </c>
      <c r="E740" s="429" t="s">
        <v>5054</v>
      </c>
      <c r="F740" s="429"/>
      <c r="G740" s="429" t="s">
        <v>5055</v>
      </c>
      <c r="H740" s="412" t="s">
        <v>35</v>
      </c>
      <c r="I740" s="412"/>
      <c r="J740" s="853" t="s">
        <v>4715</v>
      </c>
      <c r="K740" s="418" t="s">
        <v>56</v>
      </c>
      <c r="L740" s="323">
        <v>1</v>
      </c>
    </row>
    <row r="741" spans="1:12" ht="16.5">
      <c r="A741" s="410" t="s">
        <v>5056</v>
      </c>
      <c r="B741" s="412">
        <v>11</v>
      </c>
      <c r="C741" s="412">
        <v>2024</v>
      </c>
      <c r="D741" s="428" t="s">
        <v>5057</v>
      </c>
      <c r="E741" s="438" t="s">
        <v>4682</v>
      </c>
      <c r="F741" s="429"/>
      <c r="G741" s="429" t="s">
        <v>4493</v>
      </c>
      <c r="H741" s="412" t="s">
        <v>35</v>
      </c>
      <c r="I741" s="412"/>
      <c r="J741" s="853"/>
      <c r="K741" s="418" t="s">
        <v>518</v>
      </c>
    </row>
    <row r="742" spans="1:12" ht="16.5">
      <c r="A742" s="410" t="s">
        <v>5058</v>
      </c>
      <c r="B742" s="412">
        <v>11</v>
      </c>
      <c r="C742" s="412">
        <v>2024</v>
      </c>
      <c r="D742" s="428" t="s">
        <v>5059</v>
      </c>
      <c r="E742" s="428" t="s">
        <v>5060</v>
      </c>
      <c r="F742" s="429"/>
      <c r="G742" s="429" t="s">
        <v>5061</v>
      </c>
      <c r="H742" s="415" t="s">
        <v>18</v>
      </c>
      <c r="I742" s="412"/>
      <c r="J742" s="853" t="s">
        <v>5062</v>
      </c>
      <c r="K742" s="418" t="s">
        <v>932</v>
      </c>
    </row>
    <row r="743" spans="1:12" ht="16.5">
      <c r="A743" s="410" t="s">
        <v>5063</v>
      </c>
      <c r="B743" s="412">
        <v>11</v>
      </c>
      <c r="C743" s="412">
        <v>2024</v>
      </c>
      <c r="D743" s="428" t="s">
        <v>5064</v>
      </c>
      <c r="E743" s="428" t="s">
        <v>5065</v>
      </c>
      <c r="F743" s="429"/>
      <c r="G743" s="429" t="s">
        <v>5066</v>
      </c>
      <c r="H743" s="412" t="s">
        <v>35</v>
      </c>
      <c r="I743" s="412"/>
      <c r="J743" s="853" t="s">
        <v>1592</v>
      </c>
      <c r="K743" s="418" t="s">
        <v>56</v>
      </c>
      <c r="L743" s="323">
        <v>1</v>
      </c>
    </row>
    <row r="744" spans="1:12" ht="16.5">
      <c r="A744" s="410" t="s">
        <v>5067</v>
      </c>
      <c r="B744" s="412">
        <v>11</v>
      </c>
      <c r="C744" s="412">
        <v>2024</v>
      </c>
      <c r="D744" s="428" t="s">
        <v>4587</v>
      </c>
      <c r="E744" s="428" t="s">
        <v>5068</v>
      </c>
      <c r="F744" s="429"/>
      <c r="G744" s="429" t="s">
        <v>5069</v>
      </c>
      <c r="H744" s="412" t="s">
        <v>35</v>
      </c>
      <c r="I744" s="412"/>
      <c r="J744" s="853" t="s">
        <v>5070</v>
      </c>
      <c r="K744" s="418" t="s">
        <v>889</v>
      </c>
    </row>
    <row r="745" spans="1:12" ht="16.5">
      <c r="A745" s="410" t="s">
        <v>5071</v>
      </c>
      <c r="B745" s="412">
        <v>11</v>
      </c>
      <c r="C745" s="412">
        <v>2024</v>
      </c>
      <c r="D745" s="428" t="s">
        <v>5072</v>
      </c>
      <c r="E745" s="428" t="s">
        <v>5073</v>
      </c>
      <c r="F745" s="429"/>
      <c r="G745" s="402"/>
      <c r="H745" s="412" t="s">
        <v>35</v>
      </c>
      <c r="I745" s="412"/>
      <c r="J745" s="853" t="s">
        <v>5070</v>
      </c>
      <c r="K745" s="418" t="s">
        <v>889</v>
      </c>
    </row>
    <row r="746" spans="1:12" ht="16.5">
      <c r="A746" s="410" t="s">
        <v>5074</v>
      </c>
      <c r="B746" s="412">
        <v>11</v>
      </c>
      <c r="C746" s="412">
        <v>2024</v>
      </c>
      <c r="D746" s="428" t="s">
        <v>5075</v>
      </c>
      <c r="E746" s="428" t="s">
        <v>5076</v>
      </c>
      <c r="F746" s="429"/>
      <c r="G746" s="429" t="s">
        <v>4493</v>
      </c>
      <c r="H746" s="412" t="s">
        <v>35</v>
      </c>
      <c r="I746" s="412"/>
      <c r="J746" s="853" t="s">
        <v>5070</v>
      </c>
      <c r="K746" s="418" t="s">
        <v>889</v>
      </c>
    </row>
    <row r="747" spans="1:12" ht="16.5">
      <c r="A747" s="410" t="s">
        <v>5077</v>
      </c>
      <c r="B747" s="412">
        <v>11</v>
      </c>
      <c r="C747" s="412">
        <v>2024</v>
      </c>
      <c r="D747" s="428" t="s">
        <v>5078</v>
      </c>
      <c r="E747" s="428" t="s">
        <v>5079</v>
      </c>
      <c r="F747" s="429"/>
      <c r="G747" s="429" t="s">
        <v>5080</v>
      </c>
      <c r="H747" s="412" t="s">
        <v>35</v>
      </c>
      <c r="I747" s="412"/>
      <c r="J747" s="853" t="s">
        <v>5070</v>
      </c>
      <c r="K747" s="418" t="s">
        <v>889</v>
      </c>
    </row>
    <row r="748" spans="1:12" ht="33">
      <c r="A748" s="410" t="s">
        <v>5081</v>
      </c>
      <c r="B748" s="412">
        <v>11</v>
      </c>
      <c r="C748" s="412">
        <v>2024</v>
      </c>
      <c r="D748" s="428" t="s">
        <v>5082</v>
      </c>
      <c r="E748" s="428" t="s">
        <v>5083</v>
      </c>
      <c r="F748" s="429"/>
      <c r="G748" s="429" t="s">
        <v>5084</v>
      </c>
      <c r="H748" s="412" t="s">
        <v>459</v>
      </c>
      <c r="I748" s="412"/>
      <c r="J748" s="853" t="s">
        <v>5085</v>
      </c>
      <c r="K748" s="418" t="s">
        <v>889</v>
      </c>
    </row>
    <row r="749" spans="1:12" ht="33">
      <c r="A749" s="410" t="s">
        <v>5086</v>
      </c>
      <c r="B749" s="412">
        <v>11</v>
      </c>
      <c r="C749" s="412">
        <v>2024</v>
      </c>
      <c r="D749" s="428" t="s">
        <v>5087</v>
      </c>
      <c r="E749" s="428" t="s">
        <v>5088</v>
      </c>
      <c r="F749" s="429"/>
      <c r="G749" s="429" t="s">
        <v>5089</v>
      </c>
      <c r="H749" s="412" t="s">
        <v>25</v>
      </c>
      <c r="I749" s="412"/>
      <c r="J749" s="853" t="s">
        <v>5090</v>
      </c>
      <c r="K749" s="418" t="s">
        <v>889</v>
      </c>
    </row>
    <row r="750" spans="1:12" ht="16.5">
      <c r="A750" s="410" t="s">
        <v>5091</v>
      </c>
      <c r="B750" s="412">
        <v>11</v>
      </c>
      <c r="C750" s="412">
        <v>2024</v>
      </c>
      <c r="D750" s="428" t="s">
        <v>5092</v>
      </c>
      <c r="E750" s="428" t="s">
        <v>5093</v>
      </c>
      <c r="F750" s="429"/>
      <c r="G750" s="429" t="s">
        <v>5094</v>
      </c>
      <c r="H750" s="412" t="s">
        <v>35</v>
      </c>
      <c r="I750" s="412"/>
      <c r="J750" s="853" t="s">
        <v>4499</v>
      </c>
      <c r="K750" s="418" t="s">
        <v>56</v>
      </c>
      <c r="L750" s="323">
        <v>1</v>
      </c>
    </row>
    <row r="751" spans="1:12" ht="16.5">
      <c r="A751" s="410" t="s">
        <v>5095</v>
      </c>
      <c r="B751" s="412">
        <v>11</v>
      </c>
      <c r="C751" s="412">
        <v>2024</v>
      </c>
      <c r="D751" s="428" t="s">
        <v>5096</v>
      </c>
      <c r="E751" s="428" t="s">
        <v>5097</v>
      </c>
      <c r="F751" s="429"/>
      <c r="G751" s="428" t="s">
        <v>5098</v>
      </c>
      <c r="H751" s="412" t="s">
        <v>35</v>
      </c>
      <c r="I751" s="412"/>
      <c r="J751" s="853"/>
      <c r="K751" s="418" t="s">
        <v>518</v>
      </c>
    </row>
    <row r="752" spans="1:12" ht="16.5">
      <c r="A752" s="410" t="s">
        <v>5099</v>
      </c>
      <c r="B752" s="412">
        <v>11</v>
      </c>
      <c r="C752" s="412">
        <v>2024</v>
      </c>
      <c r="D752" s="428" t="s">
        <v>5100</v>
      </c>
      <c r="E752" s="428" t="s">
        <v>5101</v>
      </c>
      <c r="F752" s="429"/>
      <c r="G752" s="428" t="s">
        <v>5102</v>
      </c>
      <c r="H752" s="412" t="s">
        <v>35</v>
      </c>
      <c r="I752" s="412"/>
      <c r="J752" s="853" t="s">
        <v>4499</v>
      </c>
      <c r="K752" s="418" t="s">
        <v>56</v>
      </c>
      <c r="L752" s="323">
        <v>1</v>
      </c>
    </row>
    <row r="753" spans="1:12" ht="16.5">
      <c r="A753" s="410" t="s">
        <v>5103</v>
      </c>
      <c r="B753" s="412">
        <v>11</v>
      </c>
      <c r="C753" s="412">
        <v>2024</v>
      </c>
      <c r="D753" s="428" t="s">
        <v>5104</v>
      </c>
      <c r="E753" s="428" t="s">
        <v>5105</v>
      </c>
      <c r="F753" s="429"/>
      <c r="G753" s="428" t="s">
        <v>5106</v>
      </c>
      <c r="H753" s="412" t="s">
        <v>35</v>
      </c>
      <c r="I753" s="412"/>
      <c r="J753" s="853" t="s">
        <v>4499</v>
      </c>
      <c r="K753" s="418" t="s">
        <v>56</v>
      </c>
      <c r="L753" s="323">
        <v>1</v>
      </c>
    </row>
    <row r="754" spans="1:12" ht="16.5">
      <c r="A754" s="410" t="s">
        <v>5107</v>
      </c>
      <c r="B754" s="412">
        <v>11</v>
      </c>
      <c r="C754" s="412">
        <v>2024</v>
      </c>
      <c r="D754" s="428" t="s">
        <v>5108</v>
      </c>
      <c r="E754" s="428" t="s">
        <v>5109</v>
      </c>
      <c r="F754" s="429"/>
      <c r="G754" s="428" t="s">
        <v>5110</v>
      </c>
      <c r="H754" s="412" t="s">
        <v>35</v>
      </c>
      <c r="I754" s="412"/>
      <c r="J754" s="853" t="s">
        <v>4499</v>
      </c>
      <c r="K754" s="418" t="s">
        <v>56</v>
      </c>
      <c r="L754" s="323">
        <v>1</v>
      </c>
    </row>
    <row r="755" spans="1:12" ht="16.5">
      <c r="A755" s="410" t="s">
        <v>5111</v>
      </c>
      <c r="B755" s="412">
        <v>11</v>
      </c>
      <c r="C755" s="412">
        <v>2024</v>
      </c>
      <c r="D755" s="428" t="s">
        <v>5112</v>
      </c>
      <c r="E755" s="428" t="s">
        <v>5113</v>
      </c>
      <c r="F755" s="429"/>
      <c r="G755" s="428" t="s">
        <v>5114</v>
      </c>
      <c r="H755" s="412" t="s">
        <v>35</v>
      </c>
      <c r="I755" s="412"/>
      <c r="J755" s="853" t="s">
        <v>4499</v>
      </c>
      <c r="K755" s="418" t="s">
        <v>56</v>
      </c>
      <c r="L755" s="323">
        <v>1</v>
      </c>
    </row>
    <row r="756" spans="1:12" ht="16.5">
      <c r="A756" s="410" t="s">
        <v>5115</v>
      </c>
      <c r="B756" s="412">
        <v>11</v>
      </c>
      <c r="C756" s="412">
        <v>2024</v>
      </c>
      <c r="D756" s="428" t="s">
        <v>5116</v>
      </c>
      <c r="E756" s="428" t="s">
        <v>5117</v>
      </c>
      <c r="F756" s="429"/>
      <c r="G756" s="428" t="s">
        <v>5118</v>
      </c>
      <c r="H756" s="412" t="s">
        <v>35</v>
      </c>
      <c r="I756" s="412"/>
      <c r="J756" s="853" t="s">
        <v>4499</v>
      </c>
      <c r="K756" s="418" t="s">
        <v>56</v>
      </c>
      <c r="L756" s="323">
        <v>1</v>
      </c>
    </row>
    <row r="757" spans="1:12" ht="16.5">
      <c r="A757" s="410" t="s">
        <v>5119</v>
      </c>
      <c r="B757" s="412">
        <v>11</v>
      </c>
      <c r="C757" s="412">
        <v>2024</v>
      </c>
      <c r="D757" s="428" t="s">
        <v>5120</v>
      </c>
      <c r="E757" s="428" t="s">
        <v>5121</v>
      </c>
      <c r="F757" s="429"/>
      <c r="G757" s="428" t="s">
        <v>5122</v>
      </c>
      <c r="H757" s="412" t="s">
        <v>35</v>
      </c>
      <c r="I757" s="412"/>
      <c r="J757" s="853" t="s">
        <v>4499</v>
      </c>
      <c r="K757" s="418" t="s">
        <v>56</v>
      </c>
      <c r="L757" s="323">
        <v>1</v>
      </c>
    </row>
    <row r="758" spans="1:12" ht="16.5">
      <c r="A758" s="410" t="s">
        <v>5123</v>
      </c>
      <c r="B758" s="412">
        <v>11</v>
      </c>
      <c r="C758" s="412">
        <v>2024</v>
      </c>
      <c r="D758" s="428" t="s">
        <v>5124</v>
      </c>
      <c r="E758" s="428" t="s">
        <v>5125</v>
      </c>
      <c r="F758" s="429"/>
      <c r="G758" s="428" t="s">
        <v>5126</v>
      </c>
      <c r="H758" s="412" t="s">
        <v>35</v>
      </c>
      <c r="I758" s="412"/>
      <c r="J758" s="853"/>
      <c r="K758" s="418" t="s">
        <v>518</v>
      </c>
    </row>
    <row r="759" spans="1:12" ht="16.5">
      <c r="A759" s="410" t="s">
        <v>5127</v>
      </c>
      <c r="B759" s="412">
        <v>11</v>
      </c>
      <c r="C759" s="412">
        <v>2024</v>
      </c>
      <c r="D759" s="428" t="s">
        <v>5128</v>
      </c>
      <c r="E759" s="428" t="s">
        <v>5121</v>
      </c>
      <c r="F759" s="429"/>
      <c r="G759" s="428" t="s">
        <v>5129</v>
      </c>
      <c r="H759" s="412" t="s">
        <v>35</v>
      </c>
      <c r="I759" s="412"/>
      <c r="J759" s="853"/>
      <c r="K759" s="418" t="s">
        <v>518</v>
      </c>
    </row>
    <row r="760" spans="1:12" ht="16.5">
      <c r="A760" s="410" t="s">
        <v>5130</v>
      </c>
      <c r="B760" s="412">
        <v>11</v>
      </c>
      <c r="C760" s="412">
        <v>2024</v>
      </c>
      <c r="D760" s="428" t="s">
        <v>5131</v>
      </c>
      <c r="E760" s="428" t="s">
        <v>5121</v>
      </c>
      <c r="F760" s="429"/>
      <c r="G760" s="428" t="s">
        <v>5129</v>
      </c>
      <c r="H760" s="412" t="s">
        <v>35</v>
      </c>
      <c r="I760" s="412"/>
      <c r="J760" s="853"/>
      <c r="K760" s="418" t="s">
        <v>518</v>
      </c>
    </row>
    <row r="761" spans="1:12" ht="16.5">
      <c r="A761" s="410" t="s">
        <v>5132</v>
      </c>
      <c r="B761" s="412">
        <v>11</v>
      </c>
      <c r="C761" s="412">
        <v>2024</v>
      </c>
      <c r="D761" s="428" t="s">
        <v>5133</v>
      </c>
      <c r="E761" s="428" t="s">
        <v>5121</v>
      </c>
      <c r="F761" s="429"/>
      <c r="G761" s="428" t="s">
        <v>5129</v>
      </c>
      <c r="H761" s="412" t="s">
        <v>35</v>
      </c>
      <c r="I761" s="412"/>
      <c r="J761" s="853"/>
      <c r="K761" s="418" t="s">
        <v>518</v>
      </c>
    </row>
    <row r="762" spans="1:12" ht="16.5">
      <c r="A762" s="410" t="s">
        <v>5134</v>
      </c>
      <c r="B762" s="412">
        <v>11</v>
      </c>
      <c r="C762" s="412">
        <v>2024</v>
      </c>
      <c r="D762" s="428" t="s">
        <v>5135</v>
      </c>
      <c r="E762" s="428" t="s">
        <v>5121</v>
      </c>
      <c r="F762" s="429"/>
      <c r="G762" s="428" t="s">
        <v>5129</v>
      </c>
      <c r="H762" s="412" t="s">
        <v>35</v>
      </c>
      <c r="I762" s="412"/>
      <c r="J762" s="853"/>
      <c r="K762" s="418" t="s">
        <v>518</v>
      </c>
    </row>
    <row r="763" spans="1:12" ht="16.5">
      <c r="A763" s="410" t="s">
        <v>5136</v>
      </c>
      <c r="B763" s="412">
        <v>11</v>
      </c>
      <c r="C763" s="412">
        <v>2024</v>
      </c>
      <c r="D763" s="428" t="s">
        <v>5137</v>
      </c>
      <c r="E763" s="428" t="s">
        <v>5121</v>
      </c>
      <c r="F763" s="429"/>
      <c r="G763" s="428" t="s">
        <v>5129</v>
      </c>
      <c r="H763" s="412" t="s">
        <v>35</v>
      </c>
      <c r="I763" s="412"/>
      <c r="J763" s="853"/>
      <c r="K763" s="418" t="s">
        <v>518</v>
      </c>
    </row>
    <row r="764" spans="1:12" ht="16.5">
      <c r="A764" s="410" t="s">
        <v>5138</v>
      </c>
      <c r="B764" s="412">
        <v>11</v>
      </c>
      <c r="C764" s="412">
        <v>2024</v>
      </c>
      <c r="D764" s="428" t="s">
        <v>5139</v>
      </c>
      <c r="E764" s="428" t="s">
        <v>5121</v>
      </c>
      <c r="F764" s="429"/>
      <c r="G764" s="428" t="s">
        <v>5129</v>
      </c>
      <c r="H764" s="412" t="s">
        <v>35</v>
      </c>
      <c r="I764" s="412"/>
      <c r="J764" s="853"/>
      <c r="K764" s="418" t="s">
        <v>518</v>
      </c>
    </row>
    <row r="765" spans="1:12" ht="16.5">
      <c r="A765" s="410" t="s">
        <v>5140</v>
      </c>
      <c r="B765" s="412">
        <v>11</v>
      </c>
      <c r="C765" s="412">
        <v>2024</v>
      </c>
      <c r="D765" s="428" t="s">
        <v>5141</v>
      </c>
      <c r="E765" s="428" t="s">
        <v>5121</v>
      </c>
      <c r="F765" s="429"/>
      <c r="G765" s="428" t="s">
        <v>5129</v>
      </c>
      <c r="H765" s="412" t="s">
        <v>35</v>
      </c>
      <c r="I765" s="412"/>
      <c r="J765" s="853"/>
      <c r="K765" s="418" t="s">
        <v>518</v>
      </c>
    </row>
    <row r="766" spans="1:12" ht="16.5">
      <c r="A766" s="410" t="s">
        <v>5142</v>
      </c>
      <c r="B766" s="412">
        <v>11</v>
      </c>
      <c r="C766" s="412">
        <v>2024</v>
      </c>
      <c r="D766" s="428" t="s">
        <v>5143</v>
      </c>
      <c r="E766" s="428" t="s">
        <v>5121</v>
      </c>
      <c r="F766" s="429"/>
      <c r="G766" s="428" t="s">
        <v>5129</v>
      </c>
      <c r="H766" s="412" t="s">
        <v>35</v>
      </c>
      <c r="I766" s="412"/>
      <c r="J766" s="853"/>
      <c r="K766" s="418" t="s">
        <v>518</v>
      </c>
    </row>
    <row r="767" spans="1:12" ht="16.5">
      <c r="A767" s="410" t="s">
        <v>5144</v>
      </c>
      <c r="B767" s="412">
        <v>11</v>
      </c>
      <c r="C767" s="412">
        <v>2024</v>
      </c>
      <c r="D767" s="428" t="s">
        <v>5145</v>
      </c>
      <c r="E767" s="428" t="s">
        <v>5121</v>
      </c>
      <c r="F767" s="429"/>
      <c r="G767" s="428" t="s">
        <v>5129</v>
      </c>
      <c r="H767" s="412" t="s">
        <v>35</v>
      </c>
      <c r="I767" s="412"/>
      <c r="J767" s="853"/>
      <c r="K767" s="418" t="s">
        <v>518</v>
      </c>
    </row>
    <row r="768" spans="1:12" ht="16.5">
      <c r="A768" s="410" t="s">
        <v>5146</v>
      </c>
      <c r="B768" s="412">
        <v>11</v>
      </c>
      <c r="C768" s="412">
        <v>2024</v>
      </c>
      <c r="D768" s="428" t="s">
        <v>5147</v>
      </c>
      <c r="E768" s="428" t="s">
        <v>5121</v>
      </c>
      <c r="F768" s="429"/>
      <c r="G768" s="428" t="s">
        <v>5129</v>
      </c>
      <c r="H768" s="412" t="s">
        <v>35</v>
      </c>
      <c r="I768" s="412"/>
      <c r="J768" s="853"/>
      <c r="K768" s="418" t="s">
        <v>518</v>
      </c>
    </row>
    <row r="769" spans="1:11" ht="16.5">
      <c r="A769" s="410" t="s">
        <v>5148</v>
      </c>
      <c r="B769" s="412">
        <v>11</v>
      </c>
      <c r="C769" s="412">
        <v>2024</v>
      </c>
      <c r="D769" s="428" t="s">
        <v>5149</v>
      </c>
      <c r="E769" s="428" t="s">
        <v>5121</v>
      </c>
      <c r="F769" s="429"/>
      <c r="G769" s="428" t="s">
        <v>5129</v>
      </c>
      <c r="H769" s="412" t="s">
        <v>35</v>
      </c>
      <c r="I769" s="412"/>
      <c r="J769" s="853"/>
      <c r="K769" s="418" t="s">
        <v>518</v>
      </c>
    </row>
    <row r="770" spans="1:11" ht="16.5">
      <c r="A770" s="410" t="s">
        <v>5150</v>
      </c>
      <c r="B770" s="412">
        <v>11</v>
      </c>
      <c r="C770" s="412">
        <v>2024</v>
      </c>
      <c r="D770" s="428" t="s">
        <v>5151</v>
      </c>
      <c r="E770" s="428" t="s">
        <v>5121</v>
      </c>
      <c r="F770" s="429"/>
      <c r="G770" s="428" t="s">
        <v>5129</v>
      </c>
      <c r="H770" s="412" t="s">
        <v>35</v>
      </c>
      <c r="I770" s="412"/>
      <c r="J770" s="853"/>
      <c r="K770" s="418" t="s">
        <v>518</v>
      </c>
    </row>
    <row r="771" spans="1:11" ht="16.5">
      <c r="A771" s="410" t="s">
        <v>5152</v>
      </c>
      <c r="B771" s="412">
        <v>11</v>
      </c>
      <c r="C771" s="412">
        <v>2024</v>
      </c>
      <c r="D771" s="428" t="s">
        <v>5153</v>
      </c>
      <c r="E771" s="428" t="s">
        <v>5121</v>
      </c>
      <c r="F771" s="429"/>
      <c r="G771" s="428" t="s">
        <v>5129</v>
      </c>
      <c r="H771" s="412" t="s">
        <v>35</v>
      </c>
      <c r="I771" s="412"/>
      <c r="J771" s="853"/>
      <c r="K771" s="418" t="s">
        <v>518</v>
      </c>
    </row>
    <row r="772" spans="1:11" ht="16.5">
      <c r="A772" s="410" t="s">
        <v>5154</v>
      </c>
      <c r="B772" s="412">
        <v>11</v>
      </c>
      <c r="C772" s="412">
        <v>2024</v>
      </c>
      <c r="D772" s="428" t="s">
        <v>5155</v>
      </c>
      <c r="E772" s="428" t="s">
        <v>5121</v>
      </c>
      <c r="F772" s="429"/>
      <c r="G772" s="428" t="s">
        <v>5129</v>
      </c>
      <c r="H772" s="412" t="s">
        <v>35</v>
      </c>
      <c r="I772" s="412"/>
      <c r="J772" s="853"/>
      <c r="K772" s="418" t="s">
        <v>518</v>
      </c>
    </row>
    <row r="773" spans="1:11" ht="16.5">
      <c r="A773" s="410" t="s">
        <v>5156</v>
      </c>
      <c r="B773" s="412">
        <v>11</v>
      </c>
      <c r="C773" s="412">
        <v>2024</v>
      </c>
      <c r="D773" s="428" t="s">
        <v>5157</v>
      </c>
      <c r="E773" s="428" t="s">
        <v>5121</v>
      </c>
      <c r="F773" s="429"/>
      <c r="G773" s="428" t="s">
        <v>5129</v>
      </c>
      <c r="H773" s="412" t="s">
        <v>35</v>
      </c>
      <c r="I773" s="412"/>
      <c r="J773" s="853"/>
      <c r="K773" s="418" t="s">
        <v>518</v>
      </c>
    </row>
    <row r="774" spans="1:11" ht="16.5">
      <c r="A774" s="410" t="s">
        <v>5158</v>
      </c>
      <c r="B774" s="412">
        <v>11</v>
      </c>
      <c r="C774" s="412">
        <v>2024</v>
      </c>
      <c r="D774" s="428" t="s">
        <v>5159</v>
      </c>
      <c r="E774" s="428" t="s">
        <v>5121</v>
      </c>
      <c r="F774" s="429"/>
      <c r="G774" s="428" t="s">
        <v>5129</v>
      </c>
      <c r="H774" s="412" t="s">
        <v>35</v>
      </c>
      <c r="I774" s="412"/>
      <c r="J774" s="853"/>
      <c r="K774" s="418" t="s">
        <v>518</v>
      </c>
    </row>
    <row r="775" spans="1:11" ht="16.5">
      <c r="A775" s="410" t="s">
        <v>5160</v>
      </c>
      <c r="B775" s="412">
        <v>11</v>
      </c>
      <c r="C775" s="412">
        <v>2024</v>
      </c>
      <c r="D775" s="428" t="s">
        <v>5161</v>
      </c>
      <c r="E775" s="428" t="s">
        <v>5121</v>
      </c>
      <c r="F775" s="429"/>
      <c r="G775" s="428" t="s">
        <v>5129</v>
      </c>
      <c r="H775" s="412" t="s">
        <v>35</v>
      </c>
      <c r="I775" s="412"/>
      <c r="J775" s="853"/>
      <c r="K775" s="418" t="s">
        <v>518</v>
      </c>
    </row>
    <row r="776" spans="1:11" ht="16.5">
      <c r="A776" s="410" t="s">
        <v>5162</v>
      </c>
      <c r="B776" s="412">
        <v>11</v>
      </c>
      <c r="C776" s="412">
        <v>2024</v>
      </c>
      <c r="D776" s="428" t="s">
        <v>5163</v>
      </c>
      <c r="E776" s="428" t="s">
        <v>5121</v>
      </c>
      <c r="F776" s="429"/>
      <c r="G776" s="428" t="s">
        <v>5129</v>
      </c>
      <c r="H776" s="412" t="s">
        <v>35</v>
      </c>
      <c r="I776" s="412"/>
      <c r="J776" s="853"/>
      <c r="K776" s="418" t="s">
        <v>518</v>
      </c>
    </row>
    <row r="777" spans="1:11" ht="16.5">
      <c r="A777" s="410" t="s">
        <v>5164</v>
      </c>
      <c r="B777" s="412">
        <v>11</v>
      </c>
      <c r="C777" s="412">
        <v>2024</v>
      </c>
      <c r="D777" s="428" t="s">
        <v>5165</v>
      </c>
      <c r="E777" s="428" t="s">
        <v>5121</v>
      </c>
      <c r="F777" s="429"/>
      <c r="G777" s="428" t="s">
        <v>5129</v>
      </c>
      <c r="H777" s="412" t="s">
        <v>35</v>
      </c>
      <c r="I777" s="412"/>
      <c r="J777" s="853"/>
      <c r="K777" s="418" t="s">
        <v>518</v>
      </c>
    </row>
    <row r="778" spans="1:11" ht="16.5">
      <c r="A778" s="410" t="s">
        <v>5166</v>
      </c>
      <c r="B778" s="412">
        <v>11</v>
      </c>
      <c r="C778" s="412">
        <v>2024</v>
      </c>
      <c r="D778" s="428" t="s">
        <v>5167</v>
      </c>
      <c r="E778" s="428" t="s">
        <v>5121</v>
      </c>
      <c r="F778" s="429"/>
      <c r="G778" s="428" t="s">
        <v>5129</v>
      </c>
      <c r="H778" s="412" t="s">
        <v>35</v>
      </c>
      <c r="I778" s="412"/>
      <c r="J778" s="853"/>
      <c r="K778" s="418" t="s">
        <v>518</v>
      </c>
    </row>
    <row r="779" spans="1:11" ht="16.5">
      <c r="A779" s="410" t="s">
        <v>5168</v>
      </c>
      <c r="B779" s="412">
        <v>11</v>
      </c>
      <c r="C779" s="412">
        <v>2024</v>
      </c>
      <c r="D779" s="428" t="s">
        <v>5169</v>
      </c>
      <c r="E779" s="428" t="s">
        <v>5121</v>
      </c>
      <c r="F779" s="429"/>
      <c r="G779" s="428" t="s">
        <v>5129</v>
      </c>
      <c r="H779" s="412" t="s">
        <v>35</v>
      </c>
      <c r="I779" s="412"/>
      <c r="J779" s="853"/>
      <c r="K779" s="418" t="s">
        <v>518</v>
      </c>
    </row>
    <row r="780" spans="1:11" ht="16.5">
      <c r="A780" s="410" t="s">
        <v>5170</v>
      </c>
      <c r="B780" s="412">
        <v>11</v>
      </c>
      <c r="C780" s="412">
        <v>2024</v>
      </c>
      <c r="D780" s="428" t="s">
        <v>5171</v>
      </c>
      <c r="E780" s="428" t="s">
        <v>5121</v>
      </c>
      <c r="F780" s="429"/>
      <c r="G780" s="428" t="s">
        <v>5129</v>
      </c>
      <c r="H780" s="412" t="s">
        <v>35</v>
      </c>
      <c r="I780" s="412"/>
      <c r="J780" s="853"/>
      <c r="K780" s="418" t="s">
        <v>518</v>
      </c>
    </row>
    <row r="781" spans="1:11" ht="16.5">
      <c r="A781" s="410" t="s">
        <v>5172</v>
      </c>
      <c r="B781" s="412">
        <v>11</v>
      </c>
      <c r="C781" s="412">
        <v>2024</v>
      </c>
      <c r="D781" s="428" t="s">
        <v>5173</v>
      </c>
      <c r="E781" s="428" t="s">
        <v>5121</v>
      </c>
      <c r="F781" s="429"/>
      <c r="G781" s="428" t="s">
        <v>5129</v>
      </c>
      <c r="H781" s="412" t="s">
        <v>35</v>
      </c>
      <c r="I781" s="412"/>
      <c r="J781" s="853"/>
      <c r="K781" s="418" t="s">
        <v>518</v>
      </c>
    </row>
    <row r="782" spans="1:11" ht="16.5">
      <c r="A782" s="410" t="s">
        <v>5174</v>
      </c>
      <c r="B782" s="412">
        <v>11</v>
      </c>
      <c r="C782" s="412">
        <v>2024</v>
      </c>
      <c r="D782" s="428" t="s">
        <v>5175</v>
      </c>
      <c r="E782" s="428" t="s">
        <v>5121</v>
      </c>
      <c r="F782" s="429"/>
      <c r="G782" s="428" t="s">
        <v>5129</v>
      </c>
      <c r="H782" s="412" t="s">
        <v>35</v>
      </c>
      <c r="I782" s="412"/>
      <c r="J782" s="853"/>
      <c r="K782" s="418" t="s">
        <v>518</v>
      </c>
    </row>
    <row r="783" spans="1:11" ht="16.5">
      <c r="A783" s="410" t="s">
        <v>5176</v>
      </c>
      <c r="B783" s="412">
        <v>11</v>
      </c>
      <c r="C783" s="412">
        <v>2024</v>
      </c>
      <c r="D783" s="428" t="s">
        <v>5177</v>
      </c>
      <c r="E783" s="428" t="s">
        <v>5121</v>
      </c>
      <c r="F783" s="429"/>
      <c r="G783" s="428" t="s">
        <v>5129</v>
      </c>
      <c r="H783" s="412" t="s">
        <v>35</v>
      </c>
      <c r="I783" s="412"/>
      <c r="J783" s="853"/>
      <c r="K783" s="418" t="s">
        <v>518</v>
      </c>
    </row>
    <row r="784" spans="1:11" ht="16.5">
      <c r="A784" s="410" t="s">
        <v>5178</v>
      </c>
      <c r="B784" s="412">
        <v>11</v>
      </c>
      <c r="C784" s="412">
        <v>2024</v>
      </c>
      <c r="D784" s="428" t="s">
        <v>5179</v>
      </c>
      <c r="E784" s="428" t="s">
        <v>5121</v>
      </c>
      <c r="F784" s="429"/>
      <c r="G784" s="428" t="s">
        <v>5129</v>
      </c>
      <c r="H784" s="412" t="s">
        <v>35</v>
      </c>
      <c r="I784" s="412"/>
      <c r="J784" s="853"/>
      <c r="K784" s="418" t="s">
        <v>518</v>
      </c>
    </row>
    <row r="785" spans="1:12" ht="16.5">
      <c r="A785" s="410" t="s">
        <v>5180</v>
      </c>
      <c r="B785" s="412">
        <v>11</v>
      </c>
      <c r="C785" s="412">
        <v>2024</v>
      </c>
      <c r="D785" s="428" t="s">
        <v>5181</v>
      </c>
      <c r="E785" s="428" t="s">
        <v>5182</v>
      </c>
      <c r="F785" s="429"/>
      <c r="G785" s="428" t="s">
        <v>5183</v>
      </c>
      <c r="H785" s="412" t="s">
        <v>35</v>
      </c>
      <c r="I785" s="412"/>
      <c r="J785" s="853" t="s">
        <v>4499</v>
      </c>
      <c r="K785" s="418" t="s">
        <v>56</v>
      </c>
      <c r="L785" s="323">
        <v>1</v>
      </c>
    </row>
    <row r="786" spans="1:12" ht="16.5">
      <c r="A786" s="410" t="s">
        <v>5184</v>
      </c>
      <c r="B786" s="412">
        <v>11</v>
      </c>
      <c r="C786" s="412">
        <v>2024</v>
      </c>
      <c r="D786" s="428" t="s">
        <v>5185</v>
      </c>
      <c r="E786" s="428" t="s">
        <v>4537</v>
      </c>
      <c r="F786" s="429"/>
      <c r="G786" s="428" t="s">
        <v>5186</v>
      </c>
      <c r="H786" s="412" t="s">
        <v>35</v>
      </c>
      <c r="I786" s="412"/>
      <c r="J786" s="853" t="s">
        <v>4499</v>
      </c>
      <c r="K786" s="418" t="s">
        <v>56</v>
      </c>
      <c r="L786" s="323">
        <v>1</v>
      </c>
    </row>
    <row r="787" spans="1:12" ht="16.5">
      <c r="A787" s="410" t="s">
        <v>5187</v>
      </c>
      <c r="B787" s="412">
        <v>11</v>
      </c>
      <c r="C787" s="412">
        <v>2024</v>
      </c>
      <c r="D787" s="428" t="s">
        <v>5188</v>
      </c>
      <c r="E787" s="428" t="s">
        <v>5189</v>
      </c>
      <c r="F787" s="429"/>
      <c r="G787" s="428" t="s">
        <v>5190</v>
      </c>
      <c r="H787" s="412" t="s">
        <v>35</v>
      </c>
      <c r="I787" s="412"/>
      <c r="J787" s="853" t="s">
        <v>4499</v>
      </c>
      <c r="K787" s="418" t="s">
        <v>56</v>
      </c>
      <c r="L787" s="323">
        <v>1</v>
      </c>
    </row>
    <row r="788" spans="1:12" ht="16.5">
      <c r="A788" s="410" t="s">
        <v>5191</v>
      </c>
      <c r="B788" s="412">
        <v>11</v>
      </c>
      <c r="C788" s="412">
        <v>2024</v>
      </c>
      <c r="D788" s="428" t="s">
        <v>5192</v>
      </c>
      <c r="E788" s="428" t="s">
        <v>5193</v>
      </c>
      <c r="F788" s="429"/>
      <c r="G788" s="428" t="s">
        <v>5186</v>
      </c>
      <c r="H788" s="412" t="s">
        <v>35</v>
      </c>
      <c r="I788" s="412"/>
      <c r="J788" s="853" t="s">
        <v>4499</v>
      </c>
      <c r="K788" s="418" t="s">
        <v>56</v>
      </c>
      <c r="L788" s="323">
        <v>1</v>
      </c>
    </row>
    <row r="789" spans="1:12" ht="16.5">
      <c r="A789" s="410" t="s">
        <v>5194</v>
      </c>
      <c r="B789" s="412">
        <v>11</v>
      </c>
      <c r="C789" s="412">
        <v>2024</v>
      </c>
      <c r="D789" s="428" t="s">
        <v>5195</v>
      </c>
      <c r="E789" s="428" t="s">
        <v>5196</v>
      </c>
      <c r="F789" s="429"/>
      <c r="G789" s="428" t="s">
        <v>5186</v>
      </c>
      <c r="H789" s="412" t="s">
        <v>35</v>
      </c>
      <c r="I789" s="412"/>
      <c r="J789" s="853" t="s">
        <v>4499</v>
      </c>
      <c r="K789" s="418" t="s">
        <v>56</v>
      </c>
      <c r="L789" s="323">
        <v>1</v>
      </c>
    </row>
    <row r="790" spans="1:12" ht="16.5">
      <c r="A790" s="410" t="s">
        <v>5197</v>
      </c>
      <c r="B790" s="412">
        <v>11</v>
      </c>
      <c r="C790" s="412">
        <v>2024</v>
      </c>
      <c r="D790" s="428" t="s">
        <v>5198</v>
      </c>
      <c r="E790" s="428" t="s">
        <v>5199</v>
      </c>
      <c r="F790" s="429"/>
      <c r="G790" s="428" t="s">
        <v>5186</v>
      </c>
      <c r="H790" s="412" t="s">
        <v>35</v>
      </c>
      <c r="I790" s="412"/>
      <c r="J790" s="853" t="s">
        <v>4499</v>
      </c>
      <c r="K790" s="418" t="s">
        <v>56</v>
      </c>
      <c r="L790" s="323">
        <v>1</v>
      </c>
    </row>
    <row r="791" spans="1:12" ht="16.5">
      <c r="A791" s="410" t="s">
        <v>5200</v>
      </c>
      <c r="B791" s="412">
        <v>11</v>
      </c>
      <c r="C791" s="412">
        <v>2024</v>
      </c>
      <c r="D791" s="428" t="s">
        <v>5201</v>
      </c>
      <c r="E791" s="428" t="s">
        <v>5202</v>
      </c>
      <c r="F791" s="429"/>
      <c r="G791" s="428" t="s">
        <v>5186</v>
      </c>
      <c r="H791" s="412" t="s">
        <v>35</v>
      </c>
      <c r="I791" s="412"/>
      <c r="J791" s="853" t="s">
        <v>4499</v>
      </c>
      <c r="K791" s="418" t="s">
        <v>56</v>
      </c>
      <c r="L791" s="323">
        <v>1</v>
      </c>
    </row>
    <row r="792" spans="1:12" ht="16.5">
      <c r="A792" s="410" t="s">
        <v>5203</v>
      </c>
      <c r="B792" s="412">
        <v>11</v>
      </c>
      <c r="C792" s="412">
        <v>2024</v>
      </c>
      <c r="D792" s="428" t="s">
        <v>5204</v>
      </c>
      <c r="E792" s="428" t="s">
        <v>5205</v>
      </c>
      <c r="F792" s="429"/>
      <c r="G792" s="428" t="s">
        <v>5186</v>
      </c>
      <c r="H792" s="412" t="s">
        <v>35</v>
      </c>
      <c r="I792" s="412"/>
      <c r="J792" s="853" t="s">
        <v>4499</v>
      </c>
      <c r="K792" s="418" t="s">
        <v>56</v>
      </c>
      <c r="L792" s="323">
        <v>1</v>
      </c>
    </row>
    <row r="793" spans="1:12" ht="16.5">
      <c r="A793" s="410" t="s">
        <v>5206</v>
      </c>
      <c r="B793" s="412">
        <v>11</v>
      </c>
      <c r="C793" s="412">
        <v>2024</v>
      </c>
      <c r="D793" s="428" t="s">
        <v>5207</v>
      </c>
      <c r="E793" s="428" t="s">
        <v>5208</v>
      </c>
      <c r="F793" s="429"/>
      <c r="G793" s="428" t="s">
        <v>5186</v>
      </c>
      <c r="H793" s="412" t="s">
        <v>35</v>
      </c>
      <c r="I793" s="412"/>
      <c r="J793" s="853" t="s">
        <v>4499</v>
      </c>
      <c r="K793" s="418" t="s">
        <v>56</v>
      </c>
      <c r="L793" s="323">
        <v>1</v>
      </c>
    </row>
    <row r="794" spans="1:12" ht="16.5">
      <c r="A794" s="410" t="s">
        <v>5209</v>
      </c>
      <c r="B794" s="412">
        <v>11</v>
      </c>
      <c r="C794" s="412">
        <v>2024</v>
      </c>
      <c r="D794" s="428" t="s">
        <v>5210</v>
      </c>
      <c r="E794" s="428" t="s">
        <v>5211</v>
      </c>
      <c r="F794" s="429"/>
      <c r="G794" s="428" t="s">
        <v>5186</v>
      </c>
      <c r="H794" s="412" t="s">
        <v>35</v>
      </c>
      <c r="I794" s="412"/>
      <c r="J794" s="853" t="s">
        <v>4499</v>
      </c>
      <c r="K794" s="418" t="s">
        <v>56</v>
      </c>
      <c r="L794" s="323">
        <v>1</v>
      </c>
    </row>
    <row r="795" spans="1:12" ht="16.5">
      <c r="A795" s="410" t="s">
        <v>5212</v>
      </c>
      <c r="B795" s="412">
        <v>11</v>
      </c>
      <c r="C795" s="412">
        <v>2024</v>
      </c>
      <c r="D795" s="428" t="s">
        <v>5213</v>
      </c>
      <c r="E795" s="428" t="s">
        <v>5214</v>
      </c>
      <c r="F795" s="429"/>
      <c r="G795" s="428" t="s">
        <v>5186</v>
      </c>
      <c r="H795" s="412" t="s">
        <v>35</v>
      </c>
      <c r="I795" s="412"/>
      <c r="J795" s="853" t="s">
        <v>4499</v>
      </c>
      <c r="K795" s="418" t="s">
        <v>56</v>
      </c>
      <c r="L795" s="323">
        <v>1</v>
      </c>
    </row>
    <row r="796" spans="1:12" ht="16.5">
      <c r="A796" s="410" t="s">
        <v>5215</v>
      </c>
      <c r="B796" s="412">
        <v>11</v>
      </c>
      <c r="C796" s="412">
        <v>2024</v>
      </c>
      <c r="D796" s="428" t="s">
        <v>5216</v>
      </c>
      <c r="E796" s="428" t="s">
        <v>5217</v>
      </c>
      <c r="F796" s="429"/>
      <c r="G796" s="428" t="s">
        <v>5218</v>
      </c>
      <c r="H796" s="412" t="s">
        <v>35</v>
      </c>
      <c r="I796" s="412"/>
      <c r="J796" s="853" t="s">
        <v>4499</v>
      </c>
      <c r="K796" s="418" t="s">
        <v>56</v>
      </c>
      <c r="L796" s="323">
        <v>1</v>
      </c>
    </row>
    <row r="797" spans="1:12" ht="16.5">
      <c r="A797" s="410" t="s">
        <v>5219</v>
      </c>
      <c r="B797" s="412">
        <v>11</v>
      </c>
      <c r="C797" s="412">
        <v>2024</v>
      </c>
      <c r="D797" s="428" t="s">
        <v>5220</v>
      </c>
      <c r="E797" s="428" t="s">
        <v>5221</v>
      </c>
      <c r="F797" s="429"/>
      <c r="G797" s="428" t="s">
        <v>5222</v>
      </c>
      <c r="H797" s="412" t="s">
        <v>35</v>
      </c>
      <c r="I797" s="412"/>
      <c r="J797" s="853" t="s">
        <v>4499</v>
      </c>
      <c r="K797" s="418" t="s">
        <v>56</v>
      </c>
      <c r="L797" s="323">
        <v>1</v>
      </c>
    </row>
    <row r="798" spans="1:12" ht="16.5">
      <c r="A798" s="410" t="s">
        <v>5223</v>
      </c>
      <c r="B798" s="412">
        <v>11</v>
      </c>
      <c r="C798" s="412">
        <v>2024</v>
      </c>
      <c r="D798" s="428" t="s">
        <v>5224</v>
      </c>
      <c r="E798" s="428" t="s">
        <v>5225</v>
      </c>
      <c r="F798" s="429"/>
      <c r="G798" s="428" t="s">
        <v>5186</v>
      </c>
      <c r="H798" s="412" t="s">
        <v>35</v>
      </c>
      <c r="I798" s="412"/>
      <c r="J798" s="853" t="s">
        <v>4499</v>
      </c>
      <c r="K798" s="418" t="s">
        <v>56</v>
      </c>
      <c r="L798" s="323">
        <v>1</v>
      </c>
    </row>
    <row r="799" spans="1:12" ht="16.5">
      <c r="A799" s="410" t="s">
        <v>5226</v>
      </c>
      <c r="B799" s="412">
        <v>11</v>
      </c>
      <c r="C799" s="412">
        <v>2024</v>
      </c>
      <c r="D799" s="428" t="s">
        <v>5227</v>
      </c>
      <c r="E799" s="428" t="s">
        <v>5228</v>
      </c>
      <c r="F799" s="429"/>
      <c r="G799" s="428" t="s">
        <v>5229</v>
      </c>
      <c r="H799" s="412" t="s">
        <v>35</v>
      </c>
      <c r="I799" s="412"/>
      <c r="J799" s="853" t="s">
        <v>4499</v>
      </c>
      <c r="K799" s="418" t="s">
        <v>56</v>
      </c>
      <c r="L799" s="323">
        <v>1</v>
      </c>
    </row>
    <row r="800" spans="1:12" ht="16.5">
      <c r="A800" s="410" t="s">
        <v>5230</v>
      </c>
      <c r="B800" s="412">
        <v>11</v>
      </c>
      <c r="C800" s="412">
        <v>2024</v>
      </c>
      <c r="D800" s="428" t="s">
        <v>5231</v>
      </c>
      <c r="E800" s="428" t="s">
        <v>5232</v>
      </c>
      <c r="F800" s="429"/>
      <c r="G800" s="428" t="s">
        <v>5186</v>
      </c>
      <c r="H800" s="412" t="s">
        <v>35</v>
      </c>
      <c r="I800" s="412"/>
      <c r="J800" s="853" t="s">
        <v>4499</v>
      </c>
      <c r="K800" s="418" t="s">
        <v>56</v>
      </c>
      <c r="L800" s="323">
        <v>1</v>
      </c>
    </row>
    <row r="801" spans="1:12" ht="16.5">
      <c r="A801" s="410" t="s">
        <v>5233</v>
      </c>
      <c r="B801" s="412">
        <v>11</v>
      </c>
      <c r="C801" s="412">
        <v>2024</v>
      </c>
      <c r="D801" s="428" t="s">
        <v>5234</v>
      </c>
      <c r="E801" s="428" t="s">
        <v>5235</v>
      </c>
      <c r="F801" s="429"/>
      <c r="G801" s="428" t="s">
        <v>5236</v>
      </c>
      <c r="H801" s="412" t="s">
        <v>35</v>
      </c>
      <c r="I801" s="412"/>
      <c r="J801" s="853" t="s">
        <v>4499</v>
      </c>
      <c r="K801" s="418" t="s">
        <v>56</v>
      </c>
      <c r="L801" s="323">
        <v>1</v>
      </c>
    </row>
    <row r="802" spans="1:12" ht="16.5">
      <c r="A802" s="410" t="s">
        <v>5237</v>
      </c>
      <c r="B802" s="412">
        <v>11</v>
      </c>
      <c r="C802" s="412">
        <v>2024</v>
      </c>
      <c r="D802" s="428" t="s">
        <v>5238</v>
      </c>
      <c r="E802" s="428" t="s">
        <v>5239</v>
      </c>
      <c r="F802" s="429"/>
      <c r="G802" s="428" t="s">
        <v>5240</v>
      </c>
      <c r="H802" s="412" t="s">
        <v>35</v>
      </c>
      <c r="I802" s="412"/>
      <c r="J802" s="853" t="s">
        <v>4499</v>
      </c>
      <c r="K802" s="418" t="s">
        <v>56</v>
      </c>
      <c r="L802" s="323">
        <v>1</v>
      </c>
    </row>
    <row r="803" spans="1:12" ht="16.5">
      <c r="A803" s="410" t="s">
        <v>5241</v>
      </c>
      <c r="B803" s="412">
        <v>11</v>
      </c>
      <c r="C803" s="412">
        <v>2024</v>
      </c>
      <c r="D803" s="428" t="s">
        <v>5242</v>
      </c>
      <c r="E803" s="428" t="s">
        <v>5243</v>
      </c>
      <c r="F803" s="429"/>
      <c r="G803" s="428" t="s">
        <v>5186</v>
      </c>
      <c r="H803" s="412" t="s">
        <v>35</v>
      </c>
      <c r="I803" s="412"/>
      <c r="J803" s="853" t="s">
        <v>4499</v>
      </c>
      <c r="K803" s="418" t="s">
        <v>56</v>
      </c>
      <c r="L803" s="323">
        <v>1</v>
      </c>
    </row>
    <row r="804" spans="1:12" ht="16.5">
      <c r="A804" s="410" t="s">
        <v>5244</v>
      </c>
      <c r="B804" s="412">
        <v>11</v>
      </c>
      <c r="C804" s="412">
        <v>2024</v>
      </c>
      <c r="D804" s="428" t="s">
        <v>5245</v>
      </c>
      <c r="E804" s="428" t="s">
        <v>5246</v>
      </c>
      <c r="F804" s="429"/>
      <c r="G804" s="428" t="s">
        <v>5247</v>
      </c>
      <c r="H804" s="412" t="s">
        <v>35</v>
      </c>
      <c r="I804" s="412"/>
      <c r="J804" s="853" t="s">
        <v>4499</v>
      </c>
      <c r="K804" s="418" t="s">
        <v>56</v>
      </c>
      <c r="L804" s="323">
        <v>1</v>
      </c>
    </row>
    <row r="805" spans="1:12" ht="16.5">
      <c r="A805" s="410" t="s">
        <v>5248</v>
      </c>
      <c r="B805" s="412">
        <v>11</v>
      </c>
      <c r="C805" s="412">
        <v>2024</v>
      </c>
      <c r="D805" s="428" t="s">
        <v>5249</v>
      </c>
      <c r="E805" s="428" t="s">
        <v>5250</v>
      </c>
      <c r="F805" s="429"/>
      <c r="G805" s="428" t="s">
        <v>5251</v>
      </c>
      <c r="H805" s="412" t="s">
        <v>35</v>
      </c>
      <c r="I805" s="412"/>
      <c r="J805" s="853" t="s">
        <v>4499</v>
      </c>
      <c r="K805" s="418" t="s">
        <v>56</v>
      </c>
      <c r="L805" s="323">
        <v>1</v>
      </c>
    </row>
    <row r="806" spans="1:12" ht="16.5">
      <c r="A806" s="410" t="s">
        <v>5252</v>
      </c>
      <c r="B806" s="412">
        <v>11</v>
      </c>
      <c r="C806" s="412">
        <v>2024</v>
      </c>
      <c r="D806" s="428" t="s">
        <v>5253</v>
      </c>
      <c r="E806" s="428" t="s">
        <v>5254</v>
      </c>
      <c r="F806" s="429"/>
      <c r="G806" s="428" t="s">
        <v>5255</v>
      </c>
      <c r="H806" s="412" t="s">
        <v>35</v>
      </c>
      <c r="I806" s="412"/>
      <c r="J806" s="853" t="s">
        <v>4499</v>
      </c>
      <c r="K806" s="418" t="s">
        <v>56</v>
      </c>
      <c r="L806" s="323">
        <v>1</v>
      </c>
    </row>
    <row r="807" spans="1:12" ht="16.5">
      <c r="A807" s="410" t="s">
        <v>5256</v>
      </c>
      <c r="B807" s="412">
        <v>11</v>
      </c>
      <c r="C807" s="412">
        <v>2024</v>
      </c>
      <c r="D807" s="428" t="s">
        <v>5257</v>
      </c>
      <c r="E807" s="428" t="s">
        <v>5258</v>
      </c>
      <c r="F807" s="429"/>
      <c r="G807" s="428" t="s">
        <v>5259</v>
      </c>
      <c r="H807" s="412" t="s">
        <v>35</v>
      </c>
      <c r="I807" s="412"/>
      <c r="J807" s="853" t="s">
        <v>4499</v>
      </c>
      <c r="K807" s="418" t="s">
        <v>56</v>
      </c>
      <c r="L807" s="323">
        <v>1</v>
      </c>
    </row>
    <row r="808" spans="1:12" ht="16.5">
      <c r="A808" s="410" t="s">
        <v>5260</v>
      </c>
      <c r="B808" s="412">
        <v>11</v>
      </c>
      <c r="C808" s="412">
        <v>2024</v>
      </c>
      <c r="D808" s="428" t="s">
        <v>5261</v>
      </c>
      <c r="E808" s="428" t="s">
        <v>5262</v>
      </c>
      <c r="F808" s="429"/>
      <c r="G808" s="428" t="s">
        <v>5186</v>
      </c>
      <c r="H808" s="412" t="s">
        <v>35</v>
      </c>
      <c r="I808" s="412"/>
      <c r="J808" s="853" t="s">
        <v>4499</v>
      </c>
      <c r="K808" s="418" t="s">
        <v>56</v>
      </c>
      <c r="L808" s="323">
        <v>1</v>
      </c>
    </row>
    <row r="809" spans="1:12" ht="16.5">
      <c r="A809" s="410" t="s">
        <v>5263</v>
      </c>
      <c r="B809" s="412">
        <v>11</v>
      </c>
      <c r="C809" s="412">
        <v>2024</v>
      </c>
      <c r="D809" s="428" t="s">
        <v>5264</v>
      </c>
      <c r="E809" s="428" t="s">
        <v>5265</v>
      </c>
      <c r="F809" s="429"/>
      <c r="G809" s="428" t="s">
        <v>5266</v>
      </c>
      <c r="H809" s="412" t="s">
        <v>35</v>
      </c>
      <c r="I809" s="412"/>
      <c r="J809" s="853" t="s">
        <v>4499</v>
      </c>
      <c r="K809" s="418" t="s">
        <v>56</v>
      </c>
      <c r="L809" s="323">
        <v>1</v>
      </c>
    </row>
    <row r="810" spans="1:12" ht="16.5">
      <c r="A810" s="410" t="s">
        <v>5267</v>
      </c>
      <c r="B810" s="412">
        <v>11</v>
      </c>
      <c r="C810" s="412">
        <v>2024</v>
      </c>
      <c r="D810" s="428" t="s">
        <v>5268</v>
      </c>
      <c r="E810" s="428" t="s">
        <v>5269</v>
      </c>
      <c r="F810" s="429"/>
      <c r="G810" s="428" t="s">
        <v>5270</v>
      </c>
      <c r="H810" s="412" t="s">
        <v>35</v>
      </c>
      <c r="I810" s="412"/>
      <c r="J810" s="853" t="s">
        <v>4499</v>
      </c>
      <c r="K810" s="418" t="s">
        <v>56</v>
      </c>
      <c r="L810" s="323">
        <v>1</v>
      </c>
    </row>
    <row r="811" spans="1:12" ht="16.5">
      <c r="A811" s="410" t="s">
        <v>5271</v>
      </c>
      <c r="B811" s="412">
        <v>11</v>
      </c>
      <c r="C811" s="412">
        <v>2024</v>
      </c>
      <c r="D811" s="428" t="s">
        <v>5272</v>
      </c>
      <c r="E811" s="428" t="s">
        <v>5273</v>
      </c>
      <c r="F811" s="429"/>
      <c r="G811" s="428" t="s">
        <v>5274</v>
      </c>
      <c r="H811" s="412" t="s">
        <v>35</v>
      </c>
      <c r="I811" s="412"/>
      <c r="J811" s="853" t="s">
        <v>4499</v>
      </c>
      <c r="K811" s="418" t="s">
        <v>56</v>
      </c>
      <c r="L811" s="323">
        <v>1</v>
      </c>
    </row>
    <row r="812" spans="1:12" ht="16.5">
      <c r="A812" s="410" t="s">
        <v>5275</v>
      </c>
      <c r="B812" s="412">
        <v>11</v>
      </c>
      <c r="C812" s="412">
        <v>2024</v>
      </c>
      <c r="D812" s="428" t="s">
        <v>5276</v>
      </c>
      <c r="E812" s="428" t="s">
        <v>5277</v>
      </c>
      <c r="F812" s="429"/>
      <c r="G812" s="428" t="s">
        <v>5278</v>
      </c>
      <c r="H812" s="412" t="s">
        <v>35</v>
      </c>
      <c r="I812" s="412"/>
      <c r="J812" s="853" t="s">
        <v>4499</v>
      </c>
      <c r="K812" s="418" t="s">
        <v>56</v>
      </c>
      <c r="L812" s="323">
        <v>1</v>
      </c>
    </row>
    <row r="813" spans="1:12" ht="16.5">
      <c r="A813" s="410" t="s">
        <v>5279</v>
      </c>
      <c r="B813" s="412">
        <v>11</v>
      </c>
      <c r="C813" s="412">
        <v>2024</v>
      </c>
      <c r="D813" s="428" t="s">
        <v>5280</v>
      </c>
      <c r="E813" s="428" t="s">
        <v>5281</v>
      </c>
      <c r="F813" s="429"/>
      <c r="G813" s="428" t="s">
        <v>5282</v>
      </c>
      <c r="H813" s="412" t="s">
        <v>35</v>
      </c>
      <c r="I813" s="412"/>
      <c r="J813" s="853" t="s">
        <v>4499</v>
      </c>
      <c r="K813" s="418" t="s">
        <v>56</v>
      </c>
      <c r="L813" s="323">
        <v>1</v>
      </c>
    </row>
    <row r="814" spans="1:12" ht="16.5">
      <c r="A814" s="410" t="s">
        <v>5283</v>
      </c>
      <c r="B814" s="412">
        <v>11</v>
      </c>
      <c r="C814" s="412">
        <v>2024</v>
      </c>
      <c r="D814" s="428" t="s">
        <v>5280</v>
      </c>
      <c r="E814" s="428" t="s">
        <v>5284</v>
      </c>
      <c r="F814" s="429"/>
      <c r="G814" s="428" t="s">
        <v>5282</v>
      </c>
      <c r="H814" s="412" t="s">
        <v>35</v>
      </c>
      <c r="I814" s="412"/>
      <c r="J814" s="853" t="s">
        <v>4499</v>
      </c>
      <c r="K814" s="418" t="s">
        <v>56</v>
      </c>
      <c r="L814" s="323">
        <v>1</v>
      </c>
    </row>
    <row r="815" spans="1:12" ht="16.5">
      <c r="A815" s="410" t="s">
        <v>5285</v>
      </c>
      <c r="B815" s="412">
        <v>11</v>
      </c>
      <c r="C815" s="412">
        <v>2024</v>
      </c>
      <c r="D815" s="428" t="s">
        <v>5286</v>
      </c>
      <c r="E815" s="428" t="s">
        <v>5287</v>
      </c>
      <c r="F815" s="429"/>
      <c r="G815" s="428" t="s">
        <v>5288</v>
      </c>
      <c r="H815" s="412" t="s">
        <v>35</v>
      </c>
      <c r="I815" s="412"/>
      <c r="J815" s="853" t="s">
        <v>4499</v>
      </c>
      <c r="K815" s="418" t="s">
        <v>56</v>
      </c>
      <c r="L815" s="323">
        <v>1</v>
      </c>
    </row>
    <row r="816" spans="1:12" ht="16.5">
      <c r="A816" s="410" t="s">
        <v>5289</v>
      </c>
      <c r="B816" s="412">
        <v>11</v>
      </c>
      <c r="C816" s="412">
        <v>2024</v>
      </c>
      <c r="D816" s="428" t="s">
        <v>5290</v>
      </c>
      <c r="E816" s="428" t="s">
        <v>5105</v>
      </c>
      <c r="F816" s="429"/>
      <c r="G816" s="428" t="s">
        <v>5291</v>
      </c>
      <c r="H816" s="412" t="s">
        <v>35</v>
      </c>
      <c r="I816" s="412"/>
      <c r="J816" s="853" t="s">
        <v>4499</v>
      </c>
      <c r="K816" s="418" t="s">
        <v>56</v>
      </c>
      <c r="L816" s="323">
        <v>1</v>
      </c>
    </row>
    <row r="817" spans="1:12" ht="16.5">
      <c r="A817" s="410" t="s">
        <v>5292</v>
      </c>
      <c r="B817" s="412">
        <v>11</v>
      </c>
      <c r="C817" s="412">
        <v>2024</v>
      </c>
      <c r="D817" s="428" t="s">
        <v>5293</v>
      </c>
      <c r="E817" s="428" t="s">
        <v>5294</v>
      </c>
      <c r="F817" s="429"/>
      <c r="G817" s="428" t="s">
        <v>5186</v>
      </c>
      <c r="H817" s="412" t="s">
        <v>35</v>
      </c>
      <c r="I817" s="412"/>
      <c r="J817" s="853" t="s">
        <v>4499</v>
      </c>
      <c r="K817" s="418" t="s">
        <v>56</v>
      </c>
      <c r="L817" s="323">
        <v>1</v>
      </c>
    </row>
    <row r="818" spans="1:12" ht="16.5">
      <c r="A818" s="410" t="s">
        <v>5295</v>
      </c>
      <c r="B818" s="412">
        <v>11</v>
      </c>
      <c r="C818" s="412">
        <v>2024</v>
      </c>
      <c r="D818" s="428" t="s">
        <v>5296</v>
      </c>
      <c r="E818" s="428" t="s">
        <v>5297</v>
      </c>
      <c r="F818" s="429"/>
      <c r="G818" s="428" t="s">
        <v>5255</v>
      </c>
      <c r="H818" s="412" t="s">
        <v>35</v>
      </c>
      <c r="I818" s="412"/>
      <c r="J818" s="853" t="s">
        <v>4499</v>
      </c>
      <c r="K818" s="418" t="s">
        <v>56</v>
      </c>
      <c r="L818" s="323">
        <v>1</v>
      </c>
    </row>
    <row r="819" spans="1:12" ht="16.5">
      <c r="A819" s="410" t="s">
        <v>5298</v>
      </c>
      <c r="B819" s="412">
        <v>11</v>
      </c>
      <c r="C819" s="412">
        <v>2024</v>
      </c>
      <c r="D819" s="428" t="s">
        <v>5299</v>
      </c>
      <c r="E819" s="428" t="s">
        <v>5300</v>
      </c>
      <c r="F819" s="429"/>
      <c r="G819" s="428" t="s">
        <v>5186</v>
      </c>
      <c r="H819" s="412" t="s">
        <v>35</v>
      </c>
      <c r="I819" s="412"/>
      <c r="J819" s="853" t="s">
        <v>4499</v>
      </c>
      <c r="K819" s="418" t="s">
        <v>56</v>
      </c>
      <c r="L819" s="323">
        <v>1</v>
      </c>
    </row>
    <row r="820" spans="1:12" ht="16.5">
      <c r="A820" s="410" t="s">
        <v>5301</v>
      </c>
      <c r="B820" s="412">
        <v>11</v>
      </c>
      <c r="C820" s="412">
        <v>2024</v>
      </c>
      <c r="D820" s="428" t="s">
        <v>5302</v>
      </c>
      <c r="E820" s="428" t="s">
        <v>5303</v>
      </c>
      <c r="F820" s="429"/>
      <c r="G820" s="428" t="s">
        <v>5304</v>
      </c>
      <c r="H820" s="412" t="s">
        <v>35</v>
      </c>
      <c r="I820" s="412"/>
      <c r="J820" s="853" t="s">
        <v>4499</v>
      </c>
      <c r="K820" s="418" t="s">
        <v>56</v>
      </c>
      <c r="L820" s="323">
        <v>1</v>
      </c>
    </row>
    <row r="821" spans="1:12" ht="16.5">
      <c r="A821" s="410" t="s">
        <v>5305</v>
      </c>
      <c r="B821" s="412">
        <v>11</v>
      </c>
      <c r="C821" s="412">
        <v>2024</v>
      </c>
      <c r="D821" s="428" t="s">
        <v>5306</v>
      </c>
      <c r="E821" s="428" t="s">
        <v>5307</v>
      </c>
      <c r="F821" s="429"/>
      <c r="G821" s="428" t="s">
        <v>5308</v>
      </c>
      <c r="H821" s="412" t="s">
        <v>35</v>
      </c>
      <c r="I821" s="412"/>
      <c r="J821" s="853" t="s">
        <v>4499</v>
      </c>
      <c r="K821" s="418" t="s">
        <v>56</v>
      </c>
      <c r="L821" s="323">
        <v>1</v>
      </c>
    </row>
    <row r="822" spans="1:12" ht="16.5">
      <c r="A822" s="410" t="s">
        <v>5309</v>
      </c>
      <c r="B822" s="412">
        <v>11</v>
      </c>
      <c r="C822" s="412">
        <v>2024</v>
      </c>
      <c r="D822" s="428" t="s">
        <v>5310</v>
      </c>
      <c r="E822" s="428" t="s">
        <v>5311</v>
      </c>
      <c r="F822" s="429"/>
      <c r="G822" s="428" t="s">
        <v>5312</v>
      </c>
      <c r="H822" s="412" t="s">
        <v>35</v>
      </c>
      <c r="I822" s="412"/>
      <c r="J822" s="853" t="s">
        <v>4499</v>
      </c>
      <c r="K822" s="418" t="s">
        <v>56</v>
      </c>
      <c r="L822" s="323">
        <v>1</v>
      </c>
    </row>
    <row r="823" spans="1:12" ht="16.5">
      <c r="A823" s="410" t="s">
        <v>5313</v>
      </c>
      <c r="B823" s="412">
        <v>11</v>
      </c>
      <c r="C823" s="412">
        <v>2024</v>
      </c>
      <c r="D823" s="428" t="s">
        <v>5314</v>
      </c>
      <c r="E823" s="428" t="s">
        <v>5311</v>
      </c>
      <c r="F823" s="429"/>
      <c r="G823" s="428" t="s">
        <v>5315</v>
      </c>
      <c r="H823" s="412" t="s">
        <v>35</v>
      </c>
      <c r="I823" s="412"/>
      <c r="J823" s="853" t="s">
        <v>4499</v>
      </c>
      <c r="K823" s="418" t="s">
        <v>56</v>
      </c>
      <c r="L823" s="323">
        <v>1</v>
      </c>
    </row>
    <row r="824" spans="1:12" ht="16.5">
      <c r="A824" s="410" t="s">
        <v>5316</v>
      </c>
      <c r="B824" s="412">
        <v>11</v>
      </c>
      <c r="C824" s="412">
        <v>2024</v>
      </c>
      <c r="D824" s="428" t="s">
        <v>5317</v>
      </c>
      <c r="E824" s="428" t="s">
        <v>4537</v>
      </c>
      <c r="F824" s="429"/>
      <c r="G824" s="428" t="s">
        <v>5318</v>
      </c>
      <c r="H824" s="412" t="s">
        <v>35</v>
      </c>
      <c r="I824" s="412"/>
      <c r="J824" s="853" t="s">
        <v>4499</v>
      </c>
      <c r="K824" s="418" t="s">
        <v>56</v>
      </c>
      <c r="L824" s="323">
        <v>1</v>
      </c>
    </row>
    <row r="825" spans="1:12" ht="16.5">
      <c r="A825" s="410" t="s">
        <v>5319</v>
      </c>
      <c r="B825" s="412">
        <v>11</v>
      </c>
      <c r="C825" s="412">
        <v>2024</v>
      </c>
      <c r="D825" s="428" t="s">
        <v>5320</v>
      </c>
      <c r="E825" s="428" t="s">
        <v>4537</v>
      </c>
      <c r="F825" s="429"/>
      <c r="G825" s="428" t="s">
        <v>5321</v>
      </c>
      <c r="H825" s="412" t="s">
        <v>35</v>
      </c>
      <c r="I825" s="412"/>
      <c r="J825" s="853" t="s">
        <v>4499</v>
      </c>
      <c r="K825" s="418" t="s">
        <v>56</v>
      </c>
      <c r="L825" s="323">
        <v>1</v>
      </c>
    </row>
    <row r="826" spans="1:12" ht="16.5">
      <c r="A826" s="410" t="s">
        <v>5322</v>
      </c>
      <c r="B826" s="412">
        <v>11</v>
      </c>
      <c r="C826" s="412">
        <v>2024</v>
      </c>
      <c r="D826" s="428" t="s">
        <v>5323</v>
      </c>
      <c r="E826" s="428" t="s">
        <v>5324</v>
      </c>
      <c r="F826" s="429"/>
      <c r="G826" s="428" t="s">
        <v>5325</v>
      </c>
      <c r="H826" s="412" t="s">
        <v>35</v>
      </c>
      <c r="I826" s="412"/>
      <c r="J826" s="853" t="s">
        <v>4499</v>
      </c>
      <c r="K826" s="418" t="s">
        <v>56</v>
      </c>
      <c r="L826" s="323">
        <v>1</v>
      </c>
    </row>
    <row r="827" spans="1:12" ht="16.5">
      <c r="A827" s="410" t="s">
        <v>5326</v>
      </c>
      <c r="B827" s="412">
        <v>11</v>
      </c>
      <c r="C827" s="412">
        <v>2024</v>
      </c>
      <c r="D827" s="428" t="s">
        <v>5327</v>
      </c>
      <c r="E827" s="428" t="s">
        <v>5328</v>
      </c>
      <c r="F827" s="429"/>
      <c r="G827" s="428" t="s">
        <v>5325</v>
      </c>
      <c r="H827" s="412" t="s">
        <v>35</v>
      </c>
      <c r="I827" s="412"/>
      <c r="J827" s="853" t="s">
        <v>4499</v>
      </c>
      <c r="K827" s="418" t="s">
        <v>56</v>
      </c>
      <c r="L827" s="323">
        <v>1</v>
      </c>
    </row>
    <row r="828" spans="1:12" ht="16.5">
      <c r="A828" s="410" t="s">
        <v>5329</v>
      </c>
      <c r="B828" s="412">
        <v>11</v>
      </c>
      <c r="C828" s="412">
        <v>2024</v>
      </c>
      <c r="D828" s="428" t="s">
        <v>5330</v>
      </c>
      <c r="E828" s="428" t="s">
        <v>5303</v>
      </c>
      <c r="F828" s="429"/>
      <c r="G828" s="428" t="s">
        <v>5331</v>
      </c>
      <c r="H828" s="412" t="s">
        <v>35</v>
      </c>
      <c r="I828" s="412"/>
      <c r="J828" s="853" t="s">
        <v>4499</v>
      </c>
      <c r="K828" s="418" t="s">
        <v>56</v>
      </c>
      <c r="L828" s="323">
        <v>1</v>
      </c>
    </row>
    <row r="829" spans="1:12" ht="16.5">
      <c r="A829" s="410" t="s">
        <v>5332</v>
      </c>
      <c r="B829" s="412">
        <v>11</v>
      </c>
      <c r="C829" s="412">
        <v>2024</v>
      </c>
      <c r="D829" s="428" t="s">
        <v>5333</v>
      </c>
      <c r="E829" s="428" t="s">
        <v>5311</v>
      </c>
      <c r="F829" s="429"/>
      <c r="G829" s="428" t="s">
        <v>5331</v>
      </c>
      <c r="H829" s="412" t="s">
        <v>35</v>
      </c>
      <c r="I829" s="412"/>
      <c r="J829" s="853" t="s">
        <v>4499</v>
      </c>
      <c r="K829" s="418" t="s">
        <v>56</v>
      </c>
      <c r="L829" s="323">
        <v>1</v>
      </c>
    </row>
    <row r="830" spans="1:12" ht="16.5">
      <c r="A830" s="410" t="s">
        <v>5334</v>
      </c>
      <c r="B830" s="412">
        <v>11</v>
      </c>
      <c r="C830" s="412">
        <v>2024</v>
      </c>
      <c r="D830" s="428" t="s">
        <v>5335</v>
      </c>
      <c r="E830" s="428" t="s">
        <v>5303</v>
      </c>
      <c r="F830" s="429"/>
      <c r="G830" s="428" t="s">
        <v>5247</v>
      </c>
      <c r="H830" s="412" t="s">
        <v>35</v>
      </c>
      <c r="I830" s="412"/>
      <c r="J830" s="853" t="s">
        <v>4499</v>
      </c>
      <c r="K830" s="418" t="s">
        <v>56</v>
      </c>
      <c r="L830" s="323">
        <v>1</v>
      </c>
    </row>
    <row r="831" spans="1:12" ht="16.5">
      <c r="A831" s="410" t="s">
        <v>5336</v>
      </c>
      <c r="B831" s="412">
        <v>11</v>
      </c>
      <c r="C831" s="412">
        <v>2024</v>
      </c>
      <c r="D831" s="428" t="s">
        <v>5337</v>
      </c>
      <c r="E831" s="428" t="s">
        <v>5338</v>
      </c>
      <c r="F831" s="429"/>
      <c r="G831" s="428" t="s">
        <v>5339</v>
      </c>
      <c r="H831" s="412" t="s">
        <v>35</v>
      </c>
      <c r="I831" s="412"/>
      <c r="J831" s="853" t="s">
        <v>4499</v>
      </c>
      <c r="K831" s="418" t="s">
        <v>56</v>
      </c>
      <c r="L831" s="323">
        <v>1</v>
      </c>
    </row>
    <row r="832" spans="1:12" ht="16.5">
      <c r="A832" s="410" t="s">
        <v>5340</v>
      </c>
      <c r="B832" s="412">
        <v>11</v>
      </c>
      <c r="C832" s="412">
        <v>2024</v>
      </c>
      <c r="D832" s="428" t="s">
        <v>5341</v>
      </c>
      <c r="E832" s="428" t="s">
        <v>4537</v>
      </c>
      <c r="F832" s="429"/>
      <c r="G832" s="428" t="s">
        <v>5342</v>
      </c>
      <c r="H832" s="412" t="s">
        <v>35</v>
      </c>
      <c r="I832" s="412"/>
      <c r="J832" s="853" t="s">
        <v>4499</v>
      </c>
      <c r="K832" s="418" t="s">
        <v>56</v>
      </c>
      <c r="L832" s="323">
        <v>1</v>
      </c>
    </row>
    <row r="833" spans="1:12" ht="16.5">
      <c r="A833" s="410" t="s">
        <v>5343</v>
      </c>
      <c r="B833" s="412">
        <v>11</v>
      </c>
      <c r="C833" s="412">
        <v>2024</v>
      </c>
      <c r="D833" s="428" t="s">
        <v>5344</v>
      </c>
      <c r="E833" s="428" t="s">
        <v>5345</v>
      </c>
      <c r="F833" s="429"/>
      <c r="G833" s="428" t="s">
        <v>5339</v>
      </c>
      <c r="H833" s="412" t="s">
        <v>35</v>
      </c>
      <c r="I833" s="412"/>
      <c r="J833" s="853" t="s">
        <v>4499</v>
      </c>
      <c r="K833" s="418" t="s">
        <v>56</v>
      </c>
      <c r="L833" s="323">
        <v>1</v>
      </c>
    </row>
    <row r="834" spans="1:12" ht="16.5">
      <c r="A834" s="410" t="s">
        <v>5346</v>
      </c>
      <c r="B834" s="412">
        <v>11</v>
      </c>
      <c r="C834" s="412">
        <v>2024</v>
      </c>
      <c r="D834" s="428" t="s">
        <v>5347</v>
      </c>
      <c r="E834" s="428" t="s">
        <v>5348</v>
      </c>
      <c r="F834" s="429"/>
      <c r="G834" s="428" t="s">
        <v>5186</v>
      </c>
      <c r="H834" s="412" t="s">
        <v>35</v>
      </c>
      <c r="I834" s="412"/>
      <c r="J834" s="853" t="s">
        <v>4499</v>
      </c>
      <c r="K834" s="418" t="s">
        <v>56</v>
      </c>
      <c r="L834" s="323">
        <v>1</v>
      </c>
    </row>
    <row r="835" spans="1:12" ht="16.5">
      <c r="A835" s="410" t="s">
        <v>5349</v>
      </c>
      <c r="B835" s="412">
        <v>11</v>
      </c>
      <c r="C835" s="412">
        <v>2024</v>
      </c>
      <c r="D835" s="428" t="s">
        <v>5350</v>
      </c>
      <c r="E835" s="428" t="s">
        <v>5351</v>
      </c>
      <c r="F835" s="429"/>
      <c r="G835" s="428" t="s">
        <v>5186</v>
      </c>
      <c r="H835" s="412" t="s">
        <v>35</v>
      </c>
      <c r="I835" s="412"/>
      <c r="J835" s="853" t="s">
        <v>4499</v>
      </c>
      <c r="K835" s="418" t="s">
        <v>56</v>
      </c>
      <c r="L835" s="323">
        <v>1</v>
      </c>
    </row>
    <row r="836" spans="1:12" ht="16.5">
      <c r="A836" s="410" t="s">
        <v>5352</v>
      </c>
      <c r="B836" s="412">
        <v>11</v>
      </c>
      <c r="C836" s="412">
        <v>2024</v>
      </c>
      <c r="D836" s="428" t="s">
        <v>5353</v>
      </c>
      <c r="E836" s="428" t="s">
        <v>5354</v>
      </c>
      <c r="F836" s="429"/>
      <c r="G836" s="428" t="s">
        <v>5355</v>
      </c>
      <c r="H836" s="412" t="s">
        <v>35</v>
      </c>
      <c r="I836" s="412"/>
      <c r="J836" s="853" t="s">
        <v>4499</v>
      </c>
      <c r="K836" s="418" t="s">
        <v>56</v>
      </c>
      <c r="L836" s="323">
        <v>1</v>
      </c>
    </row>
    <row r="837" spans="1:12" ht="16.5">
      <c r="A837" s="410" t="s">
        <v>5356</v>
      </c>
      <c r="B837" s="412">
        <v>11</v>
      </c>
      <c r="C837" s="412">
        <v>2024</v>
      </c>
      <c r="D837" s="428" t="s">
        <v>5357</v>
      </c>
      <c r="E837" s="428" t="s">
        <v>5303</v>
      </c>
      <c r="F837" s="429"/>
      <c r="G837" s="428" t="s">
        <v>5358</v>
      </c>
      <c r="H837" s="412" t="s">
        <v>35</v>
      </c>
      <c r="I837" s="412"/>
      <c r="J837" s="853" t="s">
        <v>4499</v>
      </c>
      <c r="K837" s="418" t="s">
        <v>56</v>
      </c>
      <c r="L837" s="323">
        <v>1</v>
      </c>
    </row>
    <row r="838" spans="1:12" ht="16.5">
      <c r="A838" s="410" t="s">
        <v>5359</v>
      </c>
      <c r="B838" s="412">
        <v>11</v>
      </c>
      <c r="C838" s="412">
        <v>2024</v>
      </c>
      <c r="D838" s="428" t="s">
        <v>5360</v>
      </c>
      <c r="E838" s="428" t="s">
        <v>5361</v>
      </c>
      <c r="F838" s="429"/>
      <c r="G838" s="428" t="s">
        <v>4518</v>
      </c>
      <c r="H838" s="412" t="s">
        <v>35</v>
      </c>
      <c r="I838" s="412"/>
      <c r="J838" s="853" t="s">
        <v>4499</v>
      </c>
      <c r="K838" s="418" t="s">
        <v>56</v>
      </c>
      <c r="L838" s="323">
        <v>1</v>
      </c>
    </row>
    <row r="839" spans="1:12" ht="16.5">
      <c r="A839" s="410" t="s">
        <v>5362</v>
      </c>
      <c r="B839" s="412">
        <v>11</v>
      </c>
      <c r="C839" s="412">
        <v>2024</v>
      </c>
      <c r="D839" s="428" t="s">
        <v>5363</v>
      </c>
      <c r="E839" s="428" t="s">
        <v>5364</v>
      </c>
      <c r="F839" s="429"/>
      <c r="G839" s="428" t="s">
        <v>5365</v>
      </c>
      <c r="H839" s="412" t="s">
        <v>35</v>
      </c>
      <c r="I839" s="412"/>
      <c r="J839" s="853" t="s">
        <v>4499</v>
      </c>
      <c r="K839" s="418" t="s">
        <v>56</v>
      </c>
      <c r="L839" s="323">
        <v>1</v>
      </c>
    </row>
    <row r="840" spans="1:12" ht="16.5">
      <c r="A840" s="410" t="s">
        <v>5366</v>
      </c>
      <c r="B840" s="412">
        <v>11</v>
      </c>
      <c r="C840" s="412">
        <v>2024</v>
      </c>
      <c r="D840" s="428" t="s">
        <v>5367</v>
      </c>
      <c r="E840" s="428" t="s">
        <v>5368</v>
      </c>
      <c r="F840" s="429"/>
      <c r="G840" s="428" t="s">
        <v>5369</v>
      </c>
      <c r="H840" s="412" t="s">
        <v>35</v>
      </c>
      <c r="I840" s="412"/>
      <c r="J840" s="853" t="s">
        <v>4499</v>
      </c>
      <c r="K840" s="418" t="s">
        <v>56</v>
      </c>
      <c r="L840" s="323">
        <v>1</v>
      </c>
    </row>
    <row r="841" spans="1:12" ht="16.5">
      <c r="A841" s="410" t="s">
        <v>5370</v>
      </c>
      <c r="B841" s="412">
        <v>11</v>
      </c>
      <c r="C841" s="412">
        <v>2024</v>
      </c>
      <c r="D841" s="428" t="s">
        <v>5371</v>
      </c>
      <c r="E841" s="428" t="s">
        <v>5372</v>
      </c>
      <c r="F841" s="429"/>
      <c r="G841" s="428" t="s">
        <v>5373</v>
      </c>
      <c r="H841" s="412" t="s">
        <v>35</v>
      </c>
      <c r="I841" s="412"/>
      <c r="J841" s="853" t="s">
        <v>4499</v>
      </c>
      <c r="K841" s="418" t="s">
        <v>56</v>
      </c>
      <c r="L841" s="323">
        <v>1</v>
      </c>
    </row>
    <row r="842" spans="1:12" ht="16.5">
      <c r="A842" s="410" t="s">
        <v>5374</v>
      </c>
      <c r="B842" s="412">
        <v>11</v>
      </c>
      <c r="C842" s="412">
        <v>2024</v>
      </c>
      <c r="D842" s="428" t="s">
        <v>5375</v>
      </c>
      <c r="E842" s="428" t="s">
        <v>5376</v>
      </c>
      <c r="F842" s="429"/>
      <c r="G842" s="428" t="s">
        <v>5377</v>
      </c>
      <c r="H842" s="412" t="s">
        <v>35</v>
      </c>
      <c r="I842" s="412"/>
      <c r="J842" s="853" t="s">
        <v>4499</v>
      </c>
      <c r="K842" s="418" t="s">
        <v>56</v>
      </c>
      <c r="L842" s="323">
        <v>1</v>
      </c>
    </row>
    <row r="843" spans="1:12" ht="16.5">
      <c r="A843" s="410" t="s">
        <v>5378</v>
      </c>
      <c r="B843" s="412">
        <v>11</v>
      </c>
      <c r="C843" s="412">
        <v>2024</v>
      </c>
      <c r="D843" s="428" t="s">
        <v>5379</v>
      </c>
      <c r="E843" s="428" t="s">
        <v>5380</v>
      </c>
      <c r="F843" s="429"/>
      <c r="G843" s="428" t="s">
        <v>5381</v>
      </c>
      <c r="H843" s="412" t="s">
        <v>35</v>
      </c>
      <c r="I843" s="412"/>
      <c r="J843" s="853" t="s">
        <v>4499</v>
      </c>
      <c r="K843" s="418" t="s">
        <v>56</v>
      </c>
      <c r="L843" s="323">
        <v>1</v>
      </c>
    </row>
    <row r="844" spans="1:12" ht="16.5">
      <c r="A844" s="410" t="s">
        <v>5382</v>
      </c>
      <c r="B844" s="412">
        <v>11</v>
      </c>
      <c r="C844" s="412">
        <v>2024</v>
      </c>
      <c r="D844" s="428" t="s">
        <v>5383</v>
      </c>
      <c r="E844" s="428" t="s">
        <v>5303</v>
      </c>
      <c r="F844" s="429"/>
      <c r="G844" s="428" t="s">
        <v>5384</v>
      </c>
      <c r="H844" s="412" t="s">
        <v>35</v>
      </c>
      <c r="I844" s="412"/>
      <c r="J844" s="853" t="s">
        <v>4499</v>
      </c>
      <c r="K844" s="418" t="s">
        <v>56</v>
      </c>
      <c r="L844" s="323">
        <v>1</v>
      </c>
    </row>
    <row r="845" spans="1:12" ht="16.5">
      <c r="A845" s="410" t="s">
        <v>5385</v>
      </c>
      <c r="B845" s="412">
        <v>11</v>
      </c>
      <c r="C845" s="412">
        <v>2024</v>
      </c>
      <c r="D845" s="428" t="s">
        <v>5386</v>
      </c>
      <c r="E845" s="428" t="s">
        <v>5303</v>
      </c>
      <c r="F845" s="429"/>
      <c r="G845" s="428" t="s">
        <v>5387</v>
      </c>
      <c r="H845" s="412" t="s">
        <v>35</v>
      </c>
      <c r="I845" s="412"/>
      <c r="J845" s="853" t="s">
        <v>4499</v>
      </c>
      <c r="K845" s="418" t="s">
        <v>56</v>
      </c>
      <c r="L845" s="323">
        <v>1</v>
      </c>
    </row>
    <row r="846" spans="1:12" ht="16.5">
      <c r="A846" s="410" t="s">
        <v>5388</v>
      </c>
      <c r="B846" s="412">
        <v>11</v>
      </c>
      <c r="C846" s="412">
        <v>2024</v>
      </c>
      <c r="D846" s="428" t="s">
        <v>5389</v>
      </c>
      <c r="E846" s="428" t="s">
        <v>5390</v>
      </c>
      <c r="F846" s="429"/>
      <c r="G846" s="428" t="s">
        <v>5190</v>
      </c>
      <c r="H846" s="412" t="s">
        <v>35</v>
      </c>
      <c r="I846" s="412"/>
      <c r="J846" s="853" t="s">
        <v>4499</v>
      </c>
      <c r="K846" s="418" t="s">
        <v>56</v>
      </c>
      <c r="L846" s="323">
        <v>1</v>
      </c>
    </row>
    <row r="847" spans="1:12" ht="16.5">
      <c r="A847" s="410" t="s">
        <v>5391</v>
      </c>
      <c r="B847" s="412">
        <v>11</v>
      </c>
      <c r="C847" s="412">
        <v>2024</v>
      </c>
      <c r="D847" s="428" t="s">
        <v>5392</v>
      </c>
      <c r="E847" s="428" t="s">
        <v>4537</v>
      </c>
      <c r="F847" s="429"/>
      <c r="G847" s="428" t="s">
        <v>5393</v>
      </c>
      <c r="H847" s="412" t="s">
        <v>35</v>
      </c>
      <c r="I847" s="412"/>
      <c r="J847" s="853" t="s">
        <v>4499</v>
      </c>
      <c r="K847" s="418" t="s">
        <v>56</v>
      </c>
      <c r="L847" s="323">
        <v>1</v>
      </c>
    </row>
    <row r="848" spans="1:12" ht="16.5">
      <c r="A848" s="410" t="s">
        <v>5394</v>
      </c>
      <c r="B848" s="412">
        <v>11</v>
      </c>
      <c r="C848" s="412">
        <v>2024</v>
      </c>
      <c r="D848" s="428" t="s">
        <v>5395</v>
      </c>
      <c r="E848" s="428" t="s">
        <v>5396</v>
      </c>
      <c r="F848" s="429"/>
      <c r="G848" s="428" t="s">
        <v>5397</v>
      </c>
      <c r="H848" s="412" t="s">
        <v>35</v>
      </c>
      <c r="I848" s="412"/>
      <c r="J848" s="853" t="s">
        <v>4499</v>
      </c>
      <c r="K848" s="418" t="s">
        <v>56</v>
      </c>
      <c r="L848" s="323">
        <v>1</v>
      </c>
    </row>
    <row r="849" spans="1:12" ht="16.5">
      <c r="A849" s="410" t="s">
        <v>5398</v>
      </c>
      <c r="B849" s="412">
        <v>11</v>
      </c>
      <c r="C849" s="412">
        <v>2024</v>
      </c>
      <c r="D849" s="428" t="s">
        <v>5399</v>
      </c>
      <c r="E849" s="428" t="s">
        <v>5400</v>
      </c>
      <c r="F849" s="429"/>
      <c r="G849" s="428" t="s">
        <v>5255</v>
      </c>
      <c r="H849" s="412" t="s">
        <v>35</v>
      </c>
      <c r="I849" s="412"/>
      <c r="J849" s="853" t="s">
        <v>4499</v>
      </c>
      <c r="K849" s="418" t="s">
        <v>56</v>
      </c>
      <c r="L849" s="323">
        <v>1</v>
      </c>
    </row>
    <row r="850" spans="1:12" ht="16.5">
      <c r="A850" s="410" t="s">
        <v>5401</v>
      </c>
      <c r="B850" s="412">
        <v>11</v>
      </c>
      <c r="C850" s="412">
        <v>2024</v>
      </c>
      <c r="D850" s="428" t="s">
        <v>5402</v>
      </c>
      <c r="E850" s="428" t="s">
        <v>5403</v>
      </c>
      <c r="F850" s="429"/>
      <c r="G850" s="428" t="s">
        <v>5222</v>
      </c>
      <c r="H850" s="412" t="s">
        <v>35</v>
      </c>
      <c r="I850" s="412"/>
      <c r="J850" s="853" t="s">
        <v>4499</v>
      </c>
      <c r="K850" s="418" t="s">
        <v>56</v>
      </c>
      <c r="L850" s="323">
        <v>1</v>
      </c>
    </row>
    <row r="851" spans="1:12" ht="16.5">
      <c r="A851" s="410" t="s">
        <v>5404</v>
      </c>
      <c r="B851" s="412">
        <v>11</v>
      </c>
      <c r="C851" s="412">
        <v>2024</v>
      </c>
      <c r="D851" s="428" t="s">
        <v>5405</v>
      </c>
      <c r="E851" s="428" t="s">
        <v>5406</v>
      </c>
      <c r="F851" s="429"/>
      <c r="G851" s="428" t="s">
        <v>5407</v>
      </c>
      <c r="H851" s="412" t="s">
        <v>35</v>
      </c>
      <c r="I851" s="412"/>
      <c r="J851" s="853" t="s">
        <v>4499</v>
      </c>
      <c r="K851" s="418" t="s">
        <v>56</v>
      </c>
      <c r="L851" s="323">
        <v>1</v>
      </c>
    </row>
    <row r="852" spans="1:12" ht="16.5">
      <c r="A852" s="410" t="s">
        <v>5408</v>
      </c>
      <c r="B852" s="412">
        <v>11</v>
      </c>
      <c r="C852" s="412">
        <v>2024</v>
      </c>
      <c r="D852" s="428" t="s">
        <v>5409</v>
      </c>
      <c r="E852" s="428" t="s">
        <v>5396</v>
      </c>
      <c r="F852" s="429"/>
      <c r="G852" s="428" t="s">
        <v>5410</v>
      </c>
      <c r="H852" s="412" t="s">
        <v>35</v>
      </c>
      <c r="I852" s="412"/>
      <c r="J852" s="853" t="s">
        <v>4499</v>
      </c>
      <c r="K852" s="418" t="s">
        <v>56</v>
      </c>
      <c r="L852" s="323">
        <v>1</v>
      </c>
    </row>
    <row r="853" spans="1:12" ht="16.5">
      <c r="A853" s="410" t="s">
        <v>5411</v>
      </c>
      <c r="B853" s="412">
        <v>11</v>
      </c>
      <c r="C853" s="412">
        <v>2024</v>
      </c>
      <c r="D853" s="428" t="s">
        <v>5412</v>
      </c>
      <c r="E853" s="428" t="s">
        <v>5413</v>
      </c>
      <c r="F853" s="429"/>
      <c r="G853" s="428" t="s">
        <v>5414</v>
      </c>
      <c r="H853" s="412" t="s">
        <v>35</v>
      </c>
      <c r="I853" s="412"/>
      <c r="J853" s="853" t="s">
        <v>4499</v>
      </c>
      <c r="K853" s="418" t="s">
        <v>56</v>
      </c>
      <c r="L853" s="323">
        <v>1</v>
      </c>
    </row>
    <row r="854" spans="1:12" ht="16.5">
      <c r="A854" s="410" t="s">
        <v>5415</v>
      </c>
      <c r="B854" s="412">
        <v>11</v>
      </c>
      <c r="C854" s="412">
        <v>2024</v>
      </c>
      <c r="D854" s="428" t="s">
        <v>5416</v>
      </c>
      <c r="E854" s="428" t="s">
        <v>5417</v>
      </c>
      <c r="F854" s="429"/>
      <c r="G854" s="428" t="s">
        <v>5418</v>
      </c>
      <c r="H854" s="412" t="s">
        <v>35</v>
      </c>
      <c r="I854" s="412"/>
      <c r="J854" s="853" t="s">
        <v>4499</v>
      </c>
      <c r="K854" s="418" t="s">
        <v>56</v>
      </c>
      <c r="L854" s="323">
        <v>1</v>
      </c>
    </row>
    <row r="855" spans="1:12" ht="16.5">
      <c r="A855" s="410" t="s">
        <v>5419</v>
      </c>
      <c r="B855" s="412">
        <v>11</v>
      </c>
      <c r="C855" s="412">
        <v>2024</v>
      </c>
      <c r="D855" s="428" t="s">
        <v>4557</v>
      </c>
      <c r="E855" s="428" t="s">
        <v>5420</v>
      </c>
      <c r="F855" s="429"/>
      <c r="G855" s="428" t="s">
        <v>4518</v>
      </c>
      <c r="H855" s="412" t="s">
        <v>35</v>
      </c>
      <c r="I855" s="412"/>
      <c r="J855" s="853" t="s">
        <v>4499</v>
      </c>
      <c r="K855" s="418" t="s">
        <v>56</v>
      </c>
      <c r="L855" s="323">
        <v>1</v>
      </c>
    </row>
    <row r="856" spans="1:12" ht="16.5">
      <c r="A856" s="410" t="s">
        <v>5421</v>
      </c>
      <c r="B856" s="412">
        <v>11</v>
      </c>
      <c r="C856" s="412">
        <v>2024</v>
      </c>
      <c r="D856" s="428" t="s">
        <v>5213</v>
      </c>
      <c r="E856" s="428" t="s">
        <v>5422</v>
      </c>
      <c r="F856" s="429"/>
      <c r="G856" s="428" t="s">
        <v>5186</v>
      </c>
      <c r="H856" s="412" t="s">
        <v>35</v>
      </c>
      <c r="I856" s="412"/>
      <c r="J856" s="853" t="s">
        <v>4499</v>
      </c>
      <c r="K856" s="418" t="s">
        <v>56</v>
      </c>
      <c r="L856" s="323">
        <v>1</v>
      </c>
    </row>
    <row r="857" spans="1:12" ht="16.5">
      <c r="A857" s="410" t="s">
        <v>5423</v>
      </c>
      <c r="B857" s="412">
        <v>11</v>
      </c>
      <c r="C857" s="412">
        <v>2024</v>
      </c>
      <c r="D857" s="428" t="s">
        <v>5424</v>
      </c>
      <c r="E857" s="428" t="s">
        <v>4537</v>
      </c>
      <c r="F857" s="429"/>
      <c r="G857" s="428" t="s">
        <v>5425</v>
      </c>
      <c r="H857" s="412" t="s">
        <v>35</v>
      </c>
      <c r="I857" s="412"/>
      <c r="J857" s="853" t="s">
        <v>4499</v>
      </c>
      <c r="K857" s="418" t="s">
        <v>56</v>
      </c>
      <c r="L857" s="323">
        <v>1</v>
      </c>
    </row>
    <row r="858" spans="1:12" ht="16.5">
      <c r="A858" s="410" t="s">
        <v>5426</v>
      </c>
      <c r="B858" s="412">
        <v>11</v>
      </c>
      <c r="C858" s="412">
        <v>2024</v>
      </c>
      <c r="D858" s="428" t="s">
        <v>5427</v>
      </c>
      <c r="E858" s="428" t="s">
        <v>5428</v>
      </c>
      <c r="F858" s="429"/>
      <c r="G858" s="428" t="s">
        <v>5429</v>
      </c>
      <c r="H858" s="412" t="s">
        <v>35</v>
      </c>
      <c r="I858" s="412"/>
      <c r="J858" s="853" t="s">
        <v>4499</v>
      </c>
      <c r="K858" s="418" t="s">
        <v>56</v>
      </c>
      <c r="L858" s="323">
        <v>1</v>
      </c>
    </row>
    <row r="859" spans="1:12" ht="16.5">
      <c r="A859" s="410" t="s">
        <v>5430</v>
      </c>
      <c r="B859" s="412">
        <v>11</v>
      </c>
      <c r="C859" s="412">
        <v>2024</v>
      </c>
      <c r="D859" s="428" t="s">
        <v>5431</v>
      </c>
      <c r="E859" s="428" t="s">
        <v>5432</v>
      </c>
      <c r="F859" s="429"/>
      <c r="G859" s="428" t="s">
        <v>5222</v>
      </c>
      <c r="H859" s="412" t="s">
        <v>35</v>
      </c>
      <c r="I859" s="412"/>
      <c r="J859" s="853" t="s">
        <v>4499</v>
      </c>
      <c r="K859" s="418" t="s">
        <v>56</v>
      </c>
      <c r="L859" s="323">
        <v>1</v>
      </c>
    </row>
    <row r="860" spans="1:12" ht="16.5">
      <c r="A860" s="410" t="s">
        <v>5433</v>
      </c>
      <c r="B860" s="412">
        <v>11</v>
      </c>
      <c r="C860" s="412">
        <v>2024</v>
      </c>
      <c r="D860" s="428" t="s">
        <v>5434</v>
      </c>
      <c r="E860" s="428" t="s">
        <v>5435</v>
      </c>
      <c r="F860" s="429"/>
      <c r="G860" s="428" t="s">
        <v>5190</v>
      </c>
      <c r="H860" s="412" t="s">
        <v>35</v>
      </c>
      <c r="I860" s="412"/>
      <c r="J860" s="853" t="s">
        <v>4499</v>
      </c>
      <c r="K860" s="418" t="s">
        <v>56</v>
      </c>
      <c r="L860" s="323">
        <v>1</v>
      </c>
    </row>
    <row r="861" spans="1:12" ht="16.5">
      <c r="A861" s="410" t="s">
        <v>5436</v>
      </c>
      <c r="B861" s="412">
        <v>11</v>
      </c>
      <c r="C861" s="412">
        <v>2024</v>
      </c>
      <c r="D861" s="428" t="s">
        <v>5437</v>
      </c>
      <c r="E861" s="428" t="s">
        <v>5438</v>
      </c>
      <c r="F861" s="429"/>
      <c r="G861" s="428" t="s">
        <v>5439</v>
      </c>
      <c r="H861" s="412" t="s">
        <v>35</v>
      </c>
      <c r="I861" s="412"/>
      <c r="J861" s="853" t="s">
        <v>4499</v>
      </c>
      <c r="K861" s="418" t="s">
        <v>56</v>
      </c>
      <c r="L861" s="323">
        <v>1</v>
      </c>
    </row>
    <row r="862" spans="1:12" ht="16.5">
      <c r="A862" s="410" t="s">
        <v>5440</v>
      </c>
      <c r="B862" s="412">
        <v>11</v>
      </c>
      <c r="C862" s="412">
        <v>2024</v>
      </c>
      <c r="D862" s="428" t="s">
        <v>5441</v>
      </c>
      <c r="E862" s="428" t="s">
        <v>5442</v>
      </c>
      <c r="F862" s="429"/>
      <c r="G862" s="428" t="s">
        <v>4518</v>
      </c>
      <c r="H862" s="412" t="s">
        <v>35</v>
      </c>
      <c r="I862" s="412"/>
      <c r="J862" s="853" t="s">
        <v>4499</v>
      </c>
      <c r="K862" s="418" t="s">
        <v>56</v>
      </c>
      <c r="L862" s="323">
        <v>1</v>
      </c>
    </row>
    <row r="863" spans="1:12" ht="16.5">
      <c r="A863" s="410" t="s">
        <v>5443</v>
      </c>
      <c r="B863" s="412">
        <v>11</v>
      </c>
      <c r="C863" s="412">
        <v>2024</v>
      </c>
      <c r="D863" s="428" t="s">
        <v>5444</v>
      </c>
      <c r="E863" s="428" t="s">
        <v>5445</v>
      </c>
      <c r="F863" s="429"/>
      <c r="G863" s="428" t="s">
        <v>5339</v>
      </c>
      <c r="H863" s="412" t="s">
        <v>35</v>
      </c>
      <c r="I863" s="412"/>
      <c r="J863" s="853" t="s">
        <v>4499</v>
      </c>
      <c r="K863" s="418" t="s">
        <v>56</v>
      </c>
      <c r="L863" s="323">
        <v>1</v>
      </c>
    </row>
    <row r="864" spans="1:12" ht="16.5">
      <c r="A864" s="410" t="s">
        <v>5446</v>
      </c>
      <c r="B864" s="412">
        <v>11</v>
      </c>
      <c r="C864" s="412">
        <v>2024</v>
      </c>
      <c r="D864" s="428" t="s">
        <v>5447</v>
      </c>
      <c r="E864" s="428" t="s">
        <v>4537</v>
      </c>
      <c r="F864" s="429"/>
      <c r="G864" s="428" t="s">
        <v>5448</v>
      </c>
      <c r="H864" s="412" t="s">
        <v>35</v>
      </c>
      <c r="I864" s="412"/>
      <c r="J864" s="853" t="s">
        <v>4499</v>
      </c>
      <c r="K864" s="418" t="s">
        <v>56</v>
      </c>
      <c r="L864" s="323">
        <v>1</v>
      </c>
    </row>
    <row r="865" spans="1:12" ht="16.5">
      <c r="A865" s="410" t="s">
        <v>5449</v>
      </c>
      <c r="B865" s="412">
        <v>11</v>
      </c>
      <c r="C865" s="412">
        <v>2024</v>
      </c>
      <c r="D865" s="428" t="s">
        <v>5450</v>
      </c>
      <c r="E865" s="428" t="s">
        <v>5451</v>
      </c>
      <c r="F865" s="429"/>
      <c r="G865" s="428" t="s">
        <v>5384</v>
      </c>
      <c r="H865" s="412" t="s">
        <v>35</v>
      </c>
      <c r="I865" s="412"/>
      <c r="J865" s="853" t="s">
        <v>4499</v>
      </c>
      <c r="K865" s="418" t="s">
        <v>56</v>
      </c>
      <c r="L865" s="323">
        <v>1</v>
      </c>
    </row>
    <row r="866" spans="1:12" ht="16.5">
      <c r="A866" s="410" t="s">
        <v>5452</v>
      </c>
      <c r="B866" s="412">
        <v>11</v>
      </c>
      <c r="C866" s="412">
        <v>2024</v>
      </c>
      <c r="D866" s="428" t="s">
        <v>5453</v>
      </c>
      <c r="E866" s="428" t="s">
        <v>5454</v>
      </c>
      <c r="F866" s="429"/>
      <c r="G866" s="428" t="s">
        <v>5190</v>
      </c>
      <c r="H866" s="412" t="s">
        <v>35</v>
      </c>
      <c r="I866" s="412"/>
      <c r="J866" s="853" t="s">
        <v>4499</v>
      </c>
      <c r="K866" s="418" t="s">
        <v>56</v>
      </c>
      <c r="L866" s="323">
        <v>1</v>
      </c>
    </row>
    <row r="867" spans="1:12" ht="16.5">
      <c r="A867" s="410" t="s">
        <v>5455</v>
      </c>
      <c r="B867" s="412">
        <v>11</v>
      </c>
      <c r="C867" s="412">
        <v>2024</v>
      </c>
      <c r="D867" s="428" t="s">
        <v>5456</v>
      </c>
      <c r="E867" s="428" t="s">
        <v>4537</v>
      </c>
      <c r="F867" s="429"/>
      <c r="G867" s="428" t="s">
        <v>5457</v>
      </c>
      <c r="H867" s="412" t="s">
        <v>35</v>
      </c>
      <c r="I867" s="412"/>
      <c r="J867" s="853" t="s">
        <v>4499</v>
      </c>
      <c r="K867" s="418" t="s">
        <v>56</v>
      </c>
      <c r="L867" s="323">
        <v>1</v>
      </c>
    </row>
    <row r="868" spans="1:12" ht="16.5">
      <c r="A868" s="410" t="s">
        <v>5458</v>
      </c>
      <c r="B868" s="412">
        <v>11</v>
      </c>
      <c r="C868" s="412">
        <v>2024</v>
      </c>
      <c r="D868" s="428" t="s">
        <v>5459</v>
      </c>
      <c r="E868" s="428" t="s">
        <v>5303</v>
      </c>
      <c r="F868" s="429"/>
      <c r="G868" s="428" t="s">
        <v>5460</v>
      </c>
      <c r="H868" s="412" t="s">
        <v>35</v>
      </c>
      <c r="I868" s="412"/>
      <c r="J868" s="853" t="s">
        <v>4499</v>
      </c>
      <c r="K868" s="418" t="s">
        <v>56</v>
      </c>
      <c r="L868" s="323">
        <v>1</v>
      </c>
    </row>
    <row r="869" spans="1:12" ht="16.5">
      <c r="A869" s="410" t="s">
        <v>5461</v>
      </c>
      <c r="B869" s="412">
        <v>11</v>
      </c>
      <c r="C869" s="412">
        <v>2024</v>
      </c>
      <c r="D869" s="428" t="s">
        <v>5462</v>
      </c>
      <c r="E869" s="428" t="s">
        <v>5463</v>
      </c>
      <c r="F869" s="429"/>
      <c r="G869" s="428" t="s">
        <v>5186</v>
      </c>
      <c r="H869" s="412" t="s">
        <v>35</v>
      </c>
      <c r="I869" s="412"/>
      <c r="J869" s="853" t="s">
        <v>4499</v>
      </c>
      <c r="K869" s="418" t="s">
        <v>56</v>
      </c>
      <c r="L869" s="323">
        <v>1</v>
      </c>
    </row>
    <row r="870" spans="1:12" ht="16.5">
      <c r="A870" s="410" t="s">
        <v>5464</v>
      </c>
      <c r="B870" s="412">
        <v>11</v>
      </c>
      <c r="C870" s="412">
        <v>2024</v>
      </c>
      <c r="D870" s="428" t="s">
        <v>5465</v>
      </c>
      <c r="E870" s="428" t="s">
        <v>5466</v>
      </c>
      <c r="F870" s="429"/>
      <c r="G870" s="428" t="s">
        <v>5467</v>
      </c>
      <c r="H870" s="412" t="s">
        <v>35</v>
      </c>
      <c r="I870" s="412"/>
      <c r="J870" s="853" t="s">
        <v>4499</v>
      </c>
      <c r="K870" s="418" t="s">
        <v>56</v>
      </c>
      <c r="L870" s="323">
        <v>1</v>
      </c>
    </row>
    <row r="871" spans="1:12" ht="16.5">
      <c r="A871" s="410" t="s">
        <v>5468</v>
      </c>
      <c r="B871" s="412">
        <v>11</v>
      </c>
      <c r="C871" s="412">
        <v>2024</v>
      </c>
      <c r="D871" s="428" t="s">
        <v>5469</v>
      </c>
      <c r="E871" s="428" t="s">
        <v>5470</v>
      </c>
      <c r="F871" s="429"/>
      <c r="G871" s="428" t="s">
        <v>4518</v>
      </c>
      <c r="H871" s="412" t="s">
        <v>35</v>
      </c>
      <c r="I871" s="412"/>
      <c r="J871" s="853" t="s">
        <v>4499</v>
      </c>
      <c r="K871" s="418" t="s">
        <v>56</v>
      </c>
      <c r="L871" s="323">
        <v>1</v>
      </c>
    </row>
    <row r="872" spans="1:12" ht="16.5">
      <c r="A872" s="410" t="s">
        <v>5471</v>
      </c>
      <c r="B872" s="412">
        <v>11</v>
      </c>
      <c r="C872" s="412">
        <v>2024</v>
      </c>
      <c r="D872" s="428" t="s">
        <v>5472</v>
      </c>
      <c r="E872" s="428" t="s">
        <v>5473</v>
      </c>
      <c r="F872" s="429"/>
      <c r="G872" s="428" t="s">
        <v>5384</v>
      </c>
      <c r="H872" s="412" t="s">
        <v>35</v>
      </c>
      <c r="I872" s="412"/>
      <c r="J872" s="853" t="s">
        <v>4499</v>
      </c>
      <c r="K872" s="418" t="s">
        <v>56</v>
      </c>
      <c r="L872" s="323">
        <v>1</v>
      </c>
    </row>
    <row r="873" spans="1:12" ht="16.5">
      <c r="A873" s="410" t="s">
        <v>5474</v>
      </c>
      <c r="B873" s="412">
        <v>11</v>
      </c>
      <c r="C873" s="412">
        <v>2024</v>
      </c>
      <c r="D873" s="428" t="s">
        <v>5475</v>
      </c>
      <c r="E873" s="428" t="s">
        <v>5476</v>
      </c>
      <c r="F873" s="429"/>
      <c r="G873" s="428" t="s">
        <v>5477</v>
      </c>
      <c r="H873" s="412" t="s">
        <v>35</v>
      </c>
      <c r="I873" s="412"/>
      <c r="J873" s="853" t="s">
        <v>4499</v>
      </c>
      <c r="K873" s="418" t="s">
        <v>56</v>
      </c>
      <c r="L873" s="323">
        <v>1</v>
      </c>
    </row>
    <row r="874" spans="1:12" ht="16.5">
      <c r="A874" s="410" t="s">
        <v>5478</v>
      </c>
      <c r="B874" s="412">
        <v>11</v>
      </c>
      <c r="C874" s="412">
        <v>2024</v>
      </c>
      <c r="D874" s="428" t="s">
        <v>5479</v>
      </c>
      <c r="E874" s="428" t="s">
        <v>5480</v>
      </c>
      <c r="F874" s="429"/>
      <c r="G874" s="428" t="s">
        <v>5481</v>
      </c>
      <c r="H874" s="412" t="s">
        <v>35</v>
      </c>
      <c r="I874" s="412"/>
      <c r="J874" s="853" t="s">
        <v>4499</v>
      </c>
      <c r="K874" s="418" t="s">
        <v>56</v>
      </c>
      <c r="L874" s="323">
        <v>1</v>
      </c>
    </row>
    <row r="875" spans="1:12" ht="16.5">
      <c r="A875" s="410" t="s">
        <v>5482</v>
      </c>
      <c r="B875" s="412">
        <v>11</v>
      </c>
      <c r="C875" s="412">
        <v>2024</v>
      </c>
      <c r="D875" s="428" t="s">
        <v>5483</v>
      </c>
      <c r="E875" s="428" t="s">
        <v>4537</v>
      </c>
      <c r="F875" s="429"/>
      <c r="G875" s="428" t="s">
        <v>5484</v>
      </c>
      <c r="H875" s="412" t="s">
        <v>35</v>
      </c>
      <c r="I875" s="412"/>
      <c r="J875" s="853" t="s">
        <v>4499</v>
      </c>
      <c r="K875" s="418" t="s">
        <v>56</v>
      </c>
      <c r="L875" s="323">
        <v>1</v>
      </c>
    </row>
    <row r="876" spans="1:12" ht="16.5">
      <c r="A876" s="410" t="s">
        <v>5485</v>
      </c>
      <c r="B876" s="412">
        <v>11</v>
      </c>
      <c r="C876" s="412">
        <v>2024</v>
      </c>
      <c r="D876" s="428" t="s">
        <v>5486</v>
      </c>
      <c r="E876" s="428" t="s">
        <v>5487</v>
      </c>
      <c r="F876" s="429"/>
      <c r="G876" s="428" t="s">
        <v>5186</v>
      </c>
      <c r="H876" s="412" t="s">
        <v>35</v>
      </c>
      <c r="I876" s="412"/>
      <c r="J876" s="853" t="s">
        <v>4499</v>
      </c>
      <c r="K876" s="418" t="s">
        <v>56</v>
      </c>
      <c r="L876" s="323">
        <v>1</v>
      </c>
    </row>
    <row r="877" spans="1:12" ht="16.5">
      <c r="A877" s="410" t="s">
        <v>5488</v>
      </c>
      <c r="B877" s="412">
        <v>11</v>
      </c>
      <c r="C877" s="412">
        <v>2024</v>
      </c>
      <c r="D877" s="428" t="s">
        <v>5489</v>
      </c>
      <c r="E877" s="428" t="s">
        <v>5490</v>
      </c>
      <c r="F877" s="429"/>
      <c r="G877" s="428" t="s">
        <v>5186</v>
      </c>
      <c r="H877" s="412" t="s">
        <v>35</v>
      </c>
      <c r="I877" s="412"/>
      <c r="J877" s="853" t="s">
        <v>4499</v>
      </c>
      <c r="K877" s="418" t="s">
        <v>56</v>
      </c>
      <c r="L877" s="323">
        <v>1</v>
      </c>
    </row>
    <row r="878" spans="1:12" ht="16.5">
      <c r="A878" s="410" t="s">
        <v>5491</v>
      </c>
      <c r="B878" s="412">
        <v>11</v>
      </c>
      <c r="C878" s="412">
        <v>2024</v>
      </c>
      <c r="D878" s="428" t="s">
        <v>5492</v>
      </c>
      <c r="E878" s="428" t="s">
        <v>5493</v>
      </c>
      <c r="F878" s="429"/>
      <c r="G878" s="428" t="s">
        <v>5183</v>
      </c>
      <c r="H878" s="412" t="s">
        <v>35</v>
      </c>
      <c r="I878" s="412"/>
      <c r="J878" s="853" t="s">
        <v>4499</v>
      </c>
      <c r="K878" s="418" t="s">
        <v>56</v>
      </c>
      <c r="L878" s="323">
        <v>1</v>
      </c>
    </row>
    <row r="879" spans="1:12" ht="16.5">
      <c r="A879" s="410" t="s">
        <v>5494</v>
      </c>
      <c r="B879" s="412">
        <v>11</v>
      </c>
      <c r="C879" s="412">
        <v>2024</v>
      </c>
      <c r="D879" s="428" t="s">
        <v>5495</v>
      </c>
      <c r="E879" s="428" t="s">
        <v>5496</v>
      </c>
      <c r="F879" s="429"/>
      <c r="G879" s="428" t="s">
        <v>5497</v>
      </c>
      <c r="H879" s="412" t="s">
        <v>35</v>
      </c>
      <c r="I879" s="412"/>
      <c r="J879" s="853" t="s">
        <v>4499</v>
      </c>
      <c r="K879" s="418" t="s">
        <v>56</v>
      </c>
      <c r="L879" s="323">
        <v>1</v>
      </c>
    </row>
    <row r="880" spans="1:12" ht="16.5">
      <c r="A880" s="410" t="s">
        <v>5498</v>
      </c>
      <c r="B880" s="412">
        <v>11</v>
      </c>
      <c r="C880" s="412">
        <v>2024</v>
      </c>
      <c r="D880" s="428" t="s">
        <v>5499</v>
      </c>
      <c r="E880" s="428"/>
      <c r="F880" s="429"/>
      <c r="G880" s="428" t="s">
        <v>5497</v>
      </c>
      <c r="H880" s="412" t="s">
        <v>35</v>
      </c>
      <c r="I880" s="412"/>
      <c r="J880" s="853" t="s">
        <v>4499</v>
      </c>
      <c r="K880" s="418" t="s">
        <v>56</v>
      </c>
      <c r="L880" s="323">
        <v>1</v>
      </c>
    </row>
    <row r="881" spans="1:12" ht="16.5">
      <c r="A881" s="410" t="s">
        <v>5500</v>
      </c>
      <c r="B881" s="412">
        <v>11</v>
      </c>
      <c r="C881" s="412">
        <v>2024</v>
      </c>
      <c r="D881" s="428" t="s">
        <v>5112</v>
      </c>
      <c r="E881" s="428" t="s">
        <v>4537</v>
      </c>
      <c r="F881" s="429"/>
      <c r="G881" s="428" t="s">
        <v>5501</v>
      </c>
      <c r="H881" s="412" t="s">
        <v>35</v>
      </c>
      <c r="I881" s="412"/>
      <c r="J881" s="853" t="s">
        <v>4499</v>
      </c>
      <c r="K881" s="418" t="s">
        <v>56</v>
      </c>
      <c r="L881" s="323">
        <v>1</v>
      </c>
    </row>
    <row r="882" spans="1:12" ht="16.5">
      <c r="A882" s="410" t="s">
        <v>5502</v>
      </c>
      <c r="B882" s="412">
        <v>11</v>
      </c>
      <c r="C882" s="412">
        <v>2024</v>
      </c>
      <c r="D882" s="428" t="s">
        <v>5503</v>
      </c>
      <c r="E882" s="428" t="s">
        <v>5303</v>
      </c>
      <c r="F882" s="429"/>
      <c r="G882" s="428" t="s">
        <v>5504</v>
      </c>
      <c r="H882" s="412" t="s">
        <v>35</v>
      </c>
      <c r="I882" s="412"/>
      <c r="J882" s="853" t="s">
        <v>4499</v>
      </c>
      <c r="K882" s="418" t="s">
        <v>56</v>
      </c>
      <c r="L882" s="323">
        <v>1</v>
      </c>
    </row>
    <row r="883" spans="1:12" ht="16.5">
      <c r="A883" s="410" t="s">
        <v>5505</v>
      </c>
      <c r="B883" s="412">
        <v>11</v>
      </c>
      <c r="C883" s="412">
        <v>2024</v>
      </c>
      <c r="D883" s="428" t="s">
        <v>5506</v>
      </c>
      <c r="E883" s="428" t="s">
        <v>4537</v>
      </c>
      <c r="F883" s="429"/>
      <c r="G883" s="428" t="s">
        <v>5504</v>
      </c>
      <c r="H883" s="412" t="s">
        <v>35</v>
      </c>
      <c r="I883" s="412"/>
      <c r="J883" s="853" t="s">
        <v>4499</v>
      </c>
      <c r="K883" s="418" t="s">
        <v>56</v>
      </c>
      <c r="L883" s="323">
        <v>1</v>
      </c>
    </row>
    <row r="884" spans="1:12" ht="16.5">
      <c r="A884" s="410" t="s">
        <v>5507</v>
      </c>
      <c r="B884" s="412">
        <v>11</v>
      </c>
      <c r="C884" s="412">
        <v>2024</v>
      </c>
      <c r="D884" s="428" t="s">
        <v>5508</v>
      </c>
      <c r="E884" s="428" t="s">
        <v>5509</v>
      </c>
      <c r="F884" s="429"/>
      <c r="G884" s="428" t="s">
        <v>5510</v>
      </c>
      <c r="H884" s="412" t="s">
        <v>35</v>
      </c>
      <c r="I884" s="412"/>
      <c r="J884" s="853" t="s">
        <v>4499</v>
      </c>
      <c r="K884" s="418" t="s">
        <v>56</v>
      </c>
      <c r="L884" s="323">
        <v>1</v>
      </c>
    </row>
    <row r="885" spans="1:12" ht="16.5">
      <c r="A885" s="410" t="s">
        <v>5511</v>
      </c>
      <c r="B885" s="412">
        <v>11</v>
      </c>
      <c r="C885" s="412">
        <v>2024</v>
      </c>
      <c r="D885" s="428" t="s">
        <v>5512</v>
      </c>
      <c r="E885" s="428" t="s">
        <v>5303</v>
      </c>
      <c r="F885" s="429"/>
      <c r="G885" s="428" t="s">
        <v>5460</v>
      </c>
      <c r="H885" s="412" t="s">
        <v>35</v>
      </c>
      <c r="I885" s="412"/>
      <c r="J885" s="853" t="s">
        <v>4499</v>
      </c>
      <c r="K885" s="418" t="s">
        <v>56</v>
      </c>
      <c r="L885" s="323">
        <v>1</v>
      </c>
    </row>
    <row r="886" spans="1:12" ht="16.5">
      <c r="A886" s="410" t="s">
        <v>5513</v>
      </c>
      <c r="B886" s="412">
        <v>11</v>
      </c>
      <c r="C886" s="412">
        <v>2024</v>
      </c>
      <c r="D886" s="428" t="s">
        <v>5514</v>
      </c>
      <c r="E886" s="428" t="s">
        <v>5303</v>
      </c>
      <c r="F886" s="429"/>
      <c r="G886" s="428" t="s">
        <v>5439</v>
      </c>
      <c r="H886" s="412" t="s">
        <v>35</v>
      </c>
      <c r="I886" s="412"/>
      <c r="J886" s="853" t="s">
        <v>4499</v>
      </c>
      <c r="K886" s="418" t="s">
        <v>56</v>
      </c>
      <c r="L886" s="323">
        <v>1</v>
      </c>
    </row>
    <row r="887" spans="1:12" ht="16.5">
      <c r="A887" s="410" t="s">
        <v>5515</v>
      </c>
      <c r="B887" s="412">
        <v>11</v>
      </c>
      <c r="C887" s="412">
        <v>2024</v>
      </c>
      <c r="D887" s="428" t="s">
        <v>5516</v>
      </c>
      <c r="E887" s="428" t="s">
        <v>5303</v>
      </c>
      <c r="F887" s="429"/>
      <c r="G887" s="428" t="s">
        <v>5517</v>
      </c>
      <c r="H887" s="412" t="s">
        <v>35</v>
      </c>
      <c r="I887" s="412"/>
      <c r="J887" s="853" t="s">
        <v>4499</v>
      </c>
      <c r="K887" s="418" t="s">
        <v>56</v>
      </c>
      <c r="L887" s="323">
        <v>1</v>
      </c>
    </row>
    <row r="888" spans="1:12" ht="16.5">
      <c r="A888" s="410" t="s">
        <v>5518</v>
      </c>
      <c r="B888" s="412">
        <v>11</v>
      </c>
      <c r="C888" s="412">
        <v>2024</v>
      </c>
      <c r="D888" s="428" t="s">
        <v>5519</v>
      </c>
      <c r="E888" s="428" t="s">
        <v>5303</v>
      </c>
      <c r="F888" s="429"/>
      <c r="G888" s="428" t="s">
        <v>5501</v>
      </c>
      <c r="H888" s="412" t="s">
        <v>35</v>
      </c>
      <c r="I888" s="412"/>
      <c r="J888" s="853" t="s">
        <v>4499</v>
      </c>
      <c r="K888" s="418" t="s">
        <v>56</v>
      </c>
      <c r="L888" s="323">
        <v>1</v>
      </c>
    </row>
    <row r="889" spans="1:12" ht="16.5">
      <c r="A889" s="410" t="s">
        <v>5520</v>
      </c>
      <c r="B889" s="412">
        <v>11</v>
      </c>
      <c r="C889" s="412">
        <v>2024</v>
      </c>
      <c r="D889" s="428" t="s">
        <v>5521</v>
      </c>
      <c r="E889" s="428" t="s">
        <v>5522</v>
      </c>
      <c r="F889" s="429"/>
      <c r="G889" s="428" t="s">
        <v>5384</v>
      </c>
      <c r="H889" s="412" t="s">
        <v>35</v>
      </c>
      <c r="I889" s="412"/>
      <c r="J889" s="853" t="s">
        <v>4499</v>
      </c>
      <c r="K889" s="418" t="s">
        <v>56</v>
      </c>
      <c r="L889" s="323">
        <v>1</v>
      </c>
    </row>
    <row r="890" spans="1:12" ht="16.5">
      <c r="A890" s="410" t="s">
        <v>5523</v>
      </c>
      <c r="B890" s="412">
        <v>11</v>
      </c>
      <c r="C890" s="412">
        <v>2024</v>
      </c>
      <c r="D890" s="428" t="s">
        <v>5524</v>
      </c>
      <c r="E890" s="428" t="s">
        <v>5303</v>
      </c>
      <c r="F890" s="429"/>
      <c r="G890" s="428" t="s">
        <v>5510</v>
      </c>
      <c r="H890" s="412" t="s">
        <v>35</v>
      </c>
      <c r="I890" s="412"/>
      <c r="J890" s="853" t="s">
        <v>4499</v>
      </c>
      <c r="K890" s="418" t="s">
        <v>56</v>
      </c>
      <c r="L890" s="323">
        <v>1</v>
      </c>
    </row>
    <row r="891" spans="1:12" ht="16.5">
      <c r="A891" s="410" t="s">
        <v>5525</v>
      </c>
      <c r="B891" s="412">
        <v>11</v>
      </c>
      <c r="C891" s="412">
        <v>2024</v>
      </c>
      <c r="D891" s="428" t="s">
        <v>5526</v>
      </c>
      <c r="E891" s="428" t="s">
        <v>5303</v>
      </c>
      <c r="F891" s="429"/>
      <c r="G891" s="428" t="s">
        <v>5527</v>
      </c>
      <c r="H891" s="412" t="s">
        <v>35</v>
      </c>
      <c r="I891" s="412"/>
      <c r="J891" s="853" t="s">
        <v>4499</v>
      </c>
      <c r="K891" s="418" t="s">
        <v>56</v>
      </c>
      <c r="L891" s="323">
        <v>1</v>
      </c>
    </row>
    <row r="892" spans="1:12" ht="16.5">
      <c r="A892" s="410" t="s">
        <v>5528</v>
      </c>
      <c r="B892" s="412">
        <v>11</v>
      </c>
      <c r="C892" s="412">
        <v>2024</v>
      </c>
      <c r="D892" s="428" t="s">
        <v>5529</v>
      </c>
      <c r="E892" s="428" t="s">
        <v>5530</v>
      </c>
      <c r="F892" s="429"/>
      <c r="G892" s="428" t="s">
        <v>5531</v>
      </c>
      <c r="H892" s="412" t="s">
        <v>35</v>
      </c>
      <c r="I892" s="412"/>
      <c r="J892" s="853" t="s">
        <v>4499</v>
      </c>
      <c r="K892" s="418" t="s">
        <v>56</v>
      </c>
      <c r="L892" s="323">
        <v>1</v>
      </c>
    </row>
    <row r="893" spans="1:12" ht="16.5">
      <c r="A893" s="410" t="s">
        <v>5532</v>
      </c>
      <c r="B893" s="412">
        <v>11</v>
      </c>
      <c r="C893" s="412">
        <v>2024</v>
      </c>
      <c r="D893" s="428" t="s">
        <v>5533</v>
      </c>
      <c r="E893" s="428" t="s">
        <v>5534</v>
      </c>
      <c r="F893" s="429"/>
      <c r="G893" s="428" t="s">
        <v>5384</v>
      </c>
      <c r="H893" s="412" t="s">
        <v>35</v>
      </c>
      <c r="I893" s="412"/>
      <c r="J893" s="853" t="s">
        <v>4499</v>
      </c>
      <c r="K893" s="418" t="s">
        <v>56</v>
      </c>
      <c r="L893" s="323">
        <v>1</v>
      </c>
    </row>
    <row r="894" spans="1:12" ht="16.5">
      <c r="A894" s="410" t="s">
        <v>5535</v>
      </c>
      <c r="B894" s="412">
        <v>11</v>
      </c>
      <c r="C894" s="412">
        <v>2024</v>
      </c>
      <c r="D894" s="428" t="s">
        <v>5536</v>
      </c>
      <c r="E894" s="428" t="s">
        <v>4537</v>
      </c>
      <c r="F894" s="429"/>
      <c r="G894" s="428" t="s">
        <v>5186</v>
      </c>
      <c r="H894" s="412" t="s">
        <v>35</v>
      </c>
      <c r="I894" s="412"/>
      <c r="J894" s="853" t="s">
        <v>4499</v>
      </c>
      <c r="K894" s="418" t="s">
        <v>56</v>
      </c>
      <c r="L894" s="323">
        <v>1</v>
      </c>
    </row>
    <row r="895" spans="1:12" ht="16.5">
      <c r="A895" s="410" t="s">
        <v>5537</v>
      </c>
      <c r="B895" s="412">
        <v>11</v>
      </c>
      <c r="C895" s="412">
        <v>2024</v>
      </c>
      <c r="D895" s="428" t="s">
        <v>5434</v>
      </c>
      <c r="E895" s="428" t="s">
        <v>5538</v>
      </c>
      <c r="F895" s="429"/>
      <c r="G895" s="428" t="s">
        <v>5190</v>
      </c>
      <c r="H895" s="412" t="s">
        <v>35</v>
      </c>
      <c r="I895" s="412"/>
      <c r="J895" s="853" t="s">
        <v>4499</v>
      </c>
      <c r="K895" s="418" t="s">
        <v>56</v>
      </c>
      <c r="L895" s="323">
        <v>1</v>
      </c>
    </row>
    <row r="896" spans="1:12" ht="16.5">
      <c r="A896" s="410" t="s">
        <v>5539</v>
      </c>
      <c r="B896" s="412">
        <v>11</v>
      </c>
      <c r="C896" s="412">
        <v>2024</v>
      </c>
      <c r="D896" s="428" t="s">
        <v>5540</v>
      </c>
      <c r="E896" s="428" t="s">
        <v>5541</v>
      </c>
      <c r="F896" s="429"/>
      <c r="G896" s="428" t="s">
        <v>5542</v>
      </c>
      <c r="H896" s="412" t="s">
        <v>35</v>
      </c>
      <c r="I896" s="412"/>
      <c r="J896" s="853" t="s">
        <v>4499</v>
      </c>
      <c r="K896" s="418" t="s">
        <v>56</v>
      </c>
      <c r="L896" s="323">
        <v>1</v>
      </c>
    </row>
    <row r="897" spans="1:12" ht="16.5">
      <c r="A897" s="410" t="s">
        <v>5543</v>
      </c>
      <c r="B897" s="412">
        <v>11</v>
      </c>
      <c r="C897" s="412">
        <v>2024</v>
      </c>
      <c r="D897" s="428" t="s">
        <v>5544</v>
      </c>
      <c r="E897" s="428" t="s">
        <v>5545</v>
      </c>
      <c r="F897" s="429"/>
      <c r="G897" s="428" t="s">
        <v>5546</v>
      </c>
      <c r="H897" s="412" t="s">
        <v>35</v>
      </c>
      <c r="I897" s="412"/>
      <c r="J897" s="853" t="s">
        <v>4499</v>
      </c>
      <c r="K897" s="418" t="s">
        <v>56</v>
      </c>
      <c r="L897" s="323">
        <v>1</v>
      </c>
    </row>
    <row r="898" spans="1:12" ht="16.5">
      <c r="A898" s="410" t="s">
        <v>5547</v>
      </c>
      <c r="B898" s="412">
        <v>11</v>
      </c>
      <c r="C898" s="412">
        <v>2024</v>
      </c>
      <c r="D898" s="428" t="s">
        <v>5548</v>
      </c>
      <c r="E898" s="428" t="s">
        <v>5549</v>
      </c>
      <c r="F898" s="429"/>
      <c r="G898" s="428" t="s">
        <v>5550</v>
      </c>
      <c r="H898" s="412" t="s">
        <v>35</v>
      </c>
      <c r="I898" s="412"/>
      <c r="J898" s="853" t="s">
        <v>4499</v>
      </c>
      <c r="K898" s="418" t="s">
        <v>56</v>
      </c>
      <c r="L898" s="323">
        <v>1</v>
      </c>
    </row>
    <row r="899" spans="1:12" ht="16.5">
      <c r="A899" s="410" t="s">
        <v>5551</v>
      </c>
      <c r="B899" s="412">
        <v>11</v>
      </c>
      <c r="C899" s="412">
        <v>2024</v>
      </c>
      <c r="D899" s="428" t="s">
        <v>5552</v>
      </c>
      <c r="E899" s="428" t="s">
        <v>5553</v>
      </c>
      <c r="F899" s="429"/>
      <c r="G899" s="428" t="s">
        <v>5554</v>
      </c>
      <c r="H899" s="412" t="s">
        <v>35</v>
      </c>
      <c r="I899" s="412"/>
      <c r="J899" s="853" t="s">
        <v>4499</v>
      </c>
      <c r="K899" s="418" t="s">
        <v>56</v>
      </c>
      <c r="L899" s="323">
        <v>1</v>
      </c>
    </row>
    <row r="900" spans="1:12" ht="16.5">
      <c r="A900" s="410" t="s">
        <v>5555</v>
      </c>
      <c r="B900" s="412">
        <v>11</v>
      </c>
      <c r="C900" s="412">
        <v>2024</v>
      </c>
      <c r="D900" s="428" t="s">
        <v>5444</v>
      </c>
      <c r="E900" s="428" t="s">
        <v>5556</v>
      </c>
      <c r="F900" s="429"/>
      <c r="G900" s="428" t="s">
        <v>5557</v>
      </c>
      <c r="H900" s="412" t="s">
        <v>35</v>
      </c>
      <c r="I900" s="412"/>
      <c r="J900" s="853" t="s">
        <v>4499</v>
      </c>
      <c r="K900" s="418" t="s">
        <v>56</v>
      </c>
      <c r="L900" s="323">
        <v>1</v>
      </c>
    </row>
    <row r="901" spans="1:12" ht="16.5">
      <c r="A901" s="410" t="s">
        <v>5558</v>
      </c>
      <c r="B901" s="412">
        <v>11</v>
      </c>
      <c r="C901" s="412">
        <v>2024</v>
      </c>
      <c r="D901" s="428" t="s">
        <v>5559</v>
      </c>
      <c r="E901" s="428" t="s">
        <v>4537</v>
      </c>
      <c r="F901" s="429"/>
      <c r="G901" s="428" t="s">
        <v>5560</v>
      </c>
      <c r="H901" s="412" t="s">
        <v>35</v>
      </c>
      <c r="I901" s="412"/>
      <c r="J901" s="853" t="s">
        <v>4499</v>
      </c>
      <c r="K901" s="418" t="s">
        <v>56</v>
      </c>
      <c r="L901" s="323">
        <v>1</v>
      </c>
    </row>
    <row r="902" spans="1:12" ht="16.5">
      <c r="A902" s="410" t="s">
        <v>5561</v>
      </c>
      <c r="B902" s="412">
        <v>11</v>
      </c>
      <c r="C902" s="412">
        <v>2024</v>
      </c>
      <c r="D902" s="428" t="s">
        <v>5562</v>
      </c>
      <c r="E902" s="428" t="s">
        <v>5563</v>
      </c>
      <c r="F902" s="429"/>
      <c r="G902" s="428" t="s">
        <v>5564</v>
      </c>
      <c r="H902" s="412" t="s">
        <v>35</v>
      </c>
      <c r="I902" s="412"/>
      <c r="J902" s="853" t="s">
        <v>4499</v>
      </c>
      <c r="K902" s="418" t="s">
        <v>56</v>
      </c>
      <c r="L902" s="323">
        <v>1</v>
      </c>
    </row>
    <row r="903" spans="1:12" ht="16.5">
      <c r="A903" s="410" t="s">
        <v>5565</v>
      </c>
      <c r="B903" s="412">
        <v>11</v>
      </c>
      <c r="C903" s="412">
        <v>2024</v>
      </c>
      <c r="D903" s="428" t="s">
        <v>5566</v>
      </c>
      <c r="E903" s="428" t="s">
        <v>4537</v>
      </c>
      <c r="F903" s="429"/>
      <c r="G903" s="428" t="s">
        <v>5274</v>
      </c>
      <c r="H903" s="412" t="s">
        <v>35</v>
      </c>
      <c r="I903" s="412"/>
      <c r="J903" s="853" t="s">
        <v>4499</v>
      </c>
      <c r="K903" s="418" t="s">
        <v>56</v>
      </c>
      <c r="L903" s="323">
        <v>1</v>
      </c>
    </row>
    <row r="904" spans="1:12" ht="16.5">
      <c r="A904" s="410" t="s">
        <v>5567</v>
      </c>
      <c r="B904" s="412">
        <v>11</v>
      </c>
      <c r="C904" s="412">
        <v>2024</v>
      </c>
      <c r="D904" s="428" t="s">
        <v>5568</v>
      </c>
      <c r="E904" s="428" t="s">
        <v>5303</v>
      </c>
      <c r="F904" s="429"/>
      <c r="G904" s="428" t="s">
        <v>5425</v>
      </c>
      <c r="H904" s="412" t="s">
        <v>35</v>
      </c>
      <c r="I904" s="412"/>
      <c r="J904" s="853" t="s">
        <v>4499</v>
      </c>
      <c r="K904" s="418" t="s">
        <v>56</v>
      </c>
      <c r="L904" s="323">
        <v>1</v>
      </c>
    </row>
    <row r="905" spans="1:12" ht="16.5">
      <c r="A905" s="410" t="s">
        <v>5569</v>
      </c>
      <c r="B905" s="412">
        <v>11</v>
      </c>
      <c r="C905" s="412">
        <v>2024</v>
      </c>
      <c r="D905" s="428" t="s">
        <v>5570</v>
      </c>
      <c r="E905" s="428" t="s">
        <v>4537</v>
      </c>
      <c r="F905" s="429"/>
      <c r="G905" s="428" t="s">
        <v>5571</v>
      </c>
      <c r="H905" s="412" t="s">
        <v>35</v>
      </c>
      <c r="I905" s="412"/>
      <c r="J905" s="853" t="s">
        <v>4499</v>
      </c>
      <c r="K905" s="418" t="s">
        <v>56</v>
      </c>
      <c r="L905" s="323">
        <v>1</v>
      </c>
    </row>
    <row r="906" spans="1:12" ht="16.5">
      <c r="A906" s="410" t="s">
        <v>5572</v>
      </c>
      <c r="B906" s="412">
        <v>11</v>
      </c>
      <c r="C906" s="412">
        <v>2024</v>
      </c>
      <c r="D906" s="428" t="s">
        <v>5573</v>
      </c>
      <c r="E906" s="428" t="s">
        <v>5574</v>
      </c>
      <c r="F906" s="429"/>
      <c r="G906" s="428" t="s">
        <v>5575</v>
      </c>
      <c r="H906" s="412" t="s">
        <v>35</v>
      </c>
      <c r="I906" s="412"/>
      <c r="J906" s="853" t="s">
        <v>4499</v>
      </c>
      <c r="K906" s="418" t="s">
        <v>56</v>
      </c>
      <c r="L906" s="323">
        <v>1</v>
      </c>
    </row>
    <row r="907" spans="1:12" ht="16.5">
      <c r="A907" s="410" t="s">
        <v>5576</v>
      </c>
      <c r="B907" s="412">
        <v>11</v>
      </c>
      <c r="C907" s="412">
        <v>2024</v>
      </c>
      <c r="D907" s="428" t="s">
        <v>5453</v>
      </c>
      <c r="E907" s="428" t="s">
        <v>5303</v>
      </c>
      <c r="F907" s="429"/>
      <c r="G907" s="428" t="s">
        <v>5186</v>
      </c>
      <c r="H907" s="412" t="s">
        <v>35</v>
      </c>
      <c r="I907" s="412"/>
      <c r="J907" s="853" t="s">
        <v>4499</v>
      </c>
      <c r="K907" s="418" t="s">
        <v>56</v>
      </c>
      <c r="L907" s="323">
        <v>1</v>
      </c>
    </row>
    <row r="908" spans="1:12" ht="16.5">
      <c r="A908" s="410" t="s">
        <v>5577</v>
      </c>
      <c r="B908" s="412">
        <v>11</v>
      </c>
      <c r="C908" s="412">
        <v>2024</v>
      </c>
      <c r="D908" s="428" t="s">
        <v>5578</v>
      </c>
      <c r="E908" s="428" t="s">
        <v>4537</v>
      </c>
      <c r="F908" s="429"/>
      <c r="G908" s="428" t="s">
        <v>5579</v>
      </c>
      <c r="H908" s="412" t="s">
        <v>35</v>
      </c>
      <c r="I908" s="412"/>
      <c r="J908" s="853" t="s">
        <v>4499</v>
      </c>
      <c r="K908" s="418" t="s">
        <v>56</v>
      </c>
      <c r="L908" s="323">
        <v>1</v>
      </c>
    </row>
    <row r="909" spans="1:12" ht="16.5">
      <c r="A909" s="410" t="s">
        <v>5580</v>
      </c>
      <c r="B909" s="412">
        <v>11</v>
      </c>
      <c r="C909" s="412">
        <v>2024</v>
      </c>
      <c r="D909" s="428" t="s">
        <v>5581</v>
      </c>
      <c r="E909" s="428" t="s">
        <v>5582</v>
      </c>
      <c r="F909" s="429"/>
      <c r="G909" s="428" t="s">
        <v>5583</v>
      </c>
      <c r="H909" s="412" t="s">
        <v>35</v>
      </c>
      <c r="I909" s="412"/>
      <c r="J909" s="853" t="s">
        <v>4499</v>
      </c>
      <c r="K909" s="418" t="s">
        <v>56</v>
      </c>
      <c r="L909" s="323">
        <v>1</v>
      </c>
    </row>
    <row r="910" spans="1:12" ht="16.5">
      <c r="A910" s="410" t="s">
        <v>5584</v>
      </c>
      <c r="B910" s="412">
        <v>11</v>
      </c>
      <c r="C910" s="412">
        <v>2024</v>
      </c>
      <c r="D910" s="428" t="s">
        <v>5585</v>
      </c>
      <c r="E910" s="428" t="s">
        <v>5586</v>
      </c>
      <c r="F910" s="429"/>
      <c r="G910" s="428" t="s">
        <v>4518</v>
      </c>
      <c r="H910" s="412" t="s">
        <v>35</v>
      </c>
      <c r="I910" s="412"/>
      <c r="J910" s="853" t="s">
        <v>4499</v>
      </c>
      <c r="K910" s="418" t="s">
        <v>56</v>
      </c>
      <c r="L910" s="323">
        <v>1</v>
      </c>
    </row>
    <row r="911" spans="1:12" ht="16.5">
      <c r="A911" s="410" t="s">
        <v>5587</v>
      </c>
      <c r="B911" s="412">
        <v>11</v>
      </c>
      <c r="C911" s="412">
        <v>2024</v>
      </c>
      <c r="D911" s="428" t="s">
        <v>5588</v>
      </c>
      <c r="E911" s="428" t="s">
        <v>5303</v>
      </c>
      <c r="F911" s="429"/>
      <c r="G911" s="428" t="s">
        <v>5589</v>
      </c>
      <c r="H911" s="412" t="s">
        <v>35</v>
      </c>
      <c r="I911" s="412"/>
      <c r="J911" s="853" t="s">
        <v>4499</v>
      </c>
      <c r="K911" s="418" t="s">
        <v>56</v>
      </c>
      <c r="L911" s="323">
        <v>1</v>
      </c>
    </row>
    <row r="912" spans="1:12" ht="16.5">
      <c r="A912" s="410" t="s">
        <v>5590</v>
      </c>
      <c r="B912" s="412">
        <v>11</v>
      </c>
      <c r="C912" s="412">
        <v>2024</v>
      </c>
      <c r="D912" s="428" t="s">
        <v>5591</v>
      </c>
      <c r="E912" s="428" t="s">
        <v>4537</v>
      </c>
      <c r="F912" s="429"/>
      <c r="G912" s="428" t="s">
        <v>5592</v>
      </c>
      <c r="H912" s="412" t="s">
        <v>35</v>
      </c>
      <c r="I912" s="412"/>
      <c r="J912" s="853" t="s">
        <v>4499</v>
      </c>
      <c r="K912" s="418" t="s">
        <v>56</v>
      </c>
      <c r="L912" s="323">
        <v>1</v>
      </c>
    </row>
    <row r="913" spans="1:12" ht="16.5">
      <c r="A913" s="410" t="s">
        <v>5593</v>
      </c>
      <c r="B913" s="412">
        <v>11</v>
      </c>
      <c r="C913" s="412">
        <v>2024</v>
      </c>
      <c r="D913" s="428" t="s">
        <v>5479</v>
      </c>
      <c r="E913" s="428" t="s">
        <v>5594</v>
      </c>
      <c r="F913" s="429"/>
      <c r="G913" s="428" t="s">
        <v>5481</v>
      </c>
      <c r="H913" s="412" t="s">
        <v>35</v>
      </c>
      <c r="I913" s="412"/>
      <c r="J913" s="853" t="s">
        <v>4499</v>
      </c>
      <c r="K913" s="418" t="s">
        <v>56</v>
      </c>
      <c r="L913" s="323">
        <v>1</v>
      </c>
    </row>
    <row r="914" spans="1:12" ht="16.5">
      <c r="A914" s="410" t="s">
        <v>5595</v>
      </c>
      <c r="B914" s="412">
        <v>11</v>
      </c>
      <c r="C914" s="412">
        <v>2024</v>
      </c>
      <c r="D914" s="428" t="s">
        <v>5596</v>
      </c>
      <c r="E914" s="428" t="s">
        <v>4537</v>
      </c>
      <c r="F914" s="429"/>
      <c r="G914" s="428" t="s">
        <v>5597</v>
      </c>
      <c r="H914" s="412" t="s">
        <v>35</v>
      </c>
      <c r="I914" s="412"/>
      <c r="J914" s="853" t="s">
        <v>4499</v>
      </c>
      <c r="K914" s="418" t="s">
        <v>56</v>
      </c>
      <c r="L914" s="323">
        <v>1</v>
      </c>
    </row>
    <row r="915" spans="1:12" ht="16.5">
      <c r="A915" s="410" t="s">
        <v>5598</v>
      </c>
      <c r="B915" s="412">
        <v>11</v>
      </c>
      <c r="C915" s="412">
        <v>2024</v>
      </c>
      <c r="D915" s="428" t="s">
        <v>5599</v>
      </c>
      <c r="E915" s="428" t="s">
        <v>5600</v>
      </c>
      <c r="F915" s="429"/>
      <c r="G915" s="428" t="s">
        <v>5467</v>
      </c>
      <c r="H915" s="412" t="s">
        <v>35</v>
      </c>
      <c r="I915" s="412"/>
      <c r="J915" s="853" t="s">
        <v>4499</v>
      </c>
      <c r="K915" s="418" t="s">
        <v>56</v>
      </c>
      <c r="L915" s="323">
        <v>1</v>
      </c>
    </row>
    <row r="916" spans="1:12" ht="16.5">
      <c r="A916" s="410" t="s">
        <v>5601</v>
      </c>
      <c r="B916" s="412">
        <v>11</v>
      </c>
      <c r="C916" s="412">
        <v>2024</v>
      </c>
      <c r="D916" s="428" t="s">
        <v>5602</v>
      </c>
      <c r="E916" s="428" t="s">
        <v>5303</v>
      </c>
      <c r="F916" s="429"/>
      <c r="G916" s="428" t="s">
        <v>5603</v>
      </c>
      <c r="H916" s="412" t="s">
        <v>35</v>
      </c>
      <c r="I916" s="412"/>
      <c r="J916" s="853" t="s">
        <v>4499</v>
      </c>
      <c r="K916" s="418" t="s">
        <v>56</v>
      </c>
      <c r="L916" s="323">
        <v>1</v>
      </c>
    </row>
    <row r="917" spans="1:12" ht="16.5">
      <c r="A917" s="410" t="s">
        <v>5604</v>
      </c>
      <c r="B917" s="412">
        <v>11</v>
      </c>
      <c r="C917" s="412">
        <v>2024</v>
      </c>
      <c r="D917" s="428" t="s">
        <v>5605</v>
      </c>
      <c r="E917" s="428" t="s">
        <v>5303</v>
      </c>
      <c r="F917" s="429"/>
      <c r="G917" s="428" t="s">
        <v>5606</v>
      </c>
      <c r="H917" s="412" t="s">
        <v>35</v>
      </c>
      <c r="I917" s="412"/>
      <c r="J917" s="853" t="s">
        <v>4499</v>
      </c>
      <c r="K917" s="418" t="s">
        <v>56</v>
      </c>
      <c r="L917" s="323">
        <v>1</v>
      </c>
    </row>
    <row r="918" spans="1:12" ht="16.5">
      <c r="A918" s="410" t="s">
        <v>5607</v>
      </c>
      <c r="B918" s="412">
        <v>11</v>
      </c>
      <c r="C918" s="412">
        <v>2024</v>
      </c>
      <c r="D918" s="428" t="s">
        <v>5608</v>
      </c>
      <c r="E918" s="428" t="s">
        <v>5609</v>
      </c>
      <c r="F918" s="429"/>
      <c r="G918" s="428" t="s">
        <v>5610</v>
      </c>
      <c r="H918" s="412" t="s">
        <v>35</v>
      </c>
      <c r="I918" s="412"/>
      <c r="J918" s="853" t="s">
        <v>4499</v>
      </c>
      <c r="K918" s="418" t="s">
        <v>56</v>
      </c>
      <c r="L918" s="323">
        <v>1</v>
      </c>
    </row>
    <row r="919" spans="1:12" ht="16.5">
      <c r="A919" s="410" t="s">
        <v>5611</v>
      </c>
      <c r="B919" s="412">
        <v>11</v>
      </c>
      <c r="C919" s="412">
        <v>2024</v>
      </c>
      <c r="D919" s="428" t="s">
        <v>5612</v>
      </c>
      <c r="E919" s="428" t="s">
        <v>5613</v>
      </c>
      <c r="F919" s="429"/>
      <c r="G919" s="428" t="s">
        <v>5439</v>
      </c>
      <c r="H919" s="412" t="s">
        <v>35</v>
      </c>
      <c r="I919" s="412"/>
      <c r="J919" s="853" t="s">
        <v>4499</v>
      </c>
      <c r="K919" s="418" t="s">
        <v>56</v>
      </c>
      <c r="L919" s="323">
        <v>1</v>
      </c>
    </row>
    <row r="920" spans="1:12" ht="16.5">
      <c r="A920" s="410" t="s">
        <v>5614</v>
      </c>
      <c r="B920" s="412">
        <v>11</v>
      </c>
      <c r="C920" s="412">
        <v>2024</v>
      </c>
      <c r="D920" s="428" t="s">
        <v>5615</v>
      </c>
      <c r="E920" s="428" t="s">
        <v>5303</v>
      </c>
      <c r="F920" s="429"/>
      <c r="G920" s="428" t="s">
        <v>5616</v>
      </c>
      <c r="H920" s="412" t="s">
        <v>35</v>
      </c>
      <c r="I920" s="412"/>
      <c r="J920" s="853" t="s">
        <v>4499</v>
      </c>
      <c r="K920" s="418" t="s">
        <v>56</v>
      </c>
      <c r="L920" s="323">
        <v>1</v>
      </c>
    </row>
    <row r="921" spans="1:12" ht="16.5">
      <c r="A921" s="410" t="s">
        <v>5617</v>
      </c>
      <c r="B921" s="412">
        <v>11</v>
      </c>
      <c r="C921" s="412">
        <v>2024</v>
      </c>
      <c r="D921" s="428" t="s">
        <v>5618</v>
      </c>
      <c r="E921" s="428" t="s">
        <v>5284</v>
      </c>
      <c r="F921" s="429"/>
      <c r="G921" s="428" t="s">
        <v>5619</v>
      </c>
      <c r="H921" s="412" t="s">
        <v>35</v>
      </c>
      <c r="I921" s="412"/>
      <c r="J921" s="853" t="s">
        <v>4499</v>
      </c>
      <c r="K921" s="418" t="s">
        <v>56</v>
      </c>
      <c r="L921" s="323">
        <v>1</v>
      </c>
    </row>
    <row r="922" spans="1:12" ht="16.5">
      <c r="A922" s="410" t="s">
        <v>5620</v>
      </c>
      <c r="B922" s="412">
        <v>11</v>
      </c>
      <c r="C922" s="412">
        <v>2024</v>
      </c>
      <c r="D922" s="428" t="s">
        <v>5621</v>
      </c>
      <c r="E922" s="428" t="s">
        <v>5284</v>
      </c>
      <c r="F922" s="429"/>
      <c r="G922" s="428" t="s">
        <v>5622</v>
      </c>
      <c r="H922" s="412" t="s">
        <v>35</v>
      </c>
      <c r="I922" s="412"/>
      <c r="J922" s="853" t="s">
        <v>4499</v>
      </c>
      <c r="K922" s="418" t="s">
        <v>56</v>
      </c>
      <c r="L922" s="323">
        <v>1</v>
      </c>
    </row>
    <row r="923" spans="1:12" ht="16.5">
      <c r="A923" s="410" t="s">
        <v>5623</v>
      </c>
      <c r="B923" s="412">
        <v>11</v>
      </c>
      <c r="C923" s="412">
        <v>2024</v>
      </c>
      <c r="D923" s="428" t="s">
        <v>5624</v>
      </c>
      <c r="E923" s="428" t="s">
        <v>5303</v>
      </c>
      <c r="F923" s="429"/>
      <c r="G923" s="428" t="s">
        <v>5384</v>
      </c>
      <c r="H923" s="412" t="s">
        <v>35</v>
      </c>
      <c r="I923" s="412"/>
      <c r="J923" s="853" t="s">
        <v>4499</v>
      </c>
      <c r="K923" s="418" t="s">
        <v>56</v>
      </c>
      <c r="L923" s="323">
        <v>1</v>
      </c>
    </row>
    <row r="924" spans="1:12" ht="16.5">
      <c r="A924" s="410" t="s">
        <v>5625</v>
      </c>
      <c r="B924" s="412">
        <v>11</v>
      </c>
      <c r="C924" s="412">
        <v>2024</v>
      </c>
      <c r="D924" s="428" t="s">
        <v>5626</v>
      </c>
      <c r="E924" s="428" t="s">
        <v>5627</v>
      </c>
      <c r="F924" s="429"/>
      <c r="G924" s="428" t="s">
        <v>5186</v>
      </c>
      <c r="H924" s="412" t="s">
        <v>35</v>
      </c>
      <c r="I924" s="412"/>
      <c r="J924" s="853" t="s">
        <v>4499</v>
      </c>
      <c r="K924" s="418" t="s">
        <v>56</v>
      </c>
      <c r="L924" s="323">
        <v>1</v>
      </c>
    </row>
    <row r="925" spans="1:12" ht="16.5">
      <c r="A925" s="410" t="s">
        <v>5628</v>
      </c>
      <c r="B925" s="412">
        <v>11</v>
      </c>
      <c r="C925" s="412">
        <v>2024</v>
      </c>
      <c r="D925" s="428" t="s">
        <v>5629</v>
      </c>
      <c r="E925" s="428" t="s">
        <v>5630</v>
      </c>
      <c r="F925" s="429"/>
      <c r="G925" s="428" t="s">
        <v>5546</v>
      </c>
      <c r="H925" s="412" t="s">
        <v>35</v>
      </c>
      <c r="I925" s="412"/>
      <c r="J925" s="853" t="s">
        <v>4499</v>
      </c>
      <c r="K925" s="418" t="s">
        <v>56</v>
      </c>
      <c r="L925" s="323">
        <v>1</v>
      </c>
    </row>
    <row r="926" spans="1:12" ht="16.5">
      <c r="A926" s="410" t="s">
        <v>5631</v>
      </c>
      <c r="B926" s="412">
        <v>11</v>
      </c>
      <c r="C926" s="412">
        <v>2024</v>
      </c>
      <c r="D926" s="428" t="s">
        <v>5632</v>
      </c>
      <c r="E926" s="428" t="s">
        <v>5633</v>
      </c>
      <c r="F926" s="429"/>
      <c r="G926" s="428" t="s">
        <v>5381</v>
      </c>
      <c r="H926" s="412" t="s">
        <v>35</v>
      </c>
      <c r="I926" s="412"/>
      <c r="J926" s="853" t="s">
        <v>4499</v>
      </c>
      <c r="K926" s="418" t="s">
        <v>56</v>
      </c>
      <c r="L926" s="323">
        <v>1</v>
      </c>
    </row>
    <row r="927" spans="1:12" ht="16.5">
      <c r="A927" s="410" t="s">
        <v>5634</v>
      </c>
      <c r="B927" s="412">
        <v>11</v>
      </c>
      <c r="C927" s="412">
        <v>2024</v>
      </c>
      <c r="D927" s="428" t="s">
        <v>5635</v>
      </c>
      <c r="E927" s="428" t="s">
        <v>5636</v>
      </c>
      <c r="F927" s="429"/>
      <c r="G927" s="428" t="s">
        <v>5510</v>
      </c>
      <c r="H927" s="412" t="s">
        <v>35</v>
      </c>
      <c r="I927" s="412"/>
      <c r="J927" s="853" t="s">
        <v>4499</v>
      </c>
      <c r="K927" s="418" t="s">
        <v>56</v>
      </c>
      <c r="L927" s="323">
        <v>1</v>
      </c>
    </row>
    <row r="928" spans="1:12" ht="16.5">
      <c r="A928" s="410" t="s">
        <v>5637</v>
      </c>
      <c r="B928" s="412">
        <v>11</v>
      </c>
      <c r="C928" s="412">
        <v>2024</v>
      </c>
      <c r="D928" s="428" t="s">
        <v>5638</v>
      </c>
      <c r="E928" s="428" t="s">
        <v>5639</v>
      </c>
      <c r="F928" s="429"/>
      <c r="G928" s="428" t="s">
        <v>5640</v>
      </c>
      <c r="H928" s="412" t="s">
        <v>35</v>
      </c>
      <c r="I928" s="412"/>
      <c r="J928" s="853" t="s">
        <v>4499</v>
      </c>
      <c r="K928" s="418" t="s">
        <v>56</v>
      </c>
      <c r="L928" s="323">
        <v>1</v>
      </c>
    </row>
    <row r="929" spans="1:12" ht="16.5">
      <c r="A929" s="410" t="s">
        <v>5641</v>
      </c>
      <c r="B929" s="412">
        <v>11</v>
      </c>
      <c r="C929" s="412">
        <v>2024</v>
      </c>
      <c r="D929" s="428" t="s">
        <v>5642</v>
      </c>
      <c r="E929" s="428" t="s">
        <v>5643</v>
      </c>
      <c r="F929" s="429"/>
      <c r="G929" s="428" t="s">
        <v>5255</v>
      </c>
      <c r="H929" s="412" t="s">
        <v>35</v>
      </c>
      <c r="I929" s="412"/>
      <c r="J929" s="853" t="s">
        <v>4499</v>
      </c>
      <c r="K929" s="418" t="s">
        <v>56</v>
      </c>
      <c r="L929" s="323">
        <v>1</v>
      </c>
    </row>
    <row r="930" spans="1:12" ht="16.5">
      <c r="A930" s="410" t="s">
        <v>5644</v>
      </c>
      <c r="B930" s="412">
        <v>11</v>
      </c>
      <c r="C930" s="412">
        <v>2024</v>
      </c>
      <c r="D930" s="428" t="s">
        <v>5645</v>
      </c>
      <c r="E930" s="428" t="s">
        <v>4537</v>
      </c>
      <c r="F930" s="429"/>
      <c r="G930" s="428" t="s">
        <v>5266</v>
      </c>
      <c r="H930" s="412" t="s">
        <v>35</v>
      </c>
      <c r="I930" s="412"/>
      <c r="J930" s="853" t="s">
        <v>4499</v>
      </c>
      <c r="K930" s="418" t="s">
        <v>56</v>
      </c>
      <c r="L930" s="323">
        <v>1</v>
      </c>
    </row>
    <row r="931" spans="1:12" ht="16.5">
      <c r="A931" s="410" t="s">
        <v>5646</v>
      </c>
      <c r="B931" s="412">
        <v>11</v>
      </c>
      <c r="C931" s="412">
        <v>2024</v>
      </c>
      <c r="D931" s="428" t="s">
        <v>5647</v>
      </c>
      <c r="E931" s="428" t="s">
        <v>5648</v>
      </c>
      <c r="F931" s="429"/>
      <c r="G931" s="428" t="s">
        <v>5606</v>
      </c>
      <c r="H931" s="412" t="s">
        <v>35</v>
      </c>
      <c r="I931" s="412"/>
      <c r="J931" s="853" t="s">
        <v>4499</v>
      </c>
      <c r="K931" s="418" t="s">
        <v>56</v>
      </c>
      <c r="L931" s="323">
        <v>1</v>
      </c>
    </row>
    <row r="932" spans="1:12" ht="16.5">
      <c r="A932" s="410" t="s">
        <v>5649</v>
      </c>
      <c r="B932" s="412">
        <v>11</v>
      </c>
      <c r="C932" s="412">
        <v>2024</v>
      </c>
      <c r="D932" s="428" t="s">
        <v>5650</v>
      </c>
      <c r="E932" s="428" t="s">
        <v>4537</v>
      </c>
      <c r="F932" s="429"/>
      <c r="G932" s="428" t="s">
        <v>5425</v>
      </c>
      <c r="H932" s="412" t="s">
        <v>35</v>
      </c>
      <c r="I932" s="412"/>
      <c r="J932" s="853" t="s">
        <v>4499</v>
      </c>
      <c r="K932" s="418" t="s">
        <v>56</v>
      </c>
      <c r="L932" s="323">
        <v>1</v>
      </c>
    </row>
    <row r="933" spans="1:12" ht="16.5">
      <c r="A933" s="410" t="s">
        <v>5651</v>
      </c>
      <c r="B933" s="412">
        <v>11</v>
      </c>
      <c r="C933" s="412">
        <v>2024</v>
      </c>
      <c r="D933" s="428" t="s">
        <v>5652</v>
      </c>
      <c r="E933" s="428" t="s">
        <v>5121</v>
      </c>
      <c r="F933" s="429"/>
      <c r="G933" s="428" t="s">
        <v>5653</v>
      </c>
      <c r="H933" s="412" t="s">
        <v>35</v>
      </c>
      <c r="I933" s="412"/>
      <c r="J933" s="853" t="s">
        <v>4499</v>
      </c>
      <c r="K933" s="418" t="s">
        <v>56</v>
      </c>
      <c r="L933" s="323">
        <v>1</v>
      </c>
    </row>
    <row r="934" spans="1:12" ht="16.5">
      <c r="A934" s="410" t="s">
        <v>5654</v>
      </c>
      <c r="B934" s="412">
        <v>11</v>
      </c>
      <c r="C934" s="412">
        <v>2024</v>
      </c>
      <c r="D934" s="428" t="s">
        <v>5655</v>
      </c>
      <c r="E934" s="428" t="s">
        <v>5656</v>
      </c>
      <c r="F934" s="429"/>
      <c r="G934" s="428" t="s">
        <v>5657</v>
      </c>
      <c r="H934" s="412" t="s">
        <v>35</v>
      </c>
      <c r="I934" s="412"/>
      <c r="J934" s="853" t="s">
        <v>4499</v>
      </c>
      <c r="K934" s="418" t="s">
        <v>56</v>
      </c>
      <c r="L934" s="323">
        <v>1</v>
      </c>
    </row>
    <row r="935" spans="1:12" ht="16.5">
      <c r="A935" s="410" t="s">
        <v>5658</v>
      </c>
      <c r="B935" s="412">
        <v>11</v>
      </c>
      <c r="C935" s="412">
        <v>2024</v>
      </c>
      <c r="D935" s="428" t="s">
        <v>5659</v>
      </c>
      <c r="E935" s="428" t="s">
        <v>5660</v>
      </c>
      <c r="F935" s="429"/>
      <c r="G935" s="428" t="s">
        <v>5661</v>
      </c>
      <c r="H935" s="412" t="s">
        <v>35</v>
      </c>
      <c r="I935" s="412"/>
      <c r="J935" s="853" t="s">
        <v>4499</v>
      </c>
      <c r="K935" s="418" t="s">
        <v>56</v>
      </c>
      <c r="L935" s="323">
        <v>1</v>
      </c>
    </row>
    <row r="936" spans="1:12" ht="16.5">
      <c r="A936" s="410" t="s">
        <v>5662</v>
      </c>
      <c r="B936" s="412">
        <v>11</v>
      </c>
      <c r="C936" s="412">
        <v>2024</v>
      </c>
      <c r="D936" s="428" t="s">
        <v>5663</v>
      </c>
      <c r="E936" s="428" t="s">
        <v>5664</v>
      </c>
      <c r="F936" s="429"/>
      <c r="G936" s="428" t="s">
        <v>5665</v>
      </c>
      <c r="H936" s="412" t="s">
        <v>35</v>
      </c>
      <c r="I936" s="412"/>
      <c r="J936" s="853" t="s">
        <v>4499</v>
      </c>
      <c r="K936" s="418" t="s">
        <v>56</v>
      </c>
      <c r="L936" s="323">
        <v>1</v>
      </c>
    </row>
    <row r="937" spans="1:12" ht="16.5">
      <c r="A937" s="410" t="s">
        <v>5666</v>
      </c>
      <c r="B937" s="412">
        <v>11</v>
      </c>
      <c r="C937" s="412">
        <v>2024</v>
      </c>
      <c r="D937" s="428" t="s">
        <v>5667</v>
      </c>
      <c r="E937" s="428" t="s">
        <v>5668</v>
      </c>
      <c r="F937" s="429"/>
      <c r="G937" s="428" t="s">
        <v>5669</v>
      </c>
      <c r="H937" s="412" t="s">
        <v>35</v>
      </c>
      <c r="I937" s="412"/>
      <c r="J937" s="853" t="s">
        <v>4499</v>
      </c>
      <c r="K937" s="418" t="s">
        <v>56</v>
      </c>
      <c r="L937" s="323">
        <v>1</v>
      </c>
    </row>
    <row r="938" spans="1:12" ht="16.5">
      <c r="A938" s="410" t="s">
        <v>5670</v>
      </c>
      <c r="B938" s="412">
        <v>11</v>
      </c>
      <c r="C938" s="412">
        <v>2024</v>
      </c>
      <c r="D938" s="428" t="s">
        <v>5671</v>
      </c>
      <c r="E938" s="428" t="s">
        <v>5672</v>
      </c>
      <c r="F938" s="429"/>
      <c r="G938" s="428" t="s">
        <v>5673</v>
      </c>
      <c r="H938" s="412" t="s">
        <v>35</v>
      </c>
      <c r="I938" s="412"/>
      <c r="J938" s="853" t="s">
        <v>4499</v>
      </c>
      <c r="K938" s="418" t="s">
        <v>56</v>
      </c>
      <c r="L938" s="323">
        <v>1</v>
      </c>
    </row>
    <row r="939" spans="1:12" ht="16.5">
      <c r="A939" s="410" t="s">
        <v>5674</v>
      </c>
      <c r="B939" s="412">
        <v>11</v>
      </c>
      <c r="C939" s="412">
        <v>2024</v>
      </c>
      <c r="D939" s="428" t="s">
        <v>5675</v>
      </c>
      <c r="E939" s="428" t="s">
        <v>5676</v>
      </c>
      <c r="F939" s="429"/>
      <c r="G939" s="428" t="s">
        <v>5677</v>
      </c>
      <c r="H939" s="412" t="s">
        <v>35</v>
      </c>
      <c r="I939" s="412"/>
      <c r="J939" s="853" t="s">
        <v>4499</v>
      </c>
      <c r="K939" s="418" t="s">
        <v>56</v>
      </c>
      <c r="L939" s="323">
        <v>1</v>
      </c>
    </row>
    <row r="940" spans="1:12" ht="16.5">
      <c r="A940" s="410" t="s">
        <v>5678</v>
      </c>
      <c r="B940" s="412">
        <v>11</v>
      </c>
      <c r="C940" s="412">
        <v>2024</v>
      </c>
      <c r="D940" s="428" t="s">
        <v>5679</v>
      </c>
      <c r="E940" s="428" t="s">
        <v>5680</v>
      </c>
      <c r="F940" s="429"/>
      <c r="G940" s="428" t="s">
        <v>5681</v>
      </c>
      <c r="H940" s="412" t="s">
        <v>35</v>
      </c>
      <c r="I940" s="412"/>
      <c r="J940" s="853" t="s">
        <v>4499</v>
      </c>
      <c r="K940" s="418" t="s">
        <v>56</v>
      </c>
      <c r="L940" s="323">
        <v>1</v>
      </c>
    </row>
    <row r="941" spans="1:12" ht="16.5">
      <c r="A941" s="410" t="s">
        <v>5682</v>
      </c>
      <c r="B941" s="412">
        <v>11</v>
      </c>
      <c r="C941" s="412">
        <v>2024</v>
      </c>
      <c r="D941" s="428" t="s">
        <v>5683</v>
      </c>
      <c r="E941" s="428" t="s">
        <v>5684</v>
      </c>
      <c r="F941" s="429"/>
      <c r="G941" s="428" t="s">
        <v>5685</v>
      </c>
      <c r="H941" s="412" t="s">
        <v>35</v>
      </c>
      <c r="I941" s="412"/>
      <c r="J941" s="853" t="s">
        <v>4499</v>
      </c>
      <c r="K941" s="418" t="s">
        <v>56</v>
      </c>
      <c r="L941" s="323">
        <v>1</v>
      </c>
    </row>
    <row r="942" spans="1:12" ht="16.5">
      <c r="A942" s="410" t="s">
        <v>5686</v>
      </c>
      <c r="B942" s="412">
        <v>11</v>
      </c>
      <c r="C942" s="412">
        <v>2024</v>
      </c>
      <c r="D942" s="428" t="s">
        <v>5687</v>
      </c>
      <c r="E942" s="428" t="s">
        <v>5688</v>
      </c>
      <c r="F942" s="429"/>
      <c r="G942" s="428" t="s">
        <v>5689</v>
      </c>
      <c r="H942" s="412" t="s">
        <v>35</v>
      </c>
      <c r="I942" s="412"/>
      <c r="J942" s="853" t="s">
        <v>4499</v>
      </c>
      <c r="K942" s="418" t="s">
        <v>56</v>
      </c>
      <c r="L942" s="323">
        <v>1</v>
      </c>
    </row>
    <row r="943" spans="1:12" ht="16.5">
      <c r="A943" s="410" t="s">
        <v>5690</v>
      </c>
      <c r="B943" s="412">
        <v>11</v>
      </c>
      <c r="C943" s="412">
        <v>2024</v>
      </c>
      <c r="D943" s="428" t="s">
        <v>5691</v>
      </c>
      <c r="E943" s="428" t="s">
        <v>5420</v>
      </c>
      <c r="F943" s="429"/>
      <c r="G943" s="428" t="s">
        <v>5692</v>
      </c>
      <c r="H943" s="412" t="s">
        <v>35</v>
      </c>
      <c r="I943" s="412"/>
      <c r="J943" s="853" t="s">
        <v>4499</v>
      </c>
      <c r="K943" s="418" t="s">
        <v>56</v>
      </c>
      <c r="L943" s="323">
        <v>1</v>
      </c>
    </row>
    <row r="944" spans="1:12" ht="16.5">
      <c r="A944" s="410" t="s">
        <v>5693</v>
      </c>
      <c r="B944" s="412">
        <v>11</v>
      </c>
      <c r="C944" s="412">
        <v>2024</v>
      </c>
      <c r="D944" s="428" t="s">
        <v>5694</v>
      </c>
      <c r="E944" s="428" t="s">
        <v>5695</v>
      </c>
      <c r="F944" s="429"/>
      <c r="G944" s="428" t="s">
        <v>5696</v>
      </c>
      <c r="H944" s="412" t="s">
        <v>35</v>
      </c>
      <c r="I944" s="412"/>
      <c r="J944" s="853" t="s">
        <v>4499</v>
      </c>
      <c r="K944" s="418" t="s">
        <v>56</v>
      </c>
      <c r="L944" s="323">
        <v>1</v>
      </c>
    </row>
    <row r="945" spans="1:12" ht="16.5">
      <c r="A945" s="410" t="s">
        <v>5697</v>
      </c>
      <c r="B945" s="412">
        <v>11</v>
      </c>
      <c r="C945" s="412">
        <v>2024</v>
      </c>
      <c r="D945" s="428" t="s">
        <v>5698</v>
      </c>
      <c r="E945" s="428" t="s">
        <v>5699</v>
      </c>
      <c r="F945" s="429"/>
      <c r="G945" s="428" t="s">
        <v>5700</v>
      </c>
      <c r="H945" s="412" t="s">
        <v>35</v>
      </c>
      <c r="I945" s="412"/>
      <c r="J945" s="853" t="s">
        <v>4499</v>
      </c>
      <c r="K945" s="418" t="s">
        <v>56</v>
      </c>
      <c r="L945" s="323">
        <v>1</v>
      </c>
    </row>
    <row r="946" spans="1:12" ht="16.5">
      <c r="A946" s="410" t="s">
        <v>5701</v>
      </c>
      <c r="B946" s="412">
        <v>11</v>
      </c>
      <c r="C946" s="412">
        <v>2024</v>
      </c>
      <c r="D946" s="428" t="s">
        <v>5702</v>
      </c>
      <c r="E946" s="428" t="s">
        <v>5703</v>
      </c>
      <c r="F946" s="429"/>
      <c r="G946" s="428" t="s">
        <v>5704</v>
      </c>
      <c r="H946" s="412" t="s">
        <v>35</v>
      </c>
      <c r="I946" s="412"/>
      <c r="J946" s="853" t="s">
        <v>4499</v>
      </c>
      <c r="K946" s="418" t="s">
        <v>56</v>
      </c>
      <c r="L946" s="323">
        <v>1</v>
      </c>
    </row>
    <row r="947" spans="1:12" ht="16.5">
      <c r="A947" s="410" t="s">
        <v>5705</v>
      </c>
      <c r="B947" s="412">
        <v>11</v>
      </c>
      <c r="C947" s="412">
        <v>2024</v>
      </c>
      <c r="D947" s="428" t="s">
        <v>5706</v>
      </c>
      <c r="E947" s="428" t="s">
        <v>5258</v>
      </c>
      <c r="F947" s="429"/>
      <c r="G947" s="428" t="s">
        <v>5707</v>
      </c>
      <c r="H947" s="412" t="s">
        <v>35</v>
      </c>
      <c r="I947" s="412"/>
      <c r="J947" s="853" t="s">
        <v>4499</v>
      </c>
      <c r="K947" s="418" t="s">
        <v>56</v>
      </c>
      <c r="L947" s="323">
        <v>1</v>
      </c>
    </row>
    <row r="948" spans="1:12" ht="16.5">
      <c r="A948" s="410" t="s">
        <v>5708</v>
      </c>
      <c r="B948" s="412">
        <v>11</v>
      </c>
      <c r="C948" s="412">
        <v>2024</v>
      </c>
      <c r="D948" s="428" t="s">
        <v>5709</v>
      </c>
      <c r="E948" s="428" t="s">
        <v>5668</v>
      </c>
      <c r="F948" s="429"/>
      <c r="G948" s="428" t="s">
        <v>5710</v>
      </c>
      <c r="H948" s="412" t="s">
        <v>35</v>
      </c>
      <c r="I948" s="412"/>
      <c r="J948" s="853" t="s">
        <v>4499</v>
      </c>
      <c r="K948" s="418" t="s">
        <v>56</v>
      </c>
      <c r="L948" s="323">
        <v>1</v>
      </c>
    </row>
    <row r="949" spans="1:12" ht="16.5">
      <c r="A949" s="410" t="s">
        <v>5711</v>
      </c>
      <c r="B949" s="412">
        <v>11</v>
      </c>
      <c r="C949" s="412">
        <v>2024</v>
      </c>
      <c r="D949" s="428" t="s">
        <v>5712</v>
      </c>
      <c r="E949" s="428" t="s">
        <v>5713</v>
      </c>
      <c r="F949" s="429"/>
      <c r="G949" s="428" t="s">
        <v>5714</v>
      </c>
      <c r="H949" s="412" t="s">
        <v>35</v>
      </c>
      <c r="I949" s="412"/>
      <c r="J949" s="853" t="s">
        <v>4499</v>
      </c>
      <c r="K949" s="418" t="s">
        <v>56</v>
      </c>
      <c r="L949" s="323">
        <v>1</v>
      </c>
    </row>
    <row r="950" spans="1:12" ht="16.5">
      <c r="A950" s="410" t="s">
        <v>5715</v>
      </c>
      <c r="B950" s="412">
        <v>11</v>
      </c>
      <c r="C950" s="412">
        <v>2024</v>
      </c>
      <c r="D950" s="428" t="s">
        <v>5716</v>
      </c>
      <c r="E950" s="428" t="s">
        <v>5716</v>
      </c>
      <c r="F950" s="429"/>
      <c r="G950" s="428" t="s">
        <v>5717</v>
      </c>
      <c r="H950" s="412" t="s">
        <v>35</v>
      </c>
      <c r="I950" s="412"/>
      <c r="J950" s="853" t="s">
        <v>4499</v>
      </c>
      <c r="K950" s="418" t="s">
        <v>56</v>
      </c>
      <c r="L950" s="323">
        <v>1</v>
      </c>
    </row>
    <row r="951" spans="1:12" ht="16.5">
      <c r="A951" s="410" t="s">
        <v>5718</v>
      </c>
      <c r="B951" s="412">
        <v>11</v>
      </c>
      <c r="C951" s="412">
        <v>2024</v>
      </c>
      <c r="D951" s="428" t="s">
        <v>5719</v>
      </c>
      <c r="E951" s="428" t="s">
        <v>5720</v>
      </c>
      <c r="F951" s="429"/>
      <c r="G951" s="428" t="s">
        <v>5721</v>
      </c>
      <c r="H951" s="412" t="s">
        <v>35</v>
      </c>
      <c r="I951" s="412"/>
      <c r="J951" s="853" t="s">
        <v>4499</v>
      </c>
      <c r="K951" s="418" t="s">
        <v>56</v>
      </c>
      <c r="L951" s="323">
        <v>1</v>
      </c>
    </row>
    <row r="952" spans="1:12" ht="16.5">
      <c r="A952" s="410" t="s">
        <v>5722</v>
      </c>
      <c r="B952" s="412">
        <v>11</v>
      </c>
      <c r="C952" s="412">
        <v>2024</v>
      </c>
      <c r="D952" s="428" t="s">
        <v>5723</v>
      </c>
      <c r="E952" s="428" t="s">
        <v>5724</v>
      </c>
      <c r="F952" s="429"/>
      <c r="G952" s="428" t="s">
        <v>5725</v>
      </c>
      <c r="H952" s="412" t="s">
        <v>35</v>
      </c>
      <c r="I952" s="412"/>
      <c r="J952" s="853" t="s">
        <v>4499</v>
      </c>
      <c r="K952" s="418" t="s">
        <v>56</v>
      </c>
      <c r="L952" s="323">
        <v>1</v>
      </c>
    </row>
    <row r="953" spans="1:12" ht="16.5">
      <c r="A953" s="410" t="s">
        <v>5726</v>
      </c>
      <c r="B953" s="412">
        <v>11</v>
      </c>
      <c r="C953" s="412">
        <v>2024</v>
      </c>
      <c r="D953" s="428" t="s">
        <v>5727</v>
      </c>
      <c r="E953" s="428" t="s">
        <v>5728</v>
      </c>
      <c r="F953" s="429"/>
      <c r="G953" s="428" t="s">
        <v>5725</v>
      </c>
      <c r="H953" s="412" t="s">
        <v>35</v>
      </c>
      <c r="I953" s="412"/>
      <c r="J953" s="853" t="s">
        <v>4499</v>
      </c>
      <c r="K953" s="418" t="s">
        <v>56</v>
      </c>
      <c r="L953" s="323">
        <v>1</v>
      </c>
    </row>
    <row r="954" spans="1:12" ht="16.5">
      <c r="A954" s="410" t="s">
        <v>5729</v>
      </c>
      <c r="B954" s="412">
        <v>11</v>
      </c>
      <c r="C954" s="412">
        <v>2024</v>
      </c>
      <c r="D954" s="428" t="s">
        <v>5730</v>
      </c>
      <c r="E954" s="428" t="s">
        <v>5731</v>
      </c>
      <c r="F954" s="429"/>
      <c r="G954" s="428" t="s">
        <v>5732</v>
      </c>
      <c r="H954" s="412" t="s">
        <v>35</v>
      </c>
      <c r="I954" s="412"/>
      <c r="J954" s="853" t="s">
        <v>4499</v>
      </c>
      <c r="K954" s="418" t="s">
        <v>56</v>
      </c>
      <c r="L954" s="323">
        <v>1</v>
      </c>
    </row>
    <row r="955" spans="1:12" ht="16.5">
      <c r="A955" s="410" t="s">
        <v>5733</v>
      </c>
      <c r="B955" s="412">
        <v>11</v>
      </c>
      <c r="C955" s="412">
        <v>2024</v>
      </c>
      <c r="D955" s="428" t="s">
        <v>5734</v>
      </c>
      <c r="E955" s="428" t="s">
        <v>5563</v>
      </c>
      <c r="F955" s="429"/>
      <c r="G955" s="428" t="s">
        <v>5735</v>
      </c>
      <c r="H955" s="412" t="s">
        <v>35</v>
      </c>
      <c r="I955" s="412"/>
      <c r="J955" s="853" t="s">
        <v>4499</v>
      </c>
      <c r="K955" s="418" t="s">
        <v>56</v>
      </c>
      <c r="L955" s="323">
        <v>1</v>
      </c>
    </row>
    <row r="956" spans="1:12" ht="16.5">
      <c r="A956" s="410" t="s">
        <v>5736</v>
      </c>
      <c r="B956" s="412">
        <v>11</v>
      </c>
      <c r="C956" s="412">
        <v>2024</v>
      </c>
      <c r="D956" s="428" t="s">
        <v>5737</v>
      </c>
      <c r="E956" s="428" t="s">
        <v>5563</v>
      </c>
      <c r="F956" s="429"/>
      <c r="G956" s="428" t="s">
        <v>5738</v>
      </c>
      <c r="H956" s="412" t="s">
        <v>35</v>
      </c>
      <c r="I956" s="412"/>
      <c r="J956" s="853" t="s">
        <v>4499</v>
      </c>
      <c r="K956" s="418" t="s">
        <v>56</v>
      </c>
      <c r="L956" s="323">
        <v>1</v>
      </c>
    </row>
    <row r="957" spans="1:12" ht="16.5">
      <c r="A957" s="410" t="s">
        <v>5739</v>
      </c>
      <c r="B957" s="412">
        <v>11</v>
      </c>
      <c r="C957" s="412">
        <v>2024</v>
      </c>
      <c r="D957" s="428" t="s">
        <v>5740</v>
      </c>
      <c r="E957" s="428" t="s">
        <v>5563</v>
      </c>
      <c r="F957" s="429"/>
      <c r="G957" s="428" t="s">
        <v>5741</v>
      </c>
      <c r="H957" s="412" t="s">
        <v>35</v>
      </c>
      <c r="I957" s="412"/>
      <c r="J957" s="853" t="s">
        <v>4499</v>
      </c>
      <c r="K957" s="418" t="s">
        <v>56</v>
      </c>
      <c r="L957" s="323">
        <v>1</v>
      </c>
    </row>
    <row r="958" spans="1:12" ht="16.5">
      <c r="A958" s="410" t="s">
        <v>5742</v>
      </c>
      <c r="B958" s="412">
        <v>11</v>
      </c>
      <c r="C958" s="412">
        <v>2024</v>
      </c>
      <c r="D958" s="428" t="s">
        <v>5743</v>
      </c>
      <c r="E958" s="428" t="s">
        <v>5744</v>
      </c>
      <c r="F958" s="429"/>
      <c r="G958" s="428" t="s">
        <v>5745</v>
      </c>
      <c r="H958" s="412" t="s">
        <v>35</v>
      </c>
      <c r="I958" s="412"/>
      <c r="J958" s="853" t="s">
        <v>4499</v>
      </c>
      <c r="K958" s="418" t="s">
        <v>56</v>
      </c>
      <c r="L958" s="323">
        <v>1</v>
      </c>
    </row>
    <row r="959" spans="1:12" ht="16.5">
      <c r="A959" s="410" t="s">
        <v>5746</v>
      </c>
      <c r="B959" s="412">
        <v>11</v>
      </c>
      <c r="C959" s="412">
        <v>2024</v>
      </c>
      <c r="D959" s="428" t="s">
        <v>5747</v>
      </c>
      <c r="E959" s="428" t="s">
        <v>5748</v>
      </c>
      <c r="F959" s="429"/>
      <c r="G959" s="428" t="s">
        <v>5749</v>
      </c>
      <c r="H959" s="412" t="s">
        <v>35</v>
      </c>
      <c r="I959" s="412"/>
      <c r="J959" s="853" t="s">
        <v>4499</v>
      </c>
      <c r="K959" s="418" t="s">
        <v>56</v>
      </c>
      <c r="L959" s="323">
        <v>1</v>
      </c>
    </row>
    <row r="960" spans="1:12" ht="16.5">
      <c r="A960" s="410" t="s">
        <v>5750</v>
      </c>
      <c r="B960" s="412">
        <v>11</v>
      </c>
      <c r="C960" s="412">
        <v>2024</v>
      </c>
      <c r="D960" s="428" t="s">
        <v>5751</v>
      </c>
      <c r="E960" s="428" t="s">
        <v>5748</v>
      </c>
      <c r="F960" s="429"/>
      <c r="G960" s="428" t="s">
        <v>5752</v>
      </c>
      <c r="H960" s="412" t="s">
        <v>35</v>
      </c>
      <c r="I960" s="412"/>
      <c r="J960" s="853" t="s">
        <v>4499</v>
      </c>
      <c r="K960" s="418" t="s">
        <v>56</v>
      </c>
      <c r="L960" s="323">
        <v>1</v>
      </c>
    </row>
    <row r="961" spans="1:12" ht="16.5">
      <c r="A961" s="410" t="s">
        <v>5753</v>
      </c>
      <c r="B961" s="412">
        <v>11</v>
      </c>
      <c r="C961" s="412">
        <v>2024</v>
      </c>
      <c r="D961" s="428" t="s">
        <v>5754</v>
      </c>
      <c r="E961" s="428" t="s">
        <v>5755</v>
      </c>
      <c r="F961" s="429"/>
      <c r="G961" s="428" t="s">
        <v>5756</v>
      </c>
      <c r="H961" s="412" t="s">
        <v>35</v>
      </c>
      <c r="I961" s="412"/>
      <c r="J961" s="853" t="s">
        <v>4499</v>
      </c>
      <c r="K961" s="418" t="s">
        <v>56</v>
      </c>
      <c r="L961" s="323">
        <v>1</v>
      </c>
    </row>
    <row r="962" spans="1:12" ht="16.5">
      <c r="A962" s="410" t="s">
        <v>5757</v>
      </c>
      <c r="B962" s="412">
        <v>11</v>
      </c>
      <c r="C962" s="412">
        <v>2024</v>
      </c>
      <c r="D962" s="428" t="s">
        <v>5758</v>
      </c>
      <c r="E962" s="428" t="s">
        <v>5759</v>
      </c>
      <c r="F962" s="429"/>
      <c r="G962" s="428" t="s">
        <v>5760</v>
      </c>
      <c r="H962" s="412" t="s">
        <v>35</v>
      </c>
      <c r="I962" s="412"/>
      <c r="J962" s="853" t="s">
        <v>4499</v>
      </c>
      <c r="K962" s="418" t="s">
        <v>56</v>
      </c>
      <c r="L962" s="323">
        <v>1</v>
      </c>
    </row>
    <row r="963" spans="1:12" ht="16.5">
      <c r="A963" s="410" t="s">
        <v>5761</v>
      </c>
      <c r="B963" s="412">
        <v>11</v>
      </c>
      <c r="C963" s="412">
        <v>2024</v>
      </c>
      <c r="D963" s="428" t="s">
        <v>5762</v>
      </c>
      <c r="E963" s="428" t="s">
        <v>5763</v>
      </c>
      <c r="F963" s="429"/>
      <c r="G963" s="428" t="s">
        <v>5760</v>
      </c>
      <c r="H963" s="412" t="s">
        <v>35</v>
      </c>
      <c r="I963" s="412"/>
      <c r="J963" s="853" t="s">
        <v>4499</v>
      </c>
      <c r="K963" s="418" t="s">
        <v>56</v>
      </c>
      <c r="L963" s="323">
        <v>1</v>
      </c>
    </row>
    <row r="964" spans="1:12" ht="16.5">
      <c r="A964" s="410" t="s">
        <v>5764</v>
      </c>
      <c r="B964" s="412">
        <v>11</v>
      </c>
      <c r="C964" s="412">
        <v>2024</v>
      </c>
      <c r="D964" s="428" t="s">
        <v>5765</v>
      </c>
      <c r="E964" s="428" t="s">
        <v>5766</v>
      </c>
      <c r="F964" s="429"/>
      <c r="G964" s="428" t="s">
        <v>5767</v>
      </c>
      <c r="H964" s="412" t="s">
        <v>35</v>
      </c>
      <c r="I964" s="412"/>
      <c r="J964" s="853" t="s">
        <v>4499</v>
      </c>
      <c r="K964" s="418" t="s">
        <v>56</v>
      </c>
      <c r="L964" s="323">
        <v>1</v>
      </c>
    </row>
    <row r="965" spans="1:12" ht="16.5">
      <c r="A965" s="410" t="s">
        <v>5768</v>
      </c>
      <c r="B965" s="412">
        <v>11</v>
      </c>
      <c r="C965" s="412">
        <v>2024</v>
      </c>
      <c r="D965" s="428" t="s">
        <v>5769</v>
      </c>
      <c r="E965" s="428" t="s">
        <v>5348</v>
      </c>
      <c r="F965" s="429"/>
      <c r="G965" s="428" t="s">
        <v>5770</v>
      </c>
      <c r="H965" s="412" t="s">
        <v>35</v>
      </c>
      <c r="I965" s="412"/>
      <c r="J965" s="853" t="s">
        <v>4499</v>
      </c>
      <c r="K965" s="418" t="s">
        <v>56</v>
      </c>
      <c r="L965" s="323">
        <v>1</v>
      </c>
    </row>
    <row r="966" spans="1:12" ht="16.5">
      <c r="A966" s="410" t="s">
        <v>5771</v>
      </c>
      <c r="B966" s="412">
        <v>11</v>
      </c>
      <c r="C966" s="412">
        <v>2024</v>
      </c>
      <c r="D966" s="428" t="s">
        <v>5772</v>
      </c>
      <c r="E966" s="428" t="s">
        <v>5773</v>
      </c>
      <c r="F966" s="429"/>
      <c r="G966" s="428" t="s">
        <v>5767</v>
      </c>
      <c r="H966" s="412" t="s">
        <v>35</v>
      </c>
      <c r="I966" s="412"/>
      <c r="J966" s="853" t="s">
        <v>4499</v>
      </c>
      <c r="K966" s="418" t="s">
        <v>56</v>
      </c>
      <c r="L966" s="323">
        <v>1</v>
      </c>
    </row>
    <row r="967" spans="1:12" ht="16.5">
      <c r="A967" s="410" t="s">
        <v>5774</v>
      </c>
      <c r="B967" s="412">
        <v>11</v>
      </c>
      <c r="C967" s="412">
        <v>2024</v>
      </c>
      <c r="D967" s="428" t="s">
        <v>5775</v>
      </c>
      <c r="E967" s="428" t="s">
        <v>5776</v>
      </c>
      <c r="F967" s="429"/>
      <c r="G967" s="428" t="s">
        <v>5777</v>
      </c>
      <c r="H967" s="412" t="s">
        <v>35</v>
      </c>
      <c r="I967" s="412"/>
      <c r="J967" s="853" t="s">
        <v>4499</v>
      </c>
      <c r="K967" s="418" t="s">
        <v>56</v>
      </c>
      <c r="L967" s="323">
        <v>1</v>
      </c>
    </row>
    <row r="968" spans="1:12" ht="16.5">
      <c r="A968" s="410" t="s">
        <v>5778</v>
      </c>
      <c r="B968" s="412">
        <v>11</v>
      </c>
      <c r="C968" s="412">
        <v>2024</v>
      </c>
      <c r="D968" s="428" t="s">
        <v>5779</v>
      </c>
      <c r="E968" s="428" t="s">
        <v>5773</v>
      </c>
      <c r="F968" s="429"/>
      <c r="G968" s="428" t="s">
        <v>5780</v>
      </c>
      <c r="H968" s="412" t="s">
        <v>35</v>
      </c>
      <c r="I968" s="412"/>
      <c r="J968" s="853" t="s">
        <v>4499</v>
      </c>
      <c r="K968" s="418" t="s">
        <v>56</v>
      </c>
      <c r="L968" s="323">
        <v>1</v>
      </c>
    </row>
    <row r="969" spans="1:12" ht="16.5">
      <c r="A969" s="410" t="s">
        <v>5781</v>
      </c>
      <c r="B969" s="412">
        <v>11</v>
      </c>
      <c r="C969" s="412">
        <v>2024</v>
      </c>
      <c r="D969" s="428" t="s">
        <v>5782</v>
      </c>
      <c r="E969" s="428" t="s">
        <v>5563</v>
      </c>
      <c r="F969" s="429"/>
      <c r="G969" s="428" t="s">
        <v>5783</v>
      </c>
      <c r="H969" s="412" t="s">
        <v>35</v>
      </c>
      <c r="I969" s="412"/>
      <c r="J969" s="853" t="s">
        <v>4499</v>
      </c>
      <c r="K969" s="418" t="s">
        <v>56</v>
      </c>
      <c r="L969" s="323">
        <v>1</v>
      </c>
    </row>
    <row r="970" spans="1:12" ht="16.5">
      <c r="A970" s="410" t="s">
        <v>5784</v>
      </c>
      <c r="B970" s="412">
        <v>11</v>
      </c>
      <c r="C970" s="412">
        <v>2024</v>
      </c>
      <c r="D970" s="428" t="s">
        <v>5785</v>
      </c>
      <c r="E970" s="428" t="s">
        <v>5773</v>
      </c>
      <c r="F970" s="429"/>
      <c r="G970" s="428" t="s">
        <v>5786</v>
      </c>
      <c r="H970" s="412" t="s">
        <v>35</v>
      </c>
      <c r="I970" s="412"/>
      <c r="J970" s="853" t="s">
        <v>4499</v>
      </c>
      <c r="K970" s="418" t="s">
        <v>56</v>
      </c>
      <c r="L970" s="323">
        <v>1</v>
      </c>
    </row>
    <row r="971" spans="1:12" ht="16.5">
      <c r="A971" s="410" t="s">
        <v>5787</v>
      </c>
      <c r="B971" s="412">
        <v>11</v>
      </c>
      <c r="C971" s="412">
        <v>2024</v>
      </c>
      <c r="D971" s="428" t="s">
        <v>5788</v>
      </c>
      <c r="E971" s="428" t="s">
        <v>5789</v>
      </c>
      <c r="F971" s="429"/>
      <c r="G971" s="428" t="s">
        <v>5725</v>
      </c>
      <c r="H971" s="412" t="s">
        <v>35</v>
      </c>
      <c r="I971" s="412"/>
      <c r="J971" s="853" t="s">
        <v>4499</v>
      </c>
      <c r="K971" s="418" t="s">
        <v>56</v>
      </c>
      <c r="L971" s="323">
        <v>1</v>
      </c>
    </row>
    <row r="972" spans="1:12" ht="16.5">
      <c r="A972" s="410" t="s">
        <v>5790</v>
      </c>
      <c r="B972" s="412">
        <v>11</v>
      </c>
      <c r="C972" s="412">
        <v>2024</v>
      </c>
      <c r="D972" s="428" t="s">
        <v>5791</v>
      </c>
      <c r="E972" s="428" t="s">
        <v>5792</v>
      </c>
      <c r="F972" s="429"/>
      <c r="G972" s="428" t="s">
        <v>5793</v>
      </c>
      <c r="H972" s="412" t="s">
        <v>35</v>
      </c>
      <c r="I972" s="412"/>
      <c r="J972" s="853" t="s">
        <v>4499</v>
      </c>
      <c r="K972" s="418" t="s">
        <v>56</v>
      </c>
      <c r="L972" s="323">
        <v>1</v>
      </c>
    </row>
    <row r="973" spans="1:12" ht="16.5">
      <c r="A973" s="410" t="s">
        <v>5794</v>
      </c>
      <c r="B973" s="412">
        <v>11</v>
      </c>
      <c r="C973" s="412">
        <v>2024</v>
      </c>
      <c r="D973" s="428" t="s">
        <v>5795</v>
      </c>
      <c r="E973" s="428" t="s">
        <v>5796</v>
      </c>
      <c r="F973" s="429"/>
      <c r="G973" s="428" t="s">
        <v>5725</v>
      </c>
      <c r="H973" s="412" t="s">
        <v>35</v>
      </c>
      <c r="I973" s="412"/>
      <c r="J973" s="853" t="s">
        <v>4499</v>
      </c>
      <c r="K973" s="418" t="s">
        <v>56</v>
      </c>
      <c r="L973" s="323">
        <v>1</v>
      </c>
    </row>
    <row r="974" spans="1:12" ht="16.5">
      <c r="A974" s="410" t="s">
        <v>5797</v>
      </c>
      <c r="B974" s="412">
        <v>11</v>
      </c>
      <c r="C974" s="412">
        <v>2024</v>
      </c>
      <c r="D974" s="428" t="s">
        <v>5798</v>
      </c>
      <c r="E974" s="428" t="s">
        <v>5799</v>
      </c>
      <c r="F974" s="429"/>
      <c r="G974" s="428" t="s">
        <v>5800</v>
      </c>
      <c r="H974" s="412" t="s">
        <v>35</v>
      </c>
      <c r="I974" s="412"/>
      <c r="J974" s="853" t="s">
        <v>4499</v>
      </c>
      <c r="K974" s="418" t="s">
        <v>56</v>
      </c>
      <c r="L974" s="323">
        <v>1</v>
      </c>
    </row>
    <row r="975" spans="1:12" ht="16.5">
      <c r="A975" s="410" t="s">
        <v>5801</v>
      </c>
      <c r="B975" s="412">
        <v>11</v>
      </c>
      <c r="C975" s="412">
        <v>2024</v>
      </c>
      <c r="D975" s="428" t="s">
        <v>5802</v>
      </c>
      <c r="E975" s="428" t="s">
        <v>5803</v>
      </c>
      <c r="F975" s="429"/>
      <c r="G975" s="428" t="s">
        <v>5777</v>
      </c>
      <c r="H975" s="412" t="s">
        <v>35</v>
      </c>
      <c r="I975" s="412"/>
      <c r="J975" s="853" t="s">
        <v>4499</v>
      </c>
      <c r="K975" s="418" t="s">
        <v>56</v>
      </c>
      <c r="L975" s="323">
        <v>1</v>
      </c>
    </row>
    <row r="976" spans="1:12" ht="16.5">
      <c r="A976" s="410" t="s">
        <v>5804</v>
      </c>
      <c r="B976" s="412">
        <v>11</v>
      </c>
      <c r="C976" s="412">
        <v>2024</v>
      </c>
      <c r="D976" s="428" t="s">
        <v>5805</v>
      </c>
      <c r="E976" s="428" t="s">
        <v>5806</v>
      </c>
      <c r="F976" s="429"/>
      <c r="G976" s="428" t="s">
        <v>5777</v>
      </c>
      <c r="H976" s="412" t="s">
        <v>35</v>
      </c>
      <c r="I976" s="412"/>
      <c r="J976" s="853" t="s">
        <v>4499</v>
      </c>
      <c r="K976" s="418" t="s">
        <v>56</v>
      </c>
      <c r="L976" s="323">
        <v>1</v>
      </c>
    </row>
    <row r="977" spans="1:12" ht="16.5">
      <c r="A977" s="410" t="s">
        <v>5807</v>
      </c>
      <c r="B977" s="412">
        <v>11</v>
      </c>
      <c r="C977" s="412">
        <v>2024</v>
      </c>
      <c r="D977" s="428" t="s">
        <v>5808</v>
      </c>
      <c r="E977" s="428" t="s">
        <v>5808</v>
      </c>
      <c r="F977" s="429"/>
      <c r="G977" s="428" t="s">
        <v>5800</v>
      </c>
      <c r="H977" s="412" t="s">
        <v>35</v>
      </c>
      <c r="I977" s="412"/>
      <c r="J977" s="853" t="s">
        <v>4499</v>
      </c>
      <c r="K977" s="418" t="s">
        <v>56</v>
      </c>
      <c r="L977" s="323">
        <v>1</v>
      </c>
    </row>
    <row r="978" spans="1:12" ht="16.5">
      <c r="A978" s="410" t="s">
        <v>5809</v>
      </c>
      <c r="B978" s="412">
        <v>11</v>
      </c>
      <c r="C978" s="412">
        <v>2024</v>
      </c>
      <c r="D978" s="428" t="s">
        <v>5810</v>
      </c>
      <c r="E978" s="428" t="s">
        <v>5480</v>
      </c>
      <c r="F978" s="429"/>
      <c r="G978" s="428" t="s">
        <v>5777</v>
      </c>
      <c r="H978" s="412" t="s">
        <v>35</v>
      </c>
      <c r="I978" s="412"/>
      <c r="J978" s="853" t="s">
        <v>4499</v>
      </c>
      <c r="K978" s="418" t="s">
        <v>56</v>
      </c>
      <c r="L978" s="323">
        <v>1</v>
      </c>
    </row>
    <row r="979" spans="1:12" ht="16.5">
      <c r="A979" s="410" t="s">
        <v>5811</v>
      </c>
      <c r="B979" s="412">
        <v>11</v>
      </c>
      <c r="C979" s="412">
        <v>2024</v>
      </c>
      <c r="D979" s="428" t="s">
        <v>5812</v>
      </c>
      <c r="E979" s="428" t="s">
        <v>5813</v>
      </c>
      <c r="F979" s="429"/>
      <c r="G979" s="428" t="s">
        <v>5800</v>
      </c>
      <c r="H979" s="412" t="s">
        <v>35</v>
      </c>
      <c r="I979" s="412"/>
      <c r="J979" s="853" t="s">
        <v>4499</v>
      </c>
      <c r="K979" s="418" t="s">
        <v>56</v>
      </c>
      <c r="L979" s="323">
        <v>1</v>
      </c>
    </row>
    <row r="980" spans="1:12" ht="16.5">
      <c r="A980" s="410" t="s">
        <v>5814</v>
      </c>
      <c r="B980" s="412">
        <v>11</v>
      </c>
      <c r="C980" s="412">
        <v>2024</v>
      </c>
      <c r="D980" s="428" t="s">
        <v>5815</v>
      </c>
      <c r="E980" s="428" t="s">
        <v>5816</v>
      </c>
      <c r="F980" s="429"/>
      <c r="G980" s="428" t="s">
        <v>5725</v>
      </c>
      <c r="H980" s="412" t="s">
        <v>35</v>
      </c>
      <c r="I980" s="412"/>
      <c r="J980" s="853" t="s">
        <v>4499</v>
      </c>
      <c r="K980" s="418" t="s">
        <v>56</v>
      </c>
      <c r="L980" s="323">
        <v>1</v>
      </c>
    </row>
    <row r="981" spans="1:12" ht="16.5">
      <c r="A981" s="410" t="s">
        <v>5817</v>
      </c>
      <c r="B981" s="412">
        <v>11</v>
      </c>
      <c r="C981" s="412">
        <v>2024</v>
      </c>
      <c r="D981" s="428" t="s">
        <v>5818</v>
      </c>
      <c r="E981" s="428" t="s">
        <v>5819</v>
      </c>
      <c r="F981" s="429"/>
      <c r="G981" s="428" t="s">
        <v>5820</v>
      </c>
      <c r="H981" s="412" t="s">
        <v>35</v>
      </c>
      <c r="I981" s="412"/>
      <c r="J981" s="853" t="s">
        <v>4499</v>
      </c>
      <c r="K981" s="418" t="s">
        <v>56</v>
      </c>
      <c r="L981" s="323">
        <v>1</v>
      </c>
    </row>
    <row r="982" spans="1:12" ht="16.5">
      <c r="A982" s="410" t="s">
        <v>5821</v>
      </c>
      <c r="B982" s="412">
        <v>11</v>
      </c>
      <c r="C982" s="412">
        <v>2024</v>
      </c>
      <c r="D982" s="428" t="s">
        <v>5822</v>
      </c>
      <c r="E982" s="428" t="s">
        <v>5773</v>
      </c>
      <c r="F982" s="429"/>
      <c r="G982" s="428" t="s">
        <v>5677</v>
      </c>
      <c r="H982" s="412" t="s">
        <v>35</v>
      </c>
      <c r="I982" s="412"/>
      <c r="J982" s="853" t="s">
        <v>4499</v>
      </c>
      <c r="K982" s="418" t="s">
        <v>56</v>
      </c>
      <c r="L982" s="323">
        <v>1</v>
      </c>
    </row>
    <row r="983" spans="1:12" ht="16.5">
      <c r="A983" s="410" t="s">
        <v>5823</v>
      </c>
      <c r="B983" s="412">
        <v>11</v>
      </c>
      <c r="C983" s="412">
        <v>2024</v>
      </c>
      <c r="D983" s="428" t="s">
        <v>5824</v>
      </c>
      <c r="E983" s="428" t="s">
        <v>5825</v>
      </c>
      <c r="F983" s="429"/>
      <c r="G983" s="428" t="s">
        <v>5725</v>
      </c>
      <c r="H983" s="412" t="s">
        <v>35</v>
      </c>
      <c r="I983" s="412"/>
      <c r="J983" s="853" t="s">
        <v>4499</v>
      </c>
      <c r="K983" s="418" t="s">
        <v>56</v>
      </c>
      <c r="L983" s="323">
        <v>1</v>
      </c>
    </row>
    <row r="984" spans="1:12" ht="16.5">
      <c r="A984" s="410" t="s">
        <v>5826</v>
      </c>
      <c r="B984" s="412">
        <v>11</v>
      </c>
      <c r="C984" s="412">
        <v>2024</v>
      </c>
      <c r="D984" s="428" t="s">
        <v>5827</v>
      </c>
      <c r="E984" s="428" t="s">
        <v>5828</v>
      </c>
      <c r="F984" s="429"/>
      <c r="G984" s="428" t="s">
        <v>5829</v>
      </c>
      <c r="H984" s="412" t="s">
        <v>35</v>
      </c>
      <c r="I984" s="412"/>
      <c r="J984" s="853" t="s">
        <v>4499</v>
      </c>
      <c r="K984" s="418" t="s">
        <v>56</v>
      </c>
      <c r="L984" s="323">
        <v>1</v>
      </c>
    </row>
    <row r="985" spans="1:12" ht="16.5">
      <c r="A985" s="410" t="s">
        <v>5830</v>
      </c>
      <c r="B985" s="412">
        <v>11</v>
      </c>
      <c r="C985" s="412">
        <v>2024</v>
      </c>
      <c r="D985" s="428" t="s">
        <v>5831</v>
      </c>
      <c r="E985" s="428" t="s">
        <v>5832</v>
      </c>
      <c r="F985" s="429"/>
      <c r="G985" s="428" t="s">
        <v>5833</v>
      </c>
      <c r="H985" s="412" t="s">
        <v>35</v>
      </c>
      <c r="I985" s="412"/>
      <c r="J985" s="853" t="s">
        <v>4499</v>
      </c>
      <c r="K985" s="418" t="s">
        <v>56</v>
      </c>
      <c r="L985" s="323">
        <v>1</v>
      </c>
    </row>
    <row r="986" spans="1:12" ht="16.5">
      <c r="A986" s="410" t="s">
        <v>5834</v>
      </c>
      <c r="B986" s="412">
        <v>11</v>
      </c>
      <c r="C986" s="412">
        <v>2024</v>
      </c>
      <c r="D986" s="428" t="s">
        <v>5835</v>
      </c>
      <c r="E986" s="428" t="s">
        <v>5836</v>
      </c>
      <c r="F986" s="429"/>
      <c r="G986" s="428" t="s">
        <v>5725</v>
      </c>
      <c r="H986" s="412" t="s">
        <v>35</v>
      </c>
      <c r="I986" s="412"/>
      <c r="J986" s="853" t="s">
        <v>4499</v>
      </c>
      <c r="K986" s="418" t="s">
        <v>56</v>
      </c>
      <c r="L986" s="323">
        <v>1</v>
      </c>
    </row>
    <row r="987" spans="1:12" ht="16.5">
      <c r="A987" s="410" t="s">
        <v>5837</v>
      </c>
      <c r="B987" s="412">
        <v>11</v>
      </c>
      <c r="C987" s="412">
        <v>2024</v>
      </c>
      <c r="D987" s="428" t="s">
        <v>5838</v>
      </c>
      <c r="E987" s="428" t="s">
        <v>5839</v>
      </c>
      <c r="F987" s="429"/>
      <c r="G987" s="428" t="s">
        <v>5840</v>
      </c>
      <c r="H987" s="412" t="s">
        <v>35</v>
      </c>
      <c r="I987" s="412"/>
      <c r="J987" s="853" t="s">
        <v>4499</v>
      </c>
      <c r="K987" s="418" t="s">
        <v>56</v>
      </c>
      <c r="L987" s="323">
        <v>1</v>
      </c>
    </row>
    <row r="988" spans="1:12" ht="16.5">
      <c r="A988" s="410" t="s">
        <v>5841</v>
      </c>
      <c r="B988" s="412">
        <v>11</v>
      </c>
      <c r="C988" s="412">
        <v>2024</v>
      </c>
      <c r="D988" s="428" t="s">
        <v>5842</v>
      </c>
      <c r="E988" s="428" t="s">
        <v>5843</v>
      </c>
      <c r="F988" s="429"/>
      <c r="G988" s="428" t="s">
        <v>5844</v>
      </c>
      <c r="H988" s="412" t="s">
        <v>35</v>
      </c>
      <c r="I988" s="412"/>
      <c r="J988" s="853" t="s">
        <v>4499</v>
      </c>
      <c r="K988" s="418" t="s">
        <v>56</v>
      </c>
      <c r="L988" s="323">
        <v>1</v>
      </c>
    </row>
    <row r="989" spans="1:12" ht="16.5">
      <c r="A989" s="410" t="s">
        <v>5845</v>
      </c>
      <c r="B989" s="412">
        <v>11</v>
      </c>
      <c r="C989" s="412">
        <v>2024</v>
      </c>
      <c r="D989" s="428" t="s">
        <v>5846</v>
      </c>
      <c r="E989" s="428" t="s">
        <v>5847</v>
      </c>
      <c r="F989" s="429"/>
      <c r="G989" s="428" t="s">
        <v>5844</v>
      </c>
      <c r="H989" s="412" t="s">
        <v>35</v>
      </c>
      <c r="I989" s="412"/>
      <c r="J989" s="853" t="s">
        <v>4499</v>
      </c>
      <c r="K989" s="418" t="s">
        <v>56</v>
      </c>
      <c r="L989" s="323">
        <v>1</v>
      </c>
    </row>
    <row r="990" spans="1:12" ht="16.5">
      <c r="A990" s="410" t="s">
        <v>5848</v>
      </c>
      <c r="B990" s="412">
        <v>11</v>
      </c>
      <c r="C990" s="412">
        <v>2024</v>
      </c>
      <c r="D990" s="428" t="s">
        <v>5849</v>
      </c>
      <c r="E990" s="428" t="s">
        <v>5850</v>
      </c>
      <c r="F990" s="429"/>
      <c r="G990" s="428" t="s">
        <v>5725</v>
      </c>
      <c r="H990" s="412" t="s">
        <v>35</v>
      </c>
      <c r="I990" s="412"/>
      <c r="J990" s="853" t="s">
        <v>4499</v>
      </c>
      <c r="K990" s="418" t="s">
        <v>56</v>
      </c>
      <c r="L990" s="323">
        <v>1</v>
      </c>
    </row>
    <row r="991" spans="1:12" ht="16.5">
      <c r="A991" s="410" t="s">
        <v>5851</v>
      </c>
      <c r="B991" s="412">
        <v>11</v>
      </c>
      <c r="C991" s="412">
        <v>2024</v>
      </c>
      <c r="D991" s="428" t="s">
        <v>5852</v>
      </c>
      <c r="E991" s="428" t="s">
        <v>5853</v>
      </c>
      <c r="F991" s="429"/>
      <c r="G991" s="428" t="s">
        <v>5854</v>
      </c>
      <c r="H991" s="412" t="s">
        <v>35</v>
      </c>
      <c r="I991" s="412"/>
      <c r="J991" s="853" t="s">
        <v>4499</v>
      </c>
      <c r="K991" s="418" t="s">
        <v>56</v>
      </c>
      <c r="L991" s="323">
        <v>1</v>
      </c>
    </row>
    <row r="992" spans="1:12" ht="16.5">
      <c r="A992" s="410" t="s">
        <v>5855</v>
      </c>
      <c r="B992" s="412">
        <v>11</v>
      </c>
      <c r="C992" s="412">
        <v>2024</v>
      </c>
      <c r="D992" s="428" t="s">
        <v>5856</v>
      </c>
      <c r="E992" s="428" t="s">
        <v>5773</v>
      </c>
      <c r="F992" s="429"/>
      <c r="G992" s="428" t="s">
        <v>5725</v>
      </c>
      <c r="H992" s="412" t="s">
        <v>35</v>
      </c>
      <c r="I992" s="412"/>
      <c r="J992" s="853" t="s">
        <v>4499</v>
      </c>
      <c r="K992" s="418" t="s">
        <v>56</v>
      </c>
      <c r="L992" s="323">
        <v>1</v>
      </c>
    </row>
    <row r="993" spans="1:12" ht="16.5">
      <c r="A993" s="410" t="s">
        <v>5857</v>
      </c>
      <c r="B993" s="412">
        <v>11</v>
      </c>
      <c r="C993" s="412">
        <v>2024</v>
      </c>
      <c r="D993" s="428" t="s">
        <v>5858</v>
      </c>
      <c r="E993" s="428" t="s">
        <v>5773</v>
      </c>
      <c r="F993" s="429"/>
      <c r="G993" s="428" t="s">
        <v>5725</v>
      </c>
      <c r="H993" s="412" t="s">
        <v>35</v>
      </c>
      <c r="I993" s="412"/>
      <c r="J993" s="853" t="s">
        <v>4499</v>
      </c>
      <c r="K993" s="418" t="s">
        <v>56</v>
      </c>
      <c r="L993" s="323">
        <v>1</v>
      </c>
    </row>
    <row r="994" spans="1:12" ht="16.5">
      <c r="A994" s="410" t="s">
        <v>5859</v>
      </c>
      <c r="B994" s="412">
        <v>11</v>
      </c>
      <c r="C994" s="412">
        <v>2024</v>
      </c>
      <c r="D994" s="428" t="s">
        <v>5860</v>
      </c>
      <c r="E994" s="428" t="s">
        <v>5861</v>
      </c>
      <c r="F994" s="429"/>
      <c r="G994" s="428" t="s">
        <v>5725</v>
      </c>
      <c r="H994" s="412" t="s">
        <v>35</v>
      </c>
      <c r="I994" s="412"/>
      <c r="J994" s="853" t="s">
        <v>4499</v>
      </c>
      <c r="K994" s="418" t="s">
        <v>56</v>
      </c>
      <c r="L994" s="323">
        <v>1</v>
      </c>
    </row>
    <row r="995" spans="1:12" ht="16.5">
      <c r="A995" s="410" t="s">
        <v>5862</v>
      </c>
      <c r="B995" s="412">
        <v>11</v>
      </c>
      <c r="C995" s="412">
        <v>2024</v>
      </c>
      <c r="D995" s="428" t="s">
        <v>5863</v>
      </c>
      <c r="E995" s="428" t="s">
        <v>5864</v>
      </c>
      <c r="F995" s="429"/>
      <c r="G995" s="428" t="s">
        <v>5865</v>
      </c>
      <c r="H995" s="412" t="s">
        <v>35</v>
      </c>
      <c r="I995" s="412"/>
      <c r="J995" s="853" t="s">
        <v>4499</v>
      </c>
      <c r="K995" s="418" t="s">
        <v>56</v>
      </c>
      <c r="L995" s="323">
        <v>1</v>
      </c>
    </row>
    <row r="996" spans="1:12" ht="16.5">
      <c r="A996" s="410" t="s">
        <v>5866</v>
      </c>
      <c r="B996" s="412">
        <v>11</v>
      </c>
      <c r="C996" s="412">
        <v>2024</v>
      </c>
      <c r="D996" s="428" t="s">
        <v>5867</v>
      </c>
      <c r="E996" s="428" t="s">
        <v>5773</v>
      </c>
      <c r="F996" s="429"/>
      <c r="G996" s="428" t="s">
        <v>5840</v>
      </c>
      <c r="H996" s="412" t="s">
        <v>35</v>
      </c>
      <c r="I996" s="412"/>
      <c r="J996" s="853" t="s">
        <v>4499</v>
      </c>
      <c r="K996" s="418" t="s">
        <v>56</v>
      </c>
      <c r="L996" s="323">
        <v>1</v>
      </c>
    </row>
    <row r="997" spans="1:12" ht="16.5">
      <c r="A997" s="410" t="s">
        <v>5868</v>
      </c>
      <c r="B997" s="412">
        <v>11</v>
      </c>
      <c r="C997" s="412">
        <v>2024</v>
      </c>
      <c r="D997" s="428" t="s">
        <v>5869</v>
      </c>
      <c r="E997" s="428" t="s">
        <v>5870</v>
      </c>
      <c r="F997" s="429"/>
      <c r="G997" s="428" t="s">
        <v>5725</v>
      </c>
      <c r="H997" s="412" t="s">
        <v>35</v>
      </c>
      <c r="I997" s="412"/>
      <c r="J997" s="853" t="s">
        <v>4499</v>
      </c>
      <c r="K997" s="418" t="s">
        <v>56</v>
      </c>
      <c r="L997" s="323">
        <v>1</v>
      </c>
    </row>
    <row r="998" spans="1:12" ht="16.5">
      <c r="A998" s="410" t="s">
        <v>5871</v>
      </c>
      <c r="B998" s="412">
        <v>11</v>
      </c>
      <c r="C998" s="412">
        <v>2024</v>
      </c>
      <c r="D998" s="428" t="s">
        <v>5872</v>
      </c>
      <c r="E998" s="428" t="s">
        <v>5773</v>
      </c>
      <c r="F998" s="429"/>
      <c r="G998" s="428" t="s">
        <v>5873</v>
      </c>
      <c r="H998" s="412" t="s">
        <v>35</v>
      </c>
      <c r="I998" s="412"/>
      <c r="J998" s="853" t="s">
        <v>4499</v>
      </c>
      <c r="K998" s="418" t="s">
        <v>56</v>
      </c>
      <c r="L998" s="323">
        <v>1</v>
      </c>
    </row>
    <row r="999" spans="1:12" ht="16.5">
      <c r="A999" s="410" t="s">
        <v>5874</v>
      </c>
      <c r="B999" s="412">
        <v>11</v>
      </c>
      <c r="C999" s="412">
        <v>2024</v>
      </c>
      <c r="D999" s="428" t="s">
        <v>5875</v>
      </c>
      <c r="E999" s="428" t="s">
        <v>5773</v>
      </c>
      <c r="F999" s="429"/>
      <c r="G999" s="428" t="s">
        <v>5725</v>
      </c>
      <c r="H999" s="412" t="s">
        <v>35</v>
      </c>
      <c r="I999" s="412"/>
      <c r="J999" s="853" t="s">
        <v>4499</v>
      </c>
      <c r="K999" s="418" t="s">
        <v>56</v>
      </c>
      <c r="L999" s="323">
        <v>1</v>
      </c>
    </row>
    <row r="1000" spans="1:12" ht="16.5">
      <c r="A1000" s="410" t="s">
        <v>5876</v>
      </c>
      <c r="B1000" s="412">
        <v>11</v>
      </c>
      <c r="C1000" s="412">
        <v>2024</v>
      </c>
      <c r="D1000" s="428" t="s">
        <v>5877</v>
      </c>
      <c r="E1000" s="428" t="s">
        <v>5878</v>
      </c>
      <c r="F1000" s="429"/>
      <c r="G1000" s="428" t="s">
        <v>5873</v>
      </c>
      <c r="H1000" s="412" t="s">
        <v>35</v>
      </c>
      <c r="I1000" s="412"/>
      <c r="J1000" s="853" t="s">
        <v>4499</v>
      </c>
      <c r="K1000" s="418" t="s">
        <v>56</v>
      </c>
      <c r="L1000" s="323">
        <v>1</v>
      </c>
    </row>
    <row r="1001" spans="1:12" ht="16.5">
      <c r="A1001" s="410" t="s">
        <v>5879</v>
      </c>
      <c r="B1001" s="412">
        <v>11</v>
      </c>
      <c r="C1001" s="412">
        <v>2024</v>
      </c>
      <c r="D1001" s="428" t="s">
        <v>5880</v>
      </c>
      <c r="E1001" s="428" t="s">
        <v>5117</v>
      </c>
      <c r="F1001" s="429"/>
      <c r="G1001" s="428" t="s">
        <v>5840</v>
      </c>
      <c r="H1001" s="412" t="s">
        <v>35</v>
      </c>
      <c r="I1001" s="412"/>
      <c r="J1001" s="853" t="s">
        <v>4499</v>
      </c>
      <c r="K1001" s="418" t="s">
        <v>56</v>
      </c>
      <c r="L1001" s="323">
        <v>1</v>
      </c>
    </row>
    <row r="1002" spans="1:12" ht="16.5">
      <c r="A1002" s="410" t="s">
        <v>5881</v>
      </c>
      <c r="B1002" s="412">
        <v>11</v>
      </c>
      <c r="C1002" s="412">
        <v>2024</v>
      </c>
      <c r="D1002" s="428" t="s">
        <v>5882</v>
      </c>
      <c r="E1002" s="428" t="s">
        <v>5883</v>
      </c>
      <c r="F1002" s="429"/>
      <c r="G1002" s="428" t="s">
        <v>5725</v>
      </c>
      <c r="H1002" s="412" t="s">
        <v>35</v>
      </c>
      <c r="I1002" s="412"/>
      <c r="J1002" s="853" t="s">
        <v>4499</v>
      </c>
      <c r="K1002" s="418" t="s">
        <v>56</v>
      </c>
      <c r="L1002" s="323">
        <v>1</v>
      </c>
    </row>
    <row r="1003" spans="1:12" ht="16.5">
      <c r="A1003" s="410" t="s">
        <v>5884</v>
      </c>
      <c r="B1003" s="412">
        <v>11</v>
      </c>
      <c r="C1003" s="412">
        <v>2024</v>
      </c>
      <c r="D1003" s="428" t="s">
        <v>5885</v>
      </c>
      <c r="E1003" s="428" t="s">
        <v>5773</v>
      </c>
      <c r="F1003" s="429"/>
      <c r="G1003" s="428" t="s">
        <v>5873</v>
      </c>
      <c r="H1003" s="412" t="s">
        <v>35</v>
      </c>
      <c r="I1003" s="412"/>
      <c r="J1003" s="853" t="s">
        <v>4499</v>
      </c>
      <c r="K1003" s="418" t="s">
        <v>56</v>
      </c>
      <c r="L1003" s="323">
        <v>1</v>
      </c>
    </row>
    <row r="1004" spans="1:12" ht="16.5">
      <c r="A1004" s="410" t="s">
        <v>5886</v>
      </c>
      <c r="B1004" s="412">
        <v>11</v>
      </c>
      <c r="C1004" s="412">
        <v>2024</v>
      </c>
      <c r="D1004" s="428" t="s">
        <v>5887</v>
      </c>
      <c r="E1004" s="428" t="s">
        <v>5888</v>
      </c>
      <c r="F1004" s="429"/>
      <c r="G1004" s="428" t="s">
        <v>5725</v>
      </c>
      <c r="H1004" s="412" t="s">
        <v>35</v>
      </c>
      <c r="I1004" s="412"/>
      <c r="J1004" s="853" t="s">
        <v>4499</v>
      </c>
      <c r="K1004" s="418" t="s">
        <v>56</v>
      </c>
      <c r="L1004" s="323">
        <v>1</v>
      </c>
    </row>
    <row r="1005" spans="1:12" ht="16.5">
      <c r="A1005" s="410" t="s">
        <v>5889</v>
      </c>
      <c r="B1005" s="412">
        <v>11</v>
      </c>
      <c r="C1005" s="412">
        <v>2024</v>
      </c>
      <c r="D1005" s="428" t="s">
        <v>5890</v>
      </c>
      <c r="E1005" s="428" t="s">
        <v>5891</v>
      </c>
      <c r="F1005" s="429"/>
      <c r="G1005" s="428" t="s">
        <v>5725</v>
      </c>
      <c r="H1005" s="412" t="s">
        <v>35</v>
      </c>
      <c r="I1005" s="412"/>
      <c r="J1005" s="853" t="s">
        <v>4499</v>
      </c>
      <c r="K1005" s="418" t="s">
        <v>56</v>
      </c>
      <c r="L1005" s="323">
        <v>1</v>
      </c>
    </row>
    <row r="1006" spans="1:12" ht="16.5">
      <c r="A1006" s="410" t="s">
        <v>5892</v>
      </c>
      <c r="B1006" s="412">
        <v>11</v>
      </c>
      <c r="C1006" s="412">
        <v>2024</v>
      </c>
      <c r="D1006" s="428" t="s">
        <v>5893</v>
      </c>
      <c r="E1006" s="428" t="s">
        <v>5894</v>
      </c>
      <c r="F1006" s="429"/>
      <c r="G1006" s="428" t="s">
        <v>5895</v>
      </c>
      <c r="H1006" s="412" t="s">
        <v>35</v>
      </c>
      <c r="I1006" s="412"/>
      <c r="J1006" s="853" t="s">
        <v>4499</v>
      </c>
      <c r="K1006" s="418" t="s">
        <v>56</v>
      </c>
      <c r="L1006" s="323">
        <v>1</v>
      </c>
    </row>
    <row r="1007" spans="1:12" ht="16.5">
      <c r="A1007" s="410" t="s">
        <v>5896</v>
      </c>
      <c r="B1007" s="412">
        <v>11</v>
      </c>
      <c r="C1007" s="412">
        <v>2024</v>
      </c>
      <c r="D1007" s="428" t="s">
        <v>5897</v>
      </c>
      <c r="E1007" s="428" t="s">
        <v>5303</v>
      </c>
      <c r="F1007" s="429"/>
      <c r="G1007" s="428" t="s">
        <v>5898</v>
      </c>
      <c r="H1007" s="412" t="s">
        <v>35</v>
      </c>
      <c r="I1007" s="412"/>
      <c r="J1007" s="853" t="s">
        <v>4499</v>
      </c>
      <c r="K1007" s="418" t="s">
        <v>56</v>
      </c>
      <c r="L1007" s="323">
        <v>1</v>
      </c>
    </row>
    <row r="1008" spans="1:12" ht="16.5">
      <c r="A1008" s="410" t="s">
        <v>5899</v>
      </c>
      <c r="B1008" s="412">
        <v>11</v>
      </c>
      <c r="C1008" s="412">
        <v>2024</v>
      </c>
      <c r="D1008" s="428" t="s">
        <v>5900</v>
      </c>
      <c r="E1008" s="428" t="s">
        <v>5832</v>
      </c>
      <c r="F1008" s="429"/>
      <c r="G1008" s="428" t="s">
        <v>5901</v>
      </c>
      <c r="H1008" s="412" t="s">
        <v>35</v>
      </c>
      <c r="I1008" s="412"/>
      <c r="J1008" s="853" t="s">
        <v>4499</v>
      </c>
      <c r="K1008" s="418" t="s">
        <v>56</v>
      </c>
      <c r="L1008" s="323">
        <v>1</v>
      </c>
    </row>
    <row r="1009" spans="1:12" ht="16.5">
      <c r="A1009" s="410" t="s">
        <v>5902</v>
      </c>
      <c r="B1009" s="412">
        <v>11</v>
      </c>
      <c r="C1009" s="412">
        <v>2024</v>
      </c>
      <c r="D1009" s="428" t="s">
        <v>5903</v>
      </c>
      <c r="E1009" s="428" t="s">
        <v>5303</v>
      </c>
      <c r="F1009" s="429"/>
      <c r="G1009" s="428" t="s">
        <v>5904</v>
      </c>
      <c r="H1009" s="412" t="s">
        <v>35</v>
      </c>
      <c r="I1009" s="412"/>
      <c r="J1009" s="853" t="s">
        <v>4499</v>
      </c>
      <c r="K1009" s="418" t="s">
        <v>56</v>
      </c>
      <c r="L1009" s="323">
        <v>1</v>
      </c>
    </row>
    <row r="1010" spans="1:12" ht="16.5">
      <c r="A1010" s="410" t="s">
        <v>5905</v>
      </c>
      <c r="B1010" s="412">
        <v>11</v>
      </c>
      <c r="C1010" s="412">
        <v>2024</v>
      </c>
      <c r="D1010" s="428" t="s">
        <v>5906</v>
      </c>
      <c r="E1010" s="428" t="s">
        <v>5907</v>
      </c>
      <c r="F1010" s="429"/>
      <c r="G1010" s="428" t="s">
        <v>5908</v>
      </c>
      <c r="H1010" s="412" t="s">
        <v>35</v>
      </c>
      <c r="I1010" s="412"/>
      <c r="J1010" s="853" t="s">
        <v>4499</v>
      </c>
      <c r="K1010" s="418" t="s">
        <v>56</v>
      </c>
      <c r="L1010" s="323">
        <v>1</v>
      </c>
    </row>
    <row r="1011" spans="1:12" ht="16.5">
      <c r="A1011" s="410" t="s">
        <v>5909</v>
      </c>
      <c r="B1011" s="412">
        <v>11</v>
      </c>
      <c r="C1011" s="412">
        <v>2024</v>
      </c>
      <c r="D1011" s="428" t="s">
        <v>5910</v>
      </c>
      <c r="E1011" s="428" t="s">
        <v>5911</v>
      </c>
      <c r="F1011" s="429"/>
      <c r="G1011" s="428" t="s">
        <v>5912</v>
      </c>
      <c r="H1011" s="412" t="s">
        <v>35</v>
      </c>
      <c r="I1011" s="412"/>
      <c r="J1011" s="853" t="s">
        <v>4499</v>
      </c>
      <c r="K1011" s="418" t="s">
        <v>56</v>
      </c>
      <c r="L1011" s="323">
        <v>1</v>
      </c>
    </row>
    <row r="1012" spans="1:12" ht="16.5">
      <c r="A1012" s="410" t="s">
        <v>5913</v>
      </c>
      <c r="B1012" s="412">
        <v>11</v>
      </c>
      <c r="C1012" s="412">
        <v>2024</v>
      </c>
      <c r="D1012" s="428" t="s">
        <v>5914</v>
      </c>
      <c r="E1012" s="428" t="s">
        <v>5915</v>
      </c>
      <c r="F1012" s="429"/>
      <c r="G1012" s="428" t="s">
        <v>5916</v>
      </c>
      <c r="H1012" s="412" t="s">
        <v>35</v>
      </c>
      <c r="I1012" s="412"/>
      <c r="J1012" s="853" t="s">
        <v>4499</v>
      </c>
      <c r="K1012" s="418" t="s">
        <v>56</v>
      </c>
      <c r="L1012" s="323">
        <v>1</v>
      </c>
    </row>
    <row r="1013" spans="1:12" ht="16.5">
      <c r="A1013" s="410" t="s">
        <v>5917</v>
      </c>
      <c r="B1013" s="412">
        <v>11</v>
      </c>
      <c r="C1013" s="412">
        <v>2024</v>
      </c>
      <c r="D1013" s="428" t="s">
        <v>5918</v>
      </c>
      <c r="E1013" s="428" t="s">
        <v>5919</v>
      </c>
      <c r="F1013" s="429"/>
      <c r="G1013" s="428" t="s">
        <v>5920</v>
      </c>
      <c r="H1013" s="412" t="s">
        <v>35</v>
      </c>
      <c r="I1013" s="412"/>
      <c r="J1013" s="853" t="s">
        <v>4499</v>
      </c>
      <c r="K1013" s="418" t="s">
        <v>56</v>
      </c>
      <c r="L1013" s="323">
        <v>1</v>
      </c>
    </row>
    <row r="1014" spans="1:12" ht="16.5">
      <c r="A1014" s="410" t="s">
        <v>5921</v>
      </c>
      <c r="B1014" s="412">
        <v>11</v>
      </c>
      <c r="C1014" s="412">
        <v>2024</v>
      </c>
      <c r="D1014" s="428" t="s">
        <v>5922</v>
      </c>
      <c r="E1014" s="428" t="s">
        <v>5923</v>
      </c>
      <c r="F1014" s="429"/>
      <c r="G1014" s="428" t="s">
        <v>5924</v>
      </c>
      <c r="H1014" s="412" t="s">
        <v>35</v>
      </c>
      <c r="I1014" s="412"/>
      <c r="J1014" s="853" t="s">
        <v>4499</v>
      </c>
      <c r="K1014" s="418" t="s">
        <v>56</v>
      </c>
      <c r="L1014" s="323">
        <v>1</v>
      </c>
    </row>
    <row r="1015" spans="1:12" ht="16.5">
      <c r="A1015" s="410" t="s">
        <v>5925</v>
      </c>
      <c r="B1015" s="412">
        <v>11</v>
      </c>
      <c r="C1015" s="412">
        <v>2024</v>
      </c>
      <c r="D1015" s="428" t="s">
        <v>5926</v>
      </c>
      <c r="E1015" s="428" t="s">
        <v>5303</v>
      </c>
      <c r="F1015" s="429"/>
      <c r="G1015" s="428" t="s">
        <v>5927</v>
      </c>
      <c r="H1015" s="412" t="s">
        <v>35</v>
      </c>
      <c r="I1015" s="412"/>
      <c r="J1015" s="853" t="s">
        <v>4499</v>
      </c>
      <c r="K1015" s="418" t="s">
        <v>56</v>
      </c>
      <c r="L1015" s="323">
        <v>1</v>
      </c>
    </row>
    <row r="1016" spans="1:12" ht="16.5">
      <c r="A1016" s="410" t="s">
        <v>5928</v>
      </c>
      <c r="B1016" s="412">
        <v>11</v>
      </c>
      <c r="C1016" s="412">
        <v>2024</v>
      </c>
      <c r="D1016" s="428" t="s">
        <v>5213</v>
      </c>
      <c r="E1016" s="428" t="s">
        <v>5929</v>
      </c>
      <c r="F1016" s="429"/>
      <c r="G1016" s="428" t="s">
        <v>5916</v>
      </c>
      <c r="H1016" s="412" t="s">
        <v>35</v>
      </c>
      <c r="I1016" s="412"/>
      <c r="J1016" s="853" t="s">
        <v>4499</v>
      </c>
      <c r="K1016" s="418" t="s">
        <v>56</v>
      </c>
      <c r="L1016" s="323">
        <v>1</v>
      </c>
    </row>
    <row r="1017" spans="1:12" ht="16.5">
      <c r="A1017" s="410" t="s">
        <v>5930</v>
      </c>
      <c r="B1017" s="412">
        <v>11</v>
      </c>
      <c r="C1017" s="412">
        <v>2024</v>
      </c>
      <c r="D1017" s="428" t="s">
        <v>5931</v>
      </c>
      <c r="E1017" s="428" t="s">
        <v>5303</v>
      </c>
      <c r="F1017" s="429"/>
      <c r="G1017" s="428" t="s">
        <v>5932</v>
      </c>
      <c r="H1017" s="412" t="s">
        <v>35</v>
      </c>
      <c r="I1017" s="412"/>
      <c r="J1017" s="853" t="s">
        <v>4499</v>
      </c>
      <c r="K1017" s="418" t="s">
        <v>56</v>
      </c>
      <c r="L1017" s="323">
        <v>1</v>
      </c>
    </row>
    <row r="1018" spans="1:12" ht="16.5">
      <c r="A1018" s="410" t="s">
        <v>5933</v>
      </c>
      <c r="B1018" s="412">
        <v>11</v>
      </c>
      <c r="C1018" s="412">
        <v>2024</v>
      </c>
      <c r="D1018" s="428" t="s">
        <v>5934</v>
      </c>
      <c r="E1018" s="428" t="s">
        <v>5303</v>
      </c>
      <c r="F1018" s="429"/>
      <c r="G1018" s="428" t="s">
        <v>5935</v>
      </c>
      <c r="H1018" s="412" t="s">
        <v>35</v>
      </c>
      <c r="I1018" s="412"/>
      <c r="J1018" s="853" t="s">
        <v>4499</v>
      </c>
      <c r="K1018" s="418" t="s">
        <v>56</v>
      </c>
      <c r="L1018" s="323">
        <v>1</v>
      </c>
    </row>
    <row r="1019" spans="1:12" ht="16.5">
      <c r="A1019" s="410" t="s">
        <v>5936</v>
      </c>
      <c r="B1019" s="412">
        <v>11</v>
      </c>
      <c r="C1019" s="412">
        <v>2024</v>
      </c>
      <c r="D1019" s="428" t="s">
        <v>5937</v>
      </c>
      <c r="E1019" s="428" t="s">
        <v>5303</v>
      </c>
      <c r="F1019" s="429"/>
      <c r="G1019" s="428" t="s">
        <v>5938</v>
      </c>
      <c r="H1019" s="412" t="s">
        <v>35</v>
      </c>
      <c r="I1019" s="412"/>
      <c r="J1019" s="853" t="s">
        <v>4499</v>
      </c>
      <c r="K1019" s="418" t="s">
        <v>56</v>
      </c>
      <c r="L1019" s="323">
        <v>1</v>
      </c>
    </row>
    <row r="1020" spans="1:12" ht="16.5">
      <c r="A1020" s="410" t="s">
        <v>5939</v>
      </c>
      <c r="B1020" s="412">
        <v>11</v>
      </c>
      <c r="C1020" s="412">
        <v>2024</v>
      </c>
      <c r="D1020" s="428" t="s">
        <v>5940</v>
      </c>
      <c r="E1020" s="428" t="s">
        <v>5941</v>
      </c>
      <c r="F1020" s="429"/>
      <c r="G1020" s="428" t="s">
        <v>5942</v>
      </c>
      <c r="H1020" s="412" t="s">
        <v>35</v>
      </c>
      <c r="I1020" s="412"/>
      <c r="J1020" s="853" t="s">
        <v>4499</v>
      </c>
      <c r="K1020" s="418" t="s">
        <v>56</v>
      </c>
      <c r="L1020" s="323">
        <v>1</v>
      </c>
    </row>
    <row r="1021" spans="1:12" ht="16.5">
      <c r="A1021" s="410" t="s">
        <v>5943</v>
      </c>
      <c r="B1021" s="412">
        <v>11</v>
      </c>
      <c r="C1021" s="412">
        <v>2024</v>
      </c>
      <c r="D1021" s="428" t="s">
        <v>5944</v>
      </c>
      <c r="E1021" s="428" t="s">
        <v>5945</v>
      </c>
      <c r="F1021" s="429"/>
      <c r="G1021" s="428" t="s">
        <v>5946</v>
      </c>
      <c r="H1021" s="412" t="s">
        <v>35</v>
      </c>
      <c r="I1021" s="412"/>
      <c r="J1021" s="853" t="s">
        <v>4499</v>
      </c>
      <c r="K1021" s="418" t="s">
        <v>56</v>
      </c>
      <c r="L1021" s="323">
        <v>1</v>
      </c>
    </row>
    <row r="1022" spans="1:12" ht="16.5">
      <c r="A1022" s="410" t="s">
        <v>5947</v>
      </c>
      <c r="B1022" s="412">
        <v>11</v>
      </c>
      <c r="C1022" s="412">
        <v>2024</v>
      </c>
      <c r="D1022" s="428" t="s">
        <v>5948</v>
      </c>
      <c r="E1022" s="428" t="s">
        <v>5949</v>
      </c>
      <c r="F1022" s="429"/>
      <c r="G1022" s="428" t="s">
        <v>5950</v>
      </c>
      <c r="H1022" s="412" t="s">
        <v>35</v>
      </c>
      <c r="I1022" s="412"/>
      <c r="J1022" s="853" t="s">
        <v>4499</v>
      </c>
      <c r="K1022" s="418" t="s">
        <v>56</v>
      </c>
      <c r="L1022" s="323">
        <v>1</v>
      </c>
    </row>
    <row r="1023" spans="1:12" ht="16.5">
      <c r="A1023" s="410" t="s">
        <v>5951</v>
      </c>
      <c r="B1023" s="412">
        <v>11</v>
      </c>
      <c r="C1023" s="412">
        <v>2024</v>
      </c>
      <c r="D1023" s="428" t="s">
        <v>5952</v>
      </c>
      <c r="E1023" s="428" t="s">
        <v>5345</v>
      </c>
      <c r="F1023" s="429"/>
      <c r="G1023" s="428" t="s">
        <v>5953</v>
      </c>
      <c r="H1023" s="412" t="s">
        <v>35</v>
      </c>
      <c r="I1023" s="412"/>
      <c r="J1023" s="853" t="s">
        <v>4499</v>
      </c>
      <c r="K1023" s="418" t="s">
        <v>56</v>
      </c>
      <c r="L1023" s="323">
        <v>1</v>
      </c>
    </row>
    <row r="1024" spans="1:12" ht="16.5">
      <c r="A1024" s="410" t="s">
        <v>5954</v>
      </c>
      <c r="B1024" s="412">
        <v>11</v>
      </c>
      <c r="C1024" s="412">
        <v>2024</v>
      </c>
      <c r="D1024" s="428" t="s">
        <v>5955</v>
      </c>
      <c r="E1024" s="428" t="s">
        <v>5956</v>
      </c>
      <c r="F1024" s="429"/>
      <c r="G1024" s="428" t="s">
        <v>5957</v>
      </c>
      <c r="H1024" s="412" t="s">
        <v>35</v>
      </c>
      <c r="I1024" s="412"/>
      <c r="J1024" s="853" t="s">
        <v>4499</v>
      </c>
      <c r="K1024" s="418" t="s">
        <v>56</v>
      </c>
      <c r="L1024" s="323">
        <v>1</v>
      </c>
    </row>
    <row r="1025" spans="1:12" ht="16.5">
      <c r="A1025" s="410" t="s">
        <v>5958</v>
      </c>
      <c r="B1025" s="412">
        <v>11</v>
      </c>
      <c r="C1025" s="412">
        <v>2024</v>
      </c>
      <c r="D1025" s="428" t="s">
        <v>5959</v>
      </c>
      <c r="E1025" s="428" t="s">
        <v>5303</v>
      </c>
      <c r="F1025" s="429"/>
      <c r="G1025" s="428" t="s">
        <v>5960</v>
      </c>
      <c r="H1025" s="412" t="s">
        <v>35</v>
      </c>
      <c r="I1025" s="412"/>
      <c r="J1025" s="853" t="s">
        <v>4499</v>
      </c>
      <c r="K1025" s="418" t="s">
        <v>56</v>
      </c>
      <c r="L1025" s="323">
        <v>1</v>
      </c>
    </row>
    <row r="1026" spans="1:12" ht="16.5">
      <c r="A1026" s="410" t="s">
        <v>5961</v>
      </c>
      <c r="B1026" s="412">
        <v>11</v>
      </c>
      <c r="C1026" s="412">
        <v>2024</v>
      </c>
      <c r="D1026" s="428" t="s">
        <v>5962</v>
      </c>
      <c r="E1026" s="428" t="s">
        <v>5963</v>
      </c>
      <c r="F1026" s="429"/>
      <c r="G1026" s="428" t="s">
        <v>5964</v>
      </c>
      <c r="H1026" s="412" t="s">
        <v>35</v>
      </c>
      <c r="I1026" s="412"/>
      <c r="J1026" s="853" t="s">
        <v>4499</v>
      </c>
      <c r="K1026" s="418" t="s">
        <v>56</v>
      </c>
      <c r="L1026" s="323">
        <v>1</v>
      </c>
    </row>
    <row r="1027" spans="1:12" ht="16.5">
      <c r="A1027" s="410" t="s">
        <v>5965</v>
      </c>
      <c r="B1027" s="412">
        <v>11</v>
      </c>
      <c r="C1027" s="412">
        <v>2024</v>
      </c>
      <c r="D1027" s="428" t="s">
        <v>5966</v>
      </c>
      <c r="E1027" s="428" t="s">
        <v>5303</v>
      </c>
      <c r="F1027" s="429"/>
      <c r="G1027" s="428" t="s">
        <v>5967</v>
      </c>
      <c r="H1027" s="412" t="s">
        <v>35</v>
      </c>
      <c r="I1027" s="412"/>
      <c r="J1027" s="853" t="s">
        <v>4499</v>
      </c>
      <c r="K1027" s="418" t="s">
        <v>56</v>
      </c>
      <c r="L1027" s="323">
        <v>1</v>
      </c>
    </row>
    <row r="1028" spans="1:12" ht="16.5">
      <c r="A1028" s="410" t="s">
        <v>5968</v>
      </c>
      <c r="B1028" s="412">
        <v>11</v>
      </c>
      <c r="C1028" s="412">
        <v>2024</v>
      </c>
      <c r="D1028" s="428" t="s">
        <v>5969</v>
      </c>
      <c r="E1028" s="428" t="s">
        <v>5970</v>
      </c>
      <c r="F1028" s="429"/>
      <c r="G1028" s="428" t="s">
        <v>5924</v>
      </c>
      <c r="H1028" s="412" t="s">
        <v>35</v>
      </c>
      <c r="I1028" s="412"/>
      <c r="J1028" s="853" t="s">
        <v>4499</v>
      </c>
      <c r="K1028" s="418" t="s">
        <v>56</v>
      </c>
      <c r="L1028" s="323">
        <v>1</v>
      </c>
    </row>
    <row r="1029" spans="1:12" ht="16.5">
      <c r="A1029" s="410" t="s">
        <v>5971</v>
      </c>
      <c r="B1029" s="412">
        <v>11</v>
      </c>
      <c r="C1029" s="412">
        <v>2024</v>
      </c>
      <c r="D1029" s="428" t="s">
        <v>5972</v>
      </c>
      <c r="E1029" s="428" t="s">
        <v>5303</v>
      </c>
      <c r="F1029" s="429"/>
      <c r="G1029" s="428" t="s">
        <v>5973</v>
      </c>
      <c r="H1029" s="412" t="s">
        <v>35</v>
      </c>
      <c r="I1029" s="412"/>
      <c r="J1029" s="853" t="s">
        <v>4499</v>
      </c>
      <c r="K1029" s="418" t="s">
        <v>56</v>
      </c>
      <c r="L1029" s="323">
        <v>1</v>
      </c>
    </row>
    <row r="1030" spans="1:12" ht="16.5">
      <c r="A1030" s="410" t="s">
        <v>5974</v>
      </c>
      <c r="B1030" s="412">
        <v>11</v>
      </c>
      <c r="C1030" s="412">
        <v>2024</v>
      </c>
      <c r="D1030" s="428" t="s">
        <v>5975</v>
      </c>
      <c r="E1030" s="428" t="s">
        <v>5976</v>
      </c>
      <c r="F1030" s="429"/>
      <c r="G1030" s="428" t="s">
        <v>5977</v>
      </c>
      <c r="H1030" s="412" t="s">
        <v>35</v>
      </c>
      <c r="I1030" s="412"/>
      <c r="J1030" s="853" t="s">
        <v>4499</v>
      </c>
      <c r="K1030" s="418" t="s">
        <v>56</v>
      </c>
      <c r="L1030" s="323">
        <v>1</v>
      </c>
    </row>
    <row r="1031" spans="1:12" ht="16.5">
      <c r="A1031" s="410" t="s">
        <v>5978</v>
      </c>
      <c r="B1031" s="412">
        <v>11</v>
      </c>
      <c r="C1031" s="412">
        <v>2024</v>
      </c>
      <c r="D1031" s="428" t="s">
        <v>5979</v>
      </c>
      <c r="E1031" s="428" t="s">
        <v>5980</v>
      </c>
      <c r="F1031" s="429"/>
      <c r="G1031" s="429" t="s">
        <v>5981</v>
      </c>
      <c r="H1031" s="412" t="s">
        <v>35</v>
      </c>
      <c r="I1031" s="412"/>
      <c r="J1031" s="853"/>
      <c r="K1031" s="418" t="s">
        <v>518</v>
      </c>
    </row>
    <row r="1032" spans="1:12" ht="16.5">
      <c r="A1032" s="410" t="s">
        <v>5982</v>
      </c>
      <c r="B1032" s="412">
        <v>11</v>
      </c>
      <c r="C1032" s="412">
        <v>2024</v>
      </c>
      <c r="D1032" s="428" t="s">
        <v>5983</v>
      </c>
      <c r="E1032" s="428" t="s">
        <v>5984</v>
      </c>
      <c r="F1032" s="429"/>
      <c r="G1032" s="429" t="s">
        <v>5985</v>
      </c>
      <c r="H1032" s="439" t="s">
        <v>18</v>
      </c>
      <c r="I1032" s="412"/>
      <c r="J1032" s="853" t="s">
        <v>5986</v>
      </c>
      <c r="K1032" s="418" t="s">
        <v>932</v>
      </c>
    </row>
    <row r="1033" spans="1:12" ht="16.5">
      <c r="A1033" s="410" t="s">
        <v>5987</v>
      </c>
      <c r="B1033" s="412">
        <v>11</v>
      </c>
      <c r="C1033" s="412">
        <v>2024</v>
      </c>
      <c r="D1033" s="428" t="s">
        <v>5988</v>
      </c>
      <c r="E1033" s="428" t="s">
        <v>5989</v>
      </c>
      <c r="F1033" s="429"/>
      <c r="G1033" s="429" t="s">
        <v>5990</v>
      </c>
      <c r="H1033" s="412" t="s">
        <v>35</v>
      </c>
      <c r="I1033" s="412"/>
      <c r="J1033" s="853"/>
      <c r="K1033" s="418" t="s">
        <v>518</v>
      </c>
    </row>
    <row r="1034" spans="1:12" ht="49.5">
      <c r="A1034" s="410" t="s">
        <v>5991</v>
      </c>
      <c r="B1034" s="412">
        <v>11</v>
      </c>
      <c r="C1034" s="412">
        <v>2024</v>
      </c>
      <c r="D1034" s="416" t="s">
        <v>5992</v>
      </c>
      <c r="E1034" s="416" t="s">
        <v>5993</v>
      </c>
      <c r="F1034" s="429"/>
      <c r="G1034" s="440" t="s">
        <v>5994</v>
      </c>
      <c r="H1034" s="412" t="s">
        <v>35</v>
      </c>
      <c r="I1034" s="412"/>
      <c r="J1034" s="854" t="s">
        <v>5995</v>
      </c>
      <c r="K1034" s="418" t="s">
        <v>217</v>
      </c>
    </row>
    <row r="1035" spans="1:12" ht="33">
      <c r="A1035" s="410" t="s">
        <v>5996</v>
      </c>
      <c r="B1035" s="412">
        <v>11</v>
      </c>
      <c r="C1035" s="412">
        <v>2024</v>
      </c>
      <c r="D1035" s="416" t="s">
        <v>5997</v>
      </c>
      <c r="E1035" s="416" t="s">
        <v>5998</v>
      </c>
      <c r="F1035" s="429"/>
      <c r="G1035" s="440" t="s">
        <v>5999</v>
      </c>
      <c r="H1035" s="412" t="s">
        <v>609</v>
      </c>
      <c r="I1035" s="412"/>
      <c r="J1035" s="854" t="s">
        <v>6000</v>
      </c>
      <c r="K1035" s="418" t="s">
        <v>217</v>
      </c>
    </row>
    <row r="1036" spans="1:12" ht="49.5">
      <c r="A1036" s="410" t="s">
        <v>6001</v>
      </c>
      <c r="B1036" s="412">
        <v>11</v>
      </c>
      <c r="C1036" s="412">
        <v>2024</v>
      </c>
      <c r="D1036" s="416" t="s">
        <v>6002</v>
      </c>
      <c r="E1036" s="416" t="s">
        <v>6003</v>
      </c>
      <c r="F1036" s="429"/>
      <c r="G1036" s="440" t="s">
        <v>6004</v>
      </c>
      <c r="H1036" s="415" t="s">
        <v>18</v>
      </c>
      <c r="I1036" s="412"/>
      <c r="J1036" s="854" t="s">
        <v>6005</v>
      </c>
      <c r="K1036" s="418" t="s">
        <v>999</v>
      </c>
    </row>
    <row r="1037" spans="1:12" ht="33">
      <c r="A1037" s="410" t="s">
        <v>6006</v>
      </c>
      <c r="B1037" s="412">
        <v>11</v>
      </c>
      <c r="C1037" s="412">
        <v>2024</v>
      </c>
      <c r="D1037" s="416" t="s">
        <v>6007</v>
      </c>
      <c r="E1037" s="416" t="s">
        <v>6008</v>
      </c>
      <c r="F1037" s="429"/>
      <c r="G1037" s="440" t="s">
        <v>6009</v>
      </c>
      <c r="H1037" s="412" t="s">
        <v>25</v>
      </c>
      <c r="I1037" s="412"/>
      <c r="J1037" s="854" t="s">
        <v>6010</v>
      </c>
      <c r="K1037" s="418" t="s">
        <v>120</v>
      </c>
    </row>
    <row r="1038" spans="1:12" ht="33">
      <c r="A1038" s="410" t="s">
        <v>6011</v>
      </c>
      <c r="B1038" s="412">
        <v>11</v>
      </c>
      <c r="C1038" s="412">
        <v>2024</v>
      </c>
      <c r="D1038" s="416" t="s">
        <v>6012</v>
      </c>
      <c r="E1038" s="416" t="s">
        <v>6008</v>
      </c>
      <c r="F1038" s="429"/>
      <c r="G1038" s="440" t="s">
        <v>6013</v>
      </c>
      <c r="H1038" s="412" t="s">
        <v>25</v>
      </c>
      <c r="I1038" s="412"/>
      <c r="J1038" s="854" t="s">
        <v>6010</v>
      </c>
      <c r="K1038" s="418" t="s">
        <v>120</v>
      </c>
    </row>
    <row r="1039" spans="1:12" ht="33">
      <c r="A1039" s="410" t="s">
        <v>6014</v>
      </c>
      <c r="B1039" s="412">
        <v>11</v>
      </c>
      <c r="C1039" s="412">
        <v>2024</v>
      </c>
      <c r="D1039" s="416" t="s">
        <v>6015</v>
      </c>
      <c r="E1039" s="416" t="s">
        <v>6008</v>
      </c>
      <c r="F1039" s="429"/>
      <c r="G1039" s="440" t="s">
        <v>6016</v>
      </c>
      <c r="H1039" s="412" t="s">
        <v>25</v>
      </c>
      <c r="I1039" s="412"/>
      <c r="J1039" s="854" t="s">
        <v>6010</v>
      </c>
      <c r="K1039" s="418" t="s">
        <v>120</v>
      </c>
    </row>
    <row r="1040" spans="1:12" ht="33">
      <c r="A1040" s="410" t="s">
        <v>6017</v>
      </c>
      <c r="B1040" s="412">
        <v>11</v>
      </c>
      <c r="C1040" s="412">
        <v>2024</v>
      </c>
      <c r="D1040" s="416" t="s">
        <v>6018</v>
      </c>
      <c r="E1040" s="416" t="s">
        <v>6008</v>
      </c>
      <c r="F1040" s="429"/>
      <c r="G1040" s="440" t="s">
        <v>6019</v>
      </c>
      <c r="H1040" s="412" t="s">
        <v>25</v>
      </c>
      <c r="I1040" s="412"/>
      <c r="J1040" s="854" t="s">
        <v>6020</v>
      </c>
      <c r="K1040" s="418" t="s">
        <v>120</v>
      </c>
    </row>
    <row r="1041" spans="1:11" ht="33">
      <c r="A1041" s="410" t="s">
        <v>6021</v>
      </c>
      <c r="B1041" s="412">
        <v>11</v>
      </c>
      <c r="C1041" s="412">
        <v>2024</v>
      </c>
      <c r="D1041" s="416" t="s">
        <v>6022</v>
      </c>
      <c r="E1041" s="440" t="s">
        <v>6023</v>
      </c>
      <c r="F1041" s="429"/>
      <c r="G1041" s="440" t="s">
        <v>6024</v>
      </c>
      <c r="H1041" s="412" t="s">
        <v>35</v>
      </c>
      <c r="I1041" s="412"/>
      <c r="J1041" s="854" t="s">
        <v>6020</v>
      </c>
      <c r="K1041" s="418" t="s">
        <v>120</v>
      </c>
    </row>
    <row r="1042" spans="1:11" ht="49.5">
      <c r="A1042" s="410" t="s">
        <v>6025</v>
      </c>
      <c r="B1042" s="412">
        <v>11</v>
      </c>
      <c r="C1042" s="412">
        <v>2024</v>
      </c>
      <c r="D1042" s="416" t="s">
        <v>6026</v>
      </c>
      <c r="E1042" s="440" t="s">
        <v>6027</v>
      </c>
      <c r="F1042" s="429"/>
      <c r="G1042" s="440" t="s">
        <v>6028</v>
      </c>
      <c r="H1042" s="412" t="s">
        <v>35</v>
      </c>
      <c r="I1042" s="412"/>
      <c r="J1042" s="854" t="s">
        <v>6020</v>
      </c>
      <c r="K1042" s="418" t="s">
        <v>120</v>
      </c>
    </row>
    <row r="1043" spans="1:11" ht="16.5">
      <c r="A1043" s="410" t="s">
        <v>6029</v>
      </c>
      <c r="B1043" s="412">
        <v>11</v>
      </c>
      <c r="C1043" s="412">
        <v>2024</v>
      </c>
      <c r="D1043" s="416" t="s">
        <v>6030</v>
      </c>
      <c r="E1043" s="440" t="s">
        <v>6031</v>
      </c>
      <c r="F1043" s="429"/>
      <c r="G1043" s="440"/>
      <c r="H1043" s="415" t="s">
        <v>18</v>
      </c>
      <c r="I1043" s="412"/>
      <c r="J1043" s="854"/>
      <c r="K1043" s="418" t="s">
        <v>518</v>
      </c>
    </row>
    <row r="1044" spans="1:11" ht="33">
      <c r="A1044" s="410" t="s">
        <v>6032</v>
      </c>
      <c r="B1044" s="412">
        <v>11</v>
      </c>
      <c r="C1044" s="412">
        <v>2024</v>
      </c>
      <c r="D1044" s="416" t="s">
        <v>6033</v>
      </c>
      <c r="E1044" s="440" t="s">
        <v>6034</v>
      </c>
      <c r="F1044" s="429"/>
      <c r="G1044" s="440" t="s">
        <v>6035</v>
      </c>
      <c r="H1044" s="436" t="s">
        <v>558</v>
      </c>
      <c r="I1044" s="412"/>
      <c r="J1044" s="854" t="s">
        <v>6036</v>
      </c>
      <c r="K1044" s="418" t="s">
        <v>932</v>
      </c>
    </row>
    <row r="1045" spans="1:11" ht="33">
      <c r="A1045" s="410" t="s">
        <v>6037</v>
      </c>
      <c r="B1045" s="412">
        <v>11</v>
      </c>
      <c r="C1045" s="412">
        <v>2024</v>
      </c>
      <c r="D1045" s="416" t="s">
        <v>6038</v>
      </c>
      <c r="E1045" s="440" t="s">
        <v>6039</v>
      </c>
      <c r="F1045" s="429"/>
      <c r="G1045" s="440" t="s">
        <v>6040</v>
      </c>
      <c r="H1045" s="415" t="s">
        <v>18</v>
      </c>
      <c r="I1045" s="412"/>
      <c r="J1045" s="854" t="s">
        <v>6041</v>
      </c>
      <c r="K1045" s="418" t="s">
        <v>932</v>
      </c>
    </row>
    <row r="1046" spans="1:11" ht="16.5">
      <c r="A1046" s="410" t="s">
        <v>6042</v>
      </c>
      <c r="B1046" s="412">
        <v>11</v>
      </c>
      <c r="C1046" s="412">
        <v>2024</v>
      </c>
      <c r="D1046" s="429" t="s">
        <v>6043</v>
      </c>
      <c r="E1046" s="429" t="s">
        <v>6044</v>
      </c>
      <c r="F1046" s="429"/>
      <c r="G1046" s="429" t="s">
        <v>6045</v>
      </c>
      <c r="H1046" s="412" t="s">
        <v>35</v>
      </c>
      <c r="I1046" s="412"/>
      <c r="J1046" s="852"/>
      <c r="K1046" s="418" t="s">
        <v>518</v>
      </c>
    </row>
    <row r="1047" spans="1:11" ht="16.5">
      <c r="A1047" s="410" t="s">
        <v>6046</v>
      </c>
      <c r="B1047" s="412">
        <v>11</v>
      </c>
      <c r="C1047" s="412">
        <v>2024</v>
      </c>
      <c r="D1047" s="429" t="s">
        <v>6047</v>
      </c>
      <c r="E1047" s="429"/>
      <c r="F1047" s="429"/>
      <c r="G1047" s="429" t="s">
        <v>6048</v>
      </c>
      <c r="H1047" s="412" t="s">
        <v>35</v>
      </c>
      <c r="I1047" s="412"/>
      <c r="J1047" s="852"/>
      <c r="K1047" s="418" t="s">
        <v>518</v>
      </c>
    </row>
    <row r="1048" spans="1:11" ht="49.5">
      <c r="A1048" s="410" t="s">
        <v>6049</v>
      </c>
      <c r="B1048" s="412">
        <v>11</v>
      </c>
      <c r="C1048" s="412">
        <v>2024</v>
      </c>
      <c r="D1048" s="429" t="s">
        <v>6050</v>
      </c>
      <c r="E1048" s="429" t="s">
        <v>6051</v>
      </c>
      <c r="F1048" s="429"/>
      <c r="G1048" s="429" t="s">
        <v>3194</v>
      </c>
      <c r="H1048" s="412" t="s">
        <v>516</v>
      </c>
      <c r="I1048" s="412"/>
      <c r="J1048" s="852"/>
      <c r="K1048" s="418" t="s">
        <v>518</v>
      </c>
    </row>
    <row r="1049" spans="1:11" ht="33">
      <c r="A1049" s="410" t="s">
        <v>6052</v>
      </c>
      <c r="B1049" s="412">
        <v>11</v>
      </c>
      <c r="C1049" s="412">
        <v>2024</v>
      </c>
      <c r="D1049" s="429" t="s">
        <v>6053</v>
      </c>
      <c r="E1049" s="429" t="s">
        <v>6054</v>
      </c>
      <c r="F1049" s="429"/>
      <c r="G1049" s="429" t="s">
        <v>6055</v>
      </c>
      <c r="H1049" s="415" t="s">
        <v>18</v>
      </c>
      <c r="I1049" s="412"/>
      <c r="J1049" s="852"/>
      <c r="K1049" s="418" t="s">
        <v>518</v>
      </c>
    </row>
    <row r="1050" spans="1:11" ht="16.5">
      <c r="A1050" s="410" t="s">
        <v>6056</v>
      </c>
      <c r="B1050" s="412">
        <v>11</v>
      </c>
      <c r="C1050" s="412">
        <v>2024</v>
      </c>
      <c r="D1050" s="429" t="s">
        <v>6057</v>
      </c>
      <c r="E1050" s="429" t="s">
        <v>6058</v>
      </c>
      <c r="F1050" s="429"/>
      <c r="G1050" s="429" t="s">
        <v>6059</v>
      </c>
      <c r="H1050" s="412" t="s">
        <v>459</v>
      </c>
      <c r="I1050" s="412"/>
      <c r="J1050" s="852"/>
      <c r="K1050" s="418" t="s">
        <v>518</v>
      </c>
    </row>
    <row r="1051" spans="1:11" ht="49.5">
      <c r="A1051" s="410" t="s">
        <v>6060</v>
      </c>
      <c r="B1051" s="412">
        <v>11</v>
      </c>
      <c r="C1051" s="412">
        <v>2024</v>
      </c>
      <c r="D1051" s="429" t="s">
        <v>6061</v>
      </c>
      <c r="E1051" s="429" t="s">
        <v>6062</v>
      </c>
      <c r="F1051" s="429"/>
      <c r="G1051" s="429" t="s">
        <v>6063</v>
      </c>
      <c r="H1051" s="412" t="s">
        <v>35</v>
      </c>
      <c r="I1051" s="412"/>
      <c r="J1051" s="852"/>
      <c r="K1051" s="418" t="s">
        <v>518</v>
      </c>
    </row>
    <row r="1052" spans="1:11" ht="16.5">
      <c r="A1052" s="410" t="s">
        <v>6064</v>
      </c>
      <c r="B1052" s="412">
        <v>11</v>
      </c>
      <c r="C1052" s="412">
        <v>2024</v>
      </c>
      <c r="D1052" s="429" t="s">
        <v>6065</v>
      </c>
      <c r="E1052" s="429" t="s">
        <v>6066</v>
      </c>
      <c r="F1052" s="429"/>
      <c r="G1052" s="429" t="s">
        <v>3328</v>
      </c>
      <c r="H1052" s="412" t="s">
        <v>35</v>
      </c>
      <c r="I1052" s="412"/>
      <c r="J1052" s="852"/>
      <c r="K1052" s="418" t="s">
        <v>518</v>
      </c>
    </row>
    <row r="1053" spans="1:11" ht="16.5">
      <c r="A1053" s="410" t="s">
        <v>6067</v>
      </c>
      <c r="B1053" s="412">
        <v>11</v>
      </c>
      <c r="C1053" s="412">
        <v>2024</v>
      </c>
      <c r="D1053" s="429" t="s">
        <v>6068</v>
      </c>
      <c r="E1053" s="429" t="s">
        <v>6069</v>
      </c>
      <c r="F1053" s="429"/>
      <c r="G1053" s="429" t="s">
        <v>6070</v>
      </c>
      <c r="H1053" s="412" t="s">
        <v>35</v>
      </c>
      <c r="I1053" s="412"/>
      <c r="J1053" s="852"/>
      <c r="K1053" s="418" t="s">
        <v>518</v>
      </c>
    </row>
    <row r="1054" spans="1:11" ht="16.5">
      <c r="A1054" s="410" t="s">
        <v>6071</v>
      </c>
      <c r="B1054" s="412">
        <v>11</v>
      </c>
      <c r="C1054" s="412">
        <v>2024</v>
      </c>
      <c r="D1054" s="429" t="s">
        <v>6072</v>
      </c>
      <c r="E1054" s="429" t="s">
        <v>6073</v>
      </c>
      <c r="F1054" s="429"/>
      <c r="G1054" s="429" t="s">
        <v>4493</v>
      </c>
      <c r="H1054" s="412" t="s">
        <v>35</v>
      </c>
      <c r="I1054" s="412"/>
      <c r="J1054" s="852"/>
      <c r="K1054" s="418" t="s">
        <v>518</v>
      </c>
    </row>
    <row r="1055" spans="1:11" ht="16.5">
      <c r="A1055" s="410" t="s">
        <v>6074</v>
      </c>
      <c r="B1055" s="412">
        <v>11</v>
      </c>
      <c r="C1055" s="412">
        <v>2024</v>
      </c>
      <c r="D1055" s="429" t="s">
        <v>6075</v>
      </c>
      <c r="E1055" s="429" t="s">
        <v>6076</v>
      </c>
      <c r="F1055" s="429"/>
      <c r="G1055" s="429" t="s">
        <v>6077</v>
      </c>
      <c r="H1055" s="412" t="s">
        <v>35</v>
      </c>
      <c r="I1055" s="412"/>
      <c r="J1055" s="852"/>
      <c r="K1055" s="418" t="s">
        <v>518</v>
      </c>
    </row>
    <row r="1056" spans="1:11" ht="16.5">
      <c r="A1056" s="410" t="s">
        <v>6078</v>
      </c>
      <c r="B1056" s="412">
        <v>11</v>
      </c>
      <c r="C1056" s="412">
        <v>2024</v>
      </c>
      <c r="D1056" s="429" t="s">
        <v>6079</v>
      </c>
      <c r="E1056" s="429" t="s">
        <v>3641</v>
      </c>
      <c r="F1056" s="429"/>
      <c r="G1056" s="429" t="s">
        <v>6080</v>
      </c>
      <c r="H1056" s="412" t="s">
        <v>28</v>
      </c>
      <c r="I1056" s="412"/>
      <c r="J1056" s="852"/>
      <c r="K1056" s="418" t="s">
        <v>518</v>
      </c>
    </row>
    <row r="1057" spans="1:12" ht="16.5">
      <c r="A1057" s="410" t="s">
        <v>6081</v>
      </c>
      <c r="B1057" s="412">
        <v>11</v>
      </c>
      <c r="C1057" s="412">
        <v>2024</v>
      </c>
      <c r="D1057" s="428" t="s">
        <v>6082</v>
      </c>
      <c r="E1057" s="428" t="s">
        <v>3641</v>
      </c>
      <c r="F1057" s="429"/>
      <c r="G1057" s="429" t="s">
        <v>6083</v>
      </c>
      <c r="H1057" s="412" t="s">
        <v>28</v>
      </c>
      <c r="I1057" s="412"/>
      <c r="J1057" s="852"/>
      <c r="K1057" s="418" t="s">
        <v>518</v>
      </c>
    </row>
    <row r="1058" spans="1:12" ht="16.5">
      <c r="A1058" s="410" t="s">
        <v>6084</v>
      </c>
      <c r="B1058" s="412">
        <v>11</v>
      </c>
      <c r="C1058" s="412">
        <v>2024</v>
      </c>
      <c r="D1058" s="428" t="s">
        <v>6085</v>
      </c>
      <c r="E1058" s="428" t="s">
        <v>6086</v>
      </c>
      <c r="F1058" s="429"/>
      <c r="G1058" s="429" t="s">
        <v>6087</v>
      </c>
      <c r="H1058" s="412" t="s">
        <v>35</v>
      </c>
      <c r="I1058" s="412"/>
      <c r="J1058" s="852"/>
      <c r="K1058" s="418" t="s">
        <v>518</v>
      </c>
    </row>
    <row r="1059" spans="1:12" ht="16.5">
      <c r="A1059" s="410" t="s">
        <v>6088</v>
      </c>
      <c r="B1059" s="412">
        <v>11</v>
      </c>
      <c r="C1059" s="412">
        <v>2024</v>
      </c>
      <c r="D1059" s="428" t="s">
        <v>6089</v>
      </c>
      <c r="E1059" s="428" t="s">
        <v>3641</v>
      </c>
      <c r="F1059" s="429"/>
      <c r="G1059" s="429" t="s">
        <v>6083</v>
      </c>
      <c r="H1059" s="412" t="s">
        <v>28</v>
      </c>
      <c r="I1059" s="412"/>
      <c r="J1059" s="852"/>
      <c r="K1059" s="418" t="s">
        <v>518</v>
      </c>
    </row>
    <row r="1060" spans="1:12" ht="16.5">
      <c r="A1060" s="410" t="s">
        <v>6090</v>
      </c>
      <c r="B1060" s="412">
        <v>11</v>
      </c>
      <c r="C1060" s="412">
        <v>2024</v>
      </c>
      <c r="D1060" s="428" t="s">
        <v>6091</v>
      </c>
      <c r="E1060" s="428" t="s">
        <v>6092</v>
      </c>
      <c r="F1060" s="429"/>
      <c r="G1060" s="429" t="s">
        <v>6093</v>
      </c>
      <c r="H1060" s="441" t="s">
        <v>25</v>
      </c>
      <c r="I1060" s="412"/>
      <c r="J1060" s="852"/>
      <c r="K1060" s="418" t="s">
        <v>518</v>
      </c>
    </row>
    <row r="1061" spans="1:12" ht="16.5">
      <c r="A1061" s="410" t="s">
        <v>6094</v>
      </c>
      <c r="B1061" s="412">
        <v>11</v>
      </c>
      <c r="C1061" s="412">
        <v>2024</v>
      </c>
      <c r="D1061" s="428" t="s">
        <v>6095</v>
      </c>
      <c r="E1061" s="428" t="s">
        <v>6096</v>
      </c>
      <c r="F1061" s="429"/>
      <c r="G1061" s="429" t="s">
        <v>6097</v>
      </c>
      <c r="H1061" s="412" t="s">
        <v>35</v>
      </c>
      <c r="I1061" s="412"/>
      <c r="J1061" s="852"/>
      <c r="K1061" s="418" t="s">
        <v>518</v>
      </c>
    </row>
    <row r="1062" spans="1:12" ht="16.5">
      <c r="A1062" s="410" t="s">
        <v>6098</v>
      </c>
      <c r="B1062" s="412">
        <v>11</v>
      </c>
      <c r="C1062" s="412">
        <v>2024</v>
      </c>
      <c r="D1062" s="428" t="s">
        <v>6099</v>
      </c>
      <c r="E1062" s="428" t="s">
        <v>6100</v>
      </c>
      <c r="F1062" s="429"/>
      <c r="G1062" s="429" t="s">
        <v>6097</v>
      </c>
      <c r="H1062" s="412" t="s">
        <v>35</v>
      </c>
      <c r="I1062" s="412"/>
      <c r="J1062" s="852"/>
      <c r="K1062" s="418" t="s">
        <v>518</v>
      </c>
    </row>
    <row r="1063" spans="1:12" ht="16.5">
      <c r="A1063" s="410" t="s">
        <v>6101</v>
      </c>
      <c r="B1063" s="412">
        <v>11</v>
      </c>
      <c r="C1063" s="412">
        <v>2024</v>
      </c>
      <c r="D1063" s="428" t="s">
        <v>6102</v>
      </c>
      <c r="E1063" s="428" t="s">
        <v>6103</v>
      </c>
      <c r="F1063" s="429"/>
      <c r="G1063" s="429" t="s">
        <v>6104</v>
      </c>
      <c r="H1063" s="412" t="s">
        <v>35</v>
      </c>
      <c r="I1063" s="412"/>
      <c r="J1063" s="852"/>
      <c r="K1063" s="418" t="s">
        <v>518</v>
      </c>
    </row>
    <row r="1064" spans="1:12" ht="49.5">
      <c r="A1064" s="410" t="s">
        <v>6105</v>
      </c>
      <c r="B1064" s="412">
        <v>11</v>
      </c>
      <c r="C1064" s="412">
        <v>2024</v>
      </c>
      <c r="D1064" s="428" t="s">
        <v>6106</v>
      </c>
      <c r="E1064" s="428" t="s">
        <v>6107</v>
      </c>
      <c r="F1064" s="429"/>
      <c r="G1064" s="429" t="s">
        <v>6108</v>
      </c>
      <c r="H1064" s="412" t="s">
        <v>35</v>
      </c>
      <c r="I1064" s="412"/>
      <c r="J1064" s="852" t="s">
        <v>6109</v>
      </c>
      <c r="K1064" s="418" t="s">
        <v>56</v>
      </c>
      <c r="L1064" s="323">
        <v>1</v>
      </c>
    </row>
    <row r="1065" spans="1:12" ht="16.5">
      <c r="A1065" s="410" t="s">
        <v>6110</v>
      </c>
      <c r="B1065" s="412">
        <v>11</v>
      </c>
      <c r="C1065" s="412">
        <v>2024</v>
      </c>
      <c r="D1065" s="428" t="s">
        <v>6111</v>
      </c>
      <c r="E1065" s="428" t="s">
        <v>4537</v>
      </c>
      <c r="F1065" s="429"/>
      <c r="G1065" s="429" t="s">
        <v>6112</v>
      </c>
      <c r="H1065" s="412" t="s">
        <v>35</v>
      </c>
      <c r="I1065" s="412"/>
      <c r="J1065" s="852"/>
      <c r="K1065" s="418" t="s">
        <v>518</v>
      </c>
    </row>
    <row r="1066" spans="1:12" ht="16.5">
      <c r="A1066" s="410" t="s">
        <v>6113</v>
      </c>
      <c r="B1066" s="412">
        <v>11</v>
      </c>
      <c r="C1066" s="412">
        <v>2024</v>
      </c>
      <c r="D1066" s="428" t="s">
        <v>6114</v>
      </c>
      <c r="E1066" s="428" t="s">
        <v>6115</v>
      </c>
      <c r="F1066" s="429"/>
      <c r="G1066" s="429" t="s">
        <v>6116</v>
      </c>
      <c r="H1066" s="412" t="s">
        <v>35</v>
      </c>
      <c r="I1066" s="412"/>
      <c r="J1066" s="852"/>
      <c r="K1066" s="418" t="s">
        <v>518</v>
      </c>
    </row>
    <row r="1067" spans="1:12" ht="16.5">
      <c r="A1067" s="410" t="s">
        <v>6117</v>
      </c>
      <c r="B1067" s="412">
        <v>11</v>
      </c>
      <c r="C1067" s="412">
        <v>2024</v>
      </c>
      <c r="D1067" s="428" t="s">
        <v>6118</v>
      </c>
      <c r="E1067" s="428" t="s">
        <v>6119</v>
      </c>
      <c r="F1067" s="429"/>
      <c r="G1067" s="429" t="s">
        <v>6120</v>
      </c>
      <c r="H1067" s="412" t="s">
        <v>35</v>
      </c>
      <c r="I1067" s="412"/>
      <c r="J1067" s="852"/>
      <c r="K1067" s="418" t="s">
        <v>518</v>
      </c>
    </row>
    <row r="1068" spans="1:12" ht="16.5">
      <c r="A1068" s="410" t="s">
        <v>6121</v>
      </c>
      <c r="B1068" s="412">
        <v>11</v>
      </c>
      <c r="C1068" s="412">
        <v>2024</v>
      </c>
      <c r="D1068" s="428" t="s">
        <v>6122</v>
      </c>
      <c r="E1068" s="428" t="s">
        <v>3641</v>
      </c>
      <c r="F1068" s="429"/>
      <c r="G1068" s="429" t="s">
        <v>6123</v>
      </c>
      <c r="H1068" s="412" t="s">
        <v>28</v>
      </c>
      <c r="I1068" s="412"/>
      <c r="J1068" s="852"/>
      <c r="K1068" s="418" t="s">
        <v>518</v>
      </c>
    </row>
    <row r="1069" spans="1:12" ht="33">
      <c r="A1069" s="410" t="s">
        <v>6124</v>
      </c>
      <c r="B1069" s="412">
        <v>11</v>
      </c>
      <c r="C1069" s="412">
        <v>2024</v>
      </c>
      <c r="D1069" s="428" t="s">
        <v>6125</v>
      </c>
      <c r="E1069" s="429" t="s">
        <v>6126</v>
      </c>
      <c r="F1069" s="429"/>
      <c r="G1069" s="429"/>
      <c r="H1069" s="412" t="s">
        <v>516</v>
      </c>
      <c r="I1069" s="412"/>
      <c r="J1069" s="852"/>
      <c r="K1069" s="418" t="s">
        <v>518</v>
      </c>
    </row>
    <row r="1070" spans="1:12" ht="16.5">
      <c r="A1070" s="410" t="s">
        <v>6127</v>
      </c>
      <c r="B1070" s="412">
        <v>11</v>
      </c>
      <c r="C1070" s="412">
        <v>2024</v>
      </c>
      <c r="D1070" s="428" t="s">
        <v>6128</v>
      </c>
      <c r="E1070" s="428" t="s">
        <v>4537</v>
      </c>
      <c r="F1070" s="429"/>
      <c r="G1070" s="429" t="s">
        <v>6129</v>
      </c>
      <c r="H1070" s="412" t="s">
        <v>35</v>
      </c>
      <c r="I1070" s="412"/>
      <c r="J1070" s="852"/>
      <c r="K1070" s="418" t="s">
        <v>518</v>
      </c>
    </row>
    <row r="1071" spans="1:12" ht="16.5">
      <c r="A1071" s="410" t="s">
        <v>6130</v>
      </c>
      <c r="B1071" s="412">
        <v>11</v>
      </c>
      <c r="C1071" s="412">
        <v>2024</v>
      </c>
      <c r="D1071" s="428" t="s">
        <v>6131</v>
      </c>
      <c r="E1071" s="428" t="s">
        <v>6132</v>
      </c>
      <c r="F1071" s="429"/>
      <c r="G1071" s="429" t="s">
        <v>6133</v>
      </c>
      <c r="H1071" s="412" t="s">
        <v>35</v>
      </c>
      <c r="I1071" s="412"/>
      <c r="J1071" s="852"/>
      <c r="K1071" s="418" t="s">
        <v>518</v>
      </c>
    </row>
    <row r="1072" spans="1:12" ht="16.5">
      <c r="A1072" s="410" t="s">
        <v>6134</v>
      </c>
      <c r="B1072" s="412">
        <v>11</v>
      </c>
      <c r="C1072" s="412">
        <v>2024</v>
      </c>
      <c r="D1072" s="428" t="s">
        <v>6135</v>
      </c>
      <c r="E1072" s="428" t="s">
        <v>3636</v>
      </c>
      <c r="F1072" s="429"/>
      <c r="G1072" s="429" t="s">
        <v>6136</v>
      </c>
      <c r="H1072" s="412" t="s">
        <v>35</v>
      </c>
      <c r="I1072" s="412"/>
      <c r="J1072" s="852"/>
      <c r="K1072" s="418" t="s">
        <v>518</v>
      </c>
    </row>
    <row r="1073" spans="1:11" ht="16.5">
      <c r="A1073" s="410" t="s">
        <v>6137</v>
      </c>
      <c r="B1073" s="412">
        <v>11</v>
      </c>
      <c r="C1073" s="412">
        <v>2024</v>
      </c>
      <c r="D1073" s="428" t="s">
        <v>6138</v>
      </c>
      <c r="E1073" s="428" t="s">
        <v>6139</v>
      </c>
      <c r="F1073" s="429"/>
      <c r="G1073" s="429" t="s">
        <v>6140</v>
      </c>
      <c r="H1073" s="412" t="s">
        <v>35</v>
      </c>
      <c r="I1073" s="412"/>
      <c r="J1073" s="852"/>
      <c r="K1073" s="418" t="s">
        <v>518</v>
      </c>
    </row>
    <row r="1074" spans="1:11" ht="16.5">
      <c r="A1074" s="410" t="s">
        <v>6141</v>
      </c>
      <c r="B1074" s="412">
        <v>11</v>
      </c>
      <c r="C1074" s="412">
        <v>2024</v>
      </c>
      <c r="D1074" s="428" t="s">
        <v>6142</v>
      </c>
      <c r="E1074" s="428" t="s">
        <v>6143</v>
      </c>
      <c r="F1074" s="429"/>
      <c r="G1074" s="429" t="s">
        <v>6144</v>
      </c>
      <c r="H1074" s="412" t="s">
        <v>35</v>
      </c>
      <c r="I1074" s="412"/>
      <c r="J1074" s="852"/>
      <c r="K1074" s="418" t="s">
        <v>518</v>
      </c>
    </row>
    <row r="1075" spans="1:11" ht="33">
      <c r="A1075" s="410" t="s">
        <v>6145</v>
      </c>
      <c r="B1075" s="412">
        <v>11</v>
      </c>
      <c r="C1075" s="412">
        <v>2024</v>
      </c>
      <c r="D1075" s="428" t="s">
        <v>6146</v>
      </c>
      <c r="E1075" s="428" t="s">
        <v>6147</v>
      </c>
      <c r="F1075" s="429"/>
      <c r="G1075" s="429" t="s">
        <v>6148</v>
      </c>
      <c r="H1075" s="412" t="s">
        <v>35</v>
      </c>
      <c r="I1075" s="412"/>
      <c r="J1075" s="852"/>
      <c r="K1075" s="418" t="s">
        <v>518</v>
      </c>
    </row>
    <row r="1076" spans="1:11" ht="16.5">
      <c r="A1076" s="410" t="s">
        <v>6149</v>
      </c>
      <c r="B1076" s="412">
        <v>11</v>
      </c>
      <c r="C1076" s="412">
        <v>2024</v>
      </c>
      <c r="D1076" s="428" t="s">
        <v>6150</v>
      </c>
      <c r="E1076" s="428" t="s">
        <v>6151</v>
      </c>
      <c r="F1076" s="429"/>
      <c r="G1076" s="429" t="s">
        <v>6148</v>
      </c>
      <c r="H1076" s="412" t="s">
        <v>35</v>
      </c>
      <c r="I1076" s="412"/>
      <c r="J1076" s="852"/>
      <c r="K1076" s="418" t="s">
        <v>518</v>
      </c>
    </row>
    <row r="1077" spans="1:11" ht="16.5">
      <c r="A1077" s="410" t="s">
        <v>6152</v>
      </c>
      <c r="B1077" s="412">
        <v>11</v>
      </c>
      <c r="C1077" s="412">
        <v>2024</v>
      </c>
      <c r="D1077" s="428" t="s">
        <v>6153</v>
      </c>
      <c r="E1077" s="428" t="s">
        <v>6154</v>
      </c>
      <c r="F1077" s="429"/>
      <c r="G1077" s="429" t="s">
        <v>6148</v>
      </c>
      <c r="H1077" s="412" t="s">
        <v>35</v>
      </c>
      <c r="I1077" s="412"/>
      <c r="J1077" s="852"/>
      <c r="K1077" s="418" t="s">
        <v>518</v>
      </c>
    </row>
    <row r="1078" spans="1:11" ht="16.5">
      <c r="A1078" s="410" t="s">
        <v>6155</v>
      </c>
      <c r="B1078" s="412">
        <v>11</v>
      </c>
      <c r="C1078" s="412">
        <v>2024</v>
      </c>
      <c r="D1078" s="428" t="s">
        <v>6156</v>
      </c>
      <c r="E1078" s="428" t="s">
        <v>6157</v>
      </c>
      <c r="F1078" s="429"/>
      <c r="G1078" s="429" t="s">
        <v>6148</v>
      </c>
      <c r="H1078" s="412" t="s">
        <v>35</v>
      </c>
      <c r="I1078" s="412"/>
      <c r="J1078" s="852"/>
      <c r="K1078" s="418" t="s">
        <v>518</v>
      </c>
    </row>
    <row r="1079" spans="1:11" ht="16.5">
      <c r="A1079" s="410" t="s">
        <v>6158</v>
      </c>
      <c r="B1079" s="412">
        <v>11</v>
      </c>
      <c r="C1079" s="412">
        <v>2024</v>
      </c>
      <c r="D1079" s="428" t="s">
        <v>6159</v>
      </c>
      <c r="E1079" s="428" t="s">
        <v>6160</v>
      </c>
      <c r="F1079" s="429"/>
      <c r="G1079" s="429" t="s">
        <v>6148</v>
      </c>
      <c r="H1079" s="412" t="s">
        <v>35</v>
      </c>
      <c r="I1079" s="412"/>
      <c r="J1079" s="852"/>
      <c r="K1079" s="418" t="s">
        <v>518</v>
      </c>
    </row>
    <row r="1080" spans="1:11" ht="33">
      <c r="A1080" s="410" t="s">
        <v>6161</v>
      </c>
      <c r="B1080" s="412">
        <v>11</v>
      </c>
      <c r="C1080" s="412">
        <v>2024</v>
      </c>
      <c r="D1080" s="428" t="s">
        <v>6162</v>
      </c>
      <c r="E1080" s="428" t="s">
        <v>6163</v>
      </c>
      <c r="F1080" s="429"/>
      <c r="G1080" s="429" t="s">
        <v>6148</v>
      </c>
      <c r="H1080" s="412" t="s">
        <v>35</v>
      </c>
      <c r="I1080" s="412"/>
      <c r="J1080" s="852"/>
      <c r="K1080" s="418" t="s">
        <v>518</v>
      </c>
    </row>
    <row r="1081" spans="1:11" ht="16.5">
      <c r="A1081" s="410" t="s">
        <v>6164</v>
      </c>
      <c r="B1081" s="412">
        <v>11</v>
      </c>
      <c r="C1081" s="412">
        <v>2024</v>
      </c>
      <c r="D1081" s="428" t="s">
        <v>6165</v>
      </c>
      <c r="E1081" s="428" t="s">
        <v>6166</v>
      </c>
      <c r="F1081" s="429"/>
      <c r="G1081" s="429" t="s">
        <v>6148</v>
      </c>
      <c r="H1081" s="412" t="s">
        <v>35</v>
      </c>
      <c r="I1081" s="412"/>
      <c r="J1081" s="852"/>
      <c r="K1081" s="418" t="s">
        <v>518</v>
      </c>
    </row>
    <row r="1082" spans="1:11" ht="16.5">
      <c r="A1082" s="410" t="s">
        <v>6167</v>
      </c>
      <c r="B1082" s="412">
        <v>11</v>
      </c>
      <c r="C1082" s="412">
        <v>2024</v>
      </c>
      <c r="D1082" s="428" t="s">
        <v>6168</v>
      </c>
      <c r="E1082" s="428" t="s">
        <v>6169</v>
      </c>
      <c r="F1082" s="429"/>
      <c r="G1082" s="429" t="s">
        <v>6148</v>
      </c>
      <c r="H1082" s="412" t="s">
        <v>35</v>
      </c>
      <c r="I1082" s="412"/>
      <c r="J1082" s="852"/>
      <c r="K1082" s="418" t="s">
        <v>518</v>
      </c>
    </row>
    <row r="1083" spans="1:11" ht="16.5">
      <c r="A1083" s="410" t="s">
        <v>6170</v>
      </c>
      <c r="B1083" s="412">
        <v>11</v>
      </c>
      <c r="C1083" s="412">
        <v>2024</v>
      </c>
      <c r="D1083" s="428" t="s">
        <v>6171</v>
      </c>
      <c r="E1083" s="428" t="s">
        <v>6172</v>
      </c>
      <c r="F1083" s="429"/>
      <c r="G1083" s="429" t="s">
        <v>6148</v>
      </c>
      <c r="H1083" s="412" t="s">
        <v>35</v>
      </c>
      <c r="I1083" s="412"/>
      <c r="J1083" s="852"/>
      <c r="K1083" s="418" t="s">
        <v>518</v>
      </c>
    </row>
    <row r="1084" spans="1:11" ht="16.5">
      <c r="A1084" s="410" t="s">
        <v>6173</v>
      </c>
      <c r="B1084" s="412">
        <v>11</v>
      </c>
      <c r="C1084" s="412">
        <v>2024</v>
      </c>
      <c r="D1084" s="428" t="s">
        <v>6174</v>
      </c>
      <c r="E1084" s="428" t="s">
        <v>6175</v>
      </c>
      <c r="F1084" s="429"/>
      <c r="G1084" s="429" t="s">
        <v>6148</v>
      </c>
      <c r="H1084" s="412" t="s">
        <v>35</v>
      </c>
      <c r="I1084" s="412"/>
      <c r="J1084" s="852"/>
      <c r="K1084" s="418" t="s">
        <v>518</v>
      </c>
    </row>
    <row r="1085" spans="1:11" ht="33">
      <c r="A1085" s="410" t="s">
        <v>6176</v>
      </c>
      <c r="B1085" s="412">
        <v>11</v>
      </c>
      <c r="C1085" s="412">
        <v>2024</v>
      </c>
      <c r="D1085" s="428" t="s">
        <v>6177</v>
      </c>
      <c r="E1085" s="428" t="s">
        <v>6178</v>
      </c>
      <c r="F1085" s="429"/>
      <c r="G1085" s="429" t="s">
        <v>6148</v>
      </c>
      <c r="H1085" s="412" t="s">
        <v>35</v>
      </c>
      <c r="I1085" s="412"/>
      <c r="J1085" s="852"/>
      <c r="K1085" s="418" t="s">
        <v>518</v>
      </c>
    </row>
    <row r="1086" spans="1:11" ht="16.5">
      <c r="A1086" s="410" t="s">
        <v>6179</v>
      </c>
      <c r="B1086" s="412">
        <v>11</v>
      </c>
      <c r="C1086" s="412">
        <v>2024</v>
      </c>
      <c r="D1086" s="428" t="s">
        <v>6180</v>
      </c>
      <c r="E1086" s="428" t="s">
        <v>6181</v>
      </c>
      <c r="F1086" s="429"/>
      <c r="G1086" s="429" t="s">
        <v>6148</v>
      </c>
      <c r="H1086" s="412" t="s">
        <v>35</v>
      </c>
      <c r="I1086" s="412"/>
      <c r="J1086" s="852"/>
      <c r="K1086" s="418" t="s">
        <v>518</v>
      </c>
    </row>
    <row r="1087" spans="1:11" ht="16.5">
      <c r="A1087" s="410" t="s">
        <v>6182</v>
      </c>
      <c r="B1087" s="412">
        <v>11</v>
      </c>
      <c r="C1087" s="412">
        <v>2024</v>
      </c>
      <c r="D1087" s="428" t="s">
        <v>6183</v>
      </c>
      <c r="E1087" s="428" t="s">
        <v>6184</v>
      </c>
      <c r="F1087" s="429"/>
      <c r="G1087" s="429" t="s">
        <v>6148</v>
      </c>
      <c r="H1087" s="412" t="s">
        <v>35</v>
      </c>
      <c r="I1087" s="412"/>
      <c r="J1087" s="852"/>
      <c r="K1087" s="418" t="s">
        <v>518</v>
      </c>
    </row>
    <row r="1088" spans="1:11" ht="16.5">
      <c r="A1088" s="410" t="s">
        <v>6185</v>
      </c>
      <c r="B1088" s="412">
        <v>11</v>
      </c>
      <c r="C1088" s="412">
        <v>2024</v>
      </c>
      <c r="D1088" s="428" t="s">
        <v>6186</v>
      </c>
      <c r="E1088" s="428" t="s">
        <v>6187</v>
      </c>
      <c r="F1088" s="429"/>
      <c r="G1088" s="429" t="s">
        <v>6148</v>
      </c>
      <c r="H1088" s="412" t="s">
        <v>35</v>
      </c>
      <c r="I1088" s="412"/>
      <c r="J1088" s="852"/>
      <c r="K1088" s="418" t="s">
        <v>518</v>
      </c>
    </row>
    <row r="1089" spans="1:11" ht="33">
      <c r="A1089" s="410" t="s">
        <v>6188</v>
      </c>
      <c r="B1089" s="412">
        <v>11</v>
      </c>
      <c r="C1089" s="412">
        <v>2024</v>
      </c>
      <c r="D1089" s="428" t="s">
        <v>6189</v>
      </c>
      <c r="E1089" s="428" t="s">
        <v>6190</v>
      </c>
      <c r="F1089" s="429"/>
      <c r="G1089" s="429" t="s">
        <v>6148</v>
      </c>
      <c r="H1089" s="412" t="s">
        <v>35</v>
      </c>
      <c r="I1089" s="412"/>
      <c r="J1089" s="852"/>
      <c r="K1089" s="418" t="s">
        <v>518</v>
      </c>
    </row>
    <row r="1090" spans="1:11" ht="16.5">
      <c r="A1090" s="410" t="s">
        <v>6191</v>
      </c>
      <c r="B1090" s="412">
        <v>11</v>
      </c>
      <c r="C1090" s="412">
        <v>2024</v>
      </c>
      <c r="D1090" s="428" t="s">
        <v>6192</v>
      </c>
      <c r="E1090" s="428" t="s">
        <v>6193</v>
      </c>
      <c r="F1090" s="429"/>
      <c r="G1090" s="429" t="s">
        <v>6148</v>
      </c>
      <c r="H1090" s="412" t="s">
        <v>35</v>
      </c>
      <c r="I1090" s="412"/>
      <c r="J1090" s="852"/>
      <c r="K1090" s="418" t="s">
        <v>518</v>
      </c>
    </row>
    <row r="1091" spans="1:11" ht="16.5">
      <c r="A1091" s="410" t="s">
        <v>6194</v>
      </c>
      <c r="B1091" s="412">
        <v>11</v>
      </c>
      <c r="C1091" s="412">
        <v>2024</v>
      </c>
      <c r="D1091" s="428" t="s">
        <v>6195</v>
      </c>
      <c r="E1091" s="428" t="s">
        <v>6196</v>
      </c>
      <c r="F1091" s="429"/>
      <c r="G1091" s="429" t="s">
        <v>6148</v>
      </c>
      <c r="H1091" s="412" t="s">
        <v>35</v>
      </c>
      <c r="I1091" s="412"/>
      <c r="J1091" s="852"/>
      <c r="K1091" s="418" t="s">
        <v>518</v>
      </c>
    </row>
    <row r="1092" spans="1:11" ht="16.5">
      <c r="A1092" s="410" t="s">
        <v>6197</v>
      </c>
      <c r="B1092" s="412">
        <v>11</v>
      </c>
      <c r="C1092" s="412">
        <v>2024</v>
      </c>
      <c r="D1092" s="428" t="s">
        <v>6198</v>
      </c>
      <c r="E1092" s="428" t="s">
        <v>6199</v>
      </c>
      <c r="F1092" s="429"/>
      <c r="G1092" s="429" t="s">
        <v>6148</v>
      </c>
      <c r="H1092" s="412" t="s">
        <v>35</v>
      </c>
      <c r="I1092" s="412"/>
      <c r="J1092" s="852"/>
      <c r="K1092" s="418" t="s">
        <v>518</v>
      </c>
    </row>
    <row r="1093" spans="1:11" ht="16.5">
      <c r="A1093" s="410" t="s">
        <v>6200</v>
      </c>
      <c r="B1093" s="412">
        <v>11</v>
      </c>
      <c r="C1093" s="412">
        <v>2024</v>
      </c>
      <c r="D1093" s="428" t="s">
        <v>6201</v>
      </c>
      <c r="E1093" s="428" t="s">
        <v>6202</v>
      </c>
      <c r="F1093" s="429"/>
      <c r="G1093" s="429" t="s">
        <v>6148</v>
      </c>
      <c r="H1093" s="412" t="s">
        <v>35</v>
      </c>
      <c r="I1093" s="412"/>
      <c r="J1093" s="852"/>
      <c r="K1093" s="418" t="s">
        <v>518</v>
      </c>
    </row>
    <row r="1094" spans="1:11" ht="16.5">
      <c r="A1094" s="410" t="s">
        <v>6203</v>
      </c>
      <c r="B1094" s="412">
        <v>11</v>
      </c>
      <c r="C1094" s="412">
        <v>2024</v>
      </c>
      <c r="D1094" s="428" t="s">
        <v>6204</v>
      </c>
      <c r="E1094" s="428" t="s">
        <v>6205</v>
      </c>
      <c r="F1094" s="429"/>
      <c r="G1094" s="429" t="s">
        <v>6148</v>
      </c>
      <c r="H1094" s="412" t="s">
        <v>35</v>
      </c>
      <c r="I1094" s="412"/>
      <c r="J1094" s="852"/>
      <c r="K1094" s="418" t="s">
        <v>518</v>
      </c>
    </row>
    <row r="1095" spans="1:11" ht="16.5">
      <c r="A1095" s="410" t="s">
        <v>6206</v>
      </c>
      <c r="B1095" s="412">
        <v>11</v>
      </c>
      <c r="C1095" s="412">
        <v>2024</v>
      </c>
      <c r="D1095" s="428" t="s">
        <v>6207</v>
      </c>
      <c r="E1095" s="428" t="s">
        <v>6208</v>
      </c>
      <c r="F1095" s="429"/>
      <c r="G1095" s="429" t="s">
        <v>6148</v>
      </c>
      <c r="H1095" s="412" t="s">
        <v>35</v>
      </c>
      <c r="I1095" s="412"/>
      <c r="J1095" s="852"/>
      <c r="K1095" s="418" t="s">
        <v>518</v>
      </c>
    </row>
    <row r="1096" spans="1:11" ht="16.5">
      <c r="A1096" s="410" t="s">
        <v>6209</v>
      </c>
      <c r="B1096" s="412">
        <v>11</v>
      </c>
      <c r="C1096" s="412">
        <v>2024</v>
      </c>
      <c r="D1096" s="428" t="s">
        <v>6210</v>
      </c>
      <c r="E1096" s="428" t="s">
        <v>6211</v>
      </c>
      <c r="F1096" s="429"/>
      <c r="G1096" s="429" t="s">
        <v>6148</v>
      </c>
      <c r="H1096" s="412" t="s">
        <v>35</v>
      </c>
      <c r="I1096" s="412"/>
      <c r="J1096" s="852"/>
      <c r="K1096" s="418" t="s">
        <v>518</v>
      </c>
    </row>
    <row r="1097" spans="1:11" ht="16.5">
      <c r="A1097" s="410" t="s">
        <v>6212</v>
      </c>
      <c r="B1097" s="412">
        <v>11</v>
      </c>
      <c r="C1097" s="412">
        <v>2024</v>
      </c>
      <c r="D1097" s="428" t="s">
        <v>6213</v>
      </c>
      <c r="E1097" s="428" t="s">
        <v>6214</v>
      </c>
      <c r="F1097" s="429"/>
      <c r="G1097" s="429" t="s">
        <v>6148</v>
      </c>
      <c r="H1097" s="412" t="s">
        <v>35</v>
      </c>
      <c r="I1097" s="412"/>
      <c r="J1097" s="852"/>
      <c r="K1097" s="418" t="s">
        <v>518</v>
      </c>
    </row>
    <row r="1098" spans="1:11" ht="33">
      <c r="A1098" s="410" t="s">
        <v>6215</v>
      </c>
      <c r="B1098" s="412">
        <v>11</v>
      </c>
      <c r="C1098" s="412">
        <v>2024</v>
      </c>
      <c r="D1098" s="428" t="s">
        <v>6216</v>
      </c>
      <c r="E1098" s="428" t="s">
        <v>6217</v>
      </c>
      <c r="F1098" s="429"/>
      <c r="G1098" s="429" t="s">
        <v>6148</v>
      </c>
      <c r="H1098" s="412" t="s">
        <v>35</v>
      </c>
      <c r="I1098" s="412"/>
      <c r="J1098" s="852"/>
      <c r="K1098" s="418" t="s">
        <v>518</v>
      </c>
    </row>
    <row r="1099" spans="1:11" ht="16.5">
      <c r="A1099" s="410" t="s">
        <v>6218</v>
      </c>
      <c r="B1099" s="412">
        <v>11</v>
      </c>
      <c r="C1099" s="412">
        <v>2024</v>
      </c>
      <c r="D1099" s="428" t="s">
        <v>6219</v>
      </c>
      <c r="E1099" s="428" t="s">
        <v>6220</v>
      </c>
      <c r="F1099" s="429"/>
      <c r="G1099" s="429" t="s">
        <v>6148</v>
      </c>
      <c r="H1099" s="412" t="s">
        <v>35</v>
      </c>
      <c r="I1099" s="412"/>
      <c r="J1099" s="852"/>
      <c r="K1099" s="418" t="s">
        <v>518</v>
      </c>
    </row>
    <row r="1100" spans="1:11" ht="16.5">
      <c r="A1100" s="410" t="s">
        <v>6221</v>
      </c>
      <c r="B1100" s="412">
        <v>11</v>
      </c>
      <c r="C1100" s="412">
        <v>2024</v>
      </c>
      <c r="D1100" s="428" t="s">
        <v>6222</v>
      </c>
      <c r="E1100" s="428" t="s">
        <v>6223</v>
      </c>
      <c r="F1100" s="429"/>
      <c r="G1100" s="429" t="s">
        <v>6148</v>
      </c>
      <c r="H1100" s="412" t="s">
        <v>35</v>
      </c>
      <c r="I1100" s="412"/>
      <c r="J1100" s="852"/>
      <c r="K1100" s="418" t="s">
        <v>518</v>
      </c>
    </row>
    <row r="1101" spans="1:11" ht="16.5">
      <c r="A1101" s="410" t="s">
        <v>6224</v>
      </c>
      <c r="B1101" s="412">
        <v>11</v>
      </c>
      <c r="C1101" s="412">
        <v>2024</v>
      </c>
      <c r="D1101" s="428" t="s">
        <v>6225</v>
      </c>
      <c r="E1101" s="428" t="s">
        <v>6226</v>
      </c>
      <c r="F1101" s="429"/>
      <c r="G1101" s="429" t="s">
        <v>6148</v>
      </c>
      <c r="H1101" s="412" t="s">
        <v>35</v>
      </c>
      <c r="I1101" s="412"/>
      <c r="J1101" s="852"/>
      <c r="K1101" s="418" t="s">
        <v>518</v>
      </c>
    </row>
    <row r="1102" spans="1:11" ht="16.5">
      <c r="A1102" s="410" t="s">
        <v>6227</v>
      </c>
      <c r="B1102" s="412">
        <v>11</v>
      </c>
      <c r="C1102" s="412">
        <v>2024</v>
      </c>
      <c r="D1102" s="428" t="s">
        <v>6228</v>
      </c>
      <c r="E1102" s="428" t="s">
        <v>6229</v>
      </c>
      <c r="F1102" s="429"/>
      <c r="G1102" s="429" t="s">
        <v>6148</v>
      </c>
      <c r="H1102" s="412" t="s">
        <v>35</v>
      </c>
      <c r="I1102" s="412"/>
      <c r="J1102" s="852"/>
      <c r="K1102" s="418" t="s">
        <v>518</v>
      </c>
    </row>
    <row r="1103" spans="1:11" ht="16.5">
      <c r="A1103" s="410" t="s">
        <v>6230</v>
      </c>
      <c r="B1103" s="412">
        <v>11</v>
      </c>
      <c r="C1103" s="412">
        <v>2024</v>
      </c>
      <c r="D1103" s="428" t="s">
        <v>6231</v>
      </c>
      <c r="E1103" s="428" t="s">
        <v>6232</v>
      </c>
      <c r="F1103" s="429"/>
      <c r="G1103" s="429" t="s">
        <v>6148</v>
      </c>
      <c r="H1103" s="412" t="s">
        <v>35</v>
      </c>
      <c r="I1103" s="412"/>
      <c r="J1103" s="852"/>
      <c r="K1103" s="418" t="s">
        <v>518</v>
      </c>
    </row>
    <row r="1104" spans="1:11" ht="16.5">
      <c r="A1104" s="410" t="s">
        <v>6233</v>
      </c>
      <c r="B1104" s="412">
        <v>11</v>
      </c>
      <c r="C1104" s="412">
        <v>2024</v>
      </c>
      <c r="D1104" s="428" t="s">
        <v>6234</v>
      </c>
      <c r="E1104" s="428" t="s">
        <v>6235</v>
      </c>
      <c r="F1104" s="429"/>
      <c r="G1104" s="429" t="s">
        <v>6148</v>
      </c>
      <c r="H1104" s="412" t="s">
        <v>35</v>
      </c>
      <c r="I1104" s="412"/>
      <c r="J1104" s="852"/>
      <c r="K1104" s="418" t="s">
        <v>518</v>
      </c>
    </row>
    <row r="1105" spans="1:11" ht="33">
      <c r="A1105" s="410" t="s">
        <v>6236</v>
      </c>
      <c r="B1105" s="412">
        <v>11</v>
      </c>
      <c r="C1105" s="412">
        <v>2024</v>
      </c>
      <c r="D1105" s="428" t="s">
        <v>6237</v>
      </c>
      <c r="E1105" s="428" t="s">
        <v>6238</v>
      </c>
      <c r="F1105" s="429"/>
      <c r="G1105" s="429" t="s">
        <v>6148</v>
      </c>
      <c r="H1105" s="412" t="s">
        <v>35</v>
      </c>
      <c r="I1105" s="412"/>
      <c r="J1105" s="852"/>
      <c r="K1105" s="418" t="s">
        <v>518</v>
      </c>
    </row>
    <row r="1106" spans="1:11" ht="16.5">
      <c r="A1106" s="410" t="s">
        <v>6239</v>
      </c>
      <c r="B1106" s="412">
        <v>11</v>
      </c>
      <c r="C1106" s="412">
        <v>2024</v>
      </c>
      <c r="D1106" s="428" t="s">
        <v>6240</v>
      </c>
      <c r="E1106" s="428" t="s">
        <v>6241</v>
      </c>
      <c r="F1106" s="429"/>
      <c r="G1106" s="429" t="s">
        <v>6148</v>
      </c>
      <c r="H1106" s="412" t="s">
        <v>35</v>
      </c>
      <c r="I1106" s="412"/>
      <c r="J1106" s="852"/>
      <c r="K1106" s="418" t="s">
        <v>518</v>
      </c>
    </row>
    <row r="1107" spans="1:11" ht="16.5">
      <c r="A1107" s="410" t="s">
        <v>6242</v>
      </c>
      <c r="B1107" s="412">
        <v>11</v>
      </c>
      <c r="C1107" s="412">
        <v>2024</v>
      </c>
      <c r="D1107" s="428" t="s">
        <v>6243</v>
      </c>
      <c r="E1107" s="428" t="s">
        <v>6244</v>
      </c>
      <c r="F1107" s="429"/>
      <c r="G1107" s="429" t="s">
        <v>6148</v>
      </c>
      <c r="H1107" s="412" t="s">
        <v>35</v>
      </c>
      <c r="I1107" s="412"/>
      <c r="J1107" s="852"/>
      <c r="K1107" s="418" t="s">
        <v>518</v>
      </c>
    </row>
    <row r="1108" spans="1:11" ht="33">
      <c r="A1108" s="410" t="s">
        <v>6245</v>
      </c>
      <c r="B1108" s="412">
        <v>11</v>
      </c>
      <c r="C1108" s="412">
        <v>2024</v>
      </c>
      <c r="D1108" s="428" t="s">
        <v>6246</v>
      </c>
      <c r="E1108" s="428" t="s">
        <v>6247</v>
      </c>
      <c r="F1108" s="429"/>
      <c r="G1108" s="429" t="s">
        <v>6148</v>
      </c>
      <c r="H1108" s="412" t="s">
        <v>35</v>
      </c>
      <c r="I1108" s="412"/>
      <c r="J1108" s="852"/>
      <c r="K1108" s="418" t="s">
        <v>518</v>
      </c>
    </row>
    <row r="1109" spans="1:11" ht="16.5">
      <c r="A1109" s="410" t="s">
        <v>6248</v>
      </c>
      <c r="B1109" s="412">
        <v>11</v>
      </c>
      <c r="C1109" s="412">
        <v>2024</v>
      </c>
      <c r="D1109" s="428" t="s">
        <v>6249</v>
      </c>
      <c r="E1109" s="428" t="s">
        <v>6250</v>
      </c>
      <c r="F1109" s="429"/>
      <c r="G1109" s="429" t="s">
        <v>6148</v>
      </c>
      <c r="H1109" s="412" t="s">
        <v>35</v>
      </c>
      <c r="I1109" s="412"/>
      <c r="J1109" s="852"/>
      <c r="K1109" s="418" t="s">
        <v>518</v>
      </c>
    </row>
    <row r="1110" spans="1:11" ht="16.5">
      <c r="A1110" s="410" t="s">
        <v>6251</v>
      </c>
      <c r="B1110" s="412">
        <v>11</v>
      </c>
      <c r="C1110" s="412">
        <v>2024</v>
      </c>
      <c r="D1110" s="428" t="s">
        <v>6252</v>
      </c>
      <c r="E1110" s="428" t="s">
        <v>6253</v>
      </c>
      <c r="F1110" s="429"/>
      <c r="G1110" s="429" t="s">
        <v>6148</v>
      </c>
      <c r="H1110" s="412" t="s">
        <v>35</v>
      </c>
      <c r="I1110" s="412"/>
      <c r="J1110" s="852"/>
      <c r="K1110" s="418" t="s">
        <v>518</v>
      </c>
    </row>
    <row r="1111" spans="1:11" ht="16.5">
      <c r="A1111" s="410" t="s">
        <v>6254</v>
      </c>
      <c r="B1111" s="412">
        <v>11</v>
      </c>
      <c r="C1111" s="412">
        <v>2024</v>
      </c>
      <c r="D1111" s="428" t="s">
        <v>6255</v>
      </c>
      <c r="E1111" s="428" t="s">
        <v>6256</v>
      </c>
      <c r="F1111" s="429"/>
      <c r="G1111" s="429" t="s">
        <v>6148</v>
      </c>
      <c r="H1111" s="412" t="s">
        <v>35</v>
      </c>
      <c r="I1111" s="412"/>
      <c r="J1111" s="852"/>
      <c r="K1111" s="418" t="s">
        <v>518</v>
      </c>
    </row>
    <row r="1112" spans="1:11" ht="16.5">
      <c r="A1112" s="410" t="s">
        <v>6257</v>
      </c>
      <c r="B1112" s="412">
        <v>11</v>
      </c>
      <c r="C1112" s="412">
        <v>2024</v>
      </c>
      <c r="D1112" s="428" t="s">
        <v>6258</v>
      </c>
      <c r="E1112" s="428" t="s">
        <v>6259</v>
      </c>
      <c r="F1112" s="429"/>
      <c r="G1112" s="429" t="s">
        <v>6148</v>
      </c>
      <c r="H1112" s="412" t="s">
        <v>35</v>
      </c>
      <c r="I1112" s="412"/>
      <c r="J1112" s="852"/>
      <c r="K1112" s="418" t="s">
        <v>518</v>
      </c>
    </row>
    <row r="1113" spans="1:11" ht="33">
      <c r="A1113" s="410" t="s">
        <v>6260</v>
      </c>
      <c r="B1113" s="412">
        <v>11</v>
      </c>
      <c r="C1113" s="412">
        <v>2024</v>
      </c>
      <c r="D1113" s="428" t="s">
        <v>6261</v>
      </c>
      <c r="E1113" s="428" t="s">
        <v>6262</v>
      </c>
      <c r="F1113" s="429"/>
      <c r="G1113" s="429" t="s">
        <v>6148</v>
      </c>
      <c r="H1113" s="412" t="s">
        <v>35</v>
      </c>
      <c r="I1113" s="412"/>
      <c r="J1113" s="852"/>
      <c r="K1113" s="418" t="s">
        <v>518</v>
      </c>
    </row>
    <row r="1114" spans="1:11" ht="16.5">
      <c r="A1114" s="410" t="s">
        <v>6263</v>
      </c>
      <c r="B1114" s="412">
        <v>11</v>
      </c>
      <c r="C1114" s="412">
        <v>2024</v>
      </c>
      <c r="D1114" s="428" t="s">
        <v>6264</v>
      </c>
      <c r="E1114" s="428" t="s">
        <v>6265</v>
      </c>
      <c r="F1114" s="429"/>
      <c r="G1114" s="429" t="s">
        <v>6148</v>
      </c>
      <c r="H1114" s="412" t="s">
        <v>35</v>
      </c>
      <c r="I1114" s="412"/>
      <c r="J1114" s="852"/>
      <c r="K1114" s="418" t="s">
        <v>518</v>
      </c>
    </row>
    <row r="1115" spans="1:11" ht="16.5">
      <c r="A1115" s="410" t="s">
        <v>6266</v>
      </c>
      <c r="B1115" s="412">
        <v>11</v>
      </c>
      <c r="C1115" s="412">
        <v>2024</v>
      </c>
      <c r="D1115" s="428" t="s">
        <v>6267</v>
      </c>
      <c r="E1115" s="428" t="s">
        <v>6268</v>
      </c>
      <c r="F1115" s="429"/>
      <c r="G1115" s="429" t="s">
        <v>6148</v>
      </c>
      <c r="H1115" s="412" t="s">
        <v>35</v>
      </c>
      <c r="I1115" s="412"/>
      <c r="J1115" s="852"/>
      <c r="K1115" s="418" t="s">
        <v>518</v>
      </c>
    </row>
    <row r="1116" spans="1:11" ht="16.5">
      <c r="A1116" s="410" t="s">
        <v>6269</v>
      </c>
      <c r="B1116" s="412">
        <v>11</v>
      </c>
      <c r="C1116" s="412">
        <v>2024</v>
      </c>
      <c r="D1116" s="428" t="s">
        <v>6270</v>
      </c>
      <c r="E1116" s="428" t="s">
        <v>6271</v>
      </c>
      <c r="F1116" s="429"/>
      <c r="G1116" s="429" t="s">
        <v>6148</v>
      </c>
      <c r="H1116" s="412" t="s">
        <v>35</v>
      </c>
      <c r="I1116" s="412"/>
      <c r="J1116" s="852"/>
      <c r="K1116" s="418" t="s">
        <v>518</v>
      </c>
    </row>
    <row r="1117" spans="1:11" ht="16.5">
      <c r="A1117" s="410" t="s">
        <v>6272</v>
      </c>
      <c r="B1117" s="412">
        <v>11</v>
      </c>
      <c r="C1117" s="412">
        <v>2024</v>
      </c>
      <c r="D1117" s="428" t="s">
        <v>6273</v>
      </c>
      <c r="E1117" s="428" t="s">
        <v>6274</v>
      </c>
      <c r="F1117" s="429"/>
      <c r="G1117" s="429" t="s">
        <v>6148</v>
      </c>
      <c r="H1117" s="412" t="s">
        <v>35</v>
      </c>
      <c r="I1117" s="412"/>
      <c r="J1117" s="852"/>
      <c r="K1117" s="418" t="s">
        <v>518</v>
      </c>
    </row>
    <row r="1118" spans="1:11" ht="33">
      <c r="A1118" s="410" t="s">
        <v>6275</v>
      </c>
      <c r="B1118" s="412">
        <v>11</v>
      </c>
      <c r="C1118" s="412">
        <v>2024</v>
      </c>
      <c r="D1118" s="428" t="s">
        <v>6276</v>
      </c>
      <c r="E1118" s="428" t="s">
        <v>6277</v>
      </c>
      <c r="F1118" s="429"/>
      <c r="G1118" s="429" t="s">
        <v>6148</v>
      </c>
      <c r="H1118" s="412" t="s">
        <v>35</v>
      </c>
      <c r="I1118" s="412"/>
      <c r="J1118" s="852"/>
      <c r="K1118" s="418" t="s">
        <v>518</v>
      </c>
    </row>
    <row r="1119" spans="1:11" ht="16.5">
      <c r="A1119" s="410" t="s">
        <v>6278</v>
      </c>
      <c r="B1119" s="412">
        <v>11</v>
      </c>
      <c r="C1119" s="412">
        <v>2024</v>
      </c>
      <c r="D1119" s="428" t="s">
        <v>6279</v>
      </c>
      <c r="E1119" s="428" t="s">
        <v>6280</v>
      </c>
      <c r="F1119" s="429"/>
      <c r="G1119" s="429" t="s">
        <v>6148</v>
      </c>
      <c r="H1119" s="412" t="s">
        <v>35</v>
      </c>
      <c r="I1119" s="412"/>
      <c r="J1119" s="852"/>
      <c r="K1119" s="418" t="s">
        <v>518</v>
      </c>
    </row>
    <row r="1120" spans="1:11" ht="16.5">
      <c r="A1120" s="410" t="s">
        <v>6281</v>
      </c>
      <c r="B1120" s="412">
        <v>11</v>
      </c>
      <c r="C1120" s="412">
        <v>2024</v>
      </c>
      <c r="D1120" s="428" t="s">
        <v>6282</v>
      </c>
      <c r="E1120" s="428" t="s">
        <v>6283</v>
      </c>
      <c r="F1120" s="429"/>
      <c r="G1120" s="429" t="s">
        <v>6148</v>
      </c>
      <c r="H1120" s="412" t="s">
        <v>35</v>
      </c>
      <c r="I1120" s="412"/>
      <c r="J1120" s="852"/>
      <c r="K1120" s="418" t="s">
        <v>518</v>
      </c>
    </row>
    <row r="1121" spans="1:11" ht="16.5">
      <c r="A1121" s="410" t="s">
        <v>6284</v>
      </c>
      <c r="B1121" s="412">
        <v>11</v>
      </c>
      <c r="C1121" s="412">
        <v>2024</v>
      </c>
      <c r="D1121" s="428" t="s">
        <v>6285</v>
      </c>
      <c r="E1121" s="428" t="s">
        <v>6286</v>
      </c>
      <c r="F1121" s="429"/>
      <c r="G1121" s="429" t="s">
        <v>6148</v>
      </c>
      <c r="H1121" s="412" t="s">
        <v>35</v>
      </c>
      <c r="I1121" s="412"/>
      <c r="J1121" s="852"/>
      <c r="K1121" s="418" t="s">
        <v>518</v>
      </c>
    </row>
    <row r="1122" spans="1:11" ht="16.5">
      <c r="A1122" s="410" t="s">
        <v>6287</v>
      </c>
      <c r="B1122" s="412">
        <v>11</v>
      </c>
      <c r="C1122" s="412">
        <v>2024</v>
      </c>
      <c r="D1122" s="428" t="s">
        <v>6288</v>
      </c>
      <c r="E1122" s="428" t="s">
        <v>6289</v>
      </c>
      <c r="F1122" s="429"/>
      <c r="G1122" s="429" t="s">
        <v>6148</v>
      </c>
      <c r="H1122" s="412" t="s">
        <v>35</v>
      </c>
      <c r="I1122" s="412"/>
      <c r="J1122" s="852"/>
      <c r="K1122" s="418" t="s">
        <v>518</v>
      </c>
    </row>
    <row r="1123" spans="1:11" ht="16.5">
      <c r="A1123" s="410" t="s">
        <v>6290</v>
      </c>
      <c r="B1123" s="412">
        <v>11</v>
      </c>
      <c r="C1123" s="412">
        <v>2024</v>
      </c>
      <c r="D1123" s="428" t="s">
        <v>6291</v>
      </c>
      <c r="E1123" s="428" t="s">
        <v>6292</v>
      </c>
      <c r="F1123" s="429"/>
      <c r="G1123" s="429" t="s">
        <v>6148</v>
      </c>
      <c r="H1123" s="412" t="s">
        <v>35</v>
      </c>
      <c r="I1123" s="412"/>
      <c r="J1123" s="852"/>
      <c r="K1123" s="418" t="s">
        <v>518</v>
      </c>
    </row>
    <row r="1124" spans="1:11" ht="16.5">
      <c r="A1124" s="410" t="s">
        <v>6293</v>
      </c>
      <c r="B1124" s="412">
        <v>11</v>
      </c>
      <c r="C1124" s="412">
        <v>2024</v>
      </c>
      <c r="D1124" s="428" t="s">
        <v>6294</v>
      </c>
      <c r="E1124" s="428" t="s">
        <v>6295</v>
      </c>
      <c r="F1124" s="429"/>
      <c r="G1124" s="429" t="s">
        <v>6148</v>
      </c>
      <c r="H1124" s="412" t="s">
        <v>35</v>
      </c>
      <c r="I1124" s="412"/>
      <c r="J1124" s="852"/>
      <c r="K1124" s="418" t="s">
        <v>518</v>
      </c>
    </row>
    <row r="1125" spans="1:11" ht="16.5">
      <c r="A1125" s="410" t="s">
        <v>6296</v>
      </c>
      <c r="B1125" s="412">
        <v>11</v>
      </c>
      <c r="C1125" s="412">
        <v>2024</v>
      </c>
      <c r="D1125" s="428" t="s">
        <v>6297</v>
      </c>
      <c r="E1125" s="428" t="s">
        <v>6298</v>
      </c>
      <c r="F1125" s="429"/>
      <c r="G1125" s="429" t="s">
        <v>6148</v>
      </c>
      <c r="H1125" s="412" t="s">
        <v>35</v>
      </c>
      <c r="I1125" s="412"/>
      <c r="J1125" s="852"/>
      <c r="K1125" s="418" t="s">
        <v>518</v>
      </c>
    </row>
    <row r="1126" spans="1:11" ht="16.5">
      <c r="A1126" s="410" t="s">
        <v>6299</v>
      </c>
      <c r="B1126" s="412">
        <v>11</v>
      </c>
      <c r="C1126" s="412">
        <v>2024</v>
      </c>
      <c r="D1126" s="428" t="s">
        <v>6300</v>
      </c>
      <c r="E1126" s="428" t="s">
        <v>6301</v>
      </c>
      <c r="F1126" s="429"/>
      <c r="G1126" s="429" t="s">
        <v>6148</v>
      </c>
      <c r="H1126" s="412" t="s">
        <v>35</v>
      </c>
      <c r="I1126" s="412"/>
      <c r="J1126" s="852"/>
      <c r="K1126" s="418" t="s">
        <v>518</v>
      </c>
    </row>
    <row r="1127" spans="1:11" ht="16.5">
      <c r="A1127" s="410" t="s">
        <v>6302</v>
      </c>
      <c r="B1127" s="412">
        <v>11</v>
      </c>
      <c r="C1127" s="412">
        <v>2024</v>
      </c>
      <c r="D1127" s="428" t="s">
        <v>6303</v>
      </c>
      <c r="E1127" s="428" t="s">
        <v>6304</v>
      </c>
      <c r="F1127" s="429"/>
      <c r="G1127" s="429" t="s">
        <v>6148</v>
      </c>
      <c r="H1127" s="412" t="s">
        <v>35</v>
      </c>
      <c r="I1127" s="412"/>
      <c r="J1127" s="852"/>
      <c r="K1127" s="418" t="s">
        <v>518</v>
      </c>
    </row>
    <row r="1128" spans="1:11" ht="16.5">
      <c r="A1128" s="410" t="s">
        <v>6305</v>
      </c>
      <c r="B1128" s="412">
        <v>11</v>
      </c>
      <c r="C1128" s="412">
        <v>2024</v>
      </c>
      <c r="D1128" s="428" t="s">
        <v>6306</v>
      </c>
      <c r="E1128" s="428" t="s">
        <v>6307</v>
      </c>
      <c r="F1128" s="429"/>
      <c r="G1128" s="429" t="s">
        <v>6148</v>
      </c>
      <c r="H1128" s="412" t="s">
        <v>35</v>
      </c>
      <c r="I1128" s="412"/>
      <c r="J1128" s="852"/>
      <c r="K1128" s="418" t="s">
        <v>518</v>
      </c>
    </row>
    <row r="1129" spans="1:11" ht="16.5">
      <c r="A1129" s="410" t="s">
        <v>6308</v>
      </c>
      <c r="B1129" s="412">
        <v>11</v>
      </c>
      <c r="C1129" s="412">
        <v>2024</v>
      </c>
      <c r="D1129" s="428" t="s">
        <v>6309</v>
      </c>
      <c r="E1129" s="428" t="s">
        <v>6310</v>
      </c>
      <c r="F1129" s="429"/>
      <c r="G1129" s="429" t="s">
        <v>6148</v>
      </c>
      <c r="H1129" s="412" t="s">
        <v>35</v>
      </c>
      <c r="I1129" s="412"/>
      <c r="J1129" s="852"/>
      <c r="K1129" s="418" t="s">
        <v>518</v>
      </c>
    </row>
    <row r="1130" spans="1:11" ht="16.5">
      <c r="A1130" s="410" t="s">
        <v>6311</v>
      </c>
      <c r="B1130" s="412">
        <v>11</v>
      </c>
      <c r="C1130" s="412">
        <v>2024</v>
      </c>
      <c r="D1130" s="428" t="s">
        <v>6312</v>
      </c>
      <c r="E1130" s="428" t="s">
        <v>6313</v>
      </c>
      <c r="F1130" s="429"/>
      <c r="G1130" s="429" t="s">
        <v>6148</v>
      </c>
      <c r="H1130" s="412" t="s">
        <v>35</v>
      </c>
      <c r="I1130" s="412"/>
      <c r="J1130" s="852"/>
      <c r="K1130" s="418" t="s">
        <v>518</v>
      </c>
    </row>
    <row r="1131" spans="1:11" ht="16.5">
      <c r="A1131" s="410" t="s">
        <v>6314</v>
      </c>
      <c r="B1131" s="412">
        <v>11</v>
      </c>
      <c r="C1131" s="412">
        <v>2024</v>
      </c>
      <c r="D1131" s="428" t="s">
        <v>6315</v>
      </c>
      <c r="E1131" s="428" t="s">
        <v>6316</v>
      </c>
      <c r="F1131" s="429"/>
      <c r="G1131" s="429" t="s">
        <v>6148</v>
      </c>
      <c r="H1131" s="412" t="s">
        <v>35</v>
      </c>
      <c r="I1131" s="412"/>
      <c r="J1131" s="852"/>
      <c r="K1131" s="418" t="s">
        <v>518</v>
      </c>
    </row>
    <row r="1132" spans="1:11" ht="16.5">
      <c r="A1132" s="410" t="s">
        <v>6317</v>
      </c>
      <c r="B1132" s="412">
        <v>11</v>
      </c>
      <c r="C1132" s="412">
        <v>2024</v>
      </c>
      <c r="D1132" s="428" t="s">
        <v>6318</v>
      </c>
      <c r="E1132" s="428" t="s">
        <v>6319</v>
      </c>
      <c r="F1132" s="429"/>
      <c r="G1132" s="429" t="s">
        <v>6148</v>
      </c>
      <c r="H1132" s="412" t="s">
        <v>35</v>
      </c>
      <c r="I1132" s="412"/>
      <c r="J1132" s="852"/>
      <c r="K1132" s="418" t="s">
        <v>518</v>
      </c>
    </row>
    <row r="1133" spans="1:11" ht="16.5">
      <c r="A1133" s="410" t="s">
        <v>6320</v>
      </c>
      <c r="B1133" s="412">
        <v>11</v>
      </c>
      <c r="C1133" s="412">
        <v>2024</v>
      </c>
      <c r="D1133" s="428" t="s">
        <v>6321</v>
      </c>
      <c r="E1133" s="428" t="s">
        <v>6322</v>
      </c>
      <c r="F1133" s="429"/>
      <c r="G1133" s="429" t="s">
        <v>6148</v>
      </c>
      <c r="H1133" s="412" t="s">
        <v>35</v>
      </c>
      <c r="I1133" s="412"/>
      <c r="J1133" s="852"/>
      <c r="K1133" s="418" t="s">
        <v>518</v>
      </c>
    </row>
    <row r="1134" spans="1:11" ht="16.5">
      <c r="A1134" s="410" t="s">
        <v>6323</v>
      </c>
      <c r="B1134" s="412">
        <v>11</v>
      </c>
      <c r="C1134" s="412">
        <v>2024</v>
      </c>
      <c r="D1134" s="428" t="s">
        <v>6324</v>
      </c>
      <c r="E1134" s="428" t="s">
        <v>6325</v>
      </c>
      <c r="F1134" s="429"/>
      <c r="G1134" s="429" t="s">
        <v>6148</v>
      </c>
      <c r="H1134" s="412" t="s">
        <v>35</v>
      </c>
      <c r="I1134" s="412"/>
      <c r="J1134" s="852"/>
      <c r="K1134" s="418" t="s">
        <v>518</v>
      </c>
    </row>
    <row r="1135" spans="1:11" ht="16.5">
      <c r="A1135" s="410" t="s">
        <v>6326</v>
      </c>
      <c r="B1135" s="412">
        <v>11</v>
      </c>
      <c r="C1135" s="412">
        <v>2024</v>
      </c>
      <c r="D1135" s="428" t="s">
        <v>6327</v>
      </c>
      <c r="E1135" s="428" t="s">
        <v>6328</v>
      </c>
      <c r="F1135" s="429"/>
      <c r="G1135" s="429" t="s">
        <v>6148</v>
      </c>
      <c r="H1135" s="412" t="s">
        <v>35</v>
      </c>
      <c r="I1135" s="412"/>
      <c r="J1135" s="852"/>
      <c r="K1135" s="418" t="s">
        <v>518</v>
      </c>
    </row>
    <row r="1136" spans="1:11" ht="16.5">
      <c r="A1136" s="410" t="s">
        <v>6329</v>
      </c>
      <c r="B1136" s="412">
        <v>11</v>
      </c>
      <c r="C1136" s="412">
        <v>2024</v>
      </c>
      <c r="D1136" s="428" t="s">
        <v>6330</v>
      </c>
      <c r="E1136" s="428" t="s">
        <v>6331</v>
      </c>
      <c r="F1136" s="429"/>
      <c r="G1136" s="429" t="s">
        <v>6148</v>
      </c>
      <c r="H1136" s="412" t="s">
        <v>35</v>
      </c>
      <c r="I1136" s="412"/>
      <c r="J1136" s="852"/>
      <c r="K1136" s="418" t="s">
        <v>518</v>
      </c>
    </row>
    <row r="1137" spans="1:11" ht="16.5">
      <c r="A1137" s="410" t="s">
        <v>6332</v>
      </c>
      <c r="B1137" s="412">
        <v>11</v>
      </c>
      <c r="C1137" s="412">
        <v>2024</v>
      </c>
      <c r="D1137" s="428" t="s">
        <v>6333</v>
      </c>
      <c r="E1137" s="428" t="s">
        <v>6334</v>
      </c>
      <c r="F1137" s="429"/>
      <c r="G1137" s="429" t="s">
        <v>6148</v>
      </c>
      <c r="H1137" s="412" t="s">
        <v>35</v>
      </c>
      <c r="I1137" s="412"/>
      <c r="J1137" s="852"/>
      <c r="K1137" s="418" t="s">
        <v>518</v>
      </c>
    </row>
    <row r="1138" spans="1:11" ht="16.5">
      <c r="A1138" s="410" t="s">
        <v>6335</v>
      </c>
      <c r="B1138" s="412">
        <v>11</v>
      </c>
      <c r="C1138" s="412">
        <v>2024</v>
      </c>
      <c r="D1138" s="428" t="s">
        <v>6336</v>
      </c>
      <c r="E1138" s="428" t="s">
        <v>6337</v>
      </c>
      <c r="F1138" s="429"/>
      <c r="G1138" s="429" t="s">
        <v>6148</v>
      </c>
      <c r="H1138" s="412" t="s">
        <v>35</v>
      </c>
      <c r="I1138" s="412"/>
      <c r="J1138" s="852"/>
      <c r="K1138" s="418" t="s">
        <v>518</v>
      </c>
    </row>
    <row r="1139" spans="1:11" ht="16.5">
      <c r="A1139" s="410" t="s">
        <v>6338</v>
      </c>
      <c r="B1139" s="412">
        <v>11</v>
      </c>
      <c r="C1139" s="412">
        <v>2024</v>
      </c>
      <c r="D1139" s="428" t="s">
        <v>6339</v>
      </c>
      <c r="E1139" s="428" t="s">
        <v>6340</v>
      </c>
      <c r="F1139" s="429"/>
      <c r="G1139" s="429" t="s">
        <v>6148</v>
      </c>
      <c r="H1139" s="412" t="s">
        <v>35</v>
      </c>
      <c r="I1139" s="412"/>
      <c r="J1139" s="852"/>
      <c r="K1139" s="418" t="s">
        <v>518</v>
      </c>
    </row>
    <row r="1140" spans="1:11" ht="16.5">
      <c r="A1140" s="410" t="s">
        <v>6341</v>
      </c>
      <c r="B1140" s="412">
        <v>11</v>
      </c>
      <c r="C1140" s="412">
        <v>2024</v>
      </c>
      <c r="D1140" s="428" t="s">
        <v>6342</v>
      </c>
      <c r="E1140" s="428" t="s">
        <v>6343</v>
      </c>
      <c r="F1140" s="429"/>
      <c r="G1140" s="429" t="s">
        <v>6148</v>
      </c>
      <c r="H1140" s="412" t="s">
        <v>35</v>
      </c>
      <c r="I1140" s="412"/>
      <c r="J1140" s="852"/>
      <c r="K1140" s="418" t="s">
        <v>518</v>
      </c>
    </row>
    <row r="1141" spans="1:11" ht="16.5">
      <c r="A1141" s="410" t="s">
        <v>6344</v>
      </c>
      <c r="B1141" s="412">
        <v>11</v>
      </c>
      <c r="C1141" s="412">
        <v>2024</v>
      </c>
      <c r="D1141" s="428" t="s">
        <v>6345</v>
      </c>
      <c r="E1141" s="428" t="s">
        <v>6346</v>
      </c>
      <c r="F1141" s="429"/>
      <c r="G1141" s="429" t="s">
        <v>6148</v>
      </c>
      <c r="H1141" s="412" t="s">
        <v>35</v>
      </c>
      <c r="I1141" s="412"/>
      <c r="J1141" s="852"/>
      <c r="K1141" s="418" t="s">
        <v>518</v>
      </c>
    </row>
    <row r="1142" spans="1:11" ht="16.5">
      <c r="A1142" s="410" t="s">
        <v>6347</v>
      </c>
      <c r="B1142" s="412">
        <v>11</v>
      </c>
      <c r="C1142" s="412">
        <v>2024</v>
      </c>
      <c r="D1142" s="428" t="s">
        <v>6348</v>
      </c>
      <c r="E1142" s="428" t="s">
        <v>6349</v>
      </c>
      <c r="F1142" s="429"/>
      <c r="G1142" s="429" t="s">
        <v>6148</v>
      </c>
      <c r="H1142" s="412" t="s">
        <v>35</v>
      </c>
      <c r="I1142" s="412"/>
      <c r="J1142" s="852"/>
      <c r="K1142" s="418" t="s">
        <v>518</v>
      </c>
    </row>
    <row r="1143" spans="1:11" ht="16.5">
      <c r="A1143" s="410" t="s">
        <v>6350</v>
      </c>
      <c r="B1143" s="412">
        <v>11</v>
      </c>
      <c r="C1143" s="412">
        <v>2024</v>
      </c>
      <c r="D1143" s="428" t="s">
        <v>6351</v>
      </c>
      <c r="E1143" s="428" t="s">
        <v>6352</v>
      </c>
      <c r="F1143" s="429"/>
      <c r="G1143" s="429" t="s">
        <v>6148</v>
      </c>
      <c r="H1143" s="412" t="s">
        <v>35</v>
      </c>
      <c r="I1143" s="412"/>
      <c r="J1143" s="852"/>
      <c r="K1143" s="418" t="s">
        <v>518</v>
      </c>
    </row>
    <row r="1144" spans="1:11" ht="16.5">
      <c r="A1144" s="410" t="s">
        <v>6353</v>
      </c>
      <c r="B1144" s="412">
        <v>11</v>
      </c>
      <c r="C1144" s="412">
        <v>2024</v>
      </c>
      <c r="D1144" s="428" t="s">
        <v>6354</v>
      </c>
      <c r="E1144" s="428" t="s">
        <v>6355</v>
      </c>
      <c r="F1144" s="429"/>
      <c r="G1144" s="429" t="s">
        <v>6148</v>
      </c>
      <c r="H1144" s="412" t="s">
        <v>35</v>
      </c>
      <c r="I1144" s="412"/>
      <c r="J1144" s="852"/>
      <c r="K1144" s="418" t="s">
        <v>518</v>
      </c>
    </row>
    <row r="1145" spans="1:11" ht="16.5">
      <c r="A1145" s="410" t="s">
        <v>6356</v>
      </c>
      <c r="B1145" s="412">
        <v>11</v>
      </c>
      <c r="C1145" s="412">
        <v>2024</v>
      </c>
      <c r="D1145" s="428" t="s">
        <v>6357</v>
      </c>
      <c r="E1145" s="428" t="s">
        <v>6358</v>
      </c>
      <c r="F1145" s="429"/>
      <c r="G1145" s="429" t="s">
        <v>6148</v>
      </c>
      <c r="H1145" s="412" t="s">
        <v>35</v>
      </c>
      <c r="I1145" s="412"/>
      <c r="J1145" s="852"/>
      <c r="K1145" s="418" t="s">
        <v>518</v>
      </c>
    </row>
    <row r="1146" spans="1:11" ht="16.5">
      <c r="A1146" s="410" t="s">
        <v>6359</v>
      </c>
      <c r="B1146" s="412">
        <v>11</v>
      </c>
      <c r="C1146" s="412">
        <v>2024</v>
      </c>
      <c r="D1146" s="428" t="s">
        <v>6360</v>
      </c>
      <c r="E1146" s="428" t="s">
        <v>6361</v>
      </c>
      <c r="F1146" s="429"/>
      <c r="G1146" s="429" t="s">
        <v>6148</v>
      </c>
      <c r="H1146" s="412" t="s">
        <v>35</v>
      </c>
      <c r="I1146" s="412"/>
      <c r="J1146" s="852"/>
      <c r="K1146" s="418" t="s">
        <v>518</v>
      </c>
    </row>
    <row r="1147" spans="1:11" ht="16.5">
      <c r="A1147" s="410" t="s">
        <v>6362</v>
      </c>
      <c r="B1147" s="412">
        <v>11</v>
      </c>
      <c r="C1147" s="412">
        <v>2024</v>
      </c>
      <c r="D1147" s="428" t="s">
        <v>6363</v>
      </c>
      <c r="E1147" s="428" t="s">
        <v>6364</v>
      </c>
      <c r="F1147" s="429"/>
      <c r="G1147" s="429" t="s">
        <v>6148</v>
      </c>
      <c r="H1147" s="412" t="s">
        <v>35</v>
      </c>
      <c r="I1147" s="412"/>
      <c r="J1147" s="852"/>
      <c r="K1147" s="418" t="s">
        <v>518</v>
      </c>
    </row>
    <row r="1148" spans="1:11" ht="16.5">
      <c r="A1148" s="410" t="s">
        <v>6365</v>
      </c>
      <c r="B1148" s="412">
        <v>11</v>
      </c>
      <c r="C1148" s="412">
        <v>2024</v>
      </c>
      <c r="D1148" s="428" t="s">
        <v>6366</v>
      </c>
      <c r="E1148" s="428" t="s">
        <v>6367</v>
      </c>
      <c r="F1148" s="429"/>
      <c r="G1148" s="429" t="s">
        <v>6148</v>
      </c>
      <c r="H1148" s="412" t="s">
        <v>35</v>
      </c>
      <c r="I1148" s="412"/>
      <c r="J1148" s="852"/>
      <c r="K1148" s="418" t="s">
        <v>518</v>
      </c>
    </row>
    <row r="1149" spans="1:11" ht="16.5">
      <c r="A1149" s="410" t="s">
        <v>6368</v>
      </c>
      <c r="B1149" s="412">
        <v>11</v>
      </c>
      <c r="C1149" s="412">
        <v>2024</v>
      </c>
      <c r="D1149" s="428" t="s">
        <v>6369</v>
      </c>
      <c r="E1149" s="428" t="s">
        <v>6370</v>
      </c>
      <c r="F1149" s="429"/>
      <c r="G1149" s="429" t="s">
        <v>6148</v>
      </c>
      <c r="H1149" s="412" t="s">
        <v>35</v>
      </c>
      <c r="I1149" s="412"/>
      <c r="J1149" s="852"/>
      <c r="K1149" s="418" t="s">
        <v>518</v>
      </c>
    </row>
    <row r="1150" spans="1:11" ht="16.5">
      <c r="A1150" s="410" t="s">
        <v>6371</v>
      </c>
      <c r="B1150" s="412">
        <v>11</v>
      </c>
      <c r="C1150" s="412">
        <v>2024</v>
      </c>
      <c r="D1150" s="428" t="s">
        <v>6372</v>
      </c>
      <c r="E1150" s="428" t="s">
        <v>6373</v>
      </c>
      <c r="F1150" s="429"/>
      <c r="G1150" s="429" t="s">
        <v>6148</v>
      </c>
      <c r="H1150" s="412" t="s">
        <v>35</v>
      </c>
      <c r="I1150" s="412"/>
      <c r="J1150" s="852"/>
      <c r="K1150" s="418" t="s">
        <v>518</v>
      </c>
    </row>
    <row r="1151" spans="1:11" ht="16.5">
      <c r="A1151" s="410" t="s">
        <v>6374</v>
      </c>
      <c r="B1151" s="412">
        <v>11</v>
      </c>
      <c r="C1151" s="412">
        <v>2024</v>
      </c>
      <c r="D1151" s="428" t="s">
        <v>6375</v>
      </c>
      <c r="E1151" s="428" t="s">
        <v>6376</v>
      </c>
      <c r="F1151" s="429"/>
      <c r="G1151" s="429" t="s">
        <v>6148</v>
      </c>
      <c r="H1151" s="412" t="s">
        <v>35</v>
      </c>
      <c r="I1151" s="412"/>
      <c r="J1151" s="852"/>
      <c r="K1151" s="418" t="s">
        <v>518</v>
      </c>
    </row>
    <row r="1152" spans="1:11" ht="16.5">
      <c r="A1152" s="410" t="s">
        <v>6377</v>
      </c>
      <c r="B1152" s="412">
        <v>11</v>
      </c>
      <c r="C1152" s="412">
        <v>2024</v>
      </c>
      <c r="D1152" s="428" t="s">
        <v>6378</v>
      </c>
      <c r="E1152" s="428" t="s">
        <v>6379</v>
      </c>
      <c r="F1152" s="429"/>
      <c r="G1152" s="429" t="s">
        <v>6148</v>
      </c>
      <c r="H1152" s="412" t="s">
        <v>35</v>
      </c>
      <c r="I1152" s="412"/>
      <c r="J1152" s="852"/>
      <c r="K1152" s="418" t="s">
        <v>518</v>
      </c>
    </row>
    <row r="1153" spans="1:11" ht="16.5">
      <c r="A1153" s="410" t="s">
        <v>6380</v>
      </c>
      <c r="B1153" s="412">
        <v>11</v>
      </c>
      <c r="C1153" s="412">
        <v>2024</v>
      </c>
      <c r="D1153" s="428" t="s">
        <v>6381</v>
      </c>
      <c r="E1153" s="428" t="s">
        <v>6382</v>
      </c>
      <c r="F1153" s="429"/>
      <c r="G1153" s="429" t="s">
        <v>6148</v>
      </c>
      <c r="H1153" s="412" t="s">
        <v>35</v>
      </c>
      <c r="I1153" s="412"/>
      <c r="J1153" s="852"/>
      <c r="K1153" s="418" t="s">
        <v>518</v>
      </c>
    </row>
    <row r="1154" spans="1:11" ht="16.5">
      <c r="A1154" s="410" t="s">
        <v>6383</v>
      </c>
      <c r="B1154" s="412">
        <v>11</v>
      </c>
      <c r="C1154" s="412">
        <v>2024</v>
      </c>
      <c r="D1154" s="428" t="s">
        <v>6384</v>
      </c>
      <c r="E1154" s="428" t="s">
        <v>6385</v>
      </c>
      <c r="F1154" s="429"/>
      <c r="G1154" s="429" t="s">
        <v>6148</v>
      </c>
      <c r="H1154" s="412" t="s">
        <v>35</v>
      </c>
      <c r="I1154" s="412"/>
      <c r="J1154" s="852"/>
      <c r="K1154" s="418" t="s">
        <v>518</v>
      </c>
    </row>
    <row r="1155" spans="1:11" ht="16.5">
      <c r="A1155" s="410" t="s">
        <v>6386</v>
      </c>
      <c r="B1155" s="412">
        <v>11</v>
      </c>
      <c r="C1155" s="412">
        <v>2024</v>
      </c>
      <c r="D1155" s="428" t="s">
        <v>6387</v>
      </c>
      <c r="E1155" s="428" t="s">
        <v>6388</v>
      </c>
      <c r="F1155" s="429"/>
      <c r="G1155" s="429" t="s">
        <v>6148</v>
      </c>
      <c r="H1155" s="412" t="s">
        <v>35</v>
      </c>
      <c r="I1155" s="412"/>
      <c r="J1155" s="852"/>
      <c r="K1155" s="418" t="s">
        <v>518</v>
      </c>
    </row>
    <row r="1156" spans="1:11" ht="33">
      <c r="A1156" s="410" t="s">
        <v>6389</v>
      </c>
      <c r="B1156" s="412">
        <v>11</v>
      </c>
      <c r="C1156" s="412">
        <v>2024</v>
      </c>
      <c r="D1156" s="428" t="s">
        <v>6390</v>
      </c>
      <c r="E1156" s="428" t="s">
        <v>6391</v>
      </c>
      <c r="F1156" s="429"/>
      <c r="G1156" s="429" t="s">
        <v>6148</v>
      </c>
      <c r="H1156" s="412" t="s">
        <v>35</v>
      </c>
      <c r="I1156" s="412"/>
      <c r="J1156" s="852"/>
      <c r="K1156" s="418" t="s">
        <v>518</v>
      </c>
    </row>
    <row r="1157" spans="1:11" ht="16.5">
      <c r="A1157" s="410" t="s">
        <v>6392</v>
      </c>
      <c r="B1157" s="412">
        <v>11</v>
      </c>
      <c r="C1157" s="412">
        <v>2024</v>
      </c>
      <c r="D1157" s="428" t="s">
        <v>6393</v>
      </c>
      <c r="E1157" s="428" t="s">
        <v>6394</v>
      </c>
      <c r="F1157" s="429"/>
      <c r="G1157" s="429" t="s">
        <v>6148</v>
      </c>
      <c r="H1157" s="412" t="s">
        <v>35</v>
      </c>
      <c r="I1157" s="412"/>
      <c r="J1157" s="852"/>
      <c r="K1157" s="418" t="s">
        <v>518</v>
      </c>
    </row>
    <row r="1158" spans="1:11" ht="16.5">
      <c r="A1158" s="410" t="s">
        <v>6395</v>
      </c>
      <c r="B1158" s="412">
        <v>11</v>
      </c>
      <c r="C1158" s="412">
        <v>2024</v>
      </c>
      <c r="D1158" s="428" t="s">
        <v>6396</v>
      </c>
      <c r="E1158" s="428" t="s">
        <v>6397</v>
      </c>
      <c r="F1158" s="429"/>
      <c r="G1158" s="429" t="s">
        <v>6148</v>
      </c>
      <c r="H1158" s="412" t="s">
        <v>35</v>
      </c>
      <c r="I1158" s="412"/>
      <c r="J1158" s="852"/>
      <c r="K1158" s="418" t="s">
        <v>518</v>
      </c>
    </row>
    <row r="1159" spans="1:11" ht="16.5">
      <c r="A1159" s="410" t="s">
        <v>6398</v>
      </c>
      <c r="B1159" s="412">
        <v>11</v>
      </c>
      <c r="C1159" s="412">
        <v>2024</v>
      </c>
      <c r="D1159" s="428" t="s">
        <v>6399</v>
      </c>
      <c r="E1159" s="428" t="s">
        <v>6400</v>
      </c>
      <c r="F1159" s="429"/>
      <c r="G1159" s="429" t="s">
        <v>6148</v>
      </c>
      <c r="H1159" s="412" t="s">
        <v>35</v>
      </c>
      <c r="I1159" s="412"/>
      <c r="J1159" s="852"/>
      <c r="K1159" s="418" t="s">
        <v>518</v>
      </c>
    </row>
    <row r="1160" spans="1:11" ht="16.5">
      <c r="A1160" s="410" t="s">
        <v>6401</v>
      </c>
      <c r="B1160" s="412">
        <v>11</v>
      </c>
      <c r="C1160" s="412">
        <v>2024</v>
      </c>
      <c r="D1160" s="428" t="s">
        <v>6402</v>
      </c>
      <c r="E1160" s="428" t="s">
        <v>6403</v>
      </c>
      <c r="F1160" s="429"/>
      <c r="G1160" s="429" t="s">
        <v>6148</v>
      </c>
      <c r="H1160" s="412" t="s">
        <v>35</v>
      </c>
      <c r="I1160" s="412"/>
      <c r="J1160" s="852"/>
      <c r="K1160" s="418" t="s">
        <v>518</v>
      </c>
    </row>
    <row r="1161" spans="1:11" ht="16.5">
      <c r="A1161" s="410" t="s">
        <v>6404</v>
      </c>
      <c r="B1161" s="412">
        <v>11</v>
      </c>
      <c r="C1161" s="412">
        <v>2024</v>
      </c>
      <c r="D1161" s="428" t="s">
        <v>6405</v>
      </c>
      <c r="E1161" s="428" t="s">
        <v>6406</v>
      </c>
      <c r="F1161" s="429"/>
      <c r="G1161" s="429" t="s">
        <v>6148</v>
      </c>
      <c r="H1161" s="412" t="s">
        <v>35</v>
      </c>
      <c r="I1161" s="412"/>
      <c r="J1161" s="852"/>
      <c r="K1161" s="418" t="s">
        <v>518</v>
      </c>
    </row>
    <row r="1162" spans="1:11" ht="33">
      <c r="A1162" s="410" t="s">
        <v>6407</v>
      </c>
      <c r="B1162" s="412">
        <v>11</v>
      </c>
      <c r="C1162" s="412">
        <v>2024</v>
      </c>
      <c r="D1162" s="428" t="s">
        <v>6408</v>
      </c>
      <c r="E1162" s="428" t="s">
        <v>6409</v>
      </c>
      <c r="F1162" s="429"/>
      <c r="G1162" s="429" t="s">
        <v>6148</v>
      </c>
      <c r="H1162" s="412" t="s">
        <v>35</v>
      </c>
      <c r="I1162" s="412"/>
      <c r="J1162" s="852"/>
      <c r="K1162" s="418" t="s">
        <v>518</v>
      </c>
    </row>
    <row r="1163" spans="1:11" ht="33">
      <c r="A1163" s="410" t="s">
        <v>6410</v>
      </c>
      <c r="B1163" s="412">
        <v>11</v>
      </c>
      <c r="C1163" s="412">
        <v>2024</v>
      </c>
      <c r="D1163" s="428" t="s">
        <v>6411</v>
      </c>
      <c r="E1163" s="428" t="s">
        <v>6412</v>
      </c>
      <c r="F1163" s="429"/>
      <c r="G1163" s="429" t="s">
        <v>6148</v>
      </c>
      <c r="H1163" s="412" t="s">
        <v>35</v>
      </c>
      <c r="I1163" s="412"/>
      <c r="J1163" s="852"/>
      <c r="K1163" s="418" t="s">
        <v>518</v>
      </c>
    </row>
    <row r="1164" spans="1:11" ht="16.5">
      <c r="A1164" s="410" t="s">
        <v>6413</v>
      </c>
      <c r="B1164" s="412">
        <v>11</v>
      </c>
      <c r="C1164" s="412">
        <v>2024</v>
      </c>
      <c r="D1164" s="428" t="s">
        <v>6414</v>
      </c>
      <c r="E1164" s="428" t="s">
        <v>6415</v>
      </c>
      <c r="F1164" s="429"/>
      <c r="G1164" s="429" t="s">
        <v>6148</v>
      </c>
      <c r="H1164" s="412" t="s">
        <v>35</v>
      </c>
      <c r="I1164" s="412"/>
      <c r="J1164" s="852"/>
      <c r="K1164" s="418" t="s">
        <v>518</v>
      </c>
    </row>
    <row r="1165" spans="1:11" ht="16.5">
      <c r="A1165" s="410" t="s">
        <v>6416</v>
      </c>
      <c r="B1165" s="412">
        <v>11</v>
      </c>
      <c r="C1165" s="412">
        <v>2024</v>
      </c>
      <c r="D1165" s="428" t="s">
        <v>6417</v>
      </c>
      <c r="E1165" s="428" t="s">
        <v>6418</v>
      </c>
      <c r="F1165" s="429"/>
      <c r="G1165" s="429" t="s">
        <v>6148</v>
      </c>
      <c r="H1165" s="412" t="s">
        <v>35</v>
      </c>
      <c r="I1165" s="412"/>
      <c r="J1165" s="852"/>
      <c r="K1165" s="418" t="s">
        <v>518</v>
      </c>
    </row>
    <row r="1166" spans="1:11" ht="16.5">
      <c r="A1166" s="410" t="s">
        <v>6419</v>
      </c>
      <c r="B1166" s="412">
        <v>11</v>
      </c>
      <c r="C1166" s="412">
        <v>2024</v>
      </c>
      <c r="D1166" s="428" t="s">
        <v>6255</v>
      </c>
      <c r="E1166" s="428" t="s">
        <v>6420</v>
      </c>
      <c r="F1166" s="429"/>
      <c r="G1166" s="429" t="s">
        <v>6148</v>
      </c>
      <c r="H1166" s="412" t="s">
        <v>35</v>
      </c>
      <c r="I1166" s="412"/>
      <c r="J1166" s="852"/>
      <c r="K1166" s="418" t="s">
        <v>518</v>
      </c>
    </row>
    <row r="1167" spans="1:11" ht="16.5">
      <c r="A1167" s="410" t="s">
        <v>6421</v>
      </c>
      <c r="B1167" s="412">
        <v>11</v>
      </c>
      <c r="C1167" s="412">
        <v>2024</v>
      </c>
      <c r="D1167" s="428" t="s">
        <v>6422</v>
      </c>
      <c r="E1167" s="428" t="s">
        <v>6423</v>
      </c>
      <c r="F1167" s="429"/>
      <c r="G1167" s="429" t="s">
        <v>6148</v>
      </c>
      <c r="H1167" s="412" t="s">
        <v>35</v>
      </c>
      <c r="I1167" s="412"/>
      <c r="J1167" s="852"/>
      <c r="K1167" s="418" t="s">
        <v>518</v>
      </c>
    </row>
    <row r="1168" spans="1:11" ht="33">
      <c r="A1168" s="410" t="s">
        <v>6424</v>
      </c>
      <c r="B1168" s="412">
        <v>11</v>
      </c>
      <c r="C1168" s="412">
        <v>2024</v>
      </c>
      <c r="D1168" s="428" t="s">
        <v>6425</v>
      </c>
      <c r="E1168" s="428" t="s">
        <v>926</v>
      </c>
      <c r="F1168" s="429"/>
      <c r="G1168" s="429" t="s">
        <v>6426</v>
      </c>
      <c r="H1168" s="412" t="s">
        <v>3709</v>
      </c>
      <c r="I1168" s="412"/>
      <c r="J1168" s="852"/>
      <c r="K1168" s="418" t="s">
        <v>518</v>
      </c>
    </row>
    <row r="1169" spans="1:12" ht="33">
      <c r="A1169" s="410" t="s">
        <v>6427</v>
      </c>
      <c r="B1169" s="412">
        <v>11</v>
      </c>
      <c r="C1169" s="412">
        <v>2024</v>
      </c>
      <c r="D1169" s="428" t="s">
        <v>6428</v>
      </c>
      <c r="E1169" s="428" t="s">
        <v>6429</v>
      </c>
      <c r="F1169" s="429"/>
      <c r="G1169" s="429" t="s">
        <v>6430</v>
      </c>
      <c r="H1169" s="412" t="s">
        <v>35</v>
      </c>
      <c r="I1169" s="412"/>
      <c r="J1169" s="852"/>
      <c r="K1169" s="418" t="s">
        <v>518</v>
      </c>
    </row>
    <row r="1170" spans="1:12" ht="82.5">
      <c r="A1170" s="410" t="s">
        <v>6431</v>
      </c>
      <c r="B1170" s="412">
        <v>11</v>
      </c>
      <c r="C1170" s="412">
        <v>2024</v>
      </c>
      <c r="D1170" s="428" t="s">
        <v>586</v>
      </c>
      <c r="E1170" s="428" t="s">
        <v>6432</v>
      </c>
      <c r="F1170" s="429"/>
      <c r="G1170" s="429" t="s">
        <v>6433</v>
      </c>
      <c r="H1170" s="412" t="s">
        <v>3709</v>
      </c>
      <c r="I1170" s="412"/>
      <c r="J1170" s="852"/>
      <c r="K1170" s="418" t="s">
        <v>518</v>
      </c>
    </row>
    <row r="1171" spans="1:12" ht="33">
      <c r="A1171" s="410" t="s">
        <v>6434</v>
      </c>
      <c r="B1171" s="412">
        <v>11</v>
      </c>
      <c r="C1171" s="412">
        <v>2024</v>
      </c>
      <c r="D1171" s="428" t="s">
        <v>6435</v>
      </c>
      <c r="E1171" s="428" t="s">
        <v>6436</v>
      </c>
      <c r="F1171" s="429"/>
      <c r="G1171" s="429" t="s">
        <v>6437</v>
      </c>
      <c r="H1171" s="415" t="s">
        <v>18</v>
      </c>
      <c r="I1171" s="412"/>
      <c r="J1171" s="852" t="s">
        <v>6438</v>
      </c>
      <c r="K1171" s="418" t="s">
        <v>56</v>
      </c>
      <c r="L1171" s="323">
        <v>1</v>
      </c>
    </row>
    <row r="1172" spans="1:12" ht="16.5">
      <c r="A1172" s="410" t="s">
        <v>6439</v>
      </c>
      <c r="B1172" s="412">
        <v>11</v>
      </c>
      <c r="C1172" s="412">
        <v>2024</v>
      </c>
      <c r="D1172" s="428" t="s">
        <v>6440</v>
      </c>
      <c r="E1172" s="428" t="s">
        <v>6441</v>
      </c>
      <c r="F1172" s="429"/>
      <c r="G1172" s="429" t="s">
        <v>6442</v>
      </c>
      <c r="H1172" s="412" t="s">
        <v>18</v>
      </c>
      <c r="I1172" s="412"/>
      <c r="J1172" s="852" t="s">
        <v>6443</v>
      </c>
      <c r="K1172" s="418" t="s">
        <v>71</v>
      </c>
    </row>
    <row r="1173" spans="1:12" ht="16.5">
      <c r="A1173" s="410" t="s">
        <v>6444</v>
      </c>
      <c r="B1173" s="412">
        <v>11</v>
      </c>
      <c r="C1173" s="412">
        <v>2024</v>
      </c>
      <c r="D1173" s="428" t="s">
        <v>6445</v>
      </c>
      <c r="E1173" s="428" t="s">
        <v>6446</v>
      </c>
      <c r="F1173" s="429"/>
      <c r="G1173" s="415" t="s">
        <v>6447</v>
      </c>
      <c r="H1173" s="412" t="s">
        <v>35</v>
      </c>
      <c r="I1173" s="412"/>
      <c r="J1173" s="852"/>
      <c r="K1173" s="418" t="s">
        <v>518</v>
      </c>
    </row>
    <row r="1174" spans="1:12" ht="16.5">
      <c r="A1174" s="410" t="s">
        <v>6448</v>
      </c>
      <c r="B1174" s="412">
        <v>11</v>
      </c>
      <c r="C1174" s="412">
        <v>2024</v>
      </c>
      <c r="D1174" s="428" t="s">
        <v>6449</v>
      </c>
      <c r="E1174" s="428" t="s">
        <v>6450</v>
      </c>
      <c r="F1174" s="429"/>
      <c r="G1174" s="429" t="s">
        <v>6451</v>
      </c>
      <c r="H1174" s="412" t="s">
        <v>35</v>
      </c>
      <c r="I1174" s="412"/>
      <c r="J1174" s="852"/>
      <c r="K1174" s="418" t="s">
        <v>518</v>
      </c>
    </row>
    <row r="1175" spans="1:12" ht="16.5">
      <c r="A1175" s="410" t="s">
        <v>6452</v>
      </c>
      <c r="B1175" s="412">
        <v>11</v>
      </c>
      <c r="C1175" s="412">
        <v>2024</v>
      </c>
      <c r="D1175" s="428" t="s">
        <v>6453</v>
      </c>
      <c r="E1175" s="428" t="s">
        <v>6454</v>
      </c>
      <c r="F1175" s="429"/>
      <c r="G1175" s="429" t="s">
        <v>6455</v>
      </c>
      <c r="H1175" s="412" t="s">
        <v>35</v>
      </c>
      <c r="I1175" s="412"/>
      <c r="J1175" s="852"/>
      <c r="K1175" s="418" t="s">
        <v>518</v>
      </c>
    </row>
    <row r="1176" spans="1:12" ht="16.5">
      <c r="A1176" s="410" t="s">
        <v>6456</v>
      </c>
      <c r="B1176" s="412">
        <v>11</v>
      </c>
      <c r="C1176" s="412">
        <v>2024</v>
      </c>
      <c r="D1176" s="428" t="s">
        <v>6457</v>
      </c>
      <c r="E1176" s="428" t="s">
        <v>6458</v>
      </c>
      <c r="F1176" s="429"/>
      <c r="G1176" s="429" t="s">
        <v>6459</v>
      </c>
      <c r="H1176" s="412" t="s">
        <v>28</v>
      </c>
      <c r="I1176" s="412"/>
      <c r="J1176" s="852"/>
      <c r="K1176" s="418" t="s">
        <v>518</v>
      </c>
    </row>
    <row r="1177" spans="1:12" ht="16.5">
      <c r="A1177" s="410" t="s">
        <v>6460</v>
      </c>
      <c r="B1177" s="412">
        <v>11</v>
      </c>
      <c r="C1177" s="412">
        <v>2024</v>
      </c>
      <c r="D1177" s="428" t="s">
        <v>6461</v>
      </c>
      <c r="E1177" s="428" t="s">
        <v>6462</v>
      </c>
      <c r="F1177" s="429"/>
      <c r="G1177" s="429" t="s">
        <v>6463</v>
      </c>
      <c r="H1177" s="441" t="s">
        <v>35</v>
      </c>
      <c r="I1177" s="412"/>
      <c r="J1177" s="852"/>
      <c r="K1177" s="418" t="s">
        <v>518</v>
      </c>
    </row>
    <row r="1178" spans="1:12" ht="16.5">
      <c r="A1178" s="410" t="s">
        <v>6464</v>
      </c>
      <c r="B1178" s="412">
        <v>11</v>
      </c>
      <c r="C1178" s="412">
        <v>2024</v>
      </c>
      <c r="D1178" s="428" t="s">
        <v>6465</v>
      </c>
      <c r="E1178" s="428" t="s">
        <v>6466</v>
      </c>
      <c r="F1178" s="429"/>
      <c r="G1178" s="429" t="s">
        <v>6442</v>
      </c>
      <c r="H1178" s="412" t="s">
        <v>35</v>
      </c>
      <c r="I1178" s="412"/>
      <c r="J1178" s="852"/>
      <c r="K1178" s="418" t="s">
        <v>518</v>
      </c>
    </row>
    <row r="1179" spans="1:12" ht="33">
      <c r="A1179" s="410" t="s">
        <v>6467</v>
      </c>
      <c r="B1179" s="412">
        <v>11</v>
      </c>
      <c r="C1179" s="412">
        <v>2024</v>
      </c>
      <c r="D1179" s="428" t="s">
        <v>6468</v>
      </c>
      <c r="E1179" s="428" t="s">
        <v>6469</v>
      </c>
      <c r="F1179" s="429"/>
      <c r="G1179" s="429" t="s">
        <v>6470</v>
      </c>
      <c r="H1179" s="412" t="s">
        <v>6471</v>
      </c>
      <c r="I1179" s="412"/>
      <c r="J1179" s="852"/>
      <c r="K1179" s="418" t="s">
        <v>518</v>
      </c>
    </row>
    <row r="1180" spans="1:12" ht="16.5">
      <c r="A1180" s="410" t="s">
        <v>6472</v>
      </c>
      <c r="B1180" s="412">
        <v>11</v>
      </c>
      <c r="C1180" s="412">
        <v>2024</v>
      </c>
      <c r="D1180" s="428" t="s">
        <v>6473</v>
      </c>
      <c r="E1180" s="428" t="s">
        <v>6474</v>
      </c>
      <c r="F1180" s="429"/>
      <c r="G1180" s="429" t="s">
        <v>6475</v>
      </c>
      <c r="H1180" s="412" t="s">
        <v>35</v>
      </c>
      <c r="I1180" s="412"/>
      <c r="J1180" s="852"/>
      <c r="K1180" s="418" t="s">
        <v>518</v>
      </c>
    </row>
    <row r="1181" spans="1:12" ht="33">
      <c r="A1181" s="410" t="s">
        <v>6476</v>
      </c>
      <c r="B1181" s="412">
        <v>11</v>
      </c>
      <c r="C1181" s="412">
        <v>2024</v>
      </c>
      <c r="D1181" s="428" t="s">
        <v>5997</v>
      </c>
      <c r="E1181" s="428" t="s">
        <v>6477</v>
      </c>
      <c r="F1181" s="429"/>
      <c r="G1181" s="428" t="s">
        <v>6478</v>
      </c>
      <c r="H1181" s="412" t="s">
        <v>609</v>
      </c>
      <c r="I1181" s="412"/>
      <c r="J1181" s="852"/>
      <c r="K1181" s="418" t="s">
        <v>518</v>
      </c>
    </row>
    <row r="1182" spans="1:12" ht="16.5">
      <c r="A1182" s="410" t="s">
        <v>6479</v>
      </c>
      <c r="B1182" s="412">
        <v>11</v>
      </c>
      <c r="C1182" s="412">
        <v>2024</v>
      </c>
      <c r="D1182" s="428" t="s">
        <v>6480</v>
      </c>
      <c r="E1182" s="428" t="s">
        <v>821</v>
      </c>
      <c r="F1182" s="429"/>
      <c r="G1182" s="428" t="s">
        <v>6481</v>
      </c>
      <c r="H1182" s="412" t="s">
        <v>25</v>
      </c>
      <c r="I1182" s="412"/>
      <c r="J1182" s="852"/>
      <c r="K1182" s="418" t="s">
        <v>518</v>
      </c>
    </row>
    <row r="1183" spans="1:12" ht="16.5">
      <c r="A1183" s="410" t="s">
        <v>6482</v>
      </c>
      <c r="B1183" s="412">
        <v>11</v>
      </c>
      <c r="C1183" s="412">
        <v>2024</v>
      </c>
      <c r="D1183" s="428" t="s">
        <v>6483</v>
      </c>
      <c r="E1183" s="428" t="s">
        <v>821</v>
      </c>
      <c r="F1183" s="429"/>
      <c r="G1183" s="428" t="s">
        <v>6481</v>
      </c>
      <c r="H1183" s="412" t="s">
        <v>25</v>
      </c>
      <c r="I1183" s="412"/>
      <c r="J1183" s="852"/>
      <c r="K1183" s="418" t="s">
        <v>518</v>
      </c>
    </row>
    <row r="1184" spans="1:12" ht="16.5">
      <c r="A1184" s="410" t="s">
        <v>6484</v>
      </c>
      <c r="B1184" s="412">
        <v>11</v>
      </c>
      <c r="C1184" s="412">
        <v>2024</v>
      </c>
      <c r="D1184" s="428" t="s">
        <v>6485</v>
      </c>
      <c r="E1184" s="428" t="s">
        <v>6486</v>
      </c>
      <c r="F1184" s="429"/>
      <c r="G1184" s="428" t="s">
        <v>6487</v>
      </c>
      <c r="H1184" s="412" t="s">
        <v>35</v>
      </c>
      <c r="I1184" s="412"/>
      <c r="J1184" s="852"/>
      <c r="K1184" s="418" t="s">
        <v>518</v>
      </c>
    </row>
    <row r="1185" spans="1:11" ht="16.5">
      <c r="A1185" s="410" t="s">
        <v>6488</v>
      </c>
      <c r="B1185" s="412">
        <v>11</v>
      </c>
      <c r="C1185" s="412">
        <v>2024</v>
      </c>
      <c r="D1185" s="428" t="s">
        <v>6489</v>
      </c>
      <c r="E1185" s="428" t="s">
        <v>6490</v>
      </c>
      <c r="F1185" s="429"/>
      <c r="G1185" s="428" t="s">
        <v>6491</v>
      </c>
      <c r="H1185" s="412" t="s">
        <v>35</v>
      </c>
      <c r="I1185" s="412"/>
      <c r="J1185" s="852"/>
      <c r="K1185" s="418" t="s">
        <v>518</v>
      </c>
    </row>
    <row r="1186" spans="1:11" ht="16.5">
      <c r="A1186" s="410" t="s">
        <v>6492</v>
      </c>
      <c r="B1186" s="412">
        <v>11</v>
      </c>
      <c r="C1186" s="412">
        <v>2024</v>
      </c>
      <c r="D1186" s="428" t="s">
        <v>6493</v>
      </c>
      <c r="E1186" s="428" t="s">
        <v>6494</v>
      </c>
      <c r="F1186" s="429"/>
      <c r="G1186" s="428" t="s">
        <v>6087</v>
      </c>
      <c r="H1186" s="412" t="s">
        <v>28</v>
      </c>
      <c r="I1186" s="412"/>
      <c r="J1186" s="852" t="s">
        <v>6495</v>
      </c>
      <c r="K1186" s="418" t="s">
        <v>120</v>
      </c>
    </row>
    <row r="1187" spans="1:11" ht="16.5">
      <c r="A1187" s="410" t="s">
        <v>6496</v>
      </c>
      <c r="B1187" s="412">
        <v>11</v>
      </c>
      <c r="C1187" s="412">
        <v>2024</v>
      </c>
      <c r="D1187" s="428" t="s">
        <v>6497</v>
      </c>
      <c r="E1187" s="428" t="s">
        <v>6494</v>
      </c>
      <c r="F1187" s="429"/>
      <c r="G1187" s="428" t="s">
        <v>6087</v>
      </c>
      <c r="H1187" s="412" t="s">
        <v>28</v>
      </c>
      <c r="I1187" s="412"/>
      <c r="J1187" s="852" t="s">
        <v>6495</v>
      </c>
      <c r="K1187" s="418" t="s">
        <v>120</v>
      </c>
    </row>
    <row r="1188" spans="1:11" ht="16.5">
      <c r="A1188" s="410" t="s">
        <v>6498</v>
      </c>
      <c r="B1188" s="412">
        <v>11</v>
      </c>
      <c r="C1188" s="412">
        <v>2024</v>
      </c>
      <c r="D1188" s="428" t="s">
        <v>6499</v>
      </c>
      <c r="E1188" s="428" t="s">
        <v>6494</v>
      </c>
      <c r="F1188" s="429"/>
      <c r="G1188" s="428" t="s">
        <v>6087</v>
      </c>
      <c r="H1188" s="412" t="s">
        <v>28</v>
      </c>
      <c r="I1188" s="412"/>
      <c r="J1188" s="852" t="s">
        <v>6495</v>
      </c>
      <c r="K1188" s="418" t="s">
        <v>120</v>
      </c>
    </row>
    <row r="1189" spans="1:11" ht="16.5">
      <c r="A1189" s="410" t="s">
        <v>6500</v>
      </c>
      <c r="B1189" s="412">
        <v>11</v>
      </c>
      <c r="C1189" s="412">
        <v>2024</v>
      </c>
      <c r="D1189" s="428" t="s">
        <v>6501</v>
      </c>
      <c r="E1189" s="428" t="s">
        <v>6494</v>
      </c>
      <c r="F1189" s="429"/>
      <c r="G1189" s="428" t="s">
        <v>6087</v>
      </c>
      <c r="H1189" s="412" t="s">
        <v>28</v>
      </c>
      <c r="I1189" s="412"/>
      <c r="J1189" s="852" t="s">
        <v>6495</v>
      </c>
      <c r="K1189" s="418" t="s">
        <v>120</v>
      </c>
    </row>
    <row r="1190" spans="1:11" ht="16.5">
      <c r="A1190" s="410" t="s">
        <v>6502</v>
      </c>
      <c r="B1190" s="412">
        <v>11</v>
      </c>
      <c r="C1190" s="412">
        <v>2024</v>
      </c>
      <c r="D1190" s="428" t="s">
        <v>6503</v>
      </c>
      <c r="E1190" s="428" t="s">
        <v>6494</v>
      </c>
      <c r="F1190" s="429"/>
      <c r="G1190" s="428" t="s">
        <v>6087</v>
      </c>
      <c r="H1190" s="412" t="s">
        <v>28</v>
      </c>
      <c r="I1190" s="412"/>
      <c r="J1190" s="852" t="s">
        <v>6495</v>
      </c>
      <c r="K1190" s="418" t="s">
        <v>120</v>
      </c>
    </row>
    <row r="1191" spans="1:11" ht="16.5">
      <c r="A1191" s="410" t="s">
        <v>6504</v>
      </c>
      <c r="B1191" s="412">
        <v>11</v>
      </c>
      <c r="C1191" s="412">
        <v>2024</v>
      </c>
      <c r="D1191" s="428" t="s">
        <v>6505</v>
      </c>
      <c r="E1191" s="428" t="s">
        <v>3641</v>
      </c>
      <c r="F1191" s="429"/>
      <c r="G1191" s="428" t="s">
        <v>6087</v>
      </c>
      <c r="H1191" s="412" t="s">
        <v>28</v>
      </c>
      <c r="I1191" s="412"/>
      <c r="J1191" s="852" t="s">
        <v>6495</v>
      </c>
      <c r="K1191" s="418" t="s">
        <v>120</v>
      </c>
    </row>
    <row r="1192" spans="1:11" ht="33">
      <c r="A1192" s="410" t="s">
        <v>6506</v>
      </c>
      <c r="B1192" s="412">
        <v>11</v>
      </c>
      <c r="C1192" s="412">
        <v>2024</v>
      </c>
      <c r="D1192" s="428" t="s">
        <v>6507</v>
      </c>
      <c r="E1192" s="428" t="s">
        <v>6508</v>
      </c>
      <c r="F1192" s="429"/>
      <c r="G1192" s="428" t="s">
        <v>6509</v>
      </c>
      <c r="H1192" s="412" t="s">
        <v>28</v>
      </c>
      <c r="I1192" s="412"/>
      <c r="J1192" s="852"/>
      <c r="K1192" s="418" t="s">
        <v>518</v>
      </c>
    </row>
    <row r="1193" spans="1:11" ht="33">
      <c r="A1193" s="410" t="s">
        <v>6510</v>
      </c>
      <c r="B1193" s="412">
        <v>11</v>
      </c>
      <c r="C1193" s="412">
        <v>2024</v>
      </c>
      <c r="D1193" s="428" t="s">
        <v>6511</v>
      </c>
      <c r="E1193" s="428" t="s">
        <v>6512</v>
      </c>
      <c r="F1193" s="429"/>
      <c r="G1193" s="428" t="s">
        <v>6513</v>
      </c>
      <c r="H1193" s="412" t="s">
        <v>28</v>
      </c>
      <c r="I1193" s="412"/>
      <c r="J1193" s="852"/>
      <c r="K1193" s="418" t="s">
        <v>518</v>
      </c>
    </row>
    <row r="1194" spans="1:11" ht="16.5">
      <c r="A1194" s="410" t="s">
        <v>6514</v>
      </c>
      <c r="B1194" s="412">
        <v>11</v>
      </c>
      <c r="C1194" s="412">
        <v>2024</v>
      </c>
      <c r="D1194" s="428" t="s">
        <v>6515</v>
      </c>
      <c r="E1194" s="428" t="s">
        <v>6516</v>
      </c>
      <c r="F1194" s="429"/>
      <c r="G1194" s="428" t="s">
        <v>6513</v>
      </c>
      <c r="H1194" s="412" t="s">
        <v>28</v>
      </c>
      <c r="I1194" s="412"/>
      <c r="J1194" s="852"/>
      <c r="K1194" s="418" t="s">
        <v>518</v>
      </c>
    </row>
    <row r="1195" spans="1:11" ht="16.5">
      <c r="A1195" s="410" t="s">
        <v>6517</v>
      </c>
      <c r="B1195" s="412">
        <v>11</v>
      </c>
      <c r="C1195" s="412">
        <v>2024</v>
      </c>
      <c r="D1195" s="428" t="s">
        <v>6518</v>
      </c>
      <c r="E1195" s="428" t="s">
        <v>6519</v>
      </c>
      <c r="F1195" s="429"/>
      <c r="G1195" s="428" t="s">
        <v>6513</v>
      </c>
      <c r="H1195" s="412" t="s">
        <v>28</v>
      </c>
      <c r="I1195" s="412"/>
      <c r="J1195" s="852"/>
      <c r="K1195" s="418" t="s">
        <v>518</v>
      </c>
    </row>
    <row r="1196" spans="1:11" ht="16.5">
      <c r="A1196" s="410" t="s">
        <v>6520</v>
      </c>
      <c r="B1196" s="412">
        <v>11</v>
      </c>
      <c r="C1196" s="412">
        <v>2024</v>
      </c>
      <c r="D1196" s="428" t="s">
        <v>6521</v>
      </c>
      <c r="E1196" s="428" t="s">
        <v>6522</v>
      </c>
      <c r="F1196" s="429"/>
      <c r="G1196" s="428" t="s">
        <v>6513</v>
      </c>
      <c r="H1196" s="412" t="s">
        <v>28</v>
      </c>
      <c r="I1196" s="412"/>
      <c r="J1196" s="852"/>
      <c r="K1196" s="418" t="s">
        <v>518</v>
      </c>
    </row>
    <row r="1197" spans="1:11" ht="16.5">
      <c r="A1197" s="410" t="s">
        <v>6523</v>
      </c>
      <c r="B1197" s="412">
        <v>11</v>
      </c>
      <c r="C1197" s="412">
        <v>2024</v>
      </c>
      <c r="D1197" s="428" t="s">
        <v>6524</v>
      </c>
      <c r="E1197" s="428" t="s">
        <v>3641</v>
      </c>
      <c r="F1197" s="429"/>
      <c r="G1197" s="428" t="s">
        <v>6525</v>
      </c>
      <c r="H1197" s="412" t="s">
        <v>28</v>
      </c>
      <c r="I1197" s="412"/>
      <c r="J1197" s="852"/>
      <c r="K1197" s="418" t="s">
        <v>518</v>
      </c>
    </row>
    <row r="1198" spans="1:11" ht="16.5">
      <c r="A1198" s="410" t="s">
        <v>6526</v>
      </c>
      <c r="B1198" s="412">
        <v>11</v>
      </c>
      <c r="C1198" s="412">
        <v>2024</v>
      </c>
      <c r="D1198" s="428" t="s">
        <v>6527</v>
      </c>
      <c r="E1198" s="428" t="s">
        <v>3641</v>
      </c>
      <c r="F1198" s="429"/>
      <c r="G1198" s="428" t="s">
        <v>6528</v>
      </c>
      <c r="H1198" s="412" t="s">
        <v>28</v>
      </c>
      <c r="I1198" s="412"/>
      <c r="J1198" s="852"/>
      <c r="K1198" s="418" t="s">
        <v>518</v>
      </c>
    </row>
    <row r="1199" spans="1:11" ht="16.5">
      <c r="A1199" s="410" t="s">
        <v>6529</v>
      </c>
      <c r="B1199" s="412">
        <v>11</v>
      </c>
      <c r="C1199" s="412">
        <v>2024</v>
      </c>
      <c r="D1199" s="428" t="s">
        <v>6530</v>
      </c>
      <c r="E1199" s="428" t="s">
        <v>6458</v>
      </c>
      <c r="F1199" s="429"/>
      <c r="G1199" s="428" t="s">
        <v>6080</v>
      </c>
      <c r="H1199" s="412" t="s">
        <v>28</v>
      </c>
      <c r="I1199" s="412"/>
      <c r="J1199" s="852"/>
      <c r="K1199" s="418" t="s">
        <v>518</v>
      </c>
    </row>
    <row r="1200" spans="1:11" ht="16.5">
      <c r="A1200" s="410" t="s">
        <v>6531</v>
      </c>
      <c r="B1200" s="412">
        <v>11</v>
      </c>
      <c r="C1200" s="412">
        <v>2024</v>
      </c>
      <c r="D1200" s="428" t="s">
        <v>6532</v>
      </c>
      <c r="E1200" s="428" t="s">
        <v>6533</v>
      </c>
      <c r="F1200" s="429"/>
      <c r="G1200" s="428" t="s">
        <v>6534</v>
      </c>
      <c r="H1200" s="412" t="s">
        <v>35</v>
      </c>
      <c r="I1200" s="412"/>
      <c r="J1200" s="852"/>
      <c r="K1200" s="418" t="s">
        <v>518</v>
      </c>
    </row>
    <row r="1201" spans="1:12" ht="33">
      <c r="A1201" s="410" t="s">
        <v>6535</v>
      </c>
      <c r="B1201" s="412">
        <v>11</v>
      </c>
      <c r="C1201" s="412">
        <v>2024</v>
      </c>
      <c r="D1201" s="428" t="s">
        <v>6536</v>
      </c>
      <c r="E1201" s="428" t="s">
        <v>6537</v>
      </c>
      <c r="F1201" s="429"/>
      <c r="G1201" s="429" t="s">
        <v>6538</v>
      </c>
      <c r="H1201" s="412" t="s">
        <v>35</v>
      </c>
      <c r="I1201" s="412"/>
      <c r="J1201" s="852"/>
      <c r="K1201" s="418" t="s">
        <v>518</v>
      </c>
    </row>
    <row r="1202" spans="1:12" ht="16.5">
      <c r="A1202" s="410" t="s">
        <v>6539</v>
      </c>
      <c r="B1202" s="412">
        <v>11</v>
      </c>
      <c r="C1202" s="412">
        <v>2024</v>
      </c>
      <c r="D1202" s="428" t="s">
        <v>6540</v>
      </c>
      <c r="E1202" s="428" t="s">
        <v>6541</v>
      </c>
      <c r="F1202" s="429"/>
      <c r="G1202" s="429" t="s">
        <v>6542</v>
      </c>
      <c r="H1202" s="412" t="s">
        <v>35</v>
      </c>
      <c r="I1202" s="412"/>
      <c r="J1202" s="852"/>
      <c r="K1202" s="418" t="s">
        <v>518</v>
      </c>
    </row>
    <row r="1203" spans="1:12" ht="16.5">
      <c r="A1203" s="410" t="s">
        <v>6543</v>
      </c>
      <c r="B1203" s="412">
        <v>11</v>
      </c>
      <c r="C1203" s="412">
        <v>2024</v>
      </c>
      <c r="D1203" s="428" t="s">
        <v>6544</v>
      </c>
      <c r="E1203" s="428" t="s">
        <v>3641</v>
      </c>
      <c r="F1203" s="429"/>
      <c r="G1203" s="429" t="s">
        <v>6545</v>
      </c>
      <c r="H1203" s="412" t="s">
        <v>28</v>
      </c>
      <c r="I1203" s="412"/>
      <c r="J1203" s="852"/>
      <c r="K1203" s="418" t="s">
        <v>518</v>
      </c>
    </row>
    <row r="1204" spans="1:12" ht="16.5">
      <c r="A1204" s="410" t="s">
        <v>6546</v>
      </c>
      <c r="B1204" s="412">
        <v>11</v>
      </c>
      <c r="C1204" s="412">
        <v>2024</v>
      </c>
      <c r="D1204" s="428" t="s">
        <v>6547</v>
      </c>
      <c r="E1204" s="428" t="s">
        <v>3641</v>
      </c>
      <c r="F1204" s="429"/>
      <c r="G1204" s="429" t="s">
        <v>6548</v>
      </c>
      <c r="H1204" s="412" t="s">
        <v>28</v>
      </c>
      <c r="I1204" s="412"/>
      <c r="J1204" s="852"/>
      <c r="K1204" s="418" t="s">
        <v>518</v>
      </c>
    </row>
    <row r="1205" spans="1:12" ht="16.5">
      <c r="A1205" s="410" t="s">
        <v>6549</v>
      </c>
      <c r="B1205" s="412">
        <v>11</v>
      </c>
      <c r="C1205" s="412">
        <v>2024</v>
      </c>
      <c r="D1205" s="428" t="s">
        <v>6550</v>
      </c>
      <c r="E1205" s="428" t="s">
        <v>6551</v>
      </c>
      <c r="F1205" s="429"/>
      <c r="G1205" s="429" t="s">
        <v>6552</v>
      </c>
      <c r="H1205" s="412" t="s">
        <v>35</v>
      </c>
      <c r="I1205" s="412"/>
      <c r="J1205" s="852" t="s">
        <v>6553</v>
      </c>
      <c r="K1205" s="418" t="s">
        <v>56</v>
      </c>
      <c r="L1205" s="323">
        <v>1</v>
      </c>
    </row>
    <row r="1206" spans="1:12" ht="33">
      <c r="A1206" s="410" t="s">
        <v>6554</v>
      </c>
      <c r="B1206" s="412">
        <v>11</v>
      </c>
      <c r="C1206" s="412">
        <v>2024</v>
      </c>
      <c r="D1206" s="428" t="s">
        <v>6555</v>
      </c>
      <c r="E1206" s="428" t="s">
        <v>86</v>
      </c>
      <c r="F1206" s="429"/>
      <c r="G1206" s="429" t="s">
        <v>3584</v>
      </c>
      <c r="H1206" s="412" t="s">
        <v>3364</v>
      </c>
      <c r="I1206" s="412"/>
      <c r="J1206" s="852"/>
      <c r="K1206" s="418" t="s">
        <v>518</v>
      </c>
    </row>
    <row r="1207" spans="1:12" ht="16.5">
      <c r="A1207" s="410" t="s">
        <v>6556</v>
      </c>
      <c r="B1207" s="412">
        <v>11</v>
      </c>
      <c r="C1207" s="412">
        <v>2024</v>
      </c>
      <c r="D1207" s="428" t="s">
        <v>6557</v>
      </c>
      <c r="E1207" s="428" t="s">
        <v>6558</v>
      </c>
      <c r="F1207" s="429"/>
      <c r="G1207" s="429" t="s">
        <v>6559</v>
      </c>
      <c r="H1207" s="412" t="s">
        <v>35</v>
      </c>
      <c r="I1207" s="412"/>
      <c r="J1207" s="852"/>
      <c r="K1207" s="418" t="s">
        <v>518</v>
      </c>
    </row>
    <row r="1208" spans="1:12" ht="16.5">
      <c r="A1208" s="410" t="s">
        <v>6560</v>
      </c>
      <c r="B1208" s="412">
        <v>11</v>
      </c>
      <c r="C1208" s="412">
        <v>2024</v>
      </c>
      <c r="D1208" s="428" t="s">
        <v>6561</v>
      </c>
      <c r="E1208" s="428" t="s">
        <v>6562</v>
      </c>
      <c r="F1208" s="429"/>
      <c r="G1208" s="429" t="s">
        <v>6563</v>
      </c>
      <c r="H1208" s="412" t="s">
        <v>35</v>
      </c>
      <c r="I1208" s="412"/>
      <c r="J1208" s="852" t="s">
        <v>6564</v>
      </c>
      <c r="K1208" s="418" t="s">
        <v>120</v>
      </c>
    </row>
    <row r="1209" spans="1:12" ht="16.5">
      <c r="A1209" s="410" t="s">
        <v>6565</v>
      </c>
      <c r="B1209" s="412">
        <v>11</v>
      </c>
      <c r="C1209" s="412">
        <v>2024</v>
      </c>
      <c r="D1209" s="428" t="s">
        <v>6566</v>
      </c>
      <c r="E1209" s="429" t="s">
        <v>6567</v>
      </c>
      <c r="F1209" s="429"/>
      <c r="G1209" s="429" t="s">
        <v>6463</v>
      </c>
      <c r="H1209" s="412" t="s">
        <v>28</v>
      </c>
      <c r="I1209" s="412"/>
      <c r="J1209" s="852"/>
      <c r="K1209" s="418" t="s">
        <v>518</v>
      </c>
    </row>
    <row r="1210" spans="1:12" ht="16.5">
      <c r="A1210" s="410" t="s">
        <v>6568</v>
      </c>
      <c r="B1210" s="412">
        <v>11</v>
      </c>
      <c r="C1210" s="412">
        <v>2024</v>
      </c>
      <c r="D1210" s="428" t="s">
        <v>6569</v>
      </c>
      <c r="E1210" s="415" t="s">
        <v>6570</v>
      </c>
      <c r="F1210" s="429"/>
      <c r="G1210" s="415"/>
      <c r="H1210" s="412" t="s">
        <v>516</v>
      </c>
      <c r="I1210" s="412"/>
      <c r="J1210" s="852"/>
      <c r="K1210" s="418" t="s">
        <v>518</v>
      </c>
    </row>
    <row r="1211" spans="1:12" ht="16.5">
      <c r="A1211" s="410" t="s">
        <v>6571</v>
      </c>
      <c r="B1211" s="412">
        <v>11</v>
      </c>
      <c r="C1211" s="412">
        <v>2024</v>
      </c>
      <c r="D1211" s="428" t="s">
        <v>6572</v>
      </c>
      <c r="E1211" s="402"/>
      <c r="F1211" s="429"/>
      <c r="G1211" s="415"/>
      <c r="H1211" s="412" t="s">
        <v>516</v>
      </c>
      <c r="I1211" s="412"/>
      <c r="J1211" s="852"/>
      <c r="K1211" s="418" t="s">
        <v>518</v>
      </c>
    </row>
    <row r="1212" spans="1:12" ht="16.5">
      <c r="A1212" s="410" t="s">
        <v>6573</v>
      </c>
      <c r="B1212" s="412">
        <v>11</v>
      </c>
      <c r="C1212" s="412">
        <v>2024</v>
      </c>
      <c r="D1212" s="428" t="s">
        <v>6574</v>
      </c>
      <c r="E1212" s="402"/>
      <c r="F1212" s="429"/>
      <c r="G1212" s="415"/>
      <c r="H1212" s="412" t="s">
        <v>516</v>
      </c>
      <c r="I1212" s="412"/>
      <c r="J1212" s="852"/>
      <c r="K1212" s="418" t="s">
        <v>518</v>
      </c>
    </row>
    <row r="1213" spans="1:12" ht="16.5">
      <c r="A1213" s="410" t="s">
        <v>6575</v>
      </c>
      <c r="B1213" s="412">
        <v>11</v>
      </c>
      <c r="C1213" s="412">
        <v>2024</v>
      </c>
      <c r="D1213" s="428" t="s">
        <v>6576</v>
      </c>
      <c r="E1213" s="402"/>
      <c r="F1213" s="429"/>
      <c r="G1213" s="415"/>
      <c r="H1213" s="412" t="s">
        <v>516</v>
      </c>
      <c r="I1213" s="412"/>
      <c r="J1213" s="852"/>
      <c r="K1213" s="418" t="s">
        <v>518</v>
      </c>
    </row>
    <row r="1214" spans="1:12" ht="16.5">
      <c r="A1214" s="410" t="s">
        <v>6577</v>
      </c>
      <c r="B1214" s="412">
        <v>11</v>
      </c>
      <c r="C1214" s="412">
        <v>2024</v>
      </c>
      <c r="D1214" s="428" t="s">
        <v>6578</v>
      </c>
      <c r="E1214" s="428" t="s">
        <v>6579</v>
      </c>
      <c r="F1214" s="429"/>
      <c r="G1214" s="429" t="s">
        <v>6580</v>
      </c>
      <c r="H1214" s="412" t="s">
        <v>25</v>
      </c>
      <c r="I1214" s="412"/>
      <c r="J1214" s="852"/>
      <c r="K1214" s="418" t="s">
        <v>518</v>
      </c>
    </row>
    <row r="1215" spans="1:12" ht="33">
      <c r="A1215" s="410" t="s">
        <v>6581</v>
      </c>
      <c r="B1215" s="412">
        <v>11</v>
      </c>
      <c r="C1215" s="412">
        <v>2024</v>
      </c>
      <c r="D1215" s="428" t="s">
        <v>6582</v>
      </c>
      <c r="E1215" s="428" t="s">
        <v>3641</v>
      </c>
      <c r="F1215" s="429"/>
      <c r="G1215" s="429" t="s">
        <v>6583</v>
      </c>
      <c r="H1215" s="412" t="s">
        <v>28</v>
      </c>
      <c r="I1215" s="412"/>
      <c r="J1215" s="852" t="s">
        <v>6584</v>
      </c>
      <c r="K1215" s="418" t="s">
        <v>56</v>
      </c>
      <c r="L1215" s="323">
        <v>1</v>
      </c>
    </row>
    <row r="1216" spans="1:12" ht="16.5">
      <c r="A1216" s="410" t="s">
        <v>6585</v>
      </c>
      <c r="B1216" s="412">
        <v>11</v>
      </c>
      <c r="C1216" s="412">
        <v>2024</v>
      </c>
      <c r="D1216" s="428" t="s">
        <v>6586</v>
      </c>
      <c r="E1216" s="428" t="s">
        <v>6587</v>
      </c>
      <c r="F1216" s="429"/>
      <c r="G1216" s="429" t="s">
        <v>6588</v>
      </c>
      <c r="H1216" s="412" t="s">
        <v>35</v>
      </c>
      <c r="I1216" s="412"/>
      <c r="J1216" s="852" t="s">
        <v>6553</v>
      </c>
      <c r="K1216" s="418" t="s">
        <v>56</v>
      </c>
      <c r="L1216" s="323">
        <v>1</v>
      </c>
    </row>
    <row r="1217" spans="1:12" ht="33">
      <c r="A1217" s="410" t="s">
        <v>6589</v>
      </c>
      <c r="B1217" s="412">
        <v>11</v>
      </c>
      <c r="C1217" s="412">
        <v>2024</v>
      </c>
      <c r="D1217" s="428" t="s">
        <v>6590</v>
      </c>
      <c r="E1217" s="429" t="s">
        <v>6591</v>
      </c>
      <c r="F1217" s="429"/>
      <c r="G1217" s="429" t="s">
        <v>6459</v>
      </c>
      <c r="H1217" s="412" t="s">
        <v>35</v>
      </c>
      <c r="I1217" s="412"/>
      <c r="J1217" s="852" t="s">
        <v>6584</v>
      </c>
      <c r="K1217" s="418" t="s">
        <v>56</v>
      </c>
      <c r="L1217" s="323">
        <v>1</v>
      </c>
    </row>
    <row r="1218" spans="1:12" ht="33">
      <c r="A1218" s="410" t="s">
        <v>6592</v>
      </c>
      <c r="B1218" s="412">
        <v>11</v>
      </c>
      <c r="C1218" s="412">
        <v>2024</v>
      </c>
      <c r="D1218" s="428" t="s">
        <v>6593</v>
      </c>
      <c r="E1218" s="428" t="s">
        <v>6594</v>
      </c>
      <c r="F1218" s="429"/>
      <c r="G1218" s="429" t="s">
        <v>6595</v>
      </c>
      <c r="H1218" s="412" t="s">
        <v>25</v>
      </c>
      <c r="I1218" s="412"/>
      <c r="J1218" s="852" t="s">
        <v>1141</v>
      </c>
      <c r="K1218" s="418" t="s">
        <v>56</v>
      </c>
      <c r="L1218" s="323">
        <v>1</v>
      </c>
    </row>
    <row r="1219" spans="1:12" ht="33">
      <c r="A1219" s="410" t="s">
        <v>6596</v>
      </c>
      <c r="B1219" s="412">
        <v>11</v>
      </c>
      <c r="C1219" s="412">
        <v>2024</v>
      </c>
      <c r="D1219" s="428" t="s">
        <v>6597</v>
      </c>
      <c r="E1219" s="428" t="s">
        <v>6594</v>
      </c>
      <c r="F1219" s="429"/>
      <c r="G1219" s="429" t="s">
        <v>6595</v>
      </c>
      <c r="H1219" s="412" t="s">
        <v>25</v>
      </c>
      <c r="I1219" s="412"/>
      <c r="J1219" s="852" t="s">
        <v>1141</v>
      </c>
      <c r="K1219" s="418" t="s">
        <v>56</v>
      </c>
      <c r="L1219" s="323">
        <v>1</v>
      </c>
    </row>
    <row r="1220" spans="1:12" ht="33">
      <c r="A1220" s="410" t="s">
        <v>6598</v>
      </c>
      <c r="B1220" s="412">
        <v>11</v>
      </c>
      <c r="C1220" s="412">
        <v>2024</v>
      </c>
      <c r="D1220" s="428" t="s">
        <v>6599</v>
      </c>
      <c r="E1220" s="428" t="s">
        <v>6594</v>
      </c>
      <c r="F1220" s="429"/>
      <c r="G1220" s="429" t="s">
        <v>6595</v>
      </c>
      <c r="H1220" s="412" t="s">
        <v>25</v>
      </c>
      <c r="I1220" s="412"/>
      <c r="J1220" s="852" t="s">
        <v>1141</v>
      </c>
      <c r="K1220" s="418" t="s">
        <v>56</v>
      </c>
      <c r="L1220" s="323">
        <v>1</v>
      </c>
    </row>
    <row r="1221" spans="1:12" ht="33">
      <c r="A1221" s="410" t="s">
        <v>6600</v>
      </c>
      <c r="B1221" s="412">
        <v>11</v>
      </c>
      <c r="C1221" s="412">
        <v>2024</v>
      </c>
      <c r="D1221" s="428" t="s">
        <v>6601</v>
      </c>
      <c r="E1221" s="428" t="s">
        <v>6602</v>
      </c>
      <c r="F1221" s="429"/>
      <c r="G1221" s="429" t="s">
        <v>6603</v>
      </c>
      <c r="H1221" s="430" t="s">
        <v>558</v>
      </c>
      <c r="I1221" s="412"/>
      <c r="J1221" s="852"/>
      <c r="K1221" s="418" t="s">
        <v>518</v>
      </c>
    </row>
    <row r="1222" spans="1:12" ht="33">
      <c r="A1222" s="410" t="s">
        <v>6604</v>
      </c>
      <c r="B1222" s="412">
        <v>11</v>
      </c>
      <c r="C1222" s="412">
        <v>2024</v>
      </c>
      <c r="D1222" s="428" t="s">
        <v>6605</v>
      </c>
      <c r="E1222" s="428" t="s">
        <v>821</v>
      </c>
      <c r="F1222" s="429"/>
      <c r="G1222" s="429" t="s">
        <v>6606</v>
      </c>
      <c r="H1222" s="412" t="s">
        <v>25</v>
      </c>
      <c r="I1222" s="412"/>
      <c r="J1222" s="852" t="s">
        <v>6607</v>
      </c>
      <c r="K1222" s="418" t="s">
        <v>56</v>
      </c>
      <c r="L1222" s="323">
        <v>1</v>
      </c>
    </row>
    <row r="1223" spans="1:12" ht="16.5">
      <c r="A1223" s="410" t="s">
        <v>6608</v>
      </c>
      <c r="B1223" s="412">
        <v>11</v>
      </c>
      <c r="C1223" s="412">
        <v>2024</v>
      </c>
      <c r="D1223" s="428" t="s">
        <v>6609</v>
      </c>
      <c r="E1223" s="428" t="s">
        <v>6466</v>
      </c>
      <c r="F1223" s="429"/>
      <c r="G1223" s="429" t="s">
        <v>6442</v>
      </c>
      <c r="H1223" s="412" t="s">
        <v>35</v>
      </c>
      <c r="I1223" s="412"/>
      <c r="J1223" s="852"/>
      <c r="K1223" s="418" t="s">
        <v>518</v>
      </c>
    </row>
    <row r="1224" spans="1:12" ht="33">
      <c r="A1224" s="410" t="s">
        <v>6610</v>
      </c>
      <c r="B1224" s="412">
        <v>11</v>
      </c>
      <c r="C1224" s="412">
        <v>2024</v>
      </c>
      <c r="D1224" s="428" t="s">
        <v>6611</v>
      </c>
      <c r="E1224" s="428" t="s">
        <v>6612</v>
      </c>
      <c r="F1224" s="429"/>
      <c r="G1224" s="429" t="s">
        <v>6613</v>
      </c>
      <c r="H1224" s="412" t="s">
        <v>35</v>
      </c>
      <c r="I1224" s="412"/>
      <c r="J1224" s="852"/>
      <c r="K1224" s="418" t="s">
        <v>518</v>
      </c>
    </row>
    <row r="1225" spans="1:12" ht="16.5">
      <c r="A1225" s="410" t="s">
        <v>6614</v>
      </c>
      <c r="B1225" s="412">
        <v>11</v>
      </c>
      <c r="C1225" s="412">
        <v>2024</v>
      </c>
      <c r="D1225" s="428" t="s">
        <v>6615</v>
      </c>
      <c r="E1225" s="428" t="s">
        <v>6616</v>
      </c>
      <c r="F1225" s="429"/>
      <c r="G1225" s="429" t="s">
        <v>6617</v>
      </c>
      <c r="H1225" s="412" t="s">
        <v>25</v>
      </c>
      <c r="I1225" s="412"/>
      <c r="J1225" s="852"/>
      <c r="K1225" s="418" t="s">
        <v>518</v>
      </c>
    </row>
    <row r="1226" spans="1:12" ht="33">
      <c r="A1226" s="410" t="s">
        <v>6618</v>
      </c>
      <c r="B1226" s="412">
        <v>11</v>
      </c>
      <c r="C1226" s="412">
        <v>2024</v>
      </c>
      <c r="D1226" s="428" t="s">
        <v>6619</v>
      </c>
      <c r="E1226" s="428" t="s">
        <v>1045</v>
      </c>
      <c r="F1226" s="429"/>
      <c r="G1226" s="429" t="s">
        <v>6620</v>
      </c>
      <c r="H1226" s="412" t="s">
        <v>3364</v>
      </c>
      <c r="I1226" s="412"/>
      <c r="J1226" s="852" t="s">
        <v>6621</v>
      </c>
      <c r="K1226" s="418" t="s">
        <v>89</v>
      </c>
    </row>
    <row r="1227" spans="1:12" ht="33">
      <c r="A1227" s="410" t="s">
        <v>6622</v>
      </c>
      <c r="B1227" s="412">
        <v>11</v>
      </c>
      <c r="C1227" s="412">
        <v>2024</v>
      </c>
      <c r="D1227" s="428" t="s">
        <v>6623</v>
      </c>
      <c r="E1227" s="428" t="s">
        <v>1045</v>
      </c>
      <c r="F1227" s="429"/>
      <c r="G1227" s="429" t="s">
        <v>6620</v>
      </c>
      <c r="H1227" s="412" t="s">
        <v>3364</v>
      </c>
      <c r="I1227" s="412"/>
      <c r="J1227" s="852" t="s">
        <v>6621</v>
      </c>
      <c r="K1227" s="418" t="s">
        <v>89</v>
      </c>
    </row>
    <row r="1228" spans="1:12" ht="16.5">
      <c r="A1228" s="410" t="s">
        <v>6624</v>
      </c>
      <c r="B1228" s="412">
        <v>11</v>
      </c>
      <c r="C1228" s="412">
        <v>2024</v>
      </c>
      <c r="D1228" s="428" t="s">
        <v>6625</v>
      </c>
      <c r="E1228" s="428" t="s">
        <v>821</v>
      </c>
      <c r="F1228" s="429"/>
      <c r="G1228" s="429" t="s">
        <v>6626</v>
      </c>
      <c r="H1228" s="412" t="s">
        <v>25</v>
      </c>
      <c r="I1228" s="412"/>
      <c r="J1228" s="852"/>
      <c r="K1228" s="418" t="s">
        <v>518</v>
      </c>
    </row>
    <row r="1229" spans="1:12" ht="16.5">
      <c r="A1229" s="410" t="s">
        <v>6627</v>
      </c>
      <c r="B1229" s="412">
        <v>11</v>
      </c>
      <c r="C1229" s="412">
        <v>2024</v>
      </c>
      <c r="D1229" s="428" t="s">
        <v>586</v>
      </c>
      <c r="E1229" s="428" t="s">
        <v>6628</v>
      </c>
      <c r="F1229" s="429"/>
      <c r="G1229" s="429" t="s">
        <v>6629</v>
      </c>
      <c r="H1229" s="412" t="s">
        <v>3709</v>
      </c>
      <c r="I1229" s="412"/>
      <c r="J1229" s="852"/>
      <c r="K1229" s="418" t="s">
        <v>518</v>
      </c>
    </row>
    <row r="1230" spans="1:12" ht="16.5">
      <c r="A1230" s="410" t="s">
        <v>6630</v>
      </c>
      <c r="B1230" s="412">
        <v>11</v>
      </c>
      <c r="C1230" s="412">
        <v>2024</v>
      </c>
      <c r="D1230" s="429" t="s">
        <v>586</v>
      </c>
      <c r="E1230" s="429" t="s">
        <v>6631</v>
      </c>
      <c r="F1230" s="429"/>
      <c r="G1230" s="429" t="s">
        <v>6632</v>
      </c>
      <c r="H1230" s="412" t="s">
        <v>3709</v>
      </c>
      <c r="I1230" s="412"/>
      <c r="J1230" s="852"/>
      <c r="K1230" s="418" t="s">
        <v>518</v>
      </c>
    </row>
    <row r="1231" spans="1:12" ht="16.5">
      <c r="A1231" s="410" t="s">
        <v>6633</v>
      </c>
      <c r="B1231" s="412">
        <v>11</v>
      </c>
      <c r="C1231" s="412">
        <v>2024</v>
      </c>
      <c r="D1231" s="429" t="s">
        <v>586</v>
      </c>
      <c r="E1231" s="429" t="s">
        <v>3814</v>
      </c>
      <c r="F1231" s="429"/>
      <c r="G1231" s="429" t="s">
        <v>6634</v>
      </c>
      <c r="H1231" s="412" t="s">
        <v>3709</v>
      </c>
      <c r="I1231" s="412"/>
      <c r="J1231" s="852"/>
      <c r="K1231" s="418" t="s">
        <v>518</v>
      </c>
    </row>
    <row r="1232" spans="1:12" ht="16.5">
      <c r="A1232" s="410" t="s">
        <v>6635</v>
      </c>
      <c r="B1232" s="412">
        <v>11</v>
      </c>
      <c r="C1232" s="412">
        <v>2024</v>
      </c>
      <c r="D1232" s="429" t="s">
        <v>586</v>
      </c>
      <c r="E1232" s="429" t="s">
        <v>6636</v>
      </c>
      <c r="F1232" s="429"/>
      <c r="G1232" s="429" t="s">
        <v>6637</v>
      </c>
      <c r="H1232" s="415" t="s">
        <v>18</v>
      </c>
      <c r="I1232" s="412"/>
      <c r="J1232" s="852"/>
      <c r="K1232" s="418" t="s">
        <v>518</v>
      </c>
    </row>
    <row r="1233" spans="1:12" ht="49.5">
      <c r="A1233" s="410" t="s">
        <v>6638</v>
      </c>
      <c r="B1233" s="412">
        <v>11</v>
      </c>
      <c r="C1233" s="412">
        <v>2024</v>
      </c>
      <c r="D1233" s="429" t="s">
        <v>586</v>
      </c>
      <c r="E1233" s="429" t="s">
        <v>6639</v>
      </c>
      <c r="F1233" s="429"/>
      <c r="G1233" s="429" t="s">
        <v>6640</v>
      </c>
      <c r="H1233" s="415" t="s">
        <v>18</v>
      </c>
      <c r="I1233" s="412"/>
      <c r="J1233" s="852"/>
      <c r="K1233" s="418" t="s">
        <v>518</v>
      </c>
    </row>
    <row r="1234" spans="1:12" ht="16.5">
      <c r="A1234" s="410" t="s">
        <v>6641</v>
      </c>
      <c r="B1234" s="412">
        <v>11</v>
      </c>
      <c r="C1234" s="412">
        <v>2024</v>
      </c>
      <c r="D1234" s="429" t="s">
        <v>586</v>
      </c>
      <c r="E1234" s="429" t="s">
        <v>6642</v>
      </c>
      <c r="F1234" s="429"/>
      <c r="G1234" s="429" t="s">
        <v>6045</v>
      </c>
      <c r="H1234" s="412" t="s">
        <v>3709</v>
      </c>
      <c r="I1234" s="412"/>
      <c r="J1234" s="852"/>
      <c r="K1234" s="418" t="s">
        <v>518</v>
      </c>
    </row>
    <row r="1235" spans="1:12" ht="33">
      <c r="A1235" s="410" t="s">
        <v>6643</v>
      </c>
      <c r="B1235" s="412">
        <v>11</v>
      </c>
      <c r="C1235" s="412">
        <v>2024</v>
      </c>
      <c r="D1235" s="429" t="s">
        <v>6644</v>
      </c>
      <c r="E1235" s="429" t="s">
        <v>6645</v>
      </c>
      <c r="F1235" s="429"/>
      <c r="G1235" s="429" t="s">
        <v>6646</v>
      </c>
      <c r="H1235" s="412" t="s">
        <v>35</v>
      </c>
      <c r="I1235" s="412"/>
      <c r="J1235" s="852"/>
      <c r="K1235" s="418" t="s">
        <v>518</v>
      </c>
    </row>
    <row r="1236" spans="1:12" ht="16.5">
      <c r="A1236" s="410" t="s">
        <v>6647</v>
      </c>
      <c r="B1236" s="412">
        <v>11</v>
      </c>
      <c r="C1236" s="412">
        <v>2024</v>
      </c>
      <c r="D1236" s="429" t="s">
        <v>6648</v>
      </c>
      <c r="E1236" s="429" t="s">
        <v>3641</v>
      </c>
      <c r="F1236" s="429"/>
      <c r="G1236" s="429" t="s">
        <v>6649</v>
      </c>
      <c r="H1236" s="412" t="s">
        <v>28</v>
      </c>
      <c r="I1236" s="412"/>
      <c r="J1236" s="852"/>
      <c r="K1236" s="418" t="s">
        <v>518</v>
      </c>
    </row>
    <row r="1237" spans="1:12" ht="16.5">
      <c r="A1237" s="410" t="s">
        <v>6650</v>
      </c>
      <c r="B1237" s="412">
        <v>11</v>
      </c>
      <c r="C1237" s="412">
        <v>2024</v>
      </c>
      <c r="D1237" s="429" t="s">
        <v>6651</v>
      </c>
      <c r="E1237" s="429" t="s">
        <v>6652</v>
      </c>
      <c r="F1237" s="429"/>
      <c r="G1237" s="429" t="s">
        <v>6653</v>
      </c>
      <c r="H1237" s="412" t="s">
        <v>35</v>
      </c>
      <c r="I1237" s="412"/>
      <c r="J1237" s="852"/>
      <c r="K1237" s="418" t="s">
        <v>518</v>
      </c>
    </row>
    <row r="1238" spans="1:12" ht="33">
      <c r="A1238" s="410" t="s">
        <v>6654</v>
      </c>
      <c r="B1238" s="412">
        <v>11</v>
      </c>
      <c r="C1238" s="412">
        <v>2024</v>
      </c>
      <c r="D1238" s="429" t="s">
        <v>6655</v>
      </c>
      <c r="E1238" s="429" t="s">
        <v>6656</v>
      </c>
      <c r="F1238" s="429"/>
      <c r="G1238" s="429" t="s">
        <v>6459</v>
      </c>
      <c r="H1238" s="412" t="s">
        <v>35</v>
      </c>
      <c r="I1238" s="412"/>
      <c r="J1238" s="852"/>
      <c r="K1238" s="418" t="s">
        <v>518</v>
      </c>
    </row>
    <row r="1239" spans="1:12" ht="16.5">
      <c r="A1239" s="410" t="s">
        <v>6657</v>
      </c>
      <c r="B1239" s="412">
        <v>11</v>
      </c>
      <c r="C1239" s="412">
        <v>2024</v>
      </c>
      <c r="D1239" s="429" t="s">
        <v>6658</v>
      </c>
      <c r="E1239" s="429" t="s">
        <v>6659</v>
      </c>
      <c r="F1239" s="429"/>
      <c r="G1239" s="429" t="s">
        <v>6613</v>
      </c>
      <c r="H1239" s="412" t="s">
        <v>35</v>
      </c>
      <c r="I1239" s="412"/>
      <c r="J1239" s="852"/>
      <c r="K1239" s="418" t="s">
        <v>518</v>
      </c>
    </row>
    <row r="1240" spans="1:12" ht="16.5">
      <c r="A1240" s="410" t="s">
        <v>6660</v>
      </c>
      <c r="B1240" s="412">
        <v>11</v>
      </c>
      <c r="C1240" s="412">
        <v>2024</v>
      </c>
      <c r="D1240" s="429" t="s">
        <v>6661</v>
      </c>
      <c r="E1240" s="429" t="s">
        <v>6662</v>
      </c>
      <c r="F1240" s="429"/>
      <c r="G1240" s="429" t="s">
        <v>3452</v>
      </c>
      <c r="H1240" s="412" t="s">
        <v>35</v>
      </c>
      <c r="I1240" s="412"/>
      <c r="J1240" s="852" t="s">
        <v>6663</v>
      </c>
      <c r="K1240" s="418" t="s">
        <v>56</v>
      </c>
      <c r="L1240" s="323">
        <v>1</v>
      </c>
    </row>
    <row r="1241" spans="1:12" ht="16.5">
      <c r="A1241" s="410" t="s">
        <v>6664</v>
      </c>
      <c r="B1241" s="412">
        <v>11</v>
      </c>
      <c r="C1241" s="412">
        <v>2024</v>
      </c>
      <c r="D1241" s="429" t="s">
        <v>6665</v>
      </c>
      <c r="E1241" s="429" t="s">
        <v>6666</v>
      </c>
      <c r="F1241" s="429"/>
      <c r="G1241" s="429" t="s">
        <v>6667</v>
      </c>
      <c r="H1241" s="412" t="s">
        <v>35</v>
      </c>
      <c r="I1241" s="412"/>
      <c r="J1241" s="852"/>
      <c r="K1241" s="418" t="s">
        <v>518</v>
      </c>
    </row>
    <row r="1242" spans="1:12" ht="66">
      <c r="A1242" s="410" t="s">
        <v>6668</v>
      </c>
      <c r="B1242" s="412">
        <v>11</v>
      </c>
      <c r="C1242" s="412">
        <v>2024</v>
      </c>
      <c r="D1242" s="429" t="s">
        <v>6669</v>
      </c>
      <c r="E1242" s="429" t="s">
        <v>6670</v>
      </c>
      <c r="F1242" s="429"/>
      <c r="G1242" s="429" t="s">
        <v>3353</v>
      </c>
      <c r="H1242" s="412" t="s">
        <v>28</v>
      </c>
      <c r="I1242" s="412"/>
      <c r="J1242" s="852"/>
      <c r="K1242" s="418" t="s">
        <v>518</v>
      </c>
    </row>
    <row r="1243" spans="1:12" ht="33">
      <c r="A1243" s="410" t="s">
        <v>6671</v>
      </c>
      <c r="B1243" s="412">
        <v>11</v>
      </c>
      <c r="C1243" s="412">
        <v>2024</v>
      </c>
      <c r="D1243" s="428" t="s">
        <v>6053</v>
      </c>
      <c r="E1243" s="428" t="s">
        <v>6672</v>
      </c>
      <c r="F1243" s="429"/>
      <c r="G1243" s="429" t="s">
        <v>6673</v>
      </c>
      <c r="H1243" s="415" t="s">
        <v>18</v>
      </c>
      <c r="I1243" s="412"/>
      <c r="J1243" s="852"/>
      <c r="K1243" s="418" t="s">
        <v>518</v>
      </c>
    </row>
    <row r="1244" spans="1:12" ht="33">
      <c r="A1244" s="410" t="s">
        <v>6674</v>
      </c>
      <c r="B1244" s="412">
        <v>11</v>
      </c>
      <c r="C1244" s="412">
        <v>2024</v>
      </c>
      <c r="D1244" s="428" t="s">
        <v>6675</v>
      </c>
      <c r="E1244" s="428" t="s">
        <v>6676</v>
      </c>
      <c r="F1244" s="429"/>
      <c r="G1244" s="429" t="s">
        <v>6677</v>
      </c>
      <c r="H1244" s="412" t="s">
        <v>3709</v>
      </c>
      <c r="I1244" s="412"/>
      <c r="J1244" s="852"/>
      <c r="K1244" s="418" t="s">
        <v>518</v>
      </c>
    </row>
    <row r="1245" spans="1:12" ht="16.5">
      <c r="A1245" s="410" t="s">
        <v>6678</v>
      </c>
      <c r="B1245" s="412">
        <v>11</v>
      </c>
      <c r="C1245" s="412">
        <v>2024</v>
      </c>
      <c r="D1245" s="428" t="s">
        <v>6679</v>
      </c>
      <c r="E1245" s="428" t="s">
        <v>6680</v>
      </c>
      <c r="F1245" s="429"/>
      <c r="G1245" s="429" t="s">
        <v>6681</v>
      </c>
      <c r="H1245" s="415" t="s">
        <v>18</v>
      </c>
      <c r="I1245" s="412"/>
      <c r="J1245" s="852"/>
      <c r="K1245" s="418" t="s">
        <v>518</v>
      </c>
    </row>
    <row r="1246" spans="1:12" ht="33">
      <c r="A1246" s="410" t="s">
        <v>6682</v>
      </c>
      <c r="B1246" s="412">
        <v>11</v>
      </c>
      <c r="C1246" s="412">
        <v>2024</v>
      </c>
      <c r="D1246" s="428" t="s">
        <v>6053</v>
      </c>
      <c r="E1246" s="428" t="s">
        <v>6672</v>
      </c>
      <c r="F1246" s="429"/>
      <c r="G1246" s="429" t="s">
        <v>6673</v>
      </c>
      <c r="H1246" s="412" t="s">
        <v>18</v>
      </c>
      <c r="I1246" s="412"/>
      <c r="J1246" s="852"/>
      <c r="K1246" s="418" t="s">
        <v>518</v>
      </c>
    </row>
    <row r="1247" spans="1:12" ht="33">
      <c r="A1247" s="410" t="s">
        <v>6683</v>
      </c>
      <c r="B1247" s="412">
        <v>11</v>
      </c>
      <c r="C1247" s="412">
        <v>2024</v>
      </c>
      <c r="D1247" s="428" t="s">
        <v>6684</v>
      </c>
      <c r="E1247" s="428" t="s">
        <v>6685</v>
      </c>
      <c r="F1247" s="429"/>
      <c r="G1247" s="429" t="s">
        <v>6677</v>
      </c>
      <c r="H1247" s="412" t="s">
        <v>516</v>
      </c>
      <c r="I1247" s="412"/>
      <c r="J1247" s="852"/>
      <c r="K1247" s="418" t="s">
        <v>518</v>
      </c>
    </row>
    <row r="1248" spans="1:12" ht="33">
      <c r="A1248" s="410" t="s">
        <v>6686</v>
      </c>
      <c r="B1248" s="412">
        <v>11</v>
      </c>
      <c r="C1248" s="412">
        <v>2024</v>
      </c>
      <c r="D1248" s="428" t="s">
        <v>6687</v>
      </c>
      <c r="E1248" s="428" t="s">
        <v>6688</v>
      </c>
      <c r="F1248" s="429"/>
      <c r="G1248" s="428" t="s">
        <v>6689</v>
      </c>
      <c r="H1248" s="412" t="s">
        <v>649</v>
      </c>
      <c r="I1248" s="412"/>
      <c r="J1248" s="852"/>
      <c r="K1248" s="418" t="s">
        <v>518</v>
      </c>
    </row>
    <row r="1249" spans="1:11" ht="363">
      <c r="A1249" s="410" t="s">
        <v>6690</v>
      </c>
      <c r="B1249" s="412">
        <v>11</v>
      </c>
      <c r="C1249" s="412">
        <v>2024</v>
      </c>
      <c r="D1249" s="428" t="s">
        <v>6679</v>
      </c>
      <c r="E1249" s="428" t="s">
        <v>6691</v>
      </c>
      <c r="F1249" s="429"/>
      <c r="G1249" s="429" t="s">
        <v>6692</v>
      </c>
      <c r="H1249" s="415" t="s">
        <v>18</v>
      </c>
      <c r="I1249" s="412"/>
      <c r="J1249" s="852"/>
      <c r="K1249" s="418" t="s">
        <v>518</v>
      </c>
    </row>
    <row r="1250" spans="1:11" ht="16.5">
      <c r="A1250" s="410" t="s">
        <v>6693</v>
      </c>
      <c r="B1250" s="412">
        <v>11</v>
      </c>
      <c r="C1250" s="412">
        <v>2024</v>
      </c>
      <c r="D1250" s="428" t="s">
        <v>6694</v>
      </c>
      <c r="E1250" s="428" t="s">
        <v>821</v>
      </c>
      <c r="F1250" s="429"/>
      <c r="G1250" s="429" t="s">
        <v>6695</v>
      </c>
      <c r="H1250" s="412" t="s">
        <v>25</v>
      </c>
      <c r="I1250" s="412"/>
      <c r="J1250" s="852"/>
      <c r="K1250" s="418" t="s">
        <v>518</v>
      </c>
    </row>
    <row r="1251" spans="1:11" ht="16.5">
      <c r="A1251" s="410" t="s">
        <v>6696</v>
      </c>
      <c r="B1251" s="412">
        <v>11</v>
      </c>
      <c r="C1251" s="412">
        <v>2024</v>
      </c>
      <c r="D1251" s="428" t="s">
        <v>6697</v>
      </c>
      <c r="E1251" s="428" t="s">
        <v>6698</v>
      </c>
      <c r="F1251" s="429"/>
      <c r="G1251" s="429" t="s">
        <v>6699</v>
      </c>
      <c r="H1251" s="412" t="s">
        <v>25</v>
      </c>
      <c r="I1251" s="412"/>
      <c r="J1251" s="852"/>
      <c r="K1251" s="418" t="s">
        <v>518</v>
      </c>
    </row>
    <row r="1252" spans="1:11" ht="16.5">
      <c r="A1252" s="410" t="s">
        <v>6700</v>
      </c>
      <c r="B1252" s="412">
        <v>11</v>
      </c>
      <c r="C1252" s="412">
        <v>2024</v>
      </c>
      <c r="D1252" s="428" t="s">
        <v>6701</v>
      </c>
      <c r="E1252" s="428" t="s">
        <v>6698</v>
      </c>
      <c r="F1252" s="429"/>
      <c r="G1252" s="429" t="s">
        <v>6702</v>
      </c>
      <c r="H1252" s="412" t="s">
        <v>25</v>
      </c>
      <c r="I1252" s="412"/>
      <c r="J1252" s="852"/>
      <c r="K1252" s="418" t="s">
        <v>518</v>
      </c>
    </row>
    <row r="1253" spans="1:11" ht="16.5">
      <c r="A1253" s="410" t="s">
        <v>6703</v>
      </c>
      <c r="B1253" s="412">
        <v>11</v>
      </c>
      <c r="C1253" s="412">
        <v>2024</v>
      </c>
      <c r="D1253" s="428" t="s">
        <v>6704</v>
      </c>
      <c r="E1253" s="428" t="s">
        <v>6705</v>
      </c>
      <c r="F1253" s="429"/>
      <c r="G1253" s="429" t="s">
        <v>6706</v>
      </c>
      <c r="H1253" s="412" t="s">
        <v>3709</v>
      </c>
      <c r="I1253" s="412"/>
      <c r="J1253" s="852"/>
      <c r="K1253" s="418" t="s">
        <v>518</v>
      </c>
    </row>
    <row r="1254" spans="1:11" ht="16.5">
      <c r="A1254" s="410" t="s">
        <v>6707</v>
      </c>
      <c r="B1254" s="412">
        <v>11</v>
      </c>
      <c r="C1254" s="412">
        <v>2024</v>
      </c>
      <c r="D1254" s="428" t="s">
        <v>6708</v>
      </c>
      <c r="E1254" s="428" t="s">
        <v>6709</v>
      </c>
      <c r="F1254" s="429"/>
      <c r="G1254" s="429" t="s">
        <v>6710</v>
      </c>
      <c r="H1254" s="412" t="s">
        <v>25</v>
      </c>
      <c r="I1254" s="412"/>
      <c r="J1254" s="852"/>
      <c r="K1254" s="418" t="s">
        <v>518</v>
      </c>
    </row>
    <row r="1255" spans="1:11" ht="16.5">
      <c r="A1255" s="410" t="s">
        <v>6711</v>
      </c>
      <c r="B1255" s="412">
        <v>11</v>
      </c>
      <c r="C1255" s="412">
        <v>2024</v>
      </c>
      <c r="D1255" s="428" t="s">
        <v>6712</v>
      </c>
      <c r="E1255" s="428" t="s">
        <v>2165</v>
      </c>
      <c r="F1255" s="429"/>
      <c r="G1255" s="429" t="s">
        <v>6713</v>
      </c>
      <c r="H1255" s="412" t="s">
        <v>25</v>
      </c>
      <c r="I1255" s="412"/>
      <c r="J1255" s="852"/>
      <c r="K1255" s="418" t="s">
        <v>518</v>
      </c>
    </row>
    <row r="1256" spans="1:11" ht="16.5">
      <c r="A1256" s="410" t="s">
        <v>6714</v>
      </c>
      <c r="B1256" s="412">
        <v>11</v>
      </c>
      <c r="C1256" s="412">
        <v>2024</v>
      </c>
      <c r="D1256" s="428" t="s">
        <v>6715</v>
      </c>
      <c r="E1256" s="428" t="s">
        <v>2953</v>
      </c>
      <c r="F1256" s="429"/>
      <c r="G1256" s="429" t="s">
        <v>6716</v>
      </c>
      <c r="H1256" s="415" t="s">
        <v>3095</v>
      </c>
      <c r="I1256" s="412"/>
      <c r="J1256" s="852"/>
      <c r="K1256" s="418" t="s">
        <v>518</v>
      </c>
    </row>
    <row r="1257" spans="1:11" ht="33">
      <c r="A1257" s="410" t="s">
        <v>6717</v>
      </c>
      <c r="B1257" s="412">
        <v>11</v>
      </c>
      <c r="C1257" s="412">
        <v>2024</v>
      </c>
      <c r="D1257" s="428" t="s">
        <v>6718</v>
      </c>
      <c r="E1257" s="429" t="s">
        <v>6719</v>
      </c>
      <c r="F1257" s="429"/>
      <c r="G1257" s="429" t="s">
        <v>6720</v>
      </c>
      <c r="H1257" s="412" t="s">
        <v>18</v>
      </c>
      <c r="I1257" s="412"/>
      <c r="J1257" s="852"/>
      <c r="K1257" s="418" t="s">
        <v>518</v>
      </c>
    </row>
    <row r="1258" spans="1:11" ht="16.5">
      <c r="A1258" s="410" t="s">
        <v>6721</v>
      </c>
      <c r="B1258" s="412">
        <v>11</v>
      </c>
      <c r="C1258" s="412">
        <v>2024</v>
      </c>
      <c r="D1258" s="428" t="s">
        <v>6722</v>
      </c>
      <c r="E1258" s="429" t="s">
        <v>6723</v>
      </c>
      <c r="F1258" s="429"/>
      <c r="G1258" s="429" t="s">
        <v>6724</v>
      </c>
      <c r="H1258" s="412" t="s">
        <v>18</v>
      </c>
      <c r="I1258" s="412"/>
      <c r="J1258" s="852"/>
      <c r="K1258" s="418" t="s">
        <v>518</v>
      </c>
    </row>
    <row r="1259" spans="1:11" ht="16.5">
      <c r="A1259" s="410" t="s">
        <v>6725</v>
      </c>
      <c r="B1259" s="412">
        <v>11</v>
      </c>
      <c r="C1259" s="412">
        <v>2024</v>
      </c>
      <c r="D1259" s="428" t="s">
        <v>586</v>
      </c>
      <c r="E1259" s="429" t="s">
        <v>6726</v>
      </c>
      <c r="F1259" s="429"/>
      <c r="G1259" s="429" t="s">
        <v>6727</v>
      </c>
      <c r="H1259" s="412" t="s">
        <v>3709</v>
      </c>
      <c r="I1259" s="412"/>
      <c r="J1259" s="852"/>
      <c r="K1259" s="418" t="s">
        <v>518</v>
      </c>
    </row>
    <row r="1260" spans="1:11" ht="16.5">
      <c r="A1260" s="410" t="s">
        <v>6728</v>
      </c>
      <c r="B1260" s="412">
        <v>11</v>
      </c>
      <c r="C1260" s="412">
        <v>2024</v>
      </c>
      <c r="D1260" s="428" t="s">
        <v>6729</v>
      </c>
      <c r="E1260" s="429" t="s">
        <v>6730</v>
      </c>
      <c r="F1260" s="429"/>
      <c r="G1260" s="429" t="s">
        <v>6731</v>
      </c>
      <c r="H1260" s="412" t="s">
        <v>25</v>
      </c>
      <c r="I1260" s="412"/>
      <c r="J1260" s="852"/>
      <c r="K1260" s="418" t="s">
        <v>518</v>
      </c>
    </row>
    <row r="1261" spans="1:11" ht="16.5">
      <c r="A1261" s="410" t="s">
        <v>6732</v>
      </c>
      <c r="B1261" s="412">
        <v>11</v>
      </c>
      <c r="C1261" s="412">
        <v>2024</v>
      </c>
      <c r="D1261" s="428" t="s">
        <v>6038</v>
      </c>
      <c r="E1261" s="428" t="s">
        <v>6733</v>
      </c>
      <c r="F1261" s="429"/>
      <c r="G1261" s="429" t="s">
        <v>6734</v>
      </c>
      <c r="H1261" s="415" t="s">
        <v>18</v>
      </c>
      <c r="I1261" s="412"/>
      <c r="J1261" s="852"/>
      <c r="K1261" s="418" t="s">
        <v>518</v>
      </c>
    </row>
    <row r="1262" spans="1:11" ht="16.5">
      <c r="A1262" s="410" t="s">
        <v>6735</v>
      </c>
      <c r="B1262" s="412">
        <v>11</v>
      </c>
      <c r="C1262" s="412">
        <v>2024</v>
      </c>
      <c r="D1262" s="428" t="s">
        <v>6736</v>
      </c>
      <c r="E1262" s="428" t="s">
        <v>2165</v>
      </c>
      <c r="F1262" s="429"/>
      <c r="G1262" s="429" t="s">
        <v>6737</v>
      </c>
      <c r="H1262" s="412" t="s">
        <v>25</v>
      </c>
      <c r="I1262" s="412"/>
      <c r="J1262" s="852"/>
      <c r="K1262" s="418" t="s">
        <v>518</v>
      </c>
    </row>
    <row r="1263" spans="1:11" ht="16.5">
      <c r="A1263" s="410" t="s">
        <v>6738</v>
      </c>
      <c r="B1263" s="412">
        <v>11</v>
      </c>
      <c r="C1263" s="412">
        <v>2024</v>
      </c>
      <c r="D1263" s="428" t="s">
        <v>6739</v>
      </c>
      <c r="E1263" s="429" t="s">
        <v>821</v>
      </c>
      <c r="F1263" s="429"/>
      <c r="G1263" s="429" t="s">
        <v>6740</v>
      </c>
      <c r="H1263" s="412" t="s">
        <v>25</v>
      </c>
      <c r="I1263" s="412"/>
      <c r="J1263" s="852"/>
      <c r="K1263" s="418" t="s">
        <v>518</v>
      </c>
    </row>
    <row r="1264" spans="1:11" ht="16.5">
      <c r="A1264" s="410" t="s">
        <v>6741</v>
      </c>
      <c r="B1264" s="412">
        <v>11</v>
      </c>
      <c r="C1264" s="412">
        <v>2024</v>
      </c>
      <c r="D1264" s="428" t="s">
        <v>6742</v>
      </c>
      <c r="E1264" s="429" t="s">
        <v>6743</v>
      </c>
      <c r="F1264" s="429"/>
      <c r="G1264" s="429" t="s">
        <v>6744</v>
      </c>
      <c r="H1264" s="415" t="s">
        <v>18</v>
      </c>
      <c r="I1264" s="412"/>
      <c r="J1264" s="852"/>
      <c r="K1264" s="418" t="s">
        <v>518</v>
      </c>
    </row>
    <row r="1265" spans="1:11" ht="16.5">
      <c r="A1265" s="410" t="s">
        <v>6745</v>
      </c>
      <c r="B1265" s="412">
        <v>11</v>
      </c>
      <c r="C1265" s="412">
        <v>2024</v>
      </c>
      <c r="D1265" s="428" t="s">
        <v>6746</v>
      </c>
      <c r="E1265" s="429" t="s">
        <v>4188</v>
      </c>
      <c r="F1265" s="429"/>
      <c r="G1265" s="429" t="s">
        <v>6747</v>
      </c>
      <c r="H1265" s="412" t="s">
        <v>3709</v>
      </c>
      <c r="I1265" s="412"/>
      <c r="J1265" s="852"/>
      <c r="K1265" s="418" t="s">
        <v>518</v>
      </c>
    </row>
    <row r="1266" spans="1:11" ht="16.5">
      <c r="A1266" s="410" t="s">
        <v>6748</v>
      </c>
      <c r="B1266" s="412"/>
      <c r="C1266" s="412">
        <v>2024</v>
      </c>
      <c r="D1266" s="428" t="s">
        <v>6746</v>
      </c>
      <c r="E1266" s="429" t="s">
        <v>926</v>
      </c>
      <c r="F1266" s="429"/>
      <c r="G1266" s="429" t="s">
        <v>6749</v>
      </c>
      <c r="H1266" s="412" t="s">
        <v>3709</v>
      </c>
      <c r="I1266" s="412"/>
      <c r="J1266" s="852"/>
      <c r="K1266" s="418" t="s">
        <v>518</v>
      </c>
    </row>
    <row r="1267" spans="1:11" ht="33">
      <c r="A1267" s="410" t="s">
        <v>6750</v>
      </c>
      <c r="B1267" s="412"/>
      <c r="C1267" s="412">
        <v>2024</v>
      </c>
      <c r="D1267" s="428" t="s">
        <v>6746</v>
      </c>
      <c r="E1267" s="429" t="s">
        <v>6751</v>
      </c>
      <c r="F1267" s="429"/>
      <c r="G1267" s="429" t="s">
        <v>6752</v>
      </c>
      <c r="H1267" s="412" t="s">
        <v>3709</v>
      </c>
      <c r="I1267" s="412"/>
      <c r="J1267" s="852"/>
      <c r="K1267" s="418" t="s">
        <v>518</v>
      </c>
    </row>
    <row r="1268" spans="1:11" ht="33">
      <c r="A1268" s="410" t="s">
        <v>6753</v>
      </c>
      <c r="B1268" s="412"/>
      <c r="C1268" s="412">
        <v>2024</v>
      </c>
      <c r="D1268" s="428" t="s">
        <v>6746</v>
      </c>
      <c r="E1268" s="429" t="s">
        <v>6754</v>
      </c>
      <c r="F1268" s="429"/>
      <c r="G1268" s="429" t="s">
        <v>6755</v>
      </c>
      <c r="H1268" s="412" t="s">
        <v>3709</v>
      </c>
      <c r="I1268" s="412"/>
      <c r="J1268" s="852"/>
      <c r="K1268" s="418" t="s">
        <v>518</v>
      </c>
    </row>
    <row r="1269" spans="1:11" ht="33">
      <c r="A1269" s="410" t="s">
        <v>6756</v>
      </c>
      <c r="B1269" s="412">
        <v>11</v>
      </c>
      <c r="C1269" s="412">
        <v>2024</v>
      </c>
      <c r="D1269" s="428" t="s">
        <v>6757</v>
      </c>
      <c r="E1269" s="429" t="s">
        <v>6758</v>
      </c>
      <c r="F1269" s="429"/>
      <c r="G1269" s="429" t="s">
        <v>6759</v>
      </c>
      <c r="H1269" s="415" t="s">
        <v>18</v>
      </c>
      <c r="I1269" s="412"/>
      <c r="J1269" s="852"/>
      <c r="K1269" s="418" t="s">
        <v>518</v>
      </c>
    </row>
    <row r="1270" spans="1:11" ht="33">
      <c r="A1270" s="410" t="s">
        <v>6760</v>
      </c>
      <c r="B1270" s="412">
        <v>11</v>
      </c>
      <c r="C1270" s="412">
        <v>2024</v>
      </c>
      <c r="D1270" s="429" t="s">
        <v>586</v>
      </c>
      <c r="E1270" s="429" t="s">
        <v>6754</v>
      </c>
      <c r="F1270" s="429"/>
      <c r="G1270" s="429" t="s">
        <v>6761</v>
      </c>
      <c r="H1270" s="412" t="s">
        <v>3709</v>
      </c>
      <c r="I1270" s="412"/>
      <c r="J1270" s="852"/>
      <c r="K1270" s="418" t="s">
        <v>518</v>
      </c>
    </row>
    <row r="1271" spans="1:11" ht="16.5">
      <c r="A1271" s="410" t="s">
        <v>6762</v>
      </c>
      <c r="B1271" s="412">
        <v>11</v>
      </c>
      <c r="C1271" s="412">
        <v>2024</v>
      </c>
      <c r="D1271" s="428" t="s">
        <v>6763</v>
      </c>
      <c r="E1271" s="429" t="s">
        <v>6764</v>
      </c>
      <c r="F1271" s="429"/>
      <c r="G1271" s="429" t="s">
        <v>6765</v>
      </c>
      <c r="H1271" s="412" t="s">
        <v>25</v>
      </c>
      <c r="I1271" s="412"/>
      <c r="J1271" s="852"/>
      <c r="K1271" s="418" t="s">
        <v>518</v>
      </c>
    </row>
    <row r="1272" spans="1:11" ht="16.5">
      <c r="A1272" s="410" t="s">
        <v>6766</v>
      </c>
      <c r="B1272" s="412">
        <v>11</v>
      </c>
      <c r="C1272" s="412">
        <v>2024</v>
      </c>
      <c r="D1272" s="429" t="s">
        <v>6767</v>
      </c>
      <c r="E1272" s="429" t="s">
        <v>6767</v>
      </c>
      <c r="F1272" s="429"/>
      <c r="G1272" s="429" t="s">
        <v>6768</v>
      </c>
      <c r="H1272" s="412" t="s">
        <v>35</v>
      </c>
      <c r="I1272" s="412"/>
      <c r="J1272" s="852"/>
      <c r="K1272" s="418" t="s">
        <v>518</v>
      </c>
    </row>
    <row r="1273" spans="1:11" ht="16.5">
      <c r="A1273" s="410" t="s">
        <v>6769</v>
      </c>
      <c r="B1273" s="412">
        <v>11</v>
      </c>
      <c r="C1273" s="412">
        <v>2024</v>
      </c>
      <c r="D1273" s="428" t="s">
        <v>6770</v>
      </c>
      <c r="E1273" s="428" t="s">
        <v>6770</v>
      </c>
      <c r="F1273" s="429"/>
      <c r="G1273" s="429" t="s">
        <v>6768</v>
      </c>
      <c r="H1273" s="412" t="s">
        <v>35</v>
      </c>
      <c r="I1273" s="412"/>
      <c r="J1273" s="852"/>
      <c r="K1273" s="418" t="s">
        <v>518</v>
      </c>
    </row>
    <row r="1274" spans="1:11" ht="16.5">
      <c r="A1274" s="410" t="s">
        <v>6771</v>
      </c>
      <c r="B1274" s="412">
        <v>11</v>
      </c>
      <c r="C1274" s="412">
        <v>2024</v>
      </c>
      <c r="D1274" s="429" t="s">
        <v>6772</v>
      </c>
      <c r="E1274" s="429" t="s">
        <v>6772</v>
      </c>
      <c r="F1274" s="429"/>
      <c r="G1274" s="429" t="s">
        <v>6768</v>
      </c>
      <c r="H1274" s="412" t="s">
        <v>35</v>
      </c>
      <c r="I1274" s="412"/>
      <c r="J1274" s="852"/>
      <c r="K1274" s="418" t="s">
        <v>518</v>
      </c>
    </row>
    <row r="1275" spans="1:11" ht="16.5">
      <c r="A1275" s="410" t="s">
        <v>6773</v>
      </c>
      <c r="B1275" s="412">
        <v>11</v>
      </c>
      <c r="C1275" s="412">
        <v>2024</v>
      </c>
      <c r="D1275" s="428" t="s">
        <v>6774</v>
      </c>
      <c r="E1275" s="429" t="s">
        <v>2165</v>
      </c>
      <c r="F1275" s="429"/>
      <c r="G1275" s="429" t="s">
        <v>6699</v>
      </c>
      <c r="H1275" s="412" t="s">
        <v>25</v>
      </c>
      <c r="I1275" s="412"/>
      <c r="J1275" s="852"/>
      <c r="K1275" s="418" t="s">
        <v>518</v>
      </c>
    </row>
    <row r="1276" spans="1:11" ht="16.5">
      <c r="A1276" s="410" t="s">
        <v>6775</v>
      </c>
      <c r="B1276" s="412">
        <v>11</v>
      </c>
      <c r="C1276" s="412">
        <v>2024</v>
      </c>
      <c r="D1276" s="428" t="s">
        <v>6776</v>
      </c>
      <c r="E1276" s="429" t="s">
        <v>6777</v>
      </c>
      <c r="F1276" s="429"/>
      <c r="G1276" s="429" t="s">
        <v>6778</v>
      </c>
      <c r="H1276" s="412" t="s">
        <v>25</v>
      </c>
      <c r="I1276" s="412"/>
      <c r="J1276" s="852"/>
      <c r="K1276" s="418" t="s">
        <v>518</v>
      </c>
    </row>
    <row r="1277" spans="1:11" ht="16.5">
      <c r="A1277" s="410" t="s">
        <v>6779</v>
      </c>
      <c r="B1277" s="412">
        <v>11</v>
      </c>
      <c r="C1277" s="412">
        <v>2024</v>
      </c>
      <c r="D1277" s="428" t="s">
        <v>586</v>
      </c>
      <c r="E1277" s="429" t="s">
        <v>6780</v>
      </c>
      <c r="F1277" s="429"/>
      <c r="G1277" s="429" t="s">
        <v>6781</v>
      </c>
      <c r="H1277" s="415" t="s">
        <v>18</v>
      </c>
      <c r="I1277" s="412"/>
      <c r="J1277" s="852"/>
      <c r="K1277" s="418" t="s">
        <v>518</v>
      </c>
    </row>
    <row r="1278" spans="1:11" ht="16.5">
      <c r="A1278" s="410" t="s">
        <v>6782</v>
      </c>
      <c r="B1278" s="412">
        <v>11</v>
      </c>
      <c r="C1278" s="412">
        <v>2024</v>
      </c>
      <c r="D1278" s="429" t="s">
        <v>586</v>
      </c>
      <c r="E1278" s="429" t="s">
        <v>6733</v>
      </c>
      <c r="F1278" s="429"/>
      <c r="G1278" s="429" t="s">
        <v>6783</v>
      </c>
      <c r="H1278" s="415" t="s">
        <v>18</v>
      </c>
      <c r="I1278" s="412"/>
      <c r="J1278" s="852"/>
      <c r="K1278" s="418" t="s">
        <v>518</v>
      </c>
    </row>
    <row r="1279" spans="1:11" ht="33">
      <c r="A1279" s="410" t="s">
        <v>6784</v>
      </c>
      <c r="B1279" s="412">
        <v>11</v>
      </c>
      <c r="C1279" s="412">
        <v>2024</v>
      </c>
      <c r="D1279" s="428" t="s">
        <v>586</v>
      </c>
      <c r="E1279" s="429" t="s">
        <v>4188</v>
      </c>
      <c r="F1279" s="429"/>
      <c r="G1279" s="429" t="s">
        <v>6785</v>
      </c>
      <c r="H1279" s="412" t="s">
        <v>3709</v>
      </c>
      <c r="I1279" s="412"/>
      <c r="J1279" s="852"/>
      <c r="K1279" s="418" t="s">
        <v>518</v>
      </c>
    </row>
    <row r="1280" spans="1:11" ht="33">
      <c r="A1280" s="410" t="s">
        <v>6786</v>
      </c>
      <c r="B1280" s="412">
        <v>11</v>
      </c>
      <c r="C1280" s="412">
        <v>2024</v>
      </c>
      <c r="D1280" s="428" t="s">
        <v>586</v>
      </c>
      <c r="E1280" s="429" t="s">
        <v>6787</v>
      </c>
      <c r="F1280" s="429"/>
      <c r="G1280" s="429"/>
      <c r="H1280" s="412" t="s">
        <v>3709</v>
      </c>
      <c r="I1280" s="412"/>
      <c r="J1280" s="852"/>
      <c r="K1280" s="418" t="s">
        <v>518</v>
      </c>
    </row>
    <row r="1281" spans="1:11" ht="16.5">
      <c r="A1281" s="410" t="s">
        <v>6788</v>
      </c>
      <c r="B1281" s="412">
        <v>11</v>
      </c>
      <c r="C1281" s="412">
        <v>2024</v>
      </c>
      <c r="D1281" s="428" t="s">
        <v>586</v>
      </c>
      <c r="E1281" s="429" t="s">
        <v>6733</v>
      </c>
      <c r="F1281" s="429"/>
      <c r="G1281" s="429" t="s">
        <v>6734</v>
      </c>
      <c r="H1281" s="415" t="s">
        <v>18</v>
      </c>
      <c r="I1281" s="412"/>
      <c r="J1281" s="852"/>
      <c r="K1281" s="418" t="s">
        <v>518</v>
      </c>
    </row>
    <row r="1282" spans="1:11" ht="16.5">
      <c r="A1282" s="410" t="s">
        <v>6789</v>
      </c>
      <c r="B1282" s="412">
        <v>11</v>
      </c>
      <c r="C1282" s="412">
        <v>2024</v>
      </c>
      <c r="D1282" s="428" t="s">
        <v>586</v>
      </c>
      <c r="E1282" s="429" t="s">
        <v>6733</v>
      </c>
      <c r="F1282" s="429"/>
      <c r="G1282" s="429" t="s">
        <v>6790</v>
      </c>
      <c r="H1282" s="415" t="s">
        <v>18</v>
      </c>
      <c r="I1282" s="412"/>
      <c r="J1282" s="852"/>
      <c r="K1282" s="418" t="s">
        <v>518</v>
      </c>
    </row>
    <row r="1283" spans="1:11" ht="16.5">
      <c r="A1283" s="410" t="s">
        <v>6791</v>
      </c>
      <c r="B1283" s="412">
        <v>11</v>
      </c>
      <c r="C1283" s="412">
        <v>2024</v>
      </c>
      <c r="D1283" s="428" t="s">
        <v>586</v>
      </c>
      <c r="E1283" s="429" t="s">
        <v>6792</v>
      </c>
      <c r="F1283" s="429"/>
      <c r="G1283" s="429" t="s">
        <v>6793</v>
      </c>
      <c r="H1283" s="415" t="s">
        <v>18</v>
      </c>
      <c r="I1283" s="412"/>
      <c r="J1283" s="852"/>
      <c r="K1283" s="418" t="s">
        <v>518</v>
      </c>
    </row>
    <row r="1284" spans="1:11" ht="16.5">
      <c r="A1284" s="410" t="s">
        <v>6794</v>
      </c>
      <c r="B1284" s="412">
        <v>11</v>
      </c>
      <c r="C1284" s="412">
        <v>2024</v>
      </c>
      <c r="D1284" s="428" t="s">
        <v>6795</v>
      </c>
      <c r="E1284" s="429" t="s">
        <v>6796</v>
      </c>
      <c r="F1284" s="429"/>
      <c r="G1284" s="429" t="s">
        <v>6797</v>
      </c>
      <c r="H1284" s="412" t="s">
        <v>609</v>
      </c>
      <c r="I1284" s="412"/>
      <c r="J1284" s="852"/>
      <c r="K1284" s="418" t="s">
        <v>518</v>
      </c>
    </row>
    <row r="1285" spans="1:11" ht="16.5">
      <c r="A1285" s="410" t="s">
        <v>6798</v>
      </c>
      <c r="B1285" s="412">
        <v>11</v>
      </c>
      <c r="C1285" s="412">
        <v>2024</v>
      </c>
      <c r="D1285" s="428" t="s">
        <v>6799</v>
      </c>
      <c r="E1285" s="429" t="s">
        <v>6800</v>
      </c>
      <c r="F1285" s="429"/>
      <c r="G1285" s="429" t="s">
        <v>6801</v>
      </c>
      <c r="H1285" s="412" t="s">
        <v>25</v>
      </c>
      <c r="I1285" s="412"/>
      <c r="J1285" s="852"/>
      <c r="K1285" s="418" t="s">
        <v>518</v>
      </c>
    </row>
    <row r="1286" spans="1:11" ht="16.5">
      <c r="A1286" s="410" t="s">
        <v>6802</v>
      </c>
      <c r="B1286" s="412">
        <v>11</v>
      </c>
      <c r="C1286" s="412">
        <v>2024</v>
      </c>
      <c r="D1286" s="428" t="s">
        <v>6803</v>
      </c>
      <c r="E1286" s="429" t="s">
        <v>2165</v>
      </c>
      <c r="F1286" s="429"/>
      <c r="G1286" s="429" t="s">
        <v>6804</v>
      </c>
      <c r="H1286" s="412" t="s">
        <v>25</v>
      </c>
      <c r="I1286" s="412"/>
      <c r="J1286" s="852"/>
      <c r="K1286" s="418" t="s">
        <v>518</v>
      </c>
    </row>
    <row r="1287" spans="1:11" ht="16.5">
      <c r="A1287" s="410" t="s">
        <v>6805</v>
      </c>
      <c r="B1287" s="412">
        <v>11</v>
      </c>
      <c r="C1287" s="412">
        <v>2024</v>
      </c>
      <c r="D1287" s="428" t="s">
        <v>6806</v>
      </c>
      <c r="E1287" s="429" t="s">
        <v>821</v>
      </c>
      <c r="F1287" s="429"/>
      <c r="G1287" s="429" t="s">
        <v>6807</v>
      </c>
      <c r="H1287" s="412" t="s">
        <v>25</v>
      </c>
      <c r="I1287" s="412"/>
      <c r="J1287" s="852"/>
      <c r="K1287" s="418" t="s">
        <v>518</v>
      </c>
    </row>
    <row r="1288" spans="1:11" ht="16.5">
      <c r="A1288" s="410" t="s">
        <v>6808</v>
      </c>
      <c r="B1288" s="412">
        <v>11</v>
      </c>
      <c r="C1288" s="412">
        <v>2024</v>
      </c>
      <c r="D1288" s="428" t="s">
        <v>6809</v>
      </c>
      <c r="E1288" s="429" t="s">
        <v>4704</v>
      </c>
      <c r="F1288" s="429"/>
      <c r="G1288" s="429" t="s">
        <v>4357</v>
      </c>
      <c r="H1288" s="412" t="s">
        <v>18</v>
      </c>
      <c r="I1288" s="412"/>
      <c r="J1288" s="852"/>
      <c r="K1288" s="418" t="s">
        <v>518</v>
      </c>
    </row>
    <row r="1289" spans="1:11" ht="16.5">
      <c r="A1289" s="410" t="s">
        <v>6810</v>
      </c>
      <c r="B1289" s="412">
        <v>11</v>
      </c>
      <c r="C1289" s="412">
        <v>2024</v>
      </c>
      <c r="D1289" s="428" t="s">
        <v>6811</v>
      </c>
      <c r="E1289" s="429" t="s">
        <v>2165</v>
      </c>
      <c r="F1289" s="429"/>
      <c r="G1289" s="429" t="s">
        <v>6812</v>
      </c>
      <c r="H1289" s="412" t="s">
        <v>25</v>
      </c>
      <c r="I1289" s="412"/>
      <c r="J1289" s="852"/>
      <c r="K1289" s="418" t="s">
        <v>518</v>
      </c>
    </row>
    <row r="1290" spans="1:11" ht="33">
      <c r="A1290" s="410" t="s">
        <v>6813</v>
      </c>
      <c r="B1290" s="412">
        <v>11</v>
      </c>
      <c r="C1290" s="412">
        <v>2024</v>
      </c>
      <c r="D1290" s="428" t="s">
        <v>6814</v>
      </c>
      <c r="E1290" s="429" t="s">
        <v>6815</v>
      </c>
      <c r="F1290" s="429"/>
      <c r="G1290" s="429" t="s">
        <v>6816</v>
      </c>
      <c r="H1290" s="412" t="s">
        <v>609</v>
      </c>
      <c r="I1290" s="412"/>
      <c r="J1290" s="852" t="s">
        <v>6817</v>
      </c>
      <c r="K1290" s="418" t="s">
        <v>89</v>
      </c>
    </row>
    <row r="1291" spans="1:11" ht="16.5">
      <c r="A1291" s="410" t="s">
        <v>6818</v>
      </c>
      <c r="B1291" s="412">
        <v>11</v>
      </c>
      <c r="C1291" s="412">
        <v>2024</v>
      </c>
      <c r="D1291" s="442" t="s">
        <v>6819</v>
      </c>
      <c r="E1291" s="442" t="s">
        <v>6820</v>
      </c>
      <c r="F1291" s="429"/>
      <c r="G1291" s="443" t="s">
        <v>6821</v>
      </c>
      <c r="H1291" s="412" t="s">
        <v>35</v>
      </c>
      <c r="I1291" s="412"/>
      <c r="J1291" s="852" t="s">
        <v>6822</v>
      </c>
      <c r="K1291" s="418" t="s">
        <v>999</v>
      </c>
    </row>
    <row r="1292" spans="1:11" ht="33">
      <c r="A1292" s="410" t="s">
        <v>6823</v>
      </c>
      <c r="B1292" s="412">
        <v>11</v>
      </c>
      <c r="C1292" s="412">
        <v>2024</v>
      </c>
      <c r="D1292" s="428" t="s">
        <v>6824</v>
      </c>
      <c r="E1292" s="429" t="s">
        <v>6825</v>
      </c>
      <c r="F1292" s="429"/>
      <c r="G1292" s="429" t="s">
        <v>6826</v>
      </c>
      <c r="H1292" s="412" t="s">
        <v>35</v>
      </c>
      <c r="I1292" s="412"/>
      <c r="J1292" s="852" t="s">
        <v>6827</v>
      </c>
      <c r="K1292" s="418" t="s">
        <v>889</v>
      </c>
    </row>
    <row r="1293" spans="1:11" ht="33">
      <c r="A1293" s="410" t="s">
        <v>6828</v>
      </c>
      <c r="B1293" s="412">
        <v>11</v>
      </c>
      <c r="C1293" s="412">
        <v>2024</v>
      </c>
      <c r="D1293" s="444" t="s">
        <v>3778</v>
      </c>
      <c r="E1293" s="444" t="s">
        <v>6829</v>
      </c>
      <c r="F1293" s="429"/>
      <c r="G1293" s="445" t="s">
        <v>6830</v>
      </c>
      <c r="H1293" s="412" t="s">
        <v>558</v>
      </c>
      <c r="I1293" s="412"/>
      <c r="J1293" s="855" t="s">
        <v>6831</v>
      </c>
      <c r="K1293" s="418" t="s">
        <v>999</v>
      </c>
    </row>
    <row r="1294" spans="1:11" ht="16.5">
      <c r="A1294" s="410" t="s">
        <v>6832</v>
      </c>
      <c r="B1294" s="412"/>
      <c r="C1294" s="412">
        <v>2024</v>
      </c>
      <c r="D1294" s="446"/>
      <c r="E1294" s="446" t="s">
        <v>6829</v>
      </c>
      <c r="F1294" s="429"/>
      <c r="G1294" s="447" t="s">
        <v>6833</v>
      </c>
      <c r="H1294" s="412" t="s">
        <v>558</v>
      </c>
      <c r="I1294" s="412"/>
      <c r="J1294" s="847"/>
      <c r="K1294" s="418" t="s">
        <v>999</v>
      </c>
    </row>
    <row r="1295" spans="1:11" ht="38.25">
      <c r="A1295" s="410" t="s">
        <v>6834</v>
      </c>
      <c r="B1295" s="412">
        <v>11</v>
      </c>
      <c r="C1295" s="412">
        <v>2024</v>
      </c>
      <c r="D1295" s="428" t="s">
        <v>6835</v>
      </c>
      <c r="E1295" s="448" t="s">
        <v>926</v>
      </c>
      <c r="F1295" s="429"/>
      <c r="G1295" s="449" t="s">
        <v>6836</v>
      </c>
      <c r="H1295" s="412" t="s">
        <v>3709</v>
      </c>
      <c r="I1295" s="412"/>
      <c r="J1295" s="450" t="s">
        <v>6837</v>
      </c>
      <c r="K1295" s="418" t="s">
        <v>999</v>
      </c>
    </row>
    <row r="1296" spans="1:11" ht="33">
      <c r="A1296" s="410" t="s">
        <v>6838</v>
      </c>
      <c r="B1296" s="412">
        <v>11</v>
      </c>
      <c r="C1296" s="412">
        <v>2024</v>
      </c>
      <c r="D1296" s="428" t="s">
        <v>6835</v>
      </c>
      <c r="E1296" s="451" t="s">
        <v>6839</v>
      </c>
      <c r="F1296" s="429"/>
      <c r="G1296" s="449" t="s">
        <v>6840</v>
      </c>
      <c r="H1296" s="412" t="s">
        <v>722</v>
      </c>
      <c r="I1296" s="412"/>
      <c r="J1296" s="452" t="s">
        <v>6841</v>
      </c>
      <c r="K1296" s="418" t="s">
        <v>999</v>
      </c>
    </row>
    <row r="1297" spans="1:11" ht="38.25">
      <c r="A1297" s="410" t="s">
        <v>6842</v>
      </c>
      <c r="B1297" s="412">
        <v>11</v>
      </c>
      <c r="C1297" s="412">
        <v>2024</v>
      </c>
      <c r="D1297" s="428" t="s">
        <v>6835</v>
      </c>
      <c r="E1297" s="453" t="s">
        <v>6843</v>
      </c>
      <c r="F1297" s="429"/>
      <c r="G1297" s="449" t="s">
        <v>6844</v>
      </c>
      <c r="H1297" s="412" t="s">
        <v>722</v>
      </c>
      <c r="I1297" s="412"/>
      <c r="J1297" s="452" t="s">
        <v>6845</v>
      </c>
      <c r="K1297" s="418" t="s">
        <v>999</v>
      </c>
    </row>
    <row r="1298" spans="1:11" ht="33">
      <c r="A1298" s="410" t="s">
        <v>6846</v>
      </c>
      <c r="B1298" s="412">
        <v>11</v>
      </c>
      <c r="C1298" s="412">
        <v>2024</v>
      </c>
      <c r="D1298" s="428" t="s">
        <v>6835</v>
      </c>
      <c r="E1298" s="449" t="s">
        <v>6847</v>
      </c>
      <c r="F1298" s="429"/>
      <c r="G1298" s="449" t="s">
        <v>6848</v>
      </c>
      <c r="H1298" s="412" t="s">
        <v>722</v>
      </c>
      <c r="I1298" s="412"/>
      <c r="J1298" s="852" t="s">
        <v>6849</v>
      </c>
      <c r="K1298" s="418" t="s">
        <v>89</v>
      </c>
    </row>
    <row r="1299" spans="1:11" ht="66">
      <c r="A1299" s="410" t="s">
        <v>6850</v>
      </c>
      <c r="B1299" s="412">
        <v>11</v>
      </c>
      <c r="C1299" s="412">
        <v>2024</v>
      </c>
      <c r="D1299" s="428" t="s">
        <v>6835</v>
      </c>
      <c r="E1299" s="454" t="s">
        <v>926</v>
      </c>
      <c r="F1299" s="429"/>
      <c r="G1299" s="455" t="s">
        <v>6851</v>
      </c>
      <c r="H1299" s="412" t="s">
        <v>722</v>
      </c>
      <c r="I1299" s="412"/>
      <c r="J1299" s="852" t="s">
        <v>6852</v>
      </c>
      <c r="K1299" s="418" t="s">
        <v>932</v>
      </c>
    </row>
    <row r="1300" spans="1:11" ht="33">
      <c r="A1300" s="410" t="s">
        <v>6853</v>
      </c>
      <c r="B1300" s="412">
        <v>11</v>
      </c>
      <c r="C1300" s="412">
        <v>2024</v>
      </c>
      <c r="D1300" s="456" t="s">
        <v>6854</v>
      </c>
      <c r="E1300" s="448" t="s">
        <v>6855</v>
      </c>
      <c r="F1300" s="429"/>
      <c r="G1300" s="457" t="s">
        <v>6856</v>
      </c>
      <c r="H1300" s="412" t="s">
        <v>722</v>
      </c>
      <c r="I1300" s="412"/>
      <c r="J1300" s="458" t="s">
        <v>6857</v>
      </c>
      <c r="K1300" s="418" t="s">
        <v>932</v>
      </c>
    </row>
    <row r="1301" spans="1:11" ht="16.5">
      <c r="A1301" s="410" t="s">
        <v>6858</v>
      </c>
      <c r="B1301" s="412"/>
      <c r="C1301" s="412">
        <v>2024</v>
      </c>
      <c r="D1301" s="456" t="s">
        <v>6854</v>
      </c>
      <c r="E1301" s="448" t="s">
        <v>6855</v>
      </c>
      <c r="F1301" s="429"/>
      <c r="G1301" s="457" t="s">
        <v>6859</v>
      </c>
      <c r="H1301" s="412" t="s">
        <v>722</v>
      </c>
      <c r="I1301" s="412"/>
      <c r="J1301" s="404"/>
      <c r="K1301" s="418" t="s">
        <v>932</v>
      </c>
    </row>
    <row r="1302" spans="1:11" ht="16.5">
      <c r="A1302" s="410" t="s">
        <v>6860</v>
      </c>
      <c r="B1302" s="412"/>
      <c r="C1302" s="412">
        <v>2024</v>
      </c>
      <c r="D1302" s="456" t="s">
        <v>6854</v>
      </c>
      <c r="E1302" s="448" t="s">
        <v>6855</v>
      </c>
      <c r="F1302" s="429"/>
      <c r="G1302" s="457" t="s">
        <v>6861</v>
      </c>
      <c r="H1302" s="412" t="s">
        <v>722</v>
      </c>
      <c r="I1302" s="412"/>
      <c r="J1302" s="847"/>
      <c r="K1302" s="418" t="s">
        <v>932</v>
      </c>
    </row>
    <row r="1303" spans="1:11" ht="33">
      <c r="A1303" s="410" t="s">
        <v>6862</v>
      </c>
      <c r="B1303" s="412">
        <v>11</v>
      </c>
      <c r="C1303" s="412">
        <v>2024</v>
      </c>
      <c r="D1303" s="445" t="s">
        <v>6863</v>
      </c>
      <c r="E1303" s="449" t="s">
        <v>6864</v>
      </c>
      <c r="F1303" s="429"/>
      <c r="G1303" s="457" t="s">
        <v>6865</v>
      </c>
      <c r="H1303" s="412" t="s">
        <v>722</v>
      </c>
      <c r="I1303" s="412"/>
      <c r="J1303" s="852" t="s">
        <v>6866</v>
      </c>
      <c r="K1303" s="418" t="s">
        <v>932</v>
      </c>
    </row>
    <row r="1304" spans="1:11" ht="16.5">
      <c r="A1304" s="410" t="s">
        <v>6867</v>
      </c>
      <c r="B1304" s="412">
        <v>11</v>
      </c>
      <c r="C1304" s="412">
        <v>2024</v>
      </c>
      <c r="D1304" s="448" t="s">
        <v>6868</v>
      </c>
      <c r="E1304" s="449" t="s">
        <v>6869</v>
      </c>
      <c r="F1304" s="429"/>
      <c r="G1304" s="457" t="s">
        <v>6870</v>
      </c>
      <c r="H1304" s="412" t="s">
        <v>722</v>
      </c>
      <c r="I1304" s="412"/>
      <c r="J1304" s="852" t="s">
        <v>999</v>
      </c>
      <c r="K1304" s="418" t="s">
        <v>999</v>
      </c>
    </row>
    <row r="1305" spans="1:11" ht="66">
      <c r="A1305" s="410" t="s">
        <v>6871</v>
      </c>
      <c r="B1305" s="412">
        <v>11</v>
      </c>
      <c r="C1305" s="412">
        <v>2024</v>
      </c>
      <c r="D1305" s="448" t="s">
        <v>6872</v>
      </c>
      <c r="E1305" s="448" t="s">
        <v>6873</v>
      </c>
      <c r="F1305" s="429"/>
      <c r="G1305" s="457" t="s">
        <v>6874</v>
      </c>
      <c r="H1305" s="412" t="s">
        <v>35</v>
      </c>
      <c r="I1305" s="412"/>
      <c r="J1305" s="852" t="s">
        <v>6875</v>
      </c>
      <c r="K1305" s="418" t="s">
        <v>89</v>
      </c>
    </row>
    <row r="1306" spans="1:11" ht="33">
      <c r="A1306" s="410" t="s">
        <v>6876</v>
      </c>
      <c r="B1306" s="412">
        <v>11</v>
      </c>
      <c r="C1306" s="412">
        <v>2024</v>
      </c>
      <c r="D1306" s="456" t="s">
        <v>6877</v>
      </c>
      <c r="E1306" s="456" t="s">
        <v>6878</v>
      </c>
      <c r="F1306" s="429"/>
      <c r="G1306" s="449" t="s">
        <v>6879</v>
      </c>
      <c r="H1306" s="412" t="s">
        <v>35</v>
      </c>
      <c r="I1306" s="412"/>
      <c r="J1306" s="458" t="s">
        <v>6880</v>
      </c>
      <c r="K1306" s="418" t="s">
        <v>932</v>
      </c>
    </row>
    <row r="1307" spans="1:11" ht="16.5">
      <c r="A1307" s="410" t="s">
        <v>6881</v>
      </c>
      <c r="B1307" s="412">
        <v>11</v>
      </c>
      <c r="C1307" s="412">
        <v>2024</v>
      </c>
      <c r="D1307" s="456" t="s">
        <v>6882</v>
      </c>
      <c r="E1307" s="456" t="s">
        <v>6883</v>
      </c>
      <c r="F1307" s="429"/>
      <c r="G1307" s="449" t="s">
        <v>6879</v>
      </c>
      <c r="H1307" s="412" t="s">
        <v>35</v>
      </c>
      <c r="I1307" s="412"/>
      <c r="J1307" s="847"/>
      <c r="K1307" s="418" t="s">
        <v>932</v>
      </c>
    </row>
    <row r="1308" spans="1:11" ht="49.5">
      <c r="A1308" s="410" t="s">
        <v>6884</v>
      </c>
      <c r="B1308" s="412">
        <v>11</v>
      </c>
      <c r="C1308" s="412">
        <v>2024</v>
      </c>
      <c r="D1308" s="459" t="s">
        <v>6885</v>
      </c>
      <c r="E1308" s="459" t="s">
        <v>6886</v>
      </c>
      <c r="F1308" s="429"/>
      <c r="G1308" s="460" t="s">
        <v>6887</v>
      </c>
      <c r="H1308" s="412" t="s">
        <v>6888</v>
      </c>
      <c r="I1308" s="412"/>
      <c r="J1308" s="852" t="s">
        <v>6889</v>
      </c>
      <c r="K1308" s="418" t="s">
        <v>217</v>
      </c>
    </row>
    <row r="1309" spans="1:11" ht="16.5">
      <c r="A1309" s="410" t="s">
        <v>6890</v>
      </c>
      <c r="B1309" s="412">
        <v>11</v>
      </c>
      <c r="C1309" s="412">
        <v>2024</v>
      </c>
      <c r="D1309" s="461" t="s">
        <v>3778</v>
      </c>
      <c r="E1309" s="461" t="s">
        <v>6891</v>
      </c>
      <c r="F1309" s="429"/>
      <c r="G1309" s="445" t="s">
        <v>6892</v>
      </c>
      <c r="H1309" s="412" t="s">
        <v>722</v>
      </c>
      <c r="I1309" s="412"/>
      <c r="J1309" s="462" t="s">
        <v>6893</v>
      </c>
      <c r="K1309" s="418" t="s">
        <v>932</v>
      </c>
    </row>
    <row r="1310" spans="1:11" ht="16.5">
      <c r="A1310" s="410" t="s">
        <v>6894</v>
      </c>
      <c r="B1310" s="412">
        <v>11</v>
      </c>
      <c r="C1310" s="412">
        <v>2024</v>
      </c>
      <c r="D1310" s="461" t="s">
        <v>3778</v>
      </c>
      <c r="E1310" s="459" t="s">
        <v>926</v>
      </c>
      <c r="F1310" s="429"/>
      <c r="G1310" s="460" t="s">
        <v>6895</v>
      </c>
      <c r="H1310" s="412" t="s">
        <v>722</v>
      </c>
      <c r="I1310" s="412"/>
      <c r="J1310" s="847"/>
      <c r="K1310" s="418" t="s">
        <v>932</v>
      </c>
    </row>
    <row r="1311" spans="1:11" ht="51">
      <c r="A1311" s="410" t="s">
        <v>6896</v>
      </c>
      <c r="B1311" s="412">
        <v>11</v>
      </c>
      <c r="C1311" s="412">
        <v>2024</v>
      </c>
      <c r="D1311" s="456" t="s">
        <v>6897</v>
      </c>
      <c r="E1311" s="457" t="s">
        <v>6898</v>
      </c>
      <c r="F1311" s="429"/>
      <c r="G1311" s="449" t="s">
        <v>6899</v>
      </c>
      <c r="H1311" s="412" t="s">
        <v>6900</v>
      </c>
      <c r="I1311" s="412"/>
      <c r="J1311" s="463" t="s">
        <v>6901</v>
      </c>
      <c r="K1311" s="418" t="s">
        <v>217</v>
      </c>
    </row>
    <row r="1312" spans="1:11" ht="51">
      <c r="A1312" s="410" t="s">
        <v>6902</v>
      </c>
      <c r="B1312" s="412">
        <v>11</v>
      </c>
      <c r="C1312" s="412">
        <v>2024</v>
      </c>
      <c r="D1312" s="456" t="s">
        <v>6854</v>
      </c>
      <c r="E1312" s="457" t="s">
        <v>6903</v>
      </c>
      <c r="F1312" s="429"/>
      <c r="G1312" s="449" t="s">
        <v>6904</v>
      </c>
      <c r="H1312" s="412" t="s">
        <v>722</v>
      </c>
      <c r="I1312" s="412"/>
      <c r="J1312" s="463" t="s">
        <v>6905</v>
      </c>
      <c r="K1312" s="418" t="s">
        <v>932</v>
      </c>
    </row>
    <row r="1313" spans="1:11" ht="25.5">
      <c r="A1313" s="410" t="s">
        <v>6906</v>
      </c>
      <c r="B1313" s="412">
        <v>11</v>
      </c>
      <c r="C1313" s="412">
        <v>2024</v>
      </c>
      <c r="D1313" s="443" t="s">
        <v>6907</v>
      </c>
      <c r="E1313" s="443" t="s">
        <v>6908</v>
      </c>
      <c r="F1313" s="464"/>
      <c r="G1313" s="443" t="s">
        <v>6909</v>
      </c>
      <c r="H1313" s="412" t="s">
        <v>137</v>
      </c>
      <c r="I1313" s="412"/>
      <c r="J1313" s="856"/>
      <c r="K1313" s="418" t="s">
        <v>518</v>
      </c>
    </row>
    <row r="1314" spans="1:11" ht="25.5">
      <c r="A1314" s="410" t="s">
        <v>6910</v>
      </c>
      <c r="B1314" s="412">
        <v>11</v>
      </c>
      <c r="C1314" s="412">
        <v>2025</v>
      </c>
      <c r="D1314" s="443" t="s">
        <v>6911</v>
      </c>
      <c r="E1314" s="443" t="s">
        <v>6912</v>
      </c>
      <c r="F1314" s="464"/>
      <c r="G1314" s="443" t="s">
        <v>6913</v>
      </c>
      <c r="H1314" s="412" t="s">
        <v>525</v>
      </c>
      <c r="I1314" s="412"/>
      <c r="J1314" s="856"/>
      <c r="K1314" s="418" t="s">
        <v>518</v>
      </c>
    </row>
    <row r="1315" spans="1:11" ht="16.5">
      <c r="A1315" s="410" t="s">
        <v>6914</v>
      </c>
      <c r="B1315" s="412">
        <v>11</v>
      </c>
      <c r="C1315" s="412">
        <v>2025</v>
      </c>
      <c r="D1315" s="443" t="s">
        <v>6915</v>
      </c>
      <c r="E1315" s="443" t="s">
        <v>6916</v>
      </c>
      <c r="F1315" s="464"/>
      <c r="G1315" s="443" t="s">
        <v>6917</v>
      </c>
      <c r="H1315" s="412" t="s">
        <v>35</v>
      </c>
      <c r="I1315" s="412"/>
      <c r="J1315" s="856"/>
      <c r="K1315" s="418" t="s">
        <v>518</v>
      </c>
    </row>
    <row r="1316" spans="1:11" ht="16.5">
      <c r="A1316" s="410" t="s">
        <v>6918</v>
      </c>
      <c r="B1316" s="412">
        <v>11</v>
      </c>
      <c r="C1316" s="412">
        <v>2025</v>
      </c>
      <c r="D1316" s="443" t="s">
        <v>6919</v>
      </c>
      <c r="E1316" s="443" t="s">
        <v>3641</v>
      </c>
      <c r="F1316" s="464"/>
      <c r="G1316" s="443" t="s">
        <v>6920</v>
      </c>
      <c r="H1316" s="412" t="s">
        <v>35</v>
      </c>
      <c r="I1316" s="412"/>
      <c r="J1316" s="856"/>
      <c r="K1316" s="418" t="s">
        <v>518</v>
      </c>
    </row>
    <row r="1317" spans="1:11" ht="16.5">
      <c r="A1317" s="410" t="s">
        <v>6921</v>
      </c>
      <c r="B1317" s="412">
        <v>11</v>
      </c>
      <c r="C1317" s="412">
        <v>2025</v>
      </c>
      <c r="D1317" s="443" t="s">
        <v>6922</v>
      </c>
      <c r="E1317" s="443" t="s">
        <v>6923</v>
      </c>
      <c r="F1317" s="464"/>
      <c r="G1317" s="443" t="s">
        <v>6924</v>
      </c>
      <c r="H1317" s="412" t="s">
        <v>35</v>
      </c>
      <c r="I1317" s="412"/>
      <c r="J1317" s="856"/>
      <c r="K1317" s="418" t="s">
        <v>518</v>
      </c>
    </row>
    <row r="1318" spans="1:11" ht="16.5">
      <c r="A1318" s="410" t="s">
        <v>6925</v>
      </c>
      <c r="B1318" s="412">
        <v>11</v>
      </c>
      <c r="C1318" s="412">
        <v>2025</v>
      </c>
      <c r="D1318" s="443" t="s">
        <v>6926</v>
      </c>
      <c r="E1318" s="443" t="s">
        <v>4537</v>
      </c>
      <c r="F1318" s="464"/>
      <c r="G1318" s="443" t="s">
        <v>6927</v>
      </c>
      <c r="H1318" s="412" t="s">
        <v>35</v>
      </c>
      <c r="I1318" s="412"/>
      <c r="J1318" s="856"/>
      <c r="K1318" s="418" t="s">
        <v>518</v>
      </c>
    </row>
    <row r="1319" spans="1:11" ht="16.5">
      <c r="A1319" s="410" t="s">
        <v>6928</v>
      </c>
      <c r="B1319" s="412">
        <v>11</v>
      </c>
      <c r="C1319" s="412">
        <v>2025</v>
      </c>
      <c r="D1319" s="443" t="s">
        <v>6929</v>
      </c>
      <c r="E1319" s="443" t="s">
        <v>4537</v>
      </c>
      <c r="F1319" s="464"/>
      <c r="G1319" s="443" t="s">
        <v>6927</v>
      </c>
      <c r="H1319" s="412" t="s">
        <v>35</v>
      </c>
      <c r="I1319" s="412"/>
      <c r="J1319" s="856"/>
      <c r="K1319" s="418" t="s">
        <v>518</v>
      </c>
    </row>
    <row r="1320" spans="1:11" ht="16.5">
      <c r="A1320" s="410" t="s">
        <v>6930</v>
      </c>
      <c r="B1320" s="412">
        <v>11</v>
      </c>
      <c r="C1320" s="412">
        <v>2025</v>
      </c>
      <c r="D1320" s="443" t="s">
        <v>6931</v>
      </c>
      <c r="E1320" s="443" t="s">
        <v>4537</v>
      </c>
      <c r="F1320" s="464"/>
      <c r="G1320" s="443" t="s">
        <v>6927</v>
      </c>
      <c r="H1320" s="412" t="s">
        <v>35</v>
      </c>
      <c r="I1320" s="412"/>
      <c r="J1320" s="856"/>
      <c r="K1320" s="418" t="s">
        <v>518</v>
      </c>
    </row>
    <row r="1321" spans="1:11" ht="16.5">
      <c r="A1321" s="410" t="s">
        <v>6932</v>
      </c>
      <c r="B1321" s="412">
        <v>11</v>
      </c>
      <c r="C1321" s="412">
        <v>2025</v>
      </c>
      <c r="D1321" s="443" t="s">
        <v>6933</v>
      </c>
      <c r="E1321" s="443" t="s">
        <v>4537</v>
      </c>
      <c r="F1321" s="464"/>
      <c r="G1321" s="443" t="s">
        <v>6927</v>
      </c>
      <c r="H1321" s="412" t="s">
        <v>35</v>
      </c>
      <c r="I1321" s="412"/>
      <c r="J1321" s="856"/>
      <c r="K1321" s="418" t="s">
        <v>518</v>
      </c>
    </row>
    <row r="1322" spans="1:11" ht="16.5">
      <c r="A1322" s="410" t="s">
        <v>6934</v>
      </c>
      <c r="B1322" s="412">
        <v>11</v>
      </c>
      <c r="C1322" s="412">
        <v>2025</v>
      </c>
      <c r="D1322" s="443" t="s">
        <v>6935</v>
      </c>
      <c r="E1322" s="443" t="s">
        <v>4537</v>
      </c>
      <c r="F1322" s="464"/>
      <c r="G1322" s="443" t="s">
        <v>6936</v>
      </c>
      <c r="H1322" s="412" t="s">
        <v>35</v>
      </c>
      <c r="I1322" s="412"/>
      <c r="J1322" s="856"/>
      <c r="K1322" s="418" t="s">
        <v>518</v>
      </c>
    </row>
    <row r="1323" spans="1:11" ht="16.5">
      <c r="A1323" s="410" t="s">
        <v>6937</v>
      </c>
      <c r="B1323" s="412">
        <v>11</v>
      </c>
      <c r="C1323" s="412">
        <v>2025</v>
      </c>
      <c r="D1323" s="443" t="s">
        <v>6938</v>
      </c>
      <c r="E1323" s="443" t="s">
        <v>4537</v>
      </c>
      <c r="F1323" s="464"/>
      <c r="G1323" s="443" t="s">
        <v>6939</v>
      </c>
      <c r="H1323" s="412" t="s">
        <v>35</v>
      </c>
      <c r="I1323" s="412"/>
      <c r="J1323" s="856"/>
      <c r="K1323" s="418" t="s">
        <v>518</v>
      </c>
    </row>
    <row r="1324" spans="1:11" ht="16.5">
      <c r="A1324" s="410" t="s">
        <v>6940</v>
      </c>
      <c r="B1324" s="412">
        <v>11</v>
      </c>
      <c r="C1324" s="412">
        <v>2025</v>
      </c>
      <c r="D1324" s="443" t="s">
        <v>6941</v>
      </c>
      <c r="E1324" s="443" t="s">
        <v>4537</v>
      </c>
      <c r="F1324" s="464"/>
      <c r="G1324" s="443" t="s">
        <v>6942</v>
      </c>
      <c r="H1324" s="412" t="s">
        <v>35</v>
      </c>
      <c r="I1324" s="412"/>
      <c r="J1324" s="856"/>
      <c r="K1324" s="418" t="s">
        <v>518</v>
      </c>
    </row>
    <row r="1325" spans="1:11" ht="16.5">
      <c r="A1325" s="410" t="s">
        <v>6943</v>
      </c>
      <c r="B1325" s="412">
        <v>11</v>
      </c>
      <c r="C1325" s="412">
        <v>2025</v>
      </c>
      <c r="D1325" s="443" t="s">
        <v>6944</v>
      </c>
      <c r="E1325" s="443" t="s">
        <v>6945</v>
      </c>
      <c r="F1325" s="464"/>
      <c r="G1325" s="443" t="s">
        <v>6946</v>
      </c>
      <c r="H1325" s="412" t="s">
        <v>35</v>
      </c>
      <c r="I1325" s="412"/>
      <c r="J1325" s="458"/>
      <c r="K1325" s="418" t="s">
        <v>518</v>
      </c>
    </row>
    <row r="1326" spans="1:11" ht="25.5">
      <c r="A1326" s="410" t="s">
        <v>6947</v>
      </c>
      <c r="B1326" s="412">
        <v>11</v>
      </c>
      <c r="C1326" s="412">
        <v>2025</v>
      </c>
      <c r="D1326" s="443"/>
      <c r="E1326" s="443" t="s">
        <v>6948</v>
      </c>
      <c r="F1326" s="464"/>
      <c r="G1326" s="443" t="s">
        <v>6949</v>
      </c>
      <c r="H1326" s="412" t="s">
        <v>35</v>
      </c>
      <c r="I1326" s="857"/>
      <c r="J1326" s="416"/>
      <c r="K1326" s="418" t="s">
        <v>518</v>
      </c>
    </row>
    <row r="1327" spans="1:11" ht="16.5">
      <c r="A1327" s="410" t="s">
        <v>6950</v>
      </c>
      <c r="B1327" s="412">
        <v>11</v>
      </c>
      <c r="C1327" s="412">
        <v>2025</v>
      </c>
      <c r="D1327" s="443" t="s">
        <v>6951</v>
      </c>
      <c r="E1327" s="443" t="s">
        <v>6952</v>
      </c>
      <c r="F1327" s="464"/>
      <c r="G1327" s="443" t="s">
        <v>6946</v>
      </c>
      <c r="H1327" s="412" t="s">
        <v>35</v>
      </c>
      <c r="I1327" s="857"/>
      <c r="J1327" s="416"/>
      <c r="K1327" s="418" t="s">
        <v>518</v>
      </c>
    </row>
    <row r="1328" spans="1:11" ht="16.5">
      <c r="A1328" s="410" t="s">
        <v>6953</v>
      </c>
      <c r="B1328" s="412">
        <v>11</v>
      </c>
      <c r="C1328" s="412">
        <v>2025</v>
      </c>
      <c r="D1328" s="443" t="s">
        <v>6954</v>
      </c>
      <c r="E1328" s="443" t="s">
        <v>4537</v>
      </c>
      <c r="F1328" s="464"/>
      <c r="G1328" s="443" t="s">
        <v>6955</v>
      </c>
      <c r="H1328" s="412" t="s">
        <v>35</v>
      </c>
      <c r="I1328" s="857"/>
      <c r="J1328" s="416"/>
      <c r="K1328" s="418" t="s">
        <v>518</v>
      </c>
    </row>
    <row r="1329" spans="1:11" ht="16.5">
      <c r="A1329" s="410" t="s">
        <v>6956</v>
      </c>
      <c r="B1329" s="412">
        <v>11</v>
      </c>
      <c r="C1329" s="412">
        <v>2025</v>
      </c>
      <c r="D1329" s="443" t="s">
        <v>6957</v>
      </c>
      <c r="E1329" s="443" t="s">
        <v>4537</v>
      </c>
      <c r="F1329" s="464"/>
      <c r="G1329" s="443" t="s">
        <v>6955</v>
      </c>
      <c r="H1329" s="412" t="s">
        <v>35</v>
      </c>
      <c r="I1329" s="857"/>
      <c r="J1329" s="416"/>
      <c r="K1329" s="418" t="s">
        <v>518</v>
      </c>
    </row>
    <row r="1330" spans="1:11" ht="16.5">
      <c r="A1330" s="410" t="s">
        <v>6958</v>
      </c>
      <c r="B1330" s="412">
        <v>11</v>
      </c>
      <c r="C1330" s="412">
        <v>2025</v>
      </c>
      <c r="D1330" s="443" t="s">
        <v>6959</v>
      </c>
      <c r="E1330" s="443" t="s">
        <v>4537</v>
      </c>
      <c r="F1330" s="464"/>
      <c r="G1330" s="443" t="s">
        <v>6955</v>
      </c>
      <c r="H1330" s="412" t="s">
        <v>35</v>
      </c>
      <c r="I1330" s="857"/>
      <c r="J1330" s="416"/>
      <c r="K1330" s="418" t="s">
        <v>518</v>
      </c>
    </row>
    <row r="1331" spans="1:11" ht="16.5">
      <c r="A1331" s="410" t="s">
        <v>6960</v>
      </c>
      <c r="B1331" s="412">
        <v>11</v>
      </c>
      <c r="C1331" s="412">
        <v>2025</v>
      </c>
      <c r="D1331" s="443" t="s">
        <v>6961</v>
      </c>
      <c r="E1331" s="443" t="s">
        <v>4537</v>
      </c>
      <c r="F1331" s="464"/>
      <c r="G1331" s="443" t="s">
        <v>6962</v>
      </c>
      <c r="H1331" s="412" t="s">
        <v>35</v>
      </c>
      <c r="I1331" s="857"/>
      <c r="J1331" s="416"/>
      <c r="K1331" s="418" t="s">
        <v>518</v>
      </c>
    </row>
    <row r="1332" spans="1:11" ht="16.5">
      <c r="A1332" s="410" t="s">
        <v>6963</v>
      </c>
      <c r="B1332" s="412">
        <v>11</v>
      </c>
      <c r="C1332" s="412">
        <v>2025</v>
      </c>
      <c r="D1332" s="443" t="s">
        <v>6964</v>
      </c>
      <c r="E1332" s="443" t="s">
        <v>4537</v>
      </c>
      <c r="F1332" s="464"/>
      <c r="G1332" s="443" t="s">
        <v>6962</v>
      </c>
      <c r="H1332" s="412" t="s">
        <v>35</v>
      </c>
      <c r="I1332" s="857"/>
      <c r="J1332" s="416"/>
      <c r="K1332" s="418" t="s">
        <v>518</v>
      </c>
    </row>
    <row r="1333" spans="1:11" ht="16.5">
      <c r="A1333" s="410" t="s">
        <v>6965</v>
      </c>
      <c r="B1333" s="412">
        <v>11</v>
      </c>
      <c r="C1333" s="412">
        <v>2025</v>
      </c>
      <c r="D1333" s="443" t="s">
        <v>6966</v>
      </c>
      <c r="E1333" s="443" t="s">
        <v>4537</v>
      </c>
      <c r="F1333" s="464"/>
      <c r="G1333" s="443" t="s">
        <v>6962</v>
      </c>
      <c r="H1333" s="412" t="s">
        <v>35</v>
      </c>
      <c r="I1333" s="857"/>
      <c r="J1333" s="416"/>
      <c r="K1333" s="418" t="s">
        <v>518</v>
      </c>
    </row>
    <row r="1334" spans="1:11" ht="16.5">
      <c r="A1334" s="410" t="s">
        <v>6967</v>
      </c>
      <c r="B1334" s="412">
        <v>11</v>
      </c>
      <c r="C1334" s="412">
        <v>2025</v>
      </c>
      <c r="D1334" s="443" t="s">
        <v>6968</v>
      </c>
      <c r="E1334" s="443" t="s">
        <v>6969</v>
      </c>
      <c r="F1334" s="464"/>
      <c r="G1334" s="443" t="s">
        <v>6970</v>
      </c>
      <c r="H1334" s="412" t="s">
        <v>6971</v>
      </c>
      <c r="I1334" s="857"/>
      <c r="J1334" s="416"/>
      <c r="K1334" s="418" t="s">
        <v>518</v>
      </c>
    </row>
    <row r="1335" spans="1:11" ht="16.5">
      <c r="A1335" s="410" t="s">
        <v>6972</v>
      </c>
      <c r="B1335" s="412">
        <v>11</v>
      </c>
      <c r="C1335" s="412">
        <v>2025</v>
      </c>
      <c r="D1335" s="443" t="s">
        <v>6973</v>
      </c>
      <c r="E1335" s="443" t="s">
        <v>4537</v>
      </c>
      <c r="F1335" s="464"/>
      <c r="G1335" s="443" t="s">
        <v>6063</v>
      </c>
      <c r="H1335" s="412" t="s">
        <v>35</v>
      </c>
      <c r="I1335" s="857"/>
      <c r="J1335" s="416"/>
      <c r="K1335" s="418" t="s">
        <v>518</v>
      </c>
    </row>
    <row r="1336" spans="1:11" ht="16.5">
      <c r="A1336" s="410" t="s">
        <v>6974</v>
      </c>
      <c r="B1336" s="412">
        <v>11</v>
      </c>
      <c r="C1336" s="412">
        <v>2025</v>
      </c>
      <c r="D1336" s="443" t="s">
        <v>6975</v>
      </c>
      <c r="E1336" s="443" t="s">
        <v>4537</v>
      </c>
      <c r="F1336" s="464"/>
      <c r="G1336" s="443" t="s">
        <v>6063</v>
      </c>
      <c r="H1336" s="412" t="s">
        <v>35</v>
      </c>
      <c r="I1336" s="857"/>
      <c r="J1336" s="416"/>
      <c r="K1336" s="418" t="s">
        <v>518</v>
      </c>
    </row>
    <row r="1337" spans="1:11" ht="16.5">
      <c r="A1337" s="410" t="s">
        <v>6976</v>
      </c>
      <c r="B1337" s="412">
        <v>11</v>
      </c>
      <c r="C1337" s="412">
        <v>2025</v>
      </c>
      <c r="D1337" s="443" t="s">
        <v>6977</v>
      </c>
      <c r="E1337" s="443" t="s">
        <v>4537</v>
      </c>
      <c r="F1337" s="464"/>
      <c r="G1337" s="443" t="s">
        <v>6063</v>
      </c>
      <c r="H1337" s="412" t="s">
        <v>35</v>
      </c>
      <c r="I1337" s="857"/>
      <c r="J1337" s="416"/>
      <c r="K1337" s="418" t="s">
        <v>518</v>
      </c>
    </row>
    <row r="1338" spans="1:11" ht="16.5">
      <c r="A1338" s="410" t="s">
        <v>6978</v>
      </c>
      <c r="B1338" s="412">
        <v>11</v>
      </c>
      <c r="C1338" s="412">
        <v>2025</v>
      </c>
      <c r="D1338" s="443" t="s">
        <v>6979</v>
      </c>
      <c r="E1338" s="443" t="s">
        <v>4537</v>
      </c>
      <c r="F1338" s="464"/>
      <c r="G1338" s="443" t="s">
        <v>6063</v>
      </c>
      <c r="H1338" s="412" t="s">
        <v>35</v>
      </c>
      <c r="I1338" s="857"/>
      <c r="J1338" s="416"/>
      <c r="K1338" s="418" t="s">
        <v>518</v>
      </c>
    </row>
    <row r="1339" spans="1:11" ht="16.5">
      <c r="A1339" s="410" t="s">
        <v>6980</v>
      </c>
      <c r="B1339" s="412">
        <v>11</v>
      </c>
      <c r="C1339" s="412">
        <v>2025</v>
      </c>
      <c r="D1339" s="443" t="s">
        <v>6981</v>
      </c>
      <c r="E1339" s="443" t="s">
        <v>4537</v>
      </c>
      <c r="F1339" s="464"/>
      <c r="G1339" s="443" t="s">
        <v>6063</v>
      </c>
      <c r="H1339" s="412" t="s">
        <v>35</v>
      </c>
      <c r="I1339" s="857"/>
      <c r="J1339" s="416"/>
      <c r="K1339" s="418" t="s">
        <v>518</v>
      </c>
    </row>
    <row r="1340" spans="1:11" ht="16.5">
      <c r="A1340" s="410" t="s">
        <v>6982</v>
      </c>
      <c r="B1340" s="412">
        <v>11</v>
      </c>
      <c r="C1340" s="412">
        <v>2025</v>
      </c>
      <c r="D1340" s="443" t="s">
        <v>6983</v>
      </c>
      <c r="E1340" s="443" t="s">
        <v>4537</v>
      </c>
      <c r="F1340" s="464"/>
      <c r="G1340" s="443" t="s">
        <v>6063</v>
      </c>
      <c r="H1340" s="412" t="s">
        <v>35</v>
      </c>
      <c r="I1340" s="857"/>
      <c r="J1340" s="416"/>
      <c r="K1340" s="418" t="s">
        <v>518</v>
      </c>
    </row>
    <row r="1341" spans="1:11" ht="16.5">
      <c r="A1341" s="410" t="s">
        <v>6984</v>
      </c>
      <c r="B1341" s="412">
        <v>11</v>
      </c>
      <c r="C1341" s="412">
        <v>2025</v>
      </c>
      <c r="D1341" s="443" t="s">
        <v>6985</v>
      </c>
      <c r="E1341" s="443" t="s">
        <v>4537</v>
      </c>
      <c r="F1341" s="464"/>
      <c r="G1341" s="443" t="s">
        <v>6063</v>
      </c>
      <c r="H1341" s="412" t="s">
        <v>35</v>
      </c>
      <c r="I1341" s="857"/>
      <c r="J1341" s="416"/>
      <c r="K1341" s="418" t="s">
        <v>518</v>
      </c>
    </row>
    <row r="1342" spans="1:11" ht="16.5">
      <c r="A1342" s="410" t="s">
        <v>6986</v>
      </c>
      <c r="B1342" s="412">
        <v>11</v>
      </c>
      <c r="C1342" s="412">
        <v>2025</v>
      </c>
      <c r="D1342" s="443" t="s">
        <v>6966</v>
      </c>
      <c r="E1342" s="443" t="s">
        <v>4537</v>
      </c>
      <c r="F1342" s="464"/>
      <c r="G1342" s="443" t="s">
        <v>6063</v>
      </c>
      <c r="H1342" s="412" t="s">
        <v>35</v>
      </c>
      <c r="I1342" s="857"/>
      <c r="J1342" s="416"/>
      <c r="K1342" s="418" t="s">
        <v>518</v>
      </c>
    </row>
    <row r="1343" spans="1:11" ht="16.5">
      <c r="A1343" s="410" t="s">
        <v>6987</v>
      </c>
      <c r="B1343" s="412">
        <v>11</v>
      </c>
      <c r="C1343" s="412">
        <v>2025</v>
      </c>
      <c r="D1343" s="443" t="s">
        <v>6964</v>
      </c>
      <c r="E1343" s="443" t="s">
        <v>4537</v>
      </c>
      <c r="F1343" s="464"/>
      <c r="G1343" s="443" t="s">
        <v>6063</v>
      </c>
      <c r="H1343" s="412" t="s">
        <v>35</v>
      </c>
      <c r="I1343" s="857"/>
      <c r="J1343" s="416"/>
      <c r="K1343" s="418" t="s">
        <v>518</v>
      </c>
    </row>
    <row r="1344" spans="1:11" ht="16.5">
      <c r="A1344" s="410" t="s">
        <v>6988</v>
      </c>
      <c r="B1344" s="412">
        <v>11</v>
      </c>
      <c r="C1344" s="412">
        <v>2025</v>
      </c>
      <c r="D1344" s="443" t="s">
        <v>6989</v>
      </c>
      <c r="E1344" s="443" t="s">
        <v>4537</v>
      </c>
      <c r="F1344" s="464"/>
      <c r="G1344" s="443" t="s">
        <v>6063</v>
      </c>
      <c r="H1344" s="412" t="s">
        <v>35</v>
      </c>
      <c r="I1344" s="857"/>
      <c r="J1344" s="416"/>
      <c r="K1344" s="418" t="s">
        <v>518</v>
      </c>
    </row>
    <row r="1345" spans="1:11" ht="16.5">
      <c r="A1345" s="410" t="s">
        <v>6990</v>
      </c>
      <c r="B1345" s="412">
        <v>11</v>
      </c>
      <c r="C1345" s="412">
        <v>2025</v>
      </c>
      <c r="D1345" s="443" t="s">
        <v>6991</v>
      </c>
      <c r="E1345" s="443" t="s">
        <v>4537</v>
      </c>
      <c r="F1345" s="464"/>
      <c r="G1345" s="443" t="s">
        <v>6063</v>
      </c>
      <c r="H1345" s="412" t="s">
        <v>35</v>
      </c>
      <c r="I1345" s="857"/>
      <c r="J1345" s="416"/>
      <c r="K1345" s="418" t="s">
        <v>518</v>
      </c>
    </row>
    <row r="1346" spans="1:11" ht="16.5">
      <c r="A1346" s="410" t="s">
        <v>6992</v>
      </c>
      <c r="B1346" s="412">
        <v>11</v>
      </c>
      <c r="C1346" s="412">
        <v>2025</v>
      </c>
      <c r="D1346" s="443" t="s">
        <v>6993</v>
      </c>
      <c r="E1346" s="443" t="s">
        <v>4537</v>
      </c>
      <c r="F1346" s="464"/>
      <c r="G1346" s="443" t="s">
        <v>6063</v>
      </c>
      <c r="H1346" s="412" t="s">
        <v>35</v>
      </c>
      <c r="I1346" s="857"/>
      <c r="J1346" s="416"/>
      <c r="K1346" s="418" t="s">
        <v>518</v>
      </c>
    </row>
    <row r="1347" spans="1:11" ht="16.5">
      <c r="A1347" s="410" t="s">
        <v>6994</v>
      </c>
      <c r="B1347" s="412">
        <v>11</v>
      </c>
      <c r="C1347" s="412">
        <v>2025</v>
      </c>
      <c r="D1347" s="443" t="s">
        <v>6961</v>
      </c>
      <c r="E1347" s="443" t="s">
        <v>4537</v>
      </c>
      <c r="F1347" s="464"/>
      <c r="G1347" s="443" t="s">
        <v>6063</v>
      </c>
      <c r="H1347" s="412" t="s">
        <v>35</v>
      </c>
      <c r="I1347" s="857"/>
      <c r="J1347" s="416"/>
      <c r="K1347" s="418" t="s">
        <v>518</v>
      </c>
    </row>
    <row r="1348" spans="1:11" ht="16.5">
      <c r="A1348" s="410" t="s">
        <v>6995</v>
      </c>
      <c r="B1348" s="412">
        <v>11</v>
      </c>
      <c r="C1348" s="412">
        <v>2025</v>
      </c>
      <c r="D1348" s="443" t="s">
        <v>6996</v>
      </c>
      <c r="E1348" s="443" t="s">
        <v>4537</v>
      </c>
      <c r="F1348" s="464"/>
      <c r="G1348" s="443" t="s">
        <v>6063</v>
      </c>
      <c r="H1348" s="412" t="s">
        <v>35</v>
      </c>
      <c r="I1348" s="857"/>
      <c r="J1348" s="416"/>
      <c r="K1348" s="418" t="s">
        <v>518</v>
      </c>
    </row>
    <row r="1349" spans="1:11" ht="16.5">
      <c r="A1349" s="410" t="s">
        <v>6997</v>
      </c>
      <c r="B1349" s="412">
        <v>11</v>
      </c>
      <c r="C1349" s="412">
        <v>2025</v>
      </c>
      <c r="D1349" s="443" t="s">
        <v>6998</v>
      </c>
      <c r="E1349" s="443" t="s">
        <v>4537</v>
      </c>
      <c r="F1349" s="464"/>
      <c r="G1349" s="443" t="s">
        <v>6063</v>
      </c>
      <c r="H1349" s="412" t="s">
        <v>35</v>
      </c>
      <c r="I1349" s="857"/>
      <c r="J1349" s="416"/>
      <c r="K1349" s="418" t="s">
        <v>518</v>
      </c>
    </row>
    <row r="1350" spans="1:11" ht="16.5">
      <c r="A1350" s="410" t="s">
        <v>6999</v>
      </c>
      <c r="B1350" s="412">
        <v>11</v>
      </c>
      <c r="C1350" s="412">
        <v>2025</v>
      </c>
      <c r="D1350" s="443" t="s">
        <v>7000</v>
      </c>
      <c r="E1350" s="443" t="s">
        <v>4537</v>
      </c>
      <c r="F1350" s="464"/>
      <c r="G1350" s="443" t="s">
        <v>6063</v>
      </c>
      <c r="H1350" s="412" t="s">
        <v>35</v>
      </c>
      <c r="I1350" s="857"/>
      <c r="J1350" s="416"/>
      <c r="K1350" s="418" t="s">
        <v>518</v>
      </c>
    </row>
    <row r="1351" spans="1:11" ht="16.5">
      <c r="A1351" s="410" t="s">
        <v>7001</v>
      </c>
      <c r="B1351" s="412">
        <v>11</v>
      </c>
      <c r="C1351" s="412">
        <v>2025</v>
      </c>
      <c r="D1351" s="443" t="s">
        <v>7002</v>
      </c>
      <c r="E1351" s="443" t="s">
        <v>4537</v>
      </c>
      <c r="F1351" s="464"/>
      <c r="G1351" s="443" t="s">
        <v>6063</v>
      </c>
      <c r="H1351" s="412" t="s">
        <v>35</v>
      </c>
      <c r="I1351" s="857"/>
      <c r="J1351" s="416"/>
      <c r="K1351" s="418" t="s">
        <v>518</v>
      </c>
    </row>
    <row r="1352" spans="1:11" ht="16.5">
      <c r="A1352" s="410" t="s">
        <v>7003</v>
      </c>
      <c r="B1352" s="412">
        <v>11</v>
      </c>
      <c r="C1352" s="412">
        <v>2025</v>
      </c>
      <c r="D1352" s="443" t="s">
        <v>7004</v>
      </c>
      <c r="E1352" s="443" t="s">
        <v>4537</v>
      </c>
      <c r="F1352" s="464"/>
      <c r="G1352" s="443" t="s">
        <v>6063</v>
      </c>
      <c r="H1352" s="412" t="s">
        <v>35</v>
      </c>
      <c r="I1352" s="857"/>
      <c r="J1352" s="416"/>
      <c r="K1352" s="418" t="s">
        <v>518</v>
      </c>
    </row>
    <row r="1353" spans="1:11" ht="16.5">
      <c r="A1353" s="410" t="s">
        <v>7005</v>
      </c>
      <c r="B1353" s="412">
        <v>11</v>
      </c>
      <c r="C1353" s="412">
        <v>2025</v>
      </c>
      <c r="D1353" s="443" t="s">
        <v>6931</v>
      </c>
      <c r="E1353" s="443" t="s">
        <v>4537</v>
      </c>
      <c r="F1353" s="464"/>
      <c r="G1353" s="443" t="s">
        <v>6063</v>
      </c>
      <c r="H1353" s="412" t="s">
        <v>35</v>
      </c>
      <c r="I1353" s="857"/>
      <c r="J1353" s="416"/>
      <c r="K1353" s="418" t="s">
        <v>518</v>
      </c>
    </row>
    <row r="1354" spans="1:11" ht="16.5">
      <c r="A1354" s="410" t="s">
        <v>7006</v>
      </c>
      <c r="B1354" s="412">
        <v>11</v>
      </c>
      <c r="C1354" s="412">
        <v>2025</v>
      </c>
      <c r="D1354" s="443" t="s">
        <v>7007</v>
      </c>
      <c r="E1354" s="443" t="s">
        <v>4537</v>
      </c>
      <c r="F1354" s="464"/>
      <c r="G1354" s="443" t="s">
        <v>6063</v>
      </c>
      <c r="H1354" s="412" t="s">
        <v>35</v>
      </c>
      <c r="I1354" s="857"/>
      <c r="J1354" s="416"/>
      <c r="K1354" s="418" t="s">
        <v>518</v>
      </c>
    </row>
    <row r="1355" spans="1:11" ht="16.5">
      <c r="A1355" s="410" t="s">
        <v>7008</v>
      </c>
      <c r="B1355" s="412">
        <v>11</v>
      </c>
      <c r="C1355" s="412">
        <v>2025</v>
      </c>
      <c r="D1355" s="443" t="s">
        <v>7009</v>
      </c>
      <c r="E1355" s="443" t="s">
        <v>4537</v>
      </c>
      <c r="F1355" s="464"/>
      <c r="G1355" s="443" t="s">
        <v>6063</v>
      </c>
      <c r="H1355" s="412" t="s">
        <v>35</v>
      </c>
      <c r="I1355" s="857"/>
      <c r="J1355" s="416"/>
      <c r="K1355" s="418" t="s">
        <v>518</v>
      </c>
    </row>
    <row r="1356" spans="1:11" ht="16.5">
      <c r="A1356" s="410" t="s">
        <v>7010</v>
      </c>
      <c r="B1356" s="412">
        <v>11</v>
      </c>
      <c r="C1356" s="412">
        <v>2025</v>
      </c>
      <c r="D1356" s="443" t="s">
        <v>7011</v>
      </c>
      <c r="E1356" s="443" t="s">
        <v>7012</v>
      </c>
      <c r="F1356" s="464"/>
      <c r="G1356" s="443" t="s">
        <v>7013</v>
      </c>
      <c r="H1356" s="412" t="s">
        <v>35</v>
      </c>
      <c r="I1356" s="857"/>
      <c r="J1356" s="416"/>
      <c r="K1356" s="418" t="s">
        <v>518</v>
      </c>
    </row>
    <row r="1357" spans="1:11" ht="16.5">
      <c r="A1357" s="410" t="s">
        <v>7014</v>
      </c>
      <c r="B1357" s="412">
        <v>11</v>
      </c>
      <c r="C1357" s="412">
        <v>2025</v>
      </c>
      <c r="D1357" s="443" t="s">
        <v>7015</v>
      </c>
      <c r="E1357" s="443" t="s">
        <v>7016</v>
      </c>
      <c r="F1357" s="464"/>
      <c r="G1357" s="443" t="s">
        <v>7017</v>
      </c>
      <c r="H1357" s="412" t="s">
        <v>6971</v>
      </c>
      <c r="I1357" s="857"/>
      <c r="J1357" s="416"/>
      <c r="K1357" s="418" t="s">
        <v>518</v>
      </c>
    </row>
    <row r="1358" spans="1:11" ht="16.5">
      <c r="A1358" s="410" t="s">
        <v>7018</v>
      </c>
      <c r="B1358" s="412">
        <v>11</v>
      </c>
      <c r="C1358" s="412">
        <v>2025</v>
      </c>
      <c r="D1358" s="443" t="s">
        <v>7019</v>
      </c>
      <c r="E1358" s="443" t="s">
        <v>7020</v>
      </c>
      <c r="F1358" s="464"/>
      <c r="G1358" s="443" t="s">
        <v>7021</v>
      </c>
      <c r="H1358" s="412" t="s">
        <v>6971</v>
      </c>
      <c r="I1358" s="857"/>
      <c r="J1358" s="416"/>
      <c r="K1358" s="418" t="s">
        <v>518</v>
      </c>
    </row>
    <row r="1359" spans="1:11" ht="16.5">
      <c r="A1359" s="410" t="s">
        <v>7022</v>
      </c>
      <c r="B1359" s="412">
        <v>11</v>
      </c>
      <c r="C1359" s="412">
        <v>2025</v>
      </c>
      <c r="D1359" s="443" t="s">
        <v>7023</v>
      </c>
      <c r="E1359" s="443" t="s">
        <v>7024</v>
      </c>
      <c r="F1359" s="464"/>
      <c r="G1359" s="443" t="s">
        <v>7025</v>
      </c>
      <c r="H1359" s="412" t="s">
        <v>6971</v>
      </c>
      <c r="I1359" s="857"/>
      <c r="J1359" s="416"/>
      <c r="K1359" s="418" t="s">
        <v>518</v>
      </c>
    </row>
    <row r="1360" spans="1:11" ht="16.5">
      <c r="A1360" s="410" t="s">
        <v>7026</v>
      </c>
      <c r="B1360" s="412">
        <v>11</v>
      </c>
      <c r="C1360" s="412">
        <v>2025</v>
      </c>
      <c r="D1360" s="443" t="s">
        <v>7027</v>
      </c>
      <c r="E1360" s="443" t="s">
        <v>4537</v>
      </c>
      <c r="F1360" s="464"/>
      <c r="G1360" s="443" t="s">
        <v>7028</v>
      </c>
      <c r="H1360" s="412" t="s">
        <v>35</v>
      </c>
      <c r="I1360" s="857"/>
      <c r="J1360" s="416"/>
      <c r="K1360" s="418" t="s">
        <v>518</v>
      </c>
    </row>
    <row r="1361" spans="1:11" ht="16.5">
      <c r="A1361" s="410" t="s">
        <v>7029</v>
      </c>
      <c r="B1361" s="412">
        <v>11</v>
      </c>
      <c r="C1361" s="412">
        <v>2025</v>
      </c>
      <c r="D1361" s="443" t="s">
        <v>7030</v>
      </c>
      <c r="E1361" s="443" t="s">
        <v>4537</v>
      </c>
      <c r="F1361" s="464"/>
      <c r="G1361" s="443" t="s">
        <v>6962</v>
      </c>
      <c r="H1361" s="412" t="s">
        <v>35</v>
      </c>
      <c r="I1361" s="857"/>
      <c r="J1361" s="416"/>
      <c r="K1361" s="418" t="s">
        <v>518</v>
      </c>
    </row>
    <row r="1362" spans="1:11" ht="16.5">
      <c r="A1362" s="410" t="s">
        <v>7031</v>
      </c>
      <c r="B1362" s="412">
        <v>11</v>
      </c>
      <c r="C1362" s="412">
        <v>2025</v>
      </c>
      <c r="D1362" s="443" t="s">
        <v>7032</v>
      </c>
      <c r="E1362" s="443" t="s">
        <v>4537</v>
      </c>
      <c r="F1362" s="464"/>
      <c r="G1362" s="443" t="s">
        <v>6962</v>
      </c>
      <c r="H1362" s="412" t="s">
        <v>35</v>
      </c>
      <c r="I1362" s="857"/>
      <c r="J1362" s="416"/>
      <c r="K1362" s="418" t="s">
        <v>518</v>
      </c>
    </row>
    <row r="1363" spans="1:11" ht="16.5">
      <c r="A1363" s="410" t="s">
        <v>7033</v>
      </c>
      <c r="B1363" s="412">
        <v>11</v>
      </c>
      <c r="C1363" s="412">
        <v>2025</v>
      </c>
      <c r="D1363" s="443" t="s">
        <v>7034</v>
      </c>
      <c r="E1363" s="443" t="s">
        <v>4537</v>
      </c>
      <c r="F1363" s="464"/>
      <c r="G1363" s="443" t="s">
        <v>6962</v>
      </c>
      <c r="H1363" s="412" t="s">
        <v>35</v>
      </c>
      <c r="I1363" s="857"/>
      <c r="J1363" s="416"/>
      <c r="K1363" s="418" t="s">
        <v>518</v>
      </c>
    </row>
    <row r="1364" spans="1:11" ht="38.25">
      <c r="A1364" s="410" t="s">
        <v>7035</v>
      </c>
      <c r="B1364" s="412">
        <v>11</v>
      </c>
      <c r="C1364" s="412">
        <v>2025</v>
      </c>
      <c r="D1364" s="443" t="s">
        <v>7036</v>
      </c>
      <c r="E1364" s="443" t="s">
        <v>7037</v>
      </c>
      <c r="F1364" s="464"/>
      <c r="G1364" s="443" t="s">
        <v>7038</v>
      </c>
      <c r="H1364" s="412" t="s">
        <v>516</v>
      </c>
      <c r="I1364" s="857"/>
      <c r="J1364" s="416"/>
      <c r="K1364" s="418" t="s">
        <v>518</v>
      </c>
    </row>
    <row r="1365" spans="1:11" ht="16.5">
      <c r="A1365" s="410" t="s">
        <v>7039</v>
      </c>
      <c r="B1365" s="412">
        <v>11</v>
      </c>
      <c r="C1365" s="412">
        <v>2025</v>
      </c>
      <c r="D1365" s="443" t="s">
        <v>7040</v>
      </c>
      <c r="E1365" s="443" t="s">
        <v>7041</v>
      </c>
      <c r="F1365" s="464"/>
      <c r="G1365" s="443" t="s">
        <v>7042</v>
      </c>
      <c r="H1365" s="412" t="s">
        <v>662</v>
      </c>
      <c r="I1365" s="857"/>
      <c r="J1365" s="416"/>
      <c r="K1365" s="418" t="s">
        <v>518</v>
      </c>
    </row>
    <row r="1366" spans="1:11" ht="16.5">
      <c r="A1366" s="410" t="s">
        <v>7043</v>
      </c>
      <c r="B1366" s="412">
        <v>11</v>
      </c>
      <c r="C1366" s="412">
        <v>2025</v>
      </c>
      <c r="D1366" s="443" t="s">
        <v>6944</v>
      </c>
      <c r="E1366" s="443" t="s">
        <v>7044</v>
      </c>
      <c r="F1366" s="464"/>
      <c r="G1366" s="443" t="s">
        <v>7045</v>
      </c>
      <c r="H1366" s="412" t="s">
        <v>35</v>
      </c>
      <c r="I1366" s="857"/>
      <c r="J1366" s="416" t="s">
        <v>6553</v>
      </c>
      <c r="K1366" s="418" t="s">
        <v>518</v>
      </c>
    </row>
    <row r="1367" spans="1:11" ht="16.5">
      <c r="A1367" s="410" t="s">
        <v>7046</v>
      </c>
      <c r="B1367" s="412">
        <v>11</v>
      </c>
      <c r="C1367" s="412">
        <v>2025</v>
      </c>
      <c r="D1367" s="443" t="s">
        <v>7047</v>
      </c>
      <c r="E1367" s="443" t="s">
        <v>4537</v>
      </c>
      <c r="F1367" s="464"/>
      <c r="G1367" s="443" t="s">
        <v>7048</v>
      </c>
      <c r="H1367" s="412" t="s">
        <v>35</v>
      </c>
      <c r="I1367" s="857"/>
      <c r="J1367" s="416"/>
      <c r="K1367" s="418" t="s">
        <v>518</v>
      </c>
    </row>
    <row r="1368" spans="1:11" ht="16.5">
      <c r="A1368" s="410" t="s">
        <v>7049</v>
      </c>
      <c r="B1368" s="412">
        <v>11</v>
      </c>
      <c r="C1368" s="412">
        <v>2025</v>
      </c>
      <c r="D1368" s="443" t="s">
        <v>7050</v>
      </c>
      <c r="E1368" s="443" t="s">
        <v>4537</v>
      </c>
      <c r="F1368" s="464"/>
      <c r="G1368" s="402"/>
      <c r="H1368" s="412" t="s">
        <v>35</v>
      </c>
      <c r="I1368" s="857"/>
      <c r="J1368" s="416"/>
      <c r="K1368" s="418" t="s">
        <v>518</v>
      </c>
    </row>
    <row r="1369" spans="1:11" ht="16.5">
      <c r="A1369" s="410" t="s">
        <v>7051</v>
      </c>
      <c r="B1369" s="412">
        <v>11</v>
      </c>
      <c r="C1369" s="412">
        <v>2025</v>
      </c>
      <c r="D1369" s="443" t="s">
        <v>7052</v>
      </c>
      <c r="E1369" s="443" t="s">
        <v>7053</v>
      </c>
      <c r="F1369" s="464"/>
      <c r="G1369" s="443" t="s">
        <v>7054</v>
      </c>
      <c r="H1369" s="412" t="s">
        <v>6971</v>
      </c>
      <c r="I1369" s="857"/>
      <c r="J1369" s="416"/>
      <c r="K1369" s="418" t="s">
        <v>518</v>
      </c>
    </row>
    <row r="1370" spans="1:11" ht="16.5">
      <c r="A1370" s="410" t="s">
        <v>7055</v>
      </c>
      <c r="B1370" s="412">
        <v>11</v>
      </c>
      <c r="C1370" s="412">
        <v>2025</v>
      </c>
      <c r="D1370" s="443" t="s">
        <v>7056</v>
      </c>
      <c r="E1370" s="443" t="s">
        <v>7057</v>
      </c>
      <c r="F1370" s="464"/>
      <c r="G1370" s="443" t="s">
        <v>7058</v>
      </c>
      <c r="H1370" s="412" t="s">
        <v>7059</v>
      </c>
      <c r="I1370" s="857"/>
      <c r="J1370" s="416"/>
      <c r="K1370" s="418" t="s">
        <v>518</v>
      </c>
    </row>
    <row r="1371" spans="1:11" ht="16.5">
      <c r="A1371" s="410" t="s">
        <v>7060</v>
      </c>
      <c r="B1371" s="412">
        <v>11</v>
      </c>
      <c r="C1371" s="412">
        <v>2025</v>
      </c>
      <c r="D1371" s="443" t="s">
        <v>7061</v>
      </c>
      <c r="E1371" s="443" t="s">
        <v>7062</v>
      </c>
      <c r="F1371" s="464"/>
      <c r="G1371" s="443" t="s">
        <v>7063</v>
      </c>
      <c r="H1371" s="412" t="s">
        <v>7059</v>
      </c>
      <c r="I1371" s="857"/>
      <c r="J1371" s="416"/>
      <c r="K1371" s="418" t="s">
        <v>518</v>
      </c>
    </row>
    <row r="1372" spans="1:11" ht="16.5">
      <c r="A1372" s="410" t="s">
        <v>7064</v>
      </c>
      <c r="B1372" s="412">
        <v>11</v>
      </c>
      <c r="C1372" s="412">
        <v>2025</v>
      </c>
      <c r="D1372" s="443" t="s">
        <v>7065</v>
      </c>
      <c r="E1372" s="443" t="s">
        <v>4537</v>
      </c>
      <c r="F1372" s="464"/>
      <c r="G1372" s="443" t="s">
        <v>7066</v>
      </c>
      <c r="H1372" s="412" t="s">
        <v>7059</v>
      </c>
      <c r="I1372" s="857"/>
      <c r="J1372" s="416"/>
      <c r="K1372" s="418" t="s">
        <v>518</v>
      </c>
    </row>
    <row r="1373" spans="1:11" ht="25.5">
      <c r="A1373" s="410" t="s">
        <v>7067</v>
      </c>
      <c r="B1373" s="412">
        <v>11</v>
      </c>
      <c r="C1373" s="412">
        <v>2025</v>
      </c>
      <c r="D1373" s="443" t="s">
        <v>7068</v>
      </c>
      <c r="E1373" s="443" t="s">
        <v>7069</v>
      </c>
      <c r="F1373" s="464"/>
      <c r="G1373" s="443" t="s">
        <v>6063</v>
      </c>
      <c r="H1373" s="412" t="s">
        <v>1245</v>
      </c>
      <c r="I1373" s="857"/>
      <c r="J1373" s="416"/>
      <c r="K1373" s="418" t="s">
        <v>518</v>
      </c>
    </row>
    <row r="1374" spans="1:11" ht="38.25">
      <c r="A1374" s="410" t="s">
        <v>7070</v>
      </c>
      <c r="B1374" s="412">
        <v>11</v>
      </c>
      <c r="C1374" s="412">
        <v>2025</v>
      </c>
      <c r="D1374" s="443" t="s">
        <v>7071</v>
      </c>
      <c r="E1374" s="443" t="s">
        <v>7072</v>
      </c>
      <c r="F1374" s="464"/>
      <c r="G1374" s="443" t="s">
        <v>7073</v>
      </c>
      <c r="H1374" s="412" t="s">
        <v>516</v>
      </c>
      <c r="I1374" s="857"/>
      <c r="J1374" s="416"/>
      <c r="K1374" s="418" t="s">
        <v>518</v>
      </c>
    </row>
    <row r="1375" spans="1:11" ht="16.5">
      <c r="A1375" s="410" t="s">
        <v>7074</v>
      </c>
      <c r="B1375" s="412">
        <v>11</v>
      </c>
      <c r="C1375" s="412">
        <v>2025</v>
      </c>
      <c r="D1375" s="443" t="s">
        <v>586</v>
      </c>
      <c r="E1375" s="443" t="s">
        <v>3814</v>
      </c>
      <c r="F1375" s="464"/>
      <c r="G1375" s="443" t="s">
        <v>7075</v>
      </c>
      <c r="H1375" s="412" t="s">
        <v>7076</v>
      </c>
      <c r="I1375" s="857"/>
      <c r="J1375" s="416"/>
      <c r="K1375" s="418" t="s">
        <v>518</v>
      </c>
    </row>
    <row r="1376" spans="1:11" ht="38.25">
      <c r="A1376" s="410" t="s">
        <v>7077</v>
      </c>
      <c r="B1376" s="412">
        <v>11</v>
      </c>
      <c r="C1376" s="412">
        <v>2025</v>
      </c>
      <c r="D1376" s="443" t="s">
        <v>7078</v>
      </c>
      <c r="E1376" s="443" t="s">
        <v>7079</v>
      </c>
      <c r="F1376" s="464"/>
      <c r="G1376" s="443" t="s">
        <v>3194</v>
      </c>
      <c r="H1376" s="412" t="s">
        <v>516</v>
      </c>
      <c r="I1376" s="857"/>
      <c r="J1376" s="416"/>
      <c r="K1376" s="418" t="s">
        <v>518</v>
      </c>
    </row>
    <row r="1377" spans="1:11" ht="16.5">
      <c r="A1377" s="410" t="s">
        <v>7080</v>
      </c>
      <c r="B1377" s="412">
        <v>11</v>
      </c>
      <c r="C1377" s="412">
        <v>2025</v>
      </c>
      <c r="D1377" s="443" t="s">
        <v>7081</v>
      </c>
      <c r="E1377" s="443" t="s">
        <v>4537</v>
      </c>
      <c r="F1377" s="464"/>
      <c r="G1377" s="443" t="s">
        <v>7082</v>
      </c>
      <c r="H1377" s="412" t="s">
        <v>35</v>
      </c>
      <c r="I1377" s="857"/>
      <c r="J1377" s="416"/>
      <c r="K1377" s="418" t="s">
        <v>518</v>
      </c>
    </row>
    <row r="1378" spans="1:11" ht="16.5">
      <c r="A1378" s="410" t="s">
        <v>7083</v>
      </c>
      <c r="B1378" s="412">
        <v>11</v>
      </c>
      <c r="C1378" s="412">
        <v>2025</v>
      </c>
      <c r="D1378" s="443" t="s">
        <v>7084</v>
      </c>
      <c r="E1378" s="443" t="s">
        <v>7085</v>
      </c>
      <c r="F1378" s="464"/>
      <c r="G1378" s="443" t="s">
        <v>7086</v>
      </c>
      <c r="H1378" s="412" t="s">
        <v>35</v>
      </c>
      <c r="I1378" s="857"/>
      <c r="J1378" s="416"/>
      <c r="K1378" s="418" t="s">
        <v>518</v>
      </c>
    </row>
    <row r="1379" spans="1:11" ht="16.5">
      <c r="A1379" s="410" t="s">
        <v>7087</v>
      </c>
      <c r="B1379" s="412">
        <v>11</v>
      </c>
      <c r="C1379" s="412">
        <v>2025</v>
      </c>
      <c r="D1379" s="443" t="s">
        <v>7088</v>
      </c>
      <c r="E1379" s="443" t="s">
        <v>4537</v>
      </c>
      <c r="F1379" s="464"/>
      <c r="G1379" s="443" t="s">
        <v>7089</v>
      </c>
      <c r="H1379" s="412" t="s">
        <v>35</v>
      </c>
      <c r="I1379" s="857"/>
      <c r="J1379" s="416"/>
      <c r="K1379" s="418" t="s">
        <v>518</v>
      </c>
    </row>
    <row r="1380" spans="1:11" ht="16.5">
      <c r="A1380" s="410" t="s">
        <v>7090</v>
      </c>
      <c r="B1380" s="412">
        <v>11</v>
      </c>
      <c r="C1380" s="412">
        <v>2025</v>
      </c>
      <c r="D1380" s="443" t="s">
        <v>7091</v>
      </c>
      <c r="E1380" s="443" t="s">
        <v>4537</v>
      </c>
      <c r="F1380" s="464"/>
      <c r="G1380" s="443" t="s">
        <v>7092</v>
      </c>
      <c r="H1380" s="412" t="s">
        <v>35</v>
      </c>
      <c r="I1380" s="857"/>
      <c r="J1380" s="416"/>
      <c r="K1380" s="418" t="s">
        <v>518</v>
      </c>
    </row>
    <row r="1381" spans="1:11" ht="16.5">
      <c r="A1381" s="410" t="s">
        <v>7093</v>
      </c>
      <c r="B1381" s="412">
        <v>11</v>
      </c>
      <c r="C1381" s="412">
        <v>2025</v>
      </c>
      <c r="D1381" s="443" t="s">
        <v>6983</v>
      </c>
      <c r="E1381" s="443" t="s">
        <v>4537</v>
      </c>
      <c r="F1381" s="464"/>
      <c r="G1381" s="443" t="s">
        <v>7094</v>
      </c>
      <c r="H1381" s="412" t="s">
        <v>35</v>
      </c>
      <c r="I1381" s="857"/>
      <c r="J1381" s="416"/>
      <c r="K1381" s="418" t="s">
        <v>518</v>
      </c>
    </row>
    <row r="1382" spans="1:11" ht="16.5">
      <c r="A1382" s="410" t="s">
        <v>7095</v>
      </c>
      <c r="B1382" s="412">
        <v>11</v>
      </c>
      <c r="C1382" s="412">
        <v>2025</v>
      </c>
      <c r="D1382" s="443" t="s">
        <v>7096</v>
      </c>
      <c r="E1382" s="443" t="s">
        <v>7097</v>
      </c>
      <c r="F1382" s="464"/>
      <c r="G1382" s="443" t="s">
        <v>7098</v>
      </c>
      <c r="H1382" s="412" t="s">
        <v>35</v>
      </c>
      <c r="I1382" s="857"/>
      <c r="J1382" s="416"/>
      <c r="K1382" s="418" t="s">
        <v>518</v>
      </c>
    </row>
    <row r="1383" spans="1:11" ht="16.5">
      <c r="A1383" s="410" t="s">
        <v>7099</v>
      </c>
      <c r="B1383" s="412">
        <v>11</v>
      </c>
      <c r="C1383" s="412">
        <v>2025</v>
      </c>
      <c r="D1383" s="443" t="s">
        <v>7100</v>
      </c>
      <c r="E1383" s="443" t="s">
        <v>7101</v>
      </c>
      <c r="F1383" s="464"/>
      <c r="G1383" s="443" t="s">
        <v>7102</v>
      </c>
      <c r="H1383" s="412" t="s">
        <v>35</v>
      </c>
      <c r="I1383" s="857"/>
      <c r="J1383" s="416"/>
      <c r="K1383" s="418" t="s">
        <v>518</v>
      </c>
    </row>
    <row r="1384" spans="1:11" ht="16.5">
      <c r="A1384" s="410" t="s">
        <v>7103</v>
      </c>
      <c r="B1384" s="412">
        <v>11</v>
      </c>
      <c r="C1384" s="412">
        <v>2025</v>
      </c>
      <c r="D1384" s="443" t="s">
        <v>7104</v>
      </c>
      <c r="E1384" s="443" t="s">
        <v>4537</v>
      </c>
      <c r="F1384" s="464"/>
      <c r="G1384" s="443" t="s">
        <v>7105</v>
      </c>
      <c r="H1384" s="412" t="s">
        <v>35</v>
      </c>
      <c r="I1384" s="857"/>
      <c r="J1384" s="416"/>
      <c r="K1384" s="418" t="s">
        <v>518</v>
      </c>
    </row>
    <row r="1385" spans="1:11" ht="16.5">
      <c r="A1385" s="410" t="s">
        <v>7106</v>
      </c>
      <c r="B1385" s="412">
        <v>11</v>
      </c>
      <c r="C1385" s="412">
        <v>2025</v>
      </c>
      <c r="D1385" s="443" t="s">
        <v>7107</v>
      </c>
      <c r="E1385" s="443" t="s">
        <v>4537</v>
      </c>
      <c r="F1385" s="464"/>
      <c r="G1385" s="443" t="s">
        <v>7098</v>
      </c>
      <c r="H1385" s="412" t="s">
        <v>35</v>
      </c>
      <c r="I1385" s="857"/>
      <c r="J1385" s="416"/>
      <c r="K1385" s="418" t="s">
        <v>518</v>
      </c>
    </row>
    <row r="1386" spans="1:11" ht="16.5">
      <c r="A1386" s="410" t="s">
        <v>7108</v>
      </c>
      <c r="B1386" s="412">
        <v>11</v>
      </c>
      <c r="C1386" s="412">
        <v>2025</v>
      </c>
      <c r="D1386" s="443" t="s">
        <v>7109</v>
      </c>
      <c r="E1386" s="443" t="s">
        <v>7110</v>
      </c>
      <c r="F1386" s="464"/>
      <c r="G1386" s="443" t="s">
        <v>7111</v>
      </c>
      <c r="H1386" s="412" t="s">
        <v>35</v>
      </c>
      <c r="I1386" s="857"/>
      <c r="J1386" s="416"/>
      <c r="K1386" s="418" t="s">
        <v>518</v>
      </c>
    </row>
    <row r="1387" spans="1:11" ht="16.5">
      <c r="A1387" s="410" t="s">
        <v>7112</v>
      </c>
      <c r="B1387" s="412">
        <v>11</v>
      </c>
      <c r="C1387" s="412">
        <v>2025</v>
      </c>
      <c r="D1387" s="443" t="s">
        <v>7113</v>
      </c>
      <c r="E1387" s="443" t="s">
        <v>7114</v>
      </c>
      <c r="F1387" s="464"/>
      <c r="G1387" s="443" t="s">
        <v>7115</v>
      </c>
      <c r="H1387" s="412" t="s">
        <v>35</v>
      </c>
      <c r="I1387" s="857"/>
      <c r="J1387" s="416"/>
      <c r="K1387" s="418" t="s">
        <v>518</v>
      </c>
    </row>
    <row r="1388" spans="1:11" ht="16.5">
      <c r="A1388" s="410" t="s">
        <v>7116</v>
      </c>
      <c r="B1388" s="412">
        <v>11</v>
      </c>
      <c r="C1388" s="412">
        <v>2025</v>
      </c>
      <c r="D1388" s="443" t="s">
        <v>7117</v>
      </c>
      <c r="E1388" s="443" t="s">
        <v>3641</v>
      </c>
      <c r="F1388" s="464"/>
      <c r="G1388" s="443" t="s">
        <v>7118</v>
      </c>
      <c r="H1388" s="412" t="s">
        <v>662</v>
      </c>
      <c r="I1388" s="857"/>
      <c r="J1388" s="416"/>
      <c r="K1388" s="418" t="s">
        <v>518</v>
      </c>
    </row>
    <row r="1389" spans="1:11" ht="16.5">
      <c r="A1389" s="410" t="s">
        <v>7119</v>
      </c>
      <c r="B1389" s="412">
        <v>11</v>
      </c>
      <c r="C1389" s="412">
        <v>2025</v>
      </c>
      <c r="D1389" s="443" t="s">
        <v>7120</v>
      </c>
      <c r="E1389" s="443" t="s">
        <v>7121</v>
      </c>
      <c r="F1389" s="464"/>
      <c r="G1389" s="443" t="s">
        <v>7045</v>
      </c>
      <c r="H1389" s="412" t="s">
        <v>35</v>
      </c>
      <c r="I1389" s="857"/>
      <c r="J1389" s="416"/>
      <c r="K1389" s="418" t="s">
        <v>518</v>
      </c>
    </row>
    <row r="1390" spans="1:11" ht="51">
      <c r="A1390" s="410" t="s">
        <v>7122</v>
      </c>
      <c r="B1390" s="412">
        <v>11</v>
      </c>
      <c r="C1390" s="412">
        <v>2025</v>
      </c>
      <c r="D1390" s="443" t="s">
        <v>7123</v>
      </c>
      <c r="E1390" s="443" t="s">
        <v>7124</v>
      </c>
      <c r="F1390" s="464"/>
      <c r="G1390" s="443" t="s">
        <v>7125</v>
      </c>
      <c r="H1390" s="412" t="s">
        <v>516</v>
      </c>
      <c r="I1390" s="857"/>
      <c r="J1390" s="416"/>
      <c r="K1390" s="418" t="s">
        <v>518</v>
      </c>
    </row>
    <row r="1391" spans="1:11" ht="16.5">
      <c r="A1391" s="410" t="s">
        <v>7126</v>
      </c>
      <c r="B1391" s="412">
        <v>11</v>
      </c>
      <c r="C1391" s="412">
        <v>2025</v>
      </c>
      <c r="D1391" s="443" t="s">
        <v>7127</v>
      </c>
      <c r="E1391" s="443" t="s">
        <v>7128</v>
      </c>
      <c r="F1391" s="464"/>
      <c r="G1391" s="443" t="s">
        <v>7129</v>
      </c>
      <c r="H1391" s="412" t="s">
        <v>662</v>
      </c>
      <c r="I1391" s="857"/>
      <c r="J1391" s="416"/>
      <c r="K1391" s="418" t="s">
        <v>518</v>
      </c>
    </row>
    <row r="1392" spans="1:11" ht="16.5">
      <c r="A1392" s="410" t="s">
        <v>7130</v>
      </c>
      <c r="B1392" s="412">
        <v>11</v>
      </c>
      <c r="C1392" s="412">
        <v>2025</v>
      </c>
      <c r="D1392" s="443" t="s">
        <v>7131</v>
      </c>
      <c r="E1392" s="443" t="s">
        <v>7132</v>
      </c>
      <c r="F1392" s="464"/>
      <c r="G1392" s="443" t="s">
        <v>7125</v>
      </c>
      <c r="H1392" s="412" t="s">
        <v>662</v>
      </c>
      <c r="I1392" s="857"/>
      <c r="J1392" s="416"/>
      <c r="K1392" s="418" t="s">
        <v>518</v>
      </c>
    </row>
    <row r="1393" spans="1:11" ht="16.5">
      <c r="A1393" s="410" t="s">
        <v>7133</v>
      </c>
      <c r="B1393" s="412">
        <v>11</v>
      </c>
      <c r="C1393" s="412">
        <v>2025</v>
      </c>
      <c r="D1393" s="443" t="s">
        <v>586</v>
      </c>
      <c r="E1393" s="443" t="s">
        <v>7134</v>
      </c>
      <c r="F1393" s="464"/>
      <c r="G1393" s="443" t="s">
        <v>7135</v>
      </c>
      <c r="H1393" s="412" t="s">
        <v>7136</v>
      </c>
      <c r="I1393" s="857"/>
      <c r="J1393" s="416"/>
      <c r="K1393" s="418" t="s">
        <v>518</v>
      </c>
    </row>
    <row r="1394" spans="1:11" ht="16.5">
      <c r="A1394" s="410" t="s">
        <v>7137</v>
      </c>
      <c r="B1394" s="412">
        <v>11</v>
      </c>
      <c r="C1394" s="412">
        <v>2025</v>
      </c>
      <c r="D1394" s="443" t="s">
        <v>7138</v>
      </c>
      <c r="E1394" s="443" t="s">
        <v>7139</v>
      </c>
      <c r="F1394" s="464"/>
      <c r="G1394" s="443" t="s">
        <v>7140</v>
      </c>
      <c r="H1394" s="412" t="s">
        <v>7136</v>
      </c>
      <c r="I1394" s="857"/>
      <c r="J1394" s="416"/>
      <c r="K1394" s="418" t="s">
        <v>518</v>
      </c>
    </row>
    <row r="1395" spans="1:11" ht="25.5">
      <c r="A1395" s="410" t="s">
        <v>7141</v>
      </c>
      <c r="B1395" s="412">
        <v>11</v>
      </c>
      <c r="C1395" s="412">
        <v>2025</v>
      </c>
      <c r="D1395" s="443" t="s">
        <v>7142</v>
      </c>
      <c r="E1395" s="443" t="s">
        <v>7132</v>
      </c>
      <c r="F1395" s="464"/>
      <c r="G1395" s="443" t="s">
        <v>7143</v>
      </c>
      <c r="H1395" s="412" t="s">
        <v>662</v>
      </c>
      <c r="I1395" s="857"/>
      <c r="J1395" s="416"/>
      <c r="K1395" s="418" t="s">
        <v>518</v>
      </c>
    </row>
    <row r="1396" spans="1:11" ht="16.5">
      <c r="A1396" s="410" t="s">
        <v>7144</v>
      </c>
      <c r="B1396" s="412">
        <v>11</v>
      </c>
      <c r="C1396" s="412">
        <v>2025</v>
      </c>
      <c r="D1396" s="443" t="s">
        <v>7145</v>
      </c>
      <c r="E1396" s="443" t="s">
        <v>7146</v>
      </c>
      <c r="F1396" s="464"/>
      <c r="G1396" s="443" t="s">
        <v>7147</v>
      </c>
      <c r="H1396" s="412" t="s">
        <v>7076</v>
      </c>
      <c r="I1396" s="857"/>
      <c r="J1396" s="416"/>
      <c r="K1396" s="418" t="s">
        <v>518</v>
      </c>
    </row>
    <row r="1397" spans="1:11" ht="16.5">
      <c r="A1397" s="410" t="s">
        <v>7148</v>
      </c>
      <c r="B1397" s="412">
        <v>11</v>
      </c>
      <c r="C1397" s="412">
        <v>2025</v>
      </c>
      <c r="D1397" s="443" t="s">
        <v>7149</v>
      </c>
      <c r="E1397" s="443" t="s">
        <v>7150</v>
      </c>
      <c r="F1397" s="464"/>
      <c r="G1397" s="443" t="s">
        <v>7151</v>
      </c>
      <c r="H1397" s="412" t="s">
        <v>7076</v>
      </c>
      <c r="I1397" s="857"/>
      <c r="J1397" s="416"/>
      <c r="K1397" s="418" t="s">
        <v>518</v>
      </c>
    </row>
    <row r="1398" spans="1:11" ht="25.5">
      <c r="A1398" s="410" t="s">
        <v>7152</v>
      </c>
      <c r="B1398" s="412">
        <v>11</v>
      </c>
      <c r="C1398" s="412">
        <v>2025</v>
      </c>
      <c r="D1398" s="443" t="s">
        <v>250</v>
      </c>
      <c r="E1398" s="443" t="s">
        <v>7153</v>
      </c>
      <c r="F1398" s="464"/>
      <c r="G1398" s="443" t="s">
        <v>3194</v>
      </c>
      <c r="H1398" s="412" t="s">
        <v>516</v>
      </c>
      <c r="I1398" s="857"/>
      <c r="J1398" s="416"/>
      <c r="K1398" s="418" t="s">
        <v>518</v>
      </c>
    </row>
    <row r="1399" spans="1:11" ht="16.5">
      <c r="A1399" s="410" t="s">
        <v>7154</v>
      </c>
      <c r="B1399" s="412">
        <v>11</v>
      </c>
      <c r="C1399" s="412">
        <v>2025</v>
      </c>
      <c r="D1399" s="443" t="s">
        <v>586</v>
      </c>
      <c r="E1399" s="443" t="s">
        <v>7134</v>
      </c>
      <c r="F1399" s="464"/>
      <c r="G1399" s="443" t="s">
        <v>7155</v>
      </c>
      <c r="H1399" s="412" t="s">
        <v>7136</v>
      </c>
      <c r="I1399" s="857"/>
      <c r="J1399" s="416"/>
      <c r="K1399" s="418" t="s">
        <v>518</v>
      </c>
    </row>
    <row r="1400" spans="1:11" ht="25.5">
      <c r="A1400" s="410" t="s">
        <v>7156</v>
      </c>
      <c r="B1400" s="412">
        <v>11</v>
      </c>
      <c r="C1400" s="412">
        <v>2025</v>
      </c>
      <c r="D1400" s="443" t="s">
        <v>7157</v>
      </c>
      <c r="E1400" s="465" t="s">
        <v>7158</v>
      </c>
      <c r="F1400" s="464"/>
      <c r="G1400" s="443" t="s">
        <v>7159</v>
      </c>
      <c r="H1400" s="412" t="s">
        <v>516</v>
      </c>
      <c r="I1400" s="857"/>
      <c r="J1400" s="416"/>
      <c r="K1400" s="418" t="s">
        <v>518</v>
      </c>
    </row>
    <row r="1401" spans="1:11" ht="16.5">
      <c r="A1401" s="410" t="s">
        <v>7160</v>
      </c>
      <c r="B1401" s="412">
        <v>11</v>
      </c>
      <c r="C1401" s="412">
        <v>2025</v>
      </c>
      <c r="D1401" s="443" t="s">
        <v>7161</v>
      </c>
      <c r="E1401" s="443" t="s">
        <v>7162</v>
      </c>
      <c r="F1401" s="464"/>
      <c r="G1401" s="443" t="s">
        <v>7163</v>
      </c>
      <c r="H1401" s="412" t="s">
        <v>1028</v>
      </c>
      <c r="I1401" s="857"/>
      <c r="J1401" s="416"/>
      <c r="K1401" s="418" t="s">
        <v>518</v>
      </c>
    </row>
    <row r="1402" spans="1:11" ht="38.25">
      <c r="A1402" s="410" t="s">
        <v>7164</v>
      </c>
      <c r="B1402" s="412">
        <v>11</v>
      </c>
      <c r="C1402" s="412">
        <v>2025</v>
      </c>
      <c r="D1402" s="443" t="s">
        <v>586</v>
      </c>
      <c r="E1402" s="443" t="s">
        <v>6031</v>
      </c>
      <c r="F1402" s="464"/>
      <c r="G1402" s="443" t="s">
        <v>7165</v>
      </c>
      <c r="H1402" s="412" t="s">
        <v>6971</v>
      </c>
      <c r="I1402" s="857"/>
      <c r="J1402" s="416"/>
      <c r="K1402" s="418" t="s">
        <v>518</v>
      </c>
    </row>
    <row r="1403" spans="1:11" ht="25.5">
      <c r="A1403" s="410" t="s">
        <v>7166</v>
      </c>
      <c r="B1403" s="412">
        <v>11</v>
      </c>
      <c r="C1403" s="412">
        <v>2025</v>
      </c>
      <c r="D1403" s="443" t="s">
        <v>7167</v>
      </c>
      <c r="E1403" s="443" t="s">
        <v>6031</v>
      </c>
      <c r="F1403" s="464"/>
      <c r="G1403" s="443" t="s">
        <v>6093</v>
      </c>
      <c r="H1403" s="412" t="s">
        <v>6971</v>
      </c>
      <c r="I1403" s="857"/>
      <c r="J1403" s="416"/>
      <c r="K1403" s="418" t="s">
        <v>518</v>
      </c>
    </row>
    <row r="1404" spans="1:11" ht="25.5">
      <c r="A1404" s="410" t="s">
        <v>7168</v>
      </c>
      <c r="B1404" s="412">
        <v>11</v>
      </c>
      <c r="C1404" s="412">
        <v>2025</v>
      </c>
      <c r="D1404" s="443" t="s">
        <v>7169</v>
      </c>
      <c r="E1404" s="443" t="s">
        <v>6031</v>
      </c>
      <c r="F1404" s="464"/>
      <c r="G1404" s="443" t="s">
        <v>7075</v>
      </c>
      <c r="H1404" s="412" t="s">
        <v>6971</v>
      </c>
      <c r="I1404" s="857"/>
      <c r="J1404" s="416"/>
      <c r="K1404" s="418" t="s">
        <v>518</v>
      </c>
    </row>
    <row r="1405" spans="1:11" ht="25.5">
      <c r="A1405" s="410" t="s">
        <v>7170</v>
      </c>
      <c r="B1405" s="412">
        <v>11</v>
      </c>
      <c r="C1405" s="412">
        <v>2025</v>
      </c>
      <c r="D1405" s="443" t="s">
        <v>7171</v>
      </c>
      <c r="E1405" s="443" t="s">
        <v>7172</v>
      </c>
      <c r="F1405" s="464"/>
      <c r="G1405" s="443" t="s">
        <v>7173</v>
      </c>
      <c r="H1405" s="412" t="s">
        <v>1028</v>
      </c>
      <c r="I1405" s="857"/>
      <c r="J1405" s="416"/>
      <c r="K1405" s="418" t="s">
        <v>518</v>
      </c>
    </row>
    <row r="1406" spans="1:11" ht="16.5">
      <c r="A1406" s="410" t="s">
        <v>7174</v>
      </c>
      <c r="B1406" s="412">
        <v>11</v>
      </c>
      <c r="C1406" s="412">
        <v>2025</v>
      </c>
      <c r="D1406" s="443" t="s">
        <v>7175</v>
      </c>
      <c r="E1406" s="443" t="s">
        <v>7176</v>
      </c>
      <c r="F1406" s="464"/>
      <c r="G1406" s="443" t="s">
        <v>7177</v>
      </c>
      <c r="H1406" s="412" t="s">
        <v>1028</v>
      </c>
      <c r="I1406" s="857"/>
      <c r="J1406" s="416"/>
      <c r="K1406" s="418" t="s">
        <v>518</v>
      </c>
    </row>
    <row r="1407" spans="1:11" ht="51">
      <c r="A1407" s="410" t="s">
        <v>7178</v>
      </c>
      <c r="B1407" s="412">
        <v>11</v>
      </c>
      <c r="C1407" s="412">
        <v>2025</v>
      </c>
      <c r="D1407" s="443" t="s">
        <v>7179</v>
      </c>
      <c r="E1407" s="443" t="s">
        <v>7180</v>
      </c>
      <c r="F1407" s="464"/>
      <c r="G1407" s="443" t="s">
        <v>7181</v>
      </c>
      <c r="H1407" s="412" t="s">
        <v>6971</v>
      </c>
      <c r="I1407" s="857"/>
      <c r="J1407" s="416"/>
      <c r="K1407" s="418" t="s">
        <v>518</v>
      </c>
    </row>
    <row r="1408" spans="1:11" ht="38.25">
      <c r="A1408" s="410" t="s">
        <v>7182</v>
      </c>
      <c r="B1408" s="412">
        <v>11</v>
      </c>
      <c r="C1408" s="412">
        <v>2025</v>
      </c>
      <c r="D1408" s="443" t="s">
        <v>7019</v>
      </c>
      <c r="E1408" s="443" t="s">
        <v>7183</v>
      </c>
      <c r="F1408" s="464"/>
      <c r="G1408" s="443" t="s">
        <v>7184</v>
      </c>
      <c r="H1408" s="412" t="s">
        <v>6971</v>
      </c>
      <c r="I1408" s="857"/>
      <c r="J1408" s="416"/>
      <c r="K1408" s="418" t="s">
        <v>518</v>
      </c>
    </row>
    <row r="1409" spans="1:12" ht="16.5">
      <c r="A1409" s="410" t="s">
        <v>7185</v>
      </c>
      <c r="B1409" s="412">
        <v>11</v>
      </c>
      <c r="C1409" s="412">
        <v>2025</v>
      </c>
      <c r="D1409" s="443" t="s">
        <v>7186</v>
      </c>
      <c r="E1409" s="443" t="s">
        <v>7187</v>
      </c>
      <c r="F1409" s="464"/>
      <c r="G1409" s="443" t="s">
        <v>7188</v>
      </c>
      <c r="H1409" s="412" t="s">
        <v>7076</v>
      </c>
      <c r="I1409" s="857"/>
      <c r="J1409" s="416"/>
      <c r="K1409" s="418" t="s">
        <v>518</v>
      </c>
    </row>
    <row r="1410" spans="1:12" ht="16.5">
      <c r="A1410" s="410" t="s">
        <v>7189</v>
      </c>
      <c r="B1410" s="412">
        <v>11</v>
      </c>
      <c r="C1410" s="412">
        <v>2025</v>
      </c>
      <c r="D1410" s="443" t="s">
        <v>7190</v>
      </c>
      <c r="E1410" s="443" t="s">
        <v>3641</v>
      </c>
      <c r="F1410" s="464"/>
      <c r="G1410" s="443" t="s">
        <v>7045</v>
      </c>
      <c r="H1410" s="412" t="s">
        <v>662</v>
      </c>
      <c r="I1410" s="857"/>
      <c r="J1410" s="416" t="s">
        <v>6553</v>
      </c>
      <c r="K1410" s="418" t="s">
        <v>56</v>
      </c>
      <c r="L1410" s="323">
        <v>1</v>
      </c>
    </row>
    <row r="1411" spans="1:12" ht="38.25">
      <c r="A1411" s="410" t="s">
        <v>7191</v>
      </c>
      <c r="B1411" s="412">
        <v>11</v>
      </c>
      <c r="C1411" s="412">
        <v>2025</v>
      </c>
      <c r="D1411" s="443" t="s">
        <v>7192</v>
      </c>
      <c r="E1411" s="443" t="s">
        <v>7193</v>
      </c>
      <c r="F1411" s="464"/>
      <c r="G1411" s="443" t="s">
        <v>7194</v>
      </c>
      <c r="H1411" s="412" t="s">
        <v>516</v>
      </c>
      <c r="I1411" s="857"/>
      <c r="J1411" s="416"/>
      <c r="K1411" s="418" t="s">
        <v>518</v>
      </c>
    </row>
    <row r="1412" spans="1:12" ht="16.5">
      <c r="A1412" s="410" t="s">
        <v>7195</v>
      </c>
      <c r="B1412" s="412">
        <v>11</v>
      </c>
      <c r="C1412" s="412">
        <v>2025</v>
      </c>
      <c r="D1412" s="443" t="s">
        <v>7196</v>
      </c>
      <c r="E1412" s="443" t="s">
        <v>7197</v>
      </c>
      <c r="F1412" s="464"/>
      <c r="G1412" s="443" t="s">
        <v>7198</v>
      </c>
      <c r="H1412" s="412" t="s">
        <v>7076</v>
      </c>
      <c r="I1412" s="857"/>
      <c r="J1412" s="416" t="s">
        <v>7199</v>
      </c>
      <c r="K1412" s="466" t="s">
        <v>1205</v>
      </c>
    </row>
    <row r="1413" spans="1:12" ht="16.5">
      <c r="A1413" s="410" t="s">
        <v>7200</v>
      </c>
      <c r="B1413" s="412">
        <v>11</v>
      </c>
      <c r="C1413" s="412">
        <v>2025</v>
      </c>
      <c r="D1413" s="443" t="s">
        <v>7196</v>
      </c>
      <c r="E1413" s="443" t="s">
        <v>7197</v>
      </c>
      <c r="F1413" s="464"/>
      <c r="G1413" s="443" t="s">
        <v>7201</v>
      </c>
      <c r="H1413" s="412" t="s">
        <v>7076</v>
      </c>
      <c r="I1413" s="857"/>
      <c r="J1413" s="416" t="s">
        <v>7199</v>
      </c>
      <c r="K1413" s="466" t="s">
        <v>1205</v>
      </c>
    </row>
    <row r="1414" spans="1:12" ht="16.5">
      <c r="A1414" s="410" t="s">
        <v>7202</v>
      </c>
      <c r="B1414" s="412">
        <v>11</v>
      </c>
      <c r="C1414" s="412">
        <v>2025</v>
      </c>
      <c r="D1414" s="443" t="s">
        <v>7196</v>
      </c>
      <c r="E1414" s="443" t="s">
        <v>7197</v>
      </c>
      <c r="F1414" s="464"/>
      <c r="G1414" s="443" t="s">
        <v>7203</v>
      </c>
      <c r="H1414" s="412" t="s">
        <v>7076</v>
      </c>
      <c r="I1414" s="857"/>
      <c r="J1414" s="416" t="s">
        <v>7199</v>
      </c>
      <c r="K1414" s="466" t="s">
        <v>1205</v>
      </c>
    </row>
    <row r="1415" spans="1:12" ht="16.5">
      <c r="A1415" s="410" t="s">
        <v>7204</v>
      </c>
      <c r="B1415" s="412">
        <v>11</v>
      </c>
      <c r="C1415" s="412">
        <v>2025</v>
      </c>
      <c r="D1415" s="443" t="s">
        <v>7196</v>
      </c>
      <c r="E1415" s="443" t="s">
        <v>7197</v>
      </c>
      <c r="F1415" s="464"/>
      <c r="G1415" s="443" t="s">
        <v>7205</v>
      </c>
      <c r="H1415" s="412" t="s">
        <v>7076</v>
      </c>
      <c r="I1415" s="857"/>
      <c r="J1415" s="416" t="s">
        <v>7199</v>
      </c>
      <c r="K1415" s="466" t="s">
        <v>1205</v>
      </c>
    </row>
    <row r="1416" spans="1:12" ht="16.5">
      <c r="A1416" s="410" t="s">
        <v>7206</v>
      </c>
      <c r="B1416" s="412">
        <v>11</v>
      </c>
      <c r="C1416" s="412">
        <v>2025</v>
      </c>
      <c r="D1416" s="443" t="s">
        <v>7207</v>
      </c>
      <c r="E1416" s="443" t="s">
        <v>4537</v>
      </c>
      <c r="F1416" s="464"/>
      <c r="G1416" s="443" t="s">
        <v>7208</v>
      </c>
      <c r="H1416" s="412" t="s">
        <v>1028</v>
      </c>
      <c r="I1416" s="857"/>
      <c r="J1416" s="416"/>
      <c r="K1416" s="418" t="s">
        <v>518</v>
      </c>
    </row>
    <row r="1417" spans="1:12" ht="16.5">
      <c r="A1417" s="410" t="s">
        <v>7209</v>
      </c>
      <c r="B1417" s="412">
        <v>11</v>
      </c>
      <c r="C1417" s="412">
        <v>2025</v>
      </c>
      <c r="D1417" s="443" t="s">
        <v>7210</v>
      </c>
      <c r="E1417" s="443" t="s">
        <v>7128</v>
      </c>
      <c r="F1417" s="464"/>
      <c r="G1417" s="443" t="s">
        <v>7129</v>
      </c>
      <c r="H1417" s="412" t="s">
        <v>1028</v>
      </c>
      <c r="I1417" s="857"/>
      <c r="J1417" s="416" t="s">
        <v>6553</v>
      </c>
      <c r="K1417" s="418" t="s">
        <v>56</v>
      </c>
      <c r="L1417" s="323">
        <v>1</v>
      </c>
    </row>
    <row r="1418" spans="1:12" ht="25.5">
      <c r="A1418" s="410" t="s">
        <v>7211</v>
      </c>
      <c r="B1418" s="412">
        <v>11</v>
      </c>
      <c r="C1418" s="412">
        <v>2025</v>
      </c>
      <c r="D1418" s="443" t="s">
        <v>7212</v>
      </c>
      <c r="E1418" s="443" t="s">
        <v>7213</v>
      </c>
      <c r="F1418" s="464"/>
      <c r="G1418" s="443" t="s">
        <v>7214</v>
      </c>
      <c r="H1418" s="412" t="s">
        <v>35</v>
      </c>
      <c r="I1418" s="857"/>
      <c r="J1418" s="416"/>
      <c r="K1418" s="418" t="s">
        <v>518</v>
      </c>
    </row>
    <row r="1419" spans="1:12" ht="16.5">
      <c r="A1419" s="410" t="s">
        <v>7215</v>
      </c>
      <c r="B1419" s="412">
        <v>11</v>
      </c>
      <c r="C1419" s="412">
        <v>2025</v>
      </c>
      <c r="D1419" s="443" t="s">
        <v>7216</v>
      </c>
      <c r="E1419" s="443" t="s">
        <v>7217</v>
      </c>
      <c r="F1419" s="464"/>
      <c r="G1419" s="443" t="s">
        <v>6595</v>
      </c>
      <c r="H1419" s="412" t="s">
        <v>35</v>
      </c>
      <c r="I1419" s="857"/>
      <c r="J1419" s="416"/>
      <c r="K1419" s="418" t="s">
        <v>518</v>
      </c>
    </row>
    <row r="1420" spans="1:12" ht="16.5">
      <c r="A1420" s="410" t="s">
        <v>7218</v>
      </c>
      <c r="B1420" s="412">
        <v>11</v>
      </c>
      <c r="C1420" s="412">
        <v>2025</v>
      </c>
      <c r="D1420" s="443" t="s">
        <v>6138</v>
      </c>
      <c r="E1420" s="443" t="s">
        <v>7217</v>
      </c>
      <c r="F1420" s="464"/>
      <c r="G1420" s="443" t="s">
        <v>6595</v>
      </c>
      <c r="H1420" s="412" t="s">
        <v>35</v>
      </c>
      <c r="I1420" s="857"/>
      <c r="J1420" s="416"/>
      <c r="K1420" s="418" t="s">
        <v>518</v>
      </c>
    </row>
    <row r="1421" spans="1:12" ht="16.5">
      <c r="A1421" s="410" t="s">
        <v>7219</v>
      </c>
      <c r="B1421" s="412">
        <v>11</v>
      </c>
      <c r="C1421" s="412">
        <v>2025</v>
      </c>
      <c r="D1421" s="443" t="s">
        <v>7220</v>
      </c>
      <c r="E1421" s="443" t="s">
        <v>7217</v>
      </c>
      <c r="F1421" s="464"/>
      <c r="G1421" s="443" t="s">
        <v>6595</v>
      </c>
      <c r="H1421" s="412" t="s">
        <v>35</v>
      </c>
      <c r="I1421" s="857"/>
      <c r="J1421" s="416"/>
      <c r="K1421" s="418" t="s">
        <v>518</v>
      </c>
    </row>
    <row r="1422" spans="1:12" ht="16.5">
      <c r="A1422" s="410" t="s">
        <v>7221</v>
      </c>
      <c r="B1422" s="412">
        <v>11</v>
      </c>
      <c r="C1422" s="412">
        <v>2025</v>
      </c>
      <c r="D1422" s="443" t="s">
        <v>7004</v>
      </c>
      <c r="E1422" s="443" t="s">
        <v>7217</v>
      </c>
      <c r="F1422" s="464"/>
      <c r="G1422" s="443" t="s">
        <v>6595</v>
      </c>
      <c r="H1422" s="412" t="s">
        <v>35</v>
      </c>
      <c r="I1422" s="857"/>
      <c r="J1422" s="416"/>
      <c r="K1422" s="418" t="s">
        <v>518</v>
      </c>
    </row>
    <row r="1423" spans="1:12" ht="16.5">
      <c r="A1423" s="410" t="s">
        <v>7222</v>
      </c>
      <c r="B1423" s="412">
        <v>11</v>
      </c>
      <c r="C1423" s="412">
        <v>2025</v>
      </c>
      <c r="D1423" s="443" t="s">
        <v>7223</v>
      </c>
      <c r="E1423" s="443" t="s">
        <v>7217</v>
      </c>
      <c r="F1423" s="464"/>
      <c r="G1423" s="443" t="s">
        <v>6595</v>
      </c>
      <c r="H1423" s="412" t="s">
        <v>35</v>
      </c>
      <c r="I1423" s="857"/>
      <c r="J1423" s="416"/>
      <c r="K1423" s="418" t="s">
        <v>518</v>
      </c>
    </row>
    <row r="1424" spans="1:12" ht="16.5">
      <c r="A1424" s="410" t="s">
        <v>7224</v>
      </c>
      <c r="B1424" s="412">
        <v>11</v>
      </c>
      <c r="C1424" s="412">
        <v>2025</v>
      </c>
      <c r="D1424" s="443" t="s">
        <v>7225</v>
      </c>
      <c r="E1424" s="443" t="s">
        <v>7217</v>
      </c>
      <c r="F1424" s="464"/>
      <c r="G1424" s="443" t="s">
        <v>6595</v>
      </c>
      <c r="H1424" s="412" t="s">
        <v>35</v>
      </c>
      <c r="I1424" s="857"/>
      <c r="J1424" s="416"/>
      <c r="K1424" s="418" t="s">
        <v>518</v>
      </c>
    </row>
    <row r="1425" spans="1:11" ht="16.5">
      <c r="A1425" s="410" t="s">
        <v>7226</v>
      </c>
      <c r="B1425" s="412">
        <v>11</v>
      </c>
      <c r="C1425" s="412">
        <v>2025</v>
      </c>
      <c r="D1425" s="443" t="s">
        <v>7227</v>
      </c>
      <c r="E1425" s="443" t="s">
        <v>7217</v>
      </c>
      <c r="F1425" s="464"/>
      <c r="G1425" s="443" t="s">
        <v>6595</v>
      </c>
      <c r="H1425" s="412" t="s">
        <v>35</v>
      </c>
      <c r="I1425" s="857"/>
      <c r="J1425" s="416"/>
      <c r="K1425" s="418" t="s">
        <v>518</v>
      </c>
    </row>
    <row r="1426" spans="1:11" ht="16.5">
      <c r="A1426" s="410" t="s">
        <v>7228</v>
      </c>
      <c r="B1426" s="412">
        <v>11</v>
      </c>
      <c r="C1426" s="412">
        <v>2025</v>
      </c>
      <c r="D1426" s="443" t="s">
        <v>7229</v>
      </c>
      <c r="E1426" s="443" t="s">
        <v>7217</v>
      </c>
      <c r="F1426" s="464"/>
      <c r="G1426" s="443" t="s">
        <v>6595</v>
      </c>
      <c r="H1426" s="412" t="s">
        <v>35</v>
      </c>
      <c r="I1426" s="857"/>
      <c r="J1426" s="416"/>
      <c r="K1426" s="418" t="s">
        <v>518</v>
      </c>
    </row>
    <row r="1427" spans="1:11" ht="16.5">
      <c r="A1427" s="410" t="s">
        <v>7230</v>
      </c>
      <c r="B1427" s="412">
        <v>11</v>
      </c>
      <c r="C1427" s="412">
        <v>2025</v>
      </c>
      <c r="D1427" s="443" t="s">
        <v>7231</v>
      </c>
      <c r="E1427" s="443" t="s">
        <v>7217</v>
      </c>
      <c r="F1427" s="464"/>
      <c r="G1427" s="443" t="s">
        <v>6595</v>
      </c>
      <c r="H1427" s="412" t="s">
        <v>35</v>
      </c>
      <c r="I1427" s="857"/>
      <c r="J1427" s="416"/>
      <c r="K1427" s="418" t="s">
        <v>518</v>
      </c>
    </row>
    <row r="1428" spans="1:11" ht="16.5">
      <c r="A1428" s="410" t="s">
        <v>7232</v>
      </c>
      <c r="B1428" s="412">
        <v>11</v>
      </c>
      <c r="C1428" s="412">
        <v>2025</v>
      </c>
      <c r="D1428" s="443" t="s">
        <v>7233</v>
      </c>
      <c r="E1428" s="443" t="s">
        <v>7217</v>
      </c>
      <c r="F1428" s="464"/>
      <c r="G1428" s="443" t="s">
        <v>6595</v>
      </c>
      <c r="H1428" s="412" t="s">
        <v>35</v>
      </c>
      <c r="I1428" s="857"/>
      <c r="J1428" s="416"/>
      <c r="K1428" s="418" t="s">
        <v>518</v>
      </c>
    </row>
    <row r="1429" spans="1:11" ht="16.5">
      <c r="A1429" s="410" t="s">
        <v>7234</v>
      </c>
      <c r="B1429" s="412">
        <v>11</v>
      </c>
      <c r="C1429" s="412">
        <v>2025</v>
      </c>
      <c r="D1429" s="443" t="s">
        <v>6991</v>
      </c>
      <c r="E1429" s="443" t="s">
        <v>7217</v>
      </c>
      <c r="F1429" s="464"/>
      <c r="G1429" s="443" t="s">
        <v>6595</v>
      </c>
      <c r="H1429" s="412" t="s">
        <v>35</v>
      </c>
      <c r="I1429" s="857"/>
      <c r="J1429" s="416"/>
      <c r="K1429" s="418" t="s">
        <v>518</v>
      </c>
    </row>
    <row r="1430" spans="1:11" ht="16.5">
      <c r="A1430" s="410" t="s">
        <v>7235</v>
      </c>
      <c r="B1430" s="412">
        <v>11</v>
      </c>
      <c r="C1430" s="412">
        <v>2025</v>
      </c>
      <c r="D1430" s="443" t="s">
        <v>7236</v>
      </c>
      <c r="E1430" s="443" t="s">
        <v>7217</v>
      </c>
      <c r="F1430" s="464"/>
      <c r="G1430" s="443" t="s">
        <v>6595</v>
      </c>
      <c r="H1430" s="412" t="s">
        <v>35</v>
      </c>
      <c r="I1430" s="857"/>
      <c r="J1430" s="416"/>
      <c r="K1430" s="418" t="s">
        <v>518</v>
      </c>
    </row>
    <row r="1431" spans="1:11" ht="16.5">
      <c r="A1431" s="410" t="s">
        <v>7237</v>
      </c>
      <c r="B1431" s="412">
        <v>11</v>
      </c>
      <c r="C1431" s="412">
        <v>2025</v>
      </c>
      <c r="D1431" s="443" t="s">
        <v>6989</v>
      </c>
      <c r="E1431" s="443" t="s">
        <v>7217</v>
      </c>
      <c r="F1431" s="464"/>
      <c r="G1431" s="443" t="s">
        <v>6595</v>
      </c>
      <c r="H1431" s="412" t="s">
        <v>35</v>
      </c>
      <c r="I1431" s="857"/>
      <c r="J1431" s="416"/>
      <c r="K1431" s="418" t="s">
        <v>518</v>
      </c>
    </row>
    <row r="1432" spans="1:11" ht="16.5">
      <c r="A1432" s="410" t="s">
        <v>7238</v>
      </c>
      <c r="B1432" s="412">
        <v>11</v>
      </c>
      <c r="C1432" s="412">
        <v>2025</v>
      </c>
      <c r="D1432" s="443" t="s">
        <v>7239</v>
      </c>
      <c r="E1432" s="443" t="s">
        <v>7217</v>
      </c>
      <c r="F1432" s="464"/>
      <c r="G1432" s="443" t="s">
        <v>6595</v>
      </c>
      <c r="H1432" s="412" t="s">
        <v>35</v>
      </c>
      <c r="I1432" s="857"/>
      <c r="J1432" s="416"/>
      <c r="K1432" s="418" t="s">
        <v>518</v>
      </c>
    </row>
    <row r="1433" spans="1:11" ht="16.5">
      <c r="A1433" s="410" t="s">
        <v>7240</v>
      </c>
      <c r="B1433" s="412">
        <v>11</v>
      </c>
      <c r="C1433" s="412">
        <v>2025</v>
      </c>
      <c r="D1433" s="443" t="s">
        <v>7241</v>
      </c>
      <c r="E1433" s="443" t="s">
        <v>7217</v>
      </c>
      <c r="F1433" s="464"/>
      <c r="G1433" s="443" t="s">
        <v>6595</v>
      </c>
      <c r="H1433" s="412" t="s">
        <v>35</v>
      </c>
      <c r="I1433" s="857"/>
      <c r="J1433" s="416"/>
      <c r="K1433" s="418" t="s">
        <v>518</v>
      </c>
    </row>
    <row r="1434" spans="1:11" ht="16.5">
      <c r="A1434" s="410" t="s">
        <v>7242</v>
      </c>
      <c r="B1434" s="412">
        <v>11</v>
      </c>
      <c r="C1434" s="412">
        <v>2025</v>
      </c>
      <c r="D1434" s="443" t="s">
        <v>7243</v>
      </c>
      <c r="E1434" s="443" t="s">
        <v>7217</v>
      </c>
      <c r="F1434" s="464"/>
      <c r="G1434" s="443" t="s">
        <v>6595</v>
      </c>
      <c r="H1434" s="412" t="s">
        <v>35</v>
      </c>
      <c r="I1434" s="857"/>
      <c r="J1434" s="416"/>
      <c r="K1434" s="418" t="s">
        <v>518</v>
      </c>
    </row>
    <row r="1435" spans="1:11" ht="16.5">
      <c r="A1435" s="410" t="s">
        <v>7244</v>
      </c>
      <c r="B1435" s="412">
        <v>11</v>
      </c>
      <c r="C1435" s="412">
        <v>2025</v>
      </c>
      <c r="D1435" s="443" t="s">
        <v>7000</v>
      </c>
      <c r="E1435" s="443" t="s">
        <v>7217</v>
      </c>
      <c r="F1435" s="464"/>
      <c r="G1435" s="443" t="s">
        <v>6595</v>
      </c>
      <c r="H1435" s="412" t="s">
        <v>35</v>
      </c>
      <c r="I1435" s="857"/>
      <c r="J1435" s="416"/>
      <c r="K1435" s="418" t="s">
        <v>518</v>
      </c>
    </row>
    <row r="1436" spans="1:11" ht="16.5">
      <c r="A1436" s="410" t="s">
        <v>7245</v>
      </c>
      <c r="B1436" s="412">
        <v>11</v>
      </c>
      <c r="C1436" s="412">
        <v>2025</v>
      </c>
      <c r="D1436" s="443" t="s">
        <v>6985</v>
      </c>
      <c r="E1436" s="443" t="s">
        <v>7217</v>
      </c>
      <c r="F1436" s="464"/>
      <c r="G1436" s="443" t="s">
        <v>6595</v>
      </c>
      <c r="H1436" s="412" t="s">
        <v>35</v>
      </c>
      <c r="I1436" s="857"/>
      <c r="J1436" s="416"/>
      <c r="K1436" s="418" t="s">
        <v>518</v>
      </c>
    </row>
    <row r="1437" spans="1:11" ht="16.5">
      <c r="A1437" s="410" t="s">
        <v>7246</v>
      </c>
      <c r="B1437" s="412">
        <v>11</v>
      </c>
      <c r="C1437" s="412">
        <v>2025</v>
      </c>
      <c r="D1437" s="443" t="s">
        <v>7247</v>
      </c>
      <c r="E1437" s="443" t="s">
        <v>7217</v>
      </c>
      <c r="F1437" s="464"/>
      <c r="G1437" s="443" t="s">
        <v>6595</v>
      </c>
      <c r="H1437" s="412" t="s">
        <v>35</v>
      </c>
      <c r="I1437" s="857"/>
      <c r="J1437" s="416"/>
      <c r="K1437" s="418" t="s">
        <v>518</v>
      </c>
    </row>
    <row r="1438" spans="1:11" ht="16.5">
      <c r="A1438" s="410" t="s">
        <v>7248</v>
      </c>
      <c r="B1438" s="412">
        <v>11</v>
      </c>
      <c r="C1438" s="412">
        <v>2025</v>
      </c>
      <c r="D1438" s="443" t="s">
        <v>7249</v>
      </c>
      <c r="E1438" s="443" t="s">
        <v>7132</v>
      </c>
      <c r="F1438" s="464"/>
      <c r="G1438" s="443" t="s">
        <v>3662</v>
      </c>
      <c r="H1438" s="412" t="s">
        <v>662</v>
      </c>
      <c r="I1438" s="857"/>
      <c r="J1438" s="416" t="s">
        <v>7250</v>
      </c>
      <c r="K1438" s="466" t="s">
        <v>120</v>
      </c>
    </row>
    <row r="1439" spans="1:11" ht="16.5">
      <c r="A1439" s="410" t="s">
        <v>7251</v>
      </c>
      <c r="B1439" s="412">
        <v>11</v>
      </c>
      <c r="C1439" s="412">
        <v>2025</v>
      </c>
      <c r="D1439" s="443" t="s">
        <v>7252</v>
      </c>
      <c r="E1439" s="443" t="s">
        <v>7217</v>
      </c>
      <c r="F1439" s="464"/>
      <c r="G1439" s="443" t="s">
        <v>7253</v>
      </c>
      <c r="H1439" s="412" t="s">
        <v>35</v>
      </c>
      <c r="I1439" s="857"/>
      <c r="J1439" s="416"/>
      <c r="K1439" s="418" t="s">
        <v>518</v>
      </c>
    </row>
    <row r="1440" spans="1:11" ht="16.5">
      <c r="A1440" s="410" t="s">
        <v>7254</v>
      </c>
      <c r="B1440" s="412">
        <v>11</v>
      </c>
      <c r="C1440" s="412">
        <v>2025</v>
      </c>
      <c r="D1440" s="443" t="s">
        <v>7255</v>
      </c>
      <c r="E1440" s="443" t="s">
        <v>7217</v>
      </c>
      <c r="F1440" s="464"/>
      <c r="G1440" s="443" t="s">
        <v>7253</v>
      </c>
      <c r="H1440" s="412" t="s">
        <v>35</v>
      </c>
      <c r="I1440" s="857"/>
      <c r="J1440" s="416"/>
      <c r="K1440" s="418" t="s">
        <v>518</v>
      </c>
    </row>
    <row r="1441" spans="1:11" ht="16.5">
      <c r="A1441" s="410" t="s">
        <v>7256</v>
      </c>
      <c r="B1441" s="412">
        <v>11</v>
      </c>
      <c r="C1441" s="412">
        <v>2025</v>
      </c>
      <c r="D1441" s="443" t="s">
        <v>7257</v>
      </c>
      <c r="E1441" s="443" t="s">
        <v>7217</v>
      </c>
      <c r="F1441" s="464"/>
      <c r="G1441" s="443" t="s">
        <v>7253</v>
      </c>
      <c r="H1441" s="412" t="s">
        <v>35</v>
      </c>
      <c r="I1441" s="857"/>
      <c r="J1441" s="416"/>
      <c r="K1441" s="418" t="s">
        <v>518</v>
      </c>
    </row>
    <row r="1442" spans="1:11" ht="16.5">
      <c r="A1442" s="410" t="s">
        <v>7258</v>
      </c>
      <c r="B1442" s="412">
        <v>11</v>
      </c>
      <c r="C1442" s="412">
        <v>2025</v>
      </c>
      <c r="D1442" s="443" t="s">
        <v>7259</v>
      </c>
      <c r="E1442" s="443" t="s">
        <v>7217</v>
      </c>
      <c r="F1442" s="464"/>
      <c r="G1442" s="443" t="s">
        <v>7253</v>
      </c>
      <c r="H1442" s="412" t="s">
        <v>35</v>
      </c>
      <c r="I1442" s="857"/>
      <c r="J1442" s="416"/>
      <c r="K1442" s="418" t="s">
        <v>518</v>
      </c>
    </row>
    <row r="1443" spans="1:11" ht="16.5">
      <c r="A1443" s="410" t="s">
        <v>7260</v>
      </c>
      <c r="B1443" s="412">
        <v>11</v>
      </c>
      <c r="C1443" s="412">
        <v>2025</v>
      </c>
      <c r="D1443" s="443" t="s">
        <v>7261</v>
      </c>
      <c r="E1443" s="443" t="s">
        <v>7217</v>
      </c>
      <c r="F1443" s="464"/>
      <c r="G1443" s="443" t="s">
        <v>7253</v>
      </c>
      <c r="H1443" s="412" t="s">
        <v>35</v>
      </c>
      <c r="I1443" s="857"/>
      <c r="J1443" s="416"/>
      <c r="K1443" s="418" t="s">
        <v>518</v>
      </c>
    </row>
    <row r="1444" spans="1:11" ht="16.5">
      <c r="A1444" s="410" t="s">
        <v>7262</v>
      </c>
      <c r="B1444" s="412">
        <v>11</v>
      </c>
      <c r="C1444" s="412">
        <v>2025</v>
      </c>
      <c r="D1444" s="443" t="s">
        <v>7263</v>
      </c>
      <c r="E1444" s="443" t="s">
        <v>7217</v>
      </c>
      <c r="F1444" s="464"/>
      <c r="G1444" s="443" t="s">
        <v>7253</v>
      </c>
      <c r="H1444" s="412" t="s">
        <v>35</v>
      </c>
      <c r="I1444" s="857"/>
      <c r="J1444" s="416"/>
      <c r="K1444" s="418" t="s">
        <v>518</v>
      </c>
    </row>
    <row r="1445" spans="1:11" ht="16.5">
      <c r="A1445" s="410" t="s">
        <v>7264</v>
      </c>
      <c r="B1445" s="412">
        <v>11</v>
      </c>
      <c r="C1445" s="412">
        <v>2025</v>
      </c>
      <c r="D1445" s="443" t="s">
        <v>7265</v>
      </c>
      <c r="E1445" s="443" t="s">
        <v>7217</v>
      </c>
      <c r="F1445" s="464"/>
      <c r="G1445" s="443" t="s">
        <v>7253</v>
      </c>
      <c r="H1445" s="412" t="s">
        <v>35</v>
      </c>
      <c r="I1445" s="857"/>
      <c r="J1445" s="416"/>
      <c r="K1445" s="418" t="s">
        <v>518</v>
      </c>
    </row>
    <row r="1446" spans="1:11" ht="16.5">
      <c r="A1446" s="410" t="s">
        <v>7266</v>
      </c>
      <c r="B1446" s="412">
        <v>11</v>
      </c>
      <c r="C1446" s="412">
        <v>2025</v>
      </c>
      <c r="D1446" s="443" t="s">
        <v>6977</v>
      </c>
      <c r="E1446" s="443" t="s">
        <v>7217</v>
      </c>
      <c r="F1446" s="464"/>
      <c r="G1446" s="443" t="s">
        <v>7253</v>
      </c>
      <c r="H1446" s="412" t="s">
        <v>35</v>
      </c>
      <c r="I1446" s="857"/>
      <c r="J1446" s="416"/>
      <c r="K1446" s="418" t="s">
        <v>518</v>
      </c>
    </row>
    <row r="1447" spans="1:11" ht="16.5">
      <c r="A1447" s="410" t="s">
        <v>7267</v>
      </c>
      <c r="B1447" s="412">
        <v>11</v>
      </c>
      <c r="C1447" s="412">
        <v>2025</v>
      </c>
      <c r="D1447" s="443" t="s">
        <v>4255</v>
      </c>
      <c r="E1447" s="443" t="s">
        <v>7217</v>
      </c>
      <c r="F1447" s="464"/>
      <c r="G1447" s="443" t="s">
        <v>6063</v>
      </c>
      <c r="H1447" s="412" t="s">
        <v>35</v>
      </c>
      <c r="I1447" s="857"/>
      <c r="J1447" s="416"/>
      <c r="K1447" s="418" t="s">
        <v>518</v>
      </c>
    </row>
    <row r="1448" spans="1:11" ht="16.5">
      <c r="A1448" s="410" t="s">
        <v>7268</v>
      </c>
      <c r="B1448" s="412">
        <v>11</v>
      </c>
      <c r="C1448" s="412">
        <v>2025</v>
      </c>
      <c r="D1448" s="443" t="s">
        <v>7269</v>
      </c>
      <c r="E1448" s="443" t="s">
        <v>7217</v>
      </c>
      <c r="F1448" s="464"/>
      <c r="G1448" s="443" t="s">
        <v>6063</v>
      </c>
      <c r="H1448" s="412" t="s">
        <v>35</v>
      </c>
      <c r="I1448" s="857"/>
      <c r="J1448" s="416"/>
      <c r="K1448" s="418" t="s">
        <v>518</v>
      </c>
    </row>
    <row r="1449" spans="1:11" ht="16.5">
      <c r="A1449" s="410" t="s">
        <v>7270</v>
      </c>
      <c r="B1449" s="412">
        <v>11</v>
      </c>
      <c r="C1449" s="412">
        <v>2025</v>
      </c>
      <c r="D1449" s="443" t="s">
        <v>7271</v>
      </c>
      <c r="E1449" s="443" t="s">
        <v>7217</v>
      </c>
      <c r="F1449" s="464"/>
      <c r="G1449" s="443" t="s">
        <v>6063</v>
      </c>
      <c r="H1449" s="412" t="s">
        <v>35</v>
      </c>
      <c r="I1449" s="857"/>
      <c r="J1449" s="416"/>
      <c r="K1449" s="418" t="s">
        <v>518</v>
      </c>
    </row>
    <row r="1450" spans="1:11" ht="16.5">
      <c r="A1450" s="410" t="s">
        <v>7272</v>
      </c>
      <c r="B1450" s="412">
        <v>11</v>
      </c>
      <c r="C1450" s="412">
        <v>2025</v>
      </c>
      <c r="D1450" s="443" t="s">
        <v>6959</v>
      </c>
      <c r="E1450" s="443" t="s">
        <v>7217</v>
      </c>
      <c r="F1450" s="464"/>
      <c r="G1450" s="443" t="s">
        <v>6063</v>
      </c>
      <c r="H1450" s="412" t="s">
        <v>35</v>
      </c>
      <c r="I1450" s="857"/>
      <c r="J1450" s="416"/>
      <c r="K1450" s="418" t="s">
        <v>518</v>
      </c>
    </row>
    <row r="1451" spans="1:11" ht="16.5">
      <c r="A1451" s="410" t="s">
        <v>7273</v>
      </c>
      <c r="B1451" s="412">
        <v>11</v>
      </c>
      <c r="C1451" s="412">
        <v>2025</v>
      </c>
      <c r="D1451" s="443" t="s">
        <v>7274</v>
      </c>
      <c r="E1451" s="443" t="s">
        <v>7217</v>
      </c>
      <c r="F1451" s="464"/>
      <c r="G1451" s="443" t="s">
        <v>6063</v>
      </c>
      <c r="H1451" s="412" t="s">
        <v>35</v>
      </c>
      <c r="I1451" s="857"/>
      <c r="J1451" s="416"/>
      <c r="K1451" s="418" t="s">
        <v>518</v>
      </c>
    </row>
    <row r="1452" spans="1:11" ht="16.5">
      <c r="A1452" s="410" t="s">
        <v>7275</v>
      </c>
      <c r="B1452" s="412">
        <v>11</v>
      </c>
      <c r="C1452" s="412">
        <v>2025</v>
      </c>
      <c r="D1452" s="443" t="s">
        <v>7276</v>
      </c>
      <c r="E1452" s="443" t="s">
        <v>7217</v>
      </c>
      <c r="F1452" s="464"/>
      <c r="G1452" s="443" t="s">
        <v>6063</v>
      </c>
      <c r="H1452" s="412" t="s">
        <v>35</v>
      </c>
      <c r="I1452" s="857"/>
      <c r="J1452" s="416"/>
      <c r="K1452" s="418" t="s">
        <v>518</v>
      </c>
    </row>
    <row r="1453" spans="1:11" ht="16.5">
      <c r="A1453" s="410" t="s">
        <v>7277</v>
      </c>
      <c r="B1453" s="412">
        <v>11</v>
      </c>
      <c r="C1453" s="412">
        <v>2025</v>
      </c>
      <c r="D1453" s="443" t="s">
        <v>7278</v>
      </c>
      <c r="E1453" s="443" t="s">
        <v>7217</v>
      </c>
      <c r="F1453" s="464"/>
      <c r="G1453" s="443" t="s">
        <v>6063</v>
      </c>
      <c r="H1453" s="412" t="s">
        <v>35</v>
      </c>
      <c r="I1453" s="857"/>
      <c r="J1453" s="416"/>
      <c r="K1453" s="418" t="s">
        <v>518</v>
      </c>
    </row>
    <row r="1454" spans="1:11" ht="16.5">
      <c r="A1454" s="410" t="s">
        <v>7279</v>
      </c>
      <c r="B1454" s="412">
        <v>11</v>
      </c>
      <c r="C1454" s="412">
        <v>2025</v>
      </c>
      <c r="D1454" s="443" t="s">
        <v>6957</v>
      </c>
      <c r="E1454" s="443" t="s">
        <v>7217</v>
      </c>
      <c r="F1454" s="464"/>
      <c r="G1454" s="443" t="s">
        <v>6063</v>
      </c>
      <c r="H1454" s="412" t="s">
        <v>35</v>
      </c>
      <c r="I1454" s="857"/>
      <c r="J1454" s="416"/>
      <c r="K1454" s="418" t="s">
        <v>518</v>
      </c>
    </row>
    <row r="1455" spans="1:11" ht="16.5">
      <c r="A1455" s="410" t="s">
        <v>7280</v>
      </c>
      <c r="B1455" s="412">
        <v>11</v>
      </c>
      <c r="C1455" s="412">
        <v>2025</v>
      </c>
      <c r="D1455" s="443" t="s">
        <v>7050</v>
      </c>
      <c r="E1455" s="443" t="s">
        <v>7217</v>
      </c>
      <c r="F1455" s="464"/>
      <c r="G1455" s="443" t="s">
        <v>6063</v>
      </c>
      <c r="H1455" s="412" t="s">
        <v>35</v>
      </c>
      <c r="I1455" s="857"/>
      <c r="J1455" s="416"/>
      <c r="K1455" s="418" t="s">
        <v>518</v>
      </c>
    </row>
    <row r="1456" spans="1:11" ht="16.5">
      <c r="A1456" s="410" t="s">
        <v>7281</v>
      </c>
      <c r="B1456" s="412">
        <v>11</v>
      </c>
      <c r="C1456" s="412">
        <v>2025</v>
      </c>
      <c r="D1456" s="443" t="s">
        <v>7282</v>
      </c>
      <c r="E1456" s="443" t="s">
        <v>7217</v>
      </c>
      <c r="F1456" s="464"/>
      <c r="G1456" s="443" t="s">
        <v>6063</v>
      </c>
      <c r="H1456" s="412" t="s">
        <v>35</v>
      </c>
      <c r="I1456" s="857"/>
      <c r="J1456" s="416"/>
      <c r="K1456" s="418" t="s">
        <v>518</v>
      </c>
    </row>
    <row r="1457" spans="1:11" ht="16.5">
      <c r="A1457" s="410" t="s">
        <v>7283</v>
      </c>
      <c r="B1457" s="412">
        <v>11</v>
      </c>
      <c r="C1457" s="412">
        <v>2025</v>
      </c>
      <c r="D1457" s="443" t="s">
        <v>7284</v>
      </c>
      <c r="E1457" s="443" t="s">
        <v>7217</v>
      </c>
      <c r="F1457" s="464"/>
      <c r="G1457" s="443" t="s">
        <v>6063</v>
      </c>
      <c r="H1457" s="412" t="s">
        <v>35</v>
      </c>
      <c r="I1457" s="857"/>
      <c r="J1457" s="416"/>
      <c r="K1457" s="418" t="s">
        <v>518</v>
      </c>
    </row>
    <row r="1458" spans="1:11" ht="16.5">
      <c r="A1458" s="410" t="s">
        <v>7285</v>
      </c>
      <c r="B1458" s="412">
        <v>11</v>
      </c>
      <c r="C1458" s="412">
        <v>2025</v>
      </c>
      <c r="D1458" s="443" t="s">
        <v>7286</v>
      </c>
      <c r="E1458" s="443" t="s">
        <v>7217</v>
      </c>
      <c r="F1458" s="464"/>
      <c r="G1458" s="443" t="s">
        <v>6063</v>
      </c>
      <c r="H1458" s="412" t="s">
        <v>35</v>
      </c>
      <c r="I1458" s="857"/>
      <c r="J1458" s="416"/>
      <c r="K1458" s="418" t="s">
        <v>518</v>
      </c>
    </row>
    <row r="1459" spans="1:11" ht="16.5">
      <c r="A1459" s="410" t="s">
        <v>7287</v>
      </c>
      <c r="B1459" s="412">
        <v>11</v>
      </c>
      <c r="C1459" s="412">
        <v>2025</v>
      </c>
      <c r="D1459" s="443" t="s">
        <v>7288</v>
      </c>
      <c r="E1459" s="443" t="s">
        <v>7217</v>
      </c>
      <c r="F1459" s="464"/>
      <c r="G1459" s="443" t="s">
        <v>6063</v>
      </c>
      <c r="H1459" s="412" t="s">
        <v>35</v>
      </c>
      <c r="I1459" s="857"/>
      <c r="J1459" s="416"/>
      <c r="K1459" s="418" t="s">
        <v>518</v>
      </c>
    </row>
    <row r="1460" spans="1:11" ht="16.5">
      <c r="A1460" s="410" t="s">
        <v>7289</v>
      </c>
      <c r="B1460" s="412">
        <v>11</v>
      </c>
      <c r="C1460" s="412">
        <v>2025</v>
      </c>
      <c r="D1460" s="443" t="s">
        <v>7290</v>
      </c>
      <c r="E1460" s="443" t="s">
        <v>7217</v>
      </c>
      <c r="F1460" s="464"/>
      <c r="G1460" s="443" t="s">
        <v>6063</v>
      </c>
      <c r="H1460" s="412" t="s">
        <v>35</v>
      </c>
      <c r="I1460" s="857"/>
      <c r="J1460" s="416"/>
      <c r="K1460" s="418" t="s">
        <v>518</v>
      </c>
    </row>
    <row r="1461" spans="1:11" ht="16.5">
      <c r="A1461" s="410" t="s">
        <v>7291</v>
      </c>
      <c r="B1461" s="412">
        <v>11</v>
      </c>
      <c r="C1461" s="412">
        <v>2025</v>
      </c>
      <c r="D1461" s="443" t="s">
        <v>7292</v>
      </c>
      <c r="E1461" s="443" t="s">
        <v>7217</v>
      </c>
      <c r="F1461" s="464"/>
      <c r="G1461" s="443" t="s">
        <v>6063</v>
      </c>
      <c r="H1461" s="412" t="s">
        <v>35</v>
      </c>
      <c r="I1461" s="857"/>
      <c r="J1461" s="416"/>
      <c r="K1461" s="418" t="s">
        <v>518</v>
      </c>
    </row>
    <row r="1462" spans="1:11" ht="16.5">
      <c r="A1462" s="410" t="s">
        <v>7293</v>
      </c>
      <c r="B1462" s="412">
        <v>11</v>
      </c>
      <c r="C1462" s="412">
        <v>2025</v>
      </c>
      <c r="D1462" s="443" t="s">
        <v>7294</v>
      </c>
      <c r="E1462" s="443" t="s">
        <v>7217</v>
      </c>
      <c r="F1462" s="464"/>
      <c r="G1462" s="443" t="s">
        <v>6063</v>
      </c>
      <c r="H1462" s="412" t="s">
        <v>35</v>
      </c>
      <c r="I1462" s="857"/>
      <c r="J1462" s="416"/>
      <c r="K1462" s="418" t="s">
        <v>518</v>
      </c>
    </row>
    <row r="1463" spans="1:11" ht="16.5">
      <c r="A1463" s="410" t="s">
        <v>7295</v>
      </c>
      <c r="B1463" s="412">
        <v>11</v>
      </c>
      <c r="C1463" s="412">
        <v>2025</v>
      </c>
      <c r="D1463" s="443" t="s">
        <v>7296</v>
      </c>
      <c r="E1463" s="443" t="s">
        <v>7217</v>
      </c>
      <c r="F1463" s="464"/>
      <c r="G1463" s="443" t="s">
        <v>6063</v>
      </c>
      <c r="H1463" s="412" t="s">
        <v>35</v>
      </c>
      <c r="I1463" s="857"/>
      <c r="J1463" s="416"/>
      <c r="K1463" s="418" t="s">
        <v>518</v>
      </c>
    </row>
    <row r="1464" spans="1:11" ht="16.5">
      <c r="A1464" s="410" t="s">
        <v>7297</v>
      </c>
      <c r="B1464" s="412">
        <v>11</v>
      </c>
      <c r="C1464" s="412">
        <v>2025</v>
      </c>
      <c r="D1464" s="443" t="s">
        <v>7298</v>
      </c>
      <c r="E1464" s="443" t="s">
        <v>7217</v>
      </c>
      <c r="F1464" s="464"/>
      <c r="G1464" s="443" t="s">
        <v>6063</v>
      </c>
      <c r="H1464" s="412" t="s">
        <v>35</v>
      </c>
      <c r="I1464" s="857"/>
      <c r="J1464" s="416"/>
      <c r="K1464" s="418" t="s">
        <v>518</v>
      </c>
    </row>
    <row r="1465" spans="1:11" ht="16.5">
      <c r="A1465" s="410" t="s">
        <v>7299</v>
      </c>
      <c r="B1465" s="412">
        <v>11</v>
      </c>
      <c r="C1465" s="412">
        <v>2025</v>
      </c>
      <c r="D1465" s="443" t="s">
        <v>7300</v>
      </c>
      <c r="E1465" s="443" t="s">
        <v>7217</v>
      </c>
      <c r="F1465" s="464"/>
      <c r="G1465" s="443" t="s">
        <v>6063</v>
      </c>
      <c r="H1465" s="412" t="s">
        <v>35</v>
      </c>
      <c r="I1465" s="857"/>
      <c r="J1465" s="416"/>
      <c r="K1465" s="418" t="s">
        <v>518</v>
      </c>
    </row>
    <row r="1466" spans="1:11" ht="16.5">
      <c r="A1466" s="410" t="s">
        <v>7301</v>
      </c>
      <c r="B1466" s="412">
        <v>11</v>
      </c>
      <c r="C1466" s="412">
        <v>2025</v>
      </c>
      <c r="D1466" s="443" t="s">
        <v>7302</v>
      </c>
      <c r="E1466" s="443" t="s">
        <v>7217</v>
      </c>
      <c r="F1466" s="464"/>
      <c r="G1466" s="443" t="s">
        <v>6063</v>
      </c>
      <c r="H1466" s="412" t="s">
        <v>35</v>
      </c>
      <c r="I1466" s="857"/>
      <c r="J1466" s="416"/>
      <c r="K1466" s="418" t="s">
        <v>518</v>
      </c>
    </row>
    <row r="1467" spans="1:11" ht="16.5">
      <c r="A1467" s="410" t="s">
        <v>7303</v>
      </c>
      <c r="B1467" s="412">
        <v>11</v>
      </c>
      <c r="C1467" s="412">
        <v>2025</v>
      </c>
      <c r="D1467" s="443" t="s">
        <v>7304</v>
      </c>
      <c r="E1467" s="443" t="s">
        <v>7217</v>
      </c>
      <c r="F1467" s="464"/>
      <c r="G1467" s="443" t="s">
        <v>6063</v>
      </c>
      <c r="H1467" s="412" t="s">
        <v>35</v>
      </c>
      <c r="I1467" s="857"/>
      <c r="J1467" s="416"/>
      <c r="K1467" s="418" t="s">
        <v>518</v>
      </c>
    </row>
    <row r="1468" spans="1:11" ht="16.5">
      <c r="A1468" s="410" t="s">
        <v>7305</v>
      </c>
      <c r="B1468" s="412">
        <v>11</v>
      </c>
      <c r="C1468" s="412">
        <v>2025</v>
      </c>
      <c r="D1468" s="443" t="s">
        <v>7032</v>
      </c>
      <c r="E1468" s="443" t="s">
        <v>7217</v>
      </c>
      <c r="F1468" s="464"/>
      <c r="G1468" s="443" t="s">
        <v>6063</v>
      </c>
      <c r="H1468" s="412" t="s">
        <v>35</v>
      </c>
      <c r="I1468" s="857"/>
      <c r="J1468" s="416"/>
      <c r="K1468" s="418" t="s">
        <v>518</v>
      </c>
    </row>
    <row r="1469" spans="1:11" ht="16.5">
      <c r="A1469" s="410" t="s">
        <v>7306</v>
      </c>
      <c r="B1469" s="412">
        <v>11</v>
      </c>
      <c r="C1469" s="412">
        <v>2025</v>
      </c>
      <c r="D1469" s="443" t="s">
        <v>7307</v>
      </c>
      <c r="E1469" s="443" t="s">
        <v>7217</v>
      </c>
      <c r="F1469" s="464"/>
      <c r="G1469" s="443" t="s">
        <v>6063</v>
      </c>
      <c r="H1469" s="412" t="s">
        <v>35</v>
      </c>
      <c r="I1469" s="857"/>
      <c r="J1469" s="416"/>
      <c r="K1469" s="418" t="s">
        <v>518</v>
      </c>
    </row>
    <row r="1470" spans="1:11" ht="16.5">
      <c r="A1470" s="410" t="s">
        <v>7308</v>
      </c>
      <c r="B1470" s="412">
        <v>11</v>
      </c>
      <c r="C1470" s="412">
        <v>2025</v>
      </c>
      <c r="D1470" s="443" t="s">
        <v>7034</v>
      </c>
      <c r="E1470" s="443" t="s">
        <v>7217</v>
      </c>
      <c r="F1470" s="464"/>
      <c r="G1470" s="443" t="s">
        <v>6063</v>
      </c>
      <c r="H1470" s="412" t="s">
        <v>35</v>
      </c>
      <c r="I1470" s="857"/>
      <c r="J1470" s="416"/>
      <c r="K1470" s="418" t="s">
        <v>518</v>
      </c>
    </row>
    <row r="1471" spans="1:11" ht="16.5">
      <c r="A1471" s="410" t="s">
        <v>7309</v>
      </c>
      <c r="B1471" s="412">
        <v>11</v>
      </c>
      <c r="C1471" s="412">
        <v>2025</v>
      </c>
      <c r="D1471" s="443" t="s">
        <v>7109</v>
      </c>
      <c r="E1471" s="443" t="s">
        <v>7217</v>
      </c>
      <c r="F1471" s="464"/>
      <c r="G1471" s="443" t="s">
        <v>6063</v>
      </c>
      <c r="H1471" s="412" t="s">
        <v>35</v>
      </c>
      <c r="I1471" s="857"/>
      <c r="J1471" s="416"/>
      <c r="K1471" s="418" t="s">
        <v>518</v>
      </c>
    </row>
    <row r="1472" spans="1:11" ht="16.5">
      <c r="A1472" s="410" t="s">
        <v>7310</v>
      </c>
      <c r="B1472" s="412">
        <v>11</v>
      </c>
      <c r="C1472" s="412">
        <v>2025</v>
      </c>
      <c r="D1472" s="443" t="s">
        <v>7096</v>
      </c>
      <c r="E1472" s="443" t="s">
        <v>7217</v>
      </c>
      <c r="F1472" s="464"/>
      <c r="G1472" s="443" t="s">
        <v>6063</v>
      </c>
      <c r="H1472" s="412" t="s">
        <v>35</v>
      </c>
      <c r="I1472" s="857"/>
      <c r="J1472" s="416"/>
      <c r="K1472" s="418" t="s">
        <v>518</v>
      </c>
    </row>
    <row r="1473" spans="1:11" ht="16.5">
      <c r="A1473" s="410" t="s">
        <v>7311</v>
      </c>
      <c r="B1473" s="412">
        <v>11</v>
      </c>
      <c r="C1473" s="412">
        <v>2025</v>
      </c>
      <c r="D1473" s="443" t="s">
        <v>7107</v>
      </c>
      <c r="E1473" s="443" t="s">
        <v>7217</v>
      </c>
      <c r="F1473" s="464"/>
      <c r="G1473" s="443" t="s">
        <v>6063</v>
      </c>
      <c r="H1473" s="412" t="s">
        <v>35</v>
      </c>
      <c r="I1473" s="857"/>
      <c r="J1473" s="416"/>
      <c r="K1473" s="418" t="s">
        <v>518</v>
      </c>
    </row>
    <row r="1474" spans="1:11" ht="16.5">
      <c r="A1474" s="410" t="s">
        <v>7312</v>
      </c>
      <c r="B1474" s="412">
        <v>11</v>
      </c>
      <c r="C1474" s="412">
        <v>2025</v>
      </c>
      <c r="D1474" s="443" t="s">
        <v>7100</v>
      </c>
      <c r="E1474" s="443" t="s">
        <v>7217</v>
      </c>
      <c r="F1474" s="464"/>
      <c r="G1474" s="443" t="s">
        <v>6063</v>
      </c>
      <c r="H1474" s="412" t="s">
        <v>35</v>
      </c>
      <c r="I1474" s="857"/>
      <c r="J1474" s="416"/>
      <c r="K1474" s="418" t="s">
        <v>518</v>
      </c>
    </row>
    <row r="1475" spans="1:11" ht="16.5">
      <c r="A1475" s="410" t="s">
        <v>7313</v>
      </c>
      <c r="B1475" s="412">
        <v>11</v>
      </c>
      <c r="C1475" s="412">
        <v>2025</v>
      </c>
      <c r="D1475" s="443" t="s">
        <v>7081</v>
      </c>
      <c r="E1475" s="443" t="s">
        <v>7217</v>
      </c>
      <c r="F1475" s="464"/>
      <c r="G1475" s="443" t="s">
        <v>6063</v>
      </c>
      <c r="H1475" s="412" t="s">
        <v>35</v>
      </c>
      <c r="I1475" s="857"/>
      <c r="J1475" s="416"/>
      <c r="K1475" s="418" t="s">
        <v>518</v>
      </c>
    </row>
    <row r="1476" spans="1:11" ht="16.5">
      <c r="A1476" s="410" t="s">
        <v>7314</v>
      </c>
      <c r="B1476" s="412">
        <v>11</v>
      </c>
      <c r="C1476" s="412">
        <v>2025</v>
      </c>
      <c r="D1476" s="443" t="s">
        <v>7091</v>
      </c>
      <c r="E1476" s="443" t="s">
        <v>7217</v>
      </c>
      <c r="F1476" s="464"/>
      <c r="G1476" s="443" t="s">
        <v>6063</v>
      </c>
      <c r="H1476" s="412" t="s">
        <v>35</v>
      </c>
      <c r="I1476" s="857"/>
      <c r="J1476" s="416"/>
      <c r="K1476" s="418" t="s">
        <v>518</v>
      </c>
    </row>
    <row r="1477" spans="1:11" ht="16.5">
      <c r="A1477" s="410" t="s">
        <v>7315</v>
      </c>
      <c r="B1477" s="412">
        <v>11</v>
      </c>
      <c r="C1477" s="412">
        <v>2025</v>
      </c>
      <c r="D1477" s="443" t="s">
        <v>7084</v>
      </c>
      <c r="E1477" s="443" t="s">
        <v>7217</v>
      </c>
      <c r="F1477" s="464"/>
      <c r="G1477" s="443" t="s">
        <v>6063</v>
      </c>
      <c r="H1477" s="412" t="s">
        <v>35</v>
      </c>
      <c r="I1477" s="857"/>
      <c r="J1477" s="416"/>
      <c r="K1477" s="418" t="s">
        <v>518</v>
      </c>
    </row>
    <row r="1478" spans="1:11" ht="16.5">
      <c r="A1478" s="410" t="s">
        <v>7316</v>
      </c>
      <c r="B1478" s="412">
        <v>11</v>
      </c>
      <c r="C1478" s="412">
        <v>2025</v>
      </c>
      <c r="D1478" s="443" t="s">
        <v>7317</v>
      </c>
      <c r="E1478" s="443" t="s">
        <v>7318</v>
      </c>
      <c r="F1478" s="464"/>
      <c r="G1478" s="443" t="s">
        <v>6087</v>
      </c>
      <c r="H1478" s="412" t="s">
        <v>35</v>
      </c>
      <c r="I1478" s="857"/>
      <c r="J1478" s="416"/>
      <c r="K1478" s="418" t="s">
        <v>518</v>
      </c>
    </row>
    <row r="1479" spans="1:11" ht="25.5">
      <c r="A1479" s="410" t="s">
        <v>7319</v>
      </c>
      <c r="B1479" s="412">
        <v>11</v>
      </c>
      <c r="C1479" s="412">
        <v>2025</v>
      </c>
      <c r="D1479" s="467" t="s">
        <v>7320</v>
      </c>
      <c r="E1479" s="443" t="s">
        <v>7321</v>
      </c>
      <c r="F1479" s="464"/>
      <c r="G1479" s="443" t="s">
        <v>7322</v>
      </c>
      <c r="H1479" s="412" t="s">
        <v>7076</v>
      </c>
      <c r="I1479" s="857"/>
      <c r="J1479" s="416"/>
      <c r="K1479" s="418" t="s">
        <v>518</v>
      </c>
    </row>
    <row r="1480" spans="1:11" ht="25.5">
      <c r="A1480" s="410" t="s">
        <v>7323</v>
      </c>
      <c r="B1480" s="412">
        <v>11</v>
      </c>
      <c r="C1480" s="412">
        <v>2025</v>
      </c>
      <c r="D1480" s="467" t="s">
        <v>7320</v>
      </c>
      <c r="E1480" s="443" t="s">
        <v>7324</v>
      </c>
      <c r="F1480" s="464"/>
      <c r="G1480" s="443" t="s">
        <v>7322</v>
      </c>
      <c r="H1480" s="412" t="s">
        <v>7076</v>
      </c>
      <c r="I1480" s="857"/>
      <c r="J1480" s="416"/>
      <c r="K1480" s="418" t="s">
        <v>518</v>
      </c>
    </row>
    <row r="1481" spans="1:11" ht="25.5">
      <c r="A1481" s="410" t="s">
        <v>7325</v>
      </c>
      <c r="B1481" s="412">
        <v>11</v>
      </c>
      <c r="C1481" s="412">
        <v>2025</v>
      </c>
      <c r="D1481" s="467" t="s">
        <v>7320</v>
      </c>
      <c r="E1481" s="443" t="s">
        <v>7326</v>
      </c>
      <c r="F1481" s="464"/>
      <c r="G1481" s="443" t="s">
        <v>7322</v>
      </c>
      <c r="H1481" s="412" t="s">
        <v>7076</v>
      </c>
      <c r="I1481" s="857"/>
      <c r="J1481" s="416"/>
      <c r="K1481" s="418" t="s">
        <v>518</v>
      </c>
    </row>
    <row r="1482" spans="1:11" ht="25.5">
      <c r="A1482" s="410" t="s">
        <v>7327</v>
      </c>
      <c r="B1482" s="412">
        <v>11</v>
      </c>
      <c r="C1482" s="412">
        <v>2025</v>
      </c>
      <c r="D1482" s="467" t="s">
        <v>7320</v>
      </c>
      <c r="E1482" s="443" t="s">
        <v>7328</v>
      </c>
      <c r="F1482" s="464"/>
      <c r="G1482" s="443" t="s">
        <v>7322</v>
      </c>
      <c r="H1482" s="412" t="s">
        <v>7076</v>
      </c>
      <c r="I1482" s="857"/>
      <c r="J1482" s="416"/>
      <c r="K1482" s="418" t="s">
        <v>518</v>
      </c>
    </row>
    <row r="1483" spans="1:11" ht="38.25">
      <c r="A1483" s="410" t="s">
        <v>7329</v>
      </c>
      <c r="B1483" s="412">
        <v>11</v>
      </c>
      <c r="C1483" s="412">
        <v>2025</v>
      </c>
      <c r="D1483" s="443" t="s">
        <v>7330</v>
      </c>
      <c r="E1483" s="465" t="s">
        <v>7331</v>
      </c>
      <c r="F1483" s="464"/>
      <c r="G1483" s="443" t="s">
        <v>7332</v>
      </c>
      <c r="H1483" s="412" t="s">
        <v>516</v>
      </c>
      <c r="I1483" s="857"/>
      <c r="J1483" s="416"/>
      <c r="K1483" s="418" t="s">
        <v>518</v>
      </c>
    </row>
    <row r="1484" spans="1:11" ht="16.5">
      <c r="A1484" s="410" t="s">
        <v>7333</v>
      </c>
      <c r="B1484" s="412">
        <v>11</v>
      </c>
      <c r="C1484" s="412">
        <v>2025</v>
      </c>
      <c r="D1484" s="443" t="s">
        <v>7334</v>
      </c>
      <c r="E1484" s="443" t="s">
        <v>7335</v>
      </c>
      <c r="F1484" s="464"/>
      <c r="G1484" s="443" t="s">
        <v>4835</v>
      </c>
      <c r="H1484" s="412" t="s">
        <v>35</v>
      </c>
      <c r="I1484" s="857"/>
      <c r="J1484" s="416"/>
      <c r="K1484" s="418" t="s">
        <v>518</v>
      </c>
    </row>
    <row r="1485" spans="1:11" ht="16.5">
      <c r="A1485" s="410" t="s">
        <v>7336</v>
      </c>
      <c r="B1485" s="412">
        <v>11</v>
      </c>
      <c r="C1485" s="412">
        <v>2025</v>
      </c>
      <c r="D1485" s="443" t="s">
        <v>7337</v>
      </c>
      <c r="E1485" s="443" t="s">
        <v>7338</v>
      </c>
      <c r="F1485" s="464"/>
      <c r="G1485" s="443" t="s">
        <v>7339</v>
      </c>
      <c r="H1485" s="412" t="s">
        <v>35</v>
      </c>
      <c r="I1485" s="857"/>
      <c r="J1485" s="416"/>
      <c r="K1485" s="418" t="s">
        <v>518</v>
      </c>
    </row>
    <row r="1486" spans="1:11" ht="25.5">
      <c r="A1486" s="410" t="s">
        <v>7340</v>
      </c>
      <c r="B1486" s="412">
        <v>11</v>
      </c>
      <c r="C1486" s="412">
        <v>2025</v>
      </c>
      <c r="D1486" s="443" t="s">
        <v>7341</v>
      </c>
      <c r="E1486" s="443" t="s">
        <v>7342</v>
      </c>
      <c r="F1486" s="464"/>
      <c r="G1486" s="443" t="s">
        <v>7343</v>
      </c>
      <c r="H1486" s="412" t="s">
        <v>516</v>
      </c>
      <c r="I1486" s="857"/>
      <c r="J1486" s="416"/>
      <c r="K1486" s="418" t="s">
        <v>518</v>
      </c>
    </row>
    <row r="1487" spans="1:11" ht="16.5">
      <c r="A1487" s="410" t="s">
        <v>7344</v>
      </c>
      <c r="B1487" s="412">
        <v>11</v>
      </c>
      <c r="C1487" s="412">
        <v>2025</v>
      </c>
      <c r="D1487" s="443" t="s">
        <v>7345</v>
      </c>
      <c r="E1487" s="443" t="s">
        <v>558</v>
      </c>
      <c r="F1487" s="464"/>
      <c r="G1487" s="443" t="s">
        <v>7346</v>
      </c>
      <c r="H1487" s="412" t="s">
        <v>558</v>
      </c>
      <c r="I1487" s="857"/>
      <c r="J1487" s="416"/>
      <c r="K1487" s="418" t="s">
        <v>518</v>
      </c>
    </row>
    <row r="1488" spans="1:11" ht="16.5">
      <c r="A1488" s="410" t="s">
        <v>7347</v>
      </c>
      <c r="B1488" s="412">
        <v>11</v>
      </c>
      <c r="C1488" s="412">
        <v>2025</v>
      </c>
      <c r="D1488" s="443" t="s">
        <v>7348</v>
      </c>
      <c r="E1488" s="443" t="s">
        <v>7349</v>
      </c>
      <c r="F1488" s="464"/>
      <c r="G1488" s="443" t="s">
        <v>7350</v>
      </c>
      <c r="H1488" s="412" t="s">
        <v>35</v>
      </c>
      <c r="I1488" s="857"/>
      <c r="J1488" s="416"/>
      <c r="K1488" s="418" t="s">
        <v>518</v>
      </c>
    </row>
    <row r="1489" spans="1:11" ht="16.5">
      <c r="A1489" s="410" t="s">
        <v>7351</v>
      </c>
      <c r="B1489" s="412">
        <v>11</v>
      </c>
      <c r="C1489" s="412">
        <v>2025</v>
      </c>
      <c r="D1489" s="443" t="s">
        <v>7352</v>
      </c>
      <c r="E1489" s="443" t="s">
        <v>7353</v>
      </c>
      <c r="F1489" s="464"/>
      <c r="G1489" s="443" t="s">
        <v>7354</v>
      </c>
      <c r="H1489" s="412" t="s">
        <v>35</v>
      </c>
      <c r="I1489" s="857"/>
      <c r="J1489" s="416"/>
      <c r="K1489" s="418" t="s">
        <v>518</v>
      </c>
    </row>
    <row r="1490" spans="1:11" ht="16.5">
      <c r="A1490" s="410" t="s">
        <v>7355</v>
      </c>
      <c r="B1490" s="412">
        <v>11</v>
      </c>
      <c r="C1490" s="412">
        <v>2025</v>
      </c>
      <c r="D1490" s="443" t="s">
        <v>7356</v>
      </c>
      <c r="E1490" s="443" t="s">
        <v>7357</v>
      </c>
      <c r="F1490" s="464"/>
      <c r="G1490" s="443" t="s">
        <v>7358</v>
      </c>
      <c r="H1490" s="412" t="s">
        <v>35</v>
      </c>
      <c r="I1490" s="857"/>
      <c r="J1490" s="416"/>
      <c r="K1490" s="418" t="s">
        <v>518</v>
      </c>
    </row>
    <row r="1491" spans="1:11" ht="16.5">
      <c r="A1491" s="410" t="s">
        <v>7359</v>
      </c>
      <c r="B1491" s="412">
        <v>11</v>
      </c>
      <c r="C1491" s="412">
        <v>2025</v>
      </c>
      <c r="D1491" s="443" t="s">
        <v>7360</v>
      </c>
      <c r="E1491" s="443" t="s">
        <v>7361</v>
      </c>
      <c r="F1491" s="464"/>
      <c r="G1491" s="443" t="s">
        <v>7362</v>
      </c>
      <c r="H1491" s="412" t="s">
        <v>35</v>
      </c>
      <c r="I1491" s="857"/>
      <c r="J1491" s="416"/>
      <c r="K1491" s="418" t="s">
        <v>518</v>
      </c>
    </row>
    <row r="1492" spans="1:11" ht="16.5">
      <c r="A1492" s="410" t="s">
        <v>7363</v>
      </c>
      <c r="B1492" s="412">
        <v>11</v>
      </c>
      <c r="C1492" s="412">
        <v>2025</v>
      </c>
      <c r="D1492" s="443" t="s">
        <v>7364</v>
      </c>
      <c r="E1492" s="467" t="s">
        <v>7365</v>
      </c>
      <c r="F1492" s="464"/>
      <c r="G1492" s="443" t="s">
        <v>7366</v>
      </c>
      <c r="H1492" s="412" t="s">
        <v>35</v>
      </c>
      <c r="I1492" s="857"/>
      <c r="J1492" s="416"/>
      <c r="K1492" s="418" t="s">
        <v>518</v>
      </c>
    </row>
    <row r="1493" spans="1:11" ht="16.5">
      <c r="A1493" s="410" t="s">
        <v>7367</v>
      </c>
      <c r="B1493" s="412">
        <v>11</v>
      </c>
      <c r="C1493" s="412">
        <v>2025</v>
      </c>
      <c r="D1493" s="443" t="s">
        <v>7368</v>
      </c>
      <c r="E1493" s="443" t="s">
        <v>7369</v>
      </c>
      <c r="F1493" s="464"/>
      <c r="G1493" s="443" t="s">
        <v>7370</v>
      </c>
      <c r="H1493" s="412" t="s">
        <v>35</v>
      </c>
      <c r="I1493" s="857"/>
      <c r="J1493" s="416"/>
      <c r="K1493" s="418" t="s">
        <v>518</v>
      </c>
    </row>
    <row r="1494" spans="1:11" ht="16.5">
      <c r="A1494" s="410" t="s">
        <v>7371</v>
      </c>
      <c r="B1494" s="412">
        <v>11</v>
      </c>
      <c r="C1494" s="412">
        <v>2025</v>
      </c>
      <c r="D1494" s="443" t="s">
        <v>7372</v>
      </c>
      <c r="E1494" s="443" t="s">
        <v>7373</v>
      </c>
      <c r="F1494" s="464"/>
      <c r="G1494" s="443" t="s">
        <v>7362</v>
      </c>
      <c r="H1494" s="412" t="s">
        <v>35</v>
      </c>
      <c r="I1494" s="857"/>
      <c r="J1494" s="416"/>
      <c r="K1494" s="418" t="s">
        <v>518</v>
      </c>
    </row>
    <row r="1495" spans="1:11" ht="16.5">
      <c r="A1495" s="410" t="s">
        <v>7374</v>
      </c>
      <c r="B1495" s="412">
        <v>11</v>
      </c>
      <c r="C1495" s="412">
        <v>2025</v>
      </c>
      <c r="D1495" s="443" t="s">
        <v>7375</v>
      </c>
      <c r="E1495" s="443" t="s">
        <v>7376</v>
      </c>
      <c r="F1495" s="464"/>
      <c r="G1495" s="443" t="s">
        <v>7362</v>
      </c>
      <c r="H1495" s="412" t="s">
        <v>35</v>
      </c>
      <c r="I1495" s="857"/>
      <c r="J1495" s="416"/>
      <c r="K1495" s="418" t="s">
        <v>518</v>
      </c>
    </row>
    <row r="1496" spans="1:11" ht="16.5">
      <c r="A1496" s="410" t="s">
        <v>7377</v>
      </c>
      <c r="B1496" s="412">
        <v>11</v>
      </c>
      <c r="C1496" s="412">
        <v>2025</v>
      </c>
      <c r="D1496" s="443" t="s">
        <v>4552</v>
      </c>
      <c r="E1496" s="443" t="s">
        <v>7376</v>
      </c>
      <c r="F1496" s="464"/>
      <c r="G1496" s="443" t="s">
        <v>7362</v>
      </c>
      <c r="H1496" s="412" t="s">
        <v>35</v>
      </c>
      <c r="I1496" s="857"/>
      <c r="J1496" s="416"/>
      <c r="K1496" s="418" t="s">
        <v>518</v>
      </c>
    </row>
    <row r="1497" spans="1:11" ht="16.5">
      <c r="A1497" s="410" t="s">
        <v>7378</v>
      </c>
      <c r="B1497" s="412">
        <v>11</v>
      </c>
      <c r="C1497" s="412">
        <v>2025</v>
      </c>
      <c r="D1497" s="443" t="s">
        <v>5112</v>
      </c>
      <c r="E1497" s="443" t="s">
        <v>7376</v>
      </c>
      <c r="F1497" s="464"/>
      <c r="G1497" s="443" t="s">
        <v>7362</v>
      </c>
      <c r="H1497" s="412" t="s">
        <v>35</v>
      </c>
      <c r="I1497" s="857"/>
      <c r="J1497" s="416"/>
      <c r="K1497" s="418" t="s">
        <v>518</v>
      </c>
    </row>
    <row r="1498" spans="1:11" ht="16.5">
      <c r="A1498" s="410" t="s">
        <v>7379</v>
      </c>
      <c r="B1498" s="412">
        <v>11</v>
      </c>
      <c r="C1498" s="412">
        <v>2025</v>
      </c>
      <c r="D1498" s="443" t="s">
        <v>7380</v>
      </c>
      <c r="E1498" s="443" t="s">
        <v>7376</v>
      </c>
      <c r="F1498" s="464"/>
      <c r="G1498" s="443" t="s">
        <v>7362</v>
      </c>
      <c r="H1498" s="412" t="s">
        <v>35</v>
      </c>
      <c r="I1498" s="857"/>
      <c r="J1498" s="416"/>
      <c r="K1498" s="418" t="s">
        <v>518</v>
      </c>
    </row>
    <row r="1499" spans="1:11" ht="16.5">
      <c r="A1499" s="410" t="s">
        <v>7381</v>
      </c>
      <c r="B1499" s="412">
        <v>11</v>
      </c>
      <c r="C1499" s="412">
        <v>2025</v>
      </c>
      <c r="D1499" s="443" t="s">
        <v>5775</v>
      </c>
      <c r="E1499" s="443" t="s">
        <v>7376</v>
      </c>
      <c r="F1499" s="464"/>
      <c r="G1499" s="443" t="s">
        <v>7362</v>
      </c>
      <c r="H1499" s="412" t="s">
        <v>35</v>
      </c>
      <c r="I1499" s="857"/>
      <c r="J1499" s="416"/>
      <c r="K1499" s="418" t="s">
        <v>518</v>
      </c>
    </row>
    <row r="1500" spans="1:11" ht="16.5">
      <c r="A1500" s="410" t="s">
        <v>7382</v>
      </c>
      <c r="B1500" s="412">
        <v>11</v>
      </c>
      <c r="C1500" s="412">
        <v>2025</v>
      </c>
      <c r="D1500" s="443" t="s">
        <v>7383</v>
      </c>
      <c r="E1500" s="443" t="s">
        <v>7376</v>
      </c>
      <c r="F1500" s="464"/>
      <c r="G1500" s="443" t="s">
        <v>7362</v>
      </c>
      <c r="H1500" s="412" t="s">
        <v>35</v>
      </c>
      <c r="I1500" s="857"/>
      <c r="J1500" s="416"/>
      <c r="K1500" s="418" t="s">
        <v>518</v>
      </c>
    </row>
    <row r="1501" spans="1:11" ht="16.5">
      <c r="A1501" s="410" t="s">
        <v>7384</v>
      </c>
      <c r="B1501" s="412">
        <v>11</v>
      </c>
      <c r="C1501" s="412">
        <v>2025</v>
      </c>
      <c r="D1501" s="443" t="s">
        <v>7385</v>
      </c>
      <c r="E1501" s="443" t="s">
        <v>7376</v>
      </c>
      <c r="F1501" s="464"/>
      <c r="G1501" s="443" t="s">
        <v>7362</v>
      </c>
      <c r="H1501" s="412" t="s">
        <v>35</v>
      </c>
      <c r="I1501" s="857"/>
      <c r="J1501" s="416"/>
      <c r="K1501" s="418" t="s">
        <v>518</v>
      </c>
    </row>
    <row r="1502" spans="1:11" ht="16.5">
      <c r="A1502" s="410" t="s">
        <v>7386</v>
      </c>
      <c r="B1502" s="412">
        <v>11</v>
      </c>
      <c r="C1502" s="412">
        <v>2025</v>
      </c>
      <c r="D1502" s="443" t="s">
        <v>7387</v>
      </c>
      <c r="E1502" s="443" t="s">
        <v>7376</v>
      </c>
      <c r="F1502" s="464"/>
      <c r="G1502" s="443" t="s">
        <v>7362</v>
      </c>
      <c r="H1502" s="412" t="s">
        <v>35</v>
      </c>
      <c r="I1502" s="857"/>
      <c r="J1502" s="416"/>
      <c r="K1502" s="418" t="s">
        <v>518</v>
      </c>
    </row>
    <row r="1503" spans="1:11" ht="16.5">
      <c r="A1503" s="410" t="s">
        <v>7388</v>
      </c>
      <c r="B1503" s="412">
        <v>11</v>
      </c>
      <c r="C1503" s="412">
        <v>2025</v>
      </c>
      <c r="D1503" s="443" t="s">
        <v>7389</v>
      </c>
      <c r="E1503" s="443" t="s">
        <v>7376</v>
      </c>
      <c r="F1503" s="464"/>
      <c r="G1503" s="443" t="s">
        <v>7362</v>
      </c>
      <c r="H1503" s="412" t="s">
        <v>35</v>
      </c>
      <c r="I1503" s="857"/>
      <c r="J1503" s="416"/>
      <c r="K1503" s="418" t="s">
        <v>518</v>
      </c>
    </row>
    <row r="1504" spans="1:11" ht="16.5">
      <c r="A1504" s="410" t="s">
        <v>7390</v>
      </c>
      <c r="B1504" s="412">
        <v>11</v>
      </c>
      <c r="C1504" s="412">
        <v>2025</v>
      </c>
      <c r="D1504" s="443" t="s">
        <v>7391</v>
      </c>
      <c r="E1504" s="443" t="s">
        <v>7376</v>
      </c>
      <c r="F1504" s="464"/>
      <c r="G1504" s="443" t="s">
        <v>7362</v>
      </c>
      <c r="H1504" s="412" t="s">
        <v>35</v>
      </c>
      <c r="I1504" s="857"/>
      <c r="J1504" s="416"/>
      <c r="K1504" s="418" t="s">
        <v>518</v>
      </c>
    </row>
    <row r="1505" spans="1:11" ht="16.5">
      <c r="A1505" s="410" t="s">
        <v>7392</v>
      </c>
      <c r="B1505" s="412">
        <v>11</v>
      </c>
      <c r="C1505" s="412">
        <v>2025</v>
      </c>
      <c r="D1505" s="443" t="s">
        <v>7393</v>
      </c>
      <c r="E1505" s="443" t="s">
        <v>7376</v>
      </c>
      <c r="F1505" s="464"/>
      <c r="G1505" s="443" t="s">
        <v>7362</v>
      </c>
      <c r="H1505" s="412" t="s">
        <v>35</v>
      </c>
      <c r="I1505" s="857"/>
      <c r="J1505" s="416"/>
      <c r="K1505" s="418" t="s">
        <v>518</v>
      </c>
    </row>
    <row r="1506" spans="1:11" ht="16.5">
      <c r="A1506" s="410" t="s">
        <v>7394</v>
      </c>
      <c r="B1506" s="412">
        <v>11</v>
      </c>
      <c r="C1506" s="412">
        <v>2025</v>
      </c>
      <c r="D1506" s="443" t="s">
        <v>7395</v>
      </c>
      <c r="E1506" s="443" t="s">
        <v>7376</v>
      </c>
      <c r="F1506" s="464"/>
      <c r="G1506" s="443" t="s">
        <v>7362</v>
      </c>
      <c r="H1506" s="412" t="s">
        <v>35</v>
      </c>
      <c r="I1506" s="857"/>
      <c r="J1506" s="416"/>
      <c r="K1506" s="418" t="s">
        <v>518</v>
      </c>
    </row>
    <row r="1507" spans="1:11" ht="16.5">
      <c r="A1507" s="410" t="s">
        <v>7396</v>
      </c>
      <c r="B1507" s="412">
        <v>11</v>
      </c>
      <c r="C1507" s="412">
        <v>2025</v>
      </c>
      <c r="D1507" s="443" t="s">
        <v>7397</v>
      </c>
      <c r="E1507" s="443" t="s">
        <v>5303</v>
      </c>
      <c r="F1507" s="464"/>
      <c r="G1507" s="443" t="s">
        <v>7398</v>
      </c>
      <c r="H1507" s="412" t="s">
        <v>35</v>
      </c>
      <c r="I1507" s="857"/>
      <c r="J1507" s="416"/>
      <c r="K1507" s="418" t="s">
        <v>518</v>
      </c>
    </row>
    <row r="1508" spans="1:11" ht="25.5">
      <c r="A1508" s="410" t="s">
        <v>7399</v>
      </c>
      <c r="B1508" s="412">
        <v>11</v>
      </c>
      <c r="C1508" s="412">
        <v>2025</v>
      </c>
      <c r="D1508" s="443" t="s">
        <v>7400</v>
      </c>
      <c r="E1508" s="443" t="s">
        <v>7401</v>
      </c>
      <c r="F1508" s="464"/>
      <c r="G1508" s="443" t="s">
        <v>7402</v>
      </c>
      <c r="H1508" s="412" t="s">
        <v>35</v>
      </c>
      <c r="I1508" s="857"/>
      <c r="J1508" s="416"/>
      <c r="K1508" s="418" t="s">
        <v>518</v>
      </c>
    </row>
    <row r="1509" spans="1:11" ht="16.5">
      <c r="A1509" s="410" t="s">
        <v>7403</v>
      </c>
      <c r="B1509" s="412">
        <v>11</v>
      </c>
      <c r="C1509" s="412">
        <v>2025</v>
      </c>
      <c r="D1509" s="443" t="s">
        <v>7404</v>
      </c>
      <c r="E1509" s="443" t="s">
        <v>7405</v>
      </c>
      <c r="F1509" s="464"/>
      <c r="G1509" s="443" t="s">
        <v>7406</v>
      </c>
      <c r="H1509" s="412" t="s">
        <v>35</v>
      </c>
      <c r="I1509" s="857"/>
      <c r="J1509" s="416"/>
      <c r="K1509" s="418" t="s">
        <v>518</v>
      </c>
    </row>
    <row r="1510" spans="1:11" ht="16.5">
      <c r="A1510" s="410" t="s">
        <v>7407</v>
      </c>
      <c r="B1510" s="412">
        <v>11</v>
      </c>
      <c r="C1510" s="412">
        <v>2025</v>
      </c>
      <c r="D1510" s="443" t="s">
        <v>7352</v>
      </c>
      <c r="E1510" s="443" t="s">
        <v>7408</v>
      </c>
      <c r="F1510" s="464"/>
      <c r="G1510" s="443" t="s">
        <v>7354</v>
      </c>
      <c r="H1510" s="412" t="s">
        <v>35</v>
      </c>
      <c r="I1510" s="857"/>
      <c r="J1510" s="416"/>
      <c r="K1510" s="418" t="s">
        <v>518</v>
      </c>
    </row>
    <row r="1511" spans="1:11" ht="16.5">
      <c r="A1511" s="410" t="s">
        <v>7409</v>
      </c>
      <c r="B1511" s="412">
        <v>11</v>
      </c>
      <c r="C1511" s="412">
        <v>2025</v>
      </c>
      <c r="D1511" s="443" t="s">
        <v>7348</v>
      </c>
      <c r="E1511" s="443" t="s">
        <v>7349</v>
      </c>
      <c r="F1511" s="464"/>
      <c r="G1511" s="443" t="s">
        <v>7410</v>
      </c>
      <c r="H1511" s="412" t="s">
        <v>35</v>
      </c>
      <c r="I1511" s="857"/>
      <c r="J1511" s="416"/>
      <c r="K1511" s="418" t="s">
        <v>518</v>
      </c>
    </row>
    <row r="1512" spans="1:11" ht="16.5">
      <c r="A1512" s="410" t="s">
        <v>7411</v>
      </c>
      <c r="B1512" s="412">
        <v>11</v>
      </c>
      <c r="C1512" s="412">
        <v>2025</v>
      </c>
      <c r="D1512" s="443" t="s">
        <v>7412</v>
      </c>
      <c r="E1512" s="443" t="s">
        <v>7413</v>
      </c>
      <c r="F1512" s="464"/>
      <c r="G1512" s="443" t="s">
        <v>7414</v>
      </c>
      <c r="H1512" s="412" t="s">
        <v>35</v>
      </c>
      <c r="I1512" s="857"/>
      <c r="J1512" s="416"/>
      <c r="K1512" s="418" t="s">
        <v>518</v>
      </c>
    </row>
    <row r="1513" spans="1:11" ht="16.5">
      <c r="A1513" s="410" t="s">
        <v>7415</v>
      </c>
      <c r="B1513" s="412">
        <v>11</v>
      </c>
      <c r="C1513" s="412">
        <v>2025</v>
      </c>
      <c r="D1513" s="443" t="s">
        <v>7416</v>
      </c>
      <c r="E1513" s="443" t="s">
        <v>7417</v>
      </c>
      <c r="F1513" s="464"/>
      <c r="G1513" s="443" t="s">
        <v>7418</v>
      </c>
      <c r="H1513" s="412" t="s">
        <v>35</v>
      </c>
      <c r="I1513" s="857"/>
      <c r="J1513" s="416"/>
      <c r="K1513" s="418" t="s">
        <v>518</v>
      </c>
    </row>
    <row r="1514" spans="1:11" ht="16.5">
      <c r="A1514" s="410" t="s">
        <v>7419</v>
      </c>
      <c r="B1514" s="412">
        <v>11</v>
      </c>
      <c r="C1514" s="412">
        <v>2025</v>
      </c>
      <c r="D1514" s="443" t="s">
        <v>7368</v>
      </c>
      <c r="E1514" s="443" t="s">
        <v>7420</v>
      </c>
      <c r="F1514" s="464"/>
      <c r="G1514" s="443" t="s">
        <v>7370</v>
      </c>
      <c r="H1514" s="412" t="s">
        <v>35</v>
      </c>
      <c r="I1514" s="857"/>
      <c r="J1514" s="416"/>
      <c r="K1514" s="418" t="s">
        <v>518</v>
      </c>
    </row>
    <row r="1515" spans="1:11" ht="16.5">
      <c r="A1515" s="410" t="s">
        <v>7421</v>
      </c>
      <c r="B1515" s="412">
        <v>11</v>
      </c>
      <c r="C1515" s="412">
        <v>2025</v>
      </c>
      <c r="D1515" s="443" t="s">
        <v>7422</v>
      </c>
      <c r="E1515" s="443" t="s">
        <v>7423</v>
      </c>
      <c r="F1515" s="464"/>
      <c r="G1515" s="443" t="s">
        <v>7424</v>
      </c>
      <c r="H1515" s="412" t="s">
        <v>662</v>
      </c>
      <c r="I1515" s="857"/>
      <c r="J1515" s="416"/>
      <c r="K1515" s="418" t="s">
        <v>518</v>
      </c>
    </row>
    <row r="1516" spans="1:11" ht="16.5">
      <c r="A1516" s="410" t="s">
        <v>7425</v>
      </c>
      <c r="B1516" s="412">
        <v>11</v>
      </c>
      <c r="C1516" s="412">
        <v>2025</v>
      </c>
      <c r="D1516" s="443" t="s">
        <v>7422</v>
      </c>
      <c r="E1516" s="443" t="s">
        <v>7423</v>
      </c>
      <c r="F1516" s="464"/>
      <c r="G1516" s="443" t="s">
        <v>7426</v>
      </c>
      <c r="H1516" s="412" t="s">
        <v>662</v>
      </c>
      <c r="I1516" s="857"/>
      <c r="J1516" s="416"/>
      <c r="K1516" s="418" t="s">
        <v>518</v>
      </c>
    </row>
    <row r="1517" spans="1:11" ht="16.5">
      <c r="A1517" s="410" t="s">
        <v>7427</v>
      </c>
      <c r="B1517" s="412">
        <v>11</v>
      </c>
      <c r="C1517" s="412">
        <v>2025</v>
      </c>
      <c r="D1517" s="443" t="s">
        <v>7422</v>
      </c>
      <c r="E1517" s="443" t="s">
        <v>7423</v>
      </c>
      <c r="F1517" s="464"/>
      <c r="G1517" s="443" t="s">
        <v>7428</v>
      </c>
      <c r="H1517" s="412" t="s">
        <v>662</v>
      </c>
      <c r="I1517" s="857"/>
      <c r="J1517" s="416"/>
      <c r="K1517" s="418" t="s">
        <v>518</v>
      </c>
    </row>
    <row r="1518" spans="1:11" ht="16.5">
      <c r="A1518" s="410" t="s">
        <v>7429</v>
      </c>
      <c r="B1518" s="412">
        <v>11</v>
      </c>
      <c r="C1518" s="412">
        <v>2025</v>
      </c>
      <c r="D1518" s="443" t="s">
        <v>7422</v>
      </c>
      <c r="E1518" s="443" t="s">
        <v>7423</v>
      </c>
      <c r="F1518" s="464"/>
      <c r="G1518" s="443" t="s">
        <v>7430</v>
      </c>
      <c r="H1518" s="412" t="s">
        <v>662</v>
      </c>
      <c r="I1518" s="857"/>
      <c r="J1518" s="416"/>
      <c r="K1518" s="418" t="s">
        <v>518</v>
      </c>
    </row>
    <row r="1519" spans="1:11" ht="16.5">
      <c r="A1519" s="410" t="s">
        <v>7431</v>
      </c>
      <c r="B1519" s="412">
        <v>11</v>
      </c>
      <c r="C1519" s="412">
        <v>2025</v>
      </c>
      <c r="D1519" s="443" t="s">
        <v>7422</v>
      </c>
      <c r="E1519" s="443" t="s">
        <v>7423</v>
      </c>
      <c r="F1519" s="464"/>
      <c r="G1519" s="443" t="s">
        <v>7432</v>
      </c>
      <c r="H1519" s="412" t="s">
        <v>662</v>
      </c>
      <c r="I1519" s="857"/>
      <c r="J1519" s="416"/>
      <c r="K1519" s="418" t="s">
        <v>518</v>
      </c>
    </row>
    <row r="1520" spans="1:11" ht="16.5">
      <c r="A1520" s="410" t="s">
        <v>7433</v>
      </c>
      <c r="B1520" s="412">
        <v>11</v>
      </c>
      <c r="C1520" s="412">
        <v>2025</v>
      </c>
      <c r="D1520" s="443" t="s">
        <v>7422</v>
      </c>
      <c r="E1520" s="443" t="s">
        <v>7423</v>
      </c>
      <c r="F1520" s="464"/>
      <c r="G1520" s="443" t="s">
        <v>7434</v>
      </c>
      <c r="H1520" s="412" t="s">
        <v>662</v>
      </c>
      <c r="I1520" s="857"/>
      <c r="J1520" s="416"/>
      <c r="K1520" s="418" t="s">
        <v>518</v>
      </c>
    </row>
    <row r="1521" spans="1:11" ht="16.5">
      <c r="A1521" s="410" t="s">
        <v>7435</v>
      </c>
      <c r="B1521" s="412">
        <v>11</v>
      </c>
      <c r="C1521" s="412">
        <v>2025</v>
      </c>
      <c r="D1521" s="443" t="s">
        <v>5979</v>
      </c>
      <c r="E1521" s="443" t="s">
        <v>7436</v>
      </c>
      <c r="F1521" s="464"/>
      <c r="G1521" s="443" t="s">
        <v>7437</v>
      </c>
      <c r="H1521" s="412" t="s">
        <v>35</v>
      </c>
      <c r="I1521" s="857"/>
      <c r="J1521" s="416"/>
      <c r="K1521" s="418" t="s">
        <v>518</v>
      </c>
    </row>
    <row r="1522" spans="1:11" ht="16.5">
      <c r="A1522" s="410" t="s">
        <v>7438</v>
      </c>
      <c r="B1522" s="412">
        <v>11</v>
      </c>
      <c r="C1522" s="412">
        <v>2025</v>
      </c>
      <c r="D1522" s="443" t="s">
        <v>7439</v>
      </c>
      <c r="E1522" s="443" t="s">
        <v>7440</v>
      </c>
      <c r="F1522" s="464"/>
      <c r="G1522" s="443" t="s">
        <v>7441</v>
      </c>
      <c r="H1522" s="412" t="s">
        <v>35</v>
      </c>
      <c r="I1522" s="857"/>
      <c r="J1522" s="416"/>
      <c r="K1522" s="418" t="s">
        <v>518</v>
      </c>
    </row>
    <row r="1523" spans="1:11" ht="16.5">
      <c r="A1523" s="410" t="s">
        <v>7442</v>
      </c>
      <c r="B1523" s="412">
        <v>11</v>
      </c>
      <c r="C1523" s="412">
        <v>2025</v>
      </c>
      <c r="D1523" s="443" t="s">
        <v>7360</v>
      </c>
      <c r="E1523" s="443" t="s">
        <v>7361</v>
      </c>
      <c r="F1523" s="464"/>
      <c r="G1523" s="443" t="s">
        <v>7441</v>
      </c>
      <c r="H1523" s="412" t="s">
        <v>35</v>
      </c>
      <c r="I1523" s="857"/>
      <c r="J1523" s="416"/>
      <c r="K1523" s="418" t="s">
        <v>518</v>
      </c>
    </row>
    <row r="1524" spans="1:11" ht="16.5">
      <c r="A1524" s="410" t="s">
        <v>7443</v>
      </c>
      <c r="B1524" s="412">
        <v>11</v>
      </c>
      <c r="C1524" s="412">
        <v>2025</v>
      </c>
      <c r="D1524" s="443" t="s">
        <v>7372</v>
      </c>
      <c r="E1524" s="443" t="s">
        <v>7373</v>
      </c>
      <c r="F1524" s="464"/>
      <c r="G1524" s="443" t="s">
        <v>7441</v>
      </c>
      <c r="H1524" s="412" t="s">
        <v>35</v>
      </c>
      <c r="I1524" s="857"/>
      <c r="J1524" s="416"/>
      <c r="K1524" s="418" t="s">
        <v>518</v>
      </c>
    </row>
    <row r="1525" spans="1:11" ht="16.5">
      <c r="A1525" s="410" t="s">
        <v>7444</v>
      </c>
      <c r="B1525" s="412">
        <v>11</v>
      </c>
      <c r="C1525" s="412">
        <v>2025</v>
      </c>
      <c r="D1525" s="443" t="s">
        <v>7445</v>
      </c>
      <c r="E1525" s="443" t="s">
        <v>7446</v>
      </c>
      <c r="F1525" s="464"/>
      <c r="G1525" s="443" t="s">
        <v>7441</v>
      </c>
      <c r="H1525" s="412" t="s">
        <v>35</v>
      </c>
      <c r="I1525" s="857"/>
      <c r="J1525" s="416"/>
      <c r="K1525" s="418" t="s">
        <v>518</v>
      </c>
    </row>
    <row r="1526" spans="1:11" ht="16.5">
      <c r="A1526" s="410" t="s">
        <v>7447</v>
      </c>
      <c r="B1526" s="412">
        <v>11</v>
      </c>
      <c r="C1526" s="412">
        <v>2025</v>
      </c>
      <c r="D1526" s="443" t="s">
        <v>7448</v>
      </c>
      <c r="E1526" s="443" t="s">
        <v>7449</v>
      </c>
      <c r="F1526" s="464"/>
      <c r="G1526" s="443" t="s">
        <v>7441</v>
      </c>
      <c r="H1526" s="412" t="s">
        <v>35</v>
      </c>
      <c r="I1526" s="857"/>
      <c r="J1526" s="416"/>
      <c r="K1526" s="418" t="s">
        <v>518</v>
      </c>
    </row>
    <row r="1527" spans="1:11" ht="16.5">
      <c r="A1527" s="410" t="s">
        <v>7450</v>
      </c>
      <c r="B1527" s="412">
        <v>11</v>
      </c>
      <c r="C1527" s="412">
        <v>2025</v>
      </c>
      <c r="D1527" s="443" t="s">
        <v>7451</v>
      </c>
      <c r="E1527" s="443" t="s">
        <v>7452</v>
      </c>
      <c r="F1527" s="464"/>
      <c r="G1527" s="443" t="s">
        <v>7441</v>
      </c>
      <c r="H1527" s="412" t="s">
        <v>35</v>
      </c>
      <c r="I1527" s="857"/>
      <c r="J1527" s="416"/>
      <c r="K1527" s="418" t="s">
        <v>518</v>
      </c>
    </row>
    <row r="1528" spans="1:11" ht="16.5">
      <c r="A1528" s="410" t="s">
        <v>7453</v>
      </c>
      <c r="B1528" s="412">
        <v>11</v>
      </c>
      <c r="C1528" s="412">
        <v>2025</v>
      </c>
      <c r="D1528" s="443" t="s">
        <v>7454</v>
      </c>
      <c r="E1528" s="443" t="s">
        <v>7455</v>
      </c>
      <c r="F1528" s="464"/>
      <c r="G1528" s="443" t="s">
        <v>7441</v>
      </c>
      <c r="H1528" s="412" t="s">
        <v>35</v>
      </c>
      <c r="I1528" s="857"/>
      <c r="J1528" s="416"/>
      <c r="K1528" s="418" t="s">
        <v>518</v>
      </c>
    </row>
    <row r="1529" spans="1:11" ht="16.5">
      <c r="A1529" s="410" t="s">
        <v>7456</v>
      </c>
      <c r="B1529" s="412">
        <v>11</v>
      </c>
      <c r="C1529" s="412">
        <v>2025</v>
      </c>
      <c r="D1529" s="443" t="s">
        <v>7454</v>
      </c>
      <c r="E1529" s="443" t="s">
        <v>7457</v>
      </c>
      <c r="F1529" s="464"/>
      <c r="G1529" s="443" t="s">
        <v>7441</v>
      </c>
      <c r="H1529" s="412" t="s">
        <v>35</v>
      </c>
      <c r="I1529" s="857"/>
      <c r="J1529" s="416"/>
      <c r="K1529" s="418" t="s">
        <v>518</v>
      </c>
    </row>
    <row r="1530" spans="1:11" ht="16.5">
      <c r="A1530" s="410" t="s">
        <v>7458</v>
      </c>
      <c r="B1530" s="412">
        <v>11</v>
      </c>
      <c r="C1530" s="412">
        <v>2025</v>
      </c>
      <c r="D1530" s="443" t="s">
        <v>7459</v>
      </c>
      <c r="E1530" s="443" t="s">
        <v>7460</v>
      </c>
      <c r="F1530" s="464"/>
      <c r="G1530" s="443" t="s">
        <v>7441</v>
      </c>
      <c r="H1530" s="412" t="s">
        <v>35</v>
      </c>
      <c r="I1530" s="857"/>
      <c r="J1530" s="416"/>
      <c r="K1530" s="418" t="s">
        <v>518</v>
      </c>
    </row>
    <row r="1531" spans="1:11" ht="16.5">
      <c r="A1531" s="410" t="s">
        <v>7461</v>
      </c>
      <c r="B1531" s="412">
        <v>11</v>
      </c>
      <c r="C1531" s="412">
        <v>2025</v>
      </c>
      <c r="D1531" s="443" t="s">
        <v>7459</v>
      </c>
      <c r="E1531" s="443" t="s">
        <v>7462</v>
      </c>
      <c r="F1531" s="464"/>
      <c r="G1531" s="443" t="s">
        <v>7441</v>
      </c>
      <c r="H1531" s="412" t="s">
        <v>35</v>
      </c>
      <c r="I1531" s="857"/>
      <c r="J1531" s="416"/>
      <c r="K1531" s="418" t="s">
        <v>518</v>
      </c>
    </row>
    <row r="1532" spans="1:11" ht="16.5">
      <c r="A1532" s="410" t="s">
        <v>7463</v>
      </c>
      <c r="B1532" s="412">
        <v>11</v>
      </c>
      <c r="C1532" s="412">
        <v>2025</v>
      </c>
      <c r="D1532" s="443" t="s">
        <v>7464</v>
      </c>
      <c r="E1532" s="443" t="s">
        <v>7465</v>
      </c>
      <c r="F1532" s="464"/>
      <c r="G1532" s="443" t="s">
        <v>7441</v>
      </c>
      <c r="H1532" s="412" t="s">
        <v>35</v>
      </c>
      <c r="I1532" s="857"/>
      <c r="J1532" s="416"/>
      <c r="K1532" s="418" t="s">
        <v>518</v>
      </c>
    </row>
    <row r="1533" spans="1:11" ht="25.5">
      <c r="A1533" s="410" t="s">
        <v>7466</v>
      </c>
      <c r="B1533" s="412">
        <v>11</v>
      </c>
      <c r="C1533" s="412">
        <v>2025</v>
      </c>
      <c r="D1533" s="443" t="s">
        <v>7467</v>
      </c>
      <c r="E1533" s="443" t="s">
        <v>7468</v>
      </c>
      <c r="F1533" s="464"/>
      <c r="G1533" s="443" t="s">
        <v>7441</v>
      </c>
      <c r="H1533" s="412" t="s">
        <v>35</v>
      </c>
      <c r="I1533" s="857"/>
      <c r="J1533" s="416"/>
      <c r="K1533" s="418" t="s">
        <v>518</v>
      </c>
    </row>
    <row r="1534" spans="1:11" ht="16.5">
      <c r="A1534" s="410" t="s">
        <v>7469</v>
      </c>
      <c r="B1534" s="412">
        <v>11</v>
      </c>
      <c r="C1534" s="412">
        <v>2025</v>
      </c>
      <c r="D1534" s="443" t="s">
        <v>7470</v>
      </c>
      <c r="E1534" s="443" t="s">
        <v>7471</v>
      </c>
      <c r="F1534" s="464"/>
      <c r="G1534" s="443" t="s">
        <v>7441</v>
      </c>
      <c r="H1534" s="412" t="s">
        <v>35</v>
      </c>
      <c r="I1534" s="857"/>
      <c r="J1534" s="416"/>
      <c r="K1534" s="418" t="s">
        <v>518</v>
      </c>
    </row>
    <row r="1535" spans="1:11" ht="16.5">
      <c r="A1535" s="410" t="s">
        <v>7472</v>
      </c>
      <c r="B1535" s="412">
        <v>11</v>
      </c>
      <c r="C1535" s="412">
        <v>2025</v>
      </c>
      <c r="D1535" s="443" t="s">
        <v>7473</v>
      </c>
      <c r="E1535" s="443" t="s">
        <v>7474</v>
      </c>
      <c r="F1535" s="464"/>
      <c r="G1535" s="443" t="s">
        <v>7441</v>
      </c>
      <c r="H1535" s="412" t="s">
        <v>35</v>
      </c>
      <c r="I1535" s="857"/>
      <c r="J1535" s="416"/>
      <c r="K1535" s="418" t="s">
        <v>518</v>
      </c>
    </row>
    <row r="1536" spans="1:11" ht="16.5">
      <c r="A1536" s="410" t="s">
        <v>7475</v>
      </c>
      <c r="B1536" s="412">
        <v>11</v>
      </c>
      <c r="C1536" s="412">
        <v>2025</v>
      </c>
      <c r="D1536" s="443" t="s">
        <v>7476</v>
      </c>
      <c r="E1536" s="443" t="s">
        <v>7477</v>
      </c>
      <c r="F1536" s="464"/>
      <c r="G1536" s="443" t="s">
        <v>7441</v>
      </c>
      <c r="H1536" s="412" t="s">
        <v>35</v>
      </c>
      <c r="I1536" s="857"/>
      <c r="J1536" s="416"/>
      <c r="K1536" s="418" t="s">
        <v>518</v>
      </c>
    </row>
    <row r="1537" spans="1:11" ht="16.5">
      <c r="A1537" s="410" t="s">
        <v>7478</v>
      </c>
      <c r="B1537" s="412">
        <v>11</v>
      </c>
      <c r="C1537" s="412">
        <v>2025</v>
      </c>
      <c r="D1537" s="443" t="s">
        <v>7479</v>
      </c>
      <c r="E1537" s="443" t="s">
        <v>7480</v>
      </c>
      <c r="F1537" s="464"/>
      <c r="G1537" s="443" t="s">
        <v>7441</v>
      </c>
      <c r="H1537" s="412" t="s">
        <v>35</v>
      </c>
      <c r="I1537" s="857"/>
      <c r="J1537" s="416"/>
      <c r="K1537" s="418" t="s">
        <v>518</v>
      </c>
    </row>
    <row r="1538" spans="1:11" ht="16.5">
      <c r="A1538" s="410" t="s">
        <v>7481</v>
      </c>
      <c r="B1538" s="412">
        <v>11</v>
      </c>
      <c r="C1538" s="412">
        <v>2025</v>
      </c>
      <c r="D1538" s="443" t="s">
        <v>7482</v>
      </c>
      <c r="E1538" s="443" t="s">
        <v>7483</v>
      </c>
      <c r="F1538" s="464"/>
      <c r="G1538" s="443" t="s">
        <v>7441</v>
      </c>
      <c r="H1538" s="412" t="s">
        <v>35</v>
      </c>
      <c r="I1538" s="857"/>
      <c r="J1538" s="416"/>
      <c r="K1538" s="418" t="s">
        <v>518</v>
      </c>
    </row>
    <row r="1539" spans="1:11" ht="16.5">
      <c r="A1539" s="410" t="s">
        <v>7484</v>
      </c>
      <c r="B1539" s="412">
        <v>11</v>
      </c>
      <c r="C1539" s="412">
        <v>2025</v>
      </c>
      <c r="D1539" s="443" t="s">
        <v>7485</v>
      </c>
      <c r="E1539" s="443" t="s">
        <v>7486</v>
      </c>
      <c r="F1539" s="464"/>
      <c r="G1539" s="443" t="s">
        <v>7441</v>
      </c>
      <c r="H1539" s="412" t="s">
        <v>35</v>
      </c>
      <c r="I1539" s="857"/>
      <c r="J1539" s="416"/>
      <c r="K1539" s="418" t="s">
        <v>518</v>
      </c>
    </row>
    <row r="1540" spans="1:11" ht="16.5">
      <c r="A1540" s="410" t="s">
        <v>7487</v>
      </c>
      <c r="B1540" s="412">
        <v>11</v>
      </c>
      <c r="C1540" s="412">
        <v>2025</v>
      </c>
      <c r="D1540" s="443" t="s">
        <v>7488</v>
      </c>
      <c r="E1540" s="443" t="s">
        <v>7489</v>
      </c>
      <c r="F1540" s="464"/>
      <c r="G1540" s="443" t="s">
        <v>7441</v>
      </c>
      <c r="H1540" s="412" t="s">
        <v>35</v>
      </c>
      <c r="I1540" s="857"/>
      <c r="J1540" s="416"/>
      <c r="K1540" s="418" t="s">
        <v>518</v>
      </c>
    </row>
    <row r="1541" spans="1:11" ht="16.5">
      <c r="A1541" s="410" t="s">
        <v>7490</v>
      </c>
      <c r="B1541" s="412">
        <v>11</v>
      </c>
      <c r="C1541" s="412">
        <v>2025</v>
      </c>
      <c r="D1541" s="443" t="s">
        <v>7491</v>
      </c>
      <c r="E1541" s="443" t="s">
        <v>7492</v>
      </c>
      <c r="F1541" s="464"/>
      <c r="G1541" s="443" t="s">
        <v>7441</v>
      </c>
      <c r="H1541" s="412" t="s">
        <v>35</v>
      </c>
      <c r="I1541" s="857"/>
      <c r="J1541" s="416"/>
      <c r="K1541" s="418" t="s">
        <v>518</v>
      </c>
    </row>
    <row r="1542" spans="1:11" ht="16.5">
      <c r="A1542" s="410" t="s">
        <v>7493</v>
      </c>
      <c r="B1542" s="412">
        <v>11</v>
      </c>
      <c r="C1542" s="412">
        <v>2025</v>
      </c>
      <c r="D1542" s="443" t="s">
        <v>5245</v>
      </c>
      <c r="E1542" s="443" t="s">
        <v>5246</v>
      </c>
      <c r="F1542" s="464"/>
      <c r="G1542" s="443" t="s">
        <v>7441</v>
      </c>
      <c r="H1542" s="412" t="s">
        <v>35</v>
      </c>
      <c r="I1542" s="857"/>
      <c r="J1542" s="416"/>
      <c r="K1542" s="418" t="s">
        <v>518</v>
      </c>
    </row>
    <row r="1543" spans="1:11" ht="16.5">
      <c r="A1543" s="410" t="s">
        <v>7494</v>
      </c>
      <c r="B1543" s="412">
        <v>11</v>
      </c>
      <c r="C1543" s="412">
        <v>2025</v>
      </c>
      <c r="D1543" s="443" t="s">
        <v>7439</v>
      </c>
      <c r="E1543" s="443" t="s">
        <v>7440</v>
      </c>
      <c r="F1543" s="464"/>
      <c r="G1543" s="443" t="s">
        <v>7441</v>
      </c>
      <c r="H1543" s="412" t="s">
        <v>35</v>
      </c>
      <c r="I1543" s="857"/>
      <c r="J1543" s="416"/>
      <c r="K1543" s="418" t="s">
        <v>518</v>
      </c>
    </row>
    <row r="1544" spans="1:11" ht="16.5">
      <c r="A1544" s="410" t="s">
        <v>7495</v>
      </c>
      <c r="B1544" s="412">
        <v>11</v>
      </c>
      <c r="C1544" s="412">
        <v>2025</v>
      </c>
      <c r="D1544" s="443" t="s">
        <v>7496</v>
      </c>
      <c r="E1544" s="443" t="s">
        <v>7497</v>
      </c>
      <c r="F1544" s="464"/>
      <c r="G1544" s="443" t="s">
        <v>7441</v>
      </c>
      <c r="H1544" s="412" t="s">
        <v>35</v>
      </c>
      <c r="I1544" s="857"/>
      <c r="J1544" s="416"/>
      <c r="K1544" s="418" t="s">
        <v>518</v>
      </c>
    </row>
    <row r="1545" spans="1:11" ht="16.5">
      <c r="A1545" s="410" t="s">
        <v>7498</v>
      </c>
      <c r="B1545" s="412">
        <v>11</v>
      </c>
      <c r="C1545" s="412">
        <v>2025</v>
      </c>
      <c r="D1545" s="443" t="s">
        <v>7482</v>
      </c>
      <c r="E1545" s="443" t="s">
        <v>7499</v>
      </c>
      <c r="F1545" s="464"/>
      <c r="G1545" s="443" t="s">
        <v>7441</v>
      </c>
      <c r="H1545" s="412" t="s">
        <v>35</v>
      </c>
      <c r="I1545" s="857"/>
      <c r="J1545" s="416"/>
      <c r="K1545" s="418" t="s">
        <v>518</v>
      </c>
    </row>
    <row r="1546" spans="1:11" ht="16.5">
      <c r="A1546" s="410" t="s">
        <v>7500</v>
      </c>
      <c r="B1546" s="412">
        <v>11</v>
      </c>
      <c r="C1546" s="412">
        <v>2025</v>
      </c>
      <c r="D1546" s="443" t="s">
        <v>7501</v>
      </c>
      <c r="E1546" s="443" t="s">
        <v>7474</v>
      </c>
      <c r="F1546" s="464"/>
      <c r="G1546" s="443" t="s">
        <v>7441</v>
      </c>
      <c r="H1546" s="412" t="s">
        <v>35</v>
      </c>
      <c r="I1546" s="857"/>
      <c r="J1546" s="416"/>
      <c r="K1546" s="418" t="s">
        <v>518</v>
      </c>
    </row>
    <row r="1547" spans="1:11" ht="16.5">
      <c r="A1547" s="410" t="s">
        <v>7502</v>
      </c>
      <c r="B1547" s="412">
        <v>11</v>
      </c>
      <c r="C1547" s="412">
        <v>2025</v>
      </c>
      <c r="D1547" s="443" t="s">
        <v>7503</v>
      </c>
      <c r="E1547" s="443" t="s">
        <v>7504</v>
      </c>
      <c r="F1547" s="464"/>
      <c r="G1547" s="443" t="s">
        <v>7441</v>
      </c>
      <c r="H1547" s="412" t="s">
        <v>35</v>
      </c>
      <c r="I1547" s="857"/>
      <c r="J1547" s="416"/>
      <c r="K1547" s="418" t="s">
        <v>518</v>
      </c>
    </row>
    <row r="1548" spans="1:11" ht="16.5">
      <c r="A1548" s="410" t="s">
        <v>7505</v>
      </c>
      <c r="B1548" s="412">
        <v>11</v>
      </c>
      <c r="C1548" s="412">
        <v>2025</v>
      </c>
      <c r="D1548" s="443" t="s">
        <v>7506</v>
      </c>
      <c r="E1548" s="443" t="s">
        <v>7507</v>
      </c>
      <c r="F1548" s="464"/>
      <c r="G1548" s="443" t="s">
        <v>7441</v>
      </c>
      <c r="H1548" s="412" t="s">
        <v>35</v>
      </c>
      <c r="I1548" s="857"/>
      <c r="J1548" s="416"/>
      <c r="K1548" s="418" t="s">
        <v>518</v>
      </c>
    </row>
    <row r="1549" spans="1:11" ht="16.5">
      <c r="A1549" s="410" t="s">
        <v>7508</v>
      </c>
      <c r="B1549" s="412">
        <v>11</v>
      </c>
      <c r="C1549" s="412">
        <v>2025</v>
      </c>
      <c r="D1549" s="443" t="s">
        <v>7509</v>
      </c>
      <c r="E1549" s="443" t="s">
        <v>7510</v>
      </c>
      <c r="F1549" s="464"/>
      <c r="G1549" s="443" t="s">
        <v>7441</v>
      </c>
      <c r="H1549" s="412" t="s">
        <v>35</v>
      </c>
      <c r="I1549" s="857"/>
      <c r="J1549" s="416"/>
      <c r="K1549" s="418" t="s">
        <v>518</v>
      </c>
    </row>
    <row r="1550" spans="1:11" ht="16.5">
      <c r="A1550" s="410" t="s">
        <v>7511</v>
      </c>
      <c r="B1550" s="412">
        <v>11</v>
      </c>
      <c r="C1550" s="412">
        <v>2025</v>
      </c>
      <c r="D1550" s="443" t="s">
        <v>7512</v>
      </c>
      <c r="E1550" s="443" t="s">
        <v>7513</v>
      </c>
      <c r="F1550" s="464"/>
      <c r="G1550" s="443" t="s">
        <v>7441</v>
      </c>
      <c r="H1550" s="412" t="s">
        <v>35</v>
      </c>
      <c r="I1550" s="857"/>
      <c r="J1550" s="416"/>
      <c r="K1550" s="418" t="s">
        <v>518</v>
      </c>
    </row>
    <row r="1551" spans="1:11" ht="16.5">
      <c r="A1551" s="410" t="s">
        <v>7514</v>
      </c>
      <c r="B1551" s="412">
        <v>11</v>
      </c>
      <c r="C1551" s="412">
        <v>2025</v>
      </c>
      <c r="D1551" s="443" t="s">
        <v>7515</v>
      </c>
      <c r="E1551" s="443" t="s">
        <v>7516</v>
      </c>
      <c r="F1551" s="464"/>
      <c r="G1551" s="443" t="s">
        <v>7441</v>
      </c>
      <c r="H1551" s="412" t="s">
        <v>35</v>
      </c>
      <c r="I1551" s="857"/>
      <c r="J1551" s="416"/>
      <c r="K1551" s="418" t="s">
        <v>518</v>
      </c>
    </row>
    <row r="1552" spans="1:11" ht="16.5">
      <c r="A1552" s="410" t="s">
        <v>7517</v>
      </c>
      <c r="B1552" s="412">
        <v>11</v>
      </c>
      <c r="C1552" s="412">
        <v>2025</v>
      </c>
      <c r="D1552" s="443" t="s">
        <v>7518</v>
      </c>
      <c r="E1552" s="443" t="s">
        <v>7519</v>
      </c>
      <c r="F1552" s="464"/>
      <c r="G1552" s="443" t="s">
        <v>7441</v>
      </c>
      <c r="H1552" s="412" t="s">
        <v>35</v>
      </c>
      <c r="I1552" s="857"/>
      <c r="J1552" s="416"/>
      <c r="K1552" s="418" t="s">
        <v>518</v>
      </c>
    </row>
    <row r="1553" spans="1:11" ht="16.5">
      <c r="A1553" s="410" t="s">
        <v>7520</v>
      </c>
      <c r="B1553" s="412">
        <v>11</v>
      </c>
      <c r="C1553" s="412">
        <v>2025</v>
      </c>
      <c r="D1553" s="443" t="s">
        <v>7521</v>
      </c>
      <c r="E1553" s="443" t="s">
        <v>7522</v>
      </c>
      <c r="F1553" s="464"/>
      <c r="G1553" s="443" t="s">
        <v>7441</v>
      </c>
      <c r="H1553" s="412" t="s">
        <v>35</v>
      </c>
      <c r="I1553" s="857"/>
      <c r="J1553" s="416"/>
      <c r="K1553" s="418" t="s">
        <v>518</v>
      </c>
    </row>
    <row r="1554" spans="1:11" ht="16.5">
      <c r="A1554" s="410" t="s">
        <v>7523</v>
      </c>
      <c r="B1554" s="412">
        <v>11</v>
      </c>
      <c r="C1554" s="412">
        <v>2025</v>
      </c>
      <c r="D1554" s="443" t="s">
        <v>7524</v>
      </c>
      <c r="E1554" s="443" t="s">
        <v>7525</v>
      </c>
      <c r="F1554" s="464"/>
      <c r="G1554" s="443" t="s">
        <v>7441</v>
      </c>
      <c r="H1554" s="412" t="s">
        <v>35</v>
      </c>
      <c r="I1554" s="857"/>
      <c r="J1554" s="416"/>
      <c r="K1554" s="418" t="s">
        <v>518</v>
      </c>
    </row>
    <row r="1555" spans="1:11" ht="16.5">
      <c r="A1555" s="410" t="s">
        <v>7526</v>
      </c>
      <c r="B1555" s="412">
        <v>11</v>
      </c>
      <c r="C1555" s="412">
        <v>2025</v>
      </c>
      <c r="D1555" s="443" t="s">
        <v>7527</v>
      </c>
      <c r="E1555" s="443" t="s">
        <v>7528</v>
      </c>
      <c r="F1555" s="464"/>
      <c r="G1555" s="443" t="s">
        <v>7441</v>
      </c>
      <c r="H1555" s="412" t="s">
        <v>35</v>
      </c>
      <c r="I1555" s="857"/>
      <c r="J1555" s="416"/>
      <c r="K1555" s="418" t="s">
        <v>518</v>
      </c>
    </row>
    <row r="1556" spans="1:11" ht="16.5">
      <c r="A1556" s="410" t="s">
        <v>7529</v>
      </c>
      <c r="B1556" s="412">
        <v>11</v>
      </c>
      <c r="C1556" s="412">
        <v>2025</v>
      </c>
      <c r="D1556" s="443" t="s">
        <v>7530</v>
      </c>
      <c r="E1556" s="443" t="s">
        <v>7531</v>
      </c>
      <c r="F1556" s="464"/>
      <c r="G1556" s="443" t="s">
        <v>7441</v>
      </c>
      <c r="H1556" s="412" t="s">
        <v>35</v>
      </c>
      <c r="I1556" s="857"/>
      <c r="J1556" s="416"/>
      <c r="K1556" s="418" t="s">
        <v>518</v>
      </c>
    </row>
    <row r="1557" spans="1:11" ht="16.5">
      <c r="A1557" s="410" t="s">
        <v>7532</v>
      </c>
      <c r="B1557" s="412">
        <v>11</v>
      </c>
      <c r="C1557" s="412">
        <v>2025</v>
      </c>
      <c r="D1557" s="443" t="s">
        <v>7533</v>
      </c>
      <c r="E1557" s="443" t="s">
        <v>7534</v>
      </c>
      <c r="F1557" s="464"/>
      <c r="G1557" s="443" t="s">
        <v>7441</v>
      </c>
      <c r="H1557" s="412" t="s">
        <v>35</v>
      </c>
      <c r="I1557" s="857"/>
      <c r="J1557" s="416"/>
      <c r="K1557" s="418" t="s">
        <v>518</v>
      </c>
    </row>
    <row r="1558" spans="1:11" ht="16.5">
      <c r="A1558" s="410" t="s">
        <v>7535</v>
      </c>
      <c r="B1558" s="412">
        <v>11</v>
      </c>
      <c r="C1558" s="412">
        <v>2025</v>
      </c>
      <c r="D1558" s="443" t="s">
        <v>7536</v>
      </c>
      <c r="E1558" s="443" t="s">
        <v>7537</v>
      </c>
      <c r="F1558" s="464"/>
      <c r="G1558" s="443" t="s">
        <v>7441</v>
      </c>
      <c r="H1558" s="412" t="s">
        <v>35</v>
      </c>
      <c r="I1558" s="857"/>
      <c r="J1558" s="416"/>
      <c r="K1558" s="418" t="s">
        <v>518</v>
      </c>
    </row>
    <row r="1559" spans="1:11" ht="16.5">
      <c r="A1559" s="410" t="s">
        <v>7538</v>
      </c>
      <c r="B1559" s="412">
        <v>11</v>
      </c>
      <c r="C1559" s="412">
        <v>2025</v>
      </c>
      <c r="D1559" s="443" t="s">
        <v>7539</v>
      </c>
      <c r="E1559" s="443" t="s">
        <v>7540</v>
      </c>
      <c r="F1559" s="464"/>
      <c r="G1559" s="443" t="s">
        <v>7441</v>
      </c>
      <c r="H1559" s="412" t="s">
        <v>35</v>
      </c>
      <c r="I1559" s="857"/>
      <c r="J1559" s="416"/>
      <c r="K1559" s="418" t="s">
        <v>518</v>
      </c>
    </row>
    <row r="1560" spans="1:11" ht="16.5">
      <c r="A1560" s="410" t="s">
        <v>7541</v>
      </c>
      <c r="B1560" s="412">
        <v>11</v>
      </c>
      <c r="C1560" s="412">
        <v>2025</v>
      </c>
      <c r="D1560" s="443" t="s">
        <v>7542</v>
      </c>
      <c r="E1560" s="443" t="s">
        <v>7543</v>
      </c>
      <c r="F1560" s="464"/>
      <c r="G1560" s="443" t="s">
        <v>7441</v>
      </c>
      <c r="H1560" s="412" t="s">
        <v>35</v>
      </c>
      <c r="I1560" s="857"/>
      <c r="J1560" s="416"/>
      <c r="K1560" s="418" t="s">
        <v>518</v>
      </c>
    </row>
    <row r="1561" spans="1:11" ht="16.5">
      <c r="A1561" s="410" t="s">
        <v>7544</v>
      </c>
      <c r="B1561" s="412">
        <v>11</v>
      </c>
      <c r="C1561" s="412">
        <v>2025</v>
      </c>
      <c r="D1561" s="443" t="s">
        <v>7545</v>
      </c>
      <c r="E1561" s="443" t="s">
        <v>7546</v>
      </c>
      <c r="F1561" s="464"/>
      <c r="G1561" s="443" t="s">
        <v>7441</v>
      </c>
      <c r="H1561" s="412" t="s">
        <v>35</v>
      </c>
      <c r="I1561" s="857"/>
      <c r="J1561" s="416"/>
      <c r="K1561" s="418" t="s">
        <v>518</v>
      </c>
    </row>
    <row r="1562" spans="1:11" ht="16.5">
      <c r="A1562" s="410" t="s">
        <v>7547</v>
      </c>
      <c r="B1562" s="412">
        <v>11</v>
      </c>
      <c r="C1562" s="412">
        <v>2025</v>
      </c>
      <c r="D1562" s="443" t="s">
        <v>7509</v>
      </c>
      <c r="E1562" s="443" t="s">
        <v>7548</v>
      </c>
      <c r="F1562" s="464"/>
      <c r="G1562" s="443" t="s">
        <v>7441</v>
      </c>
      <c r="H1562" s="412" t="s">
        <v>35</v>
      </c>
      <c r="I1562" s="857"/>
      <c r="J1562" s="416"/>
      <c r="K1562" s="418" t="s">
        <v>518</v>
      </c>
    </row>
    <row r="1563" spans="1:11" ht="16.5">
      <c r="A1563" s="410" t="s">
        <v>7549</v>
      </c>
      <c r="B1563" s="412">
        <v>11</v>
      </c>
      <c r="C1563" s="412">
        <v>2025</v>
      </c>
      <c r="D1563" s="443" t="s">
        <v>7550</v>
      </c>
      <c r="E1563" s="443" t="s">
        <v>7551</v>
      </c>
      <c r="F1563" s="464"/>
      <c r="G1563" s="443" t="s">
        <v>7441</v>
      </c>
      <c r="H1563" s="412" t="s">
        <v>35</v>
      </c>
      <c r="I1563" s="857"/>
      <c r="J1563" s="416"/>
      <c r="K1563" s="418" t="s">
        <v>518</v>
      </c>
    </row>
    <row r="1564" spans="1:11" ht="16.5">
      <c r="A1564" s="410" t="s">
        <v>7552</v>
      </c>
      <c r="B1564" s="412">
        <v>11</v>
      </c>
      <c r="C1564" s="412">
        <v>2025</v>
      </c>
      <c r="D1564" s="443" t="s">
        <v>7553</v>
      </c>
      <c r="E1564" s="443" t="s">
        <v>7554</v>
      </c>
      <c r="F1564" s="464"/>
      <c r="G1564" s="443" t="s">
        <v>7441</v>
      </c>
      <c r="H1564" s="412" t="s">
        <v>35</v>
      </c>
      <c r="I1564" s="857"/>
      <c r="J1564" s="416"/>
      <c r="K1564" s="418" t="s">
        <v>518</v>
      </c>
    </row>
    <row r="1565" spans="1:11" ht="16.5">
      <c r="A1565" s="410" t="s">
        <v>7555</v>
      </c>
      <c r="B1565" s="412">
        <v>11</v>
      </c>
      <c r="C1565" s="412">
        <v>2025</v>
      </c>
      <c r="D1565" s="443" t="s">
        <v>7545</v>
      </c>
      <c r="E1565" s="443" t="s">
        <v>7556</v>
      </c>
      <c r="F1565" s="464"/>
      <c r="G1565" s="443" t="s">
        <v>7441</v>
      </c>
      <c r="H1565" s="412" t="s">
        <v>35</v>
      </c>
      <c r="I1565" s="857"/>
      <c r="J1565" s="416"/>
      <c r="K1565" s="418" t="s">
        <v>518</v>
      </c>
    </row>
    <row r="1566" spans="1:11" ht="16.5">
      <c r="A1566" s="410" t="s">
        <v>7557</v>
      </c>
      <c r="B1566" s="412">
        <v>11</v>
      </c>
      <c r="C1566" s="412">
        <v>2025</v>
      </c>
      <c r="D1566" s="443" t="s">
        <v>7558</v>
      </c>
      <c r="E1566" s="443" t="s">
        <v>7559</v>
      </c>
      <c r="F1566" s="464"/>
      <c r="G1566" s="443" t="s">
        <v>7441</v>
      </c>
      <c r="H1566" s="412" t="s">
        <v>35</v>
      </c>
      <c r="I1566" s="857"/>
      <c r="J1566" s="416"/>
      <c r="K1566" s="418" t="s">
        <v>518</v>
      </c>
    </row>
    <row r="1567" spans="1:11" ht="16.5">
      <c r="A1567" s="410" t="s">
        <v>7560</v>
      </c>
      <c r="B1567" s="412">
        <v>11</v>
      </c>
      <c r="C1567" s="412">
        <v>2025</v>
      </c>
      <c r="D1567" s="443" t="s">
        <v>7561</v>
      </c>
      <c r="E1567" s="443" t="s">
        <v>7562</v>
      </c>
      <c r="F1567" s="464"/>
      <c r="G1567" s="443" t="s">
        <v>7441</v>
      </c>
      <c r="H1567" s="412" t="s">
        <v>35</v>
      </c>
      <c r="I1567" s="857"/>
      <c r="J1567" s="416"/>
      <c r="K1567" s="418" t="s">
        <v>518</v>
      </c>
    </row>
    <row r="1568" spans="1:11" ht="16.5">
      <c r="A1568" s="410" t="s">
        <v>7563</v>
      </c>
      <c r="B1568" s="412">
        <v>11</v>
      </c>
      <c r="C1568" s="412">
        <v>2025</v>
      </c>
      <c r="D1568" s="443" t="s">
        <v>7564</v>
      </c>
      <c r="E1568" s="443" t="s">
        <v>7565</v>
      </c>
      <c r="F1568" s="464"/>
      <c r="G1568" s="443" t="s">
        <v>7441</v>
      </c>
      <c r="H1568" s="412" t="s">
        <v>35</v>
      </c>
      <c r="I1568" s="857"/>
      <c r="J1568" s="416"/>
      <c r="K1568" s="418" t="s">
        <v>518</v>
      </c>
    </row>
    <row r="1569" spans="1:11" ht="16.5">
      <c r="A1569" s="410" t="s">
        <v>7566</v>
      </c>
      <c r="B1569" s="412">
        <v>11</v>
      </c>
      <c r="C1569" s="412">
        <v>2025</v>
      </c>
      <c r="D1569" s="443" t="s">
        <v>7567</v>
      </c>
      <c r="E1569" s="443" t="s">
        <v>7568</v>
      </c>
      <c r="F1569" s="464"/>
      <c r="G1569" s="443" t="s">
        <v>7441</v>
      </c>
      <c r="H1569" s="412" t="s">
        <v>35</v>
      </c>
      <c r="I1569" s="857"/>
      <c r="J1569" s="416"/>
      <c r="K1569" s="418" t="s">
        <v>518</v>
      </c>
    </row>
    <row r="1570" spans="1:11" ht="16.5">
      <c r="A1570" s="410" t="s">
        <v>7569</v>
      </c>
      <c r="B1570" s="412">
        <v>11</v>
      </c>
      <c r="C1570" s="412">
        <v>2025</v>
      </c>
      <c r="D1570" s="443" t="s">
        <v>7570</v>
      </c>
      <c r="E1570" s="443" t="s">
        <v>7571</v>
      </c>
      <c r="F1570" s="464"/>
      <c r="G1570" s="443" t="s">
        <v>7441</v>
      </c>
      <c r="H1570" s="412" t="s">
        <v>35</v>
      </c>
      <c r="I1570" s="857"/>
      <c r="J1570" s="416"/>
      <c r="K1570" s="418" t="s">
        <v>518</v>
      </c>
    </row>
    <row r="1571" spans="1:11" ht="16.5">
      <c r="A1571" s="410" t="s">
        <v>7572</v>
      </c>
      <c r="B1571" s="412">
        <v>11</v>
      </c>
      <c r="C1571" s="412">
        <v>2025</v>
      </c>
      <c r="D1571" s="443" t="s">
        <v>7573</v>
      </c>
      <c r="E1571" s="443" t="s">
        <v>7574</v>
      </c>
      <c r="F1571" s="464"/>
      <c r="G1571" s="443" t="s">
        <v>7441</v>
      </c>
      <c r="H1571" s="412" t="s">
        <v>35</v>
      </c>
      <c r="I1571" s="857"/>
      <c r="J1571" s="416"/>
      <c r="K1571" s="418" t="s">
        <v>518</v>
      </c>
    </row>
    <row r="1572" spans="1:11" ht="16.5">
      <c r="A1572" s="410" t="s">
        <v>7575</v>
      </c>
      <c r="B1572" s="412">
        <v>11</v>
      </c>
      <c r="C1572" s="412">
        <v>2025</v>
      </c>
      <c r="D1572" s="443" t="s">
        <v>5375</v>
      </c>
      <c r="E1572" s="443" t="s">
        <v>7576</v>
      </c>
      <c r="F1572" s="464"/>
      <c r="G1572" s="443" t="s">
        <v>7441</v>
      </c>
      <c r="H1572" s="412" t="s">
        <v>35</v>
      </c>
      <c r="I1572" s="857"/>
      <c r="J1572" s="416"/>
      <c r="K1572" s="418" t="s">
        <v>518</v>
      </c>
    </row>
    <row r="1573" spans="1:11" ht="16.5">
      <c r="A1573" s="410" t="s">
        <v>7577</v>
      </c>
      <c r="B1573" s="412">
        <v>11</v>
      </c>
      <c r="C1573" s="412">
        <v>2025</v>
      </c>
      <c r="D1573" s="443" t="s">
        <v>7578</v>
      </c>
      <c r="E1573" s="443" t="s">
        <v>7579</v>
      </c>
      <c r="F1573" s="464"/>
      <c r="G1573" s="443" t="s">
        <v>7441</v>
      </c>
      <c r="H1573" s="412" t="s">
        <v>35</v>
      </c>
      <c r="I1573" s="857"/>
      <c r="J1573" s="416"/>
      <c r="K1573" s="418" t="s">
        <v>518</v>
      </c>
    </row>
    <row r="1574" spans="1:11" ht="16.5">
      <c r="A1574" s="410" t="s">
        <v>7580</v>
      </c>
      <c r="B1574" s="412">
        <v>11</v>
      </c>
      <c r="C1574" s="412">
        <v>2025</v>
      </c>
      <c r="D1574" s="443" t="s">
        <v>7581</v>
      </c>
      <c r="E1574" s="443" t="s">
        <v>7582</v>
      </c>
      <c r="F1574" s="464"/>
      <c r="G1574" s="443" t="s">
        <v>7441</v>
      </c>
      <c r="H1574" s="412" t="s">
        <v>35</v>
      </c>
      <c r="I1574" s="857"/>
      <c r="J1574" s="416"/>
      <c r="K1574" s="418" t="s">
        <v>518</v>
      </c>
    </row>
    <row r="1575" spans="1:11" ht="16.5">
      <c r="A1575" s="410" t="s">
        <v>7583</v>
      </c>
      <c r="B1575" s="412">
        <v>11</v>
      </c>
      <c r="C1575" s="412">
        <v>2025</v>
      </c>
      <c r="D1575" s="443" t="s">
        <v>7584</v>
      </c>
      <c r="E1575" s="443" t="s">
        <v>7585</v>
      </c>
      <c r="F1575" s="464"/>
      <c r="G1575" s="443" t="s">
        <v>7441</v>
      </c>
      <c r="H1575" s="412" t="s">
        <v>35</v>
      </c>
      <c r="I1575" s="857"/>
      <c r="J1575" s="416"/>
      <c r="K1575" s="418" t="s">
        <v>518</v>
      </c>
    </row>
    <row r="1576" spans="1:11" ht="16.5">
      <c r="A1576" s="410" t="s">
        <v>7586</v>
      </c>
      <c r="B1576" s="412">
        <v>11</v>
      </c>
      <c r="C1576" s="412">
        <v>2025</v>
      </c>
      <c r="D1576" s="443" t="s">
        <v>7587</v>
      </c>
      <c r="E1576" s="443" t="s">
        <v>7588</v>
      </c>
      <c r="F1576" s="464"/>
      <c r="G1576" s="443" t="s">
        <v>7441</v>
      </c>
      <c r="H1576" s="412" t="s">
        <v>35</v>
      </c>
      <c r="I1576" s="857"/>
      <c r="J1576" s="416"/>
      <c r="K1576" s="418" t="s">
        <v>518</v>
      </c>
    </row>
    <row r="1577" spans="1:11" ht="16.5">
      <c r="A1577" s="410" t="s">
        <v>7589</v>
      </c>
      <c r="B1577" s="412">
        <v>11</v>
      </c>
      <c r="C1577" s="412">
        <v>2025</v>
      </c>
      <c r="D1577" s="443" t="s">
        <v>7590</v>
      </c>
      <c r="E1577" s="443" t="s">
        <v>7591</v>
      </c>
      <c r="F1577" s="464"/>
      <c r="G1577" s="443" t="s">
        <v>7441</v>
      </c>
      <c r="H1577" s="412" t="s">
        <v>35</v>
      </c>
      <c r="I1577" s="857"/>
      <c r="J1577" s="416"/>
      <c r="K1577" s="418" t="s">
        <v>518</v>
      </c>
    </row>
    <row r="1578" spans="1:11" ht="16.5">
      <c r="A1578" s="410" t="s">
        <v>7592</v>
      </c>
      <c r="B1578" s="412">
        <v>11</v>
      </c>
      <c r="C1578" s="412">
        <v>2025</v>
      </c>
      <c r="D1578" s="443" t="s">
        <v>7593</v>
      </c>
      <c r="E1578" s="443" t="s">
        <v>7594</v>
      </c>
      <c r="F1578" s="464"/>
      <c r="G1578" s="443" t="s">
        <v>7595</v>
      </c>
      <c r="H1578" s="412" t="s">
        <v>662</v>
      </c>
      <c r="I1578" s="857"/>
      <c r="J1578" s="416"/>
      <c r="K1578" s="418" t="s">
        <v>518</v>
      </c>
    </row>
    <row r="1579" spans="1:11" ht="25.5">
      <c r="A1579" s="410" t="s">
        <v>7596</v>
      </c>
      <c r="B1579" s="412">
        <v>11</v>
      </c>
      <c r="C1579" s="412">
        <v>2025</v>
      </c>
      <c r="D1579" s="443" t="s">
        <v>7597</v>
      </c>
      <c r="E1579" s="443" t="s">
        <v>7598</v>
      </c>
      <c r="F1579" s="464"/>
      <c r="G1579" s="443" t="s">
        <v>7599</v>
      </c>
      <c r="H1579" s="412" t="s">
        <v>7076</v>
      </c>
      <c r="I1579" s="857"/>
      <c r="J1579" s="416"/>
      <c r="K1579" s="418" t="s">
        <v>518</v>
      </c>
    </row>
    <row r="1580" spans="1:11" ht="16.5">
      <c r="A1580" s="410" t="s">
        <v>7600</v>
      </c>
      <c r="B1580" s="412">
        <v>11</v>
      </c>
      <c r="C1580" s="412">
        <v>2025</v>
      </c>
      <c r="D1580" s="443" t="s">
        <v>7601</v>
      </c>
      <c r="E1580" s="443" t="s">
        <v>7602</v>
      </c>
      <c r="F1580" s="464"/>
      <c r="G1580" s="443" t="s">
        <v>7603</v>
      </c>
      <c r="H1580" s="412" t="s">
        <v>25</v>
      </c>
      <c r="I1580" s="857"/>
      <c r="J1580" s="416"/>
      <c r="K1580" s="418" t="s">
        <v>518</v>
      </c>
    </row>
    <row r="1581" spans="1:11" ht="16.5">
      <c r="A1581" s="410" t="s">
        <v>7604</v>
      </c>
      <c r="B1581" s="412">
        <v>11</v>
      </c>
      <c r="C1581" s="412">
        <v>2025</v>
      </c>
      <c r="D1581" s="443" t="s">
        <v>4584</v>
      </c>
      <c r="E1581" s="443" t="s">
        <v>7605</v>
      </c>
      <c r="F1581" s="464"/>
      <c r="G1581" s="443" t="s">
        <v>7406</v>
      </c>
      <c r="H1581" s="412" t="s">
        <v>35</v>
      </c>
      <c r="I1581" s="857"/>
      <c r="J1581" s="416"/>
      <c r="K1581" s="418" t="s">
        <v>518</v>
      </c>
    </row>
    <row r="1582" spans="1:11" ht="16.5">
      <c r="A1582" s="410" t="s">
        <v>7606</v>
      </c>
      <c r="B1582" s="412">
        <v>11</v>
      </c>
      <c r="C1582" s="412">
        <v>2025</v>
      </c>
      <c r="D1582" s="443" t="s">
        <v>7607</v>
      </c>
      <c r="E1582" s="443" t="s">
        <v>7608</v>
      </c>
      <c r="F1582" s="464"/>
      <c r="G1582" s="443" t="s">
        <v>7609</v>
      </c>
      <c r="H1582" s="412" t="s">
        <v>7076</v>
      </c>
      <c r="I1582" s="857"/>
      <c r="J1582" s="416"/>
      <c r="K1582" s="418" t="s">
        <v>518</v>
      </c>
    </row>
    <row r="1583" spans="1:11" ht="16.5">
      <c r="A1583" s="410" t="s">
        <v>7610</v>
      </c>
      <c r="B1583" s="412">
        <v>11</v>
      </c>
      <c r="C1583" s="412">
        <v>2025</v>
      </c>
      <c r="D1583" s="443" t="s">
        <v>7611</v>
      </c>
      <c r="E1583" s="443" t="s">
        <v>4175</v>
      </c>
      <c r="F1583" s="464"/>
      <c r="G1583" s="443" t="s">
        <v>7612</v>
      </c>
      <c r="H1583" s="412" t="s">
        <v>2331</v>
      </c>
      <c r="I1583" s="857"/>
      <c r="J1583" s="416"/>
      <c r="K1583" s="418" t="s">
        <v>518</v>
      </c>
    </row>
    <row r="1584" spans="1:11" ht="16.5">
      <c r="A1584" s="410" t="s">
        <v>7613</v>
      </c>
      <c r="B1584" s="412">
        <v>11</v>
      </c>
      <c r="C1584" s="412">
        <v>2025</v>
      </c>
      <c r="D1584" s="443" t="s">
        <v>7611</v>
      </c>
      <c r="E1584" s="443" t="s">
        <v>7614</v>
      </c>
      <c r="F1584" s="464"/>
      <c r="G1584" s="443" t="s">
        <v>7615</v>
      </c>
      <c r="H1584" s="412" t="s">
        <v>2331</v>
      </c>
      <c r="I1584" s="857"/>
      <c r="J1584" s="416"/>
      <c r="K1584" s="418" t="s">
        <v>518</v>
      </c>
    </row>
    <row r="1585" spans="1:11" ht="25.5">
      <c r="A1585" s="410" t="s">
        <v>7616</v>
      </c>
      <c r="B1585" s="412">
        <v>11</v>
      </c>
      <c r="C1585" s="412">
        <v>2025</v>
      </c>
      <c r="D1585" s="443" t="s">
        <v>7611</v>
      </c>
      <c r="E1585" s="443" t="s">
        <v>7617</v>
      </c>
      <c r="F1585" s="464"/>
      <c r="G1585" s="443" t="s">
        <v>7441</v>
      </c>
      <c r="H1585" s="412" t="s">
        <v>7076</v>
      </c>
      <c r="I1585" s="857"/>
      <c r="J1585" s="416"/>
      <c r="K1585" s="418" t="s">
        <v>518</v>
      </c>
    </row>
    <row r="1586" spans="1:11" ht="25.5">
      <c r="A1586" s="410" t="s">
        <v>7618</v>
      </c>
      <c r="B1586" s="412">
        <v>11</v>
      </c>
      <c r="C1586" s="412">
        <v>2025</v>
      </c>
      <c r="D1586" s="443" t="s">
        <v>7611</v>
      </c>
      <c r="E1586" s="443" t="s">
        <v>7619</v>
      </c>
      <c r="F1586" s="464"/>
      <c r="G1586" s="443" t="s">
        <v>7620</v>
      </c>
      <c r="H1586" s="412" t="s">
        <v>7076</v>
      </c>
      <c r="I1586" s="857"/>
      <c r="J1586" s="416"/>
      <c r="K1586" s="418" t="s">
        <v>518</v>
      </c>
    </row>
    <row r="1587" spans="1:11" ht="38.25">
      <c r="A1587" s="410" t="s">
        <v>7621</v>
      </c>
      <c r="B1587" s="412">
        <v>11</v>
      </c>
      <c r="C1587" s="412">
        <v>2025</v>
      </c>
      <c r="D1587" s="443" t="s">
        <v>7622</v>
      </c>
      <c r="E1587" s="443" t="s">
        <v>7623</v>
      </c>
      <c r="F1587" s="464"/>
      <c r="G1587" s="443" t="s">
        <v>7624</v>
      </c>
      <c r="H1587" s="412" t="s">
        <v>516</v>
      </c>
      <c r="I1587" s="857"/>
      <c r="J1587" s="416"/>
      <c r="K1587" s="418" t="s">
        <v>518</v>
      </c>
    </row>
    <row r="1588" spans="1:11" ht="16.5">
      <c r="A1588" s="410" t="s">
        <v>7625</v>
      </c>
      <c r="B1588" s="412">
        <v>11</v>
      </c>
      <c r="C1588" s="412">
        <v>2025</v>
      </c>
      <c r="D1588" s="443" t="s">
        <v>7626</v>
      </c>
      <c r="E1588" s="443" t="s">
        <v>7627</v>
      </c>
      <c r="F1588" s="464"/>
      <c r="G1588" s="431" t="s">
        <v>4493</v>
      </c>
      <c r="H1588" s="412" t="s">
        <v>35</v>
      </c>
      <c r="I1588" s="857"/>
      <c r="J1588" s="416"/>
      <c r="K1588" s="418" t="s">
        <v>518</v>
      </c>
    </row>
    <row r="1589" spans="1:11" ht="16.5">
      <c r="A1589" s="410" t="s">
        <v>7628</v>
      </c>
      <c r="B1589" s="412">
        <v>11</v>
      </c>
      <c r="C1589" s="412">
        <v>2025</v>
      </c>
      <c r="D1589" s="443" t="s">
        <v>7629</v>
      </c>
      <c r="E1589" s="443" t="s">
        <v>7630</v>
      </c>
      <c r="F1589" s="464"/>
      <c r="G1589" s="402"/>
      <c r="H1589" s="412" t="s">
        <v>35</v>
      </c>
      <c r="I1589" s="857"/>
      <c r="J1589" s="416"/>
      <c r="K1589" s="418" t="s">
        <v>518</v>
      </c>
    </row>
    <row r="1590" spans="1:11" ht="16.5">
      <c r="A1590" s="410" t="s">
        <v>7631</v>
      </c>
      <c r="B1590" s="412">
        <v>11</v>
      </c>
      <c r="C1590" s="412">
        <v>2025</v>
      </c>
      <c r="D1590" s="443" t="s">
        <v>7632</v>
      </c>
      <c r="E1590" s="443" t="s">
        <v>7633</v>
      </c>
      <c r="F1590" s="464"/>
      <c r="G1590" s="402"/>
      <c r="H1590" s="412" t="s">
        <v>35</v>
      </c>
      <c r="I1590" s="857"/>
      <c r="J1590" s="416"/>
      <c r="K1590" s="418" t="s">
        <v>518</v>
      </c>
    </row>
    <row r="1591" spans="1:11" ht="16.5">
      <c r="A1591" s="410" t="s">
        <v>7634</v>
      </c>
      <c r="B1591" s="412">
        <v>11</v>
      </c>
      <c r="C1591" s="412">
        <v>2025</v>
      </c>
      <c r="D1591" s="443" t="s">
        <v>7635</v>
      </c>
      <c r="E1591" s="443" t="s">
        <v>7636</v>
      </c>
      <c r="F1591" s="464"/>
      <c r="G1591" s="402"/>
      <c r="H1591" s="412" t="s">
        <v>35</v>
      </c>
      <c r="I1591" s="857"/>
      <c r="J1591" s="416"/>
      <c r="K1591" s="418" t="s">
        <v>518</v>
      </c>
    </row>
    <row r="1592" spans="1:11" ht="16.5">
      <c r="A1592" s="410" t="s">
        <v>7637</v>
      </c>
      <c r="B1592" s="412">
        <v>11</v>
      </c>
      <c r="C1592" s="412">
        <v>2025</v>
      </c>
      <c r="D1592" s="443" t="s">
        <v>7638</v>
      </c>
      <c r="E1592" s="443" t="s">
        <v>7639</v>
      </c>
      <c r="F1592" s="464"/>
      <c r="G1592" s="431" t="s">
        <v>4493</v>
      </c>
      <c r="H1592" s="412" t="s">
        <v>35</v>
      </c>
      <c r="I1592" s="857"/>
      <c r="J1592" s="416"/>
      <c r="K1592" s="418" t="s">
        <v>518</v>
      </c>
    </row>
    <row r="1593" spans="1:11" ht="16.5">
      <c r="A1593" s="410" t="s">
        <v>7640</v>
      </c>
      <c r="B1593" s="412">
        <v>11</v>
      </c>
      <c r="C1593" s="412">
        <v>2025</v>
      </c>
      <c r="D1593" s="443" t="s">
        <v>7641</v>
      </c>
      <c r="E1593" s="443" t="s">
        <v>7642</v>
      </c>
      <c r="F1593" s="464"/>
      <c r="G1593" s="402"/>
      <c r="H1593" s="412" t="s">
        <v>35</v>
      </c>
      <c r="I1593" s="857"/>
      <c r="J1593" s="416"/>
      <c r="K1593" s="418" t="s">
        <v>518</v>
      </c>
    </row>
    <row r="1594" spans="1:11" ht="16.5">
      <c r="A1594" s="410" t="s">
        <v>7643</v>
      </c>
      <c r="B1594" s="412">
        <v>11</v>
      </c>
      <c r="C1594" s="412">
        <v>2025</v>
      </c>
      <c r="D1594" s="443" t="s">
        <v>7644</v>
      </c>
      <c r="E1594" s="443" t="s">
        <v>7645</v>
      </c>
      <c r="F1594" s="464"/>
      <c r="G1594" s="402"/>
      <c r="H1594" s="412" t="s">
        <v>35</v>
      </c>
      <c r="I1594" s="857"/>
      <c r="J1594" s="416"/>
      <c r="K1594" s="418" t="s">
        <v>518</v>
      </c>
    </row>
    <row r="1595" spans="1:11" ht="16.5">
      <c r="A1595" s="410" t="s">
        <v>7646</v>
      </c>
      <c r="B1595" s="412">
        <v>11</v>
      </c>
      <c r="C1595" s="412">
        <v>2025</v>
      </c>
      <c r="D1595" s="443" t="s">
        <v>7647</v>
      </c>
      <c r="E1595" s="443" t="s">
        <v>7648</v>
      </c>
      <c r="F1595" s="464"/>
      <c r="G1595" s="402"/>
      <c r="H1595" s="412" t="s">
        <v>35</v>
      </c>
      <c r="I1595" s="857"/>
      <c r="J1595" s="416"/>
      <c r="K1595" s="418" t="s">
        <v>518</v>
      </c>
    </row>
    <row r="1596" spans="1:11" ht="16.5">
      <c r="A1596" s="410" t="s">
        <v>7649</v>
      </c>
      <c r="B1596" s="412">
        <v>11</v>
      </c>
      <c r="C1596" s="412">
        <v>2025</v>
      </c>
      <c r="D1596" s="443" t="s">
        <v>7650</v>
      </c>
      <c r="E1596" s="443" t="s">
        <v>7651</v>
      </c>
      <c r="F1596" s="464"/>
      <c r="G1596" s="402"/>
      <c r="H1596" s="412" t="s">
        <v>35</v>
      </c>
      <c r="I1596" s="857"/>
      <c r="J1596" s="416"/>
      <c r="K1596" s="418" t="s">
        <v>518</v>
      </c>
    </row>
    <row r="1597" spans="1:11" ht="16.5">
      <c r="A1597" s="410" t="s">
        <v>7652</v>
      </c>
      <c r="B1597" s="412">
        <v>11</v>
      </c>
      <c r="C1597" s="412">
        <v>2025</v>
      </c>
      <c r="D1597" s="443" t="s">
        <v>7653</v>
      </c>
      <c r="E1597" s="443" t="s">
        <v>7654</v>
      </c>
      <c r="F1597" s="464"/>
      <c r="G1597" s="402"/>
      <c r="H1597" s="412" t="s">
        <v>35</v>
      </c>
      <c r="I1597" s="857"/>
      <c r="J1597" s="416"/>
      <c r="K1597" s="418" t="s">
        <v>518</v>
      </c>
    </row>
    <row r="1598" spans="1:11" ht="16.5">
      <c r="A1598" s="410" t="s">
        <v>7655</v>
      </c>
      <c r="B1598" s="412">
        <v>11</v>
      </c>
      <c r="C1598" s="412">
        <v>2025</v>
      </c>
      <c r="D1598" s="443" t="s">
        <v>7656</v>
      </c>
      <c r="E1598" s="443" t="s">
        <v>7657</v>
      </c>
      <c r="F1598" s="464"/>
      <c r="G1598" s="402"/>
      <c r="H1598" s="412" t="s">
        <v>35</v>
      </c>
      <c r="I1598" s="857"/>
      <c r="J1598" s="416"/>
      <c r="K1598" s="418" t="s">
        <v>518</v>
      </c>
    </row>
    <row r="1599" spans="1:11" ht="16.5">
      <c r="A1599" s="410" t="s">
        <v>7658</v>
      </c>
      <c r="B1599" s="412">
        <v>11</v>
      </c>
      <c r="C1599" s="412">
        <v>2025</v>
      </c>
      <c r="D1599" s="443" t="s">
        <v>7659</v>
      </c>
      <c r="E1599" s="443" t="s">
        <v>7660</v>
      </c>
      <c r="F1599" s="464"/>
      <c r="G1599" s="402"/>
      <c r="H1599" s="412" t="s">
        <v>35</v>
      </c>
      <c r="I1599" s="857"/>
      <c r="J1599" s="416"/>
      <c r="K1599" s="418" t="s">
        <v>518</v>
      </c>
    </row>
    <row r="1600" spans="1:11" ht="16.5">
      <c r="A1600" s="410" t="s">
        <v>7661</v>
      </c>
      <c r="B1600" s="412">
        <v>11</v>
      </c>
      <c r="C1600" s="412">
        <v>2025</v>
      </c>
      <c r="D1600" s="443" t="s">
        <v>7662</v>
      </c>
      <c r="E1600" s="443" t="s">
        <v>7663</v>
      </c>
      <c r="F1600" s="464"/>
      <c r="G1600" s="402"/>
      <c r="H1600" s="412" t="s">
        <v>35</v>
      </c>
      <c r="I1600" s="857"/>
      <c r="J1600" s="416"/>
      <c r="K1600" s="418" t="s">
        <v>518</v>
      </c>
    </row>
    <row r="1601" spans="1:11" ht="16.5">
      <c r="A1601" s="410" t="s">
        <v>7664</v>
      </c>
      <c r="B1601" s="412">
        <v>11</v>
      </c>
      <c r="C1601" s="412">
        <v>2025</v>
      </c>
      <c r="D1601" s="443" t="s">
        <v>7665</v>
      </c>
      <c r="E1601" s="443" t="s">
        <v>7666</v>
      </c>
      <c r="F1601" s="464"/>
      <c r="G1601" s="402"/>
      <c r="H1601" s="412" t="s">
        <v>35</v>
      </c>
      <c r="I1601" s="857"/>
      <c r="J1601" s="416"/>
      <c r="K1601" s="418" t="s">
        <v>518</v>
      </c>
    </row>
    <row r="1602" spans="1:11" ht="16.5">
      <c r="A1602" s="410" t="s">
        <v>7667</v>
      </c>
      <c r="B1602" s="412">
        <v>11</v>
      </c>
      <c r="C1602" s="412">
        <v>2025</v>
      </c>
      <c r="D1602" s="443" t="s">
        <v>7668</v>
      </c>
      <c r="E1602" s="443" t="s">
        <v>7669</v>
      </c>
      <c r="F1602" s="464"/>
      <c r="G1602" s="402"/>
      <c r="H1602" s="412" t="s">
        <v>35</v>
      </c>
      <c r="I1602" s="857"/>
      <c r="J1602" s="416"/>
      <c r="K1602" s="418" t="s">
        <v>518</v>
      </c>
    </row>
    <row r="1603" spans="1:11" ht="16.5">
      <c r="A1603" s="410" t="s">
        <v>7670</v>
      </c>
      <c r="B1603" s="412">
        <v>11</v>
      </c>
      <c r="C1603" s="412">
        <v>2025</v>
      </c>
      <c r="D1603" s="443" t="s">
        <v>7671</v>
      </c>
      <c r="E1603" s="443" t="s">
        <v>7672</v>
      </c>
      <c r="F1603" s="464"/>
      <c r="G1603" s="402"/>
      <c r="H1603" s="412" t="s">
        <v>35</v>
      </c>
      <c r="I1603" s="857"/>
      <c r="J1603" s="416"/>
      <c r="K1603" s="418" t="s">
        <v>518</v>
      </c>
    </row>
    <row r="1604" spans="1:11" ht="16.5">
      <c r="A1604" s="410" t="s">
        <v>7673</v>
      </c>
      <c r="B1604" s="412">
        <v>11</v>
      </c>
      <c r="C1604" s="412">
        <v>2025</v>
      </c>
      <c r="D1604" s="443" t="s">
        <v>7674</v>
      </c>
      <c r="E1604" s="443" t="s">
        <v>7675</v>
      </c>
      <c r="F1604" s="464"/>
      <c r="G1604" s="402"/>
      <c r="H1604" s="412" t="s">
        <v>35</v>
      </c>
      <c r="I1604" s="857"/>
      <c r="J1604" s="416"/>
      <c r="K1604" s="418" t="s">
        <v>518</v>
      </c>
    </row>
    <row r="1605" spans="1:11" ht="16.5">
      <c r="A1605" s="410" t="s">
        <v>7676</v>
      </c>
      <c r="B1605" s="412">
        <v>11</v>
      </c>
      <c r="C1605" s="412">
        <v>2025</v>
      </c>
      <c r="D1605" s="443" t="s">
        <v>7677</v>
      </c>
      <c r="E1605" s="443" t="s">
        <v>7678</v>
      </c>
      <c r="F1605" s="464"/>
      <c r="G1605" s="402"/>
      <c r="H1605" s="412" t="s">
        <v>35</v>
      </c>
      <c r="I1605" s="857"/>
      <c r="J1605" s="416"/>
      <c r="K1605" s="418" t="s">
        <v>518</v>
      </c>
    </row>
    <row r="1606" spans="1:11" ht="16.5">
      <c r="A1606" s="410" t="s">
        <v>7679</v>
      </c>
      <c r="B1606" s="412">
        <v>11</v>
      </c>
      <c r="C1606" s="412">
        <v>2025</v>
      </c>
      <c r="D1606" s="443" t="s">
        <v>7680</v>
      </c>
      <c r="E1606" s="443" t="s">
        <v>7681</v>
      </c>
      <c r="F1606" s="464"/>
      <c r="G1606" s="402"/>
      <c r="H1606" s="412" t="s">
        <v>35</v>
      </c>
      <c r="I1606" s="857"/>
      <c r="J1606" s="416"/>
      <c r="K1606" s="418" t="s">
        <v>518</v>
      </c>
    </row>
    <row r="1607" spans="1:11" ht="16.5">
      <c r="A1607" s="410" t="s">
        <v>7682</v>
      </c>
      <c r="B1607" s="412">
        <v>11</v>
      </c>
      <c r="C1607" s="412">
        <v>2025</v>
      </c>
      <c r="D1607" s="443" t="s">
        <v>7683</v>
      </c>
      <c r="E1607" s="443" t="s">
        <v>7684</v>
      </c>
      <c r="F1607" s="464"/>
      <c r="G1607" s="402"/>
      <c r="H1607" s="412" t="s">
        <v>35</v>
      </c>
      <c r="I1607" s="857"/>
      <c r="J1607" s="416"/>
      <c r="K1607" s="418" t="s">
        <v>518</v>
      </c>
    </row>
    <row r="1608" spans="1:11" ht="16.5">
      <c r="A1608" s="410" t="s">
        <v>7685</v>
      </c>
      <c r="B1608" s="412">
        <v>11</v>
      </c>
      <c r="C1608" s="412">
        <v>2025</v>
      </c>
      <c r="D1608" s="443" t="s">
        <v>7686</v>
      </c>
      <c r="E1608" s="443" t="s">
        <v>7687</v>
      </c>
      <c r="F1608" s="464"/>
      <c r="G1608" s="402"/>
      <c r="H1608" s="412" t="s">
        <v>35</v>
      </c>
      <c r="I1608" s="857"/>
      <c r="J1608" s="416"/>
      <c r="K1608" s="418" t="s">
        <v>518</v>
      </c>
    </row>
    <row r="1609" spans="1:11" ht="16.5">
      <c r="A1609" s="410" t="s">
        <v>7688</v>
      </c>
      <c r="B1609" s="412">
        <v>11</v>
      </c>
      <c r="C1609" s="412">
        <v>2025</v>
      </c>
      <c r="D1609" s="443" t="s">
        <v>7689</v>
      </c>
      <c r="E1609" s="443" t="s">
        <v>7690</v>
      </c>
      <c r="F1609" s="464"/>
      <c r="G1609" s="402"/>
      <c r="H1609" s="412" t="s">
        <v>35</v>
      </c>
      <c r="I1609" s="857"/>
      <c r="J1609" s="416"/>
      <c r="K1609" s="418" t="s">
        <v>518</v>
      </c>
    </row>
    <row r="1610" spans="1:11" ht="16.5">
      <c r="A1610" s="410" t="s">
        <v>7691</v>
      </c>
      <c r="B1610" s="412">
        <v>11</v>
      </c>
      <c r="C1610" s="412">
        <v>2025</v>
      </c>
      <c r="D1610" s="443" t="s">
        <v>7692</v>
      </c>
      <c r="E1610" s="443" t="s">
        <v>7693</v>
      </c>
      <c r="F1610" s="464"/>
      <c r="G1610" s="402"/>
      <c r="H1610" s="412" t="s">
        <v>35</v>
      </c>
      <c r="I1610" s="857"/>
      <c r="J1610" s="416"/>
      <c r="K1610" s="418" t="s">
        <v>518</v>
      </c>
    </row>
    <row r="1611" spans="1:11" ht="16.5">
      <c r="A1611" s="410" t="s">
        <v>7694</v>
      </c>
      <c r="B1611" s="412">
        <v>11</v>
      </c>
      <c r="C1611" s="412">
        <v>2025</v>
      </c>
      <c r="D1611" s="443" t="s">
        <v>7695</v>
      </c>
      <c r="E1611" s="443" t="s">
        <v>4534</v>
      </c>
      <c r="F1611" s="464"/>
      <c r="G1611" s="443" t="s">
        <v>7696</v>
      </c>
      <c r="H1611" s="412" t="s">
        <v>35</v>
      </c>
      <c r="I1611" s="857"/>
      <c r="J1611" s="416"/>
      <c r="K1611" s="418" t="s">
        <v>518</v>
      </c>
    </row>
    <row r="1612" spans="1:11" ht="51">
      <c r="A1612" s="410" t="s">
        <v>7697</v>
      </c>
      <c r="B1612" s="412">
        <v>11</v>
      </c>
      <c r="C1612" s="412">
        <v>2025</v>
      </c>
      <c r="D1612" s="443" t="s">
        <v>7698</v>
      </c>
      <c r="E1612" s="443" t="s">
        <v>7699</v>
      </c>
      <c r="F1612" s="464"/>
      <c r="G1612" s="443" t="s">
        <v>7402</v>
      </c>
      <c r="H1612" s="412" t="s">
        <v>516</v>
      </c>
      <c r="I1612" s="857"/>
      <c r="J1612" s="416"/>
      <c r="K1612" s="418" t="s">
        <v>518</v>
      </c>
    </row>
    <row r="1613" spans="1:11" ht="16.5">
      <c r="A1613" s="410" t="s">
        <v>7700</v>
      </c>
      <c r="B1613" s="412">
        <v>11</v>
      </c>
      <c r="C1613" s="412">
        <v>2025</v>
      </c>
      <c r="D1613" s="443" t="s">
        <v>7701</v>
      </c>
      <c r="E1613" s="443" t="s">
        <v>7702</v>
      </c>
      <c r="F1613" s="464"/>
      <c r="G1613" s="443" t="s">
        <v>4493</v>
      </c>
      <c r="H1613" s="412" t="s">
        <v>35</v>
      </c>
      <c r="I1613" s="857"/>
      <c r="J1613" s="416"/>
      <c r="K1613" s="418" t="s">
        <v>518</v>
      </c>
    </row>
    <row r="1614" spans="1:11" ht="16.5">
      <c r="A1614" s="410" t="s">
        <v>7703</v>
      </c>
      <c r="B1614" s="412">
        <v>11</v>
      </c>
      <c r="C1614" s="412">
        <v>2025</v>
      </c>
      <c r="D1614" s="443" t="s">
        <v>7704</v>
      </c>
      <c r="E1614" s="443" t="s">
        <v>7705</v>
      </c>
      <c r="F1614" s="464"/>
      <c r="G1614" s="443" t="s">
        <v>7706</v>
      </c>
      <c r="H1614" s="412" t="s">
        <v>7076</v>
      </c>
      <c r="I1614" s="857"/>
      <c r="J1614" s="416"/>
      <c r="K1614" s="418" t="s">
        <v>518</v>
      </c>
    </row>
    <row r="1615" spans="1:11" ht="16.5">
      <c r="A1615" s="410" t="s">
        <v>7707</v>
      </c>
      <c r="B1615" s="412">
        <v>11</v>
      </c>
      <c r="C1615" s="412">
        <v>2025</v>
      </c>
      <c r="D1615" s="443" t="s">
        <v>7708</v>
      </c>
      <c r="E1615" s="443" t="s">
        <v>7602</v>
      </c>
      <c r="F1615" s="464"/>
      <c r="G1615" s="443" t="s">
        <v>7709</v>
      </c>
      <c r="H1615" s="412" t="s">
        <v>25</v>
      </c>
      <c r="I1615" s="857"/>
      <c r="J1615" s="416"/>
      <c r="K1615" s="418" t="s">
        <v>518</v>
      </c>
    </row>
    <row r="1616" spans="1:11" ht="16.5">
      <c r="A1616" s="410" t="s">
        <v>7710</v>
      </c>
      <c r="B1616" s="412">
        <v>11</v>
      </c>
      <c r="C1616" s="412">
        <v>2025</v>
      </c>
      <c r="D1616" s="443" t="s">
        <v>4584</v>
      </c>
      <c r="E1616" s="443" t="s">
        <v>7711</v>
      </c>
      <c r="F1616" s="464"/>
      <c r="G1616" s="443" t="s">
        <v>7406</v>
      </c>
      <c r="H1616" s="412" t="s">
        <v>662</v>
      </c>
      <c r="I1616" s="857"/>
      <c r="J1616" s="416"/>
      <c r="K1616" s="418" t="s">
        <v>518</v>
      </c>
    </row>
    <row r="1617" spans="1:11" ht="16.5">
      <c r="A1617" s="410" t="s">
        <v>7712</v>
      </c>
      <c r="B1617" s="412">
        <v>11</v>
      </c>
      <c r="C1617" s="412">
        <v>2025</v>
      </c>
      <c r="D1617" s="443" t="s">
        <v>7713</v>
      </c>
      <c r="E1617" s="443" t="s">
        <v>7714</v>
      </c>
      <c r="F1617" s="464"/>
      <c r="G1617" s="443" t="s">
        <v>7715</v>
      </c>
      <c r="H1617" s="412" t="s">
        <v>35</v>
      </c>
      <c r="I1617" s="857"/>
      <c r="J1617" s="416"/>
      <c r="K1617" s="418" t="s">
        <v>518</v>
      </c>
    </row>
    <row r="1618" spans="1:11" ht="16.5">
      <c r="A1618" s="410" t="s">
        <v>7716</v>
      </c>
      <c r="B1618" s="412">
        <v>11</v>
      </c>
      <c r="C1618" s="412">
        <v>2025</v>
      </c>
      <c r="D1618" s="443" t="s">
        <v>7717</v>
      </c>
      <c r="E1618" s="443" t="s">
        <v>7718</v>
      </c>
      <c r="F1618" s="464"/>
      <c r="G1618" s="443" t="s">
        <v>7719</v>
      </c>
      <c r="H1618" s="412" t="s">
        <v>35</v>
      </c>
      <c r="I1618" s="857"/>
      <c r="J1618" s="416"/>
      <c r="K1618" s="418" t="s">
        <v>518</v>
      </c>
    </row>
    <row r="1619" spans="1:11" ht="16.5">
      <c r="A1619" s="410" t="s">
        <v>7720</v>
      </c>
      <c r="B1619" s="412">
        <v>11</v>
      </c>
      <c r="C1619" s="412">
        <v>2025</v>
      </c>
      <c r="D1619" s="443" t="s">
        <v>7721</v>
      </c>
      <c r="E1619" s="443" t="s">
        <v>7722</v>
      </c>
      <c r="F1619" s="464"/>
      <c r="G1619" s="443" t="s">
        <v>7723</v>
      </c>
      <c r="H1619" s="412" t="s">
        <v>35</v>
      </c>
      <c r="I1619" s="857"/>
      <c r="J1619" s="416"/>
      <c r="K1619" s="418" t="s">
        <v>518</v>
      </c>
    </row>
    <row r="1620" spans="1:11" ht="16.5">
      <c r="A1620" s="410" t="s">
        <v>7724</v>
      </c>
      <c r="B1620" s="412">
        <v>11</v>
      </c>
      <c r="C1620" s="412">
        <v>2025</v>
      </c>
      <c r="D1620" s="443" t="s">
        <v>7725</v>
      </c>
      <c r="E1620" s="443" t="s">
        <v>7726</v>
      </c>
      <c r="F1620" s="464"/>
      <c r="G1620" s="443" t="s">
        <v>7727</v>
      </c>
      <c r="H1620" s="412" t="s">
        <v>35</v>
      </c>
      <c r="I1620" s="857"/>
      <c r="J1620" s="416"/>
      <c r="K1620" s="418" t="s">
        <v>518</v>
      </c>
    </row>
    <row r="1621" spans="1:11" ht="16.5">
      <c r="A1621" s="410" t="s">
        <v>7728</v>
      </c>
      <c r="B1621" s="412">
        <v>11</v>
      </c>
      <c r="C1621" s="412">
        <v>2025</v>
      </c>
      <c r="D1621" s="443" t="s">
        <v>7729</v>
      </c>
      <c r="E1621" s="443" t="s">
        <v>7730</v>
      </c>
      <c r="F1621" s="464"/>
      <c r="G1621" s="443" t="s">
        <v>7731</v>
      </c>
      <c r="H1621" s="412" t="s">
        <v>35</v>
      </c>
      <c r="I1621" s="857"/>
      <c r="J1621" s="416"/>
      <c r="K1621" s="418" t="s">
        <v>518</v>
      </c>
    </row>
    <row r="1622" spans="1:11" ht="16.5">
      <c r="A1622" s="410" t="s">
        <v>7732</v>
      </c>
      <c r="B1622" s="412">
        <v>11</v>
      </c>
      <c r="C1622" s="412">
        <v>2025</v>
      </c>
      <c r="D1622" s="443" t="s">
        <v>7733</v>
      </c>
      <c r="E1622" s="443" t="s">
        <v>4875</v>
      </c>
      <c r="F1622" s="464"/>
      <c r="G1622" s="443" t="s">
        <v>7734</v>
      </c>
      <c r="H1622" s="412" t="s">
        <v>35</v>
      </c>
      <c r="I1622" s="857"/>
      <c r="J1622" s="416"/>
      <c r="K1622" s="418" t="s">
        <v>518</v>
      </c>
    </row>
    <row r="1623" spans="1:11" ht="16.5">
      <c r="A1623" s="410" t="s">
        <v>7735</v>
      </c>
      <c r="B1623" s="412">
        <v>11</v>
      </c>
      <c r="C1623" s="412">
        <v>2025</v>
      </c>
      <c r="D1623" s="443" t="s">
        <v>7736</v>
      </c>
      <c r="E1623" s="443" t="s">
        <v>7737</v>
      </c>
      <c r="F1623" s="464"/>
      <c r="G1623" s="443" t="s">
        <v>7738</v>
      </c>
      <c r="H1623" s="412" t="s">
        <v>35</v>
      </c>
      <c r="I1623" s="857"/>
      <c r="J1623" s="416"/>
      <c r="K1623" s="418" t="s">
        <v>518</v>
      </c>
    </row>
    <row r="1624" spans="1:11" ht="16.5">
      <c r="A1624" s="410" t="s">
        <v>7739</v>
      </c>
      <c r="B1624" s="412">
        <v>11</v>
      </c>
      <c r="C1624" s="412">
        <v>2025</v>
      </c>
      <c r="D1624" s="443" t="s">
        <v>7736</v>
      </c>
      <c r="E1624" s="443" t="s">
        <v>7740</v>
      </c>
      <c r="F1624" s="464"/>
      <c r="G1624" s="443" t="s">
        <v>7738</v>
      </c>
      <c r="H1624" s="412" t="s">
        <v>35</v>
      </c>
      <c r="I1624" s="857"/>
      <c r="J1624" s="416"/>
      <c r="K1624" s="418" t="s">
        <v>518</v>
      </c>
    </row>
    <row r="1625" spans="1:11" ht="16.5">
      <c r="A1625" s="410" t="s">
        <v>7741</v>
      </c>
      <c r="B1625" s="412">
        <v>11</v>
      </c>
      <c r="C1625" s="412">
        <v>2025</v>
      </c>
      <c r="D1625" s="443" t="s">
        <v>7742</v>
      </c>
      <c r="E1625" s="443" t="s">
        <v>7743</v>
      </c>
      <c r="F1625" s="464"/>
      <c r="G1625" s="443" t="s">
        <v>7744</v>
      </c>
      <c r="H1625" s="412" t="s">
        <v>35</v>
      </c>
      <c r="I1625" s="857"/>
      <c r="J1625" s="416"/>
      <c r="K1625" s="418" t="s">
        <v>518</v>
      </c>
    </row>
    <row r="1626" spans="1:11" ht="16.5">
      <c r="A1626" s="410" t="s">
        <v>7745</v>
      </c>
      <c r="B1626" s="412">
        <v>11</v>
      </c>
      <c r="C1626" s="412">
        <v>2025</v>
      </c>
      <c r="D1626" s="443" t="s">
        <v>7746</v>
      </c>
      <c r="E1626" s="443" t="s">
        <v>7747</v>
      </c>
      <c r="F1626" s="464"/>
      <c r="G1626" s="443" t="s">
        <v>7748</v>
      </c>
      <c r="H1626" s="412" t="s">
        <v>35</v>
      </c>
      <c r="I1626" s="857"/>
      <c r="J1626" s="416"/>
      <c r="K1626" s="418" t="s">
        <v>518</v>
      </c>
    </row>
    <row r="1627" spans="1:11" ht="16.5">
      <c r="A1627" s="410" t="s">
        <v>7749</v>
      </c>
      <c r="B1627" s="412">
        <v>11</v>
      </c>
      <c r="C1627" s="412">
        <v>2025</v>
      </c>
      <c r="D1627" s="443" t="s">
        <v>7750</v>
      </c>
      <c r="E1627" s="443" t="s">
        <v>7751</v>
      </c>
      <c r="F1627" s="464"/>
      <c r="G1627" s="443" t="s">
        <v>7752</v>
      </c>
      <c r="H1627" s="412" t="s">
        <v>35</v>
      </c>
      <c r="I1627" s="857"/>
      <c r="J1627" s="416"/>
      <c r="K1627" s="418" t="s">
        <v>518</v>
      </c>
    </row>
    <row r="1628" spans="1:11" ht="16.5">
      <c r="A1628" s="410" t="s">
        <v>7753</v>
      </c>
      <c r="B1628" s="412">
        <v>11</v>
      </c>
      <c r="C1628" s="412">
        <v>2025</v>
      </c>
      <c r="D1628" s="443" t="s">
        <v>7754</v>
      </c>
      <c r="E1628" s="443" t="s">
        <v>7755</v>
      </c>
      <c r="F1628" s="464"/>
      <c r="G1628" s="443" t="s">
        <v>7756</v>
      </c>
      <c r="H1628" s="412" t="s">
        <v>35</v>
      </c>
      <c r="I1628" s="857"/>
      <c r="J1628" s="416"/>
      <c r="K1628" s="418" t="s">
        <v>518</v>
      </c>
    </row>
    <row r="1629" spans="1:11" ht="16.5">
      <c r="A1629" s="410" t="s">
        <v>7757</v>
      </c>
      <c r="B1629" s="412">
        <v>11</v>
      </c>
      <c r="C1629" s="412">
        <v>2025</v>
      </c>
      <c r="D1629" s="443" t="s">
        <v>7758</v>
      </c>
      <c r="E1629" s="443" t="s">
        <v>7759</v>
      </c>
      <c r="F1629" s="464"/>
      <c r="G1629" s="443" t="s">
        <v>7760</v>
      </c>
      <c r="H1629" s="412" t="s">
        <v>35</v>
      </c>
      <c r="I1629" s="857"/>
      <c r="J1629" s="416"/>
      <c r="K1629" s="418" t="s">
        <v>518</v>
      </c>
    </row>
    <row r="1630" spans="1:11" ht="16.5">
      <c r="A1630" s="410" t="s">
        <v>7761</v>
      </c>
      <c r="B1630" s="412">
        <v>11</v>
      </c>
      <c r="C1630" s="412">
        <v>2025</v>
      </c>
      <c r="D1630" s="443" t="s">
        <v>7762</v>
      </c>
      <c r="E1630" s="443" t="s">
        <v>7763</v>
      </c>
      <c r="F1630" s="464"/>
      <c r="G1630" s="443" t="s">
        <v>7764</v>
      </c>
      <c r="H1630" s="412" t="s">
        <v>35</v>
      </c>
      <c r="I1630" s="857"/>
      <c r="J1630" s="416"/>
      <c r="K1630" s="418" t="s">
        <v>518</v>
      </c>
    </row>
    <row r="1631" spans="1:11" ht="16.5">
      <c r="A1631" s="410" t="s">
        <v>7765</v>
      </c>
      <c r="B1631" s="412">
        <v>11</v>
      </c>
      <c r="C1631" s="412">
        <v>2025</v>
      </c>
      <c r="D1631" s="443" t="s">
        <v>7766</v>
      </c>
      <c r="E1631" s="443" t="s">
        <v>7767</v>
      </c>
      <c r="F1631" s="464"/>
      <c r="G1631" s="443" t="s">
        <v>7768</v>
      </c>
      <c r="H1631" s="412" t="s">
        <v>35</v>
      </c>
      <c r="I1631" s="857"/>
      <c r="J1631" s="416"/>
      <c r="K1631" s="418" t="s">
        <v>518</v>
      </c>
    </row>
    <row r="1632" spans="1:11" ht="16.5">
      <c r="A1632" s="410" t="s">
        <v>7769</v>
      </c>
      <c r="B1632" s="412">
        <v>11</v>
      </c>
      <c r="C1632" s="412">
        <v>2025</v>
      </c>
      <c r="D1632" s="443" t="s">
        <v>7770</v>
      </c>
      <c r="E1632" s="443" t="s">
        <v>7771</v>
      </c>
      <c r="F1632" s="464"/>
      <c r="G1632" s="443" t="s">
        <v>7772</v>
      </c>
      <c r="H1632" s="412" t="s">
        <v>35</v>
      </c>
      <c r="I1632" s="857"/>
      <c r="J1632" s="416"/>
      <c r="K1632" s="418" t="s">
        <v>518</v>
      </c>
    </row>
    <row r="1633" spans="1:11" ht="16.5">
      <c r="A1633" s="410" t="s">
        <v>7773</v>
      </c>
      <c r="B1633" s="412">
        <v>11</v>
      </c>
      <c r="C1633" s="412">
        <v>2025</v>
      </c>
      <c r="D1633" s="443" t="s">
        <v>7774</v>
      </c>
      <c r="E1633" s="443" t="s">
        <v>7775</v>
      </c>
      <c r="F1633" s="464"/>
      <c r="G1633" s="443" t="s">
        <v>7776</v>
      </c>
      <c r="H1633" s="412" t="s">
        <v>35</v>
      </c>
      <c r="I1633" s="857"/>
      <c r="J1633" s="416"/>
      <c r="K1633" s="418" t="s">
        <v>518</v>
      </c>
    </row>
    <row r="1634" spans="1:11" ht="16.5">
      <c r="A1634" s="410" t="s">
        <v>7777</v>
      </c>
      <c r="B1634" s="412">
        <v>11</v>
      </c>
      <c r="C1634" s="412">
        <v>2025</v>
      </c>
      <c r="D1634" s="443" t="s">
        <v>7778</v>
      </c>
      <c r="E1634" s="443" t="s">
        <v>7779</v>
      </c>
      <c r="F1634" s="464"/>
      <c r="G1634" s="443" t="s">
        <v>7780</v>
      </c>
      <c r="H1634" s="412" t="s">
        <v>35</v>
      </c>
      <c r="I1634" s="857"/>
      <c r="J1634" s="416"/>
      <c r="K1634" s="418" t="s">
        <v>518</v>
      </c>
    </row>
    <row r="1635" spans="1:11" ht="16.5">
      <c r="A1635" s="410" t="s">
        <v>7781</v>
      </c>
      <c r="B1635" s="412">
        <v>11</v>
      </c>
      <c r="C1635" s="412">
        <v>2025</v>
      </c>
      <c r="D1635" s="443" t="s">
        <v>7782</v>
      </c>
      <c r="E1635" s="443" t="s">
        <v>7783</v>
      </c>
      <c r="F1635" s="464"/>
      <c r="G1635" s="443" t="s">
        <v>7784</v>
      </c>
      <c r="H1635" s="412" t="s">
        <v>35</v>
      </c>
      <c r="I1635" s="857"/>
      <c r="J1635" s="416"/>
      <c r="K1635" s="418" t="s">
        <v>518</v>
      </c>
    </row>
    <row r="1636" spans="1:11" ht="16.5">
      <c r="A1636" s="410" t="s">
        <v>7785</v>
      </c>
      <c r="B1636" s="412">
        <v>11</v>
      </c>
      <c r="C1636" s="412">
        <v>2025</v>
      </c>
      <c r="D1636" s="443" t="s">
        <v>7375</v>
      </c>
      <c r="E1636" s="443" t="s">
        <v>7786</v>
      </c>
      <c r="F1636" s="464"/>
      <c r="G1636" s="443" t="s">
        <v>7787</v>
      </c>
      <c r="H1636" s="412" t="s">
        <v>35</v>
      </c>
      <c r="I1636" s="857"/>
      <c r="J1636" s="416"/>
      <c r="K1636" s="418" t="s">
        <v>518</v>
      </c>
    </row>
    <row r="1637" spans="1:11" ht="16.5">
      <c r="A1637" s="410" t="s">
        <v>7788</v>
      </c>
      <c r="B1637" s="412">
        <v>11</v>
      </c>
      <c r="C1637" s="412">
        <v>2025</v>
      </c>
      <c r="D1637" s="443" t="s">
        <v>7789</v>
      </c>
      <c r="E1637" s="443" t="s">
        <v>7790</v>
      </c>
      <c r="F1637" s="464"/>
      <c r="G1637" s="443" t="s">
        <v>7791</v>
      </c>
      <c r="H1637" s="412" t="s">
        <v>35</v>
      </c>
      <c r="I1637" s="857"/>
      <c r="J1637" s="416"/>
      <c r="K1637" s="418" t="s">
        <v>518</v>
      </c>
    </row>
    <row r="1638" spans="1:11" ht="16.5">
      <c r="A1638" s="410" t="s">
        <v>7792</v>
      </c>
      <c r="B1638" s="412">
        <v>11</v>
      </c>
      <c r="C1638" s="412">
        <v>2025</v>
      </c>
      <c r="D1638" s="443" t="s">
        <v>7793</v>
      </c>
      <c r="E1638" s="443" t="s">
        <v>7794</v>
      </c>
      <c r="F1638" s="464"/>
      <c r="G1638" s="443" t="s">
        <v>7795</v>
      </c>
      <c r="H1638" s="412" t="s">
        <v>35</v>
      </c>
      <c r="I1638" s="857"/>
      <c r="J1638" s="416"/>
      <c r="K1638" s="418" t="s">
        <v>518</v>
      </c>
    </row>
    <row r="1639" spans="1:11" ht="16.5">
      <c r="A1639" s="410" t="s">
        <v>7796</v>
      </c>
      <c r="B1639" s="412">
        <v>11</v>
      </c>
      <c r="C1639" s="412">
        <v>2025</v>
      </c>
      <c r="D1639" s="443" t="s">
        <v>7797</v>
      </c>
      <c r="E1639" s="443" t="s">
        <v>7798</v>
      </c>
      <c r="F1639" s="464"/>
      <c r="G1639" s="443" t="s">
        <v>7799</v>
      </c>
      <c r="H1639" s="412" t="s">
        <v>35</v>
      </c>
      <c r="I1639" s="857"/>
      <c r="J1639" s="416"/>
      <c r="K1639" s="418" t="s">
        <v>518</v>
      </c>
    </row>
    <row r="1640" spans="1:11" ht="16.5">
      <c r="A1640" s="410" t="s">
        <v>7800</v>
      </c>
      <c r="B1640" s="412">
        <v>11</v>
      </c>
      <c r="C1640" s="412">
        <v>2025</v>
      </c>
      <c r="D1640" s="443" t="s">
        <v>7801</v>
      </c>
      <c r="E1640" s="443" t="s">
        <v>5258</v>
      </c>
      <c r="F1640" s="464"/>
      <c r="G1640" s="443" t="s">
        <v>7802</v>
      </c>
      <c r="H1640" s="412" t="s">
        <v>35</v>
      </c>
      <c r="I1640" s="857"/>
      <c r="J1640" s="416"/>
      <c r="K1640" s="418" t="s">
        <v>518</v>
      </c>
    </row>
    <row r="1641" spans="1:11" ht="16.5">
      <c r="A1641" s="410" t="s">
        <v>7803</v>
      </c>
      <c r="B1641" s="412">
        <v>11</v>
      </c>
      <c r="C1641" s="412">
        <v>2025</v>
      </c>
      <c r="D1641" s="443" t="s">
        <v>7804</v>
      </c>
      <c r="E1641" s="443" t="s">
        <v>7805</v>
      </c>
      <c r="F1641" s="464"/>
      <c r="G1641" s="443" t="s">
        <v>7806</v>
      </c>
      <c r="H1641" s="412" t="s">
        <v>35</v>
      </c>
      <c r="I1641" s="857"/>
      <c r="J1641" s="416"/>
      <c r="K1641" s="418" t="s">
        <v>518</v>
      </c>
    </row>
    <row r="1642" spans="1:11" ht="16.5">
      <c r="A1642" s="410" t="s">
        <v>7807</v>
      </c>
      <c r="B1642" s="412">
        <v>11</v>
      </c>
      <c r="C1642" s="412">
        <v>2025</v>
      </c>
      <c r="D1642" s="443" t="s">
        <v>7801</v>
      </c>
      <c r="E1642" s="443" t="s">
        <v>7808</v>
      </c>
      <c r="F1642" s="464"/>
      <c r="G1642" s="443" t="s">
        <v>7809</v>
      </c>
      <c r="H1642" s="412" t="s">
        <v>35</v>
      </c>
      <c r="I1642" s="857"/>
      <c r="J1642" s="416"/>
      <c r="K1642" s="418" t="s">
        <v>518</v>
      </c>
    </row>
    <row r="1643" spans="1:11" ht="16.5">
      <c r="A1643" s="410" t="s">
        <v>7810</v>
      </c>
      <c r="B1643" s="412">
        <v>11</v>
      </c>
      <c r="C1643" s="412">
        <v>2025</v>
      </c>
      <c r="D1643" s="443" t="s">
        <v>7811</v>
      </c>
      <c r="E1643" s="443" t="s">
        <v>7808</v>
      </c>
      <c r="F1643" s="464"/>
      <c r="G1643" s="443" t="s">
        <v>7812</v>
      </c>
      <c r="H1643" s="412" t="s">
        <v>35</v>
      </c>
      <c r="I1643" s="857"/>
      <c r="J1643" s="416"/>
      <c r="K1643" s="418" t="s">
        <v>518</v>
      </c>
    </row>
    <row r="1644" spans="1:11" ht="16.5">
      <c r="A1644" s="410" t="s">
        <v>7813</v>
      </c>
      <c r="B1644" s="412">
        <v>11</v>
      </c>
      <c r="C1644" s="412">
        <v>2025</v>
      </c>
      <c r="D1644" s="443" t="s">
        <v>7814</v>
      </c>
      <c r="E1644" s="443" t="s">
        <v>7815</v>
      </c>
      <c r="F1644" s="464"/>
      <c r="G1644" s="443" t="s">
        <v>7816</v>
      </c>
      <c r="H1644" s="412" t="s">
        <v>35</v>
      </c>
      <c r="I1644" s="857"/>
      <c r="J1644" s="416"/>
      <c r="K1644" s="418" t="s">
        <v>518</v>
      </c>
    </row>
    <row r="1645" spans="1:11" ht="16.5">
      <c r="A1645" s="410" t="s">
        <v>7817</v>
      </c>
      <c r="B1645" s="412">
        <v>11</v>
      </c>
      <c r="C1645" s="412">
        <v>2025</v>
      </c>
      <c r="D1645" s="443" t="s">
        <v>7818</v>
      </c>
      <c r="E1645" s="443" t="s">
        <v>7819</v>
      </c>
      <c r="F1645" s="464"/>
      <c r="G1645" s="443" t="s">
        <v>7820</v>
      </c>
      <c r="H1645" s="412" t="s">
        <v>35</v>
      </c>
      <c r="I1645" s="857"/>
      <c r="J1645" s="416"/>
      <c r="K1645" s="418" t="s">
        <v>518</v>
      </c>
    </row>
    <row r="1646" spans="1:11" ht="16.5">
      <c r="A1646" s="410" t="s">
        <v>7821</v>
      </c>
      <c r="B1646" s="412">
        <v>11</v>
      </c>
      <c r="C1646" s="412">
        <v>2025</v>
      </c>
      <c r="D1646" s="443" t="s">
        <v>7822</v>
      </c>
      <c r="E1646" s="443" t="s">
        <v>7823</v>
      </c>
      <c r="F1646" s="464"/>
      <c r="G1646" s="443" t="s">
        <v>7824</v>
      </c>
      <c r="H1646" s="412" t="s">
        <v>35</v>
      </c>
      <c r="I1646" s="857"/>
      <c r="J1646" s="416"/>
      <c r="K1646" s="418" t="s">
        <v>518</v>
      </c>
    </row>
    <row r="1647" spans="1:11" ht="16.5">
      <c r="A1647" s="410" t="s">
        <v>7825</v>
      </c>
      <c r="B1647" s="412">
        <v>11</v>
      </c>
      <c r="C1647" s="412">
        <v>2025</v>
      </c>
      <c r="D1647" s="443" t="s">
        <v>7826</v>
      </c>
      <c r="E1647" s="443" t="s">
        <v>7827</v>
      </c>
      <c r="F1647" s="464"/>
      <c r="G1647" s="443" t="s">
        <v>7828</v>
      </c>
      <c r="H1647" s="412" t="s">
        <v>35</v>
      </c>
      <c r="I1647" s="857"/>
      <c r="J1647" s="416"/>
      <c r="K1647" s="418" t="s">
        <v>518</v>
      </c>
    </row>
    <row r="1648" spans="1:11" ht="16.5">
      <c r="A1648" s="410" t="s">
        <v>7829</v>
      </c>
      <c r="B1648" s="412">
        <v>11</v>
      </c>
      <c r="C1648" s="412">
        <v>2025</v>
      </c>
      <c r="D1648" s="443" t="s">
        <v>7830</v>
      </c>
      <c r="E1648" s="443" t="s">
        <v>7831</v>
      </c>
      <c r="F1648" s="464"/>
      <c r="G1648" s="443" t="s">
        <v>5098</v>
      </c>
      <c r="H1648" s="412" t="s">
        <v>35</v>
      </c>
      <c r="I1648" s="857"/>
      <c r="J1648" s="416"/>
      <c r="K1648" s="418" t="s">
        <v>518</v>
      </c>
    </row>
    <row r="1649" spans="1:11" ht="16.5">
      <c r="A1649" s="410" t="s">
        <v>7832</v>
      </c>
      <c r="B1649" s="412">
        <v>11</v>
      </c>
      <c r="C1649" s="412">
        <v>2025</v>
      </c>
      <c r="D1649" s="443" t="s">
        <v>7833</v>
      </c>
      <c r="E1649" s="443" t="s">
        <v>7808</v>
      </c>
      <c r="F1649" s="464"/>
      <c r="G1649" s="443" t="s">
        <v>7834</v>
      </c>
      <c r="H1649" s="412" t="s">
        <v>35</v>
      </c>
      <c r="I1649" s="857"/>
      <c r="J1649" s="416"/>
      <c r="K1649" s="418" t="s">
        <v>518</v>
      </c>
    </row>
    <row r="1650" spans="1:11" ht="16.5">
      <c r="A1650" s="410" t="s">
        <v>7835</v>
      </c>
      <c r="B1650" s="412">
        <v>11</v>
      </c>
      <c r="C1650" s="412">
        <v>2025</v>
      </c>
      <c r="D1650" s="443" t="s">
        <v>7836</v>
      </c>
      <c r="E1650" s="443" t="s">
        <v>7837</v>
      </c>
      <c r="F1650" s="464"/>
      <c r="G1650" s="443" t="s">
        <v>5110</v>
      </c>
      <c r="H1650" s="412" t="s">
        <v>35</v>
      </c>
      <c r="I1650" s="857"/>
      <c r="J1650" s="416"/>
      <c r="K1650" s="418" t="s">
        <v>518</v>
      </c>
    </row>
    <row r="1651" spans="1:11" ht="16.5">
      <c r="A1651" s="410" t="s">
        <v>7838</v>
      </c>
      <c r="B1651" s="412">
        <v>11</v>
      </c>
      <c r="C1651" s="412">
        <v>2025</v>
      </c>
      <c r="D1651" s="443" t="s">
        <v>7839</v>
      </c>
      <c r="E1651" s="443" t="s">
        <v>5303</v>
      </c>
      <c r="F1651" s="464"/>
      <c r="G1651" s="443" t="s">
        <v>7840</v>
      </c>
      <c r="H1651" s="412" t="s">
        <v>35</v>
      </c>
      <c r="I1651" s="857"/>
      <c r="J1651" s="416"/>
      <c r="K1651" s="418" t="s">
        <v>518</v>
      </c>
    </row>
    <row r="1652" spans="1:11" ht="16.5">
      <c r="A1652" s="410" t="s">
        <v>7841</v>
      </c>
      <c r="B1652" s="412">
        <v>11</v>
      </c>
      <c r="C1652" s="412">
        <v>2025</v>
      </c>
      <c r="D1652" s="443" t="s">
        <v>7842</v>
      </c>
      <c r="E1652" s="443" t="s">
        <v>5850</v>
      </c>
      <c r="F1652" s="464"/>
      <c r="G1652" s="443" t="s">
        <v>7843</v>
      </c>
      <c r="H1652" s="412" t="s">
        <v>35</v>
      </c>
      <c r="I1652" s="857"/>
      <c r="J1652" s="416"/>
      <c r="K1652" s="418" t="s">
        <v>518</v>
      </c>
    </row>
    <row r="1653" spans="1:11" ht="16.5">
      <c r="A1653" s="410" t="s">
        <v>7844</v>
      </c>
      <c r="B1653" s="412">
        <v>11</v>
      </c>
      <c r="C1653" s="412">
        <v>2025</v>
      </c>
      <c r="D1653" s="443" t="s">
        <v>7845</v>
      </c>
      <c r="E1653" s="443" t="s">
        <v>7846</v>
      </c>
      <c r="F1653" s="464"/>
      <c r="G1653" s="443" t="s">
        <v>7843</v>
      </c>
      <c r="H1653" s="412" t="s">
        <v>35</v>
      </c>
      <c r="I1653" s="857"/>
      <c r="J1653" s="416"/>
      <c r="K1653" s="418" t="s">
        <v>518</v>
      </c>
    </row>
    <row r="1654" spans="1:11" ht="16.5">
      <c r="A1654" s="410" t="s">
        <v>7847</v>
      </c>
      <c r="B1654" s="412">
        <v>11</v>
      </c>
      <c r="C1654" s="412">
        <v>2025</v>
      </c>
      <c r="D1654" s="443" t="s">
        <v>7848</v>
      </c>
      <c r="E1654" s="443" t="s">
        <v>7849</v>
      </c>
      <c r="F1654" s="464"/>
      <c r="G1654" s="443" t="s">
        <v>7850</v>
      </c>
      <c r="H1654" s="412" t="s">
        <v>35</v>
      </c>
      <c r="I1654" s="857"/>
      <c r="J1654" s="416"/>
      <c r="K1654" s="418" t="s">
        <v>518</v>
      </c>
    </row>
    <row r="1655" spans="1:11" ht="16.5">
      <c r="A1655" s="410" t="s">
        <v>7851</v>
      </c>
      <c r="B1655" s="412">
        <v>11</v>
      </c>
      <c r="C1655" s="412">
        <v>2025</v>
      </c>
      <c r="D1655" s="443" t="s">
        <v>7793</v>
      </c>
      <c r="E1655" s="443" t="s">
        <v>7852</v>
      </c>
      <c r="F1655" s="464"/>
      <c r="G1655" s="443" t="s">
        <v>7795</v>
      </c>
      <c r="H1655" s="412" t="s">
        <v>35</v>
      </c>
      <c r="I1655" s="857"/>
      <c r="J1655" s="416"/>
      <c r="K1655" s="418" t="s">
        <v>518</v>
      </c>
    </row>
    <row r="1656" spans="1:11" ht="16.5">
      <c r="A1656" s="410" t="s">
        <v>7853</v>
      </c>
      <c r="B1656" s="412">
        <v>11</v>
      </c>
      <c r="C1656" s="412">
        <v>2025</v>
      </c>
      <c r="D1656" s="443" t="s">
        <v>7854</v>
      </c>
      <c r="E1656" s="443" t="s">
        <v>7855</v>
      </c>
      <c r="F1656" s="464"/>
      <c r="G1656" s="443" t="s">
        <v>7856</v>
      </c>
      <c r="H1656" s="412" t="s">
        <v>35</v>
      </c>
      <c r="I1656" s="857"/>
      <c r="J1656" s="416"/>
      <c r="K1656" s="418" t="s">
        <v>518</v>
      </c>
    </row>
    <row r="1657" spans="1:11" ht="16.5">
      <c r="A1657" s="410" t="s">
        <v>7857</v>
      </c>
      <c r="B1657" s="412">
        <v>11</v>
      </c>
      <c r="C1657" s="412">
        <v>2025</v>
      </c>
      <c r="D1657" s="443" t="s">
        <v>7858</v>
      </c>
      <c r="E1657" s="443" t="s">
        <v>7859</v>
      </c>
      <c r="F1657" s="464"/>
      <c r="G1657" s="443" t="s">
        <v>7860</v>
      </c>
      <c r="H1657" s="412" t="s">
        <v>35</v>
      </c>
      <c r="I1657" s="857"/>
      <c r="J1657" s="416"/>
      <c r="K1657" s="418" t="s">
        <v>518</v>
      </c>
    </row>
    <row r="1658" spans="1:11" ht="16.5">
      <c r="A1658" s="410" t="s">
        <v>7861</v>
      </c>
      <c r="B1658" s="412">
        <v>11</v>
      </c>
      <c r="C1658" s="412">
        <v>2025</v>
      </c>
      <c r="D1658" s="443" t="s">
        <v>7862</v>
      </c>
      <c r="E1658" s="443" t="s">
        <v>7863</v>
      </c>
      <c r="F1658" s="464"/>
      <c r="G1658" s="443" t="s">
        <v>7864</v>
      </c>
      <c r="H1658" s="412" t="s">
        <v>35</v>
      </c>
      <c r="I1658" s="857"/>
      <c r="J1658" s="416"/>
      <c r="K1658" s="418" t="s">
        <v>518</v>
      </c>
    </row>
    <row r="1659" spans="1:11" ht="16.5">
      <c r="A1659" s="410" t="s">
        <v>7865</v>
      </c>
      <c r="B1659" s="412">
        <v>11</v>
      </c>
      <c r="C1659" s="412">
        <v>2025</v>
      </c>
      <c r="D1659" s="443" t="s">
        <v>7866</v>
      </c>
      <c r="E1659" s="443" t="s">
        <v>7867</v>
      </c>
      <c r="F1659" s="464"/>
      <c r="G1659" s="443" t="s">
        <v>7868</v>
      </c>
      <c r="H1659" s="412" t="s">
        <v>35</v>
      </c>
      <c r="I1659" s="857"/>
      <c r="J1659" s="416"/>
      <c r="K1659" s="418" t="s">
        <v>518</v>
      </c>
    </row>
    <row r="1660" spans="1:11" ht="16.5">
      <c r="A1660" s="410" t="s">
        <v>7869</v>
      </c>
      <c r="B1660" s="412">
        <v>11</v>
      </c>
      <c r="C1660" s="412">
        <v>2025</v>
      </c>
      <c r="D1660" s="443" t="s">
        <v>7870</v>
      </c>
      <c r="E1660" s="443" t="s">
        <v>7871</v>
      </c>
      <c r="F1660" s="464"/>
      <c r="G1660" s="443" t="s">
        <v>7872</v>
      </c>
      <c r="H1660" s="412" t="s">
        <v>35</v>
      </c>
      <c r="I1660" s="857"/>
      <c r="J1660" s="416"/>
      <c r="K1660" s="418" t="s">
        <v>518</v>
      </c>
    </row>
    <row r="1661" spans="1:11" ht="16.5">
      <c r="A1661" s="410" t="s">
        <v>7873</v>
      </c>
      <c r="B1661" s="412">
        <v>11</v>
      </c>
      <c r="C1661" s="412">
        <v>2025</v>
      </c>
      <c r="D1661" s="443" t="s">
        <v>7874</v>
      </c>
      <c r="E1661" s="443" t="s">
        <v>5303</v>
      </c>
      <c r="F1661" s="464"/>
      <c r="G1661" s="443" t="s">
        <v>7875</v>
      </c>
      <c r="H1661" s="412" t="s">
        <v>35</v>
      </c>
      <c r="I1661" s="857"/>
      <c r="J1661" s="416"/>
      <c r="K1661" s="418" t="s">
        <v>518</v>
      </c>
    </row>
    <row r="1662" spans="1:11" ht="16.5">
      <c r="A1662" s="410" t="s">
        <v>7876</v>
      </c>
      <c r="B1662" s="412">
        <v>11</v>
      </c>
      <c r="C1662" s="412">
        <v>2025</v>
      </c>
      <c r="D1662" s="443" t="s">
        <v>7877</v>
      </c>
      <c r="E1662" s="443" t="s">
        <v>7878</v>
      </c>
      <c r="F1662" s="464"/>
      <c r="G1662" s="443" t="s">
        <v>7879</v>
      </c>
      <c r="H1662" s="412" t="s">
        <v>35</v>
      </c>
      <c r="I1662" s="857"/>
      <c r="J1662" s="416"/>
      <c r="K1662" s="418" t="s">
        <v>518</v>
      </c>
    </row>
    <row r="1663" spans="1:11" ht="16.5">
      <c r="A1663" s="410" t="s">
        <v>7880</v>
      </c>
      <c r="B1663" s="412">
        <v>11</v>
      </c>
      <c r="C1663" s="412">
        <v>2025</v>
      </c>
      <c r="D1663" s="443" t="s">
        <v>7881</v>
      </c>
      <c r="E1663" s="443" t="s">
        <v>7882</v>
      </c>
      <c r="F1663" s="464"/>
      <c r="G1663" s="443" t="s">
        <v>7883</v>
      </c>
      <c r="H1663" s="412" t="s">
        <v>35</v>
      </c>
      <c r="I1663" s="857"/>
      <c r="J1663" s="416"/>
      <c r="K1663" s="418" t="s">
        <v>518</v>
      </c>
    </row>
    <row r="1664" spans="1:11" ht="16.5">
      <c r="A1664" s="410" t="s">
        <v>7884</v>
      </c>
      <c r="B1664" s="412">
        <v>11</v>
      </c>
      <c r="C1664" s="412">
        <v>2025</v>
      </c>
      <c r="D1664" s="443" t="s">
        <v>7885</v>
      </c>
      <c r="E1664" s="443" t="s">
        <v>7886</v>
      </c>
      <c r="F1664" s="464"/>
      <c r="G1664" s="443" t="s">
        <v>7887</v>
      </c>
      <c r="H1664" s="412" t="s">
        <v>35</v>
      </c>
      <c r="I1664" s="857"/>
      <c r="J1664" s="416"/>
      <c r="K1664" s="418" t="s">
        <v>518</v>
      </c>
    </row>
    <row r="1665" spans="1:11" ht="16.5">
      <c r="A1665" s="410" t="s">
        <v>7888</v>
      </c>
      <c r="B1665" s="412">
        <v>11</v>
      </c>
      <c r="C1665" s="412">
        <v>2025</v>
      </c>
      <c r="D1665" s="443" t="s">
        <v>7889</v>
      </c>
      <c r="E1665" s="443" t="s">
        <v>7808</v>
      </c>
      <c r="F1665" s="464"/>
      <c r="G1665" s="443" t="s">
        <v>7890</v>
      </c>
      <c r="H1665" s="412" t="s">
        <v>35</v>
      </c>
      <c r="I1665" s="857"/>
      <c r="J1665" s="416"/>
      <c r="K1665" s="418" t="s">
        <v>518</v>
      </c>
    </row>
    <row r="1666" spans="1:11" ht="16.5">
      <c r="A1666" s="410" t="s">
        <v>7891</v>
      </c>
      <c r="B1666" s="412">
        <v>11</v>
      </c>
      <c r="C1666" s="412">
        <v>2025</v>
      </c>
      <c r="D1666" s="443" t="s">
        <v>7892</v>
      </c>
      <c r="E1666" s="443" t="s">
        <v>7893</v>
      </c>
      <c r="F1666" s="464"/>
      <c r="G1666" s="443" t="s">
        <v>7894</v>
      </c>
      <c r="H1666" s="412" t="s">
        <v>35</v>
      </c>
      <c r="I1666" s="857"/>
      <c r="J1666" s="416"/>
      <c r="K1666" s="418" t="s">
        <v>518</v>
      </c>
    </row>
    <row r="1667" spans="1:11" ht="16.5">
      <c r="A1667" s="410" t="s">
        <v>7895</v>
      </c>
      <c r="B1667" s="412">
        <v>11</v>
      </c>
      <c r="C1667" s="412">
        <v>2025</v>
      </c>
      <c r="D1667" s="443" t="s">
        <v>7896</v>
      </c>
      <c r="E1667" s="443" t="s">
        <v>7897</v>
      </c>
      <c r="F1667" s="464"/>
      <c r="G1667" s="443" t="s">
        <v>7898</v>
      </c>
      <c r="H1667" s="412" t="s">
        <v>35</v>
      </c>
      <c r="I1667" s="857"/>
      <c r="J1667" s="416"/>
      <c r="K1667" s="418" t="s">
        <v>518</v>
      </c>
    </row>
    <row r="1668" spans="1:11" ht="16.5">
      <c r="A1668" s="410" t="s">
        <v>7899</v>
      </c>
      <c r="B1668" s="412">
        <v>11</v>
      </c>
      <c r="C1668" s="412">
        <v>2025</v>
      </c>
      <c r="D1668" s="443" t="s">
        <v>7900</v>
      </c>
      <c r="E1668" s="443" t="s">
        <v>7901</v>
      </c>
      <c r="F1668" s="464"/>
      <c r="G1668" s="443" t="s">
        <v>7902</v>
      </c>
      <c r="H1668" s="412" t="s">
        <v>35</v>
      </c>
      <c r="I1668" s="857"/>
      <c r="J1668" s="416"/>
      <c r="K1668" s="418" t="s">
        <v>518</v>
      </c>
    </row>
    <row r="1669" spans="1:11" ht="16.5">
      <c r="A1669" s="410" t="s">
        <v>7903</v>
      </c>
      <c r="B1669" s="412">
        <v>11</v>
      </c>
      <c r="C1669" s="412">
        <v>2025</v>
      </c>
      <c r="D1669" s="443" t="s">
        <v>7904</v>
      </c>
      <c r="E1669" s="443" t="s">
        <v>7905</v>
      </c>
      <c r="F1669" s="464"/>
      <c r="G1669" s="443" t="s">
        <v>7906</v>
      </c>
      <c r="H1669" s="412" t="s">
        <v>35</v>
      </c>
      <c r="I1669" s="857"/>
      <c r="J1669" s="416"/>
      <c r="K1669" s="418" t="s">
        <v>518</v>
      </c>
    </row>
    <row r="1670" spans="1:11" ht="16.5">
      <c r="A1670" s="410" t="s">
        <v>7907</v>
      </c>
      <c r="B1670" s="412">
        <v>11</v>
      </c>
      <c r="C1670" s="412">
        <v>2025</v>
      </c>
      <c r="D1670" s="443" t="s">
        <v>7908</v>
      </c>
      <c r="E1670" s="443" t="s">
        <v>7909</v>
      </c>
      <c r="F1670" s="464"/>
      <c r="G1670" s="443" t="s">
        <v>7910</v>
      </c>
      <c r="H1670" s="412" t="s">
        <v>35</v>
      </c>
      <c r="I1670" s="857"/>
      <c r="J1670" s="416"/>
      <c r="K1670" s="418" t="s">
        <v>518</v>
      </c>
    </row>
    <row r="1671" spans="1:11" ht="16.5">
      <c r="A1671" s="410" t="s">
        <v>7911</v>
      </c>
      <c r="B1671" s="412">
        <v>11</v>
      </c>
      <c r="C1671" s="412">
        <v>2025</v>
      </c>
      <c r="D1671" s="443" t="s">
        <v>7912</v>
      </c>
      <c r="E1671" s="443" t="s">
        <v>7913</v>
      </c>
      <c r="F1671" s="464"/>
      <c r="G1671" s="443" t="s">
        <v>7914</v>
      </c>
      <c r="H1671" s="412" t="s">
        <v>35</v>
      </c>
      <c r="I1671" s="857"/>
      <c r="J1671" s="416"/>
      <c r="K1671" s="418" t="s">
        <v>518</v>
      </c>
    </row>
    <row r="1672" spans="1:11" ht="51">
      <c r="A1672" s="410" t="s">
        <v>7915</v>
      </c>
      <c r="B1672" s="412">
        <v>11</v>
      </c>
      <c r="C1672" s="412">
        <v>2025</v>
      </c>
      <c r="D1672" s="468" t="s">
        <v>7179</v>
      </c>
      <c r="E1672" s="443" t="s">
        <v>7180</v>
      </c>
      <c r="F1672" s="464"/>
      <c r="G1672" s="468" t="s">
        <v>7916</v>
      </c>
      <c r="H1672" s="412" t="s">
        <v>7076</v>
      </c>
      <c r="I1672" s="857"/>
      <c r="J1672" s="416"/>
      <c r="K1672" s="418" t="s">
        <v>518</v>
      </c>
    </row>
    <row r="1673" spans="1:11" ht="51">
      <c r="A1673" s="410" t="s">
        <v>7917</v>
      </c>
      <c r="B1673" s="412">
        <v>11</v>
      </c>
      <c r="C1673" s="412">
        <v>2025</v>
      </c>
      <c r="D1673" s="468" t="s">
        <v>7918</v>
      </c>
      <c r="E1673" s="443" t="s">
        <v>7180</v>
      </c>
      <c r="F1673" s="464"/>
      <c r="G1673" s="468" t="s">
        <v>7919</v>
      </c>
      <c r="H1673" s="412" t="s">
        <v>7076</v>
      </c>
      <c r="I1673" s="857"/>
      <c r="J1673" s="416"/>
      <c r="K1673" s="418" t="s">
        <v>518</v>
      </c>
    </row>
    <row r="1674" spans="1:11" ht="51">
      <c r="A1674" s="410" t="s">
        <v>7920</v>
      </c>
      <c r="B1674" s="412">
        <v>11</v>
      </c>
      <c r="C1674" s="412">
        <v>2025</v>
      </c>
      <c r="D1674" s="468" t="s">
        <v>7921</v>
      </c>
      <c r="E1674" s="443" t="s">
        <v>7180</v>
      </c>
      <c r="F1674" s="464"/>
      <c r="G1674" s="468" t="s">
        <v>7922</v>
      </c>
      <c r="H1674" s="412" t="s">
        <v>7076</v>
      </c>
      <c r="I1674" s="857"/>
      <c r="J1674" s="416"/>
      <c r="K1674" s="418" t="s">
        <v>518</v>
      </c>
    </row>
    <row r="1675" spans="1:11" ht="51">
      <c r="A1675" s="410" t="s">
        <v>7923</v>
      </c>
      <c r="B1675" s="412">
        <v>11</v>
      </c>
      <c r="C1675" s="412">
        <v>2025</v>
      </c>
      <c r="D1675" s="468" t="s">
        <v>7924</v>
      </c>
      <c r="E1675" s="443" t="s">
        <v>7180</v>
      </c>
      <c r="F1675" s="464"/>
      <c r="G1675" s="468" t="s">
        <v>7925</v>
      </c>
      <c r="H1675" s="412" t="s">
        <v>7076</v>
      </c>
      <c r="I1675" s="857"/>
      <c r="J1675" s="416"/>
      <c r="K1675" s="418" t="s">
        <v>518</v>
      </c>
    </row>
    <row r="1676" spans="1:11" ht="16.5">
      <c r="A1676" s="410" t="s">
        <v>7926</v>
      </c>
      <c r="B1676" s="412">
        <v>11</v>
      </c>
      <c r="C1676" s="412">
        <v>2025</v>
      </c>
      <c r="D1676" s="443" t="s">
        <v>586</v>
      </c>
      <c r="E1676" s="469" t="s">
        <v>7927</v>
      </c>
      <c r="F1676" s="464"/>
      <c r="G1676" s="443" t="s">
        <v>7928</v>
      </c>
      <c r="H1676" s="412" t="s">
        <v>558</v>
      </c>
      <c r="I1676" s="857"/>
      <c r="J1676" s="416"/>
      <c r="K1676" s="418" t="s">
        <v>518</v>
      </c>
    </row>
    <row r="1677" spans="1:11" ht="16.5">
      <c r="A1677" s="410" t="s">
        <v>7929</v>
      </c>
      <c r="B1677" s="412">
        <v>11</v>
      </c>
      <c r="C1677" s="412">
        <v>2025</v>
      </c>
      <c r="D1677" s="443"/>
      <c r="E1677" s="469" t="s">
        <v>7930</v>
      </c>
      <c r="F1677" s="464"/>
      <c r="G1677" s="443" t="s">
        <v>7931</v>
      </c>
      <c r="H1677" s="412" t="s">
        <v>558</v>
      </c>
      <c r="I1677" s="857"/>
      <c r="J1677" s="416"/>
      <c r="K1677" s="418" t="s">
        <v>518</v>
      </c>
    </row>
    <row r="1678" spans="1:11" ht="16.5">
      <c r="A1678" s="410" t="s">
        <v>7932</v>
      </c>
      <c r="B1678" s="412">
        <v>11</v>
      </c>
      <c r="C1678" s="412">
        <v>2025</v>
      </c>
      <c r="D1678" s="443"/>
      <c r="E1678" s="469" t="s">
        <v>7933</v>
      </c>
      <c r="F1678" s="464"/>
      <c r="G1678" s="443" t="s">
        <v>7934</v>
      </c>
      <c r="H1678" s="412" t="s">
        <v>2331</v>
      </c>
      <c r="I1678" s="857"/>
      <c r="J1678" s="416"/>
      <c r="K1678" s="418" t="s">
        <v>518</v>
      </c>
    </row>
    <row r="1679" spans="1:11" ht="16.5">
      <c r="A1679" s="410" t="s">
        <v>7935</v>
      </c>
      <c r="B1679" s="412">
        <v>11</v>
      </c>
      <c r="C1679" s="412">
        <v>2025</v>
      </c>
      <c r="D1679" s="443"/>
      <c r="E1679" s="469" t="s">
        <v>7936</v>
      </c>
      <c r="F1679" s="464"/>
      <c r="G1679" s="443" t="s">
        <v>7937</v>
      </c>
      <c r="H1679" s="412" t="s">
        <v>7076</v>
      </c>
      <c r="I1679" s="857"/>
      <c r="J1679" s="416"/>
      <c r="K1679" s="418" t="s">
        <v>518</v>
      </c>
    </row>
    <row r="1680" spans="1:11" ht="16.5">
      <c r="A1680" s="410" t="s">
        <v>7938</v>
      </c>
      <c r="B1680" s="412">
        <v>11</v>
      </c>
      <c r="C1680" s="412">
        <v>2025</v>
      </c>
      <c r="D1680" s="443"/>
      <c r="E1680" s="469" t="s">
        <v>7939</v>
      </c>
      <c r="F1680" s="464"/>
      <c r="G1680" s="443" t="s">
        <v>7940</v>
      </c>
      <c r="H1680" s="412" t="s">
        <v>7076</v>
      </c>
      <c r="I1680" s="857"/>
      <c r="J1680" s="416"/>
      <c r="K1680" s="418" t="s">
        <v>518</v>
      </c>
    </row>
    <row r="1681" spans="1:11" ht="16.5">
      <c r="A1681" s="410" t="s">
        <v>7941</v>
      </c>
      <c r="B1681" s="412">
        <v>11</v>
      </c>
      <c r="C1681" s="412">
        <v>2025</v>
      </c>
      <c r="D1681" s="443"/>
      <c r="E1681" s="469" t="s">
        <v>7942</v>
      </c>
      <c r="F1681" s="464"/>
      <c r="G1681" s="443" t="s">
        <v>7940</v>
      </c>
      <c r="H1681" s="412" t="s">
        <v>7076</v>
      </c>
      <c r="I1681" s="857"/>
      <c r="J1681" s="416"/>
      <c r="K1681" s="418" t="s">
        <v>518</v>
      </c>
    </row>
    <row r="1682" spans="1:11" ht="16.5">
      <c r="A1682" s="410" t="s">
        <v>7943</v>
      </c>
      <c r="B1682" s="412">
        <v>11</v>
      </c>
      <c r="C1682" s="412">
        <v>2025</v>
      </c>
      <c r="D1682" s="443"/>
      <c r="E1682" s="469" t="s">
        <v>7944</v>
      </c>
      <c r="F1682" s="464"/>
      <c r="G1682" s="443" t="s">
        <v>7945</v>
      </c>
      <c r="H1682" s="412" t="s">
        <v>2331</v>
      </c>
      <c r="I1682" s="857"/>
      <c r="J1682" s="416"/>
      <c r="K1682" s="418" t="s">
        <v>518</v>
      </c>
    </row>
    <row r="1683" spans="1:11" ht="16.5">
      <c r="A1683" s="410" t="s">
        <v>7946</v>
      </c>
      <c r="B1683" s="412">
        <v>11</v>
      </c>
      <c r="C1683" s="412">
        <v>2025</v>
      </c>
      <c r="D1683" s="443"/>
      <c r="E1683" s="469" t="s">
        <v>7947</v>
      </c>
      <c r="F1683" s="464"/>
      <c r="G1683" s="443" t="s">
        <v>7948</v>
      </c>
      <c r="H1683" s="412" t="s">
        <v>7076</v>
      </c>
      <c r="I1683" s="857"/>
      <c r="J1683" s="416"/>
      <c r="K1683" s="418" t="s">
        <v>518</v>
      </c>
    </row>
    <row r="1684" spans="1:11" ht="16.5">
      <c r="A1684" s="410" t="s">
        <v>7949</v>
      </c>
      <c r="B1684" s="412">
        <v>11</v>
      </c>
      <c r="C1684" s="412">
        <v>2025</v>
      </c>
      <c r="D1684" s="443"/>
      <c r="E1684" s="469" t="s">
        <v>7950</v>
      </c>
      <c r="F1684" s="464"/>
      <c r="G1684" s="443"/>
      <c r="H1684" s="412" t="s">
        <v>7076</v>
      </c>
      <c r="I1684" s="857"/>
      <c r="J1684" s="416"/>
      <c r="K1684" s="418" t="s">
        <v>518</v>
      </c>
    </row>
    <row r="1685" spans="1:11" ht="25.5">
      <c r="A1685" s="410" t="s">
        <v>7951</v>
      </c>
      <c r="B1685" s="412">
        <v>11</v>
      </c>
      <c r="C1685" s="412">
        <v>2025</v>
      </c>
      <c r="D1685" s="443"/>
      <c r="E1685" s="469" t="s">
        <v>7952</v>
      </c>
      <c r="F1685" s="464"/>
      <c r="G1685" s="443" t="s">
        <v>7953</v>
      </c>
      <c r="H1685" s="412" t="s">
        <v>7076</v>
      </c>
      <c r="I1685" s="857"/>
      <c r="J1685" s="416"/>
      <c r="K1685" s="418" t="s">
        <v>518</v>
      </c>
    </row>
    <row r="1686" spans="1:11" ht="16.5">
      <c r="A1686" s="410" t="s">
        <v>7954</v>
      </c>
      <c r="B1686" s="412">
        <v>11</v>
      </c>
      <c r="C1686" s="412">
        <v>2025</v>
      </c>
      <c r="D1686" s="443"/>
      <c r="E1686" s="469" t="s">
        <v>7955</v>
      </c>
      <c r="F1686" s="464"/>
      <c r="G1686" s="443" t="s">
        <v>7956</v>
      </c>
      <c r="H1686" s="412" t="s">
        <v>7957</v>
      </c>
      <c r="I1686" s="857"/>
      <c r="J1686" s="416"/>
      <c r="K1686" s="418" t="s">
        <v>518</v>
      </c>
    </row>
    <row r="1687" spans="1:11" ht="16.5">
      <c r="A1687" s="410" t="s">
        <v>7958</v>
      </c>
      <c r="B1687" s="412">
        <v>11</v>
      </c>
      <c r="C1687" s="412">
        <v>2025</v>
      </c>
      <c r="D1687" s="443"/>
      <c r="E1687" s="469" t="s">
        <v>7959</v>
      </c>
      <c r="F1687" s="464"/>
      <c r="G1687" s="443" t="s">
        <v>7956</v>
      </c>
      <c r="H1687" s="412" t="s">
        <v>7957</v>
      </c>
      <c r="I1687" s="857"/>
      <c r="J1687" s="416"/>
      <c r="K1687" s="418" t="s">
        <v>518</v>
      </c>
    </row>
    <row r="1688" spans="1:11" ht="16.5">
      <c r="A1688" s="410" t="s">
        <v>7960</v>
      </c>
      <c r="B1688" s="412">
        <v>11</v>
      </c>
      <c r="C1688" s="412">
        <v>2025</v>
      </c>
      <c r="D1688" s="443"/>
      <c r="E1688" s="469" t="s">
        <v>7961</v>
      </c>
      <c r="F1688" s="464"/>
      <c r="G1688" s="443" t="s">
        <v>7962</v>
      </c>
      <c r="H1688" s="412" t="s">
        <v>7957</v>
      </c>
      <c r="I1688" s="857"/>
      <c r="J1688" s="416"/>
      <c r="K1688" s="418" t="s">
        <v>518</v>
      </c>
    </row>
    <row r="1689" spans="1:11" ht="16.5">
      <c r="A1689" s="410" t="s">
        <v>7963</v>
      </c>
      <c r="B1689" s="412">
        <v>11</v>
      </c>
      <c r="C1689" s="412">
        <v>2025</v>
      </c>
      <c r="D1689" s="443"/>
      <c r="E1689" s="469" t="s">
        <v>7964</v>
      </c>
      <c r="F1689" s="464"/>
      <c r="G1689" s="443" t="s">
        <v>7965</v>
      </c>
      <c r="H1689" s="412" t="s">
        <v>7957</v>
      </c>
      <c r="I1689" s="857"/>
      <c r="J1689" s="416"/>
      <c r="K1689" s="418" t="s">
        <v>518</v>
      </c>
    </row>
    <row r="1690" spans="1:11" ht="16.5">
      <c r="A1690" s="410" t="s">
        <v>7966</v>
      </c>
      <c r="B1690" s="412">
        <v>11</v>
      </c>
      <c r="C1690" s="412">
        <v>2025</v>
      </c>
      <c r="D1690" s="443"/>
      <c r="E1690" s="469" t="s">
        <v>7967</v>
      </c>
      <c r="F1690" s="464"/>
      <c r="G1690" s="443" t="s">
        <v>7968</v>
      </c>
      <c r="H1690" s="412" t="s">
        <v>7957</v>
      </c>
      <c r="I1690" s="857"/>
      <c r="J1690" s="416"/>
      <c r="K1690" s="418" t="s">
        <v>518</v>
      </c>
    </row>
    <row r="1691" spans="1:11" ht="16.5">
      <c r="A1691" s="410" t="s">
        <v>7969</v>
      </c>
      <c r="B1691" s="412">
        <v>11</v>
      </c>
      <c r="C1691" s="412">
        <v>2025</v>
      </c>
      <c r="D1691" s="443"/>
      <c r="E1691" s="469" t="s">
        <v>7970</v>
      </c>
      <c r="F1691" s="464"/>
      <c r="G1691" s="443" t="s">
        <v>7971</v>
      </c>
      <c r="H1691" s="412" t="s">
        <v>7957</v>
      </c>
      <c r="I1691" s="857"/>
      <c r="J1691" s="416"/>
      <c r="K1691" s="418" t="s">
        <v>518</v>
      </c>
    </row>
    <row r="1692" spans="1:11" ht="25.5">
      <c r="A1692" s="410" t="s">
        <v>7972</v>
      </c>
      <c r="B1692" s="412">
        <v>11</v>
      </c>
      <c r="C1692" s="412">
        <v>2025</v>
      </c>
      <c r="D1692" s="443"/>
      <c r="E1692" s="469" t="s">
        <v>7973</v>
      </c>
      <c r="F1692" s="464"/>
      <c r="G1692" s="443"/>
      <c r="H1692" s="412" t="s">
        <v>7957</v>
      </c>
      <c r="I1692" s="857"/>
      <c r="J1692" s="416"/>
      <c r="K1692" s="418" t="s">
        <v>518</v>
      </c>
    </row>
    <row r="1693" spans="1:11" ht="25.5">
      <c r="A1693" s="410" t="s">
        <v>7974</v>
      </c>
      <c r="B1693" s="412">
        <v>11</v>
      </c>
      <c r="C1693" s="412">
        <v>2025</v>
      </c>
      <c r="D1693" s="443"/>
      <c r="E1693" s="469" t="s">
        <v>7975</v>
      </c>
      <c r="F1693" s="464"/>
      <c r="G1693" s="443"/>
      <c r="H1693" s="412" t="s">
        <v>7957</v>
      </c>
      <c r="I1693" s="857"/>
      <c r="J1693" s="416"/>
      <c r="K1693" s="418" t="s">
        <v>518</v>
      </c>
    </row>
    <row r="1694" spans="1:11" ht="25.5">
      <c r="A1694" s="410" t="s">
        <v>7976</v>
      </c>
      <c r="B1694" s="412">
        <v>11</v>
      </c>
      <c r="C1694" s="412">
        <v>2025</v>
      </c>
      <c r="D1694" s="443"/>
      <c r="E1694" s="469" t="s">
        <v>7977</v>
      </c>
      <c r="F1694" s="464"/>
      <c r="G1694" s="443"/>
      <c r="H1694" s="412" t="s">
        <v>7957</v>
      </c>
      <c r="I1694" s="857"/>
      <c r="J1694" s="416"/>
      <c r="K1694" s="418" t="s">
        <v>518</v>
      </c>
    </row>
    <row r="1695" spans="1:11" ht="25.5">
      <c r="A1695" s="410" t="s">
        <v>7978</v>
      </c>
      <c r="B1695" s="412">
        <v>11</v>
      </c>
      <c r="C1695" s="412">
        <v>2025</v>
      </c>
      <c r="D1695" s="443"/>
      <c r="E1695" s="469" t="s">
        <v>7979</v>
      </c>
      <c r="F1695" s="464"/>
      <c r="G1695" s="443" t="s">
        <v>7980</v>
      </c>
      <c r="H1695" s="412" t="s">
        <v>7957</v>
      </c>
      <c r="I1695" s="857"/>
      <c r="J1695" s="416"/>
      <c r="K1695" s="418" t="s">
        <v>518</v>
      </c>
    </row>
    <row r="1696" spans="1:11" ht="16.5">
      <c r="A1696" s="410" t="s">
        <v>7981</v>
      </c>
      <c r="B1696" s="412">
        <v>11</v>
      </c>
      <c r="C1696" s="412">
        <v>2025</v>
      </c>
      <c r="D1696" s="443"/>
      <c r="E1696" s="469" t="s">
        <v>7982</v>
      </c>
      <c r="F1696" s="464"/>
      <c r="G1696" s="443" t="s">
        <v>7983</v>
      </c>
      <c r="H1696" s="412" t="s">
        <v>7957</v>
      </c>
      <c r="I1696" s="857"/>
      <c r="J1696" s="416"/>
      <c r="K1696" s="418" t="s">
        <v>518</v>
      </c>
    </row>
    <row r="1697" spans="1:11" ht="16.5">
      <c r="A1697" s="410" t="s">
        <v>7984</v>
      </c>
      <c r="B1697" s="412">
        <v>11</v>
      </c>
      <c r="C1697" s="412">
        <v>2025</v>
      </c>
      <c r="D1697" s="443"/>
      <c r="E1697" s="469" t="s">
        <v>7985</v>
      </c>
      <c r="F1697" s="464"/>
      <c r="G1697" s="443" t="s">
        <v>7986</v>
      </c>
      <c r="H1697" s="412" t="s">
        <v>7957</v>
      </c>
      <c r="I1697" s="857"/>
      <c r="J1697" s="416"/>
      <c r="K1697" s="418" t="s">
        <v>518</v>
      </c>
    </row>
    <row r="1698" spans="1:11" ht="16.5">
      <c r="A1698" s="410" t="s">
        <v>7987</v>
      </c>
      <c r="B1698" s="412">
        <v>11</v>
      </c>
      <c r="C1698" s="412">
        <v>2025</v>
      </c>
      <c r="D1698" s="443"/>
      <c r="E1698" s="469" t="s">
        <v>7988</v>
      </c>
      <c r="F1698" s="464"/>
      <c r="G1698" s="443" t="s">
        <v>7989</v>
      </c>
      <c r="H1698" s="412" t="s">
        <v>7957</v>
      </c>
      <c r="I1698" s="857"/>
      <c r="J1698" s="416"/>
      <c r="K1698" s="418" t="s">
        <v>518</v>
      </c>
    </row>
    <row r="1699" spans="1:11" ht="16.5">
      <c r="A1699" s="410" t="s">
        <v>7990</v>
      </c>
      <c r="B1699" s="412">
        <v>11</v>
      </c>
      <c r="C1699" s="412">
        <v>2025</v>
      </c>
      <c r="D1699" s="443"/>
      <c r="E1699" s="469" t="s">
        <v>7991</v>
      </c>
      <c r="F1699" s="464"/>
      <c r="G1699" s="443" t="s">
        <v>7980</v>
      </c>
      <c r="H1699" s="412" t="s">
        <v>7957</v>
      </c>
      <c r="I1699" s="857"/>
      <c r="J1699" s="416"/>
      <c r="K1699" s="418" t="s">
        <v>518</v>
      </c>
    </row>
    <row r="1700" spans="1:11" ht="16.5">
      <c r="A1700" s="410" t="s">
        <v>7992</v>
      </c>
      <c r="B1700" s="412">
        <v>11</v>
      </c>
      <c r="C1700" s="412">
        <v>2025</v>
      </c>
      <c r="D1700" s="443"/>
      <c r="E1700" s="469" t="s">
        <v>7993</v>
      </c>
      <c r="F1700" s="464"/>
      <c r="G1700" s="443" t="s">
        <v>7994</v>
      </c>
      <c r="H1700" s="412" t="s">
        <v>7957</v>
      </c>
      <c r="I1700" s="857"/>
      <c r="J1700" s="416"/>
      <c r="K1700" s="418" t="s">
        <v>518</v>
      </c>
    </row>
    <row r="1701" spans="1:11" ht="16.5">
      <c r="A1701" s="410" t="s">
        <v>7995</v>
      </c>
      <c r="B1701" s="412">
        <v>11</v>
      </c>
      <c r="C1701" s="412">
        <v>2025</v>
      </c>
      <c r="D1701" s="443"/>
      <c r="E1701" s="469" t="s">
        <v>7996</v>
      </c>
      <c r="F1701" s="464"/>
      <c r="G1701" s="443" t="s">
        <v>7997</v>
      </c>
      <c r="H1701" s="412" t="s">
        <v>7957</v>
      </c>
      <c r="I1701" s="857"/>
      <c r="J1701" s="416"/>
      <c r="K1701" s="418" t="s">
        <v>518</v>
      </c>
    </row>
    <row r="1702" spans="1:11" ht="16.5">
      <c r="A1702" s="410" t="s">
        <v>7998</v>
      </c>
      <c r="B1702" s="412">
        <v>11</v>
      </c>
      <c r="C1702" s="412">
        <v>2025</v>
      </c>
      <c r="D1702" s="443"/>
      <c r="E1702" s="469" t="s">
        <v>7999</v>
      </c>
      <c r="F1702" s="464"/>
      <c r="G1702" s="443" t="s">
        <v>8000</v>
      </c>
      <c r="H1702" s="412" t="s">
        <v>7076</v>
      </c>
      <c r="I1702" s="857"/>
      <c r="J1702" s="416"/>
      <c r="K1702" s="418" t="s">
        <v>518</v>
      </c>
    </row>
    <row r="1703" spans="1:11" ht="16.5">
      <c r="A1703" s="410" t="s">
        <v>8001</v>
      </c>
      <c r="B1703" s="412">
        <v>11</v>
      </c>
      <c r="C1703" s="412">
        <v>2025</v>
      </c>
      <c r="D1703" s="443"/>
      <c r="E1703" s="469" t="s">
        <v>8002</v>
      </c>
      <c r="F1703" s="464"/>
      <c r="G1703" s="443" t="s">
        <v>8003</v>
      </c>
      <c r="H1703" s="412" t="s">
        <v>7076</v>
      </c>
      <c r="I1703" s="857"/>
      <c r="J1703" s="416"/>
      <c r="K1703" s="418" t="s">
        <v>518</v>
      </c>
    </row>
    <row r="1704" spans="1:11" ht="16.5">
      <c r="A1704" s="410" t="s">
        <v>8004</v>
      </c>
      <c r="B1704" s="412">
        <v>11</v>
      </c>
      <c r="C1704" s="412">
        <v>2025</v>
      </c>
      <c r="D1704" s="443"/>
      <c r="E1704" s="469" t="s">
        <v>8005</v>
      </c>
      <c r="F1704" s="464"/>
      <c r="G1704" s="443" t="s">
        <v>8006</v>
      </c>
      <c r="H1704" s="412" t="s">
        <v>7076</v>
      </c>
      <c r="I1704" s="857"/>
      <c r="J1704" s="416"/>
      <c r="K1704" s="418" t="s">
        <v>518</v>
      </c>
    </row>
    <row r="1705" spans="1:11" ht="16.5">
      <c r="A1705" s="410" t="s">
        <v>8007</v>
      </c>
      <c r="B1705" s="412">
        <v>11</v>
      </c>
      <c r="C1705" s="412">
        <v>2025</v>
      </c>
      <c r="D1705" s="443"/>
      <c r="E1705" s="469" t="s">
        <v>8008</v>
      </c>
      <c r="F1705" s="464"/>
      <c r="G1705" s="443" t="s">
        <v>7343</v>
      </c>
      <c r="H1705" s="412" t="s">
        <v>7076</v>
      </c>
      <c r="I1705" s="857"/>
      <c r="J1705" s="416"/>
      <c r="K1705" s="418" t="s">
        <v>518</v>
      </c>
    </row>
    <row r="1706" spans="1:11" ht="16.5">
      <c r="A1706" s="410" t="s">
        <v>8009</v>
      </c>
      <c r="B1706" s="412">
        <v>11</v>
      </c>
      <c r="C1706" s="412">
        <v>2025</v>
      </c>
      <c r="D1706" s="443"/>
      <c r="E1706" s="469" t="s">
        <v>8010</v>
      </c>
      <c r="F1706" s="464"/>
      <c r="G1706" s="443" t="s">
        <v>8011</v>
      </c>
      <c r="H1706" s="412" t="s">
        <v>7076</v>
      </c>
      <c r="I1706" s="857"/>
      <c r="J1706" s="416"/>
      <c r="K1706" s="418" t="s">
        <v>518</v>
      </c>
    </row>
    <row r="1707" spans="1:11" ht="16.5">
      <c r="A1707" s="410" t="s">
        <v>8012</v>
      </c>
      <c r="B1707" s="412">
        <v>11</v>
      </c>
      <c r="C1707" s="412">
        <v>2025</v>
      </c>
      <c r="D1707" s="443"/>
      <c r="E1707" s="469" t="s">
        <v>8013</v>
      </c>
      <c r="F1707" s="464"/>
      <c r="G1707" s="443" t="s">
        <v>8014</v>
      </c>
      <c r="H1707" s="412" t="s">
        <v>7076</v>
      </c>
      <c r="I1707" s="857"/>
      <c r="J1707" s="416"/>
      <c r="K1707" s="418" t="s">
        <v>518</v>
      </c>
    </row>
    <row r="1708" spans="1:11" ht="16.5">
      <c r="A1708" s="410" t="s">
        <v>8015</v>
      </c>
      <c r="B1708" s="412">
        <v>11</v>
      </c>
      <c r="C1708" s="412">
        <v>2025</v>
      </c>
      <c r="D1708" s="443"/>
      <c r="E1708" s="469" t="s">
        <v>8016</v>
      </c>
      <c r="F1708" s="464"/>
      <c r="G1708" s="443" t="s">
        <v>8017</v>
      </c>
      <c r="H1708" s="412" t="s">
        <v>7076</v>
      </c>
      <c r="I1708" s="857"/>
      <c r="J1708" s="416"/>
      <c r="K1708" s="418" t="s">
        <v>518</v>
      </c>
    </row>
    <row r="1709" spans="1:11" ht="16.5">
      <c r="A1709" s="410" t="s">
        <v>8018</v>
      </c>
      <c r="B1709" s="412">
        <v>11</v>
      </c>
      <c r="C1709" s="412">
        <v>2025</v>
      </c>
      <c r="D1709" s="443"/>
      <c r="E1709" s="469" t="s">
        <v>8019</v>
      </c>
      <c r="F1709" s="464"/>
      <c r="G1709" s="443" t="s">
        <v>8020</v>
      </c>
      <c r="H1709" s="412" t="s">
        <v>7076</v>
      </c>
      <c r="I1709" s="857"/>
      <c r="J1709" s="416"/>
      <c r="K1709" s="418" t="s">
        <v>518</v>
      </c>
    </row>
    <row r="1710" spans="1:11" ht="16.5">
      <c r="A1710" s="410" t="s">
        <v>8021</v>
      </c>
      <c r="B1710" s="412">
        <v>11</v>
      </c>
      <c r="C1710" s="412">
        <v>2025</v>
      </c>
      <c r="D1710" s="443"/>
      <c r="E1710" s="469" t="s">
        <v>8022</v>
      </c>
      <c r="F1710" s="464"/>
      <c r="G1710" s="443" t="s">
        <v>8000</v>
      </c>
      <c r="H1710" s="412" t="s">
        <v>7076</v>
      </c>
      <c r="I1710" s="857"/>
      <c r="J1710" s="416"/>
      <c r="K1710" s="418" t="s">
        <v>518</v>
      </c>
    </row>
    <row r="1711" spans="1:11" ht="16.5">
      <c r="A1711" s="410" t="s">
        <v>8023</v>
      </c>
      <c r="B1711" s="412">
        <v>11</v>
      </c>
      <c r="C1711" s="412">
        <v>2025</v>
      </c>
      <c r="D1711" s="443"/>
      <c r="E1711" s="469" t="s">
        <v>8024</v>
      </c>
      <c r="F1711" s="464"/>
      <c r="G1711" s="443" t="s">
        <v>8025</v>
      </c>
      <c r="H1711" s="412" t="s">
        <v>7076</v>
      </c>
      <c r="I1711" s="857"/>
      <c r="J1711" s="416"/>
      <c r="K1711" s="418" t="s">
        <v>518</v>
      </c>
    </row>
    <row r="1712" spans="1:11" ht="16.5">
      <c r="A1712" s="410" t="s">
        <v>8026</v>
      </c>
      <c r="B1712" s="412">
        <v>11</v>
      </c>
      <c r="C1712" s="412">
        <v>2025</v>
      </c>
      <c r="D1712" s="443"/>
      <c r="E1712" s="469" t="s">
        <v>8027</v>
      </c>
      <c r="F1712" s="464"/>
      <c r="G1712" s="443" t="s">
        <v>8028</v>
      </c>
      <c r="H1712" s="412" t="s">
        <v>7076</v>
      </c>
      <c r="I1712" s="857"/>
      <c r="J1712" s="416"/>
      <c r="K1712" s="418" t="s">
        <v>518</v>
      </c>
    </row>
    <row r="1713" spans="1:11" ht="25.5">
      <c r="A1713" s="410" t="s">
        <v>8029</v>
      </c>
      <c r="B1713" s="412">
        <v>11</v>
      </c>
      <c r="C1713" s="412">
        <v>2025</v>
      </c>
      <c r="D1713" s="443"/>
      <c r="E1713" s="469" t="s">
        <v>8030</v>
      </c>
      <c r="F1713" s="464"/>
      <c r="G1713" s="443"/>
      <c r="H1713" s="412" t="s">
        <v>7957</v>
      </c>
      <c r="I1713" s="857"/>
      <c r="J1713" s="416"/>
      <c r="K1713" s="418" t="s">
        <v>518</v>
      </c>
    </row>
    <row r="1714" spans="1:11" ht="38.25">
      <c r="A1714" s="410" t="s">
        <v>8031</v>
      </c>
      <c r="B1714" s="412">
        <v>11</v>
      </c>
      <c r="C1714" s="412">
        <v>2025</v>
      </c>
      <c r="D1714" s="443"/>
      <c r="E1714" s="469" t="s">
        <v>8032</v>
      </c>
      <c r="F1714" s="464"/>
      <c r="G1714" s="443"/>
      <c r="H1714" s="412" t="s">
        <v>7957</v>
      </c>
      <c r="I1714" s="857"/>
      <c r="J1714" s="416"/>
      <c r="K1714" s="418" t="s">
        <v>518</v>
      </c>
    </row>
    <row r="1715" spans="1:11" ht="25.5">
      <c r="A1715" s="410" t="s">
        <v>8033</v>
      </c>
      <c r="B1715" s="412">
        <v>11</v>
      </c>
      <c r="C1715" s="412">
        <v>2025</v>
      </c>
      <c r="D1715" s="443"/>
      <c r="E1715" s="469" t="s">
        <v>8034</v>
      </c>
      <c r="F1715" s="464"/>
      <c r="G1715" s="443"/>
      <c r="H1715" s="412" t="s">
        <v>7957</v>
      </c>
      <c r="I1715" s="857"/>
      <c r="J1715" s="416"/>
      <c r="K1715" s="418" t="s">
        <v>518</v>
      </c>
    </row>
    <row r="1716" spans="1:11" ht="25.5">
      <c r="A1716" s="410" t="s">
        <v>8035</v>
      </c>
      <c r="B1716" s="412">
        <v>11</v>
      </c>
      <c r="C1716" s="412">
        <v>2025</v>
      </c>
      <c r="D1716" s="443"/>
      <c r="E1716" s="469" t="s">
        <v>8036</v>
      </c>
      <c r="F1716" s="464"/>
      <c r="G1716" s="443"/>
      <c r="H1716" s="412" t="s">
        <v>7957</v>
      </c>
      <c r="I1716" s="857"/>
      <c r="J1716" s="416"/>
      <c r="K1716" s="418" t="s">
        <v>518</v>
      </c>
    </row>
    <row r="1717" spans="1:11" ht="25.5">
      <c r="A1717" s="410" t="s">
        <v>8037</v>
      </c>
      <c r="B1717" s="412">
        <v>11</v>
      </c>
      <c r="C1717" s="412">
        <v>2025</v>
      </c>
      <c r="D1717" s="443"/>
      <c r="E1717" s="469" t="s">
        <v>8038</v>
      </c>
      <c r="F1717" s="464"/>
      <c r="G1717" s="443"/>
      <c r="H1717" s="412" t="s">
        <v>7957</v>
      </c>
      <c r="I1717" s="857"/>
      <c r="J1717" s="416"/>
      <c r="K1717" s="418" t="s">
        <v>518</v>
      </c>
    </row>
    <row r="1718" spans="1:11" ht="25.5">
      <c r="A1718" s="410" t="s">
        <v>8039</v>
      </c>
      <c r="B1718" s="412">
        <v>11</v>
      </c>
      <c r="C1718" s="412">
        <v>2025</v>
      </c>
      <c r="D1718" s="443"/>
      <c r="E1718" s="469" t="s">
        <v>8040</v>
      </c>
      <c r="F1718" s="464"/>
      <c r="G1718" s="443" t="s">
        <v>8041</v>
      </c>
      <c r="H1718" s="412" t="s">
        <v>7957</v>
      </c>
      <c r="I1718" s="857"/>
      <c r="J1718" s="416"/>
      <c r="K1718" s="418" t="s">
        <v>518</v>
      </c>
    </row>
    <row r="1719" spans="1:11" ht="16.5">
      <c r="A1719" s="410" t="s">
        <v>8042</v>
      </c>
      <c r="B1719" s="412">
        <v>11</v>
      </c>
      <c r="C1719" s="412">
        <v>2025</v>
      </c>
      <c r="D1719" s="443"/>
      <c r="E1719" s="469" t="s">
        <v>8043</v>
      </c>
      <c r="F1719" s="464"/>
      <c r="G1719" s="443" t="s">
        <v>8044</v>
      </c>
      <c r="H1719" s="412" t="s">
        <v>7957</v>
      </c>
      <c r="I1719" s="857"/>
      <c r="J1719" s="416"/>
      <c r="K1719" s="418" t="s">
        <v>518</v>
      </c>
    </row>
    <row r="1720" spans="1:11" ht="16.5">
      <c r="A1720" s="410" t="s">
        <v>8045</v>
      </c>
      <c r="B1720" s="412">
        <v>11</v>
      </c>
      <c r="C1720" s="412">
        <v>2025</v>
      </c>
      <c r="D1720" s="443"/>
      <c r="E1720" s="469" t="s">
        <v>8046</v>
      </c>
      <c r="F1720" s="464"/>
      <c r="G1720" s="443" t="s">
        <v>8047</v>
      </c>
      <c r="H1720" s="412" t="s">
        <v>7957</v>
      </c>
      <c r="I1720" s="857"/>
      <c r="J1720" s="416"/>
      <c r="K1720" s="418" t="s">
        <v>518</v>
      </c>
    </row>
    <row r="1721" spans="1:11" ht="16.5">
      <c r="A1721" s="410" t="s">
        <v>8048</v>
      </c>
      <c r="B1721" s="412">
        <v>11</v>
      </c>
      <c r="C1721" s="412">
        <v>2025</v>
      </c>
      <c r="D1721" s="443"/>
      <c r="E1721" s="469" t="s">
        <v>8049</v>
      </c>
      <c r="F1721" s="464"/>
      <c r="G1721" s="443" t="s">
        <v>8044</v>
      </c>
      <c r="H1721" s="412" t="s">
        <v>7076</v>
      </c>
      <c r="I1721" s="857"/>
      <c r="J1721" s="416"/>
      <c r="K1721" s="418" t="s">
        <v>518</v>
      </c>
    </row>
    <row r="1722" spans="1:11" ht="16.5">
      <c r="A1722" s="410" t="s">
        <v>8050</v>
      </c>
      <c r="B1722" s="412">
        <v>11</v>
      </c>
      <c r="C1722" s="412">
        <v>2025</v>
      </c>
      <c r="D1722" s="443"/>
      <c r="E1722" s="469" t="s">
        <v>8051</v>
      </c>
      <c r="F1722" s="464"/>
      <c r="G1722" s="443" t="s">
        <v>8052</v>
      </c>
      <c r="H1722" s="412" t="s">
        <v>7076</v>
      </c>
      <c r="I1722" s="857"/>
      <c r="J1722" s="416"/>
      <c r="K1722" s="418" t="s">
        <v>518</v>
      </c>
    </row>
    <row r="1723" spans="1:11" ht="38.25">
      <c r="A1723" s="410" t="s">
        <v>8053</v>
      </c>
      <c r="B1723" s="412">
        <v>11</v>
      </c>
      <c r="C1723" s="412">
        <v>2025</v>
      </c>
      <c r="D1723" s="443"/>
      <c r="E1723" s="469" t="s">
        <v>8054</v>
      </c>
      <c r="F1723" s="464"/>
      <c r="G1723" s="443" t="s">
        <v>8041</v>
      </c>
      <c r="H1723" s="412" t="s">
        <v>7076</v>
      </c>
      <c r="I1723" s="857"/>
      <c r="J1723" s="416"/>
      <c r="K1723" s="418" t="s">
        <v>518</v>
      </c>
    </row>
    <row r="1724" spans="1:11" ht="25.5">
      <c r="A1724" s="410" t="s">
        <v>8055</v>
      </c>
      <c r="B1724" s="412">
        <v>11</v>
      </c>
      <c r="C1724" s="412">
        <v>2025</v>
      </c>
      <c r="D1724" s="443"/>
      <c r="E1724" s="469" t="s">
        <v>8056</v>
      </c>
      <c r="F1724" s="464"/>
      <c r="G1724" s="443" t="s">
        <v>8057</v>
      </c>
      <c r="H1724" s="412" t="s">
        <v>7076</v>
      </c>
      <c r="I1724" s="857"/>
      <c r="J1724" s="416"/>
      <c r="K1724" s="418" t="s">
        <v>518</v>
      </c>
    </row>
    <row r="1725" spans="1:11" ht="16.5">
      <c r="A1725" s="410" t="s">
        <v>8058</v>
      </c>
      <c r="B1725" s="412">
        <v>11</v>
      </c>
      <c r="C1725" s="412">
        <v>2025</v>
      </c>
      <c r="D1725" s="443"/>
      <c r="E1725" s="469" t="s">
        <v>8059</v>
      </c>
      <c r="F1725" s="464"/>
      <c r="G1725" s="443" t="s">
        <v>8060</v>
      </c>
      <c r="H1725" s="412" t="s">
        <v>7076</v>
      </c>
      <c r="I1725" s="857"/>
      <c r="J1725" s="416"/>
      <c r="K1725" s="418" t="s">
        <v>518</v>
      </c>
    </row>
    <row r="1726" spans="1:11" ht="16.5">
      <c r="A1726" s="410" t="s">
        <v>8061</v>
      </c>
      <c r="B1726" s="412">
        <v>11</v>
      </c>
      <c r="C1726" s="412">
        <v>2025</v>
      </c>
      <c r="D1726" s="443"/>
      <c r="E1726" s="469" t="s">
        <v>8062</v>
      </c>
      <c r="F1726" s="464"/>
      <c r="G1726" s="443" t="s">
        <v>8063</v>
      </c>
      <c r="H1726" s="412" t="s">
        <v>7076</v>
      </c>
      <c r="I1726" s="857"/>
      <c r="J1726" s="416"/>
      <c r="K1726" s="418" t="s">
        <v>518</v>
      </c>
    </row>
    <row r="1727" spans="1:11" ht="16.5">
      <c r="A1727" s="410" t="s">
        <v>8064</v>
      </c>
      <c r="B1727" s="412">
        <v>11</v>
      </c>
      <c r="C1727" s="412">
        <v>2025</v>
      </c>
      <c r="D1727" s="443"/>
      <c r="E1727" s="469" t="s">
        <v>8065</v>
      </c>
      <c r="F1727" s="464"/>
      <c r="G1727" s="443" t="s">
        <v>8066</v>
      </c>
      <c r="H1727" s="412" t="s">
        <v>7076</v>
      </c>
      <c r="I1727" s="857"/>
      <c r="J1727" s="416"/>
      <c r="K1727" s="418" t="s">
        <v>518</v>
      </c>
    </row>
    <row r="1728" spans="1:11" ht="25.5">
      <c r="A1728" s="410" t="s">
        <v>8067</v>
      </c>
      <c r="B1728" s="412">
        <v>11</v>
      </c>
      <c r="C1728" s="412">
        <v>2025</v>
      </c>
      <c r="D1728" s="443"/>
      <c r="E1728" s="469" t="s">
        <v>8068</v>
      </c>
      <c r="F1728" s="464"/>
      <c r="G1728" s="443" t="s">
        <v>8069</v>
      </c>
      <c r="H1728" s="412" t="s">
        <v>7076</v>
      </c>
      <c r="I1728" s="857"/>
      <c r="J1728" s="416"/>
      <c r="K1728" s="418" t="s">
        <v>518</v>
      </c>
    </row>
    <row r="1729" spans="1:11" ht="16.5">
      <c r="A1729" s="410" t="s">
        <v>8070</v>
      </c>
      <c r="B1729" s="412">
        <v>11</v>
      </c>
      <c r="C1729" s="412">
        <v>2025</v>
      </c>
      <c r="D1729" s="443"/>
      <c r="E1729" s="469" t="s">
        <v>8071</v>
      </c>
      <c r="F1729" s="464"/>
      <c r="G1729" s="443" t="s">
        <v>8072</v>
      </c>
      <c r="H1729" s="412" t="s">
        <v>7076</v>
      </c>
      <c r="I1729" s="857"/>
      <c r="J1729" s="416"/>
      <c r="K1729" s="418" t="s">
        <v>518</v>
      </c>
    </row>
    <row r="1730" spans="1:11" ht="16.5">
      <c r="A1730" s="410" t="s">
        <v>8073</v>
      </c>
      <c r="B1730" s="412">
        <v>11</v>
      </c>
      <c r="C1730" s="412">
        <v>2025</v>
      </c>
      <c r="D1730" s="443"/>
      <c r="E1730" s="469" t="s">
        <v>8074</v>
      </c>
      <c r="F1730" s="464"/>
      <c r="G1730" s="443" t="s">
        <v>8075</v>
      </c>
      <c r="H1730" s="412" t="s">
        <v>7076</v>
      </c>
      <c r="I1730" s="857"/>
      <c r="J1730" s="416"/>
      <c r="K1730" s="418" t="s">
        <v>518</v>
      </c>
    </row>
    <row r="1731" spans="1:11" ht="16.5">
      <c r="A1731" s="410" t="s">
        <v>8076</v>
      </c>
      <c r="B1731" s="412">
        <v>11</v>
      </c>
      <c r="C1731" s="412">
        <v>2025</v>
      </c>
      <c r="D1731" s="443"/>
      <c r="E1731" s="469" t="s">
        <v>8077</v>
      </c>
      <c r="F1731" s="464"/>
      <c r="G1731" s="443" t="s">
        <v>8078</v>
      </c>
      <c r="H1731" s="412" t="s">
        <v>7957</v>
      </c>
      <c r="I1731" s="857"/>
      <c r="J1731" s="416"/>
      <c r="K1731" s="418" t="s">
        <v>518</v>
      </c>
    </row>
    <row r="1732" spans="1:11" ht="16.5">
      <c r="A1732" s="410" t="s">
        <v>8079</v>
      </c>
      <c r="B1732" s="412">
        <v>11</v>
      </c>
      <c r="C1732" s="412">
        <v>2025</v>
      </c>
      <c r="D1732" s="443"/>
      <c r="E1732" s="469" t="s">
        <v>8080</v>
      </c>
      <c r="F1732" s="464"/>
      <c r="G1732" s="443" t="s">
        <v>8081</v>
      </c>
      <c r="H1732" s="412" t="s">
        <v>7957</v>
      </c>
      <c r="I1732" s="857"/>
      <c r="J1732" s="416"/>
      <c r="K1732" s="418" t="s">
        <v>518</v>
      </c>
    </row>
    <row r="1733" spans="1:11" ht="16.5">
      <c r="A1733" s="410" t="s">
        <v>8082</v>
      </c>
      <c r="B1733" s="412">
        <v>11</v>
      </c>
      <c r="C1733" s="412">
        <v>2025</v>
      </c>
      <c r="D1733" s="443"/>
      <c r="E1733" s="469" t="s">
        <v>8083</v>
      </c>
      <c r="F1733" s="464"/>
      <c r="G1733" s="443" t="s">
        <v>8084</v>
      </c>
      <c r="H1733" s="412" t="s">
        <v>8085</v>
      </c>
      <c r="I1733" s="857"/>
      <c r="J1733" s="416"/>
      <c r="K1733" s="418" t="s">
        <v>518</v>
      </c>
    </row>
    <row r="1734" spans="1:11" ht="16.5">
      <c r="A1734" s="410" t="s">
        <v>8086</v>
      </c>
      <c r="B1734" s="412">
        <v>11</v>
      </c>
      <c r="C1734" s="412">
        <v>2025</v>
      </c>
      <c r="D1734" s="443"/>
      <c r="E1734" s="469" t="s">
        <v>8087</v>
      </c>
      <c r="F1734" s="464"/>
      <c r="G1734" s="443" t="s">
        <v>8088</v>
      </c>
      <c r="H1734" s="412" t="s">
        <v>7957</v>
      </c>
      <c r="I1734" s="857"/>
      <c r="J1734" s="416"/>
      <c r="K1734" s="418" t="s">
        <v>518</v>
      </c>
    </row>
    <row r="1735" spans="1:11" ht="16.5">
      <c r="A1735" s="410" t="s">
        <v>8089</v>
      </c>
      <c r="B1735" s="412">
        <v>11</v>
      </c>
      <c r="C1735" s="412">
        <v>2025</v>
      </c>
      <c r="D1735" s="443"/>
      <c r="E1735" s="469" t="s">
        <v>8090</v>
      </c>
      <c r="F1735" s="464"/>
      <c r="G1735" s="443" t="s">
        <v>8091</v>
      </c>
      <c r="H1735" s="412" t="s">
        <v>7076</v>
      </c>
      <c r="I1735" s="857"/>
      <c r="J1735" s="416"/>
      <c r="K1735" s="418" t="s">
        <v>518</v>
      </c>
    </row>
    <row r="1736" spans="1:11" ht="16.5">
      <c r="A1736" s="410" t="s">
        <v>8092</v>
      </c>
      <c r="B1736" s="412">
        <v>11</v>
      </c>
      <c r="C1736" s="412">
        <v>2025</v>
      </c>
      <c r="D1736" s="443"/>
      <c r="E1736" s="469" t="s">
        <v>8093</v>
      </c>
      <c r="F1736" s="464"/>
      <c r="G1736" s="443" t="s">
        <v>8094</v>
      </c>
      <c r="H1736" s="412" t="s">
        <v>7076</v>
      </c>
      <c r="I1736" s="857"/>
      <c r="J1736" s="416"/>
      <c r="K1736" s="418" t="s">
        <v>518</v>
      </c>
    </row>
    <row r="1737" spans="1:11" ht="16.5">
      <c r="A1737" s="410" t="s">
        <v>8095</v>
      </c>
      <c r="B1737" s="412">
        <v>11</v>
      </c>
      <c r="C1737" s="412">
        <v>2025</v>
      </c>
      <c r="D1737" s="443"/>
      <c r="E1737" s="469" t="s">
        <v>8096</v>
      </c>
      <c r="F1737" s="464"/>
      <c r="G1737" s="443" t="s">
        <v>8097</v>
      </c>
      <c r="H1737" s="412" t="s">
        <v>7076</v>
      </c>
      <c r="I1737" s="857"/>
      <c r="J1737" s="416"/>
      <c r="K1737" s="418" t="s">
        <v>518</v>
      </c>
    </row>
    <row r="1738" spans="1:11" ht="16.5">
      <c r="A1738" s="410" t="s">
        <v>8098</v>
      </c>
      <c r="B1738" s="412">
        <v>11</v>
      </c>
      <c r="C1738" s="412">
        <v>2025</v>
      </c>
      <c r="D1738" s="443"/>
      <c r="E1738" s="469" t="s">
        <v>8099</v>
      </c>
      <c r="F1738" s="464"/>
      <c r="G1738" s="443" t="s">
        <v>8100</v>
      </c>
      <c r="H1738" s="412" t="s">
        <v>7076</v>
      </c>
      <c r="I1738" s="857"/>
      <c r="J1738" s="416"/>
      <c r="K1738" s="418" t="s">
        <v>518</v>
      </c>
    </row>
    <row r="1739" spans="1:11" ht="25.5">
      <c r="A1739" s="410" t="s">
        <v>8101</v>
      </c>
      <c r="B1739" s="412">
        <v>11</v>
      </c>
      <c r="C1739" s="412">
        <v>2025</v>
      </c>
      <c r="D1739" s="443"/>
      <c r="E1739" s="469" t="s">
        <v>8102</v>
      </c>
      <c r="F1739" s="464"/>
      <c r="G1739" s="443" t="s">
        <v>8103</v>
      </c>
      <c r="H1739" s="412" t="s">
        <v>7076</v>
      </c>
      <c r="I1739" s="857"/>
      <c r="J1739" s="416"/>
      <c r="K1739" s="418" t="s">
        <v>518</v>
      </c>
    </row>
    <row r="1740" spans="1:11" ht="25.5">
      <c r="A1740" s="410" t="s">
        <v>8104</v>
      </c>
      <c r="B1740" s="412">
        <v>11</v>
      </c>
      <c r="C1740" s="412">
        <v>2025</v>
      </c>
      <c r="D1740" s="443"/>
      <c r="E1740" s="469" t="s">
        <v>8105</v>
      </c>
      <c r="F1740" s="464"/>
      <c r="G1740" s="443" t="s">
        <v>8106</v>
      </c>
      <c r="H1740" s="412" t="s">
        <v>7076</v>
      </c>
      <c r="I1740" s="857"/>
      <c r="J1740" s="416"/>
      <c r="K1740" s="418" t="s">
        <v>518</v>
      </c>
    </row>
    <row r="1741" spans="1:11" ht="16.5">
      <c r="A1741" s="410" t="s">
        <v>8107</v>
      </c>
      <c r="B1741" s="412">
        <v>11</v>
      </c>
      <c r="C1741" s="412">
        <v>2025</v>
      </c>
      <c r="D1741" s="443"/>
      <c r="E1741" s="469" t="s">
        <v>8108</v>
      </c>
      <c r="F1741" s="464"/>
      <c r="G1741" s="443" t="s">
        <v>8109</v>
      </c>
      <c r="H1741" s="412" t="s">
        <v>7076</v>
      </c>
      <c r="I1741" s="857"/>
      <c r="J1741" s="416"/>
      <c r="K1741" s="418" t="s">
        <v>518</v>
      </c>
    </row>
    <row r="1742" spans="1:11" ht="16.5">
      <c r="A1742" s="410" t="s">
        <v>8110</v>
      </c>
      <c r="B1742" s="412">
        <v>11</v>
      </c>
      <c r="C1742" s="412">
        <v>2025</v>
      </c>
      <c r="D1742" s="443"/>
      <c r="E1742" s="469" t="s">
        <v>8111</v>
      </c>
      <c r="F1742" s="464"/>
      <c r="G1742" s="443" t="s">
        <v>8103</v>
      </c>
      <c r="H1742" s="412" t="s">
        <v>7076</v>
      </c>
      <c r="I1742" s="857"/>
      <c r="J1742" s="416"/>
      <c r="K1742" s="418" t="s">
        <v>518</v>
      </c>
    </row>
    <row r="1743" spans="1:11" ht="16.5">
      <c r="A1743" s="410" t="s">
        <v>8112</v>
      </c>
      <c r="B1743" s="412">
        <v>11</v>
      </c>
      <c r="C1743" s="412">
        <v>2025</v>
      </c>
      <c r="D1743" s="443"/>
      <c r="E1743" s="469" t="s">
        <v>8113</v>
      </c>
      <c r="F1743" s="464"/>
      <c r="G1743" s="443" t="s">
        <v>8114</v>
      </c>
      <c r="H1743" s="412" t="s">
        <v>7076</v>
      </c>
      <c r="I1743" s="857"/>
      <c r="J1743" s="416"/>
      <c r="K1743" s="418" t="s">
        <v>518</v>
      </c>
    </row>
    <row r="1744" spans="1:11" ht="25.5">
      <c r="A1744" s="410" t="s">
        <v>8115</v>
      </c>
      <c r="B1744" s="412">
        <v>11</v>
      </c>
      <c r="C1744" s="412">
        <v>2025</v>
      </c>
      <c r="D1744" s="443"/>
      <c r="E1744" s="469" t="s">
        <v>8116</v>
      </c>
      <c r="F1744" s="464"/>
      <c r="G1744" s="443" t="s">
        <v>8117</v>
      </c>
      <c r="H1744" s="412" t="s">
        <v>7076</v>
      </c>
      <c r="I1744" s="857"/>
      <c r="J1744" s="416"/>
      <c r="K1744" s="418" t="s">
        <v>518</v>
      </c>
    </row>
    <row r="1745" spans="1:11" ht="16.5">
      <c r="A1745" s="410" t="s">
        <v>8118</v>
      </c>
      <c r="B1745" s="412">
        <v>11</v>
      </c>
      <c r="C1745" s="412">
        <v>2025</v>
      </c>
      <c r="D1745" s="443"/>
      <c r="E1745" s="469" t="s">
        <v>8119</v>
      </c>
      <c r="F1745" s="464"/>
      <c r="G1745" s="443" t="s">
        <v>8120</v>
      </c>
      <c r="H1745" s="412" t="s">
        <v>7076</v>
      </c>
      <c r="I1745" s="857"/>
      <c r="J1745" s="416"/>
      <c r="K1745" s="418" t="s">
        <v>518</v>
      </c>
    </row>
    <row r="1746" spans="1:11" ht="16.5">
      <c r="A1746" s="410" t="s">
        <v>8121</v>
      </c>
      <c r="B1746" s="412">
        <v>11</v>
      </c>
      <c r="C1746" s="412">
        <v>2025</v>
      </c>
      <c r="D1746" s="443"/>
      <c r="E1746" s="469" t="s">
        <v>8122</v>
      </c>
      <c r="F1746" s="464"/>
      <c r="G1746" s="443" t="s">
        <v>8120</v>
      </c>
      <c r="H1746" s="412" t="s">
        <v>7076</v>
      </c>
      <c r="I1746" s="857"/>
      <c r="J1746" s="416"/>
      <c r="K1746" s="418" t="s">
        <v>518</v>
      </c>
    </row>
    <row r="1747" spans="1:11" ht="16.5">
      <c r="A1747" s="410" t="s">
        <v>8123</v>
      </c>
      <c r="B1747" s="412">
        <v>11</v>
      </c>
      <c r="C1747" s="412">
        <v>2025</v>
      </c>
      <c r="D1747" s="443"/>
      <c r="E1747" s="469" t="s">
        <v>8124</v>
      </c>
      <c r="F1747" s="464"/>
      <c r="G1747" s="443" t="s">
        <v>8125</v>
      </c>
      <c r="H1747" s="412" t="s">
        <v>7076</v>
      </c>
      <c r="I1747" s="857"/>
      <c r="J1747" s="416"/>
      <c r="K1747" s="418" t="s">
        <v>518</v>
      </c>
    </row>
    <row r="1748" spans="1:11" ht="16.5">
      <c r="A1748" s="410" t="s">
        <v>8126</v>
      </c>
      <c r="B1748" s="412">
        <v>11</v>
      </c>
      <c r="C1748" s="412">
        <v>2025</v>
      </c>
      <c r="D1748" s="443"/>
      <c r="E1748" s="469" t="s">
        <v>8127</v>
      </c>
      <c r="F1748" s="464"/>
      <c r="G1748" s="443" t="s">
        <v>8128</v>
      </c>
      <c r="H1748" s="412" t="s">
        <v>7076</v>
      </c>
      <c r="I1748" s="857"/>
      <c r="J1748" s="416"/>
      <c r="K1748" s="418" t="s">
        <v>518</v>
      </c>
    </row>
    <row r="1749" spans="1:11" ht="25.5">
      <c r="A1749" s="410" t="s">
        <v>8129</v>
      </c>
      <c r="B1749" s="412">
        <v>11</v>
      </c>
      <c r="C1749" s="412">
        <v>2025</v>
      </c>
      <c r="D1749" s="443"/>
      <c r="E1749" s="469" t="s">
        <v>8130</v>
      </c>
      <c r="F1749" s="464"/>
      <c r="G1749" s="443" t="s">
        <v>8094</v>
      </c>
      <c r="H1749" s="412" t="s">
        <v>7076</v>
      </c>
      <c r="I1749" s="857"/>
      <c r="J1749" s="416"/>
      <c r="K1749" s="418" t="s">
        <v>518</v>
      </c>
    </row>
    <row r="1750" spans="1:11" ht="16.5">
      <c r="A1750" s="410" t="s">
        <v>8131</v>
      </c>
      <c r="B1750" s="412">
        <v>11</v>
      </c>
      <c r="C1750" s="412">
        <v>2025</v>
      </c>
      <c r="D1750" s="443"/>
      <c r="E1750" s="469" t="s">
        <v>8132</v>
      </c>
      <c r="F1750" s="464"/>
      <c r="G1750" s="443" t="s">
        <v>8100</v>
      </c>
      <c r="H1750" s="412" t="s">
        <v>7076</v>
      </c>
      <c r="I1750" s="857"/>
      <c r="J1750" s="416"/>
      <c r="K1750" s="418" t="s">
        <v>518</v>
      </c>
    </row>
    <row r="1751" spans="1:11" ht="16.5">
      <c r="A1751" s="410" t="s">
        <v>8133</v>
      </c>
      <c r="B1751" s="412">
        <v>11</v>
      </c>
      <c r="C1751" s="412">
        <v>2025</v>
      </c>
      <c r="D1751" s="443"/>
      <c r="E1751" s="469" t="s">
        <v>8134</v>
      </c>
      <c r="F1751" s="464"/>
      <c r="G1751" s="443" t="s">
        <v>8135</v>
      </c>
      <c r="H1751" s="412" t="s">
        <v>7076</v>
      </c>
      <c r="I1751" s="857"/>
      <c r="J1751" s="416"/>
      <c r="K1751" s="418" t="s">
        <v>518</v>
      </c>
    </row>
    <row r="1752" spans="1:11" ht="25.5">
      <c r="A1752" s="410" t="s">
        <v>8136</v>
      </c>
      <c r="B1752" s="412">
        <v>11</v>
      </c>
      <c r="C1752" s="412">
        <v>2025</v>
      </c>
      <c r="D1752" s="443"/>
      <c r="E1752" s="469" t="s">
        <v>8137</v>
      </c>
      <c r="F1752" s="464"/>
      <c r="G1752" s="443"/>
      <c r="H1752" s="412" t="s">
        <v>7957</v>
      </c>
      <c r="I1752" s="857"/>
      <c r="J1752" s="416"/>
      <c r="K1752" s="418" t="s">
        <v>518</v>
      </c>
    </row>
    <row r="1753" spans="1:11" ht="38.25">
      <c r="A1753" s="410" t="s">
        <v>8138</v>
      </c>
      <c r="B1753" s="412">
        <v>11</v>
      </c>
      <c r="C1753" s="412">
        <v>2025</v>
      </c>
      <c r="D1753" s="443"/>
      <c r="E1753" s="469" t="s">
        <v>8139</v>
      </c>
      <c r="F1753" s="464"/>
      <c r="G1753" s="443"/>
      <c r="H1753" s="412" t="s">
        <v>7957</v>
      </c>
      <c r="I1753" s="857"/>
      <c r="J1753" s="416"/>
      <c r="K1753" s="418" t="s">
        <v>518</v>
      </c>
    </row>
    <row r="1754" spans="1:11" ht="25.5">
      <c r="A1754" s="410" t="s">
        <v>8140</v>
      </c>
      <c r="B1754" s="412">
        <v>11</v>
      </c>
      <c r="C1754" s="412">
        <v>2025</v>
      </c>
      <c r="D1754" s="443"/>
      <c r="E1754" s="469" t="s">
        <v>8141</v>
      </c>
      <c r="F1754" s="464"/>
      <c r="G1754" s="443"/>
      <c r="H1754" s="412" t="s">
        <v>7957</v>
      </c>
      <c r="I1754" s="857"/>
      <c r="J1754" s="416"/>
      <c r="K1754" s="418" t="s">
        <v>518</v>
      </c>
    </row>
    <row r="1755" spans="1:11" ht="25.5">
      <c r="A1755" s="410" t="s">
        <v>8142</v>
      </c>
      <c r="B1755" s="412">
        <v>11</v>
      </c>
      <c r="C1755" s="412">
        <v>2025</v>
      </c>
      <c r="D1755" s="443"/>
      <c r="E1755" s="469" t="s">
        <v>8143</v>
      </c>
      <c r="F1755" s="464"/>
      <c r="G1755" s="443"/>
      <c r="H1755" s="412" t="s">
        <v>7957</v>
      </c>
      <c r="I1755" s="857"/>
      <c r="J1755" s="416"/>
      <c r="K1755" s="418" t="s">
        <v>518</v>
      </c>
    </row>
    <row r="1756" spans="1:11" ht="25.5">
      <c r="A1756" s="410" t="s">
        <v>8144</v>
      </c>
      <c r="B1756" s="412">
        <v>11</v>
      </c>
      <c r="C1756" s="412">
        <v>2025</v>
      </c>
      <c r="D1756" s="443"/>
      <c r="E1756" s="469" t="s">
        <v>8145</v>
      </c>
      <c r="F1756" s="464"/>
      <c r="G1756" s="443"/>
      <c r="H1756" s="412" t="s">
        <v>7957</v>
      </c>
      <c r="I1756" s="857"/>
      <c r="J1756" s="416"/>
      <c r="K1756" s="418" t="s">
        <v>518</v>
      </c>
    </row>
    <row r="1757" spans="1:11" ht="25.5">
      <c r="A1757" s="410" t="s">
        <v>8146</v>
      </c>
      <c r="B1757" s="412">
        <v>11</v>
      </c>
      <c r="C1757" s="412">
        <v>2025</v>
      </c>
      <c r="D1757" s="443"/>
      <c r="E1757" s="469" t="s">
        <v>8147</v>
      </c>
      <c r="F1757" s="464"/>
      <c r="G1757" s="443"/>
      <c r="H1757" s="412" t="s">
        <v>7957</v>
      </c>
      <c r="I1757" s="857"/>
      <c r="J1757" s="416"/>
      <c r="K1757" s="418" t="s">
        <v>518</v>
      </c>
    </row>
    <row r="1758" spans="1:11" ht="25.5">
      <c r="A1758" s="410" t="s">
        <v>8148</v>
      </c>
      <c r="B1758" s="412">
        <v>11</v>
      </c>
      <c r="C1758" s="412">
        <v>2025</v>
      </c>
      <c r="D1758" s="443"/>
      <c r="E1758" s="469" t="s">
        <v>8149</v>
      </c>
      <c r="F1758" s="464"/>
      <c r="G1758" s="443"/>
      <c r="H1758" s="412" t="s">
        <v>7957</v>
      </c>
      <c r="I1758" s="857"/>
      <c r="J1758" s="416"/>
      <c r="K1758" s="418" t="s">
        <v>518</v>
      </c>
    </row>
    <row r="1759" spans="1:11" ht="25.5">
      <c r="A1759" s="410" t="s">
        <v>8150</v>
      </c>
      <c r="B1759" s="412">
        <v>11</v>
      </c>
      <c r="C1759" s="412">
        <v>2025</v>
      </c>
      <c r="D1759" s="443"/>
      <c r="E1759" s="469" t="s">
        <v>8151</v>
      </c>
      <c r="F1759" s="464"/>
      <c r="G1759" s="443"/>
      <c r="H1759" s="412" t="s">
        <v>7957</v>
      </c>
      <c r="I1759" s="857"/>
      <c r="J1759" s="416"/>
      <c r="K1759" s="418" t="s">
        <v>518</v>
      </c>
    </row>
    <row r="1760" spans="1:11" ht="16.5">
      <c r="A1760" s="410" t="s">
        <v>8152</v>
      </c>
      <c r="B1760" s="412">
        <v>11</v>
      </c>
      <c r="C1760" s="412">
        <v>2025</v>
      </c>
      <c r="D1760" s="443"/>
      <c r="E1760" s="469" t="s">
        <v>8153</v>
      </c>
      <c r="F1760" s="464"/>
      <c r="G1760" s="443" t="s">
        <v>7715</v>
      </c>
      <c r="H1760" s="412" t="s">
        <v>7957</v>
      </c>
      <c r="I1760" s="857"/>
      <c r="J1760" s="416"/>
      <c r="K1760" s="418" t="s">
        <v>518</v>
      </c>
    </row>
    <row r="1761" spans="1:11" ht="38.25">
      <c r="A1761" s="410" t="s">
        <v>8154</v>
      </c>
      <c r="B1761" s="412">
        <v>11</v>
      </c>
      <c r="C1761" s="412">
        <v>2025</v>
      </c>
      <c r="D1761" s="443"/>
      <c r="E1761" s="469" t="s">
        <v>8155</v>
      </c>
      <c r="F1761" s="464"/>
      <c r="G1761" s="443" t="s">
        <v>7715</v>
      </c>
      <c r="H1761" s="412" t="s">
        <v>7957</v>
      </c>
      <c r="I1761" s="857"/>
      <c r="J1761" s="416"/>
      <c r="K1761" s="418" t="s">
        <v>518</v>
      </c>
    </row>
    <row r="1762" spans="1:11" ht="38.25">
      <c r="A1762" s="410" t="s">
        <v>8156</v>
      </c>
      <c r="B1762" s="412">
        <v>11</v>
      </c>
      <c r="C1762" s="412">
        <v>2025</v>
      </c>
      <c r="D1762" s="443"/>
      <c r="E1762" s="469" t="s">
        <v>8157</v>
      </c>
      <c r="F1762" s="464"/>
      <c r="G1762" s="443" t="s">
        <v>8158</v>
      </c>
      <c r="H1762" s="412" t="s">
        <v>7957</v>
      </c>
      <c r="I1762" s="857"/>
      <c r="J1762" s="416"/>
      <c r="K1762" s="418" t="s">
        <v>518</v>
      </c>
    </row>
    <row r="1763" spans="1:11" ht="16.5">
      <c r="A1763" s="410" t="s">
        <v>8159</v>
      </c>
      <c r="B1763" s="412">
        <v>11</v>
      </c>
      <c r="C1763" s="412">
        <v>2025</v>
      </c>
      <c r="D1763" s="443"/>
      <c r="E1763" s="469" t="s">
        <v>8160</v>
      </c>
      <c r="F1763" s="464"/>
      <c r="G1763" s="443" t="s">
        <v>8161</v>
      </c>
      <c r="H1763" s="412" t="s">
        <v>8085</v>
      </c>
      <c r="I1763" s="857"/>
      <c r="J1763" s="416"/>
      <c r="K1763" s="418" t="s">
        <v>518</v>
      </c>
    </row>
    <row r="1764" spans="1:11" ht="25.5">
      <c r="A1764" s="410" t="s">
        <v>8162</v>
      </c>
      <c r="B1764" s="412">
        <v>11</v>
      </c>
      <c r="C1764" s="412">
        <v>2025</v>
      </c>
      <c r="D1764" s="443"/>
      <c r="E1764" s="469" t="s">
        <v>8163</v>
      </c>
      <c r="F1764" s="464"/>
      <c r="G1764" s="443" t="s">
        <v>8164</v>
      </c>
      <c r="H1764" s="412" t="s">
        <v>7957</v>
      </c>
      <c r="I1764" s="857"/>
      <c r="J1764" s="416"/>
      <c r="K1764" s="418" t="s">
        <v>518</v>
      </c>
    </row>
    <row r="1765" spans="1:11" ht="16.5">
      <c r="A1765" s="410" t="s">
        <v>8165</v>
      </c>
      <c r="B1765" s="412">
        <v>11</v>
      </c>
      <c r="C1765" s="412">
        <v>2025</v>
      </c>
      <c r="D1765" s="443"/>
      <c r="E1765" s="469" t="s">
        <v>8166</v>
      </c>
      <c r="F1765" s="464"/>
      <c r="G1765" s="443" t="s">
        <v>8167</v>
      </c>
      <c r="H1765" s="412" t="s">
        <v>7957</v>
      </c>
      <c r="I1765" s="857"/>
      <c r="J1765" s="416"/>
      <c r="K1765" s="418" t="s">
        <v>518</v>
      </c>
    </row>
    <row r="1766" spans="1:11" ht="16.5">
      <c r="A1766" s="410" t="s">
        <v>8168</v>
      </c>
      <c r="B1766" s="412">
        <v>11</v>
      </c>
      <c r="C1766" s="412">
        <v>2025</v>
      </c>
      <c r="D1766" s="443"/>
      <c r="E1766" s="469" t="s">
        <v>8169</v>
      </c>
      <c r="F1766" s="464"/>
      <c r="G1766" s="443" t="s">
        <v>8170</v>
      </c>
      <c r="H1766" s="412" t="s">
        <v>7957</v>
      </c>
      <c r="I1766" s="857"/>
      <c r="J1766" s="416"/>
      <c r="K1766" s="418" t="s">
        <v>518</v>
      </c>
    </row>
    <row r="1767" spans="1:11" ht="16.5">
      <c r="A1767" s="410" t="s">
        <v>8171</v>
      </c>
      <c r="B1767" s="412">
        <v>11</v>
      </c>
      <c r="C1767" s="412">
        <v>2025</v>
      </c>
      <c r="D1767" s="443"/>
      <c r="E1767" s="469" t="s">
        <v>8172</v>
      </c>
      <c r="F1767" s="464"/>
      <c r="G1767" s="443" t="s">
        <v>8173</v>
      </c>
      <c r="H1767" s="412" t="s">
        <v>7957</v>
      </c>
      <c r="I1767" s="857"/>
      <c r="J1767" s="416"/>
      <c r="K1767" s="418" t="s">
        <v>518</v>
      </c>
    </row>
    <row r="1768" spans="1:11" ht="16.5">
      <c r="A1768" s="410" t="s">
        <v>8174</v>
      </c>
      <c r="B1768" s="412">
        <v>11</v>
      </c>
      <c r="C1768" s="412">
        <v>2025</v>
      </c>
      <c r="D1768" s="443"/>
      <c r="E1768" s="469" t="s">
        <v>8175</v>
      </c>
      <c r="F1768" s="464"/>
      <c r="G1768" s="443" t="s">
        <v>8176</v>
      </c>
      <c r="H1768" s="412" t="s">
        <v>7957</v>
      </c>
      <c r="I1768" s="857"/>
      <c r="J1768" s="416"/>
      <c r="K1768" s="418" t="s">
        <v>518</v>
      </c>
    </row>
    <row r="1769" spans="1:11" ht="16.5">
      <c r="A1769" s="410" t="s">
        <v>8177</v>
      </c>
      <c r="B1769" s="412">
        <v>11</v>
      </c>
      <c r="C1769" s="412">
        <v>2025</v>
      </c>
      <c r="D1769" s="443"/>
      <c r="E1769" s="469" t="s">
        <v>8178</v>
      </c>
      <c r="F1769" s="464"/>
      <c r="G1769" s="443" t="s">
        <v>8179</v>
      </c>
      <c r="H1769" s="412" t="s">
        <v>7957</v>
      </c>
      <c r="I1769" s="857"/>
      <c r="J1769" s="416"/>
      <c r="K1769" s="418" t="s">
        <v>518</v>
      </c>
    </row>
    <row r="1770" spans="1:11" ht="16.5">
      <c r="A1770" s="410" t="s">
        <v>8180</v>
      </c>
      <c r="B1770" s="412">
        <v>11</v>
      </c>
      <c r="C1770" s="412">
        <v>2025</v>
      </c>
      <c r="D1770" s="443"/>
      <c r="E1770" s="469" t="s">
        <v>8181</v>
      </c>
      <c r="F1770" s="464"/>
      <c r="G1770" s="443" t="s">
        <v>8182</v>
      </c>
      <c r="H1770" s="412" t="s">
        <v>7957</v>
      </c>
      <c r="I1770" s="857"/>
      <c r="J1770" s="416"/>
      <c r="K1770" s="418" t="s">
        <v>518</v>
      </c>
    </row>
    <row r="1771" spans="1:11" ht="16.5">
      <c r="A1771" s="410" t="s">
        <v>8183</v>
      </c>
      <c r="B1771" s="412">
        <v>11</v>
      </c>
      <c r="C1771" s="412">
        <v>2025</v>
      </c>
      <c r="D1771" s="443"/>
      <c r="E1771" s="469" t="s">
        <v>8184</v>
      </c>
      <c r="F1771" s="464"/>
      <c r="G1771" s="443" t="s">
        <v>8185</v>
      </c>
      <c r="H1771" s="412" t="s">
        <v>7957</v>
      </c>
      <c r="I1771" s="857"/>
      <c r="J1771" s="416"/>
      <c r="K1771" s="418" t="s">
        <v>518</v>
      </c>
    </row>
    <row r="1772" spans="1:11" ht="16.5">
      <c r="A1772" s="410" t="s">
        <v>8186</v>
      </c>
      <c r="B1772" s="412">
        <v>11</v>
      </c>
      <c r="C1772" s="412">
        <v>2025</v>
      </c>
      <c r="D1772" s="443"/>
      <c r="E1772" s="469" t="s">
        <v>8187</v>
      </c>
      <c r="F1772" s="464"/>
      <c r="G1772" s="443" t="s">
        <v>8188</v>
      </c>
      <c r="H1772" s="412" t="s">
        <v>7957</v>
      </c>
      <c r="I1772" s="857"/>
      <c r="J1772" s="416"/>
      <c r="K1772" s="418" t="s">
        <v>518</v>
      </c>
    </row>
    <row r="1773" spans="1:11" ht="16.5">
      <c r="A1773" s="410" t="s">
        <v>8189</v>
      </c>
      <c r="B1773" s="412">
        <v>11</v>
      </c>
      <c r="C1773" s="412">
        <v>2025</v>
      </c>
      <c r="D1773" s="443"/>
      <c r="E1773" s="469" t="s">
        <v>8190</v>
      </c>
      <c r="F1773" s="464"/>
      <c r="G1773" s="443" t="s">
        <v>8191</v>
      </c>
      <c r="H1773" s="412" t="s">
        <v>7957</v>
      </c>
      <c r="I1773" s="857"/>
      <c r="J1773" s="416"/>
      <c r="K1773" s="418" t="s">
        <v>518</v>
      </c>
    </row>
    <row r="1774" spans="1:11" ht="16.5">
      <c r="A1774" s="410" t="s">
        <v>8192</v>
      </c>
      <c r="B1774" s="412">
        <v>11</v>
      </c>
      <c r="C1774" s="412">
        <v>2025</v>
      </c>
      <c r="D1774" s="443"/>
      <c r="E1774" s="469" t="s">
        <v>8193</v>
      </c>
      <c r="F1774" s="464"/>
      <c r="G1774" s="443" t="s">
        <v>8194</v>
      </c>
      <c r="H1774" s="412" t="s">
        <v>7957</v>
      </c>
      <c r="I1774" s="857"/>
      <c r="J1774" s="416"/>
      <c r="K1774" s="418" t="s">
        <v>518</v>
      </c>
    </row>
    <row r="1775" spans="1:11" ht="16.5">
      <c r="A1775" s="410" t="s">
        <v>8195</v>
      </c>
      <c r="B1775" s="412">
        <v>11</v>
      </c>
      <c r="C1775" s="412">
        <v>2025</v>
      </c>
      <c r="D1775" s="443"/>
      <c r="E1775" s="469" t="s">
        <v>8196</v>
      </c>
      <c r="F1775" s="464"/>
      <c r="G1775" s="443" t="s">
        <v>8182</v>
      </c>
      <c r="H1775" s="412" t="s">
        <v>7957</v>
      </c>
      <c r="I1775" s="857"/>
      <c r="J1775" s="416"/>
      <c r="K1775" s="418" t="s">
        <v>518</v>
      </c>
    </row>
    <row r="1776" spans="1:11" ht="16.5">
      <c r="A1776" s="410" t="s">
        <v>8197</v>
      </c>
      <c r="B1776" s="412">
        <v>11</v>
      </c>
      <c r="C1776" s="412">
        <v>2025</v>
      </c>
      <c r="D1776" s="443"/>
      <c r="E1776" s="469" t="s">
        <v>8198</v>
      </c>
      <c r="F1776" s="464"/>
      <c r="G1776" s="443" t="s">
        <v>8182</v>
      </c>
      <c r="H1776" s="412" t="s">
        <v>7957</v>
      </c>
      <c r="I1776" s="857"/>
      <c r="J1776" s="416"/>
      <c r="K1776" s="418" t="s">
        <v>518</v>
      </c>
    </row>
    <row r="1777" spans="1:11" ht="25.5">
      <c r="A1777" s="410" t="s">
        <v>8199</v>
      </c>
      <c r="B1777" s="412">
        <v>11</v>
      </c>
      <c r="C1777" s="412">
        <v>2025</v>
      </c>
      <c r="D1777" s="443"/>
      <c r="E1777" s="469" t="s">
        <v>8200</v>
      </c>
      <c r="F1777" s="464"/>
      <c r="G1777" s="443"/>
      <c r="H1777" s="412" t="s">
        <v>7957</v>
      </c>
      <c r="I1777" s="857"/>
      <c r="J1777" s="416"/>
      <c r="K1777" s="418" t="s">
        <v>518</v>
      </c>
    </row>
    <row r="1778" spans="1:11" ht="38.25">
      <c r="A1778" s="410" t="s">
        <v>8201</v>
      </c>
      <c r="B1778" s="412">
        <v>11</v>
      </c>
      <c r="C1778" s="412">
        <v>2025</v>
      </c>
      <c r="D1778" s="443"/>
      <c r="E1778" s="469" t="s">
        <v>8202</v>
      </c>
      <c r="F1778" s="464"/>
      <c r="G1778" s="443"/>
      <c r="H1778" s="412" t="s">
        <v>7957</v>
      </c>
      <c r="I1778" s="857"/>
      <c r="J1778" s="416"/>
      <c r="K1778" s="418" t="s">
        <v>518</v>
      </c>
    </row>
    <row r="1779" spans="1:11" ht="25.5">
      <c r="A1779" s="410" t="s">
        <v>8203</v>
      </c>
      <c r="B1779" s="412">
        <v>11</v>
      </c>
      <c r="C1779" s="412">
        <v>2025</v>
      </c>
      <c r="D1779" s="443"/>
      <c r="E1779" s="469" t="s">
        <v>8204</v>
      </c>
      <c r="F1779" s="464"/>
      <c r="G1779" s="443"/>
      <c r="H1779" s="412" t="s">
        <v>7957</v>
      </c>
      <c r="I1779" s="857"/>
      <c r="J1779" s="416"/>
      <c r="K1779" s="418" t="s">
        <v>518</v>
      </c>
    </row>
    <row r="1780" spans="1:11" ht="16.5">
      <c r="A1780" s="410" t="s">
        <v>8205</v>
      </c>
      <c r="B1780" s="412">
        <v>11</v>
      </c>
      <c r="C1780" s="412">
        <v>2025</v>
      </c>
      <c r="D1780" s="443"/>
      <c r="E1780" s="469" t="s">
        <v>8206</v>
      </c>
      <c r="F1780" s="464"/>
      <c r="G1780" s="443" t="s">
        <v>8207</v>
      </c>
      <c r="H1780" s="412" t="s">
        <v>7957</v>
      </c>
      <c r="I1780" s="857"/>
      <c r="J1780" s="416"/>
      <c r="K1780" s="418" t="s">
        <v>518</v>
      </c>
    </row>
    <row r="1781" spans="1:11" ht="16.5">
      <c r="A1781" s="410" t="s">
        <v>8208</v>
      </c>
      <c r="B1781" s="412">
        <v>11</v>
      </c>
      <c r="C1781" s="412">
        <v>2025</v>
      </c>
      <c r="D1781" s="443"/>
      <c r="E1781" s="469" t="s">
        <v>8209</v>
      </c>
      <c r="F1781" s="464"/>
      <c r="G1781" s="443" t="s">
        <v>8210</v>
      </c>
      <c r="H1781" s="412" t="s">
        <v>7957</v>
      </c>
      <c r="I1781" s="857"/>
      <c r="J1781" s="416"/>
      <c r="K1781" s="418" t="s">
        <v>518</v>
      </c>
    </row>
    <row r="1782" spans="1:11" ht="16.5">
      <c r="A1782" s="410" t="s">
        <v>8211</v>
      </c>
      <c r="B1782" s="412">
        <v>11</v>
      </c>
      <c r="C1782" s="412">
        <v>2025</v>
      </c>
      <c r="D1782" s="443"/>
      <c r="E1782" s="469" t="s">
        <v>8212</v>
      </c>
      <c r="F1782" s="464"/>
      <c r="G1782" s="443" t="s">
        <v>8210</v>
      </c>
      <c r="H1782" s="412" t="s">
        <v>7957</v>
      </c>
      <c r="I1782" s="857"/>
      <c r="J1782" s="416"/>
      <c r="K1782" s="418" t="s">
        <v>518</v>
      </c>
    </row>
    <row r="1783" spans="1:11" ht="16.5">
      <c r="A1783" s="410" t="s">
        <v>8213</v>
      </c>
      <c r="B1783" s="412">
        <v>11</v>
      </c>
      <c r="C1783" s="412">
        <v>2025</v>
      </c>
      <c r="D1783" s="443"/>
      <c r="E1783" s="469" t="s">
        <v>8214</v>
      </c>
      <c r="F1783" s="464"/>
      <c r="G1783" s="443" t="s">
        <v>8215</v>
      </c>
      <c r="H1783" s="412" t="s">
        <v>7957</v>
      </c>
      <c r="I1783" s="857"/>
      <c r="J1783" s="416"/>
      <c r="K1783" s="418" t="s">
        <v>518</v>
      </c>
    </row>
    <row r="1784" spans="1:11" ht="16.5">
      <c r="A1784" s="410" t="s">
        <v>8216</v>
      </c>
      <c r="B1784" s="412">
        <v>11</v>
      </c>
      <c r="C1784" s="412">
        <v>2025</v>
      </c>
      <c r="D1784" s="443"/>
      <c r="E1784" s="469" t="s">
        <v>8217</v>
      </c>
      <c r="F1784" s="464"/>
      <c r="G1784" s="443" t="s">
        <v>8218</v>
      </c>
      <c r="H1784" s="412" t="s">
        <v>7957</v>
      </c>
      <c r="I1784" s="857"/>
      <c r="J1784" s="416"/>
      <c r="K1784" s="418" t="s">
        <v>518</v>
      </c>
    </row>
    <row r="1785" spans="1:11" ht="16.5">
      <c r="A1785" s="410" t="s">
        <v>8219</v>
      </c>
      <c r="B1785" s="412">
        <v>11</v>
      </c>
      <c r="C1785" s="412">
        <v>2025</v>
      </c>
      <c r="D1785" s="443"/>
      <c r="E1785" s="469" t="s">
        <v>8220</v>
      </c>
      <c r="F1785" s="464"/>
      <c r="G1785" s="443" t="s">
        <v>8210</v>
      </c>
      <c r="H1785" s="412" t="s">
        <v>7957</v>
      </c>
      <c r="I1785" s="857"/>
      <c r="J1785" s="416"/>
      <c r="K1785" s="418" t="s">
        <v>518</v>
      </c>
    </row>
    <row r="1786" spans="1:11" ht="16.5">
      <c r="A1786" s="410" t="s">
        <v>8221</v>
      </c>
      <c r="B1786" s="412">
        <v>11</v>
      </c>
      <c r="C1786" s="412">
        <v>2025</v>
      </c>
      <c r="D1786" s="443"/>
      <c r="E1786" s="469" t="s">
        <v>8222</v>
      </c>
      <c r="F1786" s="464"/>
      <c r="G1786" s="443" t="s">
        <v>8223</v>
      </c>
      <c r="H1786" s="412" t="s">
        <v>7957</v>
      </c>
      <c r="I1786" s="857"/>
      <c r="J1786" s="416"/>
      <c r="K1786" s="418" t="s">
        <v>518</v>
      </c>
    </row>
    <row r="1787" spans="1:11" ht="16.5">
      <c r="A1787" s="410" t="s">
        <v>8224</v>
      </c>
      <c r="B1787" s="412">
        <v>11</v>
      </c>
      <c r="C1787" s="412">
        <v>2025</v>
      </c>
      <c r="D1787" s="443"/>
      <c r="E1787" s="469" t="s">
        <v>8225</v>
      </c>
      <c r="F1787" s="464"/>
      <c r="G1787" s="443" t="s">
        <v>8210</v>
      </c>
      <c r="H1787" s="412" t="s">
        <v>7076</v>
      </c>
      <c r="I1787" s="857"/>
      <c r="J1787" s="416"/>
      <c r="K1787" s="418" t="s">
        <v>518</v>
      </c>
    </row>
    <row r="1788" spans="1:11" ht="16.5">
      <c r="A1788" s="410" t="s">
        <v>8226</v>
      </c>
      <c r="B1788" s="412">
        <v>11</v>
      </c>
      <c r="C1788" s="412">
        <v>2025</v>
      </c>
      <c r="D1788" s="443"/>
      <c r="E1788" s="469" t="s">
        <v>8227</v>
      </c>
      <c r="F1788" s="464"/>
      <c r="G1788" s="402"/>
      <c r="H1788" s="412" t="s">
        <v>7957</v>
      </c>
      <c r="I1788" s="857"/>
      <c r="J1788" s="416"/>
      <c r="K1788" s="418" t="s">
        <v>518</v>
      </c>
    </row>
    <row r="1789" spans="1:11" ht="16.5">
      <c r="A1789" s="410" t="s">
        <v>8228</v>
      </c>
      <c r="B1789" s="412">
        <v>11</v>
      </c>
      <c r="C1789" s="412">
        <v>2025</v>
      </c>
      <c r="D1789" s="443"/>
      <c r="E1789" s="469" t="s">
        <v>8229</v>
      </c>
      <c r="F1789" s="464"/>
      <c r="G1789" s="443" t="s">
        <v>8230</v>
      </c>
      <c r="H1789" s="412" t="s">
        <v>7957</v>
      </c>
      <c r="I1789" s="857"/>
      <c r="J1789" s="416"/>
      <c r="K1789" s="418" t="s">
        <v>518</v>
      </c>
    </row>
    <row r="1790" spans="1:11" ht="16.5">
      <c r="A1790" s="410" t="s">
        <v>8231</v>
      </c>
      <c r="B1790" s="412">
        <v>11</v>
      </c>
      <c r="C1790" s="412">
        <v>2025</v>
      </c>
      <c r="D1790" s="443"/>
      <c r="E1790" s="469" t="s">
        <v>8232</v>
      </c>
      <c r="F1790" s="464"/>
      <c r="G1790" s="443" t="s">
        <v>8233</v>
      </c>
      <c r="H1790" s="412" t="s">
        <v>7076</v>
      </c>
      <c r="I1790" s="857"/>
      <c r="J1790" s="416"/>
      <c r="K1790" s="418" t="s">
        <v>518</v>
      </c>
    </row>
    <row r="1791" spans="1:11" ht="16.5">
      <c r="A1791" s="410" t="s">
        <v>8234</v>
      </c>
      <c r="B1791" s="412">
        <v>11</v>
      </c>
      <c r="C1791" s="412">
        <v>2025</v>
      </c>
      <c r="D1791" s="443"/>
      <c r="E1791" s="469" t="s">
        <v>8235</v>
      </c>
      <c r="F1791" s="464"/>
      <c r="G1791" s="443" t="s">
        <v>8230</v>
      </c>
      <c r="H1791" s="412" t="s">
        <v>7076</v>
      </c>
      <c r="I1791" s="857"/>
      <c r="J1791" s="416"/>
      <c r="K1791" s="418" t="s">
        <v>518</v>
      </c>
    </row>
    <row r="1792" spans="1:11" ht="16.5">
      <c r="A1792" s="410" t="s">
        <v>8236</v>
      </c>
      <c r="B1792" s="412">
        <v>11</v>
      </c>
      <c r="C1792" s="412">
        <v>2025</v>
      </c>
      <c r="D1792" s="443"/>
      <c r="E1792" s="469" t="s">
        <v>8237</v>
      </c>
      <c r="F1792" s="464"/>
      <c r="G1792" s="443" t="s">
        <v>8238</v>
      </c>
      <c r="H1792" s="412" t="s">
        <v>7076</v>
      </c>
      <c r="I1792" s="857"/>
      <c r="J1792" s="416"/>
      <c r="K1792" s="418" t="s">
        <v>518</v>
      </c>
    </row>
    <row r="1793" spans="1:11" ht="16.5">
      <c r="A1793" s="410" t="s">
        <v>8239</v>
      </c>
      <c r="B1793" s="412">
        <v>11</v>
      </c>
      <c r="C1793" s="412">
        <v>2025</v>
      </c>
      <c r="D1793" s="443"/>
      <c r="E1793" s="469" t="s">
        <v>8240</v>
      </c>
      <c r="F1793" s="464"/>
      <c r="G1793" s="443" t="s">
        <v>8238</v>
      </c>
      <c r="H1793" s="412" t="s">
        <v>7076</v>
      </c>
      <c r="I1793" s="857"/>
      <c r="J1793" s="416"/>
      <c r="K1793" s="418" t="s">
        <v>518</v>
      </c>
    </row>
    <row r="1794" spans="1:11" ht="38.25">
      <c r="A1794" s="410" t="s">
        <v>8241</v>
      </c>
      <c r="B1794" s="412">
        <v>11</v>
      </c>
      <c r="C1794" s="412">
        <v>2025</v>
      </c>
      <c r="D1794" s="443"/>
      <c r="E1794" s="469" t="s">
        <v>8242</v>
      </c>
      <c r="F1794" s="464"/>
      <c r="G1794" s="443" t="s">
        <v>8243</v>
      </c>
      <c r="H1794" s="412" t="s">
        <v>7076</v>
      </c>
      <c r="I1794" s="857"/>
      <c r="J1794" s="416"/>
      <c r="K1794" s="418" t="s">
        <v>518</v>
      </c>
    </row>
    <row r="1795" spans="1:11" ht="16.5">
      <c r="A1795" s="410" t="s">
        <v>8244</v>
      </c>
      <c r="B1795" s="412">
        <v>11</v>
      </c>
      <c r="C1795" s="412">
        <v>2025</v>
      </c>
      <c r="D1795" s="443"/>
      <c r="E1795" s="469" t="s">
        <v>8245</v>
      </c>
      <c r="F1795" s="464"/>
      <c r="G1795" s="443" t="s">
        <v>7715</v>
      </c>
      <c r="H1795" s="412" t="s">
        <v>8085</v>
      </c>
      <c r="I1795" s="857"/>
      <c r="J1795" s="416"/>
      <c r="K1795" s="418" t="s">
        <v>518</v>
      </c>
    </row>
    <row r="1796" spans="1:11" ht="16.5">
      <c r="A1796" s="410" t="s">
        <v>8246</v>
      </c>
      <c r="B1796" s="412">
        <v>11</v>
      </c>
      <c r="C1796" s="412">
        <v>2025</v>
      </c>
      <c r="D1796" s="443"/>
      <c r="E1796" s="469" t="s">
        <v>8247</v>
      </c>
      <c r="F1796" s="464"/>
      <c r="G1796" s="443" t="s">
        <v>7346</v>
      </c>
      <c r="H1796" s="412" t="s">
        <v>8085</v>
      </c>
      <c r="I1796" s="857"/>
      <c r="J1796" s="416"/>
      <c r="K1796" s="418" t="s">
        <v>518</v>
      </c>
    </row>
    <row r="1797" spans="1:11" ht="16.5">
      <c r="A1797" s="410" t="s">
        <v>8248</v>
      </c>
      <c r="B1797" s="412">
        <v>11</v>
      </c>
      <c r="C1797" s="412">
        <v>2025</v>
      </c>
      <c r="D1797" s="443"/>
      <c r="E1797" s="469" t="s">
        <v>8249</v>
      </c>
      <c r="F1797" s="464"/>
      <c r="G1797" s="443" t="s">
        <v>8250</v>
      </c>
      <c r="H1797" s="412" t="s">
        <v>8085</v>
      </c>
      <c r="I1797" s="857"/>
      <c r="J1797" s="416"/>
      <c r="K1797" s="418" t="s">
        <v>518</v>
      </c>
    </row>
    <row r="1798" spans="1:11" ht="16.5">
      <c r="A1798" s="410" t="s">
        <v>8251</v>
      </c>
      <c r="B1798" s="412">
        <v>11</v>
      </c>
      <c r="C1798" s="412">
        <v>2025</v>
      </c>
      <c r="D1798" s="443"/>
      <c r="E1798" s="469" t="s">
        <v>8252</v>
      </c>
      <c r="F1798" s="464"/>
      <c r="G1798" s="443" t="s">
        <v>8253</v>
      </c>
      <c r="H1798" s="412" t="s">
        <v>7957</v>
      </c>
      <c r="I1798" s="857"/>
      <c r="J1798" s="416"/>
      <c r="K1798" s="418" t="s">
        <v>518</v>
      </c>
    </row>
    <row r="1799" spans="1:11" ht="16.5">
      <c r="A1799" s="410" t="s">
        <v>8254</v>
      </c>
      <c r="B1799" s="412">
        <v>11</v>
      </c>
      <c r="C1799" s="412">
        <v>2025</v>
      </c>
      <c r="D1799" s="443"/>
      <c r="E1799" s="469" t="s">
        <v>8255</v>
      </c>
      <c r="F1799" s="464"/>
      <c r="G1799" s="443" t="s">
        <v>8256</v>
      </c>
      <c r="H1799" s="412" t="s">
        <v>7076</v>
      </c>
      <c r="I1799" s="857"/>
      <c r="J1799" s="416"/>
      <c r="K1799" s="418" t="s">
        <v>518</v>
      </c>
    </row>
    <row r="1800" spans="1:11" ht="25.5">
      <c r="A1800" s="410" t="s">
        <v>8257</v>
      </c>
      <c r="B1800" s="412">
        <v>11</v>
      </c>
      <c r="C1800" s="412">
        <v>2025</v>
      </c>
      <c r="D1800" s="443"/>
      <c r="E1800" s="469" t="s">
        <v>8258</v>
      </c>
      <c r="F1800" s="464"/>
      <c r="G1800" s="443" t="s">
        <v>8259</v>
      </c>
      <c r="H1800" s="412" t="s">
        <v>7076</v>
      </c>
      <c r="I1800" s="857"/>
      <c r="J1800" s="416"/>
      <c r="K1800" s="418" t="s">
        <v>518</v>
      </c>
    </row>
    <row r="1801" spans="1:11" ht="16.5">
      <c r="A1801" s="410" t="s">
        <v>8260</v>
      </c>
      <c r="B1801" s="412">
        <v>11</v>
      </c>
      <c r="C1801" s="412">
        <v>2025</v>
      </c>
      <c r="D1801" s="443"/>
      <c r="E1801" s="469" t="s">
        <v>8261</v>
      </c>
      <c r="F1801" s="464"/>
      <c r="G1801" s="443" t="s">
        <v>8210</v>
      </c>
      <c r="H1801" s="412" t="s">
        <v>7076</v>
      </c>
      <c r="I1801" s="857"/>
      <c r="J1801" s="416"/>
      <c r="K1801" s="418" t="s">
        <v>518</v>
      </c>
    </row>
    <row r="1802" spans="1:11" ht="25.5">
      <c r="A1802" s="410" t="s">
        <v>8262</v>
      </c>
      <c r="B1802" s="412">
        <v>11</v>
      </c>
      <c r="C1802" s="412">
        <v>2025</v>
      </c>
      <c r="D1802" s="443"/>
      <c r="E1802" s="469" t="s">
        <v>8263</v>
      </c>
      <c r="F1802" s="464"/>
      <c r="G1802" s="443" t="s">
        <v>8210</v>
      </c>
      <c r="H1802" s="412" t="s">
        <v>7076</v>
      </c>
      <c r="I1802" s="857"/>
      <c r="J1802" s="416"/>
      <c r="K1802" s="418" t="s">
        <v>518</v>
      </c>
    </row>
    <row r="1803" spans="1:11" ht="16.5">
      <c r="A1803" s="410" t="s">
        <v>8264</v>
      </c>
      <c r="B1803" s="412">
        <v>11</v>
      </c>
      <c r="C1803" s="412">
        <v>2025</v>
      </c>
      <c r="D1803" s="443"/>
      <c r="E1803" s="469" t="s">
        <v>8265</v>
      </c>
      <c r="F1803" s="464"/>
      <c r="G1803" s="443" t="s">
        <v>8266</v>
      </c>
      <c r="H1803" s="412" t="s">
        <v>7076</v>
      </c>
      <c r="I1803" s="857"/>
      <c r="J1803" s="416"/>
      <c r="K1803" s="418" t="s">
        <v>518</v>
      </c>
    </row>
    <row r="1804" spans="1:11" ht="16.5">
      <c r="A1804" s="410" t="s">
        <v>8267</v>
      </c>
      <c r="B1804" s="412">
        <v>11</v>
      </c>
      <c r="C1804" s="412">
        <v>2025</v>
      </c>
      <c r="D1804" s="443"/>
      <c r="E1804" s="469" t="s">
        <v>8268</v>
      </c>
      <c r="F1804" s="464"/>
      <c r="G1804" s="443" t="s">
        <v>8269</v>
      </c>
      <c r="H1804" s="412" t="s">
        <v>7076</v>
      </c>
      <c r="I1804" s="857"/>
      <c r="J1804" s="416"/>
      <c r="K1804" s="418" t="s">
        <v>518</v>
      </c>
    </row>
    <row r="1805" spans="1:11" ht="25.5">
      <c r="A1805" s="410" t="s">
        <v>8270</v>
      </c>
      <c r="B1805" s="412">
        <v>11</v>
      </c>
      <c r="C1805" s="412">
        <v>2025</v>
      </c>
      <c r="D1805" s="443"/>
      <c r="E1805" s="469" t="s">
        <v>8271</v>
      </c>
      <c r="F1805" s="464"/>
      <c r="G1805" s="443" t="s">
        <v>8272</v>
      </c>
      <c r="H1805" s="412" t="s">
        <v>7076</v>
      </c>
      <c r="I1805" s="857"/>
      <c r="J1805" s="416"/>
      <c r="K1805" s="418" t="s">
        <v>518</v>
      </c>
    </row>
    <row r="1806" spans="1:11" ht="25.5">
      <c r="A1806" s="410" t="s">
        <v>8273</v>
      </c>
      <c r="B1806" s="412">
        <v>11</v>
      </c>
      <c r="C1806" s="412">
        <v>2025</v>
      </c>
      <c r="D1806" s="443"/>
      <c r="E1806" s="469" t="s">
        <v>8274</v>
      </c>
      <c r="F1806" s="464"/>
      <c r="G1806" s="443" t="s">
        <v>8210</v>
      </c>
      <c r="H1806" s="412" t="s">
        <v>7076</v>
      </c>
      <c r="I1806" s="857"/>
      <c r="J1806" s="416"/>
      <c r="K1806" s="418" t="s">
        <v>518</v>
      </c>
    </row>
    <row r="1807" spans="1:11" ht="25.5">
      <c r="A1807" s="410" t="s">
        <v>8275</v>
      </c>
      <c r="B1807" s="412">
        <v>11</v>
      </c>
      <c r="C1807" s="412">
        <v>2025</v>
      </c>
      <c r="D1807" s="443"/>
      <c r="E1807" s="469" t="s">
        <v>8276</v>
      </c>
      <c r="F1807" s="464"/>
      <c r="G1807" s="443" t="s">
        <v>8210</v>
      </c>
      <c r="H1807" s="412" t="s">
        <v>7076</v>
      </c>
      <c r="I1807" s="857"/>
      <c r="J1807" s="416"/>
      <c r="K1807" s="418" t="s">
        <v>518</v>
      </c>
    </row>
    <row r="1808" spans="1:11" ht="16.5">
      <c r="A1808" s="410" t="s">
        <v>8277</v>
      </c>
      <c r="B1808" s="412">
        <v>11</v>
      </c>
      <c r="C1808" s="412">
        <v>2025</v>
      </c>
      <c r="D1808" s="443"/>
      <c r="E1808" s="469" t="s">
        <v>8278</v>
      </c>
      <c r="F1808" s="464"/>
      <c r="G1808" s="443" t="s">
        <v>8210</v>
      </c>
      <c r="H1808" s="412" t="s">
        <v>7076</v>
      </c>
      <c r="I1808" s="857"/>
      <c r="J1808" s="416"/>
      <c r="K1808" s="418" t="s">
        <v>518</v>
      </c>
    </row>
    <row r="1809" spans="1:11" ht="16.5">
      <c r="A1809" s="410" t="s">
        <v>8279</v>
      </c>
      <c r="B1809" s="412">
        <v>11</v>
      </c>
      <c r="C1809" s="412">
        <v>2025</v>
      </c>
      <c r="D1809" s="443"/>
      <c r="E1809" s="469" t="s">
        <v>8280</v>
      </c>
      <c r="F1809" s="464"/>
      <c r="G1809" s="443" t="s">
        <v>8281</v>
      </c>
      <c r="H1809" s="412" t="s">
        <v>7076</v>
      </c>
      <c r="I1809" s="857"/>
      <c r="J1809" s="416"/>
      <c r="K1809" s="418" t="s">
        <v>518</v>
      </c>
    </row>
    <row r="1810" spans="1:11" ht="16.5">
      <c r="A1810" s="410" t="s">
        <v>8282</v>
      </c>
      <c r="B1810" s="412">
        <v>11</v>
      </c>
      <c r="C1810" s="412">
        <v>2025</v>
      </c>
      <c r="D1810" s="443"/>
      <c r="E1810" s="469" t="s">
        <v>8283</v>
      </c>
      <c r="F1810" s="464"/>
      <c r="G1810" s="443" t="s">
        <v>8284</v>
      </c>
      <c r="H1810" s="412" t="s">
        <v>7076</v>
      </c>
      <c r="I1810" s="857"/>
      <c r="J1810" s="416"/>
      <c r="K1810" s="418" t="s">
        <v>518</v>
      </c>
    </row>
    <row r="1811" spans="1:11" ht="16.5">
      <c r="A1811" s="410" t="s">
        <v>8285</v>
      </c>
      <c r="B1811" s="412">
        <v>11</v>
      </c>
      <c r="C1811" s="412">
        <v>2025</v>
      </c>
      <c r="D1811" s="443"/>
      <c r="E1811" s="469" t="s">
        <v>8286</v>
      </c>
      <c r="F1811" s="464"/>
      <c r="G1811" s="443" t="s">
        <v>5985</v>
      </c>
      <c r="H1811" s="412" t="s">
        <v>7076</v>
      </c>
      <c r="I1811" s="857"/>
      <c r="J1811" s="416"/>
      <c r="K1811" s="418" t="s">
        <v>518</v>
      </c>
    </row>
    <row r="1812" spans="1:11" ht="16.5">
      <c r="A1812" s="410" t="s">
        <v>8287</v>
      </c>
      <c r="B1812" s="412">
        <v>11</v>
      </c>
      <c r="C1812" s="412">
        <v>2025</v>
      </c>
      <c r="D1812" s="443"/>
      <c r="E1812" s="469" t="s">
        <v>8288</v>
      </c>
      <c r="F1812" s="464"/>
      <c r="G1812" s="443" t="s">
        <v>8289</v>
      </c>
      <c r="H1812" s="412" t="s">
        <v>7076</v>
      </c>
      <c r="I1812" s="857"/>
      <c r="J1812" s="416"/>
      <c r="K1812" s="418" t="s">
        <v>518</v>
      </c>
    </row>
    <row r="1813" spans="1:11" ht="25.5">
      <c r="A1813" s="410" t="s">
        <v>8290</v>
      </c>
      <c r="B1813" s="412">
        <v>11</v>
      </c>
      <c r="C1813" s="412">
        <v>2025</v>
      </c>
      <c r="D1813" s="443"/>
      <c r="E1813" s="469" t="s">
        <v>8291</v>
      </c>
      <c r="F1813" s="464"/>
      <c r="G1813" s="443" t="s">
        <v>8292</v>
      </c>
      <c r="H1813" s="412" t="s">
        <v>7076</v>
      </c>
      <c r="I1813" s="857"/>
      <c r="J1813" s="416"/>
      <c r="K1813" s="418" t="s">
        <v>518</v>
      </c>
    </row>
    <row r="1814" spans="1:11" ht="25.5">
      <c r="A1814" s="410" t="s">
        <v>8293</v>
      </c>
      <c r="B1814" s="412">
        <v>11</v>
      </c>
      <c r="C1814" s="412">
        <v>2025</v>
      </c>
      <c r="D1814" s="443"/>
      <c r="E1814" s="469" t="s">
        <v>8294</v>
      </c>
      <c r="F1814" s="464"/>
      <c r="G1814" s="443" t="s">
        <v>8292</v>
      </c>
      <c r="H1814" s="412" t="s">
        <v>7076</v>
      </c>
      <c r="I1814" s="857"/>
      <c r="J1814" s="416"/>
      <c r="K1814" s="418" t="s">
        <v>518</v>
      </c>
    </row>
    <row r="1815" spans="1:11" ht="25.5">
      <c r="A1815" s="410" t="s">
        <v>8295</v>
      </c>
      <c r="B1815" s="412">
        <v>11</v>
      </c>
      <c r="C1815" s="412">
        <v>2025</v>
      </c>
      <c r="D1815" s="443"/>
      <c r="E1815" s="469" t="s">
        <v>8296</v>
      </c>
      <c r="F1815" s="464"/>
      <c r="G1815" s="443" t="s">
        <v>8210</v>
      </c>
      <c r="H1815" s="412" t="s">
        <v>7076</v>
      </c>
      <c r="I1815" s="857"/>
      <c r="J1815" s="416"/>
      <c r="K1815" s="418" t="s">
        <v>518</v>
      </c>
    </row>
    <row r="1816" spans="1:11" ht="16.5">
      <c r="A1816" s="410" t="s">
        <v>8297</v>
      </c>
      <c r="B1816" s="412">
        <v>11</v>
      </c>
      <c r="C1816" s="412">
        <v>2025</v>
      </c>
      <c r="D1816" s="443"/>
      <c r="E1816" s="469" t="s">
        <v>8298</v>
      </c>
      <c r="F1816" s="464"/>
      <c r="G1816" s="443" t="s">
        <v>8210</v>
      </c>
      <c r="H1816" s="412" t="s">
        <v>7076</v>
      </c>
      <c r="I1816" s="857"/>
      <c r="J1816" s="416"/>
      <c r="K1816" s="418" t="s">
        <v>518</v>
      </c>
    </row>
    <row r="1817" spans="1:11" ht="16.5">
      <c r="A1817" s="410" t="s">
        <v>8299</v>
      </c>
      <c r="B1817" s="412">
        <v>11</v>
      </c>
      <c r="C1817" s="412">
        <v>2025</v>
      </c>
      <c r="D1817" s="443"/>
      <c r="E1817" s="469" t="s">
        <v>8300</v>
      </c>
      <c r="F1817" s="464"/>
      <c r="G1817" s="443" t="s">
        <v>8301</v>
      </c>
      <c r="H1817" s="412" t="s">
        <v>7076</v>
      </c>
      <c r="I1817" s="857"/>
      <c r="J1817" s="416"/>
      <c r="K1817" s="418" t="s">
        <v>518</v>
      </c>
    </row>
    <row r="1818" spans="1:11" ht="16.5">
      <c r="A1818" s="410" t="s">
        <v>8302</v>
      </c>
      <c r="B1818" s="412">
        <v>11</v>
      </c>
      <c r="C1818" s="412">
        <v>2025</v>
      </c>
      <c r="D1818" s="443"/>
      <c r="E1818" s="469" t="s">
        <v>8303</v>
      </c>
      <c r="F1818" s="464"/>
      <c r="G1818" s="443" t="s">
        <v>8304</v>
      </c>
      <c r="H1818" s="412" t="s">
        <v>7076</v>
      </c>
      <c r="I1818" s="857"/>
      <c r="J1818" s="416"/>
      <c r="K1818" s="418" t="s">
        <v>518</v>
      </c>
    </row>
    <row r="1819" spans="1:11" ht="16.5">
      <c r="A1819" s="410" t="s">
        <v>8305</v>
      </c>
      <c r="B1819" s="412">
        <v>11</v>
      </c>
      <c r="C1819" s="412">
        <v>2025</v>
      </c>
      <c r="D1819" s="443"/>
      <c r="E1819" s="469" t="s">
        <v>8306</v>
      </c>
      <c r="F1819" s="464"/>
      <c r="G1819" s="443" t="s">
        <v>8210</v>
      </c>
      <c r="H1819" s="412" t="s">
        <v>7076</v>
      </c>
      <c r="I1819" s="857"/>
      <c r="J1819" s="416"/>
      <c r="K1819" s="418" t="s">
        <v>518</v>
      </c>
    </row>
    <row r="1820" spans="1:11" ht="25.5">
      <c r="A1820" s="410" t="s">
        <v>8307</v>
      </c>
      <c r="B1820" s="412">
        <v>11</v>
      </c>
      <c r="C1820" s="412">
        <v>2025</v>
      </c>
      <c r="D1820" s="443"/>
      <c r="E1820" s="469" t="s">
        <v>8308</v>
      </c>
      <c r="F1820" s="464"/>
      <c r="G1820" s="443" t="s">
        <v>8309</v>
      </c>
      <c r="H1820" s="412" t="s">
        <v>7076</v>
      </c>
      <c r="I1820" s="857"/>
      <c r="J1820" s="416"/>
      <c r="K1820" s="418" t="s">
        <v>518</v>
      </c>
    </row>
    <row r="1821" spans="1:11" ht="16.5">
      <c r="A1821" s="410" t="s">
        <v>8310</v>
      </c>
      <c r="B1821" s="412">
        <v>11</v>
      </c>
      <c r="C1821" s="412">
        <v>2025</v>
      </c>
      <c r="D1821" s="443"/>
      <c r="E1821" s="469" t="s">
        <v>8311</v>
      </c>
      <c r="F1821" s="464"/>
      <c r="G1821" s="402"/>
      <c r="H1821" s="412" t="s">
        <v>7076</v>
      </c>
      <c r="I1821" s="857"/>
      <c r="J1821" s="416"/>
      <c r="K1821" s="418" t="s">
        <v>518</v>
      </c>
    </row>
    <row r="1822" spans="1:11" ht="16.5">
      <c r="A1822" s="410" t="s">
        <v>8312</v>
      </c>
      <c r="B1822" s="412">
        <v>11</v>
      </c>
      <c r="C1822" s="412">
        <v>2025</v>
      </c>
      <c r="D1822" s="443"/>
      <c r="E1822" s="469" t="s">
        <v>8313</v>
      </c>
      <c r="F1822" s="464"/>
      <c r="G1822" s="443" t="s">
        <v>8314</v>
      </c>
      <c r="H1822" s="412" t="s">
        <v>7076</v>
      </c>
      <c r="I1822" s="857"/>
      <c r="J1822" s="416"/>
      <c r="K1822" s="418" t="s">
        <v>518</v>
      </c>
    </row>
    <row r="1823" spans="1:11" ht="16.5">
      <c r="A1823" s="410" t="s">
        <v>8315</v>
      </c>
      <c r="B1823" s="412">
        <v>11</v>
      </c>
      <c r="C1823" s="412">
        <v>2025</v>
      </c>
      <c r="D1823" s="443"/>
      <c r="E1823" s="469" t="s">
        <v>8316</v>
      </c>
      <c r="F1823" s="464"/>
      <c r="G1823" s="402"/>
      <c r="H1823" s="412" t="s">
        <v>7076</v>
      </c>
      <c r="I1823" s="857"/>
      <c r="J1823" s="416"/>
      <c r="K1823" s="418" t="s">
        <v>518</v>
      </c>
    </row>
    <row r="1824" spans="1:11" ht="25.5">
      <c r="A1824" s="410" t="s">
        <v>8317</v>
      </c>
      <c r="B1824" s="412">
        <v>11</v>
      </c>
      <c r="C1824" s="412">
        <v>2025</v>
      </c>
      <c r="D1824" s="443"/>
      <c r="E1824" s="469" t="s">
        <v>8318</v>
      </c>
      <c r="F1824" s="464"/>
      <c r="G1824" s="443" t="s">
        <v>8210</v>
      </c>
      <c r="H1824" s="412" t="s">
        <v>7076</v>
      </c>
      <c r="I1824" s="857"/>
      <c r="J1824" s="416"/>
      <c r="K1824" s="418" t="s">
        <v>518</v>
      </c>
    </row>
    <row r="1825" spans="1:11" ht="16.5">
      <c r="A1825" s="410" t="s">
        <v>8319</v>
      </c>
      <c r="B1825" s="412">
        <v>11</v>
      </c>
      <c r="C1825" s="412">
        <v>2025</v>
      </c>
      <c r="D1825" s="443"/>
      <c r="E1825" s="469" t="s">
        <v>8320</v>
      </c>
      <c r="F1825" s="464"/>
      <c r="G1825" s="443" t="s">
        <v>8321</v>
      </c>
      <c r="H1825" s="412" t="s">
        <v>7076</v>
      </c>
      <c r="I1825" s="857"/>
      <c r="J1825" s="416"/>
      <c r="K1825" s="418" t="s">
        <v>518</v>
      </c>
    </row>
    <row r="1826" spans="1:11" ht="16.5">
      <c r="A1826" s="410" t="s">
        <v>8322</v>
      </c>
      <c r="B1826" s="412">
        <v>11</v>
      </c>
      <c r="C1826" s="412">
        <v>2025</v>
      </c>
      <c r="D1826" s="443"/>
      <c r="E1826" s="469" t="s">
        <v>8323</v>
      </c>
      <c r="F1826" s="464"/>
      <c r="G1826" s="443" t="s">
        <v>8314</v>
      </c>
      <c r="H1826" s="412" t="s">
        <v>7076</v>
      </c>
      <c r="I1826" s="857"/>
      <c r="J1826" s="416"/>
      <c r="K1826" s="418" t="s">
        <v>518</v>
      </c>
    </row>
    <row r="1827" spans="1:11" ht="16.5">
      <c r="A1827" s="410" t="s">
        <v>8324</v>
      </c>
      <c r="B1827" s="412">
        <v>11</v>
      </c>
      <c r="C1827" s="412">
        <v>2025</v>
      </c>
      <c r="D1827" s="443"/>
      <c r="E1827" s="469" t="s">
        <v>8325</v>
      </c>
      <c r="F1827" s="464"/>
      <c r="G1827" s="443" t="s">
        <v>8326</v>
      </c>
      <c r="H1827" s="412" t="s">
        <v>7076</v>
      </c>
      <c r="I1827" s="857"/>
      <c r="J1827" s="416"/>
      <c r="K1827" s="418" t="s">
        <v>518</v>
      </c>
    </row>
    <row r="1828" spans="1:11" ht="25.5">
      <c r="A1828" s="410" t="s">
        <v>8327</v>
      </c>
      <c r="B1828" s="412">
        <v>11</v>
      </c>
      <c r="C1828" s="412">
        <v>2025</v>
      </c>
      <c r="D1828" s="443"/>
      <c r="E1828" s="469" t="s">
        <v>8328</v>
      </c>
      <c r="F1828" s="464"/>
      <c r="G1828" s="443" t="s">
        <v>8210</v>
      </c>
      <c r="H1828" s="412" t="s">
        <v>7076</v>
      </c>
      <c r="I1828" s="857"/>
      <c r="J1828" s="416"/>
      <c r="K1828" s="418" t="s">
        <v>518</v>
      </c>
    </row>
    <row r="1829" spans="1:11" ht="16.5">
      <c r="A1829" s="410" t="s">
        <v>8329</v>
      </c>
      <c r="B1829" s="412">
        <v>11</v>
      </c>
      <c r="C1829" s="412">
        <v>2025</v>
      </c>
      <c r="D1829" s="443"/>
      <c r="E1829" s="469" t="s">
        <v>8330</v>
      </c>
      <c r="F1829" s="464"/>
      <c r="G1829" s="443" t="s">
        <v>8331</v>
      </c>
      <c r="H1829" s="412" t="s">
        <v>7076</v>
      </c>
      <c r="I1829" s="857"/>
      <c r="J1829" s="416"/>
      <c r="K1829" s="418" t="s">
        <v>518</v>
      </c>
    </row>
    <row r="1830" spans="1:11" ht="25.5">
      <c r="A1830" s="410" t="s">
        <v>8332</v>
      </c>
      <c r="B1830" s="412">
        <v>11</v>
      </c>
      <c r="C1830" s="412">
        <v>2025</v>
      </c>
      <c r="D1830" s="443"/>
      <c r="E1830" s="469" t="s">
        <v>8333</v>
      </c>
      <c r="F1830" s="464"/>
      <c r="G1830" s="443" t="s">
        <v>8210</v>
      </c>
      <c r="H1830" s="412" t="s">
        <v>7076</v>
      </c>
      <c r="I1830" s="857"/>
      <c r="J1830" s="416"/>
      <c r="K1830" s="418" t="s">
        <v>518</v>
      </c>
    </row>
    <row r="1831" spans="1:11" ht="25.5">
      <c r="A1831" s="410" t="s">
        <v>8334</v>
      </c>
      <c r="B1831" s="412">
        <v>11</v>
      </c>
      <c r="C1831" s="412">
        <v>2025</v>
      </c>
      <c r="D1831" s="443"/>
      <c r="E1831" s="469" t="s">
        <v>8335</v>
      </c>
      <c r="F1831" s="464"/>
      <c r="G1831" s="443" t="s">
        <v>8210</v>
      </c>
      <c r="H1831" s="412" t="s">
        <v>7076</v>
      </c>
      <c r="I1831" s="857"/>
      <c r="J1831" s="416"/>
      <c r="K1831" s="418" t="s">
        <v>518</v>
      </c>
    </row>
    <row r="1832" spans="1:11" ht="25.5">
      <c r="A1832" s="410" t="s">
        <v>8336</v>
      </c>
      <c r="B1832" s="412">
        <v>11</v>
      </c>
      <c r="C1832" s="412">
        <v>2025</v>
      </c>
      <c r="D1832" s="443"/>
      <c r="E1832" s="469" t="s">
        <v>8337</v>
      </c>
      <c r="F1832" s="464"/>
      <c r="G1832" s="443" t="s">
        <v>8338</v>
      </c>
      <c r="H1832" s="412" t="s">
        <v>7076</v>
      </c>
      <c r="I1832" s="857"/>
      <c r="J1832" s="416"/>
      <c r="K1832" s="418" t="s">
        <v>518</v>
      </c>
    </row>
    <row r="1833" spans="1:11" ht="16.5">
      <c r="A1833" s="410" t="s">
        <v>8339</v>
      </c>
      <c r="B1833" s="412">
        <v>11</v>
      </c>
      <c r="C1833" s="412">
        <v>2025</v>
      </c>
      <c r="D1833" s="443"/>
      <c r="E1833" s="469" t="s">
        <v>8340</v>
      </c>
      <c r="F1833" s="464"/>
      <c r="G1833" s="443" t="s">
        <v>8210</v>
      </c>
      <c r="H1833" s="412" t="s">
        <v>7076</v>
      </c>
      <c r="I1833" s="857"/>
      <c r="J1833" s="416"/>
      <c r="K1833" s="418" t="s">
        <v>518</v>
      </c>
    </row>
    <row r="1834" spans="1:11" ht="16.5">
      <c r="A1834" s="410" t="s">
        <v>8341</v>
      </c>
      <c r="B1834" s="412">
        <v>11</v>
      </c>
      <c r="C1834" s="412">
        <v>2025</v>
      </c>
      <c r="D1834" s="443"/>
      <c r="E1834" s="469" t="s">
        <v>8342</v>
      </c>
      <c r="F1834" s="464"/>
      <c r="G1834" s="443" t="s">
        <v>8210</v>
      </c>
      <c r="H1834" s="412" t="s">
        <v>7076</v>
      </c>
      <c r="I1834" s="857"/>
      <c r="J1834" s="416"/>
      <c r="K1834" s="418" t="s">
        <v>518</v>
      </c>
    </row>
    <row r="1835" spans="1:11" ht="38.25">
      <c r="A1835" s="410" t="s">
        <v>8343</v>
      </c>
      <c r="B1835" s="412">
        <v>11</v>
      </c>
      <c r="C1835" s="412">
        <v>2025</v>
      </c>
      <c r="D1835" s="443"/>
      <c r="E1835" s="469" t="s">
        <v>8344</v>
      </c>
      <c r="F1835" s="464"/>
      <c r="G1835" s="443" t="s">
        <v>8345</v>
      </c>
      <c r="H1835" s="412" t="s">
        <v>7076</v>
      </c>
      <c r="I1835" s="857"/>
      <c r="J1835" s="416"/>
      <c r="K1835" s="418" t="s">
        <v>518</v>
      </c>
    </row>
    <row r="1836" spans="1:11" ht="38.25">
      <c r="A1836" s="410" t="s">
        <v>8346</v>
      </c>
      <c r="B1836" s="412">
        <v>11</v>
      </c>
      <c r="C1836" s="412">
        <v>2025</v>
      </c>
      <c r="D1836" s="443"/>
      <c r="E1836" s="469" t="s">
        <v>8347</v>
      </c>
      <c r="F1836" s="464"/>
      <c r="G1836" s="443" t="s">
        <v>8210</v>
      </c>
      <c r="H1836" s="412" t="s">
        <v>7076</v>
      </c>
      <c r="I1836" s="857"/>
      <c r="J1836" s="416"/>
      <c r="K1836" s="418" t="s">
        <v>518</v>
      </c>
    </row>
    <row r="1837" spans="1:11" ht="16.5">
      <c r="A1837" s="410" t="s">
        <v>8348</v>
      </c>
      <c r="B1837" s="412">
        <v>11</v>
      </c>
      <c r="C1837" s="412">
        <v>2025</v>
      </c>
      <c r="D1837" s="443"/>
      <c r="E1837" s="469" t="s">
        <v>8349</v>
      </c>
      <c r="F1837" s="464"/>
      <c r="G1837" s="443" t="s">
        <v>8350</v>
      </c>
      <c r="H1837" s="412" t="s">
        <v>7076</v>
      </c>
      <c r="I1837" s="857"/>
      <c r="J1837" s="416"/>
      <c r="K1837" s="418" t="s">
        <v>518</v>
      </c>
    </row>
    <row r="1838" spans="1:11" ht="16.5">
      <c r="A1838" s="410" t="s">
        <v>8351</v>
      </c>
      <c r="B1838" s="412">
        <v>11</v>
      </c>
      <c r="C1838" s="412">
        <v>2025</v>
      </c>
      <c r="D1838" s="443"/>
      <c r="E1838" s="469" t="s">
        <v>8352</v>
      </c>
      <c r="F1838" s="464"/>
      <c r="G1838" s="443" t="s">
        <v>8353</v>
      </c>
      <c r="H1838" s="412" t="s">
        <v>7957</v>
      </c>
      <c r="I1838" s="857"/>
      <c r="J1838" s="416"/>
      <c r="K1838" s="418" t="s">
        <v>518</v>
      </c>
    </row>
    <row r="1839" spans="1:11" ht="16.5">
      <c r="A1839" s="410" t="s">
        <v>8354</v>
      </c>
      <c r="B1839" s="412">
        <v>11</v>
      </c>
      <c r="C1839" s="412">
        <v>2025</v>
      </c>
      <c r="D1839" s="443"/>
      <c r="E1839" s="469" t="s">
        <v>8355</v>
      </c>
      <c r="F1839" s="464"/>
      <c r="G1839" s="443" t="s">
        <v>8350</v>
      </c>
      <c r="H1839" s="412" t="s">
        <v>7957</v>
      </c>
      <c r="I1839" s="857"/>
      <c r="J1839" s="416"/>
      <c r="K1839" s="418" t="s">
        <v>518</v>
      </c>
    </row>
    <row r="1840" spans="1:11" ht="16.5">
      <c r="A1840" s="410" t="s">
        <v>8356</v>
      </c>
      <c r="B1840" s="412">
        <v>11</v>
      </c>
      <c r="C1840" s="412">
        <v>2025</v>
      </c>
      <c r="D1840" s="443"/>
      <c r="E1840" s="469" t="s">
        <v>8357</v>
      </c>
      <c r="F1840" s="464"/>
      <c r="G1840" s="443" t="s">
        <v>8358</v>
      </c>
      <c r="H1840" s="412" t="s">
        <v>7957</v>
      </c>
      <c r="I1840" s="857"/>
      <c r="J1840" s="416"/>
      <c r="K1840" s="418" t="s">
        <v>518</v>
      </c>
    </row>
    <row r="1841" spans="1:11" ht="16.5">
      <c r="A1841" s="410" t="s">
        <v>8359</v>
      </c>
      <c r="B1841" s="412">
        <v>11</v>
      </c>
      <c r="C1841" s="412">
        <v>2025</v>
      </c>
      <c r="D1841" s="443"/>
      <c r="E1841" s="469" t="s">
        <v>8360</v>
      </c>
      <c r="F1841" s="464"/>
      <c r="G1841" s="443" t="s">
        <v>8361</v>
      </c>
      <c r="H1841" s="412" t="s">
        <v>7957</v>
      </c>
      <c r="I1841" s="857"/>
      <c r="J1841" s="416"/>
      <c r="K1841" s="418" t="s">
        <v>518</v>
      </c>
    </row>
    <row r="1842" spans="1:11" ht="16.5">
      <c r="A1842" s="410" t="s">
        <v>8362</v>
      </c>
      <c r="B1842" s="412">
        <v>11</v>
      </c>
      <c r="C1842" s="412">
        <v>2025</v>
      </c>
      <c r="D1842" s="443"/>
      <c r="E1842" s="469" t="s">
        <v>8363</v>
      </c>
      <c r="F1842" s="464"/>
      <c r="G1842" s="443" t="s">
        <v>8364</v>
      </c>
      <c r="H1842" s="412" t="s">
        <v>7957</v>
      </c>
      <c r="I1842" s="857"/>
      <c r="J1842" s="416"/>
      <c r="K1842" s="418" t="s">
        <v>518</v>
      </c>
    </row>
    <row r="1843" spans="1:11" ht="16.5">
      <c r="A1843" s="410" t="s">
        <v>8365</v>
      </c>
      <c r="B1843" s="412">
        <v>11</v>
      </c>
      <c r="C1843" s="412">
        <v>2025</v>
      </c>
      <c r="D1843" s="443"/>
      <c r="E1843" s="469" t="s">
        <v>8366</v>
      </c>
      <c r="F1843" s="464"/>
      <c r="G1843" s="443" t="s">
        <v>8367</v>
      </c>
      <c r="H1843" s="412" t="s">
        <v>7957</v>
      </c>
      <c r="I1843" s="857"/>
      <c r="J1843" s="416"/>
      <c r="K1843" s="418" t="s">
        <v>518</v>
      </c>
    </row>
    <row r="1844" spans="1:11" ht="16.5">
      <c r="A1844" s="410" t="s">
        <v>8368</v>
      </c>
      <c r="B1844" s="412">
        <v>11</v>
      </c>
      <c r="C1844" s="412">
        <v>2025</v>
      </c>
      <c r="D1844" s="443"/>
      <c r="E1844" s="469" t="s">
        <v>8369</v>
      </c>
      <c r="F1844" s="464"/>
      <c r="G1844" s="443" t="s">
        <v>8350</v>
      </c>
      <c r="H1844" s="412" t="s">
        <v>7076</v>
      </c>
      <c r="I1844" s="857"/>
      <c r="J1844" s="416"/>
      <c r="K1844" s="418" t="s">
        <v>518</v>
      </c>
    </row>
    <row r="1845" spans="1:11" ht="16.5">
      <c r="A1845" s="410" t="s">
        <v>8370</v>
      </c>
      <c r="B1845" s="412">
        <v>11</v>
      </c>
      <c r="C1845" s="412">
        <v>2025</v>
      </c>
      <c r="D1845" s="443"/>
      <c r="E1845" s="469" t="s">
        <v>8371</v>
      </c>
      <c r="F1845" s="464"/>
      <c r="G1845" s="443" t="s">
        <v>8350</v>
      </c>
      <c r="H1845" s="412" t="s">
        <v>7076</v>
      </c>
      <c r="I1845" s="857"/>
      <c r="J1845" s="416"/>
      <c r="K1845" s="418" t="s">
        <v>518</v>
      </c>
    </row>
    <row r="1846" spans="1:11" ht="16.5">
      <c r="A1846" s="410" t="s">
        <v>8372</v>
      </c>
      <c r="B1846" s="412">
        <v>11</v>
      </c>
      <c r="C1846" s="412">
        <v>2025</v>
      </c>
      <c r="D1846" s="443"/>
      <c r="E1846" s="469" t="s">
        <v>8373</v>
      </c>
      <c r="F1846" s="464"/>
      <c r="G1846" s="443" t="s">
        <v>8350</v>
      </c>
      <c r="H1846" s="412" t="s">
        <v>7076</v>
      </c>
      <c r="I1846" s="857"/>
      <c r="J1846" s="416"/>
      <c r="K1846" s="418" t="s">
        <v>518</v>
      </c>
    </row>
    <row r="1847" spans="1:11" ht="25.5">
      <c r="A1847" s="410" t="s">
        <v>8374</v>
      </c>
      <c r="B1847" s="412">
        <v>11</v>
      </c>
      <c r="C1847" s="412">
        <v>2025</v>
      </c>
      <c r="D1847" s="443"/>
      <c r="E1847" s="469" t="s">
        <v>8375</v>
      </c>
      <c r="F1847" s="464"/>
      <c r="G1847" s="443" t="s">
        <v>8376</v>
      </c>
      <c r="H1847" s="412" t="s">
        <v>7076</v>
      </c>
      <c r="I1847" s="857"/>
      <c r="J1847" s="416"/>
      <c r="K1847" s="418" t="s">
        <v>518</v>
      </c>
    </row>
    <row r="1848" spans="1:11" ht="25.5">
      <c r="A1848" s="410" t="s">
        <v>8377</v>
      </c>
      <c r="B1848" s="412">
        <v>11</v>
      </c>
      <c r="C1848" s="412">
        <v>2025</v>
      </c>
      <c r="D1848" s="443"/>
      <c r="E1848" s="469" t="s">
        <v>8378</v>
      </c>
      <c r="F1848" s="464"/>
      <c r="G1848" s="443" t="s">
        <v>8379</v>
      </c>
      <c r="H1848" s="412" t="s">
        <v>7076</v>
      </c>
      <c r="I1848" s="857"/>
      <c r="J1848" s="416"/>
      <c r="K1848" s="418" t="s">
        <v>518</v>
      </c>
    </row>
    <row r="1849" spans="1:11" ht="25.5">
      <c r="A1849" s="410" t="s">
        <v>8380</v>
      </c>
      <c r="B1849" s="412">
        <v>11</v>
      </c>
      <c r="C1849" s="412">
        <v>2025</v>
      </c>
      <c r="D1849" s="443"/>
      <c r="E1849" s="469" t="s">
        <v>8381</v>
      </c>
      <c r="F1849" s="464"/>
      <c r="G1849" s="443" t="s">
        <v>8382</v>
      </c>
      <c r="H1849" s="412" t="s">
        <v>7076</v>
      </c>
      <c r="I1849" s="857"/>
      <c r="J1849" s="416"/>
      <c r="K1849" s="418" t="s">
        <v>518</v>
      </c>
    </row>
    <row r="1850" spans="1:11" ht="38.25">
      <c r="A1850" s="410" t="s">
        <v>8383</v>
      </c>
      <c r="B1850" s="412">
        <v>11</v>
      </c>
      <c r="C1850" s="412">
        <v>2025</v>
      </c>
      <c r="D1850" s="443"/>
      <c r="E1850" s="469" t="s">
        <v>8384</v>
      </c>
      <c r="F1850" s="464"/>
      <c r="G1850" s="443" t="s">
        <v>8350</v>
      </c>
      <c r="H1850" s="412" t="s">
        <v>7957</v>
      </c>
      <c r="I1850" s="857"/>
      <c r="J1850" s="416"/>
      <c r="K1850" s="418" t="s">
        <v>518</v>
      </c>
    </row>
    <row r="1851" spans="1:11" ht="16.5">
      <c r="A1851" s="410" t="s">
        <v>8385</v>
      </c>
      <c r="B1851" s="412">
        <v>11</v>
      </c>
      <c r="C1851" s="412">
        <v>2025</v>
      </c>
      <c r="D1851" s="443"/>
      <c r="E1851" s="469" t="s">
        <v>8386</v>
      </c>
      <c r="F1851" s="464"/>
      <c r="G1851" s="443" t="s">
        <v>8350</v>
      </c>
      <c r="H1851" s="412" t="s">
        <v>7957</v>
      </c>
      <c r="I1851" s="857"/>
      <c r="J1851" s="416"/>
      <c r="K1851" s="418" t="s">
        <v>518</v>
      </c>
    </row>
    <row r="1852" spans="1:11" ht="16.5">
      <c r="A1852" s="410" t="s">
        <v>8387</v>
      </c>
      <c r="B1852" s="412">
        <v>11</v>
      </c>
      <c r="C1852" s="412">
        <v>2025</v>
      </c>
      <c r="D1852" s="443"/>
      <c r="E1852" s="469" t="s">
        <v>8388</v>
      </c>
      <c r="F1852" s="464"/>
      <c r="G1852" s="443" t="s">
        <v>8389</v>
      </c>
      <c r="H1852" s="412" t="s">
        <v>7957</v>
      </c>
      <c r="I1852" s="857"/>
      <c r="J1852" s="416"/>
      <c r="K1852" s="418" t="s">
        <v>518</v>
      </c>
    </row>
    <row r="1853" spans="1:11" ht="16.5">
      <c r="A1853" s="410" t="s">
        <v>8390</v>
      </c>
      <c r="B1853" s="412">
        <v>11</v>
      </c>
      <c r="C1853" s="412">
        <v>2025</v>
      </c>
      <c r="D1853" s="443"/>
      <c r="E1853" s="469" t="s">
        <v>8391</v>
      </c>
      <c r="F1853" s="464"/>
      <c r="G1853" s="443" t="s">
        <v>8392</v>
      </c>
      <c r="H1853" s="412" t="s">
        <v>7076</v>
      </c>
      <c r="I1853" s="857"/>
      <c r="J1853" s="416"/>
      <c r="K1853" s="418" t="s">
        <v>518</v>
      </c>
    </row>
    <row r="1854" spans="1:11" ht="16.5">
      <c r="A1854" s="410" t="s">
        <v>8393</v>
      </c>
      <c r="B1854" s="412">
        <v>11</v>
      </c>
      <c r="C1854" s="412">
        <v>2025</v>
      </c>
      <c r="D1854" s="443"/>
      <c r="E1854" s="469" t="s">
        <v>8394</v>
      </c>
      <c r="F1854" s="464"/>
      <c r="G1854" s="443" t="s">
        <v>8395</v>
      </c>
      <c r="H1854" s="412" t="s">
        <v>7957</v>
      </c>
      <c r="I1854" s="857"/>
      <c r="J1854" s="416"/>
      <c r="K1854" s="418" t="s">
        <v>518</v>
      </c>
    </row>
    <row r="1855" spans="1:11" ht="16.5">
      <c r="A1855" s="410" t="s">
        <v>8396</v>
      </c>
      <c r="B1855" s="412">
        <v>11</v>
      </c>
      <c r="C1855" s="412">
        <v>2025</v>
      </c>
      <c r="D1855" s="443"/>
      <c r="E1855" s="469" t="s">
        <v>8397</v>
      </c>
      <c r="F1855" s="464"/>
      <c r="G1855" s="443" t="s">
        <v>8398</v>
      </c>
      <c r="H1855" s="412" t="s">
        <v>7957</v>
      </c>
      <c r="I1855" s="857"/>
      <c r="J1855" s="416"/>
      <c r="K1855" s="418" t="s">
        <v>518</v>
      </c>
    </row>
    <row r="1856" spans="1:11" ht="25.5">
      <c r="A1856" s="410" t="s">
        <v>8399</v>
      </c>
      <c r="B1856" s="412">
        <v>11</v>
      </c>
      <c r="C1856" s="412">
        <v>2025</v>
      </c>
      <c r="D1856" s="443"/>
      <c r="E1856" s="469" t="s">
        <v>8400</v>
      </c>
      <c r="F1856" s="464"/>
      <c r="G1856" s="443" t="s">
        <v>8350</v>
      </c>
      <c r="H1856" s="412" t="s">
        <v>7076</v>
      </c>
      <c r="I1856" s="857"/>
      <c r="J1856" s="416"/>
      <c r="K1856" s="418" t="s">
        <v>518</v>
      </c>
    </row>
    <row r="1857" spans="1:11" ht="25.5">
      <c r="A1857" s="410" t="s">
        <v>8401</v>
      </c>
      <c r="B1857" s="412">
        <v>11</v>
      </c>
      <c r="C1857" s="412">
        <v>2025</v>
      </c>
      <c r="D1857" s="443"/>
      <c r="E1857" s="469" t="s">
        <v>8402</v>
      </c>
      <c r="F1857" s="464"/>
      <c r="G1857" s="443" t="s">
        <v>8392</v>
      </c>
      <c r="H1857" s="412" t="s">
        <v>7076</v>
      </c>
      <c r="I1857" s="857"/>
      <c r="J1857" s="416"/>
      <c r="K1857" s="418" t="s">
        <v>518</v>
      </c>
    </row>
    <row r="1858" spans="1:11" ht="25.5">
      <c r="A1858" s="410" t="s">
        <v>8403</v>
      </c>
      <c r="B1858" s="412">
        <v>11</v>
      </c>
      <c r="C1858" s="412">
        <v>2025</v>
      </c>
      <c r="D1858" s="443"/>
      <c r="E1858" s="469" t="s">
        <v>8404</v>
      </c>
      <c r="F1858" s="464"/>
      <c r="G1858" s="443" t="s">
        <v>8405</v>
      </c>
      <c r="H1858" s="412" t="s">
        <v>7076</v>
      </c>
      <c r="I1858" s="857"/>
      <c r="J1858" s="416"/>
      <c r="K1858" s="418" t="s">
        <v>518</v>
      </c>
    </row>
    <row r="1859" spans="1:11" ht="25.5">
      <c r="A1859" s="410" t="s">
        <v>8406</v>
      </c>
      <c r="B1859" s="412">
        <v>11</v>
      </c>
      <c r="C1859" s="412">
        <v>2025</v>
      </c>
      <c r="D1859" s="443"/>
      <c r="E1859" s="469" t="s">
        <v>8407</v>
      </c>
      <c r="F1859" s="464"/>
      <c r="G1859" s="443" t="s">
        <v>8408</v>
      </c>
      <c r="H1859" s="412" t="s">
        <v>7076</v>
      </c>
      <c r="I1859" s="857"/>
      <c r="J1859" s="416"/>
      <c r="K1859" s="418" t="s">
        <v>518</v>
      </c>
    </row>
    <row r="1860" spans="1:11" ht="25.5">
      <c r="A1860" s="410" t="s">
        <v>8409</v>
      </c>
      <c r="B1860" s="412">
        <v>11</v>
      </c>
      <c r="C1860" s="412">
        <v>2025</v>
      </c>
      <c r="D1860" s="443"/>
      <c r="E1860" s="469" t="s">
        <v>8410</v>
      </c>
      <c r="F1860" s="464"/>
      <c r="G1860" s="443" t="s">
        <v>8411</v>
      </c>
      <c r="H1860" s="412" t="s">
        <v>7076</v>
      </c>
      <c r="I1860" s="857"/>
      <c r="J1860" s="416"/>
      <c r="K1860" s="418" t="s">
        <v>518</v>
      </c>
    </row>
    <row r="1861" spans="1:11" ht="25.5">
      <c r="A1861" s="410" t="s">
        <v>8412</v>
      </c>
      <c r="B1861" s="412">
        <v>11</v>
      </c>
      <c r="C1861" s="412">
        <v>2025</v>
      </c>
      <c r="D1861" s="443"/>
      <c r="E1861" s="469" t="s">
        <v>8413</v>
      </c>
      <c r="F1861" s="464"/>
      <c r="G1861" s="443" t="s">
        <v>8389</v>
      </c>
      <c r="H1861" s="412" t="s">
        <v>7076</v>
      </c>
      <c r="I1861" s="857"/>
      <c r="J1861" s="416"/>
      <c r="K1861" s="418" t="s">
        <v>518</v>
      </c>
    </row>
    <row r="1862" spans="1:11" ht="16.5">
      <c r="A1862" s="410" t="s">
        <v>8414</v>
      </c>
      <c r="B1862" s="412">
        <v>11</v>
      </c>
      <c r="C1862" s="412">
        <v>2025</v>
      </c>
      <c r="D1862" s="443"/>
      <c r="E1862" s="469" t="s">
        <v>8415</v>
      </c>
      <c r="F1862" s="464"/>
      <c r="G1862" s="443" t="s">
        <v>8367</v>
      </c>
      <c r="H1862" s="412" t="s">
        <v>7076</v>
      </c>
      <c r="I1862" s="857"/>
      <c r="J1862" s="416"/>
      <c r="K1862" s="418" t="s">
        <v>518</v>
      </c>
    </row>
    <row r="1863" spans="1:11" ht="16.5">
      <c r="A1863" s="410" t="s">
        <v>8416</v>
      </c>
      <c r="B1863" s="412">
        <v>11</v>
      </c>
      <c r="C1863" s="412">
        <v>2025</v>
      </c>
      <c r="D1863" s="443"/>
      <c r="E1863" s="469" t="s">
        <v>8417</v>
      </c>
      <c r="F1863" s="464"/>
      <c r="G1863" s="402"/>
      <c r="H1863" s="412" t="s">
        <v>7076</v>
      </c>
      <c r="I1863" s="857"/>
      <c r="J1863" s="416"/>
      <c r="K1863" s="418" t="s">
        <v>518</v>
      </c>
    </row>
    <row r="1864" spans="1:11" ht="16.5">
      <c r="A1864" s="410" t="s">
        <v>8418</v>
      </c>
      <c r="B1864" s="412">
        <v>11</v>
      </c>
      <c r="C1864" s="412">
        <v>2025</v>
      </c>
      <c r="D1864" s="443"/>
      <c r="E1864" s="469" t="s">
        <v>8419</v>
      </c>
      <c r="F1864" s="464"/>
      <c r="G1864" s="443" t="s">
        <v>8420</v>
      </c>
      <c r="H1864" s="412" t="s">
        <v>7076</v>
      </c>
      <c r="I1864" s="857"/>
      <c r="J1864" s="416"/>
      <c r="K1864" s="418" t="s">
        <v>518</v>
      </c>
    </row>
    <row r="1865" spans="1:11" ht="16.5">
      <c r="A1865" s="410" t="s">
        <v>8421</v>
      </c>
      <c r="B1865" s="412">
        <v>11</v>
      </c>
      <c r="C1865" s="412">
        <v>2025</v>
      </c>
      <c r="D1865" s="443"/>
      <c r="E1865" s="469" t="s">
        <v>8422</v>
      </c>
      <c r="F1865" s="464"/>
      <c r="G1865" s="443" t="s">
        <v>8423</v>
      </c>
      <c r="H1865" s="412" t="s">
        <v>7076</v>
      </c>
      <c r="I1865" s="857"/>
      <c r="J1865" s="416"/>
      <c r="K1865" s="418" t="s">
        <v>518</v>
      </c>
    </row>
    <row r="1866" spans="1:11" ht="16.5">
      <c r="A1866" s="410" t="s">
        <v>8424</v>
      </c>
      <c r="B1866" s="412">
        <v>11</v>
      </c>
      <c r="C1866" s="412">
        <v>2025</v>
      </c>
      <c r="D1866" s="443"/>
      <c r="E1866" s="469" t="s">
        <v>8425</v>
      </c>
      <c r="F1866" s="464"/>
      <c r="G1866" s="443" t="s">
        <v>4666</v>
      </c>
      <c r="H1866" s="412" t="s">
        <v>7957</v>
      </c>
      <c r="I1866" s="857"/>
      <c r="J1866" s="416"/>
      <c r="K1866" s="418" t="s">
        <v>518</v>
      </c>
    </row>
    <row r="1867" spans="1:11" ht="16.5">
      <c r="A1867" s="410" t="s">
        <v>8426</v>
      </c>
      <c r="B1867" s="412">
        <v>11</v>
      </c>
      <c r="C1867" s="412">
        <v>2025</v>
      </c>
      <c r="D1867" s="443"/>
      <c r="E1867" s="469" t="s">
        <v>8427</v>
      </c>
      <c r="F1867" s="464"/>
      <c r="G1867" s="402"/>
      <c r="H1867" s="412" t="s">
        <v>7957</v>
      </c>
      <c r="I1867" s="857"/>
      <c r="J1867" s="416"/>
      <c r="K1867" s="418" t="s">
        <v>518</v>
      </c>
    </row>
    <row r="1868" spans="1:11" ht="16.5">
      <c r="A1868" s="410" t="s">
        <v>8428</v>
      </c>
      <c r="B1868" s="412">
        <v>11</v>
      </c>
      <c r="C1868" s="412">
        <v>2025</v>
      </c>
      <c r="D1868" s="443"/>
      <c r="E1868" s="469" t="s">
        <v>8429</v>
      </c>
      <c r="F1868" s="464"/>
      <c r="G1868" s="443" t="s">
        <v>8430</v>
      </c>
      <c r="H1868" s="412" t="s">
        <v>7076</v>
      </c>
      <c r="I1868" s="857"/>
      <c r="J1868" s="416"/>
      <c r="K1868" s="418" t="s">
        <v>518</v>
      </c>
    </row>
    <row r="1869" spans="1:11" ht="16.5">
      <c r="A1869" s="410" t="s">
        <v>8431</v>
      </c>
      <c r="B1869" s="412">
        <v>11</v>
      </c>
      <c r="C1869" s="412">
        <v>2025</v>
      </c>
      <c r="D1869" s="443"/>
      <c r="E1869" s="469" t="s">
        <v>8432</v>
      </c>
      <c r="F1869" s="464"/>
      <c r="G1869" s="443" t="s">
        <v>4666</v>
      </c>
      <c r="H1869" s="412" t="s">
        <v>7076</v>
      </c>
      <c r="I1869" s="857"/>
      <c r="J1869" s="416"/>
      <c r="K1869" s="418" t="s">
        <v>518</v>
      </c>
    </row>
    <row r="1870" spans="1:11" ht="16.5">
      <c r="A1870" s="410" t="s">
        <v>8433</v>
      </c>
      <c r="B1870" s="412">
        <v>11</v>
      </c>
      <c r="C1870" s="412">
        <v>2025</v>
      </c>
      <c r="D1870" s="443"/>
      <c r="E1870" s="469" t="s">
        <v>8434</v>
      </c>
      <c r="F1870" s="464"/>
      <c r="G1870" s="443" t="s">
        <v>8435</v>
      </c>
      <c r="H1870" s="412" t="s">
        <v>7076</v>
      </c>
      <c r="I1870" s="857"/>
      <c r="J1870" s="416"/>
      <c r="K1870" s="418" t="s">
        <v>518</v>
      </c>
    </row>
    <row r="1871" spans="1:11" ht="25.5">
      <c r="A1871" s="410" t="s">
        <v>8436</v>
      </c>
      <c r="B1871" s="412">
        <v>11</v>
      </c>
      <c r="C1871" s="412">
        <v>2025</v>
      </c>
      <c r="D1871" s="443"/>
      <c r="E1871" s="469" t="s">
        <v>8437</v>
      </c>
      <c r="F1871" s="464"/>
      <c r="G1871" s="443" t="s">
        <v>8438</v>
      </c>
      <c r="H1871" s="412" t="s">
        <v>7076</v>
      </c>
      <c r="I1871" s="857"/>
      <c r="J1871" s="416"/>
      <c r="K1871" s="418" t="s">
        <v>518</v>
      </c>
    </row>
    <row r="1872" spans="1:11" ht="16.5">
      <c r="A1872" s="410" t="s">
        <v>8439</v>
      </c>
      <c r="B1872" s="412">
        <v>11</v>
      </c>
      <c r="C1872" s="412">
        <v>2025</v>
      </c>
      <c r="D1872" s="443"/>
      <c r="E1872" s="443" t="s">
        <v>8440</v>
      </c>
      <c r="F1872" s="464"/>
      <c r="G1872" s="443" t="s">
        <v>8441</v>
      </c>
      <c r="H1872" s="412" t="s">
        <v>7076</v>
      </c>
      <c r="I1872" s="857"/>
      <c r="J1872" s="416"/>
      <c r="K1872" s="418" t="s">
        <v>518</v>
      </c>
    </row>
    <row r="1873" spans="1:11" ht="16.5">
      <c r="A1873" s="410" t="s">
        <v>8442</v>
      </c>
      <c r="B1873" s="412">
        <v>11</v>
      </c>
      <c r="C1873" s="412">
        <v>2025</v>
      </c>
      <c r="D1873" s="443"/>
      <c r="E1873" s="443" t="s">
        <v>8443</v>
      </c>
      <c r="F1873" s="464"/>
      <c r="G1873" s="443" t="s">
        <v>8444</v>
      </c>
      <c r="H1873" s="412" t="s">
        <v>7076</v>
      </c>
      <c r="I1873" s="857"/>
      <c r="J1873" s="416"/>
      <c r="K1873" s="418" t="s">
        <v>518</v>
      </c>
    </row>
    <row r="1874" spans="1:11" ht="16.5">
      <c r="A1874" s="410" t="s">
        <v>8445</v>
      </c>
      <c r="B1874" s="412">
        <v>11</v>
      </c>
      <c r="C1874" s="412">
        <v>2025</v>
      </c>
      <c r="D1874" s="443"/>
      <c r="E1874" s="443" t="s">
        <v>8446</v>
      </c>
      <c r="F1874" s="464"/>
      <c r="G1874" s="443" t="s">
        <v>8447</v>
      </c>
      <c r="H1874" s="412" t="s">
        <v>7076</v>
      </c>
      <c r="I1874" s="857"/>
      <c r="J1874" s="416"/>
      <c r="K1874" s="418" t="s">
        <v>518</v>
      </c>
    </row>
    <row r="1875" spans="1:11" ht="16.5">
      <c r="A1875" s="410" t="s">
        <v>8448</v>
      </c>
      <c r="B1875" s="412">
        <v>11</v>
      </c>
      <c r="C1875" s="412">
        <v>2025</v>
      </c>
      <c r="D1875" s="443"/>
      <c r="E1875" s="443" t="s">
        <v>8449</v>
      </c>
      <c r="F1875" s="464"/>
      <c r="G1875" s="443" t="s">
        <v>8450</v>
      </c>
      <c r="H1875" s="412" t="s">
        <v>7076</v>
      </c>
      <c r="I1875" s="857"/>
      <c r="J1875" s="416"/>
      <c r="K1875" s="418" t="s">
        <v>518</v>
      </c>
    </row>
    <row r="1876" spans="1:11" ht="16.5">
      <c r="A1876" s="410" t="s">
        <v>8451</v>
      </c>
      <c r="B1876" s="412">
        <v>11</v>
      </c>
      <c r="C1876" s="412">
        <v>2025</v>
      </c>
      <c r="D1876" s="443" t="s">
        <v>8452</v>
      </c>
      <c r="E1876" s="443" t="s">
        <v>8453</v>
      </c>
      <c r="F1876" s="464"/>
      <c r="G1876" s="443" t="s">
        <v>8454</v>
      </c>
      <c r="H1876" s="412" t="s">
        <v>7076</v>
      </c>
      <c r="I1876" s="857"/>
      <c r="J1876" s="416"/>
      <c r="K1876" s="418" t="s">
        <v>518</v>
      </c>
    </row>
    <row r="1877" spans="1:11" ht="16.5">
      <c r="A1877" s="410" t="s">
        <v>8455</v>
      </c>
      <c r="B1877" s="412">
        <v>11</v>
      </c>
      <c r="C1877" s="412">
        <v>2025</v>
      </c>
      <c r="D1877" s="443" t="s">
        <v>3522</v>
      </c>
      <c r="E1877" s="443" t="s">
        <v>8456</v>
      </c>
      <c r="F1877" s="464"/>
      <c r="G1877" s="443" t="s">
        <v>7715</v>
      </c>
      <c r="H1877" s="412" t="s">
        <v>35</v>
      </c>
      <c r="I1877" s="857"/>
      <c r="J1877" s="416"/>
      <c r="K1877" s="418" t="s">
        <v>518</v>
      </c>
    </row>
    <row r="1878" spans="1:11" ht="16.5">
      <c r="A1878" s="410" t="s">
        <v>8457</v>
      </c>
      <c r="B1878" s="412">
        <v>11</v>
      </c>
      <c r="C1878" s="412">
        <v>2025</v>
      </c>
      <c r="D1878" s="443" t="s">
        <v>8458</v>
      </c>
      <c r="E1878" s="443" t="s">
        <v>8459</v>
      </c>
      <c r="F1878" s="464"/>
      <c r="G1878" s="443" t="s">
        <v>7715</v>
      </c>
      <c r="H1878" s="412" t="s">
        <v>35</v>
      </c>
      <c r="I1878" s="857"/>
      <c r="J1878" s="416"/>
      <c r="K1878" s="418" t="s">
        <v>518</v>
      </c>
    </row>
    <row r="1879" spans="1:11" ht="16.5">
      <c r="A1879" s="410" t="s">
        <v>8460</v>
      </c>
      <c r="B1879" s="412">
        <v>11</v>
      </c>
      <c r="C1879" s="412">
        <v>2025</v>
      </c>
      <c r="D1879" s="443" t="s">
        <v>8461</v>
      </c>
      <c r="E1879" s="443" t="s">
        <v>5125</v>
      </c>
      <c r="F1879" s="464"/>
      <c r="G1879" s="443" t="s">
        <v>3510</v>
      </c>
      <c r="H1879" s="412" t="s">
        <v>35</v>
      </c>
      <c r="I1879" s="857"/>
      <c r="J1879" s="416"/>
      <c r="K1879" s="418" t="s">
        <v>518</v>
      </c>
    </row>
    <row r="1880" spans="1:11" ht="16.5">
      <c r="A1880" s="410" t="s">
        <v>8462</v>
      </c>
      <c r="B1880" s="412">
        <v>11</v>
      </c>
      <c r="C1880" s="412">
        <v>2025</v>
      </c>
      <c r="D1880" s="443" t="s">
        <v>8463</v>
      </c>
      <c r="E1880" s="443" t="s">
        <v>8464</v>
      </c>
      <c r="F1880" s="464"/>
      <c r="G1880" s="443" t="s">
        <v>3510</v>
      </c>
      <c r="H1880" s="412" t="s">
        <v>35</v>
      </c>
      <c r="I1880" s="857"/>
      <c r="J1880" s="416"/>
      <c r="K1880" s="418" t="s">
        <v>518</v>
      </c>
    </row>
    <row r="1881" spans="1:11" ht="16.5">
      <c r="A1881" s="410" t="s">
        <v>8465</v>
      </c>
      <c r="B1881" s="412">
        <v>11</v>
      </c>
      <c r="C1881" s="412">
        <v>2025</v>
      </c>
      <c r="D1881" s="443" t="s">
        <v>8466</v>
      </c>
      <c r="E1881" s="443" t="s">
        <v>8467</v>
      </c>
      <c r="F1881" s="464"/>
      <c r="G1881" s="443" t="s">
        <v>3510</v>
      </c>
      <c r="H1881" s="412" t="s">
        <v>35</v>
      </c>
      <c r="I1881" s="857"/>
      <c r="J1881" s="416"/>
      <c r="K1881" s="418" t="s">
        <v>518</v>
      </c>
    </row>
    <row r="1882" spans="1:11" ht="16.5">
      <c r="A1882" s="410" t="s">
        <v>8468</v>
      </c>
      <c r="B1882" s="412">
        <v>11</v>
      </c>
      <c r="C1882" s="412">
        <v>2025</v>
      </c>
      <c r="D1882" s="443" t="s">
        <v>8469</v>
      </c>
      <c r="E1882" s="443" t="s">
        <v>5258</v>
      </c>
      <c r="F1882" s="464"/>
      <c r="G1882" s="443" t="s">
        <v>3510</v>
      </c>
      <c r="H1882" s="412" t="s">
        <v>35</v>
      </c>
      <c r="I1882" s="857"/>
      <c r="J1882" s="416"/>
      <c r="K1882" s="418" t="s">
        <v>518</v>
      </c>
    </row>
    <row r="1883" spans="1:11" ht="16.5">
      <c r="A1883" s="410" t="s">
        <v>8470</v>
      </c>
      <c r="B1883" s="412">
        <v>11</v>
      </c>
      <c r="C1883" s="412">
        <v>2025</v>
      </c>
      <c r="D1883" s="443" t="s">
        <v>8471</v>
      </c>
      <c r="E1883" s="443" t="s">
        <v>8472</v>
      </c>
      <c r="F1883" s="464"/>
      <c r="G1883" s="443" t="s">
        <v>8473</v>
      </c>
      <c r="H1883" s="412" t="s">
        <v>35</v>
      </c>
      <c r="I1883" s="857"/>
      <c r="J1883" s="416"/>
      <c r="K1883" s="418" t="s">
        <v>518</v>
      </c>
    </row>
    <row r="1884" spans="1:11" ht="16.5">
      <c r="A1884" s="410" t="s">
        <v>8474</v>
      </c>
      <c r="B1884" s="412">
        <v>11</v>
      </c>
      <c r="C1884" s="412">
        <v>2025</v>
      </c>
      <c r="D1884" s="443" t="s">
        <v>8475</v>
      </c>
      <c r="E1884" s="443" t="s">
        <v>8476</v>
      </c>
      <c r="F1884" s="464"/>
      <c r="G1884" s="443" t="s">
        <v>8477</v>
      </c>
      <c r="H1884" s="412" t="s">
        <v>35</v>
      </c>
      <c r="I1884" s="857"/>
      <c r="J1884" s="416"/>
      <c r="K1884" s="418" t="s">
        <v>518</v>
      </c>
    </row>
    <row r="1885" spans="1:11" ht="16.5">
      <c r="A1885" s="410" t="s">
        <v>8478</v>
      </c>
      <c r="B1885" s="412">
        <v>11</v>
      </c>
      <c r="C1885" s="412">
        <v>2025</v>
      </c>
      <c r="D1885" s="443" t="s">
        <v>8479</v>
      </c>
      <c r="E1885" s="443" t="s">
        <v>1193</v>
      </c>
      <c r="F1885" s="464"/>
      <c r="G1885" s="443" t="s">
        <v>8480</v>
      </c>
      <c r="H1885" s="412" t="s">
        <v>35</v>
      </c>
      <c r="I1885" s="857"/>
      <c r="J1885" s="416"/>
      <c r="K1885" s="418" t="s">
        <v>518</v>
      </c>
    </row>
    <row r="1886" spans="1:11" ht="25.5">
      <c r="A1886" s="410" t="s">
        <v>8481</v>
      </c>
      <c r="B1886" s="412">
        <v>11</v>
      </c>
      <c r="C1886" s="412">
        <v>2025</v>
      </c>
      <c r="D1886" s="443" t="s">
        <v>8482</v>
      </c>
      <c r="E1886" s="443" t="s">
        <v>8483</v>
      </c>
      <c r="F1886" s="464"/>
      <c r="G1886" s="443" t="s">
        <v>8484</v>
      </c>
      <c r="H1886" s="412" t="s">
        <v>516</v>
      </c>
      <c r="I1886" s="857"/>
      <c r="J1886" s="416"/>
      <c r="K1886" s="418" t="s">
        <v>518</v>
      </c>
    </row>
    <row r="1887" spans="1:11" ht="16.5">
      <c r="A1887" s="410" t="s">
        <v>8485</v>
      </c>
      <c r="B1887" s="412">
        <v>11</v>
      </c>
      <c r="C1887" s="412">
        <v>2025</v>
      </c>
      <c r="D1887" s="443" t="s">
        <v>8486</v>
      </c>
      <c r="E1887" s="443" t="s">
        <v>8487</v>
      </c>
      <c r="F1887" s="464"/>
      <c r="G1887" s="443" t="s">
        <v>7437</v>
      </c>
      <c r="H1887" s="412" t="s">
        <v>662</v>
      </c>
      <c r="I1887" s="857"/>
      <c r="J1887" s="416"/>
      <c r="K1887" s="418" t="s">
        <v>518</v>
      </c>
    </row>
    <row r="1888" spans="1:11" ht="25.5">
      <c r="A1888" s="410" t="s">
        <v>8488</v>
      </c>
      <c r="B1888" s="412">
        <v>11</v>
      </c>
      <c r="C1888" s="412">
        <v>2025</v>
      </c>
      <c r="D1888" s="443" t="s">
        <v>8489</v>
      </c>
      <c r="E1888" s="465" t="s">
        <v>8490</v>
      </c>
      <c r="F1888" s="464"/>
      <c r="G1888" s="443" t="s">
        <v>8491</v>
      </c>
      <c r="H1888" s="412" t="s">
        <v>516</v>
      </c>
      <c r="I1888" s="857"/>
      <c r="J1888" s="416"/>
      <c r="K1888" s="418" t="s">
        <v>518</v>
      </c>
    </row>
    <row r="1889" spans="1:11" ht="16.5">
      <c r="A1889" s="410" t="s">
        <v>8492</v>
      </c>
      <c r="B1889" s="412">
        <v>11</v>
      </c>
      <c r="C1889" s="412">
        <v>2025</v>
      </c>
      <c r="D1889" s="443" t="s">
        <v>8493</v>
      </c>
      <c r="E1889" s="443" t="s">
        <v>8493</v>
      </c>
      <c r="F1889" s="464"/>
      <c r="G1889" s="443" t="s">
        <v>8494</v>
      </c>
      <c r="H1889" s="412" t="s">
        <v>35</v>
      </c>
      <c r="I1889" s="857"/>
      <c r="J1889" s="416"/>
      <c r="K1889" s="418" t="s">
        <v>518</v>
      </c>
    </row>
    <row r="1890" spans="1:11" ht="16.5">
      <c r="A1890" s="410" t="s">
        <v>8495</v>
      </c>
      <c r="B1890" s="412">
        <v>11</v>
      </c>
      <c r="C1890" s="412">
        <v>2025</v>
      </c>
      <c r="D1890" s="470" t="s">
        <v>8496</v>
      </c>
      <c r="E1890" s="470" t="s">
        <v>8497</v>
      </c>
      <c r="F1890" s="464"/>
      <c r="G1890" s="470" t="s">
        <v>8498</v>
      </c>
      <c r="H1890" s="412" t="s">
        <v>35</v>
      </c>
      <c r="I1890" s="857"/>
      <c r="J1890" s="416"/>
      <c r="K1890" s="418" t="s">
        <v>518</v>
      </c>
    </row>
    <row r="1891" spans="1:11" ht="16.5">
      <c r="A1891" s="410" t="s">
        <v>8499</v>
      </c>
      <c r="B1891" s="412">
        <v>11</v>
      </c>
      <c r="C1891" s="412">
        <v>2025</v>
      </c>
      <c r="D1891" s="470" t="s">
        <v>8500</v>
      </c>
      <c r="E1891" s="470" t="s">
        <v>8497</v>
      </c>
      <c r="F1891" s="464"/>
      <c r="G1891" s="470" t="s">
        <v>8498</v>
      </c>
      <c r="H1891" s="412" t="s">
        <v>35</v>
      </c>
      <c r="I1891" s="857"/>
      <c r="J1891" s="416"/>
      <c r="K1891" s="418" t="s">
        <v>518</v>
      </c>
    </row>
    <row r="1892" spans="1:11" ht="33">
      <c r="A1892" s="410" t="s">
        <v>8501</v>
      </c>
      <c r="B1892" s="412">
        <v>11</v>
      </c>
      <c r="C1892" s="412">
        <v>2025</v>
      </c>
      <c r="D1892" s="470" t="s">
        <v>8502</v>
      </c>
      <c r="E1892" s="470" t="s">
        <v>8503</v>
      </c>
      <c r="F1892" s="464"/>
      <c r="G1892" s="470" t="s">
        <v>8504</v>
      </c>
      <c r="H1892" s="412" t="s">
        <v>233</v>
      </c>
      <c r="I1892" s="857"/>
      <c r="J1892" s="416"/>
      <c r="K1892" s="418" t="s">
        <v>518</v>
      </c>
    </row>
    <row r="1893" spans="1:11" ht="16.5">
      <c r="A1893" s="410" t="s">
        <v>8505</v>
      </c>
      <c r="B1893" s="412">
        <v>11</v>
      </c>
      <c r="C1893" s="412">
        <v>2025</v>
      </c>
      <c r="D1893" s="470" t="s">
        <v>8506</v>
      </c>
      <c r="E1893" s="470" t="s">
        <v>8507</v>
      </c>
      <c r="F1893" s="464"/>
      <c r="G1893" s="470" t="s">
        <v>8508</v>
      </c>
      <c r="H1893" s="412" t="s">
        <v>35</v>
      </c>
      <c r="I1893" s="857"/>
      <c r="J1893" s="416"/>
      <c r="K1893" s="418" t="s">
        <v>518</v>
      </c>
    </row>
    <row r="1894" spans="1:11" ht="33">
      <c r="A1894" s="410" t="s">
        <v>8509</v>
      </c>
      <c r="B1894" s="412">
        <v>11</v>
      </c>
      <c r="C1894" s="412">
        <v>2025</v>
      </c>
      <c r="D1894" s="470" t="s">
        <v>8510</v>
      </c>
      <c r="E1894" s="470" t="s">
        <v>8511</v>
      </c>
      <c r="F1894" s="464"/>
      <c r="G1894" s="470" t="s">
        <v>8512</v>
      </c>
      <c r="H1894" s="412" t="s">
        <v>35</v>
      </c>
      <c r="I1894" s="857"/>
      <c r="J1894" s="416"/>
      <c r="K1894" s="418" t="s">
        <v>518</v>
      </c>
    </row>
    <row r="1895" spans="1:11" ht="16.5">
      <c r="A1895" s="410" t="s">
        <v>8513</v>
      </c>
      <c r="B1895" s="412">
        <v>11</v>
      </c>
      <c r="C1895" s="412">
        <v>2025</v>
      </c>
      <c r="D1895" s="380" t="s">
        <v>8514</v>
      </c>
      <c r="E1895" s="380" t="s">
        <v>8515</v>
      </c>
      <c r="F1895" s="464"/>
      <c r="G1895" s="380" t="s">
        <v>8516</v>
      </c>
      <c r="H1895" s="412" t="s">
        <v>662</v>
      </c>
      <c r="I1895" s="857"/>
      <c r="J1895" s="416"/>
      <c r="K1895" s="418" t="s">
        <v>518</v>
      </c>
    </row>
    <row r="1896" spans="1:11" ht="16.5">
      <c r="A1896" s="410" t="s">
        <v>8517</v>
      </c>
      <c r="B1896" s="412">
        <v>11</v>
      </c>
      <c r="C1896" s="412">
        <v>2025</v>
      </c>
      <c r="D1896" s="470" t="s">
        <v>8518</v>
      </c>
      <c r="E1896" s="470" t="s">
        <v>8519</v>
      </c>
      <c r="F1896" s="464"/>
      <c r="G1896" s="470" t="s">
        <v>8520</v>
      </c>
      <c r="H1896" s="412" t="s">
        <v>137</v>
      </c>
      <c r="I1896" s="857"/>
      <c r="J1896" s="416"/>
      <c r="K1896" s="418" t="s">
        <v>518</v>
      </c>
    </row>
    <row r="1897" spans="1:11" ht="49.5">
      <c r="A1897" s="410" t="s">
        <v>8521</v>
      </c>
      <c r="B1897" s="412">
        <v>11</v>
      </c>
      <c r="C1897" s="412">
        <v>2025</v>
      </c>
      <c r="D1897" s="471" t="s">
        <v>8522</v>
      </c>
      <c r="E1897" s="471" t="s">
        <v>8523</v>
      </c>
      <c r="F1897" s="464"/>
      <c r="G1897" s="471" t="s">
        <v>8524</v>
      </c>
      <c r="H1897" s="412" t="s">
        <v>8525</v>
      </c>
      <c r="I1897" s="857"/>
      <c r="J1897" s="416"/>
      <c r="K1897" s="418" t="s">
        <v>518</v>
      </c>
    </row>
    <row r="1898" spans="1:11" ht="16.5">
      <c r="A1898" s="410" t="s">
        <v>8526</v>
      </c>
      <c r="B1898" s="412">
        <v>11</v>
      </c>
      <c r="C1898" s="412">
        <v>2025</v>
      </c>
      <c r="D1898" s="470" t="s">
        <v>8527</v>
      </c>
      <c r="E1898" s="470" t="s">
        <v>8528</v>
      </c>
      <c r="F1898" s="464"/>
      <c r="G1898" s="470" t="s">
        <v>8529</v>
      </c>
      <c r="H1898" s="412" t="s">
        <v>662</v>
      </c>
      <c r="I1898" s="857"/>
      <c r="J1898" s="416"/>
      <c r="K1898" s="418" t="s">
        <v>518</v>
      </c>
    </row>
    <row r="1899" spans="1:11" ht="33">
      <c r="A1899" s="410" t="s">
        <v>8530</v>
      </c>
      <c r="B1899" s="412">
        <v>11</v>
      </c>
      <c r="C1899" s="412">
        <v>2025</v>
      </c>
      <c r="D1899" s="472" t="s">
        <v>6897</v>
      </c>
      <c r="E1899" s="472" t="s">
        <v>6898</v>
      </c>
      <c r="F1899" s="464"/>
      <c r="G1899" s="472" t="s">
        <v>6899</v>
      </c>
      <c r="H1899" s="412" t="s">
        <v>609</v>
      </c>
      <c r="I1899" s="857"/>
      <c r="J1899" s="416"/>
      <c r="K1899" s="418" t="s">
        <v>518</v>
      </c>
    </row>
    <row r="1900" spans="1:11" ht="16.5">
      <c r="A1900" s="410" t="s">
        <v>8531</v>
      </c>
      <c r="B1900" s="412">
        <v>11</v>
      </c>
      <c r="C1900" s="412">
        <v>2025</v>
      </c>
      <c r="D1900" s="472" t="s">
        <v>8532</v>
      </c>
      <c r="E1900" s="472" t="s">
        <v>6873</v>
      </c>
      <c r="F1900" s="464"/>
      <c r="G1900" s="472" t="s">
        <v>8533</v>
      </c>
      <c r="H1900" s="412" t="s">
        <v>35</v>
      </c>
      <c r="I1900" s="857"/>
      <c r="J1900" s="416"/>
      <c r="K1900" s="418" t="s">
        <v>518</v>
      </c>
    </row>
    <row r="1901" spans="1:11" ht="33">
      <c r="A1901" s="410" t="s">
        <v>8534</v>
      </c>
      <c r="B1901" s="412">
        <v>11</v>
      </c>
      <c r="C1901" s="412">
        <v>2025</v>
      </c>
      <c r="D1901" s="470" t="s">
        <v>8535</v>
      </c>
      <c r="E1901" s="380" t="s">
        <v>8536</v>
      </c>
      <c r="F1901" s="464"/>
      <c r="G1901" s="380" t="s">
        <v>8537</v>
      </c>
      <c r="H1901" s="412" t="s">
        <v>35</v>
      </c>
      <c r="I1901" s="857"/>
      <c r="J1901" s="416"/>
      <c r="K1901" s="418" t="s">
        <v>518</v>
      </c>
    </row>
    <row r="1902" spans="1:11" ht="16.5">
      <c r="A1902" s="410" t="s">
        <v>8538</v>
      </c>
      <c r="B1902" s="412">
        <v>11</v>
      </c>
      <c r="C1902" s="412">
        <v>2025</v>
      </c>
      <c r="D1902" s="443" t="s">
        <v>8539</v>
      </c>
      <c r="E1902" s="380" t="s">
        <v>8540</v>
      </c>
      <c r="F1902" s="464"/>
      <c r="G1902" s="380" t="s">
        <v>8541</v>
      </c>
      <c r="H1902" s="412" t="s">
        <v>35</v>
      </c>
      <c r="I1902" s="857"/>
      <c r="J1902" s="416"/>
      <c r="K1902" s="418" t="s">
        <v>518</v>
      </c>
    </row>
    <row r="1903" spans="1:11" ht="33">
      <c r="A1903" s="410" t="s">
        <v>8542</v>
      </c>
      <c r="B1903" s="412">
        <v>11</v>
      </c>
      <c r="C1903" s="412">
        <v>2025</v>
      </c>
      <c r="D1903" s="470" t="s">
        <v>5992</v>
      </c>
      <c r="E1903" s="470" t="s">
        <v>5993</v>
      </c>
      <c r="F1903" s="464"/>
      <c r="G1903" s="380" t="s">
        <v>5994</v>
      </c>
      <c r="H1903" s="412" t="s">
        <v>35</v>
      </c>
      <c r="I1903" s="857"/>
      <c r="J1903" s="416"/>
      <c r="K1903" s="418" t="s">
        <v>518</v>
      </c>
    </row>
    <row r="1904" spans="1:11" ht="33">
      <c r="A1904" s="410" t="s">
        <v>8543</v>
      </c>
      <c r="B1904" s="412">
        <v>11</v>
      </c>
      <c r="C1904" s="412">
        <v>2025</v>
      </c>
      <c r="D1904" s="470" t="s">
        <v>5997</v>
      </c>
      <c r="E1904" s="470" t="s">
        <v>5998</v>
      </c>
      <c r="F1904" s="464"/>
      <c r="G1904" s="380" t="s">
        <v>5999</v>
      </c>
      <c r="H1904" s="412" t="s">
        <v>609</v>
      </c>
      <c r="I1904" s="857"/>
      <c r="J1904" s="416"/>
      <c r="K1904" s="418" t="s">
        <v>518</v>
      </c>
    </row>
    <row r="1905" spans="1:11" ht="16.5">
      <c r="A1905" s="410" t="s">
        <v>8544</v>
      </c>
      <c r="B1905" s="412">
        <v>11</v>
      </c>
      <c r="C1905" s="412">
        <v>2025</v>
      </c>
      <c r="D1905" s="470" t="s">
        <v>6002</v>
      </c>
      <c r="E1905" s="470" t="s">
        <v>6003</v>
      </c>
      <c r="F1905" s="464"/>
      <c r="G1905" s="380" t="s">
        <v>6004</v>
      </c>
      <c r="H1905" s="412" t="s">
        <v>104</v>
      </c>
      <c r="I1905" s="857"/>
      <c r="J1905" s="416"/>
      <c r="K1905" s="418" t="s">
        <v>518</v>
      </c>
    </row>
    <row r="1906" spans="1:11" ht="16.5">
      <c r="A1906" s="410" t="s">
        <v>8545</v>
      </c>
      <c r="B1906" s="412">
        <v>11</v>
      </c>
      <c r="C1906" s="412">
        <v>2025</v>
      </c>
      <c r="D1906" s="470" t="s">
        <v>6007</v>
      </c>
      <c r="E1906" s="470" t="s">
        <v>6008</v>
      </c>
      <c r="F1906" s="464"/>
      <c r="G1906" s="380" t="s">
        <v>6009</v>
      </c>
      <c r="H1906" s="412" t="s">
        <v>25</v>
      </c>
      <c r="I1906" s="857"/>
      <c r="J1906" s="416"/>
      <c r="K1906" s="418" t="s">
        <v>518</v>
      </c>
    </row>
    <row r="1907" spans="1:11" ht="16.5">
      <c r="A1907" s="410" t="s">
        <v>8546</v>
      </c>
      <c r="B1907" s="412">
        <v>11</v>
      </c>
      <c r="C1907" s="412">
        <v>2025</v>
      </c>
      <c r="D1907" s="470" t="s">
        <v>6012</v>
      </c>
      <c r="E1907" s="470" t="s">
        <v>6008</v>
      </c>
      <c r="F1907" s="464"/>
      <c r="G1907" s="380" t="s">
        <v>6013</v>
      </c>
      <c r="H1907" s="412" t="s">
        <v>25</v>
      </c>
      <c r="I1907" s="857"/>
      <c r="J1907" s="416"/>
      <c r="K1907" s="418" t="s">
        <v>518</v>
      </c>
    </row>
    <row r="1908" spans="1:11" ht="16.5">
      <c r="A1908" s="410" t="s">
        <v>8547</v>
      </c>
      <c r="B1908" s="412">
        <v>11</v>
      </c>
      <c r="C1908" s="412">
        <v>2025</v>
      </c>
      <c r="D1908" s="470" t="s">
        <v>6015</v>
      </c>
      <c r="E1908" s="470" t="s">
        <v>6008</v>
      </c>
      <c r="F1908" s="464"/>
      <c r="G1908" s="380" t="s">
        <v>6016</v>
      </c>
      <c r="H1908" s="412" t="s">
        <v>25</v>
      </c>
      <c r="I1908" s="857"/>
      <c r="J1908" s="416"/>
      <c r="K1908" s="418" t="s">
        <v>518</v>
      </c>
    </row>
    <row r="1909" spans="1:11" ht="16.5">
      <c r="A1909" s="410" t="s">
        <v>8548</v>
      </c>
      <c r="B1909" s="412">
        <v>11</v>
      </c>
      <c r="C1909" s="412">
        <v>2025</v>
      </c>
      <c r="D1909" s="470" t="s">
        <v>6018</v>
      </c>
      <c r="E1909" s="470" t="s">
        <v>6008</v>
      </c>
      <c r="F1909" s="464"/>
      <c r="G1909" s="380" t="s">
        <v>6019</v>
      </c>
      <c r="H1909" s="412" t="s">
        <v>25</v>
      </c>
      <c r="I1909" s="857"/>
      <c r="J1909" s="416"/>
      <c r="K1909" s="418" t="s">
        <v>518</v>
      </c>
    </row>
    <row r="1910" spans="1:11" ht="16.5">
      <c r="A1910" s="410" t="s">
        <v>8549</v>
      </c>
      <c r="B1910" s="412">
        <v>11</v>
      </c>
      <c r="C1910" s="412">
        <v>2025</v>
      </c>
      <c r="D1910" s="470" t="s">
        <v>6022</v>
      </c>
      <c r="E1910" s="380" t="s">
        <v>6023</v>
      </c>
      <c r="F1910" s="464"/>
      <c r="G1910" s="380" t="s">
        <v>6024</v>
      </c>
      <c r="H1910" s="412" t="s">
        <v>25</v>
      </c>
      <c r="I1910" s="857"/>
      <c r="J1910" s="416"/>
      <c r="K1910" s="418" t="s">
        <v>518</v>
      </c>
    </row>
    <row r="1911" spans="1:11" ht="33">
      <c r="A1911" s="410" t="s">
        <v>8550</v>
      </c>
      <c r="B1911" s="412">
        <v>11</v>
      </c>
      <c r="C1911" s="412">
        <v>2025</v>
      </c>
      <c r="D1911" s="470" t="s">
        <v>6687</v>
      </c>
      <c r="E1911" s="470" t="s">
        <v>6688</v>
      </c>
      <c r="F1911" s="464"/>
      <c r="G1911" s="470" t="s">
        <v>6689</v>
      </c>
      <c r="H1911" s="412" t="s">
        <v>1414</v>
      </c>
      <c r="I1911" s="857"/>
      <c r="J1911" s="416"/>
      <c r="K1911" s="418" t="s">
        <v>518</v>
      </c>
    </row>
    <row r="1912" spans="1:11" ht="16.5">
      <c r="A1912" s="410" t="s">
        <v>8551</v>
      </c>
      <c r="B1912" s="412">
        <v>11</v>
      </c>
      <c r="C1912" s="412">
        <v>2025</v>
      </c>
      <c r="D1912" s="470" t="s">
        <v>6694</v>
      </c>
      <c r="E1912" s="470" t="s">
        <v>821</v>
      </c>
      <c r="F1912" s="464"/>
      <c r="G1912" s="380" t="s">
        <v>6695</v>
      </c>
      <c r="H1912" s="412" t="s">
        <v>25</v>
      </c>
      <c r="I1912" s="857"/>
      <c r="J1912" s="416"/>
      <c r="K1912" s="418" t="s">
        <v>518</v>
      </c>
    </row>
    <row r="1913" spans="1:11" ht="16.5">
      <c r="A1913" s="410" t="s">
        <v>8552</v>
      </c>
      <c r="B1913" s="412">
        <v>11</v>
      </c>
      <c r="C1913" s="412">
        <v>2025</v>
      </c>
      <c r="D1913" s="470" t="s">
        <v>6697</v>
      </c>
      <c r="E1913" s="470" t="s">
        <v>6698</v>
      </c>
      <c r="F1913" s="464"/>
      <c r="G1913" s="380" t="s">
        <v>6699</v>
      </c>
      <c r="H1913" s="412" t="s">
        <v>25</v>
      </c>
      <c r="I1913" s="857"/>
      <c r="J1913" s="416"/>
      <c r="K1913" s="418" t="s">
        <v>518</v>
      </c>
    </row>
    <row r="1914" spans="1:11" ht="16.5">
      <c r="A1914" s="410" t="s">
        <v>8553</v>
      </c>
      <c r="B1914" s="412">
        <v>11</v>
      </c>
      <c r="C1914" s="412">
        <v>2025</v>
      </c>
      <c r="D1914" s="470" t="s">
        <v>6701</v>
      </c>
      <c r="E1914" s="470" t="s">
        <v>6698</v>
      </c>
      <c r="F1914" s="464"/>
      <c r="G1914" s="380" t="s">
        <v>6702</v>
      </c>
      <c r="H1914" s="412" t="s">
        <v>25</v>
      </c>
      <c r="I1914" s="857"/>
      <c r="J1914" s="416"/>
      <c r="K1914" s="418" t="s">
        <v>518</v>
      </c>
    </row>
    <row r="1915" spans="1:11" ht="16.5">
      <c r="A1915" s="410" t="s">
        <v>8554</v>
      </c>
      <c r="B1915" s="412">
        <v>11</v>
      </c>
      <c r="C1915" s="412">
        <v>2025</v>
      </c>
      <c r="D1915" s="470" t="s">
        <v>6708</v>
      </c>
      <c r="E1915" s="470" t="s">
        <v>6709</v>
      </c>
      <c r="F1915" s="464"/>
      <c r="G1915" s="380" t="s">
        <v>6710</v>
      </c>
      <c r="H1915" s="412" t="s">
        <v>25</v>
      </c>
      <c r="I1915" s="857"/>
      <c r="J1915" s="416"/>
      <c r="K1915" s="418" t="s">
        <v>518</v>
      </c>
    </row>
    <row r="1916" spans="1:11" ht="16.5">
      <c r="A1916" s="410" t="s">
        <v>8555</v>
      </c>
      <c r="B1916" s="412">
        <v>11</v>
      </c>
      <c r="C1916" s="412">
        <v>2025</v>
      </c>
      <c r="D1916" s="470" t="s">
        <v>6712</v>
      </c>
      <c r="E1916" s="470" t="s">
        <v>2165</v>
      </c>
      <c r="F1916" s="464"/>
      <c r="G1916" s="380" t="s">
        <v>6713</v>
      </c>
      <c r="H1916" s="412" t="s">
        <v>25</v>
      </c>
      <c r="I1916" s="857"/>
      <c r="J1916" s="416"/>
      <c r="K1916" s="418" t="s">
        <v>518</v>
      </c>
    </row>
    <row r="1917" spans="1:11" ht="16.5">
      <c r="A1917" s="410" t="s">
        <v>8556</v>
      </c>
      <c r="B1917" s="412">
        <v>11</v>
      </c>
      <c r="C1917" s="412">
        <v>2025</v>
      </c>
      <c r="D1917" s="470" t="s">
        <v>6729</v>
      </c>
      <c r="E1917" s="380" t="s">
        <v>6730</v>
      </c>
      <c r="F1917" s="464"/>
      <c r="G1917" s="380" t="s">
        <v>6731</v>
      </c>
      <c r="H1917" s="412" t="s">
        <v>35</v>
      </c>
      <c r="I1917" s="857"/>
      <c r="J1917" s="416"/>
      <c r="K1917" s="418" t="s">
        <v>518</v>
      </c>
    </row>
    <row r="1918" spans="1:11" ht="16.5">
      <c r="A1918" s="410" t="s">
        <v>8557</v>
      </c>
      <c r="B1918" s="412">
        <v>11</v>
      </c>
      <c r="C1918" s="412">
        <v>2025</v>
      </c>
      <c r="D1918" s="470" t="s">
        <v>6736</v>
      </c>
      <c r="E1918" s="470" t="s">
        <v>2165</v>
      </c>
      <c r="F1918" s="464"/>
      <c r="G1918" s="380" t="s">
        <v>6737</v>
      </c>
      <c r="H1918" s="412" t="s">
        <v>25</v>
      </c>
      <c r="I1918" s="857"/>
      <c r="J1918" s="416"/>
      <c r="K1918" s="418" t="s">
        <v>518</v>
      </c>
    </row>
    <row r="1919" spans="1:11" ht="16.5">
      <c r="A1919" s="410" t="s">
        <v>8558</v>
      </c>
      <c r="B1919" s="412">
        <v>11</v>
      </c>
      <c r="C1919" s="412">
        <v>2025</v>
      </c>
      <c r="D1919" s="470" t="s">
        <v>6739</v>
      </c>
      <c r="E1919" s="380" t="s">
        <v>821</v>
      </c>
      <c r="F1919" s="464"/>
      <c r="G1919" s="380" t="s">
        <v>6740</v>
      </c>
      <c r="H1919" s="412" t="s">
        <v>25</v>
      </c>
      <c r="I1919" s="857"/>
      <c r="J1919" s="416"/>
      <c r="K1919" s="418" t="s">
        <v>518</v>
      </c>
    </row>
    <row r="1920" spans="1:11" ht="16.5">
      <c r="A1920" s="410" t="s">
        <v>8559</v>
      </c>
      <c r="B1920" s="412">
        <v>11</v>
      </c>
      <c r="C1920" s="412">
        <v>2025</v>
      </c>
      <c r="D1920" s="470" t="s">
        <v>6763</v>
      </c>
      <c r="E1920" s="380" t="s">
        <v>6764</v>
      </c>
      <c r="F1920" s="464"/>
      <c r="G1920" s="380" t="s">
        <v>6765</v>
      </c>
      <c r="H1920" s="412" t="s">
        <v>25</v>
      </c>
      <c r="I1920" s="857"/>
      <c r="J1920" s="416"/>
      <c r="K1920" s="418" t="s">
        <v>518</v>
      </c>
    </row>
    <row r="1921" spans="1:12" ht="16.5">
      <c r="A1921" s="410" t="s">
        <v>8560</v>
      </c>
      <c r="B1921" s="412">
        <v>11</v>
      </c>
      <c r="C1921" s="412">
        <v>2025</v>
      </c>
      <c r="D1921" s="470" t="s">
        <v>6774</v>
      </c>
      <c r="E1921" s="380" t="s">
        <v>2165</v>
      </c>
      <c r="F1921" s="464"/>
      <c r="G1921" s="380" t="s">
        <v>6699</v>
      </c>
      <c r="H1921" s="412" t="s">
        <v>25</v>
      </c>
      <c r="I1921" s="857"/>
      <c r="J1921" s="416"/>
      <c r="K1921" s="418" t="s">
        <v>518</v>
      </c>
    </row>
    <row r="1922" spans="1:12" ht="16.5">
      <c r="A1922" s="410" t="s">
        <v>8561</v>
      </c>
      <c r="B1922" s="412">
        <v>11</v>
      </c>
      <c r="C1922" s="412">
        <v>2025</v>
      </c>
      <c r="D1922" s="470" t="s">
        <v>6776</v>
      </c>
      <c r="E1922" s="380" t="s">
        <v>6777</v>
      </c>
      <c r="F1922" s="464"/>
      <c r="G1922" s="380" t="s">
        <v>6778</v>
      </c>
      <c r="H1922" s="412" t="s">
        <v>25</v>
      </c>
      <c r="I1922" s="857"/>
      <c r="J1922" s="416"/>
      <c r="K1922" s="418" t="s">
        <v>518</v>
      </c>
    </row>
    <row r="1923" spans="1:12" ht="16.5">
      <c r="A1923" s="410" t="s">
        <v>8562</v>
      </c>
      <c r="B1923" s="412">
        <v>11</v>
      </c>
      <c r="C1923" s="412">
        <v>2025</v>
      </c>
      <c r="D1923" s="470" t="s">
        <v>6795</v>
      </c>
      <c r="E1923" s="380" t="s">
        <v>6796</v>
      </c>
      <c r="F1923" s="464"/>
      <c r="G1923" s="380" t="s">
        <v>6797</v>
      </c>
      <c r="H1923" s="412" t="s">
        <v>672</v>
      </c>
      <c r="I1923" s="857"/>
      <c r="J1923" s="416"/>
      <c r="K1923" s="418" t="s">
        <v>518</v>
      </c>
    </row>
    <row r="1924" spans="1:12" ht="16.5">
      <c r="A1924" s="410" t="s">
        <v>8563</v>
      </c>
      <c r="B1924" s="412">
        <v>11</v>
      </c>
      <c r="C1924" s="412">
        <v>2025</v>
      </c>
      <c r="D1924" s="470" t="s">
        <v>6799</v>
      </c>
      <c r="E1924" s="380" t="s">
        <v>6800</v>
      </c>
      <c r="F1924" s="464"/>
      <c r="G1924" s="380" t="s">
        <v>6801</v>
      </c>
      <c r="H1924" s="412" t="s">
        <v>35</v>
      </c>
      <c r="I1924" s="857"/>
      <c r="J1924" s="416"/>
      <c r="K1924" s="418" t="s">
        <v>518</v>
      </c>
    </row>
    <row r="1925" spans="1:12" ht="16.5">
      <c r="A1925" s="410" t="s">
        <v>8564</v>
      </c>
      <c r="B1925" s="412">
        <v>11</v>
      </c>
      <c r="C1925" s="412">
        <v>2025</v>
      </c>
      <c r="D1925" s="470" t="s">
        <v>6803</v>
      </c>
      <c r="E1925" s="380" t="s">
        <v>2165</v>
      </c>
      <c r="F1925" s="464"/>
      <c r="G1925" s="380" t="s">
        <v>6804</v>
      </c>
      <c r="H1925" s="412" t="s">
        <v>25</v>
      </c>
      <c r="I1925" s="857"/>
      <c r="J1925" s="416"/>
      <c r="K1925" s="418" t="s">
        <v>518</v>
      </c>
    </row>
    <row r="1926" spans="1:12" ht="16.5">
      <c r="A1926" s="410" t="s">
        <v>8565</v>
      </c>
      <c r="B1926" s="412">
        <v>11</v>
      </c>
      <c r="C1926" s="412">
        <v>2025</v>
      </c>
      <c r="D1926" s="470" t="s">
        <v>6806</v>
      </c>
      <c r="E1926" s="380" t="s">
        <v>821</v>
      </c>
      <c r="F1926" s="464"/>
      <c r="G1926" s="473" t="s">
        <v>6807</v>
      </c>
      <c r="H1926" s="412" t="s">
        <v>25</v>
      </c>
      <c r="I1926" s="857"/>
      <c r="J1926" s="416"/>
      <c r="K1926" s="418" t="s">
        <v>518</v>
      </c>
    </row>
    <row r="1927" spans="1:12" ht="16.5">
      <c r="A1927" s="410" t="s">
        <v>8566</v>
      </c>
      <c r="B1927" s="412">
        <v>11</v>
      </c>
      <c r="C1927" s="412">
        <v>2025</v>
      </c>
      <c r="D1927" s="443" t="s">
        <v>6811</v>
      </c>
      <c r="E1927" s="380" t="s">
        <v>2165</v>
      </c>
      <c r="F1927" s="464"/>
      <c r="G1927" s="380" t="s">
        <v>6812</v>
      </c>
      <c r="H1927" s="412" t="s">
        <v>25</v>
      </c>
      <c r="I1927" s="857"/>
      <c r="J1927" s="416"/>
      <c r="K1927" s="418" t="s">
        <v>518</v>
      </c>
    </row>
    <row r="1928" spans="1:12" ht="33">
      <c r="A1928" s="410" t="s">
        <v>8567</v>
      </c>
      <c r="B1928" s="412">
        <v>11</v>
      </c>
      <c r="C1928" s="412">
        <v>2025</v>
      </c>
      <c r="D1928" s="428" t="s">
        <v>8568</v>
      </c>
      <c r="E1928" s="380" t="s">
        <v>8569</v>
      </c>
      <c r="F1928" s="464"/>
      <c r="G1928" s="473" t="s">
        <v>8570</v>
      </c>
      <c r="H1928" s="412" t="s">
        <v>233</v>
      </c>
      <c r="I1928" s="857"/>
      <c r="J1928" s="416"/>
      <c r="K1928" s="418" t="s">
        <v>518</v>
      </c>
    </row>
    <row r="1929" spans="1:12" ht="16.5">
      <c r="A1929" s="474"/>
      <c r="B1929" s="474"/>
      <c r="C1929" s="474"/>
      <c r="D1929" s="475"/>
      <c r="E1929" s="475"/>
      <c r="F1929" s="476"/>
      <c r="G1929" s="475"/>
      <c r="H1929" s="474"/>
      <c r="I1929" s="474"/>
      <c r="J1929" s="477"/>
      <c r="K1929" s="858"/>
      <c r="L1929" s="323">
        <f>SUM(L3:L1928)</f>
        <v>537</v>
      </c>
    </row>
    <row r="1930" spans="1:12" ht="16.5">
      <c r="A1930" s="474"/>
      <c r="B1930" s="474"/>
      <c r="C1930" s="474"/>
      <c r="D1930" s="475"/>
      <c r="E1930" s="475"/>
      <c r="F1930" s="476"/>
      <c r="G1930" s="475"/>
      <c r="H1930" s="474"/>
      <c r="I1930" s="474"/>
      <c r="J1930" s="477"/>
      <c r="K1930" s="858"/>
    </row>
    <row r="1931" spans="1:12" ht="16.5">
      <c r="A1931" s="474"/>
      <c r="B1931" s="474"/>
      <c r="C1931" s="474"/>
      <c r="D1931" s="475"/>
      <c r="E1931" s="475"/>
      <c r="F1931" s="476"/>
      <c r="G1931" s="475"/>
      <c r="H1931" s="474"/>
      <c r="I1931" s="474"/>
      <c r="J1931" s="477"/>
      <c r="K1931" s="858"/>
    </row>
    <row r="1932" spans="1:12" ht="16.5">
      <c r="A1932" s="474"/>
      <c r="B1932" s="474"/>
      <c r="C1932" s="474"/>
      <c r="D1932" s="475"/>
      <c r="E1932" s="475"/>
      <c r="F1932" s="476"/>
      <c r="G1932" s="475"/>
      <c r="H1932" s="474"/>
      <c r="I1932" s="474"/>
      <c r="J1932" s="477"/>
      <c r="K1932" s="858"/>
    </row>
    <row r="1933" spans="1:12" ht="16.5">
      <c r="A1933" s="474"/>
      <c r="B1933" s="474"/>
      <c r="C1933" s="474"/>
      <c r="D1933" s="475"/>
      <c r="E1933" s="475"/>
      <c r="F1933" s="476"/>
      <c r="G1933" s="475"/>
      <c r="H1933" s="474"/>
      <c r="I1933" s="474"/>
      <c r="J1933" s="477"/>
      <c r="K1933" s="858"/>
    </row>
    <row r="1934" spans="1:12" ht="16.5">
      <c r="A1934" s="474"/>
      <c r="B1934" s="474"/>
      <c r="C1934" s="474"/>
      <c r="D1934" s="475"/>
      <c r="E1934" s="475"/>
      <c r="F1934" s="476"/>
      <c r="G1934" s="475"/>
      <c r="H1934" s="474"/>
      <c r="I1934" s="474"/>
      <c r="J1934" s="477"/>
      <c r="K1934" s="858"/>
    </row>
    <row r="1935" spans="1:12" ht="16.5">
      <c r="A1935" s="474"/>
      <c r="B1935" s="474"/>
      <c r="C1935" s="474"/>
      <c r="D1935" s="475"/>
      <c r="E1935" s="475"/>
      <c r="F1935" s="476"/>
      <c r="G1935" s="475"/>
      <c r="H1935" s="474"/>
      <c r="I1935" s="474"/>
      <c r="J1935" s="477"/>
      <c r="K1935" s="858"/>
    </row>
    <row r="1936" spans="1:12" ht="16.5">
      <c r="A1936" s="474"/>
      <c r="B1936" s="474"/>
      <c r="C1936" s="474"/>
      <c r="D1936" s="475"/>
      <c r="E1936" s="475"/>
      <c r="F1936" s="476"/>
      <c r="G1936" s="475"/>
      <c r="H1936" s="474"/>
      <c r="I1936" s="474"/>
      <c r="J1936" s="477"/>
      <c r="K1936" s="858"/>
    </row>
    <row r="1937" spans="1:11" ht="16.5">
      <c r="A1937" s="474"/>
      <c r="B1937" s="474"/>
      <c r="C1937" s="474"/>
      <c r="D1937" s="475"/>
      <c r="E1937" s="475"/>
      <c r="F1937" s="476"/>
      <c r="G1937" s="475"/>
      <c r="H1937" s="474"/>
      <c r="I1937" s="474"/>
      <c r="J1937" s="477"/>
      <c r="K1937" s="858"/>
    </row>
    <row r="1938" spans="1:11" ht="16.5">
      <c r="A1938" s="474"/>
      <c r="B1938" s="474"/>
      <c r="C1938" s="474"/>
      <c r="D1938" s="475"/>
      <c r="E1938" s="475"/>
      <c r="F1938" s="476"/>
      <c r="G1938" s="475"/>
      <c r="H1938" s="474"/>
      <c r="I1938" s="474"/>
      <c r="J1938" s="477"/>
      <c r="K1938" s="858"/>
    </row>
    <row r="1939" spans="1:11" ht="16.5">
      <c r="A1939" s="474"/>
      <c r="B1939" s="474"/>
      <c r="C1939" s="474"/>
      <c r="D1939" s="475"/>
      <c r="E1939" s="475"/>
      <c r="F1939" s="476"/>
      <c r="G1939" s="475"/>
      <c r="H1939" s="474"/>
      <c r="I1939" s="474"/>
      <c r="J1939" s="477"/>
      <c r="K1939" s="858"/>
    </row>
    <row r="1940" spans="1:11" ht="16.5">
      <c r="A1940" s="474"/>
      <c r="B1940" s="474"/>
      <c r="C1940" s="474"/>
      <c r="D1940" s="475"/>
      <c r="E1940" s="475"/>
      <c r="F1940" s="476"/>
      <c r="G1940" s="475"/>
      <c r="H1940" s="474"/>
      <c r="I1940" s="474"/>
      <c r="J1940" s="477"/>
      <c r="K1940" s="858"/>
    </row>
    <row r="1941" spans="1:11" ht="16.5">
      <c r="A1941" s="474"/>
      <c r="B1941" s="474"/>
      <c r="C1941" s="474"/>
      <c r="D1941" s="475"/>
      <c r="E1941" s="475"/>
      <c r="F1941" s="476"/>
      <c r="G1941" s="475"/>
      <c r="H1941" s="474"/>
      <c r="I1941" s="474"/>
      <c r="J1941" s="477"/>
      <c r="K1941" s="858"/>
    </row>
    <row r="1942" spans="1:11" ht="16.5">
      <c r="A1942" s="474"/>
      <c r="B1942" s="474"/>
      <c r="C1942" s="474"/>
      <c r="D1942" s="475"/>
      <c r="E1942" s="475"/>
      <c r="F1942" s="476"/>
      <c r="G1942" s="475"/>
      <c r="H1942" s="474"/>
      <c r="I1942" s="474"/>
      <c r="J1942" s="477"/>
      <c r="K1942" s="858"/>
    </row>
    <row r="1943" spans="1:11" ht="16.5">
      <c r="A1943" s="474"/>
      <c r="B1943" s="474"/>
      <c r="C1943" s="474"/>
      <c r="D1943" s="475"/>
      <c r="E1943" s="475"/>
      <c r="F1943" s="476"/>
      <c r="G1943" s="475"/>
      <c r="H1943" s="474"/>
      <c r="I1943" s="474"/>
      <c r="J1943" s="477"/>
      <c r="K1943" s="858"/>
    </row>
    <row r="1944" spans="1:11" ht="16.5">
      <c r="A1944" s="474"/>
      <c r="B1944" s="474"/>
      <c r="C1944" s="474"/>
      <c r="D1944" s="475"/>
      <c r="E1944" s="475"/>
      <c r="F1944" s="476"/>
      <c r="G1944" s="475"/>
      <c r="H1944" s="474"/>
      <c r="I1944" s="474"/>
      <c r="J1944" s="477"/>
      <c r="K1944" s="858"/>
    </row>
    <row r="1945" spans="1:11" ht="16.5">
      <c r="A1945" s="474"/>
      <c r="B1945" s="474"/>
      <c r="C1945" s="474"/>
      <c r="D1945" s="475"/>
      <c r="E1945" s="475"/>
      <c r="F1945" s="476"/>
      <c r="G1945" s="475"/>
      <c r="H1945" s="474"/>
      <c r="I1945" s="474"/>
      <c r="J1945" s="477"/>
      <c r="K1945" s="858"/>
    </row>
    <row r="1946" spans="1:11" ht="16.5">
      <c r="A1946" s="474"/>
      <c r="B1946" s="474"/>
      <c r="C1946" s="474"/>
      <c r="D1946" s="475"/>
      <c r="E1946" s="475"/>
      <c r="F1946" s="476"/>
      <c r="G1946" s="475"/>
      <c r="H1946" s="474"/>
      <c r="I1946" s="474"/>
      <c r="J1946" s="477"/>
      <c r="K1946" s="858"/>
    </row>
    <row r="1947" spans="1:11" ht="16.5">
      <c r="A1947" s="474"/>
      <c r="B1947" s="474"/>
      <c r="C1947" s="474"/>
      <c r="D1947" s="475"/>
      <c r="E1947" s="475"/>
      <c r="F1947" s="476"/>
      <c r="G1947" s="475"/>
      <c r="H1947" s="474"/>
      <c r="I1947" s="474"/>
      <c r="J1947" s="477"/>
      <c r="K1947" s="858"/>
    </row>
    <row r="1948" spans="1:11" ht="16.5">
      <c r="A1948" s="474"/>
      <c r="B1948" s="474"/>
      <c r="C1948" s="474"/>
      <c r="D1948" s="475"/>
      <c r="E1948" s="475"/>
      <c r="F1948" s="476"/>
      <c r="G1948" s="475"/>
      <c r="H1948" s="474"/>
      <c r="I1948" s="474"/>
      <c r="J1948" s="477"/>
      <c r="K1948" s="858"/>
    </row>
    <row r="1949" spans="1:11" ht="16.5">
      <c r="A1949" s="474"/>
      <c r="B1949" s="474"/>
      <c r="C1949" s="474"/>
      <c r="D1949" s="475"/>
      <c r="E1949" s="475"/>
      <c r="F1949" s="476"/>
      <c r="G1949" s="475"/>
      <c r="H1949" s="474"/>
      <c r="I1949" s="474"/>
      <c r="J1949" s="477"/>
      <c r="K1949" s="858"/>
    </row>
    <row r="1950" spans="1:11" ht="16.5">
      <c r="A1950" s="474"/>
      <c r="B1950" s="474"/>
      <c r="C1950" s="474"/>
      <c r="D1950" s="475"/>
      <c r="E1950" s="475"/>
      <c r="F1950" s="476"/>
      <c r="G1950" s="475"/>
      <c r="H1950" s="474"/>
      <c r="I1950" s="474"/>
      <c r="J1950" s="477"/>
      <c r="K1950" s="858"/>
    </row>
    <row r="1951" spans="1:11" ht="16.5">
      <c r="A1951" s="474"/>
      <c r="B1951" s="474"/>
      <c r="C1951" s="474"/>
      <c r="D1951" s="475"/>
      <c r="E1951" s="475"/>
      <c r="F1951" s="476"/>
      <c r="G1951" s="475"/>
      <c r="H1951" s="474"/>
      <c r="I1951" s="474"/>
      <c r="J1951" s="477"/>
      <c r="K1951" s="858"/>
    </row>
    <row r="1952" spans="1:11" ht="16.5">
      <c r="A1952" s="474"/>
      <c r="B1952" s="474"/>
      <c r="C1952" s="474"/>
      <c r="D1952" s="475"/>
      <c r="E1952" s="475"/>
      <c r="F1952" s="476"/>
      <c r="G1952" s="475"/>
      <c r="H1952" s="474"/>
      <c r="I1952" s="474"/>
      <c r="J1952" s="477"/>
      <c r="K1952" s="858"/>
    </row>
    <row r="1953" spans="1:11" ht="16.5">
      <c r="A1953" s="474"/>
      <c r="B1953" s="474"/>
      <c r="C1953" s="474"/>
      <c r="D1953" s="475"/>
      <c r="E1953" s="475"/>
      <c r="F1953" s="476"/>
      <c r="G1953" s="475"/>
      <c r="H1953" s="474"/>
      <c r="I1953" s="474"/>
      <c r="J1953" s="477"/>
      <c r="K1953" s="858"/>
    </row>
    <row r="1954" spans="1:11" ht="16.5">
      <c r="A1954" s="474"/>
      <c r="B1954" s="474"/>
      <c r="C1954" s="474"/>
      <c r="D1954" s="475"/>
      <c r="E1954" s="475"/>
      <c r="F1954" s="476"/>
      <c r="G1954" s="475"/>
      <c r="H1954" s="474"/>
      <c r="I1954" s="474"/>
      <c r="J1954" s="477"/>
      <c r="K1954" s="858"/>
    </row>
    <row r="1955" spans="1:11" ht="16.5">
      <c r="A1955" s="474"/>
      <c r="B1955" s="474"/>
      <c r="C1955" s="474"/>
      <c r="D1955" s="475"/>
      <c r="E1955" s="475"/>
      <c r="F1955" s="476"/>
      <c r="G1955" s="475"/>
      <c r="H1955" s="474"/>
      <c r="I1955" s="474"/>
      <c r="J1955" s="477"/>
      <c r="K1955" s="858"/>
    </row>
    <row r="1956" spans="1:11" ht="16.5">
      <c r="A1956" s="474"/>
      <c r="B1956" s="474"/>
      <c r="C1956" s="474"/>
      <c r="D1956" s="475"/>
      <c r="E1956" s="475"/>
      <c r="F1956" s="476"/>
      <c r="G1956" s="475"/>
      <c r="H1956" s="474"/>
      <c r="I1956" s="474"/>
      <c r="J1956" s="477"/>
      <c r="K1956" s="858"/>
    </row>
    <row r="1957" spans="1:11" ht="16.5">
      <c r="A1957" s="474"/>
      <c r="B1957" s="474"/>
      <c r="C1957" s="474"/>
      <c r="D1957" s="475"/>
      <c r="E1957" s="475"/>
      <c r="F1957" s="476"/>
      <c r="G1957" s="475"/>
      <c r="H1957" s="474"/>
      <c r="I1957" s="474"/>
      <c r="J1957" s="477"/>
      <c r="K1957" s="858"/>
    </row>
    <row r="1958" spans="1:11" ht="16.5">
      <c r="A1958" s="474"/>
      <c r="B1958" s="474"/>
      <c r="C1958" s="474"/>
      <c r="D1958" s="475"/>
      <c r="E1958" s="475"/>
      <c r="F1958" s="476"/>
      <c r="G1958" s="475"/>
      <c r="H1958" s="474"/>
      <c r="I1958" s="474"/>
      <c r="J1958" s="477"/>
      <c r="K1958" s="858"/>
    </row>
    <row r="1959" spans="1:11" ht="16.5">
      <c r="A1959" s="474"/>
      <c r="B1959" s="474"/>
      <c r="C1959" s="474"/>
      <c r="D1959" s="475"/>
      <c r="E1959" s="475"/>
      <c r="F1959" s="476"/>
      <c r="G1959" s="475"/>
      <c r="H1959" s="474"/>
      <c r="I1959" s="474"/>
      <c r="J1959" s="477"/>
      <c r="K1959" s="858"/>
    </row>
    <row r="1960" spans="1:11" ht="16.5">
      <c r="A1960" s="474"/>
      <c r="B1960" s="474"/>
      <c r="C1960" s="474"/>
      <c r="D1960" s="475"/>
      <c r="E1960" s="475"/>
      <c r="F1960" s="476"/>
      <c r="G1960" s="475"/>
      <c r="H1960" s="474"/>
      <c r="I1960" s="477"/>
      <c r="J1960" s="477"/>
      <c r="K1960" s="858"/>
    </row>
    <row r="1961" spans="1:11" ht="16.5">
      <c r="A1961" s="474"/>
      <c r="B1961" s="474"/>
      <c r="C1961" s="474"/>
      <c r="D1961" s="475"/>
      <c r="E1961" s="475"/>
      <c r="F1961" s="476"/>
      <c r="G1961" s="475"/>
      <c r="H1961" s="474"/>
      <c r="I1961" s="477"/>
      <c r="J1961" s="477"/>
      <c r="K1961" s="858"/>
    </row>
    <row r="1962" spans="1:11" ht="16.5">
      <c r="A1962" s="474"/>
      <c r="B1962" s="474"/>
      <c r="C1962" s="474"/>
      <c r="D1962" s="475"/>
      <c r="E1962" s="475"/>
      <c r="F1962" s="476"/>
      <c r="G1962" s="475"/>
      <c r="H1962" s="474"/>
      <c r="I1962" s="477"/>
      <c r="J1962" s="477"/>
      <c r="K1962" s="858"/>
    </row>
    <row r="1963" spans="1:11" ht="16.5">
      <c r="A1963" s="474"/>
      <c r="B1963" s="474"/>
      <c r="C1963" s="474"/>
      <c r="D1963" s="475"/>
      <c r="E1963" s="475"/>
      <c r="F1963" s="476"/>
      <c r="G1963" s="475"/>
      <c r="H1963" s="474"/>
      <c r="I1963" s="477"/>
      <c r="J1963" s="477"/>
      <c r="K1963" s="858"/>
    </row>
    <row r="1964" spans="1:11" ht="16.5">
      <c r="A1964" s="474"/>
      <c r="B1964" s="474"/>
      <c r="C1964" s="474"/>
      <c r="D1964" s="475"/>
      <c r="E1964" s="475"/>
      <c r="F1964" s="476"/>
      <c r="G1964" s="475"/>
      <c r="H1964" s="474"/>
      <c r="I1964" s="477"/>
      <c r="J1964" s="477"/>
      <c r="K1964" s="858"/>
    </row>
    <row r="1965" spans="1:11" ht="16.5">
      <c r="A1965" s="474"/>
      <c r="B1965" s="474"/>
      <c r="C1965" s="474"/>
      <c r="D1965" s="475"/>
      <c r="E1965" s="475"/>
      <c r="F1965" s="476"/>
      <c r="G1965" s="475"/>
      <c r="H1965" s="474"/>
      <c r="I1965" s="477"/>
      <c r="J1965" s="477"/>
      <c r="K1965" s="858"/>
    </row>
    <row r="1966" spans="1:11" ht="16.5">
      <c r="A1966" s="474"/>
      <c r="B1966" s="474"/>
      <c r="C1966" s="474"/>
      <c r="D1966" s="475"/>
      <c r="E1966" s="475"/>
      <c r="F1966" s="476"/>
      <c r="G1966" s="475"/>
      <c r="H1966" s="474"/>
      <c r="I1966" s="477"/>
      <c r="J1966" s="477"/>
      <c r="K1966" s="858"/>
    </row>
    <row r="1967" spans="1:11" ht="16.5">
      <c r="A1967" s="474"/>
      <c r="B1967" s="474"/>
      <c r="C1967" s="474"/>
      <c r="D1967" s="475"/>
      <c r="E1967" s="475"/>
      <c r="F1967" s="476"/>
      <c r="G1967" s="475"/>
      <c r="H1967" s="474"/>
      <c r="I1967" s="477"/>
      <c r="J1967" s="477"/>
      <c r="K1967" s="858"/>
    </row>
    <row r="1968" spans="1:11" ht="16.5">
      <c r="A1968" s="474"/>
      <c r="B1968" s="474"/>
      <c r="C1968" s="474"/>
      <c r="D1968" s="475"/>
      <c r="E1968" s="475"/>
      <c r="F1968" s="476"/>
      <c r="G1968" s="475"/>
      <c r="H1968" s="474"/>
      <c r="I1968" s="477"/>
      <c r="J1968" s="477"/>
      <c r="K1968" s="858"/>
    </row>
    <row r="1969" spans="1:11" ht="16.5">
      <c r="A1969" s="474"/>
      <c r="B1969" s="474"/>
      <c r="C1969" s="474"/>
      <c r="D1969" s="475"/>
      <c r="E1969" s="475"/>
      <c r="F1969" s="476"/>
      <c r="G1969" s="475"/>
      <c r="H1969" s="474"/>
      <c r="I1969" s="477"/>
      <c r="J1969" s="477"/>
      <c r="K1969" s="858"/>
    </row>
    <row r="1970" spans="1:11" ht="16.5">
      <c r="A1970" s="474"/>
      <c r="B1970" s="474"/>
      <c r="C1970" s="474"/>
      <c r="D1970" s="475"/>
      <c r="E1970" s="475"/>
      <c r="F1970" s="476"/>
      <c r="G1970" s="475"/>
      <c r="H1970" s="474"/>
      <c r="I1970" s="477"/>
      <c r="J1970" s="477"/>
      <c r="K1970" s="858"/>
    </row>
    <row r="1971" spans="1:11" ht="16.5">
      <c r="A1971" s="474"/>
      <c r="B1971" s="474"/>
      <c r="C1971" s="474"/>
      <c r="D1971" s="475"/>
      <c r="E1971" s="475"/>
      <c r="F1971" s="476"/>
      <c r="G1971" s="475"/>
      <c r="H1971" s="474"/>
      <c r="I1971" s="477"/>
      <c r="J1971" s="477"/>
      <c r="K1971" s="858"/>
    </row>
    <row r="1972" spans="1:11" ht="16.5">
      <c r="A1972" s="474"/>
      <c r="B1972" s="474"/>
      <c r="C1972" s="474"/>
      <c r="D1972" s="475"/>
      <c r="E1972" s="475"/>
      <c r="F1972" s="476"/>
      <c r="G1972" s="475"/>
      <c r="H1972" s="474"/>
      <c r="I1972" s="477"/>
      <c r="J1972" s="477"/>
      <c r="K1972" s="858"/>
    </row>
    <row r="1973" spans="1:11" ht="16.5">
      <c r="A1973" s="474"/>
      <c r="B1973" s="474"/>
      <c r="C1973" s="474"/>
      <c r="D1973" s="475"/>
      <c r="E1973" s="475"/>
      <c r="F1973" s="476"/>
      <c r="G1973" s="475"/>
      <c r="H1973" s="474"/>
      <c r="I1973" s="477"/>
      <c r="J1973" s="477"/>
      <c r="K1973" s="858"/>
    </row>
    <row r="1974" spans="1:11" ht="16.5">
      <c r="A1974" s="474"/>
      <c r="B1974" s="474"/>
      <c r="C1974" s="474"/>
      <c r="D1974" s="475"/>
      <c r="E1974" s="475"/>
      <c r="F1974" s="476"/>
      <c r="G1974" s="475"/>
      <c r="H1974" s="474"/>
      <c r="I1974" s="477"/>
      <c r="J1974" s="477"/>
      <c r="K1974" s="858"/>
    </row>
    <row r="1975" spans="1:11" ht="16.5">
      <c r="A1975" s="474"/>
      <c r="B1975" s="474"/>
      <c r="C1975" s="474"/>
      <c r="D1975" s="475"/>
      <c r="E1975" s="475"/>
      <c r="F1975" s="476"/>
      <c r="G1975" s="475"/>
      <c r="H1975" s="474"/>
      <c r="I1975" s="477"/>
      <c r="J1975" s="477"/>
      <c r="K1975" s="858"/>
    </row>
    <row r="1976" spans="1:11" ht="16.5">
      <c r="A1976" s="474"/>
      <c r="B1976" s="474"/>
      <c r="C1976" s="474"/>
      <c r="D1976" s="475"/>
      <c r="E1976" s="475"/>
      <c r="F1976" s="476"/>
      <c r="G1976" s="475"/>
      <c r="H1976" s="474"/>
      <c r="I1976" s="477"/>
      <c r="J1976" s="477"/>
      <c r="K1976" s="858"/>
    </row>
    <row r="1977" spans="1:11" ht="16.5">
      <c r="A1977" s="474"/>
      <c r="B1977" s="474"/>
      <c r="C1977" s="474"/>
      <c r="D1977" s="475"/>
      <c r="E1977" s="475"/>
      <c r="F1977" s="476"/>
      <c r="G1977" s="475"/>
      <c r="H1977" s="474"/>
      <c r="I1977" s="477"/>
      <c r="J1977" s="477"/>
      <c r="K1977" s="858"/>
    </row>
    <row r="1978" spans="1:11" ht="16.5">
      <c r="A1978" s="474"/>
      <c r="B1978" s="474"/>
      <c r="C1978" s="474"/>
      <c r="D1978" s="475"/>
      <c r="E1978" s="475"/>
      <c r="F1978" s="476"/>
      <c r="G1978" s="475"/>
      <c r="H1978" s="474"/>
      <c r="I1978" s="477"/>
      <c r="J1978" s="477"/>
      <c r="K1978" s="858"/>
    </row>
    <row r="1979" spans="1:11" ht="16.5">
      <c r="A1979" s="474"/>
      <c r="B1979" s="474"/>
      <c r="C1979" s="474"/>
      <c r="D1979" s="475"/>
      <c r="E1979" s="475"/>
      <c r="F1979" s="476"/>
      <c r="G1979" s="475"/>
      <c r="H1979" s="474"/>
      <c r="I1979" s="477"/>
      <c r="J1979" s="477"/>
      <c r="K1979" s="858"/>
    </row>
    <row r="1980" spans="1:11" ht="16.5">
      <c r="A1980" s="474"/>
      <c r="B1980" s="474"/>
      <c r="C1980" s="474"/>
      <c r="D1980" s="475"/>
      <c r="E1980" s="475"/>
      <c r="F1980" s="476"/>
      <c r="G1980" s="475"/>
      <c r="H1980" s="474"/>
      <c r="I1980" s="477"/>
      <c r="J1980" s="477"/>
      <c r="K1980" s="858"/>
    </row>
    <row r="1981" spans="1:11" ht="16.5">
      <c r="A1981" s="474"/>
      <c r="B1981" s="474"/>
      <c r="C1981" s="474"/>
      <c r="D1981" s="475"/>
      <c r="E1981" s="475"/>
      <c r="F1981" s="476"/>
      <c r="G1981" s="475"/>
      <c r="H1981" s="474"/>
      <c r="I1981" s="477"/>
      <c r="J1981" s="477"/>
      <c r="K1981" s="858"/>
    </row>
    <row r="1982" spans="1:11" ht="16.5">
      <c r="A1982" s="474"/>
      <c r="B1982" s="474"/>
      <c r="C1982" s="474"/>
      <c r="D1982" s="475"/>
      <c r="E1982" s="475"/>
      <c r="F1982" s="476"/>
      <c r="G1982" s="475"/>
      <c r="H1982" s="474"/>
      <c r="I1982" s="477"/>
      <c r="J1982" s="477"/>
      <c r="K1982" s="858"/>
    </row>
    <row r="1983" spans="1:11" ht="16.5">
      <c r="A1983" s="474"/>
      <c r="B1983" s="474"/>
      <c r="C1983" s="474"/>
      <c r="D1983" s="475"/>
      <c r="E1983" s="475"/>
      <c r="F1983" s="476"/>
      <c r="G1983" s="475"/>
      <c r="H1983" s="474"/>
      <c r="I1983" s="477"/>
      <c r="J1983" s="477"/>
      <c r="K1983" s="858"/>
    </row>
    <row r="1984" spans="1:11" ht="16.5">
      <c r="A1984" s="474"/>
      <c r="B1984" s="474"/>
      <c r="C1984" s="474"/>
      <c r="D1984" s="475"/>
      <c r="E1984" s="475"/>
      <c r="F1984" s="476"/>
      <c r="G1984" s="475"/>
      <c r="H1984" s="474"/>
      <c r="I1984" s="477"/>
      <c r="J1984" s="477"/>
      <c r="K1984" s="858"/>
    </row>
    <row r="1985" spans="1:11" ht="16.5">
      <c r="A1985" s="474"/>
      <c r="B1985" s="474"/>
      <c r="C1985" s="474"/>
      <c r="D1985" s="475"/>
      <c r="E1985" s="475"/>
      <c r="F1985" s="476"/>
      <c r="G1985" s="475"/>
      <c r="H1985" s="474"/>
      <c r="I1985" s="477"/>
      <c r="J1985" s="477"/>
      <c r="K1985" s="858"/>
    </row>
    <row r="1986" spans="1:11" ht="16.5">
      <c r="A1986" s="474"/>
      <c r="B1986" s="474"/>
      <c r="C1986" s="474"/>
      <c r="D1986" s="475"/>
      <c r="E1986" s="475"/>
      <c r="F1986" s="476"/>
      <c r="G1986" s="475"/>
      <c r="H1986" s="474"/>
      <c r="I1986" s="477"/>
      <c r="J1986" s="477"/>
      <c r="K1986" s="858"/>
    </row>
    <row r="1987" spans="1:11" ht="16.5">
      <c r="A1987" s="474"/>
      <c r="B1987" s="474"/>
      <c r="C1987" s="474"/>
      <c r="D1987" s="475"/>
      <c r="E1987" s="475"/>
      <c r="F1987" s="476"/>
      <c r="G1987" s="475"/>
      <c r="H1987" s="474"/>
      <c r="I1987" s="477"/>
      <c r="J1987" s="477"/>
      <c r="K1987" s="858"/>
    </row>
    <row r="1988" spans="1:11" ht="16.5">
      <c r="A1988" s="474"/>
      <c r="B1988" s="474"/>
      <c r="C1988" s="474"/>
      <c r="D1988" s="475"/>
      <c r="E1988" s="475"/>
      <c r="F1988" s="476"/>
      <c r="G1988" s="475"/>
      <c r="H1988" s="474"/>
      <c r="I1988" s="477"/>
      <c r="J1988" s="477"/>
      <c r="K1988" s="858"/>
    </row>
    <row r="1989" spans="1:11" ht="16.5">
      <c r="A1989" s="474"/>
      <c r="B1989" s="474"/>
      <c r="C1989" s="474"/>
      <c r="D1989" s="475"/>
      <c r="E1989" s="475"/>
      <c r="F1989" s="476"/>
      <c r="G1989" s="475"/>
      <c r="H1989" s="474"/>
      <c r="I1989" s="477"/>
      <c r="J1989" s="477"/>
      <c r="K1989" s="858"/>
    </row>
    <row r="1990" spans="1:11" ht="16.5">
      <c r="A1990" s="474"/>
      <c r="B1990" s="474"/>
      <c r="C1990" s="474"/>
      <c r="D1990" s="475"/>
      <c r="E1990" s="475"/>
      <c r="F1990" s="476"/>
      <c r="G1990" s="475"/>
      <c r="H1990" s="474"/>
      <c r="I1990" s="477"/>
      <c r="J1990" s="477"/>
      <c r="K1990" s="858"/>
    </row>
    <row r="1991" spans="1:11" ht="16.5">
      <c r="A1991" s="474"/>
      <c r="B1991" s="474"/>
      <c r="C1991" s="474"/>
      <c r="D1991" s="475"/>
      <c r="E1991" s="475"/>
      <c r="F1991" s="476"/>
      <c r="G1991" s="475"/>
      <c r="H1991" s="474"/>
      <c r="I1991" s="477"/>
      <c r="J1991" s="477"/>
      <c r="K1991" s="858"/>
    </row>
    <row r="1992" spans="1:11" ht="16.5">
      <c r="A1992" s="474"/>
      <c r="B1992" s="474"/>
      <c r="C1992" s="474"/>
      <c r="D1992" s="475"/>
      <c r="E1992" s="475"/>
      <c r="F1992" s="476"/>
      <c r="G1992" s="475"/>
      <c r="H1992" s="474"/>
      <c r="I1992" s="477"/>
      <c r="J1992" s="477"/>
      <c r="K1992" s="858"/>
    </row>
    <row r="1993" spans="1:11" ht="16.5">
      <c r="A1993" s="474"/>
      <c r="B1993" s="474"/>
      <c r="C1993" s="474"/>
      <c r="D1993" s="475"/>
      <c r="E1993" s="475"/>
      <c r="F1993" s="476"/>
      <c r="G1993" s="475"/>
      <c r="H1993" s="474"/>
      <c r="I1993" s="477"/>
      <c r="J1993" s="477"/>
      <c r="K1993" s="858"/>
    </row>
    <row r="1994" spans="1:11" ht="16.5">
      <c r="A1994" s="474"/>
      <c r="B1994" s="474"/>
      <c r="C1994" s="474"/>
      <c r="D1994" s="475"/>
      <c r="E1994" s="475"/>
      <c r="F1994" s="476"/>
      <c r="G1994" s="475"/>
      <c r="H1994" s="474"/>
      <c r="I1994" s="477"/>
      <c r="J1994" s="477"/>
      <c r="K1994" s="858"/>
    </row>
    <row r="1995" spans="1:11" ht="16.5">
      <c r="A1995" s="474"/>
      <c r="B1995" s="474"/>
      <c r="C1995" s="474"/>
      <c r="D1995" s="475"/>
      <c r="E1995" s="475"/>
      <c r="F1995" s="476"/>
      <c r="G1995" s="475"/>
      <c r="H1995" s="474"/>
      <c r="I1995" s="477"/>
      <c r="J1995" s="477"/>
      <c r="K1995" s="858"/>
    </row>
    <row r="1996" spans="1:11" ht="16.5">
      <c r="A1996" s="474"/>
      <c r="B1996" s="474"/>
      <c r="C1996" s="474"/>
      <c r="D1996" s="475"/>
      <c r="E1996" s="475"/>
      <c r="F1996" s="476"/>
      <c r="G1996" s="475"/>
      <c r="H1996" s="474"/>
      <c r="I1996" s="477"/>
      <c r="J1996" s="477"/>
      <c r="K1996" s="858"/>
    </row>
    <row r="1997" spans="1:11" ht="16.5">
      <c r="A1997" s="474"/>
      <c r="B1997" s="474"/>
      <c r="C1997" s="474"/>
      <c r="D1997" s="475"/>
      <c r="E1997" s="475"/>
      <c r="F1997" s="476"/>
      <c r="G1997" s="475"/>
      <c r="H1997" s="474"/>
      <c r="I1997" s="477"/>
      <c r="J1997" s="477"/>
      <c r="K1997" s="858"/>
    </row>
    <row r="1998" spans="1:11" ht="16.5">
      <c r="A1998" s="474"/>
      <c r="B1998" s="474"/>
      <c r="C1998" s="474"/>
      <c r="D1998" s="475"/>
      <c r="E1998" s="475"/>
      <c r="F1998" s="476"/>
      <c r="G1998" s="475"/>
      <c r="H1998" s="474"/>
      <c r="I1998" s="477"/>
      <c r="J1998" s="477"/>
      <c r="K1998" s="858"/>
    </row>
    <row r="1999" spans="1:11" ht="16.5">
      <c r="A1999" s="474"/>
      <c r="B1999" s="474"/>
      <c r="C1999" s="474"/>
      <c r="D1999" s="475"/>
      <c r="E1999" s="475"/>
      <c r="F1999" s="476"/>
      <c r="G1999" s="475"/>
      <c r="H1999" s="474"/>
      <c r="I1999" s="477"/>
      <c r="J1999" s="477"/>
      <c r="K1999" s="858"/>
    </row>
    <row r="2000" spans="1:11" ht="16.5">
      <c r="A2000" s="474"/>
      <c r="B2000" s="474"/>
      <c r="C2000" s="474"/>
      <c r="D2000" s="475"/>
      <c r="E2000" s="475"/>
      <c r="F2000" s="476"/>
      <c r="G2000" s="475"/>
      <c r="H2000" s="474"/>
      <c r="I2000" s="477"/>
      <c r="J2000" s="477"/>
      <c r="K2000" s="858"/>
    </row>
    <row r="2001" spans="1:11" ht="16.5">
      <c r="A2001" s="474"/>
      <c r="B2001" s="474"/>
      <c r="C2001" s="474"/>
      <c r="D2001" s="475"/>
      <c r="E2001" s="475"/>
      <c r="F2001" s="476"/>
      <c r="G2001" s="475"/>
      <c r="H2001" s="474"/>
      <c r="I2001" s="477"/>
      <c r="J2001" s="477"/>
      <c r="K2001" s="858"/>
    </row>
    <row r="2002" spans="1:11" ht="16.5">
      <c r="A2002" s="474"/>
      <c r="B2002" s="474"/>
      <c r="C2002" s="474"/>
      <c r="D2002" s="475"/>
      <c r="E2002" s="475"/>
      <c r="F2002" s="476"/>
      <c r="G2002" s="475"/>
      <c r="H2002" s="474"/>
      <c r="I2002" s="477"/>
      <c r="J2002" s="477"/>
      <c r="K2002" s="858"/>
    </row>
    <row r="2003" spans="1:11" ht="16.5">
      <c r="A2003" s="474"/>
      <c r="B2003" s="474"/>
      <c r="C2003" s="474"/>
      <c r="D2003" s="475"/>
      <c r="E2003" s="475"/>
      <c r="F2003" s="476"/>
      <c r="G2003" s="475"/>
      <c r="H2003" s="474"/>
      <c r="I2003" s="477"/>
      <c r="J2003" s="477"/>
      <c r="K2003" s="858"/>
    </row>
    <row r="2004" spans="1:11" ht="16.5">
      <c r="A2004" s="474"/>
      <c r="B2004" s="474"/>
      <c r="C2004" s="474"/>
      <c r="D2004" s="475"/>
      <c r="E2004" s="475"/>
      <c r="F2004" s="476"/>
      <c r="G2004" s="475"/>
      <c r="H2004" s="474"/>
      <c r="I2004" s="477"/>
      <c r="J2004" s="477"/>
      <c r="K2004" s="858"/>
    </row>
    <row r="2005" spans="1:11" ht="16.5">
      <c r="A2005" s="474"/>
      <c r="B2005" s="474"/>
      <c r="C2005" s="474"/>
      <c r="D2005" s="475"/>
      <c r="E2005" s="475"/>
      <c r="F2005" s="476"/>
      <c r="G2005" s="475"/>
      <c r="H2005" s="474"/>
      <c r="I2005" s="477"/>
      <c r="J2005" s="477"/>
      <c r="K2005" s="858"/>
    </row>
    <row r="2006" spans="1:11" ht="16.5">
      <c r="A2006" s="474"/>
      <c r="B2006" s="474"/>
      <c r="C2006" s="474"/>
      <c r="D2006" s="475"/>
      <c r="E2006" s="475"/>
      <c r="F2006" s="476"/>
      <c r="G2006" s="475"/>
      <c r="H2006" s="474"/>
      <c r="I2006" s="477"/>
      <c r="J2006" s="477"/>
      <c r="K2006" s="858"/>
    </row>
    <row r="2007" spans="1:11" ht="16.5">
      <c r="A2007" s="474"/>
      <c r="B2007" s="474"/>
      <c r="C2007" s="474"/>
      <c r="D2007" s="475"/>
      <c r="E2007" s="475"/>
      <c r="F2007" s="476"/>
      <c r="G2007" s="475"/>
      <c r="H2007" s="474"/>
      <c r="I2007" s="477"/>
      <c r="J2007" s="477"/>
      <c r="K2007" s="858"/>
    </row>
    <row r="2008" spans="1:11" ht="16.5">
      <c r="A2008" s="474"/>
      <c r="B2008" s="474"/>
      <c r="C2008" s="474"/>
      <c r="D2008" s="475"/>
      <c r="E2008" s="475"/>
      <c r="F2008" s="476"/>
      <c r="G2008" s="475"/>
      <c r="H2008" s="474"/>
      <c r="I2008" s="477"/>
      <c r="J2008" s="477"/>
      <c r="K2008" s="858"/>
    </row>
    <row r="2009" spans="1:11" ht="16.5">
      <c r="A2009" s="474"/>
      <c r="B2009" s="474"/>
      <c r="C2009" s="474"/>
      <c r="D2009" s="475"/>
      <c r="E2009" s="475"/>
      <c r="F2009" s="476"/>
      <c r="G2009" s="475"/>
      <c r="H2009" s="474"/>
      <c r="I2009" s="477"/>
      <c r="J2009" s="477"/>
      <c r="K2009" s="858"/>
    </row>
    <row r="2010" spans="1:11" ht="16.5">
      <c r="A2010" s="474"/>
      <c r="B2010" s="474"/>
      <c r="C2010" s="474"/>
      <c r="D2010" s="475"/>
      <c r="E2010" s="475"/>
      <c r="F2010" s="476"/>
      <c r="G2010" s="475"/>
      <c r="H2010" s="474"/>
      <c r="I2010" s="477"/>
      <c r="J2010" s="477"/>
      <c r="K2010" s="858"/>
    </row>
    <row r="2011" spans="1:11" ht="16.5">
      <c r="A2011" s="474"/>
      <c r="B2011" s="474"/>
      <c r="C2011" s="474"/>
      <c r="D2011" s="475"/>
      <c r="E2011" s="475"/>
      <c r="F2011" s="476"/>
      <c r="G2011" s="475"/>
      <c r="H2011" s="474"/>
      <c r="I2011" s="477"/>
      <c r="J2011" s="477"/>
      <c r="K2011" s="858"/>
    </row>
    <row r="2012" spans="1:11" ht="16.5">
      <c r="A2012" s="474"/>
      <c r="B2012" s="474"/>
      <c r="C2012" s="474"/>
      <c r="D2012" s="475"/>
      <c r="E2012" s="475"/>
      <c r="F2012" s="476"/>
      <c r="G2012" s="475"/>
      <c r="H2012" s="474"/>
      <c r="I2012" s="477"/>
      <c r="J2012" s="477"/>
      <c r="K2012" s="858"/>
    </row>
    <row r="2013" spans="1:11" ht="16.5">
      <c r="A2013" s="474"/>
      <c r="B2013" s="474"/>
      <c r="C2013" s="474"/>
      <c r="D2013" s="475"/>
      <c r="E2013" s="475"/>
      <c r="F2013" s="476"/>
      <c r="G2013" s="475"/>
      <c r="H2013" s="474"/>
      <c r="I2013" s="477"/>
      <c r="J2013" s="477"/>
      <c r="K2013" s="858"/>
    </row>
    <row r="2014" spans="1:11" ht="16.5">
      <c r="A2014" s="474"/>
      <c r="B2014" s="474"/>
      <c r="C2014" s="474"/>
      <c r="D2014" s="475"/>
      <c r="E2014" s="475"/>
      <c r="F2014" s="476"/>
      <c r="G2014" s="475"/>
      <c r="H2014" s="474"/>
      <c r="I2014" s="477"/>
      <c r="J2014" s="477"/>
      <c r="K2014" s="858"/>
    </row>
    <row r="2015" spans="1:11" ht="16.5">
      <c r="A2015" s="474"/>
      <c r="B2015" s="474"/>
      <c r="C2015" s="474"/>
      <c r="D2015" s="475"/>
      <c r="E2015" s="475"/>
      <c r="F2015" s="476"/>
      <c r="G2015" s="475"/>
      <c r="H2015" s="474"/>
      <c r="I2015" s="477"/>
      <c r="J2015" s="477"/>
      <c r="K2015" s="858"/>
    </row>
    <row r="2016" spans="1:11" ht="16.5">
      <c r="A2016" s="474"/>
      <c r="B2016" s="474"/>
      <c r="C2016" s="474"/>
      <c r="D2016" s="475"/>
      <c r="E2016" s="475"/>
      <c r="F2016" s="476"/>
      <c r="G2016" s="475"/>
      <c r="H2016" s="474"/>
      <c r="I2016" s="477"/>
      <c r="J2016" s="477"/>
      <c r="K2016" s="858"/>
    </row>
    <row r="2017" spans="1:11" ht="16.5">
      <c r="A2017" s="474"/>
      <c r="B2017" s="474"/>
      <c r="C2017" s="474"/>
      <c r="D2017" s="475"/>
      <c r="E2017" s="475"/>
      <c r="F2017" s="476"/>
      <c r="G2017" s="475"/>
      <c r="H2017" s="474"/>
      <c r="I2017" s="477"/>
      <c r="J2017" s="477"/>
      <c r="K2017" s="858"/>
    </row>
    <row r="2018" spans="1:11" ht="16.5">
      <c r="A2018" s="474"/>
      <c r="B2018" s="474"/>
      <c r="C2018" s="474"/>
      <c r="D2018" s="475"/>
      <c r="E2018" s="475"/>
      <c r="F2018" s="476"/>
      <c r="G2018" s="475"/>
      <c r="H2018" s="474"/>
      <c r="I2018" s="477"/>
      <c r="J2018" s="477"/>
      <c r="K2018" s="858"/>
    </row>
    <row r="2019" spans="1:11" ht="16.5">
      <c r="A2019" s="474"/>
      <c r="B2019" s="474"/>
      <c r="C2019" s="474"/>
      <c r="D2019" s="475"/>
      <c r="E2019" s="475"/>
      <c r="F2019" s="476"/>
      <c r="G2019" s="475"/>
      <c r="H2019" s="474"/>
      <c r="I2019" s="477"/>
      <c r="J2019" s="477"/>
      <c r="K2019" s="858"/>
    </row>
    <row r="2020" spans="1:11" ht="16.5">
      <c r="A2020" s="474"/>
      <c r="B2020" s="474"/>
      <c r="C2020" s="474"/>
      <c r="D2020" s="475"/>
      <c r="E2020" s="475"/>
      <c r="F2020" s="476"/>
      <c r="G2020" s="475"/>
      <c r="H2020" s="474"/>
      <c r="I2020" s="477"/>
      <c r="J2020" s="477"/>
      <c r="K2020" s="858"/>
    </row>
    <row r="2021" spans="1:11" ht="16.5">
      <c r="A2021" s="474"/>
      <c r="B2021" s="474"/>
      <c r="C2021" s="474"/>
      <c r="D2021" s="475"/>
      <c r="E2021" s="475"/>
      <c r="F2021" s="476"/>
      <c r="G2021" s="475"/>
      <c r="H2021" s="474"/>
      <c r="I2021" s="477"/>
      <c r="J2021" s="477"/>
      <c r="K2021" s="858"/>
    </row>
    <row r="2022" spans="1:11" ht="16.5">
      <c r="A2022" s="474"/>
      <c r="B2022" s="474"/>
      <c r="C2022" s="474"/>
      <c r="D2022" s="475"/>
      <c r="E2022" s="475"/>
      <c r="F2022" s="476"/>
      <c r="G2022" s="475"/>
      <c r="H2022" s="474"/>
      <c r="I2022" s="477"/>
      <c r="J2022" s="477"/>
      <c r="K2022" s="858"/>
    </row>
    <row r="2023" spans="1:11" ht="16.5">
      <c r="A2023" s="474"/>
      <c r="B2023" s="474"/>
      <c r="C2023" s="474"/>
      <c r="D2023" s="475"/>
      <c r="E2023" s="475"/>
      <c r="F2023" s="476"/>
      <c r="G2023" s="475"/>
      <c r="H2023" s="474"/>
      <c r="I2023" s="477"/>
      <c r="J2023" s="477"/>
      <c r="K2023" s="858"/>
    </row>
    <row r="2024" spans="1:11" ht="16.5">
      <c r="A2024" s="474"/>
      <c r="B2024" s="474"/>
      <c r="C2024" s="474"/>
      <c r="D2024" s="475"/>
      <c r="E2024" s="475"/>
      <c r="F2024" s="476"/>
      <c r="G2024" s="475"/>
      <c r="H2024" s="474"/>
      <c r="I2024" s="477"/>
      <c r="J2024" s="477"/>
      <c r="K2024" s="858"/>
    </row>
    <row r="2025" spans="1:11" ht="16.5">
      <c r="A2025" s="474"/>
      <c r="B2025" s="474"/>
      <c r="C2025" s="474"/>
      <c r="D2025" s="475"/>
      <c r="E2025" s="475"/>
      <c r="F2025" s="476"/>
      <c r="G2025" s="475"/>
      <c r="H2025" s="474"/>
      <c r="I2025" s="477"/>
      <c r="J2025" s="477"/>
      <c r="K2025" s="858"/>
    </row>
    <row r="2026" spans="1:11" ht="16.5">
      <c r="A2026" s="474"/>
      <c r="B2026" s="474"/>
      <c r="C2026" s="474"/>
      <c r="D2026" s="475"/>
      <c r="E2026" s="475"/>
      <c r="F2026" s="476"/>
      <c r="G2026" s="475"/>
      <c r="H2026" s="474"/>
      <c r="I2026" s="477"/>
      <c r="J2026" s="477"/>
      <c r="K2026" s="858"/>
    </row>
    <row r="2027" spans="1:11" ht="16.5">
      <c r="A2027" s="474"/>
      <c r="B2027" s="474"/>
      <c r="C2027" s="474"/>
      <c r="D2027" s="475"/>
      <c r="E2027" s="475"/>
      <c r="F2027" s="476"/>
      <c r="G2027" s="475"/>
      <c r="H2027" s="474"/>
      <c r="I2027" s="477"/>
      <c r="J2027" s="477"/>
      <c r="K2027" s="858"/>
    </row>
    <row r="2028" spans="1:11" ht="16.5">
      <c r="A2028" s="474"/>
      <c r="B2028" s="474"/>
      <c r="C2028" s="474"/>
      <c r="D2028" s="475"/>
      <c r="E2028" s="475"/>
      <c r="F2028" s="476"/>
      <c r="G2028" s="475"/>
      <c r="H2028" s="474"/>
      <c r="I2028" s="477"/>
      <c r="J2028" s="477"/>
      <c r="K2028" s="858"/>
    </row>
    <row r="2029" spans="1:11" ht="16.5">
      <c r="A2029" s="474"/>
      <c r="B2029" s="474"/>
      <c r="C2029" s="474"/>
      <c r="D2029" s="475"/>
      <c r="E2029" s="475"/>
      <c r="F2029" s="476"/>
      <c r="G2029" s="475"/>
      <c r="H2029" s="474"/>
      <c r="I2029" s="477"/>
      <c r="J2029" s="477"/>
      <c r="K2029" s="858"/>
    </row>
    <row r="2030" spans="1:11" ht="16.5">
      <c r="A2030" s="474"/>
      <c r="B2030" s="474"/>
      <c r="C2030" s="474"/>
      <c r="D2030" s="475"/>
      <c r="E2030" s="475"/>
      <c r="F2030" s="476"/>
      <c r="G2030" s="475"/>
      <c r="H2030" s="474"/>
      <c r="I2030" s="477"/>
      <c r="J2030" s="477"/>
      <c r="K2030" s="858"/>
    </row>
    <row r="2031" spans="1:11" ht="16.5">
      <c r="A2031" s="474"/>
      <c r="B2031" s="474"/>
      <c r="C2031" s="474"/>
      <c r="D2031" s="475"/>
      <c r="E2031" s="475"/>
      <c r="F2031" s="476"/>
      <c r="G2031" s="475"/>
      <c r="H2031" s="474"/>
      <c r="I2031" s="477"/>
      <c r="J2031" s="477"/>
      <c r="K2031" s="858"/>
    </row>
    <row r="2032" spans="1:11" ht="16.5">
      <c r="A2032" s="474"/>
      <c r="B2032" s="474"/>
      <c r="C2032" s="474"/>
      <c r="D2032" s="475"/>
      <c r="E2032" s="475"/>
      <c r="F2032" s="476"/>
      <c r="G2032" s="475"/>
      <c r="H2032" s="474"/>
      <c r="I2032" s="477"/>
      <c r="J2032" s="477"/>
      <c r="K2032" s="858"/>
    </row>
    <row r="2033" spans="1:11" ht="16.5">
      <c r="A2033" s="474"/>
      <c r="B2033" s="474"/>
      <c r="C2033" s="474"/>
      <c r="D2033" s="475"/>
      <c r="E2033" s="475"/>
      <c r="F2033" s="476"/>
      <c r="G2033" s="475"/>
      <c r="H2033" s="474"/>
      <c r="I2033" s="477"/>
      <c r="J2033" s="477"/>
      <c r="K2033" s="858"/>
    </row>
    <row r="2034" spans="1:11" ht="16.5">
      <c r="A2034" s="474"/>
      <c r="B2034" s="474"/>
      <c r="C2034" s="474"/>
      <c r="D2034" s="475"/>
      <c r="E2034" s="475"/>
      <c r="F2034" s="476"/>
      <c r="G2034" s="475"/>
      <c r="H2034" s="474"/>
      <c r="I2034" s="477"/>
      <c r="J2034" s="477"/>
      <c r="K2034" s="858"/>
    </row>
    <row r="2035" spans="1:11" ht="16.5">
      <c r="A2035" s="474"/>
      <c r="B2035" s="474"/>
      <c r="C2035" s="474"/>
      <c r="D2035" s="475"/>
      <c r="E2035" s="475"/>
      <c r="F2035" s="476"/>
      <c r="G2035" s="475"/>
      <c r="H2035" s="474"/>
      <c r="I2035" s="477"/>
      <c r="J2035" s="477"/>
      <c r="K2035" s="858"/>
    </row>
    <row r="2036" spans="1:11" ht="16.5">
      <c r="A2036" s="474"/>
      <c r="B2036" s="474"/>
      <c r="C2036" s="474"/>
      <c r="D2036" s="475"/>
      <c r="E2036" s="475"/>
      <c r="F2036" s="476"/>
      <c r="G2036" s="475"/>
      <c r="H2036" s="474"/>
      <c r="I2036" s="477"/>
      <c r="J2036" s="477"/>
      <c r="K2036" s="858"/>
    </row>
    <row r="2037" spans="1:11" ht="16.5">
      <c r="A2037" s="474"/>
      <c r="B2037" s="474"/>
      <c r="C2037" s="474"/>
      <c r="D2037" s="475"/>
      <c r="E2037" s="475"/>
      <c r="F2037" s="476"/>
      <c r="G2037" s="475"/>
      <c r="H2037" s="474"/>
      <c r="I2037" s="477"/>
      <c r="J2037" s="477"/>
      <c r="K2037" s="858"/>
    </row>
    <row r="2038" spans="1:11" ht="16.5">
      <c r="A2038" s="474"/>
      <c r="B2038" s="474"/>
      <c r="C2038" s="474"/>
      <c r="D2038" s="475"/>
      <c r="E2038" s="475"/>
      <c r="F2038" s="476"/>
      <c r="G2038" s="475"/>
      <c r="H2038" s="474"/>
      <c r="I2038" s="477"/>
      <c r="J2038" s="477"/>
      <c r="K2038" s="858"/>
    </row>
    <row r="2039" spans="1:11" ht="16.5">
      <c r="A2039" s="474"/>
      <c r="B2039" s="474"/>
      <c r="C2039" s="474"/>
      <c r="D2039" s="475"/>
      <c r="E2039" s="475"/>
      <c r="F2039" s="476"/>
      <c r="G2039" s="475"/>
      <c r="H2039" s="474"/>
      <c r="I2039" s="477"/>
      <c r="J2039" s="477"/>
      <c r="K2039" s="858"/>
    </row>
    <row r="2040" spans="1:11" ht="16.5">
      <c r="A2040" s="474"/>
      <c r="B2040" s="474"/>
      <c r="C2040" s="474"/>
      <c r="D2040" s="475"/>
      <c r="E2040" s="475"/>
      <c r="F2040" s="476"/>
      <c r="G2040" s="475"/>
      <c r="H2040" s="474"/>
      <c r="I2040" s="477"/>
      <c r="J2040" s="477"/>
      <c r="K2040" s="858"/>
    </row>
    <row r="2041" spans="1:11" ht="16.5">
      <c r="A2041" s="474"/>
      <c r="B2041" s="474"/>
      <c r="C2041" s="474"/>
      <c r="D2041" s="475"/>
      <c r="E2041" s="475"/>
      <c r="F2041" s="476"/>
      <c r="G2041" s="475"/>
      <c r="H2041" s="474"/>
      <c r="I2041" s="477"/>
      <c r="J2041" s="477"/>
      <c r="K2041" s="858"/>
    </row>
    <row r="2042" spans="1:11" ht="16.5">
      <c r="A2042" s="474"/>
      <c r="B2042" s="474"/>
      <c r="C2042" s="474"/>
      <c r="D2042" s="475"/>
      <c r="E2042" s="475"/>
      <c r="F2042" s="476"/>
      <c r="G2042" s="475"/>
      <c r="H2042" s="474"/>
      <c r="I2042" s="477"/>
      <c r="J2042" s="477"/>
      <c r="K2042" s="858"/>
    </row>
    <row r="2043" spans="1:11" ht="16.5">
      <c r="A2043" s="474"/>
      <c r="B2043" s="474"/>
      <c r="C2043" s="474"/>
      <c r="D2043" s="475"/>
      <c r="E2043" s="475"/>
      <c r="F2043" s="476"/>
      <c r="G2043" s="475"/>
      <c r="H2043" s="474"/>
      <c r="I2043" s="477"/>
      <c r="J2043" s="477"/>
      <c r="K2043" s="858"/>
    </row>
    <row r="2044" spans="1:11" ht="16.5">
      <c r="A2044" s="474"/>
      <c r="B2044" s="474"/>
      <c r="C2044" s="474"/>
      <c r="D2044" s="475"/>
      <c r="E2044" s="475"/>
      <c r="F2044" s="476"/>
      <c r="G2044" s="475"/>
      <c r="H2044" s="474"/>
      <c r="I2044" s="477"/>
      <c r="J2044" s="477"/>
      <c r="K2044" s="858"/>
    </row>
    <row r="2045" spans="1:11" ht="16.5">
      <c r="A2045" s="474"/>
      <c r="B2045" s="474"/>
      <c r="C2045" s="474"/>
      <c r="D2045" s="475"/>
      <c r="E2045" s="475"/>
      <c r="F2045" s="476"/>
      <c r="G2045" s="475"/>
      <c r="H2045" s="474"/>
      <c r="I2045" s="477"/>
      <c r="J2045" s="477"/>
      <c r="K2045" s="858"/>
    </row>
    <row r="2046" spans="1:11" ht="16.5">
      <c r="A2046" s="474"/>
      <c r="B2046" s="474"/>
      <c r="C2046" s="474"/>
      <c r="D2046" s="475"/>
      <c r="E2046" s="475"/>
      <c r="F2046" s="476"/>
      <c r="G2046" s="475"/>
      <c r="H2046" s="474"/>
      <c r="I2046" s="477"/>
      <c r="J2046" s="477"/>
      <c r="K2046" s="858"/>
    </row>
    <row r="2047" spans="1:11" ht="16.5">
      <c r="A2047" s="474"/>
      <c r="B2047" s="474"/>
      <c r="C2047" s="474"/>
      <c r="D2047" s="475"/>
      <c r="E2047" s="475"/>
      <c r="F2047" s="476"/>
      <c r="G2047" s="475"/>
      <c r="H2047" s="474"/>
      <c r="I2047" s="477"/>
      <c r="J2047" s="477"/>
      <c r="K2047" s="858"/>
    </row>
    <row r="2048" spans="1:11" ht="16.5">
      <c r="A2048" s="474"/>
      <c r="B2048" s="474"/>
      <c r="C2048" s="474"/>
      <c r="D2048" s="475"/>
      <c r="E2048" s="475"/>
      <c r="F2048" s="476"/>
      <c r="G2048" s="475"/>
      <c r="H2048" s="474"/>
      <c r="I2048" s="477"/>
      <c r="J2048" s="477"/>
      <c r="K2048" s="858"/>
    </row>
    <row r="2049" spans="1:11" ht="16.5">
      <c r="A2049" s="474"/>
      <c r="B2049" s="474"/>
      <c r="C2049" s="474"/>
      <c r="D2049" s="475"/>
      <c r="E2049" s="475"/>
      <c r="F2049" s="476"/>
      <c r="G2049" s="475"/>
      <c r="H2049" s="474"/>
      <c r="I2049" s="477"/>
      <c r="J2049" s="477"/>
      <c r="K2049" s="858"/>
    </row>
    <row r="2050" spans="1:11" ht="16.5">
      <c r="A2050" s="474"/>
      <c r="B2050" s="474"/>
      <c r="C2050" s="474"/>
      <c r="D2050" s="475"/>
      <c r="E2050" s="475"/>
      <c r="F2050" s="476"/>
      <c r="G2050" s="475"/>
      <c r="H2050" s="474"/>
      <c r="I2050" s="477"/>
      <c r="J2050" s="477"/>
      <c r="K2050" s="858"/>
    </row>
    <row r="2051" spans="1:11" ht="16.5">
      <c r="A2051" s="474"/>
      <c r="B2051" s="474"/>
      <c r="C2051" s="474"/>
      <c r="D2051" s="475"/>
      <c r="E2051" s="475"/>
      <c r="F2051" s="476"/>
      <c r="G2051" s="475"/>
      <c r="H2051" s="474"/>
      <c r="I2051" s="477"/>
      <c r="J2051" s="477"/>
      <c r="K2051" s="858"/>
    </row>
    <row r="2052" spans="1:11" ht="16.5">
      <c r="A2052" s="474"/>
      <c r="B2052" s="474"/>
      <c r="C2052" s="474"/>
      <c r="D2052" s="475"/>
      <c r="E2052" s="475"/>
      <c r="F2052" s="476"/>
      <c r="G2052" s="475"/>
      <c r="H2052" s="474"/>
      <c r="I2052" s="477"/>
      <c r="J2052" s="477"/>
      <c r="K2052" s="858"/>
    </row>
    <row r="2053" spans="1:11" ht="16.5">
      <c r="A2053" s="474"/>
      <c r="B2053" s="474"/>
      <c r="C2053" s="474"/>
      <c r="D2053" s="475"/>
      <c r="E2053" s="475"/>
      <c r="F2053" s="476"/>
      <c r="G2053" s="475"/>
      <c r="H2053" s="474"/>
      <c r="I2053" s="477"/>
      <c r="J2053" s="477"/>
      <c r="K2053" s="858"/>
    </row>
    <row r="2054" spans="1:11" ht="16.5">
      <c r="A2054" s="474"/>
      <c r="B2054" s="474"/>
      <c r="C2054" s="474"/>
      <c r="D2054" s="475"/>
      <c r="E2054" s="475"/>
      <c r="F2054" s="476"/>
      <c r="G2054" s="475"/>
      <c r="H2054" s="474"/>
      <c r="I2054" s="477"/>
      <c r="J2054" s="477"/>
      <c r="K2054" s="858"/>
    </row>
    <row r="2055" spans="1:11" ht="16.5">
      <c r="A2055" s="474"/>
      <c r="B2055" s="474"/>
      <c r="C2055" s="474"/>
      <c r="D2055" s="475"/>
      <c r="E2055" s="475"/>
      <c r="F2055" s="476"/>
      <c r="G2055" s="475"/>
      <c r="H2055" s="474"/>
      <c r="I2055" s="477"/>
      <c r="J2055" s="477"/>
      <c r="K2055" s="858"/>
    </row>
    <row r="2056" spans="1:11" ht="16.5">
      <c r="A2056" s="474"/>
      <c r="B2056" s="474"/>
      <c r="C2056" s="474"/>
      <c r="D2056" s="475"/>
      <c r="E2056" s="475"/>
      <c r="F2056" s="476"/>
      <c r="G2056" s="475"/>
      <c r="H2056" s="474"/>
      <c r="I2056" s="477"/>
      <c r="J2056" s="477"/>
      <c r="K2056" s="858"/>
    </row>
    <row r="2057" spans="1:11" ht="16.5">
      <c r="A2057" s="474"/>
      <c r="B2057" s="474"/>
      <c r="C2057" s="474"/>
      <c r="D2057" s="475"/>
      <c r="E2057" s="475"/>
      <c r="F2057" s="476"/>
      <c r="G2057" s="475"/>
      <c r="H2057" s="474"/>
      <c r="I2057" s="477"/>
      <c r="J2057" s="477"/>
      <c r="K2057" s="858"/>
    </row>
    <row r="2058" spans="1:11" ht="16.5">
      <c r="A2058" s="474"/>
      <c r="B2058" s="474"/>
      <c r="C2058" s="474"/>
      <c r="D2058" s="475"/>
      <c r="E2058" s="475"/>
      <c r="F2058" s="476"/>
      <c r="G2058" s="475"/>
      <c r="H2058" s="474"/>
      <c r="I2058" s="477"/>
      <c r="J2058" s="477"/>
      <c r="K2058" s="858"/>
    </row>
    <row r="2059" spans="1:11" ht="16.5">
      <c r="A2059" s="474"/>
      <c r="B2059" s="474"/>
      <c r="C2059" s="474"/>
      <c r="D2059" s="475"/>
      <c r="E2059" s="475"/>
      <c r="F2059" s="476"/>
      <c r="G2059" s="475"/>
      <c r="H2059" s="474"/>
      <c r="I2059" s="477"/>
      <c r="J2059" s="477"/>
      <c r="K2059" s="858"/>
    </row>
    <row r="2060" spans="1:11" ht="16.5">
      <c r="A2060" s="474"/>
      <c r="B2060" s="474"/>
      <c r="C2060" s="474"/>
      <c r="D2060" s="475"/>
      <c r="E2060" s="475"/>
      <c r="F2060" s="476"/>
      <c r="G2060" s="475"/>
      <c r="H2060" s="474"/>
      <c r="I2060" s="477"/>
      <c r="J2060" s="477"/>
      <c r="K2060" s="858"/>
    </row>
    <row r="2061" spans="1:11" ht="16.5">
      <c r="A2061" s="474"/>
      <c r="B2061" s="474"/>
      <c r="C2061" s="474"/>
      <c r="D2061" s="475"/>
      <c r="E2061" s="475"/>
      <c r="F2061" s="476"/>
      <c r="G2061" s="475"/>
      <c r="H2061" s="474"/>
      <c r="I2061" s="477"/>
      <c r="J2061" s="477"/>
      <c r="K2061" s="858"/>
    </row>
    <row r="2062" spans="1:11" ht="16.5">
      <c r="A2062" s="474"/>
      <c r="B2062" s="474"/>
      <c r="C2062" s="474"/>
      <c r="D2062" s="475"/>
      <c r="E2062" s="475"/>
      <c r="F2062" s="476"/>
      <c r="G2062" s="475"/>
      <c r="H2062" s="474"/>
      <c r="I2062" s="477"/>
      <c r="J2062" s="477"/>
      <c r="K2062" s="858"/>
    </row>
    <row r="2063" spans="1:11" ht="16.5">
      <c r="A2063" s="474"/>
      <c r="B2063" s="474"/>
      <c r="C2063" s="474"/>
      <c r="D2063" s="475"/>
      <c r="E2063" s="475"/>
      <c r="F2063" s="476"/>
      <c r="G2063" s="475"/>
      <c r="H2063" s="474"/>
      <c r="I2063" s="477"/>
      <c r="J2063" s="477"/>
      <c r="K2063" s="858"/>
    </row>
    <row r="2064" spans="1:11" ht="16.5">
      <c r="A2064" s="474"/>
      <c r="B2064" s="474"/>
      <c r="C2064" s="474"/>
      <c r="D2064" s="475"/>
      <c r="E2064" s="475"/>
      <c r="F2064" s="476"/>
      <c r="G2064" s="475"/>
      <c r="H2064" s="474"/>
      <c r="I2064" s="477"/>
      <c r="J2064" s="477"/>
      <c r="K2064" s="858"/>
    </row>
    <row r="2065" spans="1:11" ht="16.5">
      <c r="A2065" s="474"/>
      <c r="B2065" s="474"/>
      <c r="C2065" s="474"/>
      <c r="D2065" s="475"/>
      <c r="E2065" s="475"/>
      <c r="F2065" s="476"/>
      <c r="G2065" s="475"/>
      <c r="H2065" s="474"/>
      <c r="I2065" s="477"/>
      <c r="J2065" s="477"/>
      <c r="K2065" s="858"/>
    </row>
    <row r="2066" spans="1:11" ht="16.5">
      <c r="A2066" s="474"/>
      <c r="B2066" s="474"/>
      <c r="C2066" s="474"/>
      <c r="D2066" s="475"/>
      <c r="E2066" s="475"/>
      <c r="F2066" s="476"/>
      <c r="G2066" s="475"/>
      <c r="H2066" s="474"/>
      <c r="I2066" s="477"/>
      <c r="J2066" s="477"/>
      <c r="K2066" s="858"/>
    </row>
    <row r="2067" spans="1:11" ht="16.5">
      <c r="A2067" s="474"/>
      <c r="B2067" s="474"/>
      <c r="C2067" s="474"/>
      <c r="D2067" s="475"/>
      <c r="E2067" s="475"/>
      <c r="F2067" s="476"/>
      <c r="G2067" s="475"/>
      <c r="H2067" s="474"/>
      <c r="I2067" s="477"/>
      <c r="J2067" s="477"/>
      <c r="K2067" s="858"/>
    </row>
    <row r="2068" spans="1:11" ht="16.5">
      <c r="A2068" s="474"/>
      <c r="B2068" s="474"/>
      <c r="C2068" s="474"/>
      <c r="D2068" s="475"/>
      <c r="E2068" s="475"/>
      <c r="F2068" s="476"/>
      <c r="G2068" s="475"/>
      <c r="H2068" s="474"/>
      <c r="I2068" s="477"/>
      <c r="J2068" s="477"/>
      <c r="K2068" s="858"/>
    </row>
    <row r="2069" spans="1:11" ht="16.5">
      <c r="A2069" s="474"/>
      <c r="B2069" s="474"/>
      <c r="C2069" s="474"/>
      <c r="D2069" s="475"/>
      <c r="E2069" s="475"/>
      <c r="F2069" s="476"/>
      <c r="G2069" s="475"/>
      <c r="H2069" s="474"/>
      <c r="I2069" s="477"/>
      <c r="J2069" s="477"/>
      <c r="K2069" s="858"/>
    </row>
    <row r="2070" spans="1:11" ht="16.5">
      <c r="A2070" s="474"/>
      <c r="B2070" s="474"/>
      <c r="C2070" s="474"/>
      <c r="D2070" s="475"/>
      <c r="E2070" s="475"/>
      <c r="F2070" s="476"/>
      <c r="G2070" s="475"/>
      <c r="H2070" s="474"/>
      <c r="I2070" s="477"/>
      <c r="J2070" s="477"/>
      <c r="K2070" s="858"/>
    </row>
    <row r="2071" spans="1:11" ht="16.5">
      <c r="A2071" s="474"/>
      <c r="B2071" s="474"/>
      <c r="C2071" s="474"/>
      <c r="D2071" s="475"/>
      <c r="E2071" s="475"/>
      <c r="F2071" s="476"/>
      <c r="G2071" s="475"/>
      <c r="H2071" s="474"/>
      <c r="I2071" s="477"/>
      <c r="J2071" s="477"/>
      <c r="K2071" s="858"/>
    </row>
    <row r="2072" spans="1:11" ht="16.5">
      <c r="A2072" s="474"/>
      <c r="B2072" s="474"/>
      <c r="C2072" s="474"/>
      <c r="D2072" s="475"/>
      <c r="E2072" s="475"/>
      <c r="F2072" s="476"/>
      <c r="G2072" s="475"/>
      <c r="H2072" s="474"/>
      <c r="I2072" s="477"/>
      <c r="J2072" s="477"/>
      <c r="K2072" s="858"/>
    </row>
    <row r="2073" spans="1:11" ht="16.5">
      <c r="A2073" s="474"/>
      <c r="B2073" s="474"/>
      <c r="C2073" s="474"/>
      <c r="D2073" s="475"/>
      <c r="E2073" s="475"/>
      <c r="F2073" s="476"/>
      <c r="G2073" s="475"/>
      <c r="H2073" s="474"/>
      <c r="I2073" s="477"/>
      <c r="J2073" s="477"/>
      <c r="K2073" s="858"/>
    </row>
    <row r="2074" spans="1:11" ht="16.5">
      <c r="A2074" s="474"/>
      <c r="B2074" s="474"/>
      <c r="C2074" s="474"/>
      <c r="D2074" s="475"/>
      <c r="E2074" s="475"/>
      <c r="F2074" s="476"/>
      <c r="G2074" s="475"/>
      <c r="H2074" s="474"/>
      <c r="I2074" s="477"/>
      <c r="J2074" s="477"/>
      <c r="K2074" s="858"/>
    </row>
    <row r="2075" spans="1:11" ht="16.5">
      <c r="A2075" s="474"/>
      <c r="B2075" s="474"/>
      <c r="C2075" s="474"/>
      <c r="D2075" s="475"/>
      <c r="E2075" s="475"/>
      <c r="F2075" s="476"/>
      <c r="G2075" s="475"/>
      <c r="H2075" s="474"/>
      <c r="I2075" s="477"/>
      <c r="J2075" s="477"/>
      <c r="K2075" s="858"/>
    </row>
    <row r="2076" spans="1:11" ht="16.5">
      <c r="A2076" s="474"/>
      <c r="B2076" s="474"/>
      <c r="C2076" s="474"/>
      <c r="D2076" s="475"/>
      <c r="E2076" s="475"/>
      <c r="F2076" s="476"/>
      <c r="G2076" s="475"/>
      <c r="H2076" s="474"/>
      <c r="I2076" s="477"/>
      <c r="J2076" s="477"/>
      <c r="K2076" s="858"/>
    </row>
    <row r="2077" spans="1:11" ht="16.5">
      <c r="A2077" s="474"/>
      <c r="B2077" s="474"/>
      <c r="C2077" s="474"/>
      <c r="D2077" s="475"/>
      <c r="E2077" s="475"/>
      <c r="F2077" s="476"/>
      <c r="G2077" s="475"/>
      <c r="H2077" s="474"/>
      <c r="I2077" s="477"/>
      <c r="J2077" s="477"/>
      <c r="K2077" s="858"/>
    </row>
    <row r="2078" spans="1:11" ht="16.5">
      <c r="A2078" s="474"/>
      <c r="B2078" s="474"/>
      <c r="C2078" s="474"/>
      <c r="D2078" s="475"/>
      <c r="E2078" s="475"/>
      <c r="F2078" s="476"/>
      <c r="G2078" s="475"/>
      <c r="H2078" s="474"/>
      <c r="I2078" s="477"/>
      <c r="J2078" s="477"/>
      <c r="K2078" s="858"/>
    </row>
    <row r="2079" spans="1:11" ht="16.5">
      <c r="A2079" s="474"/>
      <c r="B2079" s="474"/>
      <c r="C2079" s="474"/>
      <c r="D2079" s="475"/>
      <c r="E2079" s="475"/>
      <c r="F2079" s="476"/>
      <c r="G2079" s="475"/>
      <c r="H2079" s="474"/>
      <c r="I2079" s="477"/>
      <c r="J2079" s="477"/>
      <c r="K2079" s="858"/>
    </row>
    <row r="2080" spans="1:11" ht="16.5">
      <c r="A2080" s="474"/>
      <c r="B2080" s="474"/>
      <c r="C2080" s="474"/>
      <c r="D2080" s="475"/>
      <c r="E2080" s="475"/>
      <c r="F2080" s="476"/>
      <c r="G2080" s="475"/>
      <c r="H2080" s="474"/>
      <c r="I2080" s="477"/>
      <c r="J2080" s="477"/>
      <c r="K2080" s="858"/>
    </row>
    <row r="2081" spans="1:11" ht="16.5">
      <c r="A2081" s="474"/>
      <c r="B2081" s="474"/>
      <c r="C2081" s="474"/>
      <c r="D2081" s="475"/>
      <c r="E2081" s="475"/>
      <c r="F2081" s="476"/>
      <c r="G2081" s="475"/>
      <c r="H2081" s="474"/>
      <c r="I2081" s="477"/>
      <c r="J2081" s="477"/>
      <c r="K2081" s="858"/>
    </row>
    <row r="2082" spans="1:11" ht="16.5">
      <c r="A2082" s="474"/>
      <c r="B2082" s="474"/>
      <c r="C2082" s="474"/>
      <c r="D2082" s="475"/>
      <c r="E2082" s="475"/>
      <c r="F2082" s="476"/>
      <c r="G2082" s="475"/>
      <c r="H2082" s="474"/>
      <c r="I2082" s="477"/>
      <c r="J2082" s="477"/>
      <c r="K2082" s="858"/>
    </row>
    <row r="2083" spans="1:11" ht="16.5">
      <c r="A2083" s="474"/>
      <c r="B2083" s="474"/>
      <c r="C2083" s="474"/>
      <c r="D2083" s="475"/>
      <c r="E2083" s="475"/>
      <c r="F2083" s="476"/>
      <c r="G2083" s="475"/>
      <c r="H2083" s="474"/>
      <c r="I2083" s="477"/>
      <c r="J2083" s="477"/>
      <c r="K2083" s="858"/>
    </row>
    <row r="2084" spans="1:11" ht="16.5">
      <c r="A2084" s="474"/>
      <c r="B2084" s="474"/>
      <c r="C2084" s="474"/>
      <c r="D2084" s="475"/>
      <c r="E2084" s="475"/>
      <c r="F2084" s="476"/>
      <c r="G2084" s="475"/>
      <c r="H2084" s="474"/>
      <c r="I2084" s="477"/>
      <c r="J2084" s="477"/>
      <c r="K2084" s="858"/>
    </row>
    <row r="2085" spans="1:11" ht="16.5">
      <c r="A2085" s="474"/>
      <c r="B2085" s="474"/>
      <c r="C2085" s="474"/>
      <c r="D2085" s="475"/>
      <c r="E2085" s="475"/>
      <c r="F2085" s="476"/>
      <c r="G2085" s="475"/>
      <c r="H2085" s="474"/>
      <c r="I2085" s="477"/>
      <c r="J2085" s="477"/>
      <c r="K2085" s="858"/>
    </row>
    <row r="2086" spans="1:11" ht="16.5">
      <c r="A2086" s="474"/>
      <c r="B2086" s="474"/>
      <c r="C2086" s="474"/>
      <c r="D2086" s="475"/>
      <c r="E2086" s="475"/>
      <c r="F2086" s="476"/>
      <c r="G2086" s="475"/>
      <c r="H2086" s="474"/>
      <c r="I2086" s="477"/>
      <c r="J2086" s="477"/>
      <c r="K2086" s="858"/>
    </row>
    <row r="2087" spans="1:11" ht="16.5">
      <c r="A2087" s="474"/>
      <c r="B2087" s="474"/>
      <c r="C2087" s="474"/>
      <c r="D2087" s="475"/>
      <c r="E2087" s="475"/>
      <c r="F2087" s="476"/>
      <c r="G2087" s="475"/>
      <c r="H2087" s="474"/>
      <c r="I2087" s="477"/>
      <c r="J2087" s="477"/>
      <c r="K2087" s="858"/>
    </row>
    <row r="2088" spans="1:11" ht="16.5">
      <c r="A2088" s="474"/>
      <c r="B2088" s="474"/>
      <c r="C2088" s="474"/>
      <c r="D2088" s="475"/>
      <c r="E2088" s="475"/>
      <c r="F2088" s="476"/>
      <c r="G2088" s="475"/>
      <c r="H2088" s="474"/>
      <c r="I2088" s="477"/>
      <c r="J2088" s="477"/>
      <c r="K2088" s="858"/>
    </row>
    <row r="2089" spans="1:11" ht="16.5">
      <c r="A2089" s="474"/>
      <c r="B2089" s="474"/>
      <c r="C2089" s="474"/>
      <c r="D2089" s="475"/>
      <c r="E2089" s="475"/>
      <c r="F2089" s="476"/>
      <c r="G2089" s="475"/>
      <c r="H2089" s="474"/>
      <c r="I2089" s="477"/>
      <c r="J2089" s="477"/>
      <c r="K2089" s="858"/>
    </row>
    <row r="2090" spans="1:11" ht="16.5">
      <c r="A2090" s="474"/>
      <c r="B2090" s="474"/>
      <c r="C2090" s="474"/>
      <c r="D2090" s="475"/>
      <c r="E2090" s="475"/>
      <c r="F2090" s="476"/>
      <c r="G2090" s="475"/>
      <c r="H2090" s="474"/>
      <c r="I2090" s="477"/>
      <c r="J2090" s="477"/>
      <c r="K2090" s="858"/>
    </row>
    <row r="2091" spans="1:11" ht="16.5">
      <c r="A2091" s="474"/>
      <c r="B2091" s="474"/>
      <c r="C2091" s="474"/>
      <c r="D2091" s="475"/>
      <c r="E2091" s="475"/>
      <c r="F2091" s="476"/>
      <c r="G2091" s="475"/>
      <c r="H2091" s="474"/>
      <c r="I2091" s="477"/>
      <c r="J2091" s="477"/>
      <c r="K2091" s="858"/>
    </row>
    <row r="2092" spans="1:11" ht="16.5">
      <c r="A2092" s="474"/>
      <c r="B2092" s="474"/>
      <c r="C2092" s="474"/>
      <c r="D2092" s="475"/>
      <c r="E2092" s="475"/>
      <c r="F2092" s="476"/>
      <c r="G2092" s="475"/>
      <c r="H2092" s="474"/>
      <c r="I2092" s="477"/>
      <c r="J2092" s="477"/>
      <c r="K2092" s="858"/>
    </row>
    <row r="2093" spans="1:11" ht="16.5">
      <c r="A2093" s="474"/>
      <c r="B2093" s="474"/>
      <c r="C2093" s="474"/>
      <c r="D2093" s="475"/>
      <c r="E2093" s="475"/>
      <c r="F2093" s="476"/>
      <c r="G2093" s="475"/>
      <c r="H2093" s="474"/>
      <c r="I2093" s="477"/>
      <c r="J2093" s="477"/>
      <c r="K2093" s="858"/>
    </row>
    <row r="2094" spans="1:11" ht="16.5">
      <c r="A2094" s="474"/>
      <c r="B2094" s="474"/>
      <c r="C2094" s="474"/>
      <c r="D2094" s="475"/>
      <c r="E2094" s="475"/>
      <c r="F2094" s="476"/>
      <c r="G2094" s="475"/>
      <c r="H2094" s="474"/>
      <c r="I2094" s="477"/>
      <c r="J2094" s="477"/>
      <c r="K2094" s="858"/>
    </row>
    <row r="2095" spans="1:11" ht="16.5">
      <c r="A2095" s="474"/>
      <c r="B2095" s="474"/>
      <c r="C2095" s="474"/>
      <c r="D2095" s="475"/>
      <c r="E2095" s="475"/>
      <c r="F2095" s="476"/>
      <c r="G2095" s="475"/>
      <c r="H2095" s="474"/>
      <c r="I2095" s="477"/>
      <c r="J2095" s="477"/>
      <c r="K2095" s="858"/>
    </row>
    <row r="2096" spans="1:11" ht="16.5">
      <c r="A2096" s="474"/>
      <c r="B2096" s="474"/>
      <c r="C2096" s="474"/>
      <c r="D2096" s="475"/>
      <c r="E2096" s="475"/>
      <c r="F2096" s="476"/>
      <c r="G2096" s="475"/>
      <c r="H2096" s="474"/>
      <c r="I2096" s="477"/>
      <c r="J2096" s="477"/>
      <c r="K2096" s="858"/>
    </row>
    <row r="2097" spans="1:11" ht="16.5">
      <c r="A2097" s="474"/>
      <c r="B2097" s="474"/>
      <c r="C2097" s="474"/>
      <c r="D2097" s="475"/>
      <c r="E2097" s="475"/>
      <c r="F2097" s="476"/>
      <c r="G2097" s="475"/>
      <c r="H2097" s="474"/>
      <c r="I2097" s="477"/>
      <c r="J2097" s="477"/>
      <c r="K2097" s="858"/>
    </row>
    <row r="2098" spans="1:11" ht="16.5">
      <c r="A2098" s="474"/>
      <c r="B2098" s="474"/>
      <c r="C2098" s="474"/>
      <c r="D2098" s="475"/>
      <c r="E2098" s="475"/>
      <c r="F2098" s="476"/>
      <c r="G2098" s="475"/>
      <c r="H2098" s="474"/>
      <c r="I2098" s="477"/>
      <c r="J2098" s="477"/>
      <c r="K2098" s="858"/>
    </row>
    <row r="2099" spans="1:11" ht="16.5">
      <c r="A2099" s="474"/>
      <c r="B2099" s="474"/>
      <c r="C2099" s="474"/>
      <c r="D2099" s="475"/>
      <c r="E2099" s="475"/>
      <c r="F2099" s="476"/>
      <c r="G2099" s="475"/>
      <c r="H2099" s="474"/>
      <c r="I2099" s="477"/>
      <c r="J2099" s="477"/>
      <c r="K2099" s="858"/>
    </row>
    <row r="2100" spans="1:11" ht="16.5">
      <c r="A2100" s="474"/>
      <c r="B2100" s="474"/>
      <c r="C2100" s="474"/>
      <c r="D2100" s="475"/>
      <c r="E2100" s="475"/>
      <c r="F2100" s="476"/>
      <c r="G2100" s="475"/>
      <c r="H2100" s="474"/>
      <c r="I2100" s="477"/>
      <c r="J2100" s="477"/>
      <c r="K2100" s="858"/>
    </row>
    <row r="2101" spans="1:11" ht="16.5">
      <c r="A2101" s="474"/>
      <c r="B2101" s="474"/>
      <c r="C2101" s="474"/>
      <c r="D2101" s="475"/>
      <c r="E2101" s="475"/>
      <c r="F2101" s="476"/>
      <c r="G2101" s="475"/>
      <c r="H2101" s="474"/>
      <c r="I2101" s="477"/>
      <c r="J2101" s="477"/>
      <c r="K2101" s="858"/>
    </row>
    <row r="2102" spans="1:11" ht="16.5">
      <c r="A2102" s="474"/>
      <c r="B2102" s="474"/>
      <c r="C2102" s="474"/>
      <c r="D2102" s="475"/>
      <c r="E2102" s="475"/>
      <c r="F2102" s="476"/>
      <c r="G2102" s="475"/>
      <c r="H2102" s="474"/>
      <c r="I2102" s="477"/>
      <c r="J2102" s="477"/>
      <c r="K2102" s="858"/>
    </row>
    <row r="2103" spans="1:11" ht="16.5">
      <c r="A2103" s="474"/>
      <c r="B2103" s="474"/>
      <c r="C2103" s="474"/>
      <c r="D2103" s="475"/>
      <c r="E2103" s="475"/>
      <c r="F2103" s="476"/>
      <c r="G2103" s="475"/>
      <c r="H2103" s="474"/>
      <c r="I2103" s="477"/>
      <c r="J2103" s="477"/>
      <c r="K2103" s="858"/>
    </row>
    <row r="2104" spans="1:11" ht="16.5">
      <c r="A2104" s="474"/>
      <c r="B2104" s="474"/>
      <c r="C2104" s="474"/>
      <c r="D2104" s="475"/>
      <c r="E2104" s="475"/>
      <c r="F2104" s="476"/>
      <c r="G2104" s="475"/>
      <c r="H2104" s="474"/>
      <c r="I2104" s="477"/>
      <c r="J2104" s="477"/>
      <c r="K2104" s="858"/>
    </row>
    <row r="2105" spans="1:11" ht="16.5">
      <c r="A2105" s="474"/>
      <c r="B2105" s="474"/>
      <c r="C2105" s="474"/>
      <c r="D2105" s="475"/>
      <c r="E2105" s="475"/>
      <c r="F2105" s="476"/>
      <c r="G2105" s="475"/>
      <c r="H2105" s="474"/>
      <c r="I2105" s="477"/>
      <c r="J2105" s="477"/>
      <c r="K2105" s="858"/>
    </row>
    <row r="2106" spans="1:11" ht="16.5">
      <c r="A2106" s="474"/>
      <c r="B2106" s="474"/>
      <c r="C2106" s="474"/>
      <c r="D2106" s="475"/>
      <c r="E2106" s="475"/>
      <c r="F2106" s="476"/>
      <c r="G2106" s="475"/>
      <c r="H2106" s="474"/>
      <c r="I2106" s="477"/>
      <c r="J2106" s="477"/>
      <c r="K2106" s="858"/>
    </row>
    <row r="2107" spans="1:11" ht="16.5">
      <c r="A2107" s="474"/>
      <c r="B2107" s="474"/>
      <c r="C2107" s="474"/>
      <c r="D2107" s="475"/>
      <c r="E2107" s="475"/>
      <c r="F2107" s="476"/>
      <c r="G2107" s="475"/>
      <c r="H2107" s="474"/>
      <c r="I2107" s="477"/>
      <c r="J2107" s="477"/>
      <c r="K2107" s="858"/>
    </row>
    <row r="2108" spans="1:11" ht="16.5">
      <c r="A2108" s="474"/>
      <c r="B2108" s="474"/>
      <c r="C2108" s="474"/>
      <c r="D2108" s="475"/>
      <c r="E2108" s="475"/>
      <c r="F2108" s="476"/>
      <c r="G2108" s="475"/>
      <c r="H2108" s="474"/>
      <c r="I2108" s="477"/>
      <c r="J2108" s="477"/>
      <c r="K2108" s="858"/>
    </row>
    <row r="2109" spans="1:11" ht="16.5">
      <c r="A2109" s="474"/>
      <c r="B2109" s="474"/>
      <c r="C2109" s="474"/>
      <c r="D2109" s="475"/>
      <c r="E2109" s="475"/>
      <c r="F2109" s="476"/>
      <c r="G2109" s="475"/>
      <c r="H2109" s="474"/>
      <c r="I2109" s="477"/>
      <c r="J2109" s="477"/>
      <c r="K2109" s="858"/>
    </row>
    <row r="2110" spans="1:11" ht="16.5">
      <c r="A2110" s="474"/>
      <c r="B2110" s="474"/>
      <c r="C2110" s="474"/>
      <c r="D2110" s="475"/>
      <c r="E2110" s="475"/>
      <c r="F2110" s="476"/>
      <c r="G2110" s="475"/>
      <c r="H2110" s="474"/>
      <c r="I2110" s="477"/>
      <c r="J2110" s="477"/>
      <c r="K2110" s="858"/>
    </row>
    <row r="2111" spans="1:11" ht="16.5">
      <c r="A2111" s="474"/>
      <c r="B2111" s="474"/>
      <c r="C2111" s="474"/>
      <c r="D2111" s="475"/>
      <c r="E2111" s="475"/>
      <c r="F2111" s="476"/>
      <c r="G2111" s="475"/>
      <c r="H2111" s="474"/>
      <c r="I2111" s="477"/>
      <c r="J2111" s="477"/>
      <c r="K2111" s="858"/>
    </row>
    <row r="2112" spans="1:11" ht="16.5">
      <c r="A2112" s="474"/>
      <c r="B2112" s="474"/>
      <c r="C2112" s="474"/>
      <c r="D2112" s="475"/>
      <c r="E2112" s="475"/>
      <c r="F2112" s="476"/>
      <c r="G2112" s="475"/>
      <c r="H2112" s="474"/>
      <c r="I2112" s="477"/>
      <c r="J2112" s="477"/>
      <c r="K2112" s="858"/>
    </row>
    <row r="2113" spans="1:11" ht="16.5">
      <c r="A2113" s="474"/>
      <c r="B2113" s="474"/>
      <c r="C2113" s="474"/>
      <c r="D2113" s="475"/>
      <c r="E2113" s="475"/>
      <c r="F2113" s="476"/>
      <c r="G2113" s="475"/>
      <c r="H2113" s="474"/>
      <c r="I2113" s="477"/>
      <c r="J2113" s="477"/>
      <c r="K2113" s="858"/>
    </row>
    <row r="2114" spans="1:11" ht="16.5">
      <c r="A2114" s="474"/>
      <c r="B2114" s="474"/>
      <c r="C2114" s="474"/>
      <c r="D2114" s="475"/>
      <c r="E2114" s="475"/>
      <c r="F2114" s="476"/>
      <c r="G2114" s="475"/>
      <c r="H2114" s="474"/>
      <c r="I2114" s="477"/>
      <c r="J2114" s="477"/>
      <c r="K2114" s="858"/>
    </row>
    <row r="2115" spans="1:11" ht="16.5">
      <c r="A2115" s="474"/>
      <c r="B2115" s="474"/>
      <c r="C2115" s="474"/>
      <c r="D2115" s="475"/>
      <c r="E2115" s="475"/>
      <c r="F2115" s="476"/>
      <c r="G2115" s="475"/>
      <c r="H2115" s="474"/>
      <c r="I2115" s="477"/>
      <c r="J2115" s="477"/>
      <c r="K2115" s="858"/>
    </row>
    <row r="2116" spans="1:11" ht="16.5">
      <c r="A2116" s="474"/>
      <c r="B2116" s="474"/>
      <c r="C2116" s="474"/>
      <c r="D2116" s="475"/>
      <c r="E2116" s="475"/>
      <c r="F2116" s="476"/>
      <c r="G2116" s="475"/>
      <c r="H2116" s="474"/>
      <c r="I2116" s="477"/>
      <c r="J2116" s="477"/>
      <c r="K2116" s="858"/>
    </row>
    <row r="2117" spans="1:11" ht="16.5">
      <c r="A2117" s="474"/>
      <c r="B2117" s="474"/>
      <c r="C2117" s="474"/>
      <c r="D2117" s="475"/>
      <c r="E2117" s="475"/>
      <c r="F2117" s="476"/>
      <c r="G2117" s="475"/>
      <c r="H2117" s="474"/>
      <c r="I2117" s="477"/>
      <c r="J2117" s="477"/>
      <c r="K2117" s="858"/>
    </row>
    <row r="2118" spans="1:11" ht="16.5">
      <c r="A2118" s="474"/>
      <c r="B2118" s="474"/>
      <c r="C2118" s="474"/>
      <c r="D2118" s="475"/>
      <c r="E2118" s="475"/>
      <c r="F2118" s="476"/>
      <c r="G2118" s="475"/>
      <c r="H2118" s="474"/>
      <c r="I2118" s="477"/>
      <c r="J2118" s="477"/>
      <c r="K2118" s="858"/>
    </row>
    <row r="2119" spans="1:11" ht="16.5">
      <c r="A2119" s="474"/>
      <c r="B2119" s="474"/>
      <c r="C2119" s="474"/>
      <c r="D2119" s="475"/>
      <c r="E2119" s="475"/>
      <c r="F2119" s="476"/>
      <c r="G2119" s="475"/>
      <c r="H2119" s="474"/>
      <c r="I2119" s="477"/>
      <c r="J2119" s="477"/>
      <c r="K2119" s="858"/>
    </row>
    <row r="2120" spans="1:11" ht="16.5">
      <c r="A2120" s="474"/>
      <c r="B2120" s="474"/>
      <c r="C2120" s="474"/>
      <c r="D2120" s="475"/>
      <c r="E2120" s="475"/>
      <c r="F2120" s="476"/>
      <c r="G2120" s="475"/>
      <c r="H2120" s="474"/>
      <c r="I2120" s="477"/>
      <c r="J2120" s="477"/>
      <c r="K2120" s="858"/>
    </row>
    <row r="2121" spans="1:11" ht="16.5">
      <c r="A2121" s="474"/>
      <c r="B2121" s="474"/>
      <c r="C2121" s="474"/>
      <c r="D2121" s="475"/>
      <c r="E2121" s="475"/>
      <c r="F2121" s="476"/>
      <c r="G2121" s="475"/>
      <c r="H2121" s="474"/>
      <c r="I2121" s="477"/>
      <c r="J2121" s="477"/>
      <c r="K2121" s="858"/>
    </row>
    <row r="2122" spans="1:11" ht="16.5">
      <c r="A2122" s="474"/>
      <c r="B2122" s="474"/>
      <c r="C2122" s="474"/>
      <c r="D2122" s="475"/>
      <c r="E2122" s="475"/>
      <c r="F2122" s="476"/>
      <c r="G2122" s="475"/>
      <c r="H2122" s="474"/>
      <c r="I2122" s="477"/>
      <c r="J2122" s="477"/>
      <c r="K2122" s="858"/>
    </row>
    <row r="2123" spans="1:11" ht="16.5">
      <c r="A2123" s="474"/>
      <c r="B2123" s="474"/>
      <c r="C2123" s="474"/>
      <c r="D2123" s="475"/>
      <c r="E2123" s="475"/>
      <c r="F2123" s="476"/>
      <c r="G2123" s="475"/>
      <c r="H2123" s="474"/>
      <c r="I2123" s="477"/>
      <c r="J2123" s="477"/>
      <c r="K2123" s="858"/>
    </row>
    <row r="2124" spans="1:11" ht="16.5">
      <c r="A2124" s="474"/>
      <c r="B2124" s="474"/>
      <c r="C2124" s="474"/>
      <c r="D2124" s="475"/>
      <c r="E2124" s="475"/>
      <c r="F2124" s="476"/>
      <c r="G2124" s="475"/>
      <c r="H2124" s="474"/>
      <c r="I2124" s="477"/>
      <c r="J2124" s="477"/>
      <c r="K2124" s="858"/>
    </row>
    <row r="2125" spans="1:11" ht="16.5">
      <c r="A2125" s="474"/>
      <c r="B2125" s="474"/>
      <c r="C2125" s="474"/>
      <c r="D2125" s="475"/>
      <c r="E2125" s="475"/>
      <c r="F2125" s="476"/>
      <c r="G2125" s="475"/>
      <c r="H2125" s="474"/>
      <c r="I2125" s="477"/>
      <c r="J2125" s="477"/>
      <c r="K2125" s="858"/>
    </row>
    <row r="2126" spans="1:11" ht="16.5">
      <c r="A2126" s="474"/>
      <c r="B2126" s="474"/>
      <c r="C2126" s="474"/>
      <c r="D2126" s="475"/>
      <c r="E2126" s="475"/>
      <c r="F2126" s="476"/>
      <c r="G2126" s="475"/>
      <c r="H2126" s="474"/>
      <c r="I2126" s="477"/>
      <c r="J2126" s="477"/>
      <c r="K2126" s="858"/>
    </row>
    <row r="2127" spans="1:11" ht="16.5">
      <c r="A2127" s="474"/>
      <c r="B2127" s="474"/>
      <c r="C2127" s="474"/>
      <c r="D2127" s="475"/>
      <c r="E2127" s="475"/>
      <c r="F2127" s="476"/>
      <c r="G2127" s="475"/>
      <c r="H2127" s="474"/>
      <c r="I2127" s="477"/>
      <c r="J2127" s="477"/>
      <c r="K2127" s="858"/>
    </row>
    <row r="2128" spans="1:11" ht="16.5">
      <c r="A2128" s="474"/>
      <c r="B2128" s="474"/>
      <c r="C2128" s="474"/>
      <c r="D2128" s="475"/>
      <c r="E2128" s="475"/>
      <c r="F2128" s="476"/>
      <c r="G2128" s="475"/>
      <c r="H2128" s="474"/>
      <c r="I2128" s="477"/>
      <c r="J2128" s="477"/>
      <c r="K2128" s="858"/>
    </row>
    <row r="2129" spans="1:11" ht="16.5">
      <c r="A2129" s="474"/>
      <c r="B2129" s="474"/>
      <c r="C2129" s="474"/>
      <c r="D2129" s="475"/>
      <c r="E2129" s="475"/>
      <c r="F2129" s="476"/>
      <c r="G2129" s="475"/>
      <c r="H2129" s="474"/>
      <c r="I2129" s="477"/>
      <c r="J2129" s="477"/>
      <c r="K2129" s="858"/>
    </row>
    <row r="2130" spans="1:11" ht="16.5">
      <c r="A2130" s="474"/>
      <c r="B2130" s="474"/>
      <c r="C2130" s="474"/>
      <c r="D2130" s="475"/>
      <c r="E2130" s="475"/>
      <c r="F2130" s="476"/>
      <c r="G2130" s="475"/>
      <c r="H2130" s="474"/>
      <c r="I2130" s="477"/>
      <c r="J2130" s="477"/>
      <c r="K2130" s="858"/>
    </row>
    <row r="2131" spans="1:11" ht="16.5">
      <c r="A2131" s="474"/>
      <c r="B2131" s="474"/>
      <c r="C2131" s="474"/>
      <c r="D2131" s="475"/>
      <c r="E2131" s="475"/>
      <c r="F2131" s="476"/>
      <c r="G2131" s="475"/>
      <c r="H2131" s="474"/>
      <c r="I2131" s="477"/>
      <c r="J2131" s="477"/>
      <c r="K2131" s="858"/>
    </row>
    <row r="2132" spans="1:11" ht="16.5">
      <c r="A2132" s="474"/>
      <c r="B2132" s="474"/>
      <c r="C2132" s="474"/>
      <c r="D2132" s="475"/>
      <c r="E2132" s="475"/>
      <c r="F2132" s="476"/>
      <c r="G2132" s="475"/>
      <c r="H2132" s="474"/>
      <c r="I2132" s="477"/>
      <c r="J2132" s="477"/>
      <c r="K2132" s="858"/>
    </row>
    <row r="2133" spans="1:11" ht="16.5">
      <c r="A2133" s="474"/>
      <c r="B2133" s="474"/>
      <c r="C2133" s="474"/>
      <c r="D2133" s="475"/>
      <c r="E2133" s="475"/>
      <c r="F2133" s="476"/>
      <c r="G2133" s="475"/>
      <c r="H2133" s="474"/>
      <c r="I2133" s="477"/>
      <c r="J2133" s="477"/>
      <c r="K2133" s="858"/>
    </row>
    <row r="2134" spans="1:11" ht="16.5">
      <c r="A2134" s="474"/>
      <c r="B2134" s="474"/>
      <c r="C2134" s="474"/>
      <c r="D2134" s="475"/>
      <c r="E2134" s="475"/>
      <c r="F2134" s="476"/>
      <c r="G2134" s="475"/>
      <c r="H2134" s="474"/>
      <c r="I2134" s="477"/>
      <c r="J2134" s="477"/>
      <c r="K2134" s="858"/>
    </row>
    <row r="2135" spans="1:11" ht="16.5">
      <c r="A2135" s="474"/>
      <c r="B2135" s="474"/>
      <c r="C2135" s="474"/>
      <c r="D2135" s="475"/>
      <c r="E2135" s="475"/>
      <c r="F2135" s="476"/>
      <c r="G2135" s="475"/>
      <c r="H2135" s="474"/>
      <c r="I2135" s="477"/>
      <c r="J2135" s="477"/>
      <c r="K2135" s="858"/>
    </row>
    <row r="2136" spans="1:11" ht="16.5">
      <c r="A2136" s="474"/>
      <c r="B2136" s="474"/>
      <c r="C2136" s="474"/>
      <c r="D2136" s="475"/>
      <c r="E2136" s="475"/>
      <c r="F2136" s="476"/>
      <c r="G2136" s="475"/>
      <c r="H2136" s="474"/>
      <c r="I2136" s="477"/>
      <c r="J2136" s="477"/>
      <c r="K2136" s="858"/>
    </row>
    <row r="2137" spans="1:11" ht="16.5">
      <c r="A2137" s="474"/>
      <c r="B2137" s="474"/>
      <c r="C2137" s="474"/>
      <c r="D2137" s="475"/>
      <c r="E2137" s="475"/>
      <c r="F2137" s="476"/>
      <c r="G2137" s="475"/>
      <c r="H2137" s="474"/>
      <c r="I2137" s="477"/>
      <c r="J2137" s="477"/>
      <c r="K2137" s="858"/>
    </row>
    <row r="2138" spans="1:11" ht="16.5">
      <c r="A2138" s="474"/>
      <c r="B2138" s="474"/>
      <c r="C2138" s="474"/>
      <c r="D2138" s="475"/>
      <c r="E2138" s="475"/>
      <c r="F2138" s="476"/>
      <c r="G2138" s="475"/>
      <c r="H2138" s="474"/>
      <c r="I2138" s="477"/>
      <c r="J2138" s="477"/>
      <c r="K2138" s="858"/>
    </row>
    <row r="2139" spans="1:11" ht="16.5">
      <c r="A2139" s="474"/>
      <c r="B2139" s="474"/>
      <c r="C2139" s="474"/>
      <c r="D2139" s="475"/>
      <c r="E2139" s="475"/>
      <c r="F2139" s="476"/>
      <c r="G2139" s="475"/>
      <c r="H2139" s="474"/>
      <c r="I2139" s="477"/>
      <c r="J2139" s="477"/>
      <c r="K2139" s="858"/>
    </row>
    <row r="2140" spans="1:11" ht="16.5">
      <c r="A2140" s="474"/>
      <c r="B2140" s="474"/>
      <c r="C2140" s="474"/>
      <c r="D2140" s="475"/>
      <c r="E2140" s="475"/>
      <c r="F2140" s="476"/>
      <c r="G2140" s="475"/>
      <c r="H2140" s="474"/>
      <c r="I2140" s="477"/>
      <c r="J2140" s="477"/>
      <c r="K2140" s="858"/>
    </row>
    <row r="2141" spans="1:11" ht="16.5">
      <c r="A2141" s="474"/>
      <c r="B2141" s="474"/>
      <c r="C2141" s="474"/>
      <c r="D2141" s="475"/>
      <c r="E2141" s="475"/>
      <c r="F2141" s="476"/>
      <c r="G2141" s="475"/>
      <c r="H2141" s="474"/>
      <c r="I2141" s="477"/>
      <c r="J2141" s="477"/>
      <c r="K2141" s="858"/>
    </row>
    <row r="2142" spans="1:11" ht="16.5">
      <c r="A2142" s="474"/>
      <c r="B2142" s="474"/>
      <c r="C2142" s="474"/>
      <c r="D2142" s="475"/>
      <c r="E2142" s="475"/>
      <c r="F2142" s="476"/>
      <c r="G2142" s="475"/>
      <c r="H2142" s="474"/>
      <c r="I2142" s="477"/>
      <c r="J2142" s="477"/>
      <c r="K2142" s="858"/>
    </row>
    <row r="2143" spans="1:11" ht="16.5">
      <c r="A2143" s="474"/>
      <c r="B2143" s="474"/>
      <c r="C2143" s="474"/>
      <c r="D2143" s="475"/>
      <c r="E2143" s="475"/>
      <c r="F2143" s="476"/>
      <c r="G2143" s="475"/>
      <c r="H2143" s="474"/>
      <c r="I2143" s="477"/>
      <c r="J2143" s="477"/>
      <c r="K2143" s="858"/>
    </row>
    <row r="2144" spans="1:11" ht="16.5">
      <c r="A2144" s="474"/>
      <c r="B2144" s="474"/>
      <c r="C2144" s="474"/>
      <c r="D2144" s="475"/>
      <c r="E2144" s="475"/>
      <c r="F2144" s="476"/>
      <c r="G2144" s="475"/>
      <c r="H2144" s="474"/>
      <c r="I2144" s="477"/>
      <c r="J2144" s="477"/>
      <c r="K2144" s="858"/>
    </row>
    <row r="2145" spans="1:11" ht="16.5">
      <c r="A2145" s="474"/>
      <c r="B2145" s="474"/>
      <c r="C2145" s="474"/>
      <c r="D2145" s="475"/>
      <c r="E2145" s="475"/>
      <c r="F2145" s="476"/>
      <c r="G2145" s="475"/>
      <c r="H2145" s="474"/>
      <c r="I2145" s="477"/>
      <c r="J2145" s="477"/>
      <c r="K2145" s="858"/>
    </row>
    <row r="2146" spans="1:11" ht="16.5">
      <c r="A2146" s="474"/>
      <c r="B2146" s="474"/>
      <c r="C2146" s="474"/>
      <c r="D2146" s="475"/>
      <c r="E2146" s="475"/>
      <c r="F2146" s="476"/>
      <c r="G2146" s="475"/>
      <c r="H2146" s="474"/>
      <c r="I2146" s="477"/>
      <c r="J2146" s="477"/>
      <c r="K2146" s="858"/>
    </row>
    <row r="2147" spans="1:11" ht="16.5">
      <c r="A2147" s="474"/>
      <c r="B2147" s="474"/>
      <c r="C2147" s="474"/>
      <c r="D2147" s="475"/>
      <c r="E2147" s="475"/>
      <c r="F2147" s="476"/>
      <c r="G2147" s="475"/>
      <c r="H2147" s="474"/>
      <c r="I2147" s="477"/>
      <c r="J2147" s="477"/>
      <c r="K2147" s="858"/>
    </row>
    <row r="2148" spans="1:11" ht="16.5">
      <c r="A2148" s="474"/>
      <c r="B2148" s="474"/>
      <c r="C2148" s="474"/>
      <c r="D2148" s="475"/>
      <c r="E2148" s="475"/>
      <c r="F2148" s="476"/>
      <c r="G2148" s="475"/>
      <c r="H2148" s="474"/>
      <c r="I2148" s="477"/>
      <c r="J2148" s="477"/>
      <c r="K2148" s="858"/>
    </row>
    <row r="2149" spans="1:11" ht="16.5">
      <c r="A2149" s="474"/>
      <c r="B2149" s="474"/>
      <c r="C2149" s="474"/>
      <c r="D2149" s="475"/>
      <c r="E2149" s="475"/>
      <c r="F2149" s="476"/>
      <c r="G2149" s="475"/>
      <c r="H2149" s="474"/>
      <c r="I2149" s="477"/>
      <c r="J2149" s="477"/>
      <c r="K2149" s="858"/>
    </row>
    <row r="2150" spans="1:11" ht="16.5">
      <c r="A2150" s="474"/>
      <c r="B2150" s="474"/>
      <c r="C2150" s="474"/>
      <c r="D2150" s="475"/>
      <c r="E2150" s="475"/>
      <c r="F2150" s="476"/>
      <c r="G2150" s="475"/>
      <c r="H2150" s="474"/>
      <c r="I2150" s="477"/>
      <c r="J2150" s="477"/>
      <c r="K2150" s="858"/>
    </row>
    <row r="2151" spans="1:11" ht="16.5">
      <c r="A2151" s="474"/>
      <c r="B2151" s="474"/>
      <c r="C2151" s="474"/>
      <c r="D2151" s="475"/>
      <c r="E2151" s="475"/>
      <c r="F2151" s="476"/>
      <c r="G2151" s="475"/>
      <c r="H2151" s="474"/>
      <c r="I2151" s="477"/>
      <c r="J2151" s="477"/>
      <c r="K2151" s="858"/>
    </row>
    <row r="2152" spans="1:11" ht="16.5">
      <c r="A2152" s="474"/>
      <c r="B2152" s="474"/>
      <c r="C2152" s="474"/>
      <c r="D2152" s="475"/>
      <c r="E2152" s="475"/>
      <c r="F2152" s="476"/>
      <c r="G2152" s="475"/>
      <c r="H2152" s="474"/>
      <c r="I2152" s="477"/>
      <c r="J2152" s="477"/>
      <c r="K2152" s="858"/>
    </row>
    <row r="2153" spans="1:11" ht="16.5">
      <c r="A2153" s="474"/>
      <c r="B2153" s="474"/>
      <c r="C2153" s="474"/>
      <c r="D2153" s="475"/>
      <c r="E2153" s="475"/>
      <c r="F2153" s="476"/>
      <c r="G2153" s="475"/>
      <c r="H2153" s="474"/>
      <c r="I2153" s="477"/>
      <c r="J2153" s="477"/>
      <c r="K2153" s="858"/>
    </row>
    <row r="2154" spans="1:11" ht="16.5">
      <c r="A2154" s="474"/>
      <c r="B2154" s="474"/>
      <c r="C2154" s="474"/>
      <c r="D2154" s="475"/>
      <c r="E2154" s="475"/>
      <c r="F2154" s="476"/>
      <c r="G2154" s="475"/>
      <c r="H2154" s="474"/>
      <c r="I2154" s="477"/>
      <c r="J2154" s="477"/>
      <c r="K2154" s="858"/>
    </row>
    <row r="2155" spans="1:11" ht="16.5">
      <c r="A2155" s="474"/>
      <c r="B2155" s="474"/>
      <c r="C2155" s="474"/>
      <c r="D2155" s="475"/>
      <c r="E2155" s="475"/>
      <c r="F2155" s="476"/>
      <c r="G2155" s="475"/>
      <c r="H2155" s="474"/>
      <c r="I2155" s="477"/>
      <c r="J2155" s="477"/>
      <c r="K2155" s="858"/>
    </row>
    <row r="2156" spans="1:11" ht="16.5">
      <c r="A2156" s="474"/>
      <c r="B2156" s="474"/>
      <c r="C2156" s="474"/>
      <c r="D2156" s="475"/>
      <c r="E2156" s="475"/>
      <c r="F2156" s="476"/>
      <c r="G2156" s="475"/>
      <c r="H2156" s="474"/>
      <c r="I2156" s="477"/>
      <c r="J2156" s="477"/>
      <c r="K2156" s="858"/>
    </row>
    <row r="2157" spans="1:11" ht="16.5">
      <c r="A2157" s="474"/>
      <c r="B2157" s="474"/>
      <c r="C2157" s="474"/>
      <c r="D2157" s="475"/>
      <c r="E2157" s="475"/>
      <c r="F2157" s="476"/>
      <c r="G2157" s="475"/>
      <c r="H2157" s="474"/>
      <c r="I2157" s="477"/>
      <c r="J2157" s="477"/>
      <c r="K2157" s="858"/>
    </row>
    <row r="2158" spans="1:11" ht="16.5">
      <c r="A2158" s="474"/>
      <c r="B2158" s="474"/>
      <c r="C2158" s="474"/>
      <c r="D2158" s="475"/>
      <c r="E2158" s="475"/>
      <c r="F2158" s="476"/>
      <c r="G2158" s="475"/>
      <c r="H2158" s="474"/>
      <c r="I2158" s="477"/>
      <c r="J2158" s="477"/>
      <c r="K2158" s="858"/>
    </row>
    <row r="2159" spans="1:11" ht="16.5">
      <c r="A2159" s="474"/>
      <c r="B2159" s="474"/>
      <c r="C2159" s="474"/>
      <c r="D2159" s="475"/>
      <c r="E2159" s="475"/>
      <c r="F2159" s="476"/>
      <c r="G2159" s="475"/>
      <c r="H2159" s="474"/>
      <c r="I2159" s="477"/>
      <c r="J2159" s="477"/>
      <c r="K2159" s="858"/>
    </row>
    <row r="2160" spans="1:11" ht="16.5">
      <c r="A2160" s="474"/>
      <c r="B2160" s="474"/>
      <c r="C2160" s="474"/>
      <c r="D2160" s="475"/>
      <c r="E2160" s="475"/>
      <c r="F2160" s="476"/>
      <c r="G2160" s="475"/>
      <c r="H2160" s="474"/>
      <c r="I2160" s="477"/>
      <c r="J2160" s="477"/>
      <c r="K2160" s="858"/>
    </row>
    <row r="2161" spans="1:11" ht="16.5">
      <c r="A2161" s="474"/>
      <c r="B2161" s="474"/>
      <c r="C2161" s="474"/>
      <c r="D2161" s="475"/>
      <c r="E2161" s="475"/>
      <c r="F2161" s="476"/>
      <c r="G2161" s="475"/>
      <c r="H2161" s="474"/>
      <c r="I2161" s="477"/>
      <c r="J2161" s="477"/>
      <c r="K2161" s="858"/>
    </row>
    <row r="2162" spans="1:11" ht="16.5">
      <c r="A2162" s="474"/>
      <c r="B2162" s="474"/>
      <c r="C2162" s="474"/>
      <c r="D2162" s="475"/>
      <c r="E2162" s="475"/>
      <c r="F2162" s="476"/>
      <c r="G2162" s="475"/>
      <c r="H2162" s="474"/>
      <c r="I2162" s="477"/>
      <c r="J2162" s="477"/>
      <c r="K2162" s="858"/>
    </row>
    <row r="2163" spans="1:11" ht="16.5">
      <c r="A2163" s="474"/>
      <c r="B2163" s="474"/>
      <c r="C2163" s="474"/>
      <c r="D2163" s="475"/>
      <c r="E2163" s="475"/>
      <c r="F2163" s="476"/>
      <c r="G2163" s="475"/>
      <c r="H2163" s="474"/>
      <c r="I2163" s="477"/>
      <c r="J2163" s="477"/>
      <c r="K2163" s="858"/>
    </row>
    <row r="2164" spans="1:11" ht="16.5">
      <c r="A2164" s="474"/>
      <c r="B2164" s="474"/>
      <c r="C2164" s="474"/>
      <c r="D2164" s="475"/>
      <c r="E2164" s="475"/>
      <c r="F2164" s="476"/>
      <c r="G2164" s="475"/>
      <c r="H2164" s="474"/>
      <c r="I2164" s="477"/>
      <c r="J2164" s="477"/>
      <c r="K2164" s="858"/>
    </row>
    <row r="2165" spans="1:11" ht="16.5">
      <c r="A2165" s="474"/>
      <c r="B2165" s="474"/>
      <c r="C2165" s="474"/>
      <c r="D2165" s="475"/>
      <c r="E2165" s="475"/>
      <c r="F2165" s="476"/>
      <c r="G2165" s="475"/>
      <c r="H2165" s="474"/>
      <c r="I2165" s="477"/>
      <c r="J2165" s="477"/>
      <c r="K2165" s="858"/>
    </row>
    <row r="2166" spans="1:11" ht="16.5">
      <c r="A2166" s="474"/>
      <c r="B2166" s="474"/>
      <c r="C2166" s="474"/>
      <c r="D2166" s="475"/>
      <c r="E2166" s="475"/>
      <c r="F2166" s="476"/>
      <c r="G2166" s="475"/>
      <c r="H2166" s="474"/>
      <c r="I2166" s="477"/>
      <c r="J2166" s="477"/>
      <c r="K2166" s="858"/>
    </row>
    <row r="2167" spans="1:11" ht="16.5">
      <c r="A2167" s="474"/>
      <c r="B2167" s="474"/>
      <c r="C2167" s="474"/>
      <c r="D2167" s="475"/>
      <c r="E2167" s="475"/>
      <c r="F2167" s="476"/>
      <c r="G2167" s="475"/>
      <c r="H2167" s="474"/>
      <c r="I2167" s="477"/>
      <c r="J2167" s="477"/>
      <c r="K2167" s="858"/>
    </row>
    <row r="2168" spans="1:11" ht="16.5">
      <c r="A2168" s="474"/>
      <c r="B2168" s="474"/>
      <c r="C2168" s="474"/>
      <c r="D2168" s="475"/>
      <c r="E2168" s="475"/>
      <c r="F2168" s="476"/>
      <c r="G2168" s="475"/>
      <c r="H2168" s="474"/>
      <c r="I2168" s="477"/>
      <c r="J2168" s="477"/>
      <c r="K2168" s="858"/>
    </row>
    <row r="2169" spans="1:11" ht="16.5">
      <c r="A2169" s="474"/>
      <c r="B2169" s="474"/>
      <c r="C2169" s="474"/>
      <c r="D2169" s="475"/>
      <c r="E2169" s="475"/>
      <c r="F2169" s="476"/>
      <c r="G2169" s="475"/>
      <c r="H2169" s="474"/>
      <c r="I2169" s="477"/>
      <c r="J2169" s="477"/>
      <c r="K2169" s="858"/>
    </row>
    <row r="2170" spans="1:11" ht="16.5">
      <c r="A2170" s="474"/>
      <c r="B2170" s="474"/>
      <c r="C2170" s="474"/>
      <c r="D2170" s="475"/>
      <c r="E2170" s="475"/>
      <c r="F2170" s="476"/>
      <c r="G2170" s="475"/>
      <c r="H2170" s="474"/>
      <c r="I2170" s="477"/>
      <c r="J2170" s="477"/>
      <c r="K2170" s="858"/>
    </row>
    <row r="2171" spans="1:11" ht="16.5">
      <c r="A2171" s="474"/>
      <c r="B2171" s="474"/>
      <c r="C2171" s="474"/>
      <c r="D2171" s="475"/>
      <c r="E2171" s="475"/>
      <c r="F2171" s="476"/>
      <c r="G2171" s="475"/>
      <c r="H2171" s="474"/>
      <c r="I2171" s="477"/>
      <c r="J2171" s="477"/>
      <c r="K2171" s="858"/>
    </row>
    <row r="2172" spans="1:11" ht="16.5">
      <c r="A2172" s="474"/>
      <c r="B2172" s="474"/>
      <c r="C2172" s="474"/>
      <c r="D2172" s="475"/>
      <c r="E2172" s="475"/>
      <c r="F2172" s="476"/>
      <c r="G2172" s="475"/>
      <c r="H2172" s="474"/>
      <c r="I2172" s="477"/>
      <c r="J2172" s="477"/>
      <c r="K2172" s="858"/>
    </row>
    <row r="2173" spans="1:11" ht="16.5">
      <c r="A2173" s="474"/>
      <c r="B2173" s="474"/>
      <c r="C2173" s="474"/>
      <c r="D2173" s="475"/>
      <c r="E2173" s="475"/>
      <c r="F2173" s="476"/>
      <c r="G2173" s="475"/>
      <c r="H2173" s="474"/>
      <c r="I2173" s="477"/>
      <c r="J2173" s="477"/>
      <c r="K2173" s="858"/>
    </row>
    <row r="2174" spans="1:11" ht="16.5">
      <c r="A2174" s="474"/>
      <c r="B2174" s="474"/>
      <c r="C2174" s="474"/>
      <c r="D2174" s="475"/>
      <c r="E2174" s="475"/>
      <c r="F2174" s="476"/>
      <c r="G2174" s="475"/>
      <c r="H2174" s="474"/>
      <c r="I2174" s="477"/>
      <c r="J2174" s="477"/>
      <c r="K2174" s="858"/>
    </row>
    <row r="2175" spans="1:11" ht="16.5">
      <c r="A2175" s="474"/>
      <c r="B2175" s="474"/>
      <c r="C2175" s="474"/>
      <c r="D2175" s="475"/>
      <c r="E2175" s="475"/>
      <c r="F2175" s="476"/>
      <c r="G2175" s="475"/>
      <c r="H2175" s="474"/>
      <c r="I2175" s="477"/>
      <c r="J2175" s="477"/>
      <c r="K2175" s="858"/>
    </row>
    <row r="2176" spans="1:11" ht="16.5">
      <c r="A2176" s="474"/>
      <c r="B2176" s="474"/>
      <c r="C2176" s="474"/>
      <c r="D2176" s="475"/>
      <c r="E2176" s="475"/>
      <c r="F2176" s="476"/>
      <c r="G2176" s="475"/>
      <c r="H2176" s="474"/>
      <c r="I2176" s="477"/>
      <c r="J2176" s="477"/>
      <c r="K2176" s="858"/>
    </row>
    <row r="2177" spans="1:11" ht="16.5">
      <c r="A2177" s="474"/>
      <c r="B2177" s="474"/>
      <c r="C2177" s="474"/>
      <c r="D2177" s="475"/>
      <c r="E2177" s="475"/>
      <c r="F2177" s="476"/>
      <c r="G2177" s="475"/>
      <c r="H2177" s="474"/>
      <c r="I2177" s="477"/>
      <c r="J2177" s="477"/>
      <c r="K2177" s="858"/>
    </row>
    <row r="2178" spans="1:11" ht="16.5">
      <c r="A2178" s="474"/>
      <c r="B2178" s="474"/>
      <c r="C2178" s="474"/>
      <c r="D2178" s="475"/>
      <c r="E2178" s="475"/>
      <c r="F2178" s="476"/>
      <c r="G2178" s="475"/>
      <c r="H2178" s="474"/>
      <c r="I2178" s="477"/>
      <c r="J2178" s="477"/>
      <c r="K2178" s="858"/>
    </row>
    <row r="2179" spans="1:11" ht="16.5">
      <c r="A2179" s="474"/>
      <c r="B2179" s="474"/>
      <c r="C2179" s="474"/>
      <c r="D2179" s="475"/>
      <c r="E2179" s="475"/>
      <c r="F2179" s="476"/>
      <c r="G2179" s="475"/>
      <c r="H2179" s="474"/>
      <c r="I2179" s="477"/>
      <c r="J2179" s="477"/>
      <c r="K2179" s="858"/>
    </row>
    <row r="2180" spans="1:11" ht="16.5">
      <c r="A2180" s="474"/>
      <c r="B2180" s="474"/>
      <c r="C2180" s="474"/>
      <c r="D2180" s="475"/>
      <c r="E2180" s="475"/>
      <c r="F2180" s="476"/>
      <c r="G2180" s="475"/>
      <c r="H2180" s="474"/>
      <c r="I2180" s="477"/>
      <c r="J2180" s="477"/>
      <c r="K2180" s="858"/>
    </row>
    <row r="2181" spans="1:11" ht="16.5">
      <c r="A2181" s="474"/>
      <c r="B2181" s="474"/>
      <c r="C2181" s="474"/>
      <c r="D2181" s="475"/>
      <c r="E2181" s="475"/>
      <c r="F2181" s="476"/>
      <c r="G2181" s="475"/>
      <c r="H2181" s="474"/>
      <c r="I2181" s="477"/>
      <c r="J2181" s="477"/>
      <c r="K2181" s="858"/>
    </row>
    <row r="2182" spans="1:11" ht="16.5">
      <c r="A2182" s="474"/>
      <c r="B2182" s="474"/>
      <c r="C2182" s="474"/>
      <c r="D2182" s="475"/>
      <c r="E2182" s="475"/>
      <c r="F2182" s="476"/>
      <c r="G2182" s="475"/>
      <c r="H2182" s="474"/>
      <c r="I2182" s="477"/>
      <c r="J2182" s="477"/>
      <c r="K2182" s="858"/>
    </row>
    <row r="2183" spans="1:11" ht="16.5">
      <c r="A2183" s="474"/>
      <c r="B2183" s="474"/>
      <c r="C2183" s="474"/>
      <c r="D2183" s="475"/>
      <c r="E2183" s="475"/>
      <c r="F2183" s="476"/>
      <c r="G2183" s="475"/>
      <c r="H2183" s="474"/>
      <c r="I2183" s="477"/>
      <c r="J2183" s="477"/>
      <c r="K2183" s="858"/>
    </row>
    <row r="2184" spans="1:11" ht="16.5">
      <c r="A2184" s="474"/>
      <c r="B2184" s="474"/>
      <c r="C2184" s="474"/>
      <c r="D2184" s="475"/>
      <c r="E2184" s="475"/>
      <c r="F2184" s="476"/>
      <c r="G2184" s="475"/>
      <c r="H2184" s="474"/>
      <c r="I2184" s="477"/>
      <c r="J2184" s="477"/>
      <c r="K2184" s="858"/>
    </row>
    <row r="2185" spans="1:11" ht="16.5">
      <c r="A2185" s="474"/>
      <c r="B2185" s="474"/>
      <c r="C2185" s="474"/>
      <c r="D2185" s="475"/>
      <c r="E2185" s="475"/>
      <c r="F2185" s="476"/>
      <c r="G2185" s="475"/>
      <c r="H2185" s="474"/>
      <c r="I2185" s="477"/>
      <c r="J2185" s="477"/>
      <c r="K2185" s="858"/>
    </row>
    <row r="2186" spans="1:11" ht="16.5">
      <c r="A2186" s="474"/>
      <c r="B2186" s="474"/>
      <c r="C2186" s="474"/>
      <c r="D2186" s="475"/>
      <c r="E2186" s="475"/>
      <c r="F2186" s="476"/>
      <c r="G2186" s="475"/>
      <c r="H2186" s="474"/>
      <c r="I2186" s="477"/>
      <c r="J2186" s="477"/>
      <c r="K2186" s="858"/>
    </row>
    <row r="2187" spans="1:11" ht="16.5">
      <c r="A2187" s="474"/>
      <c r="B2187" s="474"/>
      <c r="C2187" s="474"/>
      <c r="D2187" s="475"/>
      <c r="E2187" s="475"/>
      <c r="F2187" s="476"/>
      <c r="G2187" s="475"/>
      <c r="H2187" s="474"/>
      <c r="I2187" s="477"/>
      <c r="J2187" s="477"/>
      <c r="K2187" s="858"/>
    </row>
    <row r="2188" spans="1:11" ht="16.5">
      <c r="A2188" s="474"/>
      <c r="B2188" s="474"/>
      <c r="C2188" s="474"/>
      <c r="D2188" s="475"/>
      <c r="E2188" s="475"/>
      <c r="F2188" s="476"/>
      <c r="G2188" s="475"/>
      <c r="H2188" s="474"/>
      <c r="I2188" s="477"/>
      <c r="J2188" s="477"/>
      <c r="K2188" s="858"/>
    </row>
    <row r="2189" spans="1:11" ht="16.5">
      <c r="A2189" s="474"/>
      <c r="B2189" s="474"/>
      <c r="C2189" s="474"/>
      <c r="D2189" s="475"/>
      <c r="E2189" s="475"/>
      <c r="F2189" s="476"/>
      <c r="G2189" s="475"/>
      <c r="H2189" s="474"/>
      <c r="I2189" s="477"/>
      <c r="J2189" s="477"/>
      <c r="K2189" s="858"/>
    </row>
    <row r="2190" spans="1:11" ht="16.5">
      <c r="A2190" s="474"/>
      <c r="B2190" s="474"/>
      <c r="C2190" s="474"/>
      <c r="D2190" s="475"/>
      <c r="E2190" s="475"/>
      <c r="F2190" s="476"/>
      <c r="G2190" s="475"/>
      <c r="H2190" s="474"/>
      <c r="I2190" s="477"/>
      <c r="J2190" s="477"/>
      <c r="K2190" s="858"/>
    </row>
    <row r="2191" spans="1:11" ht="16.5">
      <c r="A2191" s="474"/>
      <c r="B2191" s="474"/>
      <c r="C2191" s="474"/>
      <c r="D2191" s="475"/>
      <c r="E2191" s="475"/>
      <c r="F2191" s="476"/>
      <c r="G2191" s="475"/>
      <c r="H2191" s="474"/>
      <c r="I2191" s="477"/>
      <c r="J2191" s="477"/>
      <c r="K2191" s="858"/>
    </row>
    <row r="2192" spans="1:11" ht="16.5">
      <c r="A2192" s="474"/>
      <c r="B2192" s="474"/>
      <c r="C2192" s="474"/>
      <c r="D2192" s="475"/>
      <c r="E2192" s="475"/>
      <c r="F2192" s="476"/>
      <c r="G2192" s="475"/>
      <c r="H2192" s="474"/>
      <c r="I2192" s="477"/>
      <c r="J2192" s="477"/>
      <c r="K2192" s="858"/>
    </row>
    <row r="2193" spans="1:11" ht="16.5">
      <c r="A2193" s="474"/>
      <c r="B2193" s="474"/>
      <c r="C2193" s="474"/>
      <c r="D2193" s="475"/>
      <c r="E2193" s="475"/>
      <c r="F2193" s="476"/>
      <c r="G2193" s="475"/>
      <c r="H2193" s="474"/>
      <c r="I2193" s="477"/>
      <c r="J2193" s="477"/>
      <c r="K2193" s="858"/>
    </row>
    <row r="2194" spans="1:11" ht="16.5">
      <c r="A2194" s="474"/>
      <c r="B2194" s="474"/>
      <c r="C2194" s="474"/>
      <c r="D2194" s="475"/>
      <c r="E2194" s="475"/>
      <c r="F2194" s="476"/>
      <c r="G2194" s="475"/>
      <c r="H2194" s="474"/>
      <c r="I2194" s="477"/>
      <c r="J2194" s="477"/>
      <c r="K2194" s="858"/>
    </row>
    <row r="2195" spans="1:11" ht="16.5">
      <c r="A2195" s="474"/>
      <c r="B2195" s="474"/>
      <c r="C2195" s="474"/>
      <c r="D2195" s="475"/>
      <c r="E2195" s="475"/>
      <c r="F2195" s="476"/>
      <c r="G2195" s="475"/>
      <c r="H2195" s="474"/>
      <c r="I2195" s="477"/>
      <c r="J2195" s="477"/>
      <c r="K2195" s="858"/>
    </row>
    <row r="2196" spans="1:11" ht="16.5">
      <c r="A2196" s="474"/>
      <c r="B2196" s="474"/>
      <c r="C2196" s="474"/>
      <c r="D2196" s="475"/>
      <c r="E2196" s="475"/>
      <c r="F2196" s="476"/>
      <c r="G2196" s="475"/>
      <c r="H2196" s="474"/>
      <c r="I2196" s="477"/>
      <c r="J2196" s="477"/>
      <c r="K2196" s="858"/>
    </row>
    <row r="2197" spans="1:11" ht="16.5">
      <c r="A2197" s="474"/>
      <c r="B2197" s="474"/>
      <c r="C2197" s="474"/>
      <c r="D2197" s="475"/>
      <c r="E2197" s="475"/>
      <c r="F2197" s="476"/>
      <c r="G2197" s="475"/>
      <c r="H2197" s="474"/>
      <c r="I2197" s="477"/>
      <c r="J2197" s="477"/>
      <c r="K2197" s="858"/>
    </row>
    <row r="2198" spans="1:11" ht="16.5">
      <c r="A2198" s="474"/>
      <c r="B2198" s="474"/>
      <c r="C2198" s="474"/>
      <c r="D2198" s="475"/>
      <c r="E2198" s="475"/>
      <c r="F2198" s="476"/>
      <c r="G2198" s="475"/>
      <c r="H2198" s="474"/>
      <c r="I2198" s="477"/>
      <c r="J2198" s="477"/>
      <c r="K2198" s="858"/>
    </row>
    <row r="2199" spans="1:11" ht="16.5">
      <c r="A2199" s="474"/>
      <c r="B2199" s="474"/>
      <c r="C2199" s="474"/>
      <c r="D2199" s="475"/>
      <c r="E2199" s="475"/>
      <c r="F2199" s="476"/>
      <c r="G2199" s="475"/>
      <c r="H2199" s="474"/>
      <c r="I2199" s="477"/>
      <c r="J2199" s="477"/>
      <c r="K2199" s="858"/>
    </row>
    <row r="2200" spans="1:11" ht="16.5">
      <c r="A2200" s="474"/>
      <c r="B2200" s="474"/>
      <c r="C2200" s="474"/>
      <c r="D2200" s="475"/>
      <c r="E2200" s="475"/>
      <c r="F2200" s="476"/>
      <c r="G2200" s="475"/>
      <c r="H2200" s="474"/>
      <c r="I2200" s="477"/>
      <c r="J2200" s="477"/>
      <c r="K2200" s="858"/>
    </row>
    <row r="2201" spans="1:11" ht="16.5">
      <c r="A2201" s="474"/>
      <c r="B2201" s="474"/>
      <c r="C2201" s="474"/>
      <c r="D2201" s="475"/>
      <c r="E2201" s="475"/>
      <c r="F2201" s="476"/>
      <c r="G2201" s="475"/>
      <c r="H2201" s="474"/>
      <c r="I2201" s="477"/>
      <c r="J2201" s="477"/>
      <c r="K2201" s="858"/>
    </row>
    <row r="2202" spans="1:11" ht="16.5">
      <c r="A2202" s="474"/>
      <c r="B2202" s="474"/>
      <c r="C2202" s="474"/>
      <c r="D2202" s="475"/>
      <c r="E2202" s="475"/>
      <c r="F2202" s="476"/>
      <c r="G2202" s="475"/>
      <c r="H2202" s="474"/>
      <c r="I2202" s="477"/>
      <c r="J2202" s="477"/>
      <c r="K2202" s="858"/>
    </row>
    <row r="2203" spans="1:11" ht="16.5">
      <c r="A2203" s="474"/>
      <c r="B2203" s="474"/>
      <c r="C2203" s="474"/>
      <c r="D2203" s="475"/>
      <c r="E2203" s="475"/>
      <c r="F2203" s="476"/>
      <c r="G2203" s="475"/>
      <c r="H2203" s="474"/>
      <c r="I2203" s="477"/>
      <c r="J2203" s="477"/>
      <c r="K2203" s="858"/>
    </row>
    <row r="2204" spans="1:11" ht="16.5">
      <c r="A2204" s="474"/>
      <c r="B2204" s="474"/>
      <c r="C2204" s="474"/>
      <c r="D2204" s="475"/>
      <c r="E2204" s="475"/>
      <c r="F2204" s="476"/>
      <c r="G2204" s="475"/>
      <c r="H2204" s="474"/>
      <c r="I2204" s="477"/>
      <c r="J2204" s="477"/>
      <c r="K2204" s="858"/>
    </row>
    <row r="2205" spans="1:11" ht="16.5">
      <c r="A2205" s="474"/>
      <c r="B2205" s="474"/>
      <c r="C2205" s="474"/>
      <c r="D2205" s="475"/>
      <c r="E2205" s="475"/>
      <c r="F2205" s="476"/>
      <c r="G2205" s="475"/>
      <c r="H2205" s="474"/>
      <c r="I2205" s="477"/>
      <c r="J2205" s="477"/>
      <c r="K2205" s="858"/>
    </row>
    <row r="2206" spans="1:11" ht="16.5">
      <c r="A2206" s="474"/>
      <c r="B2206" s="474"/>
      <c r="C2206" s="474"/>
      <c r="D2206" s="475"/>
      <c r="E2206" s="475"/>
      <c r="F2206" s="476"/>
      <c r="G2206" s="475"/>
      <c r="H2206" s="474"/>
      <c r="I2206" s="477"/>
      <c r="J2206" s="477"/>
      <c r="K2206" s="858"/>
    </row>
    <row r="2207" spans="1:11" ht="16.5">
      <c r="A2207" s="474"/>
      <c r="B2207" s="474"/>
      <c r="C2207" s="474"/>
      <c r="D2207" s="475"/>
      <c r="E2207" s="475"/>
      <c r="F2207" s="476"/>
      <c r="G2207" s="475"/>
      <c r="H2207" s="474"/>
      <c r="I2207" s="477"/>
      <c r="J2207" s="477"/>
      <c r="K2207" s="858"/>
    </row>
    <row r="2208" spans="1:11" ht="16.5">
      <c r="A2208" s="474"/>
      <c r="B2208" s="474"/>
      <c r="C2208" s="474"/>
      <c r="D2208" s="475"/>
      <c r="E2208" s="475"/>
      <c r="F2208" s="476"/>
      <c r="G2208" s="475"/>
      <c r="H2208" s="474"/>
      <c r="I2208" s="477"/>
      <c r="J2208" s="477"/>
      <c r="K2208" s="858"/>
    </row>
    <row r="2209" spans="1:11" ht="16.5">
      <c r="A2209" s="474"/>
      <c r="B2209" s="474"/>
      <c r="C2209" s="474"/>
      <c r="D2209" s="475"/>
      <c r="E2209" s="475"/>
      <c r="F2209" s="476"/>
      <c r="G2209" s="475"/>
      <c r="H2209" s="474"/>
      <c r="I2209" s="477"/>
      <c r="J2209" s="477"/>
      <c r="K2209" s="858"/>
    </row>
    <row r="2210" spans="1:11" ht="16.5">
      <c r="A2210" s="474"/>
      <c r="B2210" s="474"/>
      <c r="C2210" s="474"/>
      <c r="D2210" s="475"/>
      <c r="E2210" s="475"/>
      <c r="F2210" s="476"/>
      <c r="G2210" s="475"/>
      <c r="H2210" s="474"/>
      <c r="I2210" s="477"/>
      <c r="J2210" s="477"/>
      <c r="K2210" s="858"/>
    </row>
    <row r="2211" spans="1:11" ht="16.5">
      <c r="A2211" s="474"/>
      <c r="B2211" s="474"/>
      <c r="C2211" s="474"/>
      <c r="D2211" s="475"/>
      <c r="E2211" s="475"/>
      <c r="F2211" s="476"/>
      <c r="G2211" s="475"/>
      <c r="H2211" s="474"/>
      <c r="I2211" s="477"/>
      <c r="J2211" s="477"/>
      <c r="K2211" s="858"/>
    </row>
    <row r="2212" spans="1:11" ht="16.5">
      <c r="A2212" s="474"/>
      <c r="B2212" s="474"/>
      <c r="C2212" s="474"/>
      <c r="D2212" s="475"/>
      <c r="E2212" s="475"/>
      <c r="F2212" s="476"/>
      <c r="G2212" s="475"/>
      <c r="H2212" s="474"/>
      <c r="I2212" s="477"/>
      <c r="J2212" s="477"/>
      <c r="K2212" s="858"/>
    </row>
    <row r="2213" spans="1:11" ht="16.5">
      <c r="A2213" s="474"/>
      <c r="B2213" s="474"/>
      <c r="C2213" s="474"/>
      <c r="D2213" s="475"/>
      <c r="E2213" s="475"/>
      <c r="F2213" s="476"/>
      <c r="G2213" s="475"/>
      <c r="H2213" s="474"/>
      <c r="I2213" s="477"/>
      <c r="J2213" s="477"/>
      <c r="K2213" s="858"/>
    </row>
    <row r="2214" spans="1:11" ht="16.5">
      <c r="A2214" s="474"/>
      <c r="B2214" s="474"/>
      <c r="C2214" s="474"/>
      <c r="D2214" s="475"/>
      <c r="E2214" s="475"/>
      <c r="F2214" s="476"/>
      <c r="G2214" s="475"/>
      <c r="H2214" s="474"/>
      <c r="I2214" s="477"/>
      <c r="J2214" s="477"/>
      <c r="K2214" s="858"/>
    </row>
    <row r="2215" spans="1:11" ht="16.5">
      <c r="A2215" s="474"/>
      <c r="B2215" s="474"/>
      <c r="C2215" s="474"/>
      <c r="D2215" s="475"/>
      <c r="E2215" s="475"/>
      <c r="F2215" s="476"/>
      <c r="G2215" s="475"/>
      <c r="H2215" s="474"/>
      <c r="I2215" s="477"/>
      <c r="J2215" s="477"/>
      <c r="K2215" s="858"/>
    </row>
    <row r="2216" spans="1:11" ht="16.5">
      <c r="A2216" s="474"/>
      <c r="B2216" s="474"/>
      <c r="C2216" s="474"/>
      <c r="D2216" s="475"/>
      <c r="E2216" s="475"/>
      <c r="F2216" s="476"/>
      <c r="G2216" s="475"/>
      <c r="H2216" s="474"/>
      <c r="I2216" s="477"/>
      <c r="J2216" s="477"/>
      <c r="K2216" s="858"/>
    </row>
    <row r="2217" spans="1:11" ht="16.5">
      <c r="A2217" s="474"/>
      <c r="B2217" s="474"/>
      <c r="C2217" s="474"/>
      <c r="D2217" s="475"/>
      <c r="E2217" s="475"/>
      <c r="F2217" s="476"/>
      <c r="G2217" s="475"/>
      <c r="H2217" s="474"/>
      <c r="I2217" s="477"/>
      <c r="J2217" s="477"/>
      <c r="K2217" s="858"/>
    </row>
    <row r="2218" spans="1:11" ht="16.5">
      <c r="A2218" s="474"/>
      <c r="B2218" s="474"/>
      <c r="C2218" s="474"/>
      <c r="D2218" s="475"/>
      <c r="E2218" s="475"/>
      <c r="F2218" s="476"/>
      <c r="G2218" s="475"/>
      <c r="H2218" s="474"/>
      <c r="I2218" s="477"/>
      <c r="J2218" s="477"/>
      <c r="K2218" s="858"/>
    </row>
    <row r="2219" spans="1:11" ht="16.5">
      <c r="A2219" s="474"/>
      <c r="B2219" s="474"/>
      <c r="C2219" s="474"/>
      <c r="D2219" s="475"/>
      <c r="E2219" s="475"/>
      <c r="F2219" s="476"/>
      <c r="G2219" s="475"/>
      <c r="H2219" s="474"/>
      <c r="I2219" s="477"/>
      <c r="J2219" s="477"/>
      <c r="K2219" s="858"/>
    </row>
    <row r="2220" spans="1:11" ht="16.5">
      <c r="A2220" s="474"/>
      <c r="B2220" s="474"/>
      <c r="C2220" s="474"/>
      <c r="D2220" s="475"/>
      <c r="E2220" s="475"/>
      <c r="F2220" s="476"/>
      <c r="G2220" s="475"/>
      <c r="H2220" s="474"/>
      <c r="I2220" s="477"/>
      <c r="J2220" s="477"/>
      <c r="K2220" s="858"/>
    </row>
    <row r="2221" spans="1:11" ht="16.5">
      <c r="A2221" s="474"/>
      <c r="B2221" s="474"/>
      <c r="C2221" s="474"/>
      <c r="D2221" s="475"/>
      <c r="E2221" s="475"/>
      <c r="F2221" s="476"/>
      <c r="G2221" s="475"/>
      <c r="H2221" s="474"/>
      <c r="I2221" s="477"/>
      <c r="J2221" s="477"/>
      <c r="K2221" s="858"/>
    </row>
    <row r="2222" spans="1:11" ht="16.5">
      <c r="A2222" s="474"/>
      <c r="B2222" s="474"/>
      <c r="C2222" s="474"/>
      <c r="D2222" s="475"/>
      <c r="E2222" s="475"/>
      <c r="F2222" s="476"/>
      <c r="G2222" s="475"/>
      <c r="H2222" s="474"/>
      <c r="I2222" s="477"/>
      <c r="J2222" s="477"/>
      <c r="K2222" s="858"/>
    </row>
    <row r="2223" spans="1:11" ht="16.5">
      <c r="A2223" s="474"/>
      <c r="B2223" s="474"/>
      <c r="C2223" s="474"/>
      <c r="D2223" s="475"/>
      <c r="E2223" s="475"/>
      <c r="F2223" s="476"/>
      <c r="G2223" s="475"/>
      <c r="H2223" s="474"/>
      <c r="I2223" s="477"/>
      <c r="J2223" s="477"/>
      <c r="K2223" s="858"/>
    </row>
    <row r="2224" spans="1:11" ht="16.5">
      <c r="A2224" s="474"/>
      <c r="B2224" s="474"/>
      <c r="C2224" s="474"/>
      <c r="D2224" s="475"/>
      <c r="E2224" s="475"/>
      <c r="F2224" s="476"/>
      <c r="G2224" s="475"/>
      <c r="H2224" s="474"/>
      <c r="I2224" s="477"/>
      <c r="J2224" s="477"/>
      <c r="K2224" s="858"/>
    </row>
    <row r="2225" spans="1:11" ht="16.5">
      <c r="A2225" s="474"/>
      <c r="B2225" s="474"/>
      <c r="C2225" s="474"/>
      <c r="D2225" s="475"/>
      <c r="E2225" s="475"/>
      <c r="F2225" s="476"/>
      <c r="G2225" s="475"/>
      <c r="H2225" s="474"/>
      <c r="I2225" s="477"/>
      <c r="J2225" s="477"/>
      <c r="K2225" s="858"/>
    </row>
    <row r="2226" spans="1:11" ht="16.5">
      <c r="A2226" s="474"/>
      <c r="B2226" s="474"/>
      <c r="C2226" s="474"/>
      <c r="D2226" s="475"/>
      <c r="E2226" s="475"/>
      <c r="F2226" s="476"/>
      <c r="G2226" s="475"/>
      <c r="H2226" s="474"/>
      <c r="I2226" s="477"/>
      <c r="J2226" s="477"/>
      <c r="K2226" s="858"/>
    </row>
    <row r="2227" spans="1:11" ht="16.5">
      <c r="A2227" s="474"/>
      <c r="B2227" s="474"/>
      <c r="C2227" s="474"/>
      <c r="D2227" s="475"/>
      <c r="E2227" s="475"/>
      <c r="F2227" s="476"/>
      <c r="G2227" s="475"/>
      <c r="H2227" s="474"/>
      <c r="I2227" s="477"/>
      <c r="J2227" s="477"/>
      <c r="K2227" s="858"/>
    </row>
    <row r="2228" spans="1:11" ht="16.5">
      <c r="A2228" s="474"/>
      <c r="B2228" s="474"/>
      <c r="C2228" s="474"/>
      <c r="D2228" s="475"/>
      <c r="E2228" s="475"/>
      <c r="F2228" s="476"/>
      <c r="G2228" s="475"/>
      <c r="H2228" s="474"/>
      <c r="I2228" s="477"/>
      <c r="J2228" s="477"/>
      <c r="K2228" s="858"/>
    </row>
    <row r="2229" spans="1:11" ht="16.5">
      <c r="A2229" s="474"/>
      <c r="B2229" s="474"/>
      <c r="C2229" s="474"/>
      <c r="D2229" s="475"/>
      <c r="E2229" s="475"/>
      <c r="F2229" s="476"/>
      <c r="G2229" s="475"/>
      <c r="H2229" s="474"/>
      <c r="I2229" s="477"/>
      <c r="J2229" s="477"/>
      <c r="K2229" s="858"/>
    </row>
    <row r="2230" spans="1:11" ht="16.5">
      <c r="A2230" s="474"/>
      <c r="B2230" s="474"/>
      <c r="C2230" s="474"/>
      <c r="D2230" s="475"/>
      <c r="E2230" s="475"/>
      <c r="F2230" s="476"/>
      <c r="G2230" s="475"/>
      <c r="H2230" s="474"/>
      <c r="I2230" s="477"/>
      <c r="J2230" s="477"/>
      <c r="K2230" s="858"/>
    </row>
    <row r="2231" spans="1:11" ht="16.5">
      <c r="A2231" s="474"/>
      <c r="B2231" s="474"/>
      <c r="C2231" s="474"/>
      <c r="D2231" s="475"/>
      <c r="E2231" s="475"/>
      <c r="F2231" s="476"/>
      <c r="G2231" s="475"/>
      <c r="H2231" s="474"/>
      <c r="I2231" s="477"/>
      <c r="J2231" s="477"/>
      <c r="K2231" s="858"/>
    </row>
    <row r="2232" spans="1:11" ht="16.5">
      <c r="A2232" s="474"/>
      <c r="B2232" s="474"/>
      <c r="C2232" s="474"/>
      <c r="D2232" s="475"/>
      <c r="E2232" s="475"/>
      <c r="F2232" s="476"/>
      <c r="G2232" s="475"/>
      <c r="H2232" s="474"/>
      <c r="I2232" s="477"/>
      <c r="J2232" s="477"/>
      <c r="K2232" s="858"/>
    </row>
    <row r="2233" spans="1:11" ht="16.5">
      <c r="A2233" s="474"/>
      <c r="B2233" s="474"/>
      <c r="C2233" s="474"/>
      <c r="D2233" s="475"/>
      <c r="E2233" s="475"/>
      <c r="F2233" s="476"/>
      <c r="G2233" s="475"/>
      <c r="H2233" s="474"/>
      <c r="I2233" s="477"/>
      <c r="J2233" s="477"/>
      <c r="K2233" s="858"/>
    </row>
    <row r="2234" spans="1:11" ht="16.5">
      <c r="A2234" s="474"/>
      <c r="B2234" s="474"/>
      <c r="C2234" s="474"/>
      <c r="D2234" s="475"/>
      <c r="E2234" s="475"/>
      <c r="F2234" s="476"/>
      <c r="G2234" s="475"/>
      <c r="H2234" s="474"/>
      <c r="I2234" s="477"/>
      <c r="J2234" s="477"/>
      <c r="K2234" s="858"/>
    </row>
    <row r="2235" spans="1:11" ht="16.5">
      <c r="A2235" s="474"/>
      <c r="B2235" s="474"/>
      <c r="C2235" s="474"/>
      <c r="D2235" s="475"/>
      <c r="E2235" s="475"/>
      <c r="F2235" s="476"/>
      <c r="G2235" s="475"/>
      <c r="H2235" s="474"/>
      <c r="I2235" s="477"/>
      <c r="J2235" s="477"/>
      <c r="K2235" s="858"/>
    </row>
    <row r="2236" spans="1:11" ht="16.5">
      <c r="A2236" s="474"/>
      <c r="B2236" s="474"/>
      <c r="C2236" s="474"/>
      <c r="D2236" s="475"/>
      <c r="E2236" s="475"/>
      <c r="F2236" s="476"/>
      <c r="G2236" s="475"/>
      <c r="H2236" s="474"/>
      <c r="I2236" s="477"/>
      <c r="J2236" s="477"/>
      <c r="K2236" s="858"/>
    </row>
    <row r="2237" spans="1:11" ht="16.5">
      <c r="A2237" s="474"/>
      <c r="B2237" s="474"/>
      <c r="C2237" s="474"/>
      <c r="D2237" s="475"/>
      <c r="E2237" s="475"/>
      <c r="F2237" s="476"/>
      <c r="G2237" s="475"/>
      <c r="H2237" s="474"/>
      <c r="I2237" s="477"/>
      <c r="J2237" s="477"/>
      <c r="K2237" s="858"/>
    </row>
    <row r="2238" spans="1:11" ht="16.5">
      <c r="A2238" s="474"/>
      <c r="B2238" s="474"/>
      <c r="C2238" s="474"/>
      <c r="D2238" s="475"/>
      <c r="E2238" s="475"/>
      <c r="F2238" s="476"/>
      <c r="G2238" s="475"/>
      <c r="H2238" s="474"/>
      <c r="I2238" s="477"/>
      <c r="J2238" s="477"/>
      <c r="K2238" s="858"/>
    </row>
    <row r="2239" spans="1:11" ht="16.5">
      <c r="A2239" s="474"/>
      <c r="B2239" s="474"/>
      <c r="C2239" s="474"/>
      <c r="D2239" s="475"/>
      <c r="E2239" s="475"/>
      <c r="F2239" s="476"/>
      <c r="G2239" s="475"/>
      <c r="H2239" s="474"/>
      <c r="I2239" s="477"/>
      <c r="J2239" s="477"/>
      <c r="K2239" s="858"/>
    </row>
    <row r="2240" spans="1:11" ht="16.5">
      <c r="A2240" s="474"/>
      <c r="B2240" s="474"/>
      <c r="C2240" s="474"/>
      <c r="D2240" s="475"/>
      <c r="E2240" s="475"/>
      <c r="F2240" s="476"/>
      <c r="G2240" s="475"/>
      <c r="H2240" s="474"/>
      <c r="I2240" s="477"/>
      <c r="J2240" s="477"/>
      <c r="K2240" s="858"/>
    </row>
    <row r="2241" spans="1:11" ht="16.5">
      <c r="A2241" s="474"/>
      <c r="B2241" s="474"/>
      <c r="C2241" s="474"/>
      <c r="D2241" s="475"/>
      <c r="E2241" s="475"/>
      <c r="F2241" s="476"/>
      <c r="G2241" s="475"/>
      <c r="H2241" s="474"/>
      <c r="I2241" s="477"/>
      <c r="J2241" s="477"/>
      <c r="K2241" s="858"/>
    </row>
    <row r="2242" spans="1:11" ht="16.5">
      <c r="A2242" s="474"/>
      <c r="B2242" s="474"/>
      <c r="C2242" s="474"/>
      <c r="D2242" s="475"/>
      <c r="E2242" s="475"/>
      <c r="F2242" s="476"/>
      <c r="G2242" s="475"/>
      <c r="H2242" s="474"/>
      <c r="I2242" s="477"/>
      <c r="J2242" s="477"/>
      <c r="K2242" s="858"/>
    </row>
    <row r="2243" spans="1:11" ht="16.5">
      <c r="A2243" s="474"/>
      <c r="B2243" s="474"/>
      <c r="C2243" s="474"/>
      <c r="D2243" s="475"/>
      <c r="E2243" s="475"/>
      <c r="F2243" s="476"/>
      <c r="G2243" s="475"/>
      <c r="H2243" s="474"/>
      <c r="I2243" s="477"/>
      <c r="J2243" s="477"/>
      <c r="K2243" s="858"/>
    </row>
    <row r="2244" spans="1:11" ht="16.5">
      <c r="A2244" s="474"/>
      <c r="B2244" s="474"/>
      <c r="C2244" s="474"/>
      <c r="D2244" s="475"/>
      <c r="E2244" s="475"/>
      <c r="F2244" s="476"/>
      <c r="G2244" s="475"/>
      <c r="H2244" s="474"/>
      <c r="I2244" s="477"/>
      <c r="J2244" s="477"/>
      <c r="K2244" s="858"/>
    </row>
    <row r="2245" spans="1:11" ht="16.5">
      <c r="A2245" s="474"/>
      <c r="B2245" s="474"/>
      <c r="C2245" s="474"/>
      <c r="D2245" s="475"/>
      <c r="E2245" s="475"/>
      <c r="F2245" s="476"/>
      <c r="G2245" s="475"/>
      <c r="H2245" s="474"/>
      <c r="I2245" s="477"/>
      <c r="J2245" s="477"/>
      <c r="K2245" s="858"/>
    </row>
    <row r="2246" spans="1:11" ht="16.5">
      <c r="A2246" s="474"/>
      <c r="B2246" s="474"/>
      <c r="C2246" s="474"/>
      <c r="D2246" s="475"/>
      <c r="E2246" s="475"/>
      <c r="F2246" s="476"/>
      <c r="G2246" s="475"/>
      <c r="H2246" s="474"/>
      <c r="I2246" s="477"/>
      <c r="J2246" s="477"/>
      <c r="K2246" s="858"/>
    </row>
    <row r="2247" spans="1:11" ht="16.5">
      <c r="A2247" s="474"/>
      <c r="B2247" s="474"/>
      <c r="C2247" s="474"/>
      <c r="D2247" s="475"/>
      <c r="E2247" s="475"/>
      <c r="F2247" s="476"/>
      <c r="G2247" s="475"/>
      <c r="H2247" s="474"/>
      <c r="I2247" s="477"/>
      <c r="J2247" s="477"/>
      <c r="K2247" s="858"/>
    </row>
    <row r="2248" spans="1:11" ht="16.5">
      <c r="A2248" s="474"/>
      <c r="B2248" s="474"/>
      <c r="C2248" s="474"/>
      <c r="D2248" s="475"/>
      <c r="E2248" s="475"/>
      <c r="F2248" s="476"/>
      <c r="G2248" s="475"/>
      <c r="H2248" s="474"/>
      <c r="I2248" s="477"/>
      <c r="J2248" s="477"/>
      <c r="K2248" s="858"/>
    </row>
    <row r="2249" spans="1:11" ht="16.5">
      <c r="A2249" s="474"/>
      <c r="B2249" s="474"/>
      <c r="C2249" s="474"/>
      <c r="D2249" s="475"/>
      <c r="E2249" s="475"/>
      <c r="F2249" s="476"/>
      <c r="G2249" s="475"/>
      <c r="H2249" s="474"/>
      <c r="I2249" s="477"/>
      <c r="J2249" s="477"/>
      <c r="K2249" s="858"/>
    </row>
    <row r="2250" spans="1:11" ht="16.5">
      <c r="A2250" s="474"/>
      <c r="B2250" s="474"/>
      <c r="C2250" s="474"/>
      <c r="D2250" s="475"/>
      <c r="E2250" s="475"/>
      <c r="F2250" s="476"/>
      <c r="G2250" s="475"/>
      <c r="H2250" s="474"/>
      <c r="I2250" s="477"/>
      <c r="J2250" s="477"/>
      <c r="K2250" s="858"/>
    </row>
    <row r="2251" spans="1:11" ht="16.5">
      <c r="A2251" s="474"/>
      <c r="B2251" s="474"/>
      <c r="C2251" s="474"/>
      <c r="D2251" s="475"/>
      <c r="E2251" s="475"/>
      <c r="F2251" s="476"/>
      <c r="G2251" s="475"/>
      <c r="H2251" s="474"/>
      <c r="I2251" s="477"/>
      <c r="J2251" s="477"/>
      <c r="K2251" s="858"/>
    </row>
    <row r="2252" spans="1:11" ht="16.5">
      <c r="A2252" s="474"/>
      <c r="B2252" s="474"/>
      <c r="C2252" s="474"/>
      <c r="D2252" s="475"/>
      <c r="E2252" s="475"/>
      <c r="F2252" s="476"/>
      <c r="G2252" s="475"/>
      <c r="H2252" s="474"/>
      <c r="I2252" s="477"/>
      <c r="J2252" s="477"/>
      <c r="K2252" s="858"/>
    </row>
    <row r="2253" spans="1:11" ht="16.5">
      <c r="A2253" s="474"/>
      <c r="B2253" s="474"/>
      <c r="C2253" s="474"/>
      <c r="D2253" s="475"/>
      <c r="E2253" s="475"/>
      <c r="F2253" s="476"/>
      <c r="G2253" s="475"/>
      <c r="H2253" s="474"/>
      <c r="I2253" s="477"/>
      <c r="J2253" s="477"/>
      <c r="K2253" s="858"/>
    </row>
    <row r="2254" spans="1:11" ht="16.5">
      <c r="A2254" s="474"/>
      <c r="B2254" s="474"/>
      <c r="C2254" s="474"/>
      <c r="D2254" s="475"/>
      <c r="E2254" s="475"/>
      <c r="F2254" s="476"/>
      <c r="G2254" s="475"/>
      <c r="H2254" s="474"/>
      <c r="I2254" s="477"/>
      <c r="J2254" s="477"/>
      <c r="K2254" s="858"/>
    </row>
    <row r="2255" spans="1:11" ht="16.5">
      <c r="A2255" s="474"/>
      <c r="B2255" s="474"/>
      <c r="C2255" s="474"/>
      <c r="D2255" s="475"/>
      <c r="E2255" s="475"/>
      <c r="F2255" s="476"/>
      <c r="G2255" s="475"/>
      <c r="H2255" s="474"/>
      <c r="I2255" s="477"/>
      <c r="J2255" s="477"/>
      <c r="K2255" s="858"/>
    </row>
    <row r="2256" spans="1:11" ht="16.5">
      <c r="A2256" s="474"/>
      <c r="B2256" s="474"/>
      <c r="C2256" s="474"/>
      <c r="D2256" s="475"/>
      <c r="E2256" s="475"/>
      <c r="F2256" s="476"/>
      <c r="G2256" s="475"/>
      <c r="H2256" s="474"/>
      <c r="I2256" s="477"/>
      <c r="J2256" s="477"/>
      <c r="K2256" s="858"/>
    </row>
    <row r="2257" spans="1:11" ht="16.5">
      <c r="A2257" s="474"/>
      <c r="B2257" s="474"/>
      <c r="C2257" s="474"/>
      <c r="D2257" s="475"/>
      <c r="E2257" s="475"/>
      <c r="F2257" s="476"/>
      <c r="G2257" s="475"/>
      <c r="H2257" s="474"/>
      <c r="I2257" s="477"/>
      <c r="J2257" s="477"/>
      <c r="K2257" s="858"/>
    </row>
    <row r="2258" spans="1:11" ht="16.5">
      <c r="A2258" s="474"/>
      <c r="B2258" s="474"/>
      <c r="C2258" s="474"/>
      <c r="D2258" s="475"/>
      <c r="E2258" s="475"/>
      <c r="F2258" s="476"/>
      <c r="G2258" s="475"/>
      <c r="H2258" s="474"/>
      <c r="I2258" s="477"/>
      <c r="J2258" s="477"/>
      <c r="K2258" s="858"/>
    </row>
    <row r="2259" spans="1:11" ht="16.5">
      <c r="A2259" s="474"/>
      <c r="B2259" s="474"/>
      <c r="C2259" s="474"/>
      <c r="D2259" s="475"/>
      <c r="E2259" s="475"/>
      <c r="F2259" s="476"/>
      <c r="G2259" s="475"/>
      <c r="H2259" s="474"/>
      <c r="I2259" s="477"/>
      <c r="J2259" s="477"/>
      <c r="K2259" s="858"/>
    </row>
    <row r="2260" spans="1:11" ht="16.5">
      <c r="A2260" s="474"/>
      <c r="B2260" s="474"/>
      <c r="C2260" s="474"/>
      <c r="D2260" s="475"/>
      <c r="E2260" s="475"/>
      <c r="F2260" s="476"/>
      <c r="G2260" s="475"/>
      <c r="H2260" s="474"/>
      <c r="I2260" s="477"/>
      <c r="J2260" s="477"/>
      <c r="K2260" s="858"/>
    </row>
    <row r="2261" spans="1:11" ht="16.5">
      <c r="A2261" s="474"/>
      <c r="B2261" s="474"/>
      <c r="C2261" s="474"/>
      <c r="D2261" s="475"/>
      <c r="E2261" s="475"/>
      <c r="F2261" s="476"/>
      <c r="G2261" s="475"/>
      <c r="H2261" s="474"/>
      <c r="I2261" s="477"/>
      <c r="J2261" s="477"/>
      <c r="K2261" s="858"/>
    </row>
    <row r="2262" spans="1:11" ht="16.5">
      <c r="A2262" s="474"/>
      <c r="B2262" s="474"/>
      <c r="C2262" s="474"/>
      <c r="D2262" s="475"/>
      <c r="E2262" s="475"/>
      <c r="F2262" s="476"/>
      <c r="G2262" s="475"/>
      <c r="H2262" s="474"/>
      <c r="I2262" s="477"/>
      <c r="J2262" s="477"/>
      <c r="K2262" s="858"/>
    </row>
    <row r="2263" spans="1:11" ht="16.5">
      <c r="A2263" s="474"/>
      <c r="B2263" s="474"/>
      <c r="C2263" s="474"/>
      <c r="D2263" s="475"/>
      <c r="E2263" s="475"/>
      <c r="F2263" s="476"/>
      <c r="G2263" s="475"/>
      <c r="H2263" s="474"/>
      <c r="I2263" s="477"/>
      <c r="J2263" s="477"/>
      <c r="K2263" s="858"/>
    </row>
    <row r="2264" spans="1:11" ht="16.5">
      <c r="A2264" s="474"/>
      <c r="B2264" s="474"/>
      <c r="C2264" s="474"/>
      <c r="D2264" s="475"/>
      <c r="E2264" s="475"/>
      <c r="F2264" s="476"/>
      <c r="G2264" s="475"/>
      <c r="H2264" s="474"/>
      <c r="I2264" s="477"/>
      <c r="J2264" s="477"/>
      <c r="K2264" s="858"/>
    </row>
    <row r="2265" spans="1:11" ht="16.5">
      <c r="A2265" s="474"/>
      <c r="B2265" s="474"/>
      <c r="C2265" s="474"/>
      <c r="D2265" s="475"/>
      <c r="E2265" s="475"/>
      <c r="F2265" s="476"/>
      <c r="G2265" s="475"/>
      <c r="H2265" s="474"/>
      <c r="I2265" s="477"/>
      <c r="J2265" s="477"/>
      <c r="K2265" s="858"/>
    </row>
    <row r="2266" spans="1:11" ht="16.5">
      <c r="A2266" s="474"/>
      <c r="B2266" s="474"/>
      <c r="C2266" s="474"/>
      <c r="D2266" s="475"/>
      <c r="E2266" s="475"/>
      <c r="F2266" s="476"/>
      <c r="G2266" s="475"/>
      <c r="H2266" s="474"/>
      <c r="I2266" s="477"/>
      <c r="J2266" s="477"/>
      <c r="K2266" s="858"/>
    </row>
    <row r="2267" spans="1:11" ht="16.5">
      <c r="A2267" s="474"/>
      <c r="B2267" s="474"/>
      <c r="C2267" s="474"/>
      <c r="D2267" s="475"/>
      <c r="E2267" s="475"/>
      <c r="F2267" s="476"/>
      <c r="G2267" s="475"/>
      <c r="H2267" s="474"/>
      <c r="I2267" s="477"/>
      <c r="J2267" s="477"/>
      <c r="K2267" s="858"/>
    </row>
    <row r="2268" spans="1:11" ht="16.5">
      <c r="A2268" s="474"/>
      <c r="B2268" s="474"/>
      <c r="C2268" s="474"/>
      <c r="D2268" s="475"/>
      <c r="E2268" s="475"/>
      <c r="F2268" s="476"/>
      <c r="G2268" s="475"/>
      <c r="H2268" s="474"/>
      <c r="I2268" s="477"/>
      <c r="J2268" s="477"/>
      <c r="K2268" s="858"/>
    </row>
    <row r="2269" spans="1:11" ht="16.5">
      <c r="A2269" s="474"/>
      <c r="B2269" s="474"/>
      <c r="C2269" s="474"/>
      <c r="D2269" s="475"/>
      <c r="E2269" s="475"/>
      <c r="F2269" s="476"/>
      <c r="G2269" s="475"/>
      <c r="H2269" s="474"/>
      <c r="I2269" s="477"/>
      <c r="J2269" s="477"/>
      <c r="K2269" s="858"/>
    </row>
    <row r="2270" spans="1:11" ht="16.5">
      <c r="A2270" s="474"/>
      <c r="B2270" s="474"/>
      <c r="C2270" s="474"/>
      <c r="D2270" s="475"/>
      <c r="E2270" s="475"/>
      <c r="F2270" s="476"/>
      <c r="G2270" s="475"/>
      <c r="H2270" s="474"/>
      <c r="I2270" s="477"/>
      <c r="J2270" s="477"/>
      <c r="K2270" s="858"/>
    </row>
    <row r="2271" spans="1:11" ht="16.5">
      <c r="A2271" s="474"/>
      <c r="B2271" s="474"/>
      <c r="C2271" s="474"/>
      <c r="D2271" s="475"/>
      <c r="E2271" s="475"/>
      <c r="F2271" s="476"/>
      <c r="G2271" s="475"/>
      <c r="H2271" s="474"/>
      <c r="I2271" s="477"/>
      <c r="J2271" s="477"/>
      <c r="K2271" s="858"/>
    </row>
    <row r="2272" spans="1:11" ht="16.5">
      <c r="A2272" s="474"/>
      <c r="B2272" s="474"/>
      <c r="C2272" s="474"/>
      <c r="D2272" s="475"/>
      <c r="E2272" s="475"/>
      <c r="F2272" s="476"/>
      <c r="G2272" s="475"/>
      <c r="H2272" s="474"/>
      <c r="I2272" s="477"/>
      <c r="J2272" s="477"/>
      <c r="K2272" s="858"/>
    </row>
    <row r="2273" spans="1:11" ht="16.5">
      <c r="A2273" s="474"/>
      <c r="B2273" s="474"/>
      <c r="C2273" s="474"/>
      <c r="D2273" s="475"/>
      <c r="E2273" s="475"/>
      <c r="F2273" s="476"/>
      <c r="G2273" s="475"/>
      <c r="H2273" s="474"/>
      <c r="I2273" s="477"/>
      <c r="J2273" s="477"/>
      <c r="K2273" s="858"/>
    </row>
    <row r="2274" spans="1:11" ht="16.5">
      <c r="A2274" s="474"/>
      <c r="B2274" s="474"/>
      <c r="C2274" s="474"/>
      <c r="D2274" s="475"/>
      <c r="E2274" s="475"/>
      <c r="F2274" s="476"/>
      <c r="G2274" s="475"/>
      <c r="H2274" s="474"/>
      <c r="I2274" s="477"/>
      <c r="J2274" s="477"/>
      <c r="K2274" s="858"/>
    </row>
    <row r="2275" spans="1:11" ht="16.5">
      <c r="A2275" s="474"/>
      <c r="B2275" s="474"/>
      <c r="C2275" s="474"/>
      <c r="D2275" s="475"/>
      <c r="E2275" s="475"/>
      <c r="F2275" s="476"/>
      <c r="G2275" s="475"/>
      <c r="H2275" s="474"/>
      <c r="I2275" s="477"/>
      <c r="J2275" s="477"/>
      <c r="K2275" s="858"/>
    </row>
    <row r="2276" spans="1:11" ht="16.5">
      <c r="A2276" s="474"/>
      <c r="B2276" s="474"/>
      <c r="C2276" s="474"/>
      <c r="D2276" s="475"/>
      <c r="E2276" s="475"/>
      <c r="F2276" s="476"/>
      <c r="G2276" s="475"/>
      <c r="H2276" s="474"/>
      <c r="I2276" s="477"/>
      <c r="J2276" s="477"/>
      <c r="K2276" s="858"/>
    </row>
    <row r="2277" spans="1:11" ht="16.5">
      <c r="A2277" s="474"/>
      <c r="B2277" s="474"/>
      <c r="C2277" s="474"/>
      <c r="D2277" s="475"/>
      <c r="E2277" s="475"/>
      <c r="F2277" s="476"/>
      <c r="G2277" s="475"/>
      <c r="H2277" s="474"/>
      <c r="I2277" s="477"/>
      <c r="J2277" s="477"/>
      <c r="K2277" s="858"/>
    </row>
    <row r="2278" spans="1:11" ht="16.5">
      <c r="A2278" s="474"/>
      <c r="B2278" s="474"/>
      <c r="C2278" s="474"/>
      <c r="D2278" s="475"/>
      <c r="E2278" s="475"/>
      <c r="F2278" s="476"/>
      <c r="G2278" s="475"/>
      <c r="H2278" s="474"/>
      <c r="I2278" s="477"/>
      <c r="J2278" s="477"/>
      <c r="K2278" s="858"/>
    </row>
    <row r="2279" spans="1:11" ht="16.5">
      <c r="A2279" s="474"/>
      <c r="B2279" s="474"/>
      <c r="C2279" s="474"/>
      <c r="D2279" s="475"/>
      <c r="E2279" s="475"/>
      <c r="F2279" s="476"/>
      <c r="G2279" s="475"/>
      <c r="H2279" s="474"/>
      <c r="I2279" s="477"/>
      <c r="J2279" s="477"/>
      <c r="K2279" s="858"/>
    </row>
    <row r="2280" spans="1:11" ht="16.5">
      <c r="A2280" s="474"/>
      <c r="B2280" s="474"/>
      <c r="C2280" s="474"/>
      <c r="D2280" s="475"/>
      <c r="E2280" s="475"/>
      <c r="F2280" s="476"/>
      <c r="G2280" s="475"/>
      <c r="H2280" s="474"/>
      <c r="I2280" s="477"/>
      <c r="J2280" s="477"/>
      <c r="K2280" s="858"/>
    </row>
    <row r="2281" spans="1:11" ht="16.5">
      <c r="A2281" s="474"/>
      <c r="B2281" s="474"/>
      <c r="C2281" s="474"/>
      <c r="D2281" s="475"/>
      <c r="E2281" s="475"/>
      <c r="F2281" s="476"/>
      <c r="G2281" s="475"/>
      <c r="H2281" s="474"/>
      <c r="I2281" s="477"/>
      <c r="J2281" s="477"/>
      <c r="K2281" s="858"/>
    </row>
    <row r="2282" spans="1:11" ht="16.5">
      <c r="A2282" s="474"/>
      <c r="B2282" s="474"/>
      <c r="C2282" s="474"/>
      <c r="D2282" s="475"/>
      <c r="E2282" s="475"/>
      <c r="F2282" s="476"/>
      <c r="G2282" s="475"/>
      <c r="H2282" s="474"/>
      <c r="I2282" s="477"/>
      <c r="J2282" s="477"/>
      <c r="K2282" s="858"/>
    </row>
    <row r="2283" spans="1:11" ht="16.5">
      <c r="A2283" s="474"/>
      <c r="B2283" s="474"/>
      <c r="C2283" s="474"/>
      <c r="D2283" s="475"/>
      <c r="E2283" s="475"/>
      <c r="F2283" s="476"/>
      <c r="G2283" s="475"/>
      <c r="H2283" s="474"/>
      <c r="I2283" s="477"/>
      <c r="J2283" s="477"/>
      <c r="K2283" s="858"/>
    </row>
    <row r="2284" spans="1:11" ht="16.5">
      <c r="A2284" s="474"/>
      <c r="B2284" s="474"/>
      <c r="C2284" s="474"/>
      <c r="D2284" s="475"/>
      <c r="E2284" s="475"/>
      <c r="F2284" s="476"/>
      <c r="G2284" s="475"/>
      <c r="H2284" s="474"/>
      <c r="I2284" s="477"/>
      <c r="J2284" s="477"/>
      <c r="K2284" s="858"/>
    </row>
    <row r="2285" spans="1:11" ht="16.5">
      <c r="A2285" s="474"/>
      <c r="B2285" s="474"/>
      <c r="C2285" s="474"/>
      <c r="D2285" s="475"/>
      <c r="E2285" s="475"/>
      <c r="F2285" s="476"/>
      <c r="G2285" s="475"/>
      <c r="H2285" s="474"/>
      <c r="I2285" s="477"/>
      <c r="J2285" s="477"/>
      <c r="K2285" s="858"/>
    </row>
    <row r="2286" spans="1:11" ht="16.5">
      <c r="A2286" s="474"/>
      <c r="B2286" s="474"/>
      <c r="C2286" s="474"/>
      <c r="D2286" s="475"/>
      <c r="E2286" s="475"/>
      <c r="F2286" s="476"/>
      <c r="G2286" s="475"/>
      <c r="H2286" s="474"/>
      <c r="I2286" s="477"/>
      <c r="J2286" s="477"/>
      <c r="K2286" s="858"/>
    </row>
    <row r="2287" spans="1:11" ht="16.5">
      <c r="A2287" s="474"/>
      <c r="B2287" s="474"/>
      <c r="C2287" s="474"/>
      <c r="D2287" s="475"/>
      <c r="E2287" s="475"/>
      <c r="F2287" s="476"/>
      <c r="G2287" s="475"/>
      <c r="H2287" s="474"/>
      <c r="I2287" s="477"/>
      <c r="J2287" s="477"/>
      <c r="K2287" s="858"/>
    </row>
    <row r="2288" spans="1:11" ht="16.5">
      <c r="A2288" s="474"/>
      <c r="B2288" s="474"/>
      <c r="C2288" s="474"/>
      <c r="D2288" s="475"/>
      <c r="E2288" s="475"/>
      <c r="F2288" s="476"/>
      <c r="G2288" s="475"/>
      <c r="H2288" s="474"/>
      <c r="I2288" s="477"/>
      <c r="J2288" s="477"/>
      <c r="K2288" s="858"/>
    </row>
    <row r="2289" spans="1:11" ht="16.5">
      <c r="A2289" s="474"/>
      <c r="B2289" s="474"/>
      <c r="C2289" s="474"/>
      <c r="D2289" s="475"/>
      <c r="E2289" s="475"/>
      <c r="F2289" s="476"/>
      <c r="G2289" s="475"/>
      <c r="H2289" s="474"/>
      <c r="I2289" s="477"/>
      <c r="J2289" s="477"/>
      <c r="K2289" s="858"/>
    </row>
    <row r="2290" spans="1:11" ht="16.5">
      <c r="A2290" s="474"/>
      <c r="B2290" s="474"/>
      <c r="C2290" s="474"/>
      <c r="D2290" s="475"/>
      <c r="E2290" s="475"/>
      <c r="F2290" s="476"/>
      <c r="G2290" s="475"/>
      <c r="H2290" s="474"/>
      <c r="I2290" s="477"/>
      <c r="J2290" s="477"/>
      <c r="K2290" s="858"/>
    </row>
    <row r="2291" spans="1:11" ht="16.5">
      <c r="A2291" s="474"/>
      <c r="B2291" s="474"/>
      <c r="C2291" s="474"/>
      <c r="D2291" s="475"/>
      <c r="E2291" s="475"/>
      <c r="F2291" s="476"/>
      <c r="G2291" s="475"/>
      <c r="H2291" s="474"/>
      <c r="I2291" s="477"/>
      <c r="J2291" s="477"/>
      <c r="K2291" s="858"/>
    </row>
    <row r="2292" spans="1:11" ht="16.5">
      <c r="A2292" s="474"/>
      <c r="B2292" s="474"/>
      <c r="C2292" s="474"/>
      <c r="D2292" s="475"/>
      <c r="E2292" s="475"/>
      <c r="F2292" s="476"/>
      <c r="G2292" s="475"/>
      <c r="H2292" s="474"/>
      <c r="I2292" s="477"/>
      <c r="J2292" s="477"/>
      <c r="K2292" s="858"/>
    </row>
    <row r="2293" spans="1:11" ht="16.5">
      <c r="A2293" s="474"/>
      <c r="B2293" s="474"/>
      <c r="C2293" s="474"/>
      <c r="D2293" s="475"/>
      <c r="E2293" s="475"/>
      <c r="F2293" s="476"/>
      <c r="G2293" s="475"/>
      <c r="H2293" s="474"/>
      <c r="I2293" s="477"/>
      <c r="J2293" s="477"/>
      <c r="K2293" s="858"/>
    </row>
    <row r="2294" spans="1:11" ht="16.5">
      <c r="A2294" s="474"/>
      <c r="B2294" s="474"/>
      <c r="C2294" s="474"/>
      <c r="D2294" s="475"/>
      <c r="E2294" s="475"/>
      <c r="F2294" s="476"/>
      <c r="G2294" s="475"/>
      <c r="H2294" s="474"/>
      <c r="I2294" s="477"/>
      <c r="J2294" s="477"/>
      <c r="K2294" s="858"/>
    </row>
    <row r="2295" spans="1:11" ht="16.5">
      <c r="A2295" s="474"/>
      <c r="B2295" s="474"/>
      <c r="C2295" s="474"/>
      <c r="D2295" s="475"/>
      <c r="E2295" s="475"/>
      <c r="F2295" s="476"/>
      <c r="G2295" s="475"/>
      <c r="H2295" s="474"/>
      <c r="I2295" s="477"/>
      <c r="J2295" s="477"/>
      <c r="K2295" s="858"/>
    </row>
    <row r="2296" spans="1:11" ht="16.5">
      <c r="A2296" s="474"/>
      <c r="B2296" s="474"/>
      <c r="C2296" s="474"/>
      <c r="D2296" s="475"/>
      <c r="E2296" s="475"/>
      <c r="F2296" s="476"/>
      <c r="G2296" s="475"/>
      <c r="H2296" s="474"/>
      <c r="I2296" s="477"/>
      <c r="J2296" s="477"/>
      <c r="K2296" s="858"/>
    </row>
    <row r="2297" spans="1:11" ht="16.5">
      <c r="A2297" s="474"/>
      <c r="B2297" s="474"/>
      <c r="C2297" s="474"/>
      <c r="D2297" s="475"/>
      <c r="E2297" s="475"/>
      <c r="F2297" s="476"/>
      <c r="G2297" s="475"/>
      <c r="H2297" s="474"/>
      <c r="I2297" s="477"/>
      <c r="J2297" s="477"/>
      <c r="K2297" s="858"/>
    </row>
    <row r="2298" spans="1:11" ht="16.5">
      <c r="A2298" s="474"/>
      <c r="B2298" s="474"/>
      <c r="C2298" s="474"/>
      <c r="D2298" s="475"/>
      <c r="E2298" s="475"/>
      <c r="F2298" s="476"/>
      <c r="G2298" s="475"/>
      <c r="H2298" s="474"/>
      <c r="I2298" s="477"/>
      <c r="J2298" s="477"/>
      <c r="K2298" s="858"/>
    </row>
    <row r="2299" spans="1:11" ht="16.5">
      <c r="A2299" s="474"/>
      <c r="B2299" s="474"/>
      <c r="C2299" s="474"/>
      <c r="D2299" s="475"/>
      <c r="E2299" s="475"/>
      <c r="F2299" s="476"/>
      <c r="G2299" s="475"/>
      <c r="H2299" s="474"/>
      <c r="I2299" s="477"/>
      <c r="J2299" s="477"/>
      <c r="K2299" s="858"/>
    </row>
    <row r="2300" spans="1:11" ht="16.5">
      <c r="A2300" s="474"/>
      <c r="B2300" s="474"/>
      <c r="C2300" s="474"/>
      <c r="D2300" s="475"/>
      <c r="E2300" s="475"/>
      <c r="F2300" s="476"/>
      <c r="G2300" s="475"/>
      <c r="H2300" s="474"/>
      <c r="I2300" s="477"/>
      <c r="J2300" s="477"/>
      <c r="K2300" s="858"/>
    </row>
    <row r="2301" spans="1:11" ht="16.5">
      <c r="A2301" s="474"/>
      <c r="B2301" s="474"/>
      <c r="C2301" s="474"/>
      <c r="D2301" s="475"/>
      <c r="E2301" s="475"/>
      <c r="F2301" s="476"/>
      <c r="G2301" s="475"/>
      <c r="H2301" s="474"/>
      <c r="I2301" s="477"/>
      <c r="J2301" s="477"/>
      <c r="K2301" s="858"/>
    </row>
    <row r="2302" spans="1:11" ht="16.5">
      <c r="A2302" s="474"/>
      <c r="B2302" s="474"/>
      <c r="C2302" s="474"/>
      <c r="D2302" s="475"/>
      <c r="E2302" s="475"/>
      <c r="F2302" s="476"/>
      <c r="G2302" s="475"/>
      <c r="H2302" s="474"/>
      <c r="I2302" s="477"/>
      <c r="J2302" s="477"/>
      <c r="K2302" s="858"/>
    </row>
    <row r="2303" spans="1:11" ht="16.5">
      <c r="A2303" s="474"/>
      <c r="B2303" s="474"/>
      <c r="C2303" s="474"/>
      <c r="D2303" s="475"/>
      <c r="E2303" s="475"/>
      <c r="F2303" s="476"/>
      <c r="G2303" s="475"/>
      <c r="H2303" s="474"/>
      <c r="I2303" s="477"/>
      <c r="J2303" s="477"/>
      <c r="K2303" s="858"/>
    </row>
    <row r="2304" spans="1:11" ht="16.5">
      <c r="A2304" s="474"/>
      <c r="B2304" s="474"/>
      <c r="C2304" s="474"/>
      <c r="D2304" s="475"/>
      <c r="E2304" s="475"/>
      <c r="F2304" s="476"/>
      <c r="G2304" s="475"/>
      <c r="H2304" s="474"/>
      <c r="I2304" s="477"/>
      <c r="J2304" s="477"/>
      <c r="K2304" s="858"/>
    </row>
    <row r="2305" spans="1:11" ht="16.5">
      <c r="A2305" s="474"/>
      <c r="B2305" s="474"/>
      <c r="C2305" s="474"/>
      <c r="D2305" s="475"/>
      <c r="E2305" s="475"/>
      <c r="F2305" s="476"/>
      <c r="G2305" s="475"/>
      <c r="H2305" s="474"/>
      <c r="I2305" s="477"/>
      <c r="J2305" s="477"/>
      <c r="K2305" s="858"/>
    </row>
    <row r="2306" spans="1:11" ht="16.5">
      <c r="A2306" s="474"/>
      <c r="B2306" s="474"/>
      <c r="C2306" s="474"/>
      <c r="D2306" s="475"/>
      <c r="E2306" s="475"/>
      <c r="F2306" s="476"/>
      <c r="G2306" s="475"/>
      <c r="H2306" s="474"/>
      <c r="I2306" s="477"/>
      <c r="J2306" s="477"/>
      <c r="K2306" s="858"/>
    </row>
    <row r="2307" spans="1:11" ht="16.5">
      <c r="A2307" s="474"/>
      <c r="B2307" s="474"/>
      <c r="C2307" s="474"/>
      <c r="D2307" s="475"/>
      <c r="E2307" s="475"/>
      <c r="F2307" s="476"/>
      <c r="G2307" s="475"/>
      <c r="H2307" s="474"/>
      <c r="I2307" s="477"/>
      <c r="J2307" s="477"/>
      <c r="K2307" s="858"/>
    </row>
    <row r="2308" spans="1:11" ht="16.5">
      <c r="A2308" s="474"/>
      <c r="B2308" s="474"/>
      <c r="C2308" s="474"/>
      <c r="D2308" s="475"/>
      <c r="E2308" s="475"/>
      <c r="F2308" s="476"/>
      <c r="G2308" s="475"/>
      <c r="H2308" s="474"/>
      <c r="I2308" s="477"/>
      <c r="J2308" s="477"/>
      <c r="K2308" s="858"/>
    </row>
    <row r="2309" spans="1:11" ht="16.5">
      <c r="A2309" s="474"/>
      <c r="B2309" s="474"/>
      <c r="C2309" s="474"/>
      <c r="D2309" s="475"/>
      <c r="E2309" s="475"/>
      <c r="F2309" s="476"/>
      <c r="G2309" s="475"/>
      <c r="H2309" s="474"/>
      <c r="I2309" s="477"/>
      <c r="J2309" s="477"/>
      <c r="K2309" s="858"/>
    </row>
    <row r="2310" spans="1:11" ht="16.5">
      <c r="A2310" s="474"/>
      <c r="B2310" s="474"/>
      <c r="C2310" s="474"/>
      <c r="D2310" s="475"/>
      <c r="E2310" s="475"/>
      <c r="F2310" s="476"/>
      <c r="G2310" s="475"/>
      <c r="H2310" s="474"/>
      <c r="I2310" s="477"/>
      <c r="J2310" s="477"/>
      <c r="K2310" s="858"/>
    </row>
    <row r="2311" spans="1:11" ht="16.5">
      <c r="A2311" s="474"/>
      <c r="B2311" s="474"/>
      <c r="C2311" s="474"/>
      <c r="D2311" s="475"/>
      <c r="E2311" s="475"/>
      <c r="F2311" s="476"/>
      <c r="G2311" s="475"/>
      <c r="H2311" s="474"/>
      <c r="I2311" s="477"/>
      <c r="J2311" s="477"/>
      <c r="K2311" s="858"/>
    </row>
    <row r="2312" spans="1:11" ht="16.5">
      <c r="A2312" s="474"/>
      <c r="B2312" s="474"/>
      <c r="C2312" s="474"/>
      <c r="D2312" s="475"/>
      <c r="E2312" s="475"/>
      <c r="F2312" s="476"/>
      <c r="G2312" s="475"/>
      <c r="H2312" s="474"/>
      <c r="I2312" s="477"/>
      <c r="J2312" s="477"/>
      <c r="K2312" s="858"/>
    </row>
    <row r="2313" spans="1:11" ht="16.5">
      <c r="A2313" s="474"/>
      <c r="B2313" s="474"/>
      <c r="C2313" s="474"/>
      <c r="D2313" s="475"/>
      <c r="E2313" s="475"/>
      <c r="F2313" s="476"/>
      <c r="G2313" s="475"/>
      <c r="H2313" s="474"/>
      <c r="I2313" s="477"/>
      <c r="J2313" s="477"/>
      <c r="K2313" s="858"/>
    </row>
    <row r="2314" spans="1:11" ht="16.5">
      <c r="A2314" s="474"/>
      <c r="B2314" s="474"/>
      <c r="C2314" s="474"/>
      <c r="D2314" s="475"/>
      <c r="E2314" s="475"/>
      <c r="F2314" s="476"/>
      <c r="G2314" s="475"/>
      <c r="H2314" s="474"/>
      <c r="I2314" s="477"/>
      <c r="J2314" s="477"/>
      <c r="K2314" s="858"/>
    </row>
    <row r="2315" spans="1:11" ht="16.5">
      <c r="A2315" s="474"/>
      <c r="B2315" s="474"/>
      <c r="C2315" s="474"/>
      <c r="D2315" s="475"/>
      <c r="E2315" s="475"/>
      <c r="F2315" s="476"/>
      <c r="G2315" s="475"/>
      <c r="H2315" s="474"/>
      <c r="I2315" s="477"/>
      <c r="J2315" s="477"/>
      <c r="K2315" s="858"/>
    </row>
    <row r="2316" spans="1:11" ht="16.5">
      <c r="A2316" s="474"/>
      <c r="B2316" s="474"/>
      <c r="C2316" s="474"/>
      <c r="D2316" s="475"/>
      <c r="E2316" s="475"/>
      <c r="F2316" s="476"/>
      <c r="G2316" s="475"/>
      <c r="H2316" s="474"/>
      <c r="I2316" s="477"/>
      <c r="J2316" s="477"/>
      <c r="K2316" s="858"/>
    </row>
    <row r="2317" spans="1:11" ht="16.5">
      <c r="A2317" s="474"/>
      <c r="B2317" s="474"/>
      <c r="C2317" s="474"/>
      <c r="D2317" s="475"/>
      <c r="E2317" s="475"/>
      <c r="F2317" s="476"/>
      <c r="G2317" s="475"/>
      <c r="H2317" s="474"/>
      <c r="I2317" s="477"/>
      <c r="J2317" s="477"/>
      <c r="K2317" s="858"/>
    </row>
    <row r="2318" spans="1:11" ht="16.5">
      <c r="A2318" s="474"/>
      <c r="B2318" s="474"/>
      <c r="C2318" s="474"/>
      <c r="D2318" s="475"/>
      <c r="E2318" s="475"/>
      <c r="F2318" s="476"/>
      <c r="G2318" s="475"/>
      <c r="H2318" s="474"/>
      <c r="I2318" s="477"/>
      <c r="J2318" s="477"/>
      <c r="K2318" s="858"/>
    </row>
    <row r="2319" spans="1:11" ht="16.5">
      <c r="A2319" s="474"/>
      <c r="B2319" s="474"/>
      <c r="C2319" s="474"/>
      <c r="D2319" s="475"/>
      <c r="E2319" s="475"/>
      <c r="F2319" s="476"/>
      <c r="G2319" s="475"/>
      <c r="H2319" s="474"/>
      <c r="I2319" s="477"/>
      <c r="J2319" s="477"/>
      <c r="K2319" s="858"/>
    </row>
    <row r="2320" spans="1:11" ht="16.5">
      <c r="A2320" s="474"/>
      <c r="B2320" s="474"/>
      <c r="C2320" s="474"/>
      <c r="D2320" s="475"/>
      <c r="E2320" s="475"/>
      <c r="F2320" s="476"/>
      <c r="G2320" s="475"/>
      <c r="H2320" s="474"/>
      <c r="I2320" s="477"/>
      <c r="J2320" s="477"/>
      <c r="K2320" s="858"/>
    </row>
    <row r="2321" spans="1:11" ht="16.5">
      <c r="A2321" s="474"/>
      <c r="B2321" s="474"/>
      <c r="C2321" s="474"/>
      <c r="D2321" s="475"/>
      <c r="E2321" s="475"/>
      <c r="F2321" s="476"/>
      <c r="G2321" s="475"/>
      <c r="H2321" s="474"/>
      <c r="I2321" s="477"/>
      <c r="J2321" s="477"/>
      <c r="K2321" s="858"/>
    </row>
    <row r="2322" spans="1:11" ht="16.5">
      <c r="A2322" s="474"/>
      <c r="B2322" s="474"/>
      <c r="C2322" s="474"/>
      <c r="D2322" s="475"/>
      <c r="E2322" s="475"/>
      <c r="F2322" s="476"/>
      <c r="G2322" s="475"/>
      <c r="H2322" s="474"/>
      <c r="I2322" s="477"/>
      <c r="J2322" s="477"/>
      <c r="K2322" s="858"/>
    </row>
    <row r="2323" spans="1:11" ht="16.5">
      <c r="A2323" s="474"/>
      <c r="B2323" s="474"/>
      <c r="C2323" s="474"/>
      <c r="D2323" s="475"/>
      <c r="E2323" s="475"/>
      <c r="F2323" s="476"/>
      <c r="G2323" s="475"/>
      <c r="H2323" s="474"/>
      <c r="I2323" s="477"/>
      <c r="J2323" s="477"/>
      <c r="K2323" s="858"/>
    </row>
    <row r="2324" spans="1:11" ht="16.5">
      <c r="A2324" s="474"/>
      <c r="B2324" s="474"/>
      <c r="C2324" s="474"/>
      <c r="D2324" s="475"/>
      <c r="E2324" s="475"/>
      <c r="F2324" s="476"/>
      <c r="G2324" s="475"/>
      <c r="H2324" s="474"/>
      <c r="I2324" s="477"/>
      <c r="J2324" s="477"/>
      <c r="K2324" s="858"/>
    </row>
    <row r="2325" spans="1:11" ht="16.5">
      <c r="A2325" s="474"/>
      <c r="B2325" s="474"/>
      <c r="C2325" s="474"/>
      <c r="D2325" s="475"/>
      <c r="E2325" s="475"/>
      <c r="F2325" s="476"/>
      <c r="G2325" s="475"/>
      <c r="H2325" s="474"/>
      <c r="I2325" s="477"/>
      <c r="J2325" s="477"/>
      <c r="K2325" s="858"/>
    </row>
    <row r="2326" spans="1:11" ht="16.5">
      <c r="A2326" s="474"/>
      <c r="B2326" s="474"/>
      <c r="C2326" s="474"/>
      <c r="D2326" s="475"/>
      <c r="E2326" s="475"/>
      <c r="F2326" s="476"/>
      <c r="G2326" s="475"/>
      <c r="H2326" s="474"/>
      <c r="I2326" s="477"/>
      <c r="J2326" s="477"/>
      <c r="K2326" s="858"/>
    </row>
    <row r="2327" spans="1:11" ht="16.5">
      <c r="A2327" s="474"/>
      <c r="B2327" s="474"/>
      <c r="C2327" s="474"/>
      <c r="D2327" s="475"/>
      <c r="E2327" s="475"/>
      <c r="F2327" s="476"/>
      <c r="G2327" s="475"/>
      <c r="H2327" s="474"/>
      <c r="I2327" s="477"/>
      <c r="J2327" s="477"/>
      <c r="K2327" s="858"/>
    </row>
    <row r="2328" spans="1:11" ht="16.5">
      <c r="A2328" s="474"/>
      <c r="B2328" s="474"/>
      <c r="C2328" s="474"/>
      <c r="D2328" s="475"/>
      <c r="E2328" s="475"/>
      <c r="F2328" s="476"/>
      <c r="G2328" s="475"/>
      <c r="H2328" s="474"/>
      <c r="I2328" s="477"/>
      <c r="J2328" s="477"/>
      <c r="K2328" s="858"/>
    </row>
    <row r="2329" spans="1:11" ht="16.5">
      <c r="A2329" s="474"/>
      <c r="B2329" s="474"/>
      <c r="C2329" s="474"/>
      <c r="D2329" s="475"/>
      <c r="E2329" s="475"/>
      <c r="F2329" s="476"/>
      <c r="G2329" s="475"/>
      <c r="H2329" s="474"/>
      <c r="I2329" s="477"/>
      <c r="J2329" s="477"/>
      <c r="K2329" s="858"/>
    </row>
    <row r="2330" spans="1:11" ht="16.5">
      <c r="A2330" s="474"/>
      <c r="B2330" s="474"/>
      <c r="C2330" s="474"/>
      <c r="D2330" s="475"/>
      <c r="E2330" s="475"/>
      <c r="F2330" s="476"/>
      <c r="G2330" s="475"/>
      <c r="H2330" s="474"/>
      <c r="I2330" s="477"/>
      <c r="J2330" s="477"/>
      <c r="K2330" s="858"/>
    </row>
    <row r="2331" spans="1:11" ht="16.5">
      <c r="A2331" s="474"/>
      <c r="B2331" s="474"/>
      <c r="C2331" s="474"/>
      <c r="D2331" s="475"/>
      <c r="E2331" s="475"/>
      <c r="F2331" s="476"/>
      <c r="G2331" s="475"/>
      <c r="H2331" s="474"/>
      <c r="I2331" s="477"/>
      <c r="J2331" s="477"/>
      <c r="K2331" s="858"/>
    </row>
    <row r="2332" spans="1:11" ht="16.5">
      <c r="A2332" s="474"/>
      <c r="B2332" s="474"/>
      <c r="C2332" s="474"/>
      <c r="D2332" s="475"/>
      <c r="E2332" s="475"/>
      <c r="F2332" s="476"/>
      <c r="G2332" s="475"/>
      <c r="H2332" s="474"/>
      <c r="I2332" s="477"/>
      <c r="J2332" s="477"/>
      <c r="K2332" s="858"/>
    </row>
    <row r="2333" spans="1:11" ht="16.5">
      <c r="A2333" s="474"/>
      <c r="B2333" s="474"/>
      <c r="C2333" s="474"/>
      <c r="D2333" s="475"/>
      <c r="E2333" s="475"/>
      <c r="F2333" s="476"/>
      <c r="G2333" s="475"/>
      <c r="H2333" s="474"/>
      <c r="I2333" s="477"/>
      <c r="J2333" s="477"/>
      <c r="K2333" s="858"/>
    </row>
    <row r="2334" spans="1:11" ht="16.5">
      <c r="A2334" s="474"/>
      <c r="B2334" s="474"/>
      <c r="C2334" s="474"/>
      <c r="D2334" s="475"/>
      <c r="E2334" s="475"/>
      <c r="F2334" s="476"/>
      <c r="G2334" s="475"/>
      <c r="H2334" s="474"/>
      <c r="I2334" s="477"/>
      <c r="J2334" s="477"/>
      <c r="K2334" s="858"/>
    </row>
    <row r="2335" spans="1:11" ht="16.5">
      <c r="A2335" s="474"/>
      <c r="B2335" s="474"/>
      <c r="C2335" s="474"/>
      <c r="D2335" s="475"/>
      <c r="E2335" s="475"/>
      <c r="F2335" s="476"/>
      <c r="G2335" s="475"/>
      <c r="H2335" s="474"/>
      <c r="I2335" s="477"/>
      <c r="J2335" s="477"/>
      <c r="K2335" s="858"/>
    </row>
    <row r="2336" spans="1:11" ht="16.5">
      <c r="A2336" s="474"/>
      <c r="B2336" s="474"/>
      <c r="C2336" s="474"/>
      <c r="D2336" s="475"/>
      <c r="E2336" s="475"/>
      <c r="F2336" s="476"/>
      <c r="G2336" s="475"/>
      <c r="H2336" s="474"/>
      <c r="I2336" s="477"/>
      <c r="J2336" s="477"/>
      <c r="K2336" s="858"/>
    </row>
    <row r="2337" spans="1:11" ht="16.5">
      <c r="A2337" s="474"/>
      <c r="B2337" s="474"/>
      <c r="C2337" s="474"/>
      <c r="D2337" s="475"/>
      <c r="E2337" s="475"/>
      <c r="F2337" s="476"/>
      <c r="G2337" s="475"/>
      <c r="H2337" s="474"/>
      <c r="I2337" s="477"/>
      <c r="J2337" s="477"/>
      <c r="K2337" s="858"/>
    </row>
    <row r="2338" spans="1:11" ht="16.5">
      <c r="A2338" s="474"/>
      <c r="B2338" s="474"/>
      <c r="C2338" s="474"/>
      <c r="D2338" s="475"/>
      <c r="E2338" s="475"/>
      <c r="F2338" s="476"/>
      <c r="G2338" s="475"/>
      <c r="H2338" s="474"/>
      <c r="I2338" s="477"/>
      <c r="J2338" s="477"/>
      <c r="K2338" s="858"/>
    </row>
    <row r="2339" spans="1:11" ht="16.5">
      <c r="A2339" s="474"/>
      <c r="B2339" s="474"/>
      <c r="C2339" s="474"/>
      <c r="D2339" s="475"/>
      <c r="E2339" s="475"/>
      <c r="F2339" s="476"/>
      <c r="G2339" s="475"/>
      <c r="H2339" s="474"/>
      <c r="I2339" s="477"/>
      <c r="J2339" s="477"/>
      <c r="K2339" s="858"/>
    </row>
    <row r="2340" spans="1:11" ht="16.5">
      <c r="A2340" s="474"/>
      <c r="B2340" s="474"/>
      <c r="C2340" s="474"/>
      <c r="D2340" s="475"/>
      <c r="E2340" s="475"/>
      <c r="F2340" s="476"/>
      <c r="G2340" s="475"/>
      <c r="H2340" s="474"/>
      <c r="I2340" s="477"/>
      <c r="J2340" s="477"/>
      <c r="K2340" s="858"/>
    </row>
    <row r="2341" spans="1:11" ht="16.5">
      <c r="A2341" s="474"/>
      <c r="B2341" s="474"/>
      <c r="C2341" s="474"/>
      <c r="D2341" s="475"/>
      <c r="E2341" s="475"/>
      <c r="F2341" s="476"/>
      <c r="G2341" s="475"/>
      <c r="H2341" s="474"/>
      <c r="I2341" s="477"/>
      <c r="J2341" s="477"/>
      <c r="K2341" s="858"/>
    </row>
    <row r="2342" spans="1:11" ht="16.5">
      <c r="A2342" s="474"/>
      <c r="B2342" s="474"/>
      <c r="C2342" s="474"/>
      <c r="D2342" s="475"/>
      <c r="E2342" s="475"/>
      <c r="F2342" s="476"/>
      <c r="G2342" s="475"/>
      <c r="H2342" s="474"/>
      <c r="I2342" s="477"/>
      <c r="J2342" s="477"/>
      <c r="K2342" s="858"/>
    </row>
    <row r="2343" spans="1:11" ht="16.5">
      <c r="A2343" s="474"/>
      <c r="B2343" s="474"/>
      <c r="C2343" s="474"/>
      <c r="D2343" s="475"/>
      <c r="E2343" s="475"/>
      <c r="F2343" s="476"/>
      <c r="G2343" s="475"/>
      <c r="H2343" s="474"/>
      <c r="I2343" s="477"/>
      <c r="J2343" s="477"/>
      <c r="K2343" s="858"/>
    </row>
    <row r="2344" spans="1:11" ht="16.5">
      <c r="A2344" s="474"/>
      <c r="B2344" s="474"/>
      <c r="C2344" s="474"/>
      <c r="D2344" s="475"/>
      <c r="E2344" s="475"/>
      <c r="F2344" s="476"/>
      <c r="G2344" s="475"/>
      <c r="H2344" s="474"/>
      <c r="I2344" s="477"/>
      <c r="J2344" s="477"/>
      <c r="K2344" s="858"/>
    </row>
    <row r="2345" spans="1:11" ht="16.5">
      <c r="A2345" s="474"/>
      <c r="B2345" s="474"/>
      <c r="C2345" s="474"/>
      <c r="D2345" s="475"/>
      <c r="E2345" s="475"/>
      <c r="F2345" s="476"/>
      <c r="G2345" s="475"/>
      <c r="H2345" s="474"/>
      <c r="I2345" s="477"/>
      <c r="J2345" s="477"/>
      <c r="K2345" s="858"/>
    </row>
    <row r="2346" spans="1:11" ht="16.5">
      <c r="A2346" s="474"/>
      <c r="B2346" s="474"/>
      <c r="C2346" s="474"/>
      <c r="D2346" s="475"/>
      <c r="E2346" s="475"/>
      <c r="F2346" s="476"/>
      <c r="G2346" s="475"/>
      <c r="H2346" s="474"/>
      <c r="I2346" s="477"/>
      <c r="J2346" s="477"/>
      <c r="K2346" s="858"/>
    </row>
    <row r="2347" spans="1:11" ht="16.5">
      <c r="A2347" s="474"/>
      <c r="B2347" s="474"/>
      <c r="C2347" s="474"/>
      <c r="D2347" s="475"/>
      <c r="E2347" s="475"/>
      <c r="F2347" s="476"/>
      <c r="G2347" s="475"/>
      <c r="H2347" s="474"/>
      <c r="I2347" s="477"/>
      <c r="J2347" s="477"/>
      <c r="K2347" s="858"/>
    </row>
    <row r="2348" spans="1:11" ht="16.5">
      <c r="A2348" s="474"/>
      <c r="B2348" s="474"/>
      <c r="C2348" s="474"/>
      <c r="D2348" s="475"/>
      <c r="E2348" s="475"/>
      <c r="F2348" s="476"/>
      <c r="G2348" s="475"/>
      <c r="H2348" s="474"/>
      <c r="I2348" s="477"/>
      <c r="J2348" s="477"/>
      <c r="K2348" s="858"/>
    </row>
    <row r="2349" spans="1:11" ht="16.5">
      <c r="A2349" s="474"/>
      <c r="B2349" s="474"/>
      <c r="C2349" s="474"/>
      <c r="D2349" s="475"/>
      <c r="E2349" s="475"/>
      <c r="F2349" s="476"/>
      <c r="G2349" s="475"/>
      <c r="H2349" s="474"/>
      <c r="I2349" s="477"/>
      <c r="J2349" s="477"/>
      <c r="K2349" s="858"/>
    </row>
    <row r="2350" spans="1:11" ht="16.5">
      <c r="A2350" s="474"/>
      <c r="B2350" s="474"/>
      <c r="C2350" s="474"/>
      <c r="D2350" s="475"/>
      <c r="E2350" s="475"/>
      <c r="F2350" s="476"/>
      <c r="G2350" s="475"/>
      <c r="H2350" s="474"/>
      <c r="I2350" s="477"/>
      <c r="J2350" s="477"/>
      <c r="K2350" s="858"/>
    </row>
    <row r="2351" spans="1:11" ht="16.5">
      <c r="A2351" s="474"/>
      <c r="B2351" s="474"/>
      <c r="C2351" s="474"/>
      <c r="D2351" s="475"/>
      <c r="E2351" s="475"/>
      <c r="F2351" s="476"/>
      <c r="G2351" s="475"/>
      <c r="H2351" s="474"/>
      <c r="I2351" s="477"/>
      <c r="J2351" s="477"/>
      <c r="K2351" s="858"/>
    </row>
    <row r="2352" spans="1:11" ht="16.5">
      <c r="A2352" s="474"/>
      <c r="B2352" s="474"/>
      <c r="C2352" s="474"/>
      <c r="D2352" s="475"/>
      <c r="E2352" s="475"/>
      <c r="F2352" s="476"/>
      <c r="G2352" s="475"/>
      <c r="H2352" s="474"/>
      <c r="I2352" s="477"/>
      <c r="J2352" s="477"/>
      <c r="K2352" s="858"/>
    </row>
    <row r="2353" spans="1:11" ht="16.5">
      <c r="A2353" s="474"/>
      <c r="B2353" s="474"/>
      <c r="C2353" s="474"/>
      <c r="D2353" s="475"/>
      <c r="E2353" s="475"/>
      <c r="F2353" s="476"/>
      <c r="G2353" s="475"/>
      <c r="H2353" s="474"/>
      <c r="I2353" s="477"/>
      <c r="J2353" s="477"/>
      <c r="K2353" s="858"/>
    </row>
    <row r="2354" spans="1:11" ht="16.5">
      <c r="A2354" s="474"/>
      <c r="B2354" s="474"/>
      <c r="C2354" s="474"/>
      <c r="D2354" s="475"/>
      <c r="E2354" s="475"/>
      <c r="F2354" s="476"/>
      <c r="G2354" s="475"/>
      <c r="H2354" s="474"/>
      <c r="I2354" s="477"/>
      <c r="J2354" s="477"/>
      <c r="K2354" s="858"/>
    </row>
    <row r="2355" spans="1:11" ht="16.5">
      <c r="A2355" s="474"/>
      <c r="B2355" s="474"/>
      <c r="C2355" s="474"/>
      <c r="D2355" s="475"/>
      <c r="E2355" s="475"/>
      <c r="F2355" s="476"/>
      <c r="G2355" s="475"/>
      <c r="H2355" s="474"/>
      <c r="I2355" s="477"/>
      <c r="J2355" s="477"/>
      <c r="K2355" s="858"/>
    </row>
    <row r="2356" spans="1:11" ht="16.5">
      <c r="A2356" s="474"/>
      <c r="B2356" s="474"/>
      <c r="C2356" s="474"/>
      <c r="D2356" s="475"/>
      <c r="E2356" s="475"/>
      <c r="F2356" s="476"/>
      <c r="G2356" s="475"/>
      <c r="H2356" s="474"/>
      <c r="I2356" s="477"/>
      <c r="J2356" s="477"/>
      <c r="K2356" s="858"/>
    </row>
    <row r="2357" spans="1:11" ht="16.5">
      <c r="A2357" s="474"/>
      <c r="B2357" s="474"/>
      <c r="C2357" s="474"/>
      <c r="D2357" s="475"/>
      <c r="E2357" s="475"/>
      <c r="F2357" s="476"/>
      <c r="G2357" s="475"/>
      <c r="H2357" s="474"/>
      <c r="I2357" s="477"/>
      <c r="J2357" s="477"/>
      <c r="K2357" s="858"/>
    </row>
    <row r="2358" spans="1:11" ht="16.5">
      <c r="A2358" s="474"/>
      <c r="B2358" s="474"/>
      <c r="C2358" s="474"/>
      <c r="D2358" s="475"/>
      <c r="E2358" s="475"/>
      <c r="F2358" s="476"/>
      <c r="G2358" s="475"/>
      <c r="H2358" s="474"/>
      <c r="I2358" s="477"/>
      <c r="J2358" s="477"/>
      <c r="K2358" s="858"/>
    </row>
    <row r="2359" spans="1:11" ht="16.5">
      <c r="A2359" s="474"/>
      <c r="B2359" s="474"/>
      <c r="C2359" s="474"/>
      <c r="D2359" s="475"/>
      <c r="E2359" s="475"/>
      <c r="F2359" s="476"/>
      <c r="G2359" s="475"/>
      <c r="H2359" s="474"/>
      <c r="I2359" s="477"/>
      <c r="J2359" s="477"/>
      <c r="K2359" s="858"/>
    </row>
    <row r="2360" spans="1:11" ht="16.5">
      <c r="A2360" s="474"/>
      <c r="B2360" s="474"/>
      <c r="C2360" s="474"/>
      <c r="D2360" s="475"/>
      <c r="E2360" s="475"/>
      <c r="F2360" s="476"/>
      <c r="G2360" s="475"/>
      <c r="H2360" s="474"/>
      <c r="I2360" s="477"/>
      <c r="J2360" s="477"/>
      <c r="K2360" s="858"/>
    </row>
    <row r="2361" spans="1:11" ht="16.5">
      <c r="A2361" s="474"/>
      <c r="B2361" s="474"/>
      <c r="C2361" s="474"/>
      <c r="D2361" s="475"/>
      <c r="E2361" s="475"/>
      <c r="F2361" s="476"/>
      <c r="G2361" s="475"/>
      <c r="H2361" s="474"/>
      <c r="I2361" s="477"/>
      <c r="J2361" s="477"/>
      <c r="K2361" s="858"/>
    </row>
    <row r="2362" spans="1:11" ht="16.5">
      <c r="A2362" s="474"/>
      <c r="B2362" s="474"/>
      <c r="C2362" s="474"/>
      <c r="D2362" s="475"/>
      <c r="E2362" s="475"/>
      <c r="F2362" s="476"/>
      <c r="G2362" s="475"/>
      <c r="H2362" s="474"/>
      <c r="I2362" s="477"/>
      <c r="J2362" s="477"/>
      <c r="K2362" s="858"/>
    </row>
    <row r="2363" spans="1:11" ht="16.5">
      <c r="A2363" s="474"/>
      <c r="B2363" s="474"/>
      <c r="C2363" s="474"/>
      <c r="D2363" s="475"/>
      <c r="E2363" s="475"/>
      <c r="F2363" s="476"/>
      <c r="G2363" s="475"/>
      <c r="H2363" s="474"/>
      <c r="I2363" s="477"/>
      <c r="J2363" s="477"/>
      <c r="K2363" s="858"/>
    </row>
    <row r="2364" spans="1:11" ht="16.5">
      <c r="A2364" s="474"/>
      <c r="B2364" s="474"/>
      <c r="C2364" s="474"/>
      <c r="D2364" s="475"/>
      <c r="E2364" s="475"/>
      <c r="F2364" s="476"/>
      <c r="G2364" s="475"/>
      <c r="H2364" s="474"/>
      <c r="I2364" s="477"/>
      <c r="J2364" s="477"/>
      <c r="K2364" s="858"/>
    </row>
    <row r="2365" spans="1:11" ht="16.5">
      <c r="A2365" s="474"/>
      <c r="B2365" s="474"/>
      <c r="C2365" s="474"/>
      <c r="D2365" s="475"/>
      <c r="E2365" s="475"/>
      <c r="F2365" s="476"/>
      <c r="G2365" s="475"/>
      <c r="H2365" s="474"/>
      <c r="I2365" s="477"/>
      <c r="J2365" s="477"/>
      <c r="K2365" s="858"/>
    </row>
    <row r="2366" spans="1:11" ht="16.5">
      <c r="A2366" s="474"/>
      <c r="B2366" s="474"/>
      <c r="C2366" s="474"/>
      <c r="D2366" s="475"/>
      <c r="E2366" s="475"/>
      <c r="F2366" s="476"/>
      <c r="G2366" s="475"/>
      <c r="H2366" s="474"/>
      <c r="I2366" s="477"/>
      <c r="J2366" s="477"/>
      <c r="K2366" s="858"/>
    </row>
    <row r="2367" spans="1:11" ht="16.5">
      <c r="A2367" s="474"/>
      <c r="B2367" s="474"/>
      <c r="C2367" s="474"/>
      <c r="D2367" s="475"/>
      <c r="E2367" s="475"/>
      <c r="F2367" s="476"/>
      <c r="G2367" s="475"/>
      <c r="H2367" s="474"/>
      <c r="I2367" s="477"/>
      <c r="J2367" s="477"/>
      <c r="K2367" s="858"/>
    </row>
    <row r="2368" spans="1:11" ht="16.5">
      <c r="A2368" s="474"/>
      <c r="B2368" s="474"/>
      <c r="C2368" s="474"/>
      <c r="D2368" s="475"/>
      <c r="E2368" s="475"/>
      <c r="F2368" s="476"/>
      <c r="G2368" s="475"/>
      <c r="H2368" s="474"/>
      <c r="I2368" s="477"/>
      <c r="J2368" s="477"/>
      <c r="K2368" s="858"/>
    </row>
    <row r="2369" spans="1:11" ht="16.5">
      <c r="A2369" s="474"/>
      <c r="B2369" s="474"/>
      <c r="C2369" s="474"/>
      <c r="D2369" s="475"/>
      <c r="E2369" s="475"/>
      <c r="F2369" s="476"/>
      <c r="G2369" s="475"/>
      <c r="H2369" s="474"/>
      <c r="I2369" s="477"/>
      <c r="J2369" s="477"/>
      <c r="K2369" s="858"/>
    </row>
    <row r="2370" spans="1:11" ht="16.5">
      <c r="A2370" s="474"/>
      <c r="B2370" s="474"/>
      <c r="C2370" s="474"/>
      <c r="D2370" s="475"/>
      <c r="E2370" s="475"/>
      <c r="F2370" s="476"/>
      <c r="G2370" s="475"/>
      <c r="H2370" s="474"/>
      <c r="I2370" s="477"/>
      <c r="J2370" s="477"/>
      <c r="K2370" s="858"/>
    </row>
    <row r="2371" spans="1:11" ht="16.5">
      <c r="A2371" s="474"/>
      <c r="B2371" s="474"/>
      <c r="C2371" s="474"/>
      <c r="D2371" s="475"/>
      <c r="E2371" s="475"/>
      <c r="F2371" s="476"/>
      <c r="G2371" s="475"/>
      <c r="H2371" s="474"/>
      <c r="I2371" s="477"/>
      <c r="J2371" s="477"/>
      <c r="K2371" s="858"/>
    </row>
    <row r="2372" spans="1:11" ht="16.5">
      <c r="A2372" s="474"/>
      <c r="B2372" s="474"/>
      <c r="C2372" s="474"/>
      <c r="D2372" s="475"/>
      <c r="E2372" s="475"/>
      <c r="F2372" s="476"/>
      <c r="G2372" s="475"/>
      <c r="H2372" s="474"/>
      <c r="I2372" s="477"/>
      <c r="J2372" s="477"/>
      <c r="K2372" s="858"/>
    </row>
    <row r="2373" spans="1:11" ht="16.5">
      <c r="A2373" s="474"/>
      <c r="B2373" s="474"/>
      <c r="C2373" s="474"/>
      <c r="D2373" s="475"/>
      <c r="E2373" s="475"/>
      <c r="F2373" s="476"/>
      <c r="G2373" s="475"/>
      <c r="H2373" s="474"/>
      <c r="I2373" s="477"/>
      <c r="J2373" s="477"/>
      <c r="K2373" s="858"/>
    </row>
    <row r="2374" spans="1:11" ht="16.5">
      <c r="A2374" s="474"/>
      <c r="B2374" s="474"/>
      <c r="C2374" s="474"/>
      <c r="D2374" s="475"/>
      <c r="E2374" s="475"/>
      <c r="F2374" s="476"/>
      <c r="G2374" s="475"/>
      <c r="H2374" s="474"/>
      <c r="I2374" s="477"/>
      <c r="J2374" s="477"/>
      <c r="K2374" s="858"/>
    </row>
    <row r="2375" spans="1:11" ht="16.5">
      <c r="A2375" s="474"/>
      <c r="B2375" s="474"/>
      <c r="C2375" s="474"/>
      <c r="D2375" s="475"/>
      <c r="E2375" s="475"/>
      <c r="F2375" s="476"/>
      <c r="G2375" s="475"/>
      <c r="H2375" s="474"/>
      <c r="I2375" s="477"/>
      <c r="J2375" s="477"/>
      <c r="K2375" s="858"/>
    </row>
    <row r="2376" spans="1:11" ht="16.5">
      <c r="A2376" s="474"/>
      <c r="B2376" s="474"/>
      <c r="C2376" s="474"/>
      <c r="D2376" s="475"/>
      <c r="E2376" s="475"/>
      <c r="F2376" s="476"/>
      <c r="G2376" s="475"/>
      <c r="H2376" s="474"/>
      <c r="I2376" s="477"/>
      <c r="J2376" s="477"/>
      <c r="K2376" s="858"/>
    </row>
    <row r="2377" spans="1:11" ht="16.5">
      <c r="A2377" s="474"/>
      <c r="B2377" s="474"/>
      <c r="C2377" s="474"/>
      <c r="D2377" s="475"/>
      <c r="E2377" s="475"/>
      <c r="F2377" s="476"/>
      <c r="G2377" s="475"/>
      <c r="H2377" s="474"/>
      <c r="I2377" s="477"/>
      <c r="J2377" s="477"/>
      <c r="K2377" s="858"/>
    </row>
    <row r="2378" spans="1:11" ht="16.5">
      <c r="A2378" s="474"/>
      <c r="B2378" s="474"/>
      <c r="C2378" s="474"/>
      <c r="D2378" s="475"/>
      <c r="E2378" s="475"/>
      <c r="F2378" s="476"/>
      <c r="G2378" s="475"/>
      <c r="H2378" s="474"/>
      <c r="I2378" s="477"/>
      <c r="J2378" s="477"/>
      <c r="K2378" s="858"/>
    </row>
    <row r="2379" spans="1:11" ht="16.5">
      <c r="A2379" s="474"/>
      <c r="B2379" s="474"/>
      <c r="C2379" s="474"/>
      <c r="D2379" s="475"/>
      <c r="E2379" s="475"/>
      <c r="F2379" s="476"/>
      <c r="G2379" s="475"/>
      <c r="H2379" s="474"/>
      <c r="I2379" s="477"/>
      <c r="J2379" s="477"/>
      <c r="K2379" s="858"/>
    </row>
    <row r="2380" spans="1:11" ht="16.5">
      <c r="A2380" s="474"/>
      <c r="B2380" s="474"/>
      <c r="C2380" s="474"/>
      <c r="D2380" s="475"/>
      <c r="E2380" s="475"/>
      <c r="F2380" s="476"/>
      <c r="G2380" s="475"/>
      <c r="H2380" s="474"/>
      <c r="I2380" s="477"/>
      <c r="J2380" s="477"/>
      <c r="K2380" s="858"/>
    </row>
    <row r="2381" spans="1:11" ht="16.5">
      <c r="A2381" s="474"/>
      <c r="B2381" s="474"/>
      <c r="C2381" s="474"/>
      <c r="D2381" s="475"/>
      <c r="E2381" s="475"/>
      <c r="F2381" s="476"/>
      <c r="G2381" s="475"/>
      <c r="H2381" s="474"/>
      <c r="I2381" s="477"/>
      <c r="J2381" s="477"/>
      <c r="K2381" s="858"/>
    </row>
    <row r="2382" spans="1:11" ht="16.5">
      <c r="A2382" s="474"/>
      <c r="B2382" s="474"/>
      <c r="C2382" s="474"/>
      <c r="D2382" s="475"/>
      <c r="E2382" s="475"/>
      <c r="F2382" s="476"/>
      <c r="G2382" s="475"/>
      <c r="H2382" s="474"/>
      <c r="I2382" s="477"/>
      <c r="J2382" s="477"/>
      <c r="K2382" s="858"/>
    </row>
    <row r="2383" spans="1:11" ht="16.5">
      <c r="A2383" s="474"/>
      <c r="B2383" s="474"/>
      <c r="C2383" s="474"/>
      <c r="D2383" s="475"/>
      <c r="E2383" s="475"/>
      <c r="F2383" s="476"/>
      <c r="G2383" s="475"/>
      <c r="H2383" s="474"/>
      <c r="I2383" s="477"/>
      <c r="J2383" s="477"/>
      <c r="K2383" s="858"/>
    </row>
    <row r="2384" spans="1:11" ht="16.5">
      <c r="A2384" s="474"/>
      <c r="B2384" s="474"/>
      <c r="C2384" s="474"/>
      <c r="D2384" s="475"/>
      <c r="E2384" s="475"/>
      <c r="F2384" s="476"/>
      <c r="G2384" s="475"/>
      <c r="H2384" s="474"/>
      <c r="I2384" s="477"/>
      <c r="J2384" s="477"/>
      <c r="K2384" s="858"/>
    </row>
    <row r="2385" spans="1:11" ht="16.5">
      <c r="A2385" s="474"/>
      <c r="B2385" s="474"/>
      <c r="C2385" s="474"/>
      <c r="D2385" s="475"/>
      <c r="E2385" s="475"/>
      <c r="F2385" s="476"/>
      <c r="G2385" s="475"/>
      <c r="H2385" s="474"/>
      <c r="I2385" s="477"/>
      <c r="J2385" s="477"/>
      <c r="K2385" s="858"/>
    </row>
    <row r="2386" spans="1:11" ht="16.5">
      <c r="A2386" s="474"/>
      <c r="B2386" s="474"/>
      <c r="C2386" s="474"/>
      <c r="D2386" s="475"/>
      <c r="E2386" s="475"/>
      <c r="F2386" s="476"/>
      <c r="G2386" s="475"/>
      <c r="H2386" s="474"/>
      <c r="I2386" s="477"/>
      <c r="J2386" s="477"/>
      <c r="K2386" s="858"/>
    </row>
    <row r="2387" spans="1:11" ht="16.5">
      <c r="A2387" s="474"/>
      <c r="B2387" s="474"/>
      <c r="C2387" s="474"/>
      <c r="D2387" s="475"/>
      <c r="E2387" s="475"/>
      <c r="F2387" s="476"/>
      <c r="G2387" s="475"/>
      <c r="H2387" s="474"/>
      <c r="I2387" s="477"/>
      <c r="J2387" s="477"/>
      <c r="K2387" s="858"/>
    </row>
    <row r="2388" spans="1:11" ht="16.5">
      <c r="A2388" s="474"/>
      <c r="B2388" s="474"/>
      <c r="C2388" s="474"/>
      <c r="D2388" s="475"/>
      <c r="E2388" s="475"/>
      <c r="F2388" s="476"/>
      <c r="G2388" s="475"/>
      <c r="H2388" s="474"/>
      <c r="I2388" s="477"/>
      <c r="J2388" s="477"/>
      <c r="K2388" s="858"/>
    </row>
    <row r="2389" spans="1:11" ht="16.5">
      <c r="A2389" s="474"/>
      <c r="B2389" s="474"/>
      <c r="C2389" s="474"/>
      <c r="D2389" s="475"/>
      <c r="E2389" s="475"/>
      <c r="F2389" s="476"/>
      <c r="G2389" s="475"/>
      <c r="H2389" s="474"/>
      <c r="I2389" s="477"/>
      <c r="J2389" s="477"/>
      <c r="K2389" s="858"/>
    </row>
    <row r="2390" spans="1:11" ht="16.5">
      <c r="A2390" s="474"/>
      <c r="B2390" s="474"/>
      <c r="C2390" s="474"/>
      <c r="D2390" s="475"/>
      <c r="E2390" s="475"/>
      <c r="F2390" s="476"/>
      <c r="G2390" s="475"/>
      <c r="H2390" s="474"/>
      <c r="I2390" s="477"/>
      <c r="J2390" s="477"/>
      <c r="K2390" s="858"/>
    </row>
    <row r="2391" spans="1:11" ht="16.5">
      <c r="A2391" s="474"/>
      <c r="B2391" s="474"/>
      <c r="C2391" s="474"/>
      <c r="D2391" s="475"/>
      <c r="E2391" s="475"/>
      <c r="F2391" s="476"/>
      <c r="G2391" s="475"/>
      <c r="H2391" s="474"/>
      <c r="I2391" s="477"/>
      <c r="J2391" s="477"/>
      <c r="K2391" s="858"/>
    </row>
    <row r="2392" spans="1:11" ht="16.5">
      <c r="A2392" s="474"/>
      <c r="B2392" s="474"/>
      <c r="C2392" s="474"/>
      <c r="D2392" s="475"/>
      <c r="E2392" s="475"/>
      <c r="F2392" s="476"/>
      <c r="G2392" s="475"/>
      <c r="H2392" s="474"/>
      <c r="I2392" s="477"/>
      <c r="J2392" s="477"/>
      <c r="K2392" s="858"/>
    </row>
    <row r="2393" spans="1:11" ht="16.5">
      <c r="A2393" s="474"/>
      <c r="B2393" s="474"/>
      <c r="C2393" s="474"/>
      <c r="D2393" s="475"/>
      <c r="E2393" s="475"/>
      <c r="F2393" s="476"/>
      <c r="G2393" s="475"/>
      <c r="H2393" s="474"/>
      <c r="I2393" s="477"/>
      <c r="J2393" s="477"/>
      <c r="K2393" s="858"/>
    </row>
    <row r="2394" spans="1:11" ht="16.5">
      <c r="A2394" s="474"/>
      <c r="B2394" s="474"/>
      <c r="C2394" s="474"/>
      <c r="D2394" s="475"/>
      <c r="E2394" s="475"/>
      <c r="F2394" s="476"/>
      <c r="G2394" s="475"/>
      <c r="H2394" s="474"/>
      <c r="I2394" s="477"/>
      <c r="J2394" s="477"/>
      <c r="K2394" s="858"/>
    </row>
    <row r="2395" spans="1:11" ht="16.5">
      <c r="A2395" s="474"/>
      <c r="B2395" s="474"/>
      <c r="C2395" s="474"/>
      <c r="D2395" s="475"/>
      <c r="E2395" s="475"/>
      <c r="F2395" s="476"/>
      <c r="G2395" s="475"/>
      <c r="H2395" s="474"/>
      <c r="I2395" s="477"/>
      <c r="J2395" s="477"/>
      <c r="K2395" s="858"/>
    </row>
    <row r="2396" spans="1:11" ht="16.5">
      <c r="A2396" s="474"/>
      <c r="B2396" s="474"/>
      <c r="C2396" s="474"/>
      <c r="D2396" s="475"/>
      <c r="E2396" s="475"/>
      <c r="F2396" s="476"/>
      <c r="G2396" s="475"/>
      <c r="H2396" s="474"/>
      <c r="I2396" s="477"/>
      <c r="J2396" s="477"/>
      <c r="K2396" s="858"/>
    </row>
    <row r="2397" spans="1:11" ht="16.5">
      <c r="A2397" s="474"/>
      <c r="B2397" s="474"/>
      <c r="C2397" s="474"/>
      <c r="D2397" s="475"/>
      <c r="E2397" s="475"/>
      <c r="F2397" s="476"/>
      <c r="G2397" s="475"/>
      <c r="H2397" s="474"/>
      <c r="I2397" s="477"/>
      <c r="J2397" s="477"/>
      <c r="K2397" s="858"/>
    </row>
    <row r="2398" spans="1:11" ht="16.5">
      <c r="A2398" s="474"/>
      <c r="B2398" s="474"/>
      <c r="C2398" s="474"/>
      <c r="D2398" s="475"/>
      <c r="E2398" s="475"/>
      <c r="F2398" s="476"/>
      <c r="G2398" s="475"/>
      <c r="H2398" s="474"/>
      <c r="I2398" s="477"/>
      <c r="J2398" s="477"/>
      <c r="K2398" s="858"/>
    </row>
    <row r="2399" spans="1:11" ht="16.5">
      <c r="A2399" s="474"/>
      <c r="B2399" s="474"/>
      <c r="C2399" s="474"/>
      <c r="D2399" s="475"/>
      <c r="E2399" s="475"/>
      <c r="F2399" s="476"/>
      <c r="G2399" s="475"/>
      <c r="H2399" s="474"/>
      <c r="I2399" s="477"/>
      <c r="J2399" s="477"/>
      <c r="K2399" s="858"/>
    </row>
    <row r="2400" spans="1:11" ht="16.5">
      <c r="A2400" s="474"/>
      <c r="B2400" s="474"/>
      <c r="C2400" s="474"/>
      <c r="D2400" s="475"/>
      <c r="E2400" s="475"/>
      <c r="F2400" s="476"/>
      <c r="G2400" s="475"/>
      <c r="H2400" s="474"/>
      <c r="I2400" s="477"/>
      <c r="J2400" s="477"/>
      <c r="K2400" s="858"/>
    </row>
    <row r="2401" spans="1:11" ht="16.5">
      <c r="A2401" s="474"/>
      <c r="B2401" s="474"/>
      <c r="C2401" s="474"/>
      <c r="D2401" s="475"/>
      <c r="E2401" s="475"/>
      <c r="F2401" s="476"/>
      <c r="G2401" s="475"/>
      <c r="H2401" s="474"/>
      <c r="I2401" s="477"/>
      <c r="J2401" s="477"/>
      <c r="K2401" s="858"/>
    </row>
    <row r="2402" spans="1:11" ht="16.5">
      <c r="A2402" s="474"/>
      <c r="B2402" s="474"/>
      <c r="C2402" s="474"/>
      <c r="D2402" s="475"/>
      <c r="E2402" s="475"/>
      <c r="F2402" s="476"/>
      <c r="G2402" s="475"/>
      <c r="H2402" s="474"/>
      <c r="I2402" s="477"/>
      <c r="J2402" s="477"/>
      <c r="K2402" s="858"/>
    </row>
    <row r="2403" spans="1:11" ht="16.5">
      <c r="A2403" s="474"/>
      <c r="B2403" s="474"/>
      <c r="C2403" s="474"/>
      <c r="D2403" s="475"/>
      <c r="E2403" s="475"/>
      <c r="F2403" s="476"/>
      <c r="G2403" s="475"/>
      <c r="H2403" s="474"/>
      <c r="I2403" s="477"/>
      <c r="J2403" s="477"/>
      <c r="K2403" s="858"/>
    </row>
    <row r="2404" spans="1:11" ht="16.5">
      <c r="A2404" s="474"/>
      <c r="B2404" s="474"/>
      <c r="C2404" s="474"/>
      <c r="D2404" s="475"/>
      <c r="E2404" s="475"/>
      <c r="F2404" s="476"/>
      <c r="G2404" s="475"/>
      <c r="H2404" s="474"/>
      <c r="I2404" s="477"/>
      <c r="J2404" s="477"/>
      <c r="K2404" s="858"/>
    </row>
    <row r="2405" spans="1:11" ht="16.5">
      <c r="A2405" s="474"/>
      <c r="B2405" s="474"/>
      <c r="C2405" s="474"/>
      <c r="D2405" s="475"/>
      <c r="E2405" s="475"/>
      <c r="F2405" s="476"/>
      <c r="G2405" s="475"/>
      <c r="H2405" s="474"/>
      <c r="I2405" s="477"/>
      <c r="J2405" s="477"/>
      <c r="K2405" s="858"/>
    </row>
    <row r="2406" spans="1:11" ht="16.5">
      <c r="A2406" s="474"/>
      <c r="B2406" s="474"/>
      <c r="C2406" s="474"/>
      <c r="D2406" s="475"/>
      <c r="E2406" s="475"/>
      <c r="F2406" s="476"/>
      <c r="G2406" s="475"/>
      <c r="H2406" s="474"/>
      <c r="I2406" s="477"/>
      <c r="J2406" s="477"/>
      <c r="K2406" s="858"/>
    </row>
    <row r="2407" spans="1:11" ht="16.5">
      <c r="A2407" s="474"/>
      <c r="B2407" s="474"/>
      <c r="C2407" s="474"/>
      <c r="D2407" s="475"/>
      <c r="E2407" s="475"/>
      <c r="F2407" s="476"/>
      <c r="G2407" s="475"/>
      <c r="H2407" s="474"/>
      <c r="I2407" s="477"/>
      <c r="J2407" s="477"/>
      <c r="K2407" s="858"/>
    </row>
    <row r="2408" spans="1:11" ht="16.5">
      <c r="A2408" s="474"/>
      <c r="B2408" s="474"/>
      <c r="C2408" s="474"/>
      <c r="D2408" s="475"/>
      <c r="E2408" s="475"/>
      <c r="F2408" s="476"/>
      <c r="G2408" s="475"/>
      <c r="H2408" s="474"/>
      <c r="I2408" s="477"/>
      <c r="J2408" s="477"/>
      <c r="K2408" s="858"/>
    </row>
    <row r="2409" spans="1:11" ht="16.5">
      <c r="A2409" s="474"/>
      <c r="B2409" s="474"/>
      <c r="C2409" s="474"/>
      <c r="D2409" s="475"/>
      <c r="E2409" s="475"/>
      <c r="F2409" s="476"/>
      <c r="G2409" s="475"/>
      <c r="H2409" s="474"/>
      <c r="I2409" s="477"/>
      <c r="J2409" s="477"/>
      <c r="K2409" s="858"/>
    </row>
    <row r="2410" spans="1:11" ht="16.5">
      <c r="A2410" s="474"/>
      <c r="B2410" s="474"/>
      <c r="C2410" s="474"/>
      <c r="D2410" s="475"/>
      <c r="E2410" s="475"/>
      <c r="F2410" s="476"/>
      <c r="G2410" s="475"/>
      <c r="H2410" s="474"/>
      <c r="I2410" s="477"/>
      <c r="J2410" s="477"/>
      <c r="K2410" s="858"/>
    </row>
    <row r="2411" spans="1:11" ht="16.5">
      <c r="A2411" s="474"/>
      <c r="B2411" s="474"/>
      <c r="C2411" s="474"/>
      <c r="D2411" s="475"/>
      <c r="E2411" s="475"/>
      <c r="F2411" s="476"/>
      <c r="G2411" s="475"/>
      <c r="H2411" s="474"/>
      <c r="I2411" s="477"/>
      <c r="J2411" s="477"/>
      <c r="K2411" s="858"/>
    </row>
    <row r="2412" spans="1:11" ht="16.5">
      <c r="A2412" s="474"/>
      <c r="B2412" s="474"/>
      <c r="C2412" s="474"/>
      <c r="D2412" s="475"/>
      <c r="E2412" s="475"/>
      <c r="F2412" s="476"/>
      <c r="G2412" s="475"/>
      <c r="H2412" s="474"/>
      <c r="I2412" s="477"/>
      <c r="J2412" s="477"/>
      <c r="K2412" s="858"/>
    </row>
    <row r="2413" spans="1:11" ht="16.5">
      <c r="A2413" s="474"/>
      <c r="B2413" s="474"/>
      <c r="C2413" s="474"/>
      <c r="D2413" s="475"/>
      <c r="E2413" s="475"/>
      <c r="F2413" s="476"/>
      <c r="G2413" s="475"/>
      <c r="H2413" s="474"/>
      <c r="I2413" s="477"/>
      <c r="J2413" s="477"/>
      <c r="K2413" s="858"/>
    </row>
    <row r="2414" spans="1:11" ht="16.5">
      <c r="A2414" s="474"/>
      <c r="B2414" s="474"/>
      <c r="C2414" s="474"/>
      <c r="D2414" s="475"/>
      <c r="E2414" s="475"/>
      <c r="F2414" s="476"/>
      <c r="G2414" s="475"/>
      <c r="H2414" s="474"/>
      <c r="I2414" s="477"/>
      <c r="J2414" s="477"/>
      <c r="K2414" s="858"/>
    </row>
    <row r="2415" spans="1:11" ht="16.5">
      <c r="A2415" s="474"/>
      <c r="B2415" s="474"/>
      <c r="C2415" s="474"/>
      <c r="D2415" s="475"/>
      <c r="E2415" s="475"/>
      <c r="F2415" s="476"/>
      <c r="G2415" s="475"/>
      <c r="H2415" s="474"/>
      <c r="I2415" s="477"/>
      <c r="J2415" s="477"/>
      <c r="K2415" s="858"/>
    </row>
    <row r="2416" spans="1:11" ht="16.5">
      <c r="A2416" s="474"/>
      <c r="B2416" s="474"/>
      <c r="C2416" s="474"/>
      <c r="D2416" s="475"/>
      <c r="E2416" s="475"/>
      <c r="F2416" s="476"/>
      <c r="G2416" s="475"/>
      <c r="H2416" s="474"/>
      <c r="I2416" s="477"/>
      <c r="J2416" s="477"/>
      <c r="K2416" s="858"/>
    </row>
    <row r="2417" spans="1:11" ht="16.5">
      <c r="A2417" s="474"/>
      <c r="B2417" s="474"/>
      <c r="C2417" s="474"/>
      <c r="D2417" s="475"/>
      <c r="E2417" s="475"/>
      <c r="F2417" s="476"/>
      <c r="G2417" s="475"/>
      <c r="H2417" s="474"/>
      <c r="I2417" s="477"/>
      <c r="J2417" s="477"/>
      <c r="K2417" s="858"/>
    </row>
    <row r="2418" spans="1:11" ht="16.5">
      <c r="A2418" s="474"/>
      <c r="B2418" s="474"/>
      <c r="C2418" s="474"/>
      <c r="D2418" s="475"/>
      <c r="E2418" s="475"/>
      <c r="F2418" s="476"/>
      <c r="G2418" s="475"/>
      <c r="H2418" s="474"/>
      <c r="I2418" s="477"/>
      <c r="J2418" s="477"/>
      <c r="K2418" s="858"/>
    </row>
    <row r="2419" spans="1:11" ht="16.5">
      <c r="A2419" s="474"/>
      <c r="B2419" s="474"/>
      <c r="C2419" s="474"/>
      <c r="D2419" s="475"/>
      <c r="E2419" s="475"/>
      <c r="F2419" s="476"/>
      <c r="G2419" s="475"/>
      <c r="H2419" s="474"/>
      <c r="I2419" s="477"/>
      <c r="J2419" s="477"/>
      <c r="K2419" s="858"/>
    </row>
    <row r="2420" spans="1:11" ht="16.5">
      <c r="A2420" s="474"/>
      <c r="B2420" s="474"/>
      <c r="C2420" s="474"/>
      <c r="D2420" s="475"/>
      <c r="E2420" s="475"/>
      <c r="F2420" s="476"/>
      <c r="G2420" s="475"/>
      <c r="H2420" s="474"/>
      <c r="I2420" s="477"/>
      <c r="J2420" s="477"/>
      <c r="K2420" s="858"/>
    </row>
    <row r="2421" spans="1:11" ht="16.5">
      <c r="A2421" s="474"/>
      <c r="B2421" s="474"/>
      <c r="C2421" s="474"/>
      <c r="D2421" s="475"/>
      <c r="E2421" s="475"/>
      <c r="F2421" s="476"/>
      <c r="G2421" s="475"/>
      <c r="H2421" s="474"/>
      <c r="I2421" s="477"/>
      <c r="J2421" s="477"/>
      <c r="K2421" s="858"/>
    </row>
    <row r="2422" spans="1:11" ht="16.5">
      <c r="A2422" s="474"/>
      <c r="B2422" s="474"/>
      <c r="C2422" s="474"/>
      <c r="D2422" s="475"/>
      <c r="E2422" s="475"/>
      <c r="F2422" s="476"/>
      <c r="G2422" s="475"/>
      <c r="H2422" s="474"/>
      <c r="I2422" s="477"/>
      <c r="J2422" s="477"/>
      <c r="K2422" s="858"/>
    </row>
    <row r="2423" spans="1:11" ht="16.5">
      <c r="A2423" s="474"/>
      <c r="B2423" s="474"/>
      <c r="C2423" s="474"/>
      <c r="D2423" s="475"/>
      <c r="E2423" s="475"/>
      <c r="F2423" s="476"/>
      <c r="G2423" s="475"/>
      <c r="H2423" s="474"/>
      <c r="I2423" s="477"/>
      <c r="J2423" s="477"/>
      <c r="K2423" s="858"/>
    </row>
    <row r="2424" spans="1:11" ht="16.5">
      <c r="A2424" s="474"/>
      <c r="B2424" s="474"/>
      <c r="C2424" s="474"/>
      <c r="D2424" s="475"/>
      <c r="E2424" s="475"/>
      <c r="F2424" s="476"/>
      <c r="G2424" s="475"/>
      <c r="H2424" s="474"/>
      <c r="I2424" s="477"/>
      <c r="J2424" s="477"/>
      <c r="K2424" s="858"/>
    </row>
    <row r="2425" spans="1:11" ht="16.5">
      <c r="A2425" s="474"/>
      <c r="B2425" s="474"/>
      <c r="C2425" s="474"/>
      <c r="D2425" s="475"/>
      <c r="E2425" s="475"/>
      <c r="F2425" s="476"/>
      <c r="G2425" s="475"/>
      <c r="H2425" s="474"/>
      <c r="I2425" s="477"/>
      <c r="J2425" s="477"/>
      <c r="K2425" s="858"/>
    </row>
    <row r="2426" spans="1:11" ht="16.5">
      <c r="A2426" s="474"/>
      <c r="B2426" s="474"/>
      <c r="C2426" s="474"/>
      <c r="D2426" s="475"/>
      <c r="E2426" s="475"/>
      <c r="F2426" s="476"/>
      <c r="G2426" s="475"/>
      <c r="H2426" s="474"/>
      <c r="I2426" s="477"/>
      <c r="J2426" s="477"/>
      <c r="K2426" s="858"/>
    </row>
    <row r="2427" spans="1:11" ht="16.5">
      <c r="A2427" s="474"/>
      <c r="B2427" s="474"/>
      <c r="C2427" s="474"/>
      <c r="D2427" s="475"/>
      <c r="E2427" s="475"/>
      <c r="F2427" s="476"/>
      <c r="G2427" s="475"/>
      <c r="H2427" s="474"/>
      <c r="I2427" s="477"/>
      <c r="J2427" s="477"/>
      <c r="K2427" s="858"/>
    </row>
    <row r="2428" spans="1:11" ht="16.5">
      <c r="A2428" s="474"/>
      <c r="B2428" s="474"/>
      <c r="C2428" s="474"/>
      <c r="D2428" s="475"/>
      <c r="E2428" s="475"/>
      <c r="F2428" s="476"/>
      <c r="G2428" s="475"/>
      <c r="H2428" s="474"/>
      <c r="I2428" s="477"/>
      <c r="J2428" s="477"/>
      <c r="K2428" s="858"/>
    </row>
    <row r="2429" spans="1:11" ht="16.5">
      <c r="A2429" s="474"/>
      <c r="B2429" s="474"/>
      <c r="C2429" s="474"/>
      <c r="D2429" s="475"/>
      <c r="E2429" s="475"/>
      <c r="F2429" s="476"/>
      <c r="G2429" s="475"/>
      <c r="H2429" s="474"/>
      <c r="I2429" s="477"/>
      <c r="J2429" s="477"/>
      <c r="K2429" s="858"/>
    </row>
    <row r="2430" spans="1:11" ht="16.5">
      <c r="A2430" s="474"/>
      <c r="B2430" s="474"/>
      <c r="C2430" s="474"/>
      <c r="D2430" s="475"/>
      <c r="E2430" s="475"/>
      <c r="F2430" s="476"/>
      <c r="G2430" s="475"/>
      <c r="H2430" s="474"/>
      <c r="I2430" s="477"/>
      <c r="J2430" s="477"/>
      <c r="K2430" s="858"/>
    </row>
    <row r="2431" spans="1:11" ht="16.5">
      <c r="A2431" s="474"/>
      <c r="B2431" s="474"/>
      <c r="C2431" s="474"/>
      <c r="D2431" s="475"/>
      <c r="E2431" s="475"/>
      <c r="F2431" s="476"/>
      <c r="G2431" s="475"/>
      <c r="H2431" s="474"/>
      <c r="I2431" s="477"/>
      <c r="J2431" s="477"/>
      <c r="K2431" s="858"/>
    </row>
    <row r="2432" spans="1:11" ht="16.5">
      <c r="A2432" s="474"/>
      <c r="B2432" s="474"/>
      <c r="C2432" s="474"/>
      <c r="D2432" s="475"/>
      <c r="E2432" s="475"/>
      <c r="F2432" s="476"/>
      <c r="G2432" s="475"/>
      <c r="H2432" s="474"/>
      <c r="I2432" s="477"/>
      <c r="J2432" s="477"/>
      <c r="K2432" s="858"/>
    </row>
    <row r="2433" spans="1:11" ht="16.5">
      <c r="A2433" s="474"/>
      <c r="B2433" s="474"/>
      <c r="C2433" s="474"/>
      <c r="D2433" s="475"/>
      <c r="E2433" s="475"/>
      <c r="F2433" s="476"/>
      <c r="G2433" s="475"/>
      <c r="H2433" s="474"/>
      <c r="I2433" s="477"/>
      <c r="J2433" s="477"/>
      <c r="K2433" s="858"/>
    </row>
    <row r="2434" spans="1:11" ht="16.5">
      <c r="A2434" s="474"/>
      <c r="B2434" s="474"/>
      <c r="C2434" s="474"/>
      <c r="D2434" s="475"/>
      <c r="E2434" s="475"/>
      <c r="F2434" s="476"/>
      <c r="G2434" s="475"/>
      <c r="H2434" s="474"/>
      <c r="I2434" s="477"/>
      <c r="J2434" s="477"/>
      <c r="K2434" s="858"/>
    </row>
    <row r="2435" spans="1:11" ht="15" customHeight="1">
      <c r="J2435" s="178"/>
      <c r="K2435" s="858"/>
    </row>
    <row r="2436" spans="1:11" ht="15" customHeight="1">
      <c r="J2436" s="178"/>
      <c r="K2436" s="858"/>
    </row>
    <row r="2437" spans="1:11" ht="15" customHeight="1">
      <c r="J2437" s="178"/>
      <c r="K2437" s="858"/>
    </row>
    <row r="2438" spans="1:11" ht="15" customHeight="1">
      <c r="J2438" s="178"/>
      <c r="K2438" s="858"/>
    </row>
    <row r="2439" spans="1:11" ht="15" customHeight="1">
      <c r="J2439" s="178"/>
      <c r="K2439" s="858"/>
    </row>
    <row r="2440" spans="1:11" ht="15" customHeight="1">
      <c r="J2440" s="178"/>
      <c r="K2440" s="858"/>
    </row>
    <row r="2441" spans="1:11" ht="15" customHeight="1">
      <c r="J2441" s="178"/>
      <c r="K2441" s="858"/>
    </row>
    <row r="2442" spans="1:11" ht="15" customHeight="1">
      <c r="J2442" s="178"/>
      <c r="K2442" s="858"/>
    </row>
    <row r="2443" spans="1:11" ht="15" customHeight="1">
      <c r="J2443" s="178"/>
      <c r="K2443" s="858"/>
    </row>
    <row r="2444" spans="1:11" ht="15" customHeight="1">
      <c r="J2444" s="178"/>
      <c r="K2444" s="858"/>
    </row>
    <row r="2445" spans="1:11" ht="15" customHeight="1">
      <c r="J2445" s="178"/>
      <c r="K2445" s="858"/>
    </row>
    <row r="2446" spans="1:11" ht="15" customHeight="1">
      <c r="J2446" s="178"/>
      <c r="K2446" s="858"/>
    </row>
    <row r="2447" spans="1:11" ht="15" customHeight="1">
      <c r="J2447" s="178"/>
      <c r="K2447" s="858"/>
    </row>
    <row r="2448" spans="1:11" ht="15" customHeight="1">
      <c r="J2448" s="178"/>
      <c r="K2448" s="858"/>
    </row>
    <row r="2449" spans="10:11" ht="15" customHeight="1">
      <c r="J2449" s="178"/>
      <c r="K2449" s="858"/>
    </row>
    <row r="2450" spans="10:11" ht="15" customHeight="1">
      <c r="J2450" s="178"/>
      <c r="K2450" s="858"/>
    </row>
    <row r="2451" spans="10:11" ht="15" customHeight="1">
      <c r="J2451" s="178"/>
      <c r="K2451" s="858"/>
    </row>
    <row r="2452" spans="10:11" ht="15" customHeight="1">
      <c r="J2452" s="178"/>
      <c r="K2452" s="858"/>
    </row>
    <row r="2453" spans="10:11" ht="15" customHeight="1">
      <c r="J2453" s="178"/>
      <c r="K2453" s="858"/>
    </row>
    <row r="2454" spans="10:11" ht="15" customHeight="1">
      <c r="J2454" s="178"/>
      <c r="K2454" s="858"/>
    </row>
    <row r="2455" spans="10:11" ht="15" customHeight="1">
      <c r="J2455" s="178"/>
      <c r="K2455" s="858"/>
    </row>
    <row r="2456" spans="10:11" ht="15" customHeight="1">
      <c r="J2456" s="178"/>
      <c r="K2456" s="858"/>
    </row>
    <row r="2457" spans="10:11" ht="15" customHeight="1">
      <c r="J2457" s="178"/>
      <c r="K2457" s="858"/>
    </row>
    <row r="2458" spans="10:11" ht="15" customHeight="1">
      <c r="J2458" s="178"/>
      <c r="K2458" s="858"/>
    </row>
    <row r="2459" spans="10:11" ht="15" customHeight="1">
      <c r="J2459" s="178"/>
      <c r="K2459" s="858"/>
    </row>
    <row r="2460" spans="10:11" ht="15" customHeight="1">
      <c r="J2460" s="178"/>
      <c r="K2460" s="858"/>
    </row>
    <row r="2461" spans="10:11" ht="15" customHeight="1">
      <c r="J2461" s="178"/>
      <c r="K2461" s="858"/>
    </row>
    <row r="2462" spans="10:11" ht="15" customHeight="1">
      <c r="J2462" s="178"/>
      <c r="K2462" s="858"/>
    </row>
    <row r="2463" spans="10:11" ht="15" customHeight="1">
      <c r="J2463" s="178"/>
      <c r="K2463" s="858"/>
    </row>
    <row r="2464" spans="10:11" ht="15" customHeight="1">
      <c r="J2464" s="178"/>
      <c r="K2464" s="858"/>
    </row>
    <row r="2465" spans="10:11" ht="15" customHeight="1">
      <c r="J2465" s="178"/>
      <c r="K2465" s="858"/>
    </row>
    <row r="2466" spans="10:11" ht="15" customHeight="1">
      <c r="J2466" s="178"/>
      <c r="K2466" s="858"/>
    </row>
    <row r="2467" spans="10:11" ht="15" customHeight="1">
      <c r="J2467" s="178"/>
      <c r="K2467" s="858"/>
    </row>
    <row r="2468" spans="10:11" ht="15" customHeight="1">
      <c r="J2468" s="178"/>
      <c r="K2468" s="858"/>
    </row>
    <row r="2469" spans="10:11" ht="15" customHeight="1">
      <c r="J2469" s="178"/>
      <c r="K2469" s="858"/>
    </row>
    <row r="2470" spans="10:11" ht="15" customHeight="1">
      <c r="J2470" s="178"/>
      <c r="K2470" s="858"/>
    </row>
    <row r="2471" spans="10:11" ht="15" customHeight="1">
      <c r="J2471" s="178"/>
      <c r="K2471" s="858"/>
    </row>
    <row r="2472" spans="10:11" ht="15" customHeight="1">
      <c r="J2472" s="178"/>
      <c r="K2472" s="858"/>
    </row>
    <row r="2473" spans="10:11" ht="15" customHeight="1">
      <c r="J2473" s="178"/>
      <c r="K2473" s="858"/>
    </row>
    <row r="2474" spans="10:11" ht="15" customHeight="1">
      <c r="J2474" s="178"/>
      <c r="K2474" s="858"/>
    </row>
    <row r="2475" spans="10:11" ht="15" customHeight="1">
      <c r="J2475" s="178"/>
      <c r="K2475" s="858"/>
    </row>
    <row r="2476" spans="10:11" ht="15" customHeight="1">
      <c r="J2476" s="178"/>
      <c r="K2476" s="858"/>
    </row>
    <row r="2477" spans="10:11" ht="15" customHeight="1">
      <c r="J2477" s="178"/>
      <c r="K2477" s="858"/>
    </row>
    <row r="2478" spans="10:11" ht="15" customHeight="1">
      <c r="J2478" s="178"/>
      <c r="K2478" s="858"/>
    </row>
    <row r="2479" spans="10:11" ht="15" customHeight="1">
      <c r="J2479" s="178"/>
      <c r="K2479" s="858"/>
    </row>
    <row r="2480" spans="10:11" ht="15" customHeight="1">
      <c r="J2480" s="178"/>
      <c r="K2480" s="858"/>
    </row>
    <row r="2481" spans="10:11" ht="15" customHeight="1">
      <c r="J2481" s="178"/>
      <c r="K2481" s="858"/>
    </row>
    <row r="2482" spans="10:11" ht="15" customHeight="1">
      <c r="J2482" s="178"/>
      <c r="K2482" s="858"/>
    </row>
    <row r="2483" spans="10:11" ht="15" customHeight="1">
      <c r="J2483" s="178"/>
      <c r="K2483" s="858"/>
    </row>
    <row r="2484" spans="10:11" ht="15" customHeight="1">
      <c r="J2484" s="178"/>
      <c r="K2484" s="858"/>
    </row>
    <row r="2485" spans="10:11" ht="15" customHeight="1">
      <c r="J2485" s="178"/>
      <c r="K2485" s="858"/>
    </row>
    <row r="2486" spans="10:11" ht="15" customHeight="1">
      <c r="J2486" s="178"/>
      <c r="K2486" s="858"/>
    </row>
    <row r="2487" spans="10:11" ht="15" customHeight="1">
      <c r="J2487" s="178"/>
      <c r="K2487" s="858"/>
    </row>
    <row r="2488" spans="10:11" ht="15" customHeight="1">
      <c r="J2488" s="178"/>
      <c r="K2488" s="858"/>
    </row>
    <row r="2489" spans="10:11" ht="15" customHeight="1">
      <c r="J2489" s="178"/>
      <c r="K2489" s="858"/>
    </row>
    <row r="2490" spans="10:11" ht="15" customHeight="1">
      <c r="J2490" s="178"/>
      <c r="K2490" s="858"/>
    </row>
    <row r="2491" spans="10:11" ht="15" customHeight="1">
      <c r="J2491" s="178"/>
      <c r="K2491" s="858"/>
    </row>
    <row r="2492" spans="10:11" ht="15" customHeight="1">
      <c r="J2492" s="178"/>
      <c r="K2492" s="858"/>
    </row>
    <row r="2493" spans="10:11" ht="15" customHeight="1">
      <c r="J2493" s="178"/>
      <c r="K2493" s="858"/>
    </row>
    <row r="2494" spans="10:11" ht="15" customHeight="1">
      <c r="J2494" s="178"/>
      <c r="K2494" s="858"/>
    </row>
    <row r="2495" spans="10:11" ht="15" customHeight="1">
      <c r="J2495" s="178"/>
      <c r="K2495" s="858"/>
    </row>
    <row r="2496" spans="10:11" ht="15" customHeight="1">
      <c r="J2496" s="178"/>
      <c r="K2496" s="858"/>
    </row>
    <row r="2497" spans="10:11" ht="15" customHeight="1">
      <c r="J2497" s="178"/>
      <c r="K2497" s="858"/>
    </row>
    <row r="2498" spans="10:11" ht="15" customHeight="1">
      <c r="J2498" s="178"/>
      <c r="K2498" s="858"/>
    </row>
    <row r="2499" spans="10:11" ht="15" customHeight="1">
      <c r="J2499" s="178"/>
      <c r="K2499" s="858"/>
    </row>
    <row r="2500" spans="10:11" ht="15" customHeight="1">
      <c r="J2500" s="178"/>
      <c r="K2500" s="858"/>
    </row>
    <row r="2501" spans="10:11" ht="15" customHeight="1">
      <c r="J2501" s="178"/>
      <c r="K2501" s="858"/>
    </row>
    <row r="2502" spans="10:11" ht="15" customHeight="1">
      <c r="J2502" s="178"/>
      <c r="K2502" s="858"/>
    </row>
    <row r="2503" spans="10:11" ht="15" customHeight="1">
      <c r="J2503" s="178"/>
      <c r="K2503" s="858"/>
    </row>
    <row r="2504" spans="10:11" ht="15" customHeight="1">
      <c r="J2504" s="178"/>
      <c r="K2504" s="858"/>
    </row>
    <row r="2505" spans="10:11" ht="15" customHeight="1">
      <c r="J2505" s="178"/>
      <c r="K2505" s="858"/>
    </row>
    <row r="2506" spans="10:11" ht="15" customHeight="1">
      <c r="J2506" s="178"/>
      <c r="K2506" s="858"/>
    </row>
    <row r="2507" spans="10:11" ht="15" customHeight="1">
      <c r="J2507" s="178"/>
      <c r="K2507" s="858"/>
    </row>
    <row r="2508" spans="10:11" ht="15" customHeight="1">
      <c r="J2508" s="178"/>
      <c r="K2508" s="858"/>
    </row>
    <row r="2509" spans="10:11" ht="15" customHeight="1">
      <c r="J2509" s="178"/>
      <c r="K2509" s="858"/>
    </row>
    <row r="2510" spans="10:11" ht="15" customHeight="1">
      <c r="J2510" s="178"/>
      <c r="K2510" s="858"/>
    </row>
    <row r="2511" spans="10:11" ht="15" customHeight="1">
      <c r="J2511" s="178"/>
      <c r="K2511" s="858"/>
    </row>
    <row r="2512" spans="10:11" ht="15" customHeight="1">
      <c r="J2512" s="178"/>
      <c r="K2512" s="858"/>
    </row>
    <row r="2513" spans="10:11" ht="15" customHeight="1">
      <c r="J2513" s="178"/>
      <c r="K2513" s="858"/>
    </row>
    <row r="2514" spans="10:11" ht="15" customHeight="1">
      <c r="J2514" s="178"/>
      <c r="K2514" s="858"/>
    </row>
    <row r="2515" spans="10:11" ht="15" customHeight="1">
      <c r="J2515" s="178"/>
      <c r="K2515" s="858"/>
    </row>
    <row r="2516" spans="10:11" ht="15" customHeight="1">
      <c r="J2516" s="178"/>
      <c r="K2516" s="858"/>
    </row>
    <row r="2517" spans="10:11" ht="15" customHeight="1">
      <c r="J2517" s="178"/>
      <c r="K2517" s="858"/>
    </row>
    <row r="2518" spans="10:11" ht="15" customHeight="1">
      <c r="J2518" s="178"/>
      <c r="K2518" s="858"/>
    </row>
    <row r="2519" spans="10:11" ht="15" customHeight="1">
      <c r="J2519" s="178"/>
      <c r="K2519" s="858"/>
    </row>
    <row r="2520" spans="10:11" ht="15" customHeight="1">
      <c r="J2520" s="178"/>
      <c r="K2520" s="858"/>
    </row>
    <row r="2521" spans="10:11" ht="15" customHeight="1">
      <c r="J2521" s="178"/>
      <c r="K2521" s="858"/>
    </row>
    <row r="2522" spans="10:11" ht="15" customHeight="1">
      <c r="J2522" s="178"/>
      <c r="K2522" s="858"/>
    </row>
    <row r="2523" spans="10:11" ht="15" customHeight="1">
      <c r="J2523" s="178"/>
      <c r="K2523" s="858"/>
    </row>
    <row r="2524" spans="10:11" ht="15" customHeight="1">
      <c r="J2524" s="178"/>
      <c r="K2524" s="858"/>
    </row>
    <row r="2525" spans="10:11" ht="15" customHeight="1">
      <c r="J2525" s="178"/>
      <c r="K2525" s="858"/>
    </row>
    <row r="2526" spans="10:11" ht="15" customHeight="1">
      <c r="J2526" s="178"/>
      <c r="K2526" s="858"/>
    </row>
    <row r="2527" spans="10:11" ht="15" customHeight="1">
      <c r="J2527" s="178"/>
      <c r="K2527" s="858"/>
    </row>
    <row r="2528" spans="10:11" ht="15" customHeight="1">
      <c r="J2528" s="178"/>
      <c r="K2528" s="858"/>
    </row>
    <row r="2529" spans="10:11" ht="15" customHeight="1">
      <c r="J2529" s="178"/>
      <c r="K2529" s="858"/>
    </row>
    <row r="2530" spans="10:11" ht="15" customHeight="1">
      <c r="J2530" s="178"/>
      <c r="K2530" s="858"/>
    </row>
    <row r="2531" spans="10:11" ht="15" customHeight="1">
      <c r="J2531" s="178"/>
      <c r="K2531" s="858"/>
    </row>
    <row r="2532" spans="10:11" ht="15" customHeight="1">
      <c r="J2532" s="178"/>
      <c r="K2532" s="858"/>
    </row>
    <row r="2533" spans="10:11" ht="15" customHeight="1">
      <c r="J2533" s="178"/>
      <c r="K2533" s="858"/>
    </row>
    <row r="2534" spans="10:11" ht="15" customHeight="1">
      <c r="J2534" s="178"/>
      <c r="K2534" s="858"/>
    </row>
    <row r="2535" spans="10:11" ht="15" customHeight="1">
      <c r="J2535" s="178"/>
      <c r="K2535" s="858"/>
    </row>
    <row r="2536" spans="10:11" ht="15" customHeight="1">
      <c r="J2536" s="178"/>
      <c r="K2536" s="858"/>
    </row>
    <row r="2537" spans="10:11" ht="15" customHeight="1">
      <c r="J2537" s="178"/>
      <c r="K2537" s="858"/>
    </row>
    <row r="2538" spans="10:11" ht="15" customHeight="1">
      <c r="J2538" s="178"/>
      <c r="K2538" s="858"/>
    </row>
    <row r="2539" spans="10:11" ht="15" customHeight="1">
      <c r="J2539" s="178"/>
      <c r="K2539" s="858"/>
    </row>
    <row r="2540" spans="10:11" ht="15" customHeight="1">
      <c r="J2540" s="178"/>
      <c r="K2540" s="858"/>
    </row>
    <row r="2541" spans="10:11" ht="15" customHeight="1">
      <c r="J2541" s="178"/>
      <c r="K2541" s="858"/>
    </row>
    <row r="2542" spans="10:11" ht="15" customHeight="1">
      <c r="J2542" s="178"/>
      <c r="K2542" s="858"/>
    </row>
    <row r="2543" spans="10:11" ht="15" customHeight="1">
      <c r="J2543" s="178"/>
      <c r="K2543" s="858"/>
    </row>
    <row r="2544" spans="10:11" ht="15" customHeight="1">
      <c r="J2544" s="178"/>
      <c r="K2544" s="858"/>
    </row>
    <row r="2545" spans="10:11" ht="15" customHeight="1">
      <c r="J2545" s="178"/>
      <c r="K2545" s="858"/>
    </row>
    <row r="2546" spans="10:11" ht="15" customHeight="1">
      <c r="J2546" s="178"/>
      <c r="K2546" s="858"/>
    </row>
    <row r="2547" spans="10:11" ht="15" customHeight="1">
      <c r="J2547" s="178"/>
      <c r="K2547" s="858"/>
    </row>
    <row r="2548" spans="10:11" ht="15" customHeight="1">
      <c r="J2548" s="178"/>
      <c r="K2548" s="858"/>
    </row>
    <row r="2549" spans="10:11" ht="15" customHeight="1">
      <c r="J2549" s="178"/>
      <c r="K2549" s="858"/>
    </row>
    <row r="2550" spans="10:11" ht="15" customHeight="1">
      <c r="J2550" s="178"/>
      <c r="K2550" s="858"/>
    </row>
    <row r="2551" spans="10:11" ht="15" customHeight="1">
      <c r="J2551" s="178"/>
      <c r="K2551" s="858"/>
    </row>
    <row r="2552" spans="10:11" ht="15" customHeight="1">
      <c r="J2552" s="178"/>
      <c r="K2552" s="858"/>
    </row>
    <row r="2553" spans="10:11" ht="15" customHeight="1">
      <c r="J2553" s="178"/>
      <c r="K2553" s="858"/>
    </row>
    <row r="2554" spans="10:11" ht="15" customHeight="1">
      <c r="J2554" s="178"/>
      <c r="K2554" s="858"/>
    </row>
    <row r="2555" spans="10:11" ht="15" customHeight="1">
      <c r="J2555" s="178"/>
      <c r="K2555" s="858"/>
    </row>
    <row r="2556" spans="10:11" ht="15" customHeight="1">
      <c r="J2556" s="178"/>
      <c r="K2556" s="858"/>
    </row>
    <row r="2557" spans="10:11" ht="15" customHeight="1">
      <c r="J2557" s="178"/>
      <c r="K2557" s="858"/>
    </row>
    <row r="2558" spans="10:11" ht="15" customHeight="1">
      <c r="J2558" s="178"/>
      <c r="K2558" s="858"/>
    </row>
    <row r="2559" spans="10:11" ht="15" customHeight="1">
      <c r="J2559" s="178"/>
      <c r="K2559" s="858"/>
    </row>
    <row r="2560" spans="10:11" ht="15" customHeight="1">
      <c r="J2560" s="178"/>
      <c r="K2560" s="858"/>
    </row>
    <row r="2561" spans="10:11" ht="15" customHeight="1">
      <c r="J2561" s="178"/>
      <c r="K2561" s="858"/>
    </row>
    <row r="2562" spans="10:11" ht="15" customHeight="1">
      <c r="J2562" s="178"/>
      <c r="K2562" s="858"/>
    </row>
    <row r="2563" spans="10:11" ht="15" customHeight="1">
      <c r="J2563" s="178"/>
      <c r="K2563" s="858"/>
    </row>
    <row r="2564" spans="10:11" ht="15" customHeight="1">
      <c r="J2564" s="178"/>
      <c r="K2564" s="858"/>
    </row>
    <row r="2565" spans="10:11" ht="15" customHeight="1">
      <c r="J2565" s="178"/>
      <c r="K2565" s="858"/>
    </row>
    <row r="2566" spans="10:11" ht="15" customHeight="1">
      <c r="J2566" s="178"/>
      <c r="K2566" s="858"/>
    </row>
    <row r="2567" spans="10:11" ht="15" customHeight="1">
      <c r="J2567" s="178"/>
      <c r="K2567" s="858"/>
    </row>
    <row r="2568" spans="10:11" ht="15" customHeight="1">
      <c r="J2568" s="178"/>
      <c r="K2568" s="858"/>
    </row>
    <row r="2569" spans="10:11" ht="15" customHeight="1">
      <c r="J2569" s="178"/>
      <c r="K2569" s="858"/>
    </row>
    <row r="2570" spans="10:11" ht="15" customHeight="1">
      <c r="J2570" s="178"/>
      <c r="K2570" s="858"/>
    </row>
    <row r="2571" spans="10:11" ht="15" customHeight="1">
      <c r="J2571" s="178"/>
      <c r="K2571" s="858"/>
    </row>
    <row r="2572" spans="10:11" ht="15" customHeight="1">
      <c r="J2572" s="178"/>
      <c r="K2572" s="858"/>
    </row>
    <row r="2573" spans="10:11" ht="15" customHeight="1">
      <c r="J2573" s="178"/>
      <c r="K2573" s="858"/>
    </row>
    <row r="2574" spans="10:11" ht="15" customHeight="1">
      <c r="J2574" s="178"/>
      <c r="K2574" s="858"/>
    </row>
    <row r="2575" spans="10:11" ht="15" customHeight="1">
      <c r="J2575" s="178"/>
      <c r="K2575" s="858"/>
    </row>
    <row r="2576" spans="10:11" ht="15" customHeight="1">
      <c r="J2576" s="178"/>
      <c r="K2576" s="858"/>
    </row>
    <row r="2577" spans="10:11" ht="15" customHeight="1">
      <c r="J2577" s="178"/>
      <c r="K2577" s="858"/>
    </row>
    <row r="2578" spans="10:11" ht="15" customHeight="1">
      <c r="J2578" s="178"/>
      <c r="K2578" s="858"/>
    </row>
    <row r="2579" spans="10:11" ht="15" customHeight="1">
      <c r="J2579" s="178"/>
      <c r="K2579" s="858"/>
    </row>
    <row r="2580" spans="10:11" ht="15" customHeight="1">
      <c r="J2580" s="178"/>
      <c r="K2580" s="858"/>
    </row>
    <row r="2581" spans="10:11" ht="15" customHeight="1">
      <c r="J2581" s="178"/>
      <c r="K2581" s="858"/>
    </row>
    <row r="2582" spans="10:11" ht="15" customHeight="1">
      <c r="J2582" s="178"/>
      <c r="K2582" s="858"/>
    </row>
    <row r="2583" spans="10:11" ht="15" customHeight="1">
      <c r="J2583" s="178"/>
      <c r="K2583" s="858"/>
    </row>
    <row r="2584" spans="10:11" ht="15" customHeight="1">
      <c r="J2584" s="178"/>
      <c r="K2584" s="858"/>
    </row>
    <row r="2585" spans="10:11" ht="15" customHeight="1">
      <c r="J2585" s="178"/>
      <c r="K2585" s="858"/>
    </row>
    <row r="2586" spans="10:11" ht="15" customHeight="1">
      <c r="J2586" s="178"/>
      <c r="K2586" s="858"/>
    </row>
    <row r="2587" spans="10:11" ht="15" customHeight="1">
      <c r="J2587" s="178"/>
      <c r="K2587" s="858"/>
    </row>
    <row r="2588" spans="10:11" ht="15" customHeight="1">
      <c r="J2588" s="178"/>
      <c r="K2588" s="858"/>
    </row>
    <row r="2589" spans="10:11" ht="15" customHeight="1">
      <c r="J2589" s="178"/>
      <c r="K2589" s="858"/>
    </row>
    <row r="2590" spans="10:11" ht="15" customHeight="1">
      <c r="J2590" s="178"/>
      <c r="K2590" s="858"/>
    </row>
    <row r="2591" spans="10:11" ht="15" customHeight="1">
      <c r="J2591" s="178"/>
      <c r="K2591" s="858"/>
    </row>
    <row r="2592" spans="10:11" ht="15" customHeight="1">
      <c r="J2592" s="178"/>
      <c r="K2592" s="858"/>
    </row>
    <row r="2593" spans="10:11" ht="15" customHeight="1">
      <c r="J2593" s="178"/>
      <c r="K2593" s="858"/>
    </row>
    <row r="2594" spans="10:11" ht="15" customHeight="1">
      <c r="J2594" s="178"/>
      <c r="K2594" s="858"/>
    </row>
    <row r="2595" spans="10:11" ht="15" customHeight="1">
      <c r="J2595" s="178"/>
      <c r="K2595" s="858"/>
    </row>
    <row r="2596" spans="10:11" ht="15" customHeight="1">
      <c r="J2596" s="178"/>
      <c r="K2596" s="858"/>
    </row>
    <row r="2597" spans="10:11" ht="15" customHeight="1">
      <c r="J2597" s="178"/>
      <c r="K2597" s="858"/>
    </row>
    <row r="2598" spans="10:11" ht="15" customHeight="1">
      <c r="J2598" s="178"/>
      <c r="K2598" s="858"/>
    </row>
    <row r="2599" spans="10:11" ht="15" customHeight="1">
      <c r="J2599" s="178"/>
      <c r="K2599" s="858"/>
    </row>
    <row r="2600" spans="10:11" ht="15" customHeight="1">
      <c r="J2600" s="178"/>
      <c r="K2600" s="858"/>
    </row>
    <row r="2601" spans="10:11" ht="15" customHeight="1">
      <c r="J2601" s="178"/>
      <c r="K2601" s="858"/>
    </row>
    <row r="2602" spans="10:11" ht="15" customHeight="1">
      <c r="J2602" s="178"/>
      <c r="K2602" s="858"/>
    </row>
    <row r="2603" spans="10:11" ht="15" customHeight="1">
      <c r="J2603" s="178"/>
      <c r="K2603" s="858"/>
    </row>
    <row r="2604" spans="10:11" ht="15" customHeight="1">
      <c r="J2604" s="178"/>
      <c r="K2604" s="858"/>
    </row>
    <row r="2605" spans="10:11" ht="15" customHeight="1">
      <c r="J2605" s="178"/>
      <c r="K2605" s="858"/>
    </row>
    <row r="2606" spans="10:11" ht="15" customHeight="1">
      <c r="J2606" s="178"/>
      <c r="K2606" s="858"/>
    </row>
    <row r="2607" spans="10:11" ht="15" customHeight="1">
      <c r="J2607" s="178"/>
      <c r="K2607" s="858"/>
    </row>
    <row r="2608" spans="10:11" ht="15" customHeight="1">
      <c r="J2608" s="178"/>
      <c r="K2608" s="858"/>
    </row>
    <row r="2609" spans="10:11" ht="15" customHeight="1">
      <c r="J2609" s="178"/>
      <c r="K2609" s="858"/>
    </row>
    <row r="2610" spans="10:11" ht="15" customHeight="1">
      <c r="J2610" s="178"/>
      <c r="K2610" s="858"/>
    </row>
    <row r="2611" spans="10:11" ht="15" customHeight="1">
      <c r="J2611" s="178"/>
      <c r="K2611" s="858"/>
    </row>
    <row r="2612" spans="10:11" ht="15" customHeight="1">
      <c r="J2612" s="178"/>
      <c r="K2612" s="858"/>
    </row>
    <row r="2613" spans="10:11" ht="15" customHeight="1">
      <c r="J2613" s="178"/>
      <c r="K2613" s="858"/>
    </row>
    <row r="2614" spans="10:11" ht="15" customHeight="1">
      <c r="J2614" s="178"/>
      <c r="K2614" s="858"/>
    </row>
    <row r="2615" spans="10:11" ht="15" customHeight="1">
      <c r="J2615" s="178"/>
      <c r="K2615" s="858"/>
    </row>
    <row r="2616" spans="10:11" ht="15" customHeight="1">
      <c r="J2616" s="178"/>
      <c r="K2616" s="858"/>
    </row>
    <row r="2617" spans="10:11" ht="15" customHeight="1">
      <c r="J2617" s="178"/>
      <c r="K2617" s="858"/>
    </row>
    <row r="2618" spans="10:11" ht="15" customHeight="1">
      <c r="J2618" s="178"/>
      <c r="K2618" s="858"/>
    </row>
    <row r="2619" spans="10:11" ht="15" customHeight="1">
      <c r="J2619" s="178"/>
      <c r="K2619" s="858"/>
    </row>
    <row r="2620" spans="10:11" ht="15" customHeight="1">
      <c r="J2620" s="178"/>
      <c r="K2620" s="858"/>
    </row>
    <row r="2621" spans="10:11" ht="15" customHeight="1">
      <c r="J2621" s="178"/>
      <c r="K2621" s="858"/>
    </row>
    <row r="2622" spans="10:11" ht="15" customHeight="1">
      <c r="J2622" s="178"/>
      <c r="K2622" s="858"/>
    </row>
    <row r="2623" spans="10:11" ht="15" customHeight="1">
      <c r="J2623" s="178"/>
      <c r="K2623" s="858"/>
    </row>
    <row r="2624" spans="10:11" ht="15" customHeight="1">
      <c r="J2624" s="178"/>
      <c r="K2624" s="858"/>
    </row>
    <row r="2625" spans="10:11" ht="15" customHeight="1">
      <c r="J2625" s="178"/>
      <c r="K2625" s="858"/>
    </row>
    <row r="2626" spans="10:11" ht="15" customHeight="1">
      <c r="J2626" s="178"/>
      <c r="K2626" s="858"/>
    </row>
    <row r="2627" spans="10:11" ht="15" customHeight="1">
      <c r="J2627" s="178"/>
      <c r="K2627" s="858"/>
    </row>
    <row r="2628" spans="10:11" ht="15" customHeight="1">
      <c r="J2628" s="178"/>
      <c r="K2628" s="858"/>
    </row>
    <row r="2629" spans="10:11" ht="15" customHeight="1">
      <c r="J2629" s="178"/>
      <c r="K2629" s="858"/>
    </row>
    <row r="2630" spans="10:11" ht="15" customHeight="1">
      <c r="J2630" s="178"/>
      <c r="K2630" s="858"/>
    </row>
    <row r="2631" spans="10:11" ht="15" customHeight="1">
      <c r="J2631" s="178"/>
      <c r="K2631" s="858"/>
    </row>
    <row r="2632" spans="10:11" ht="15" customHeight="1">
      <c r="J2632" s="178"/>
      <c r="K2632" s="858"/>
    </row>
    <row r="2633" spans="10:11" ht="15" customHeight="1">
      <c r="J2633" s="178"/>
      <c r="K2633" s="858"/>
    </row>
    <row r="2634" spans="10:11" ht="15" customHeight="1">
      <c r="J2634" s="178"/>
      <c r="K2634" s="858"/>
    </row>
  </sheetData>
  <autoFilter ref="A1:K1937" xr:uid="{00000000-0009-0000-0000-00000D000000}"/>
  <pageMargins left="0.25" right="0.25" top="0.75" bottom="0.75" header="0" footer="0"/>
  <pageSetup paperSize="14"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V918"/>
  <sheetViews>
    <sheetView workbookViewId="0"/>
  </sheetViews>
  <sheetFormatPr defaultColWidth="12.5703125" defaultRowHeight="15" customHeight="1"/>
  <cols>
    <col min="1" max="3" width="8.28515625" customWidth="1"/>
    <col min="4" max="4" width="18.28515625" customWidth="1"/>
    <col min="5" max="5" width="32.7109375" customWidth="1"/>
    <col min="6" max="6" width="31.7109375" customWidth="1"/>
    <col min="7" max="8" width="34.42578125" customWidth="1"/>
    <col min="9" max="9" width="23.140625" customWidth="1"/>
    <col min="10" max="10" width="23.28515625" customWidth="1"/>
    <col min="11" max="11" width="31.42578125" customWidth="1"/>
    <col min="12" max="12" width="27" customWidth="1"/>
  </cols>
  <sheetData>
    <row r="1" spans="1:22" ht="30" customHeight="1">
      <c r="A1" s="924" t="s">
        <v>39</v>
      </c>
      <c r="B1" s="478"/>
      <c r="C1" s="924" t="s">
        <v>17</v>
      </c>
      <c r="D1" s="924" t="s">
        <v>40</v>
      </c>
      <c r="E1" s="924" t="s">
        <v>41</v>
      </c>
      <c r="F1" s="924" t="s">
        <v>42</v>
      </c>
      <c r="G1" s="924" t="s">
        <v>798</v>
      </c>
      <c r="H1" s="924" t="s">
        <v>44</v>
      </c>
      <c r="I1" s="924" t="s">
        <v>45</v>
      </c>
      <c r="J1" s="924" t="s">
        <v>46</v>
      </c>
      <c r="K1" s="925" t="s">
        <v>47</v>
      </c>
      <c r="L1" s="926" t="s">
        <v>658</v>
      </c>
      <c r="M1" s="479"/>
      <c r="N1" s="479"/>
      <c r="O1" s="479"/>
      <c r="P1" s="479"/>
      <c r="Q1" s="479"/>
      <c r="R1" s="479"/>
      <c r="S1" s="479"/>
      <c r="T1" s="479"/>
      <c r="U1" s="479"/>
      <c r="V1" s="479"/>
    </row>
    <row r="2" spans="1:22" ht="35.25" customHeight="1">
      <c r="A2" s="949"/>
      <c r="B2" s="478"/>
      <c r="C2" s="949"/>
      <c r="D2" s="949"/>
      <c r="E2" s="949"/>
      <c r="F2" s="949"/>
      <c r="G2" s="949"/>
      <c r="H2" s="949"/>
      <c r="I2" s="949"/>
      <c r="J2" s="949"/>
      <c r="K2" s="951"/>
      <c r="L2" s="949"/>
      <c r="M2" s="479"/>
      <c r="N2" s="479"/>
      <c r="O2" s="479"/>
      <c r="P2" s="479"/>
      <c r="Q2" s="479"/>
      <c r="R2" s="479"/>
      <c r="S2" s="479"/>
      <c r="T2" s="479"/>
      <c r="U2" s="479"/>
      <c r="V2" s="479"/>
    </row>
    <row r="3" spans="1:22" ht="33">
      <c r="A3" s="480" t="s">
        <v>362</v>
      </c>
      <c r="B3" s="480" t="s">
        <v>362</v>
      </c>
      <c r="C3" s="415" t="s">
        <v>13</v>
      </c>
      <c r="D3" s="429">
        <v>2008</v>
      </c>
      <c r="E3" s="859" t="s">
        <v>8571</v>
      </c>
      <c r="F3" s="481" t="s">
        <v>34</v>
      </c>
      <c r="G3" s="481"/>
      <c r="H3" s="859" t="s">
        <v>8572</v>
      </c>
      <c r="I3" s="482" t="s">
        <v>558</v>
      </c>
      <c r="J3" s="429"/>
      <c r="K3" s="860" t="s">
        <v>8573</v>
      </c>
      <c r="L3" s="429" t="s">
        <v>56</v>
      </c>
      <c r="M3" s="483"/>
      <c r="N3" s="483"/>
      <c r="O3" s="483"/>
      <c r="P3" s="483"/>
      <c r="Q3" s="483"/>
      <c r="R3" s="483"/>
      <c r="S3" s="483"/>
      <c r="T3" s="483"/>
      <c r="U3" s="483"/>
      <c r="V3" s="483"/>
    </row>
    <row r="4" spans="1:22" ht="49.5">
      <c r="A4" s="480">
        <f t="shared" ref="A4:B4" si="0">A3+1</f>
        <v>2</v>
      </c>
      <c r="B4" s="480">
        <f t="shared" si="0"/>
        <v>2</v>
      </c>
      <c r="C4" s="415" t="s">
        <v>13</v>
      </c>
      <c r="D4" s="429">
        <v>2008</v>
      </c>
      <c r="E4" s="859" t="s">
        <v>8574</v>
      </c>
      <c r="F4" s="481" t="s">
        <v>8575</v>
      </c>
      <c r="G4" s="481"/>
      <c r="H4" s="859" t="s">
        <v>8576</v>
      </c>
      <c r="I4" s="482" t="s">
        <v>22</v>
      </c>
      <c r="J4" s="429"/>
      <c r="K4" s="860" t="s">
        <v>8577</v>
      </c>
      <c r="L4" s="429" t="s">
        <v>217</v>
      </c>
      <c r="M4" s="483"/>
      <c r="N4" s="483"/>
      <c r="O4" s="483"/>
      <c r="P4" s="483"/>
      <c r="Q4" s="483"/>
      <c r="R4" s="483"/>
      <c r="S4" s="483"/>
      <c r="T4" s="483"/>
      <c r="U4" s="483"/>
      <c r="V4" s="483"/>
    </row>
    <row r="5" spans="1:22" ht="33">
      <c r="A5" s="480">
        <f t="shared" ref="A5:B5" si="1">A4+1</f>
        <v>3</v>
      </c>
      <c r="B5" s="480">
        <f t="shared" si="1"/>
        <v>3</v>
      </c>
      <c r="C5" s="415" t="s">
        <v>13</v>
      </c>
      <c r="D5" s="429">
        <v>2010</v>
      </c>
      <c r="E5" s="859" t="s">
        <v>8578</v>
      </c>
      <c r="F5" s="481" t="s">
        <v>8579</v>
      </c>
      <c r="G5" s="481"/>
      <c r="H5" s="859" t="s">
        <v>8580</v>
      </c>
      <c r="I5" s="482" t="s">
        <v>8581</v>
      </c>
      <c r="J5" s="429"/>
      <c r="K5" s="861" t="s">
        <v>2524</v>
      </c>
      <c r="L5" s="429" t="s">
        <v>56</v>
      </c>
      <c r="M5" s="483"/>
      <c r="N5" s="483"/>
      <c r="O5" s="483"/>
      <c r="P5" s="483"/>
      <c r="Q5" s="483"/>
      <c r="R5" s="483"/>
      <c r="S5" s="483"/>
      <c r="T5" s="483"/>
      <c r="U5" s="483"/>
      <c r="V5" s="483"/>
    </row>
    <row r="6" spans="1:22" ht="49.5">
      <c r="A6" s="480">
        <f t="shared" ref="A6:B6" si="2">A5+1</f>
        <v>4</v>
      </c>
      <c r="B6" s="480">
        <f t="shared" si="2"/>
        <v>4</v>
      </c>
      <c r="C6" s="415" t="s">
        <v>13</v>
      </c>
      <c r="D6" s="484">
        <v>41617</v>
      </c>
      <c r="E6" s="859" t="s">
        <v>8582</v>
      </c>
      <c r="F6" s="481" t="s">
        <v>8583</v>
      </c>
      <c r="G6" s="485"/>
      <c r="H6" s="862" t="s">
        <v>8584</v>
      </c>
      <c r="I6" s="482" t="s">
        <v>77</v>
      </c>
      <c r="J6" s="429"/>
      <c r="K6" s="860" t="s">
        <v>8585</v>
      </c>
      <c r="L6" s="429" t="s">
        <v>56</v>
      </c>
      <c r="M6" s="483"/>
      <c r="N6" s="483"/>
      <c r="O6" s="483"/>
      <c r="P6" s="483"/>
      <c r="Q6" s="483"/>
      <c r="R6" s="483"/>
      <c r="S6" s="483"/>
      <c r="T6" s="483"/>
      <c r="U6" s="483"/>
      <c r="V6" s="483"/>
    </row>
    <row r="7" spans="1:22" ht="66">
      <c r="A7" s="480">
        <f t="shared" ref="A7:B7" si="3">A6+1</f>
        <v>5</v>
      </c>
      <c r="B7" s="480">
        <f t="shared" si="3"/>
        <v>5</v>
      </c>
      <c r="C7" s="415" t="s">
        <v>13</v>
      </c>
      <c r="D7" s="429">
        <v>2013</v>
      </c>
      <c r="E7" s="859" t="s">
        <v>8586</v>
      </c>
      <c r="F7" s="481" t="s">
        <v>8587</v>
      </c>
      <c r="G7" s="485"/>
      <c r="H7" s="862" t="s">
        <v>8588</v>
      </c>
      <c r="I7" s="482" t="s">
        <v>35</v>
      </c>
      <c r="J7" s="429"/>
      <c r="K7" s="860" t="s">
        <v>8589</v>
      </c>
      <c r="L7" s="429" t="s">
        <v>56</v>
      </c>
      <c r="M7" s="483"/>
      <c r="N7" s="483"/>
      <c r="O7" s="483"/>
      <c r="P7" s="483"/>
      <c r="Q7" s="483"/>
      <c r="R7" s="483"/>
      <c r="S7" s="483"/>
      <c r="T7" s="483"/>
      <c r="U7" s="483"/>
      <c r="V7" s="483"/>
    </row>
    <row r="8" spans="1:22" ht="33">
      <c r="A8" s="480">
        <f t="shared" ref="A8:B8" si="4">A7+1</f>
        <v>6</v>
      </c>
      <c r="B8" s="480">
        <f t="shared" si="4"/>
        <v>6</v>
      </c>
      <c r="C8" s="415" t="s">
        <v>13</v>
      </c>
      <c r="D8" s="429">
        <v>2018</v>
      </c>
      <c r="E8" s="859" t="s">
        <v>8590</v>
      </c>
      <c r="F8" s="481" t="s">
        <v>8591</v>
      </c>
      <c r="G8" s="485"/>
      <c r="H8" s="862" t="s">
        <v>8592</v>
      </c>
      <c r="I8" s="482" t="s">
        <v>77</v>
      </c>
      <c r="J8" s="429"/>
      <c r="K8" s="860" t="s">
        <v>8593</v>
      </c>
      <c r="L8" s="429" t="s">
        <v>56</v>
      </c>
      <c r="M8" s="483"/>
      <c r="N8" s="483"/>
      <c r="O8" s="483"/>
      <c r="P8" s="483"/>
      <c r="Q8" s="483"/>
      <c r="R8" s="483"/>
      <c r="S8" s="483"/>
      <c r="T8" s="483"/>
      <c r="U8" s="483"/>
      <c r="V8" s="483"/>
    </row>
    <row r="9" spans="1:22" ht="52.5" customHeight="1">
      <c r="A9" s="480">
        <f t="shared" ref="A9:B9" si="5">A8+1</f>
        <v>7</v>
      </c>
      <c r="B9" s="480">
        <f t="shared" si="5"/>
        <v>7</v>
      </c>
      <c r="C9" s="415" t="s">
        <v>13</v>
      </c>
      <c r="D9" s="484">
        <v>43966</v>
      </c>
      <c r="E9" s="429" t="s">
        <v>8594</v>
      </c>
      <c r="F9" s="429" t="s">
        <v>8595</v>
      </c>
      <c r="G9" s="429"/>
      <c r="H9" s="429" t="s">
        <v>8595</v>
      </c>
      <c r="I9" s="429" t="s">
        <v>18</v>
      </c>
      <c r="J9" s="429"/>
      <c r="K9" s="863" t="s">
        <v>8596</v>
      </c>
      <c r="L9" s="429" t="s">
        <v>2214</v>
      </c>
      <c r="M9" s="483"/>
      <c r="N9" s="483"/>
      <c r="O9" s="483"/>
      <c r="P9" s="483"/>
      <c r="Q9" s="483"/>
      <c r="R9" s="483"/>
      <c r="S9" s="483"/>
      <c r="T9" s="483"/>
      <c r="U9" s="483"/>
      <c r="V9" s="483"/>
    </row>
    <row r="10" spans="1:22" ht="69.75" customHeight="1">
      <c r="A10" s="480">
        <f t="shared" ref="A10:B10" si="6">A9+1</f>
        <v>8</v>
      </c>
      <c r="B10" s="480">
        <f t="shared" si="6"/>
        <v>8</v>
      </c>
      <c r="C10" s="415" t="s">
        <v>13</v>
      </c>
      <c r="D10" s="484">
        <v>43871</v>
      </c>
      <c r="E10" s="429" t="s">
        <v>8597</v>
      </c>
      <c r="F10" s="429" t="s">
        <v>8598</v>
      </c>
      <c r="G10" s="429"/>
      <c r="H10" s="429" t="s">
        <v>8599</v>
      </c>
      <c r="I10" s="429" t="s">
        <v>584</v>
      </c>
      <c r="J10" s="429"/>
      <c r="K10" s="863" t="s">
        <v>8600</v>
      </c>
      <c r="L10" s="429" t="s">
        <v>2214</v>
      </c>
      <c r="M10" s="483"/>
      <c r="N10" s="483"/>
      <c r="O10" s="483"/>
      <c r="P10" s="483"/>
      <c r="Q10" s="483"/>
      <c r="R10" s="483"/>
      <c r="S10" s="483"/>
      <c r="T10" s="483"/>
      <c r="U10" s="483"/>
      <c r="V10" s="483"/>
    </row>
    <row r="11" spans="1:22" ht="48" customHeight="1">
      <c r="A11" s="480">
        <f t="shared" ref="A11:B11" si="7">A10+1</f>
        <v>9</v>
      </c>
      <c r="B11" s="480">
        <f t="shared" si="7"/>
        <v>9</v>
      </c>
      <c r="C11" s="415" t="s">
        <v>13</v>
      </c>
      <c r="D11" s="484">
        <v>43853</v>
      </c>
      <c r="E11" s="429" t="s">
        <v>8601</v>
      </c>
      <c r="F11" s="429" t="s">
        <v>8602</v>
      </c>
      <c r="G11" s="429"/>
      <c r="H11" s="429" t="s">
        <v>8603</v>
      </c>
      <c r="I11" s="429" t="s">
        <v>25</v>
      </c>
      <c r="J11" s="429"/>
      <c r="K11" s="863" t="s">
        <v>8604</v>
      </c>
      <c r="L11" s="429" t="s">
        <v>89</v>
      </c>
      <c r="M11" s="483"/>
      <c r="N11" s="483"/>
      <c r="O11" s="483"/>
      <c r="P11" s="483"/>
      <c r="Q11" s="483"/>
      <c r="R11" s="483"/>
      <c r="S11" s="483"/>
      <c r="T11" s="483"/>
      <c r="U11" s="483"/>
      <c r="V11" s="483"/>
    </row>
    <row r="12" spans="1:22" ht="66">
      <c r="A12" s="480">
        <f t="shared" ref="A12:B12" si="8">A11+1</f>
        <v>10</v>
      </c>
      <c r="B12" s="480">
        <f t="shared" si="8"/>
        <v>10</v>
      </c>
      <c r="C12" s="486" t="s">
        <v>13</v>
      </c>
      <c r="D12" s="487">
        <v>44032</v>
      </c>
      <c r="E12" s="256" t="s">
        <v>8605</v>
      </c>
      <c r="F12" s="256" t="s">
        <v>8606</v>
      </c>
      <c r="G12" s="256"/>
      <c r="H12" s="256" t="s">
        <v>8607</v>
      </c>
      <c r="I12" s="482" t="s">
        <v>35</v>
      </c>
      <c r="J12" s="256"/>
      <c r="K12" s="275" t="s">
        <v>8608</v>
      </c>
      <c r="L12" s="256" t="s">
        <v>56</v>
      </c>
      <c r="M12" s="488"/>
      <c r="N12" s="266"/>
      <c r="O12" s="266"/>
      <c r="P12" s="266"/>
      <c r="Q12" s="266"/>
      <c r="R12" s="266"/>
      <c r="S12" s="266"/>
      <c r="T12" s="266"/>
      <c r="U12" s="266"/>
      <c r="V12" s="266"/>
    </row>
    <row r="13" spans="1:22" ht="66">
      <c r="A13" s="480">
        <f t="shared" ref="A13:B13" si="9">A12+1</f>
        <v>11</v>
      </c>
      <c r="B13" s="480">
        <f t="shared" si="9"/>
        <v>11</v>
      </c>
      <c r="C13" s="415" t="s">
        <v>13</v>
      </c>
      <c r="D13" s="429">
        <v>2021</v>
      </c>
      <c r="E13" s="489" t="s">
        <v>8609</v>
      </c>
      <c r="F13" s="490" t="s">
        <v>8610</v>
      </c>
      <c r="G13" s="491"/>
      <c r="H13" s="256" t="s">
        <v>8611</v>
      </c>
      <c r="I13" s="482" t="s">
        <v>77</v>
      </c>
      <c r="J13" s="429"/>
      <c r="K13" s="492" t="s">
        <v>8612</v>
      </c>
      <c r="L13" s="429" t="s">
        <v>56</v>
      </c>
      <c r="M13" s="483"/>
      <c r="N13" s="483"/>
      <c r="O13" s="483"/>
      <c r="P13" s="483"/>
      <c r="Q13" s="483"/>
      <c r="R13" s="483"/>
      <c r="S13" s="483"/>
      <c r="T13" s="483"/>
      <c r="U13" s="483"/>
      <c r="V13" s="483"/>
    </row>
    <row r="14" spans="1:22" ht="33">
      <c r="A14" s="480">
        <f t="shared" ref="A14:B14" si="10">A13+1</f>
        <v>12</v>
      </c>
      <c r="B14" s="480">
        <f t="shared" si="10"/>
        <v>12</v>
      </c>
      <c r="C14" s="415" t="s">
        <v>13</v>
      </c>
      <c r="D14" s="429">
        <v>2021</v>
      </c>
      <c r="E14" s="859" t="s">
        <v>8613</v>
      </c>
      <c r="F14" s="481" t="s">
        <v>8614</v>
      </c>
      <c r="G14" s="485"/>
      <c r="H14" s="862" t="s">
        <v>8615</v>
      </c>
      <c r="I14" s="482" t="s">
        <v>77</v>
      </c>
      <c r="J14" s="429"/>
      <c r="K14" s="860" t="s">
        <v>2524</v>
      </c>
      <c r="L14" s="429" t="s">
        <v>56</v>
      </c>
      <c r="M14" s="483"/>
      <c r="N14" s="483"/>
      <c r="O14" s="483"/>
      <c r="P14" s="483"/>
      <c r="Q14" s="483"/>
      <c r="R14" s="483"/>
      <c r="S14" s="483"/>
      <c r="T14" s="483"/>
      <c r="U14" s="483"/>
      <c r="V14" s="483"/>
    </row>
    <row r="15" spans="1:22" ht="49.5">
      <c r="A15" s="480">
        <f t="shared" ref="A15:B15" si="11">A14+1</f>
        <v>13</v>
      </c>
      <c r="B15" s="480">
        <f t="shared" si="11"/>
        <v>13</v>
      </c>
      <c r="C15" s="415" t="s">
        <v>13</v>
      </c>
      <c r="D15" s="429">
        <v>2021</v>
      </c>
      <c r="E15" s="859" t="s">
        <v>8616</v>
      </c>
      <c r="F15" s="481" t="s">
        <v>8610</v>
      </c>
      <c r="G15" s="485"/>
      <c r="H15" s="862" t="s">
        <v>8617</v>
      </c>
      <c r="I15" s="482" t="s">
        <v>77</v>
      </c>
      <c r="J15" s="429"/>
      <c r="K15" s="860" t="s">
        <v>8618</v>
      </c>
      <c r="L15" s="429" t="s">
        <v>56</v>
      </c>
      <c r="M15" s="483"/>
      <c r="N15" s="483"/>
      <c r="O15" s="483"/>
      <c r="P15" s="483"/>
      <c r="Q15" s="483"/>
      <c r="R15" s="483"/>
      <c r="S15" s="483"/>
      <c r="T15" s="483"/>
      <c r="U15" s="483"/>
      <c r="V15" s="483"/>
    </row>
    <row r="16" spans="1:22" ht="49.5">
      <c r="A16" s="480">
        <f t="shared" ref="A16:B16" si="12">A15+1</f>
        <v>14</v>
      </c>
      <c r="B16" s="480">
        <f t="shared" si="12"/>
        <v>14</v>
      </c>
      <c r="C16" s="415" t="s">
        <v>13</v>
      </c>
      <c r="D16" s="429">
        <v>2021</v>
      </c>
      <c r="E16" s="859" t="s">
        <v>8619</v>
      </c>
      <c r="F16" s="481" t="s">
        <v>8620</v>
      </c>
      <c r="G16" s="485"/>
      <c r="H16" s="862" t="s">
        <v>8621</v>
      </c>
      <c r="I16" s="482" t="s">
        <v>77</v>
      </c>
      <c r="J16" s="429"/>
      <c r="K16" s="860" t="s">
        <v>2966</v>
      </c>
      <c r="L16" s="429" t="s">
        <v>56</v>
      </c>
      <c r="M16" s="483"/>
      <c r="N16" s="483"/>
      <c r="O16" s="483"/>
      <c r="P16" s="483"/>
      <c r="Q16" s="483"/>
      <c r="R16" s="483"/>
      <c r="S16" s="483"/>
      <c r="T16" s="483"/>
      <c r="U16" s="483"/>
      <c r="V16" s="483"/>
    </row>
    <row r="17" spans="1:22" ht="33">
      <c r="A17" s="480">
        <f t="shared" ref="A17:B17" si="13">A16+1</f>
        <v>15</v>
      </c>
      <c r="B17" s="480">
        <f t="shared" si="13"/>
        <v>15</v>
      </c>
      <c r="C17" s="415" t="s">
        <v>13</v>
      </c>
      <c r="D17" s="429">
        <v>2021</v>
      </c>
      <c r="E17" s="859" t="s">
        <v>8622</v>
      </c>
      <c r="F17" s="481" t="s">
        <v>8623</v>
      </c>
      <c r="G17" s="485"/>
      <c r="H17" s="862" t="s">
        <v>8624</v>
      </c>
      <c r="I17" s="482" t="s">
        <v>20</v>
      </c>
      <c r="J17" s="429"/>
      <c r="K17" s="860" t="s">
        <v>2951</v>
      </c>
      <c r="L17" s="429" t="s">
        <v>56</v>
      </c>
      <c r="M17" s="483"/>
      <c r="N17" s="483"/>
      <c r="O17" s="483"/>
      <c r="P17" s="483"/>
      <c r="Q17" s="483"/>
      <c r="R17" s="483"/>
      <c r="S17" s="483"/>
      <c r="T17" s="483"/>
      <c r="U17" s="483"/>
      <c r="V17" s="483"/>
    </row>
    <row r="18" spans="1:22" ht="34.5" customHeight="1">
      <c r="A18" s="480">
        <f t="shared" ref="A18:B18" si="14">A17+1</f>
        <v>16</v>
      </c>
      <c r="B18" s="480">
        <f t="shared" si="14"/>
        <v>16</v>
      </c>
      <c r="C18" s="415" t="s">
        <v>13</v>
      </c>
      <c r="D18" s="484">
        <v>44216</v>
      </c>
      <c r="E18" s="429" t="s">
        <v>8625</v>
      </c>
      <c r="F18" s="429" t="s">
        <v>8626</v>
      </c>
      <c r="G18" s="429"/>
      <c r="H18" s="429" t="s">
        <v>8627</v>
      </c>
      <c r="I18" s="429" t="s">
        <v>35</v>
      </c>
      <c r="J18" s="429"/>
      <c r="K18" s="863" t="s">
        <v>8596</v>
      </c>
      <c r="L18" s="429" t="s">
        <v>2214</v>
      </c>
      <c r="M18" s="483"/>
      <c r="N18" s="483"/>
      <c r="O18" s="483"/>
      <c r="P18" s="483"/>
      <c r="Q18" s="483"/>
      <c r="R18" s="483"/>
      <c r="S18" s="483"/>
      <c r="T18" s="483"/>
      <c r="U18" s="483"/>
      <c r="V18" s="483"/>
    </row>
    <row r="19" spans="1:22" ht="37.5" customHeight="1">
      <c r="A19" s="480">
        <f t="shared" ref="A19:B19" si="15">A18+1</f>
        <v>17</v>
      </c>
      <c r="B19" s="480">
        <f t="shared" si="15"/>
        <v>17</v>
      </c>
      <c r="C19" s="415" t="s">
        <v>13</v>
      </c>
      <c r="D19" s="484">
        <v>44267</v>
      </c>
      <c r="E19" s="429" t="s">
        <v>8628</v>
      </c>
      <c r="F19" s="429" t="s">
        <v>8629</v>
      </c>
      <c r="G19" s="429"/>
      <c r="H19" s="429" t="s">
        <v>8630</v>
      </c>
      <c r="I19" s="429" t="s">
        <v>18</v>
      </c>
      <c r="J19" s="429"/>
      <c r="K19" s="863" t="s">
        <v>8596</v>
      </c>
      <c r="L19" s="429" t="s">
        <v>2214</v>
      </c>
      <c r="M19" s="483"/>
      <c r="N19" s="483"/>
      <c r="O19" s="483"/>
      <c r="P19" s="483"/>
      <c r="Q19" s="483"/>
      <c r="R19" s="483"/>
      <c r="S19" s="483"/>
      <c r="T19" s="483"/>
      <c r="U19" s="483"/>
      <c r="V19" s="483"/>
    </row>
    <row r="20" spans="1:22" ht="42" customHeight="1">
      <c r="A20" s="480">
        <f t="shared" ref="A20:B20" si="16">A19+1</f>
        <v>18</v>
      </c>
      <c r="B20" s="480">
        <f t="shared" si="16"/>
        <v>18</v>
      </c>
      <c r="C20" s="415" t="s">
        <v>13</v>
      </c>
      <c r="D20" s="429">
        <v>2022</v>
      </c>
      <c r="E20" s="429" t="s">
        <v>8631</v>
      </c>
      <c r="F20" s="429" t="s">
        <v>8632</v>
      </c>
      <c r="G20" s="429"/>
      <c r="H20" s="429" t="s">
        <v>8633</v>
      </c>
      <c r="I20" s="429" t="s">
        <v>18</v>
      </c>
      <c r="J20" s="429"/>
      <c r="K20" s="863" t="s">
        <v>8634</v>
      </c>
      <c r="L20" s="429" t="s">
        <v>2214</v>
      </c>
      <c r="M20" s="483"/>
      <c r="N20" s="483"/>
      <c r="O20" s="483"/>
      <c r="P20" s="483"/>
      <c r="Q20" s="483"/>
      <c r="R20" s="483"/>
      <c r="S20" s="483"/>
      <c r="T20" s="483"/>
      <c r="U20" s="483"/>
      <c r="V20" s="483"/>
    </row>
    <row r="21" spans="1:22" ht="46.5" customHeight="1">
      <c r="A21" s="480">
        <f t="shared" ref="A21:B21" si="17">A20+1</f>
        <v>19</v>
      </c>
      <c r="B21" s="480">
        <f t="shared" si="17"/>
        <v>19</v>
      </c>
      <c r="C21" s="415" t="s">
        <v>13</v>
      </c>
      <c r="D21" s="429">
        <v>2022</v>
      </c>
      <c r="E21" s="429" t="s">
        <v>8635</v>
      </c>
      <c r="F21" s="429" t="s">
        <v>8636</v>
      </c>
      <c r="G21" s="429"/>
      <c r="H21" s="429" t="s">
        <v>8637</v>
      </c>
      <c r="I21" s="429" t="s">
        <v>18</v>
      </c>
      <c r="J21" s="429"/>
      <c r="K21" s="863" t="s">
        <v>8596</v>
      </c>
      <c r="L21" s="429" t="s">
        <v>2214</v>
      </c>
      <c r="M21" s="483"/>
      <c r="N21" s="483"/>
      <c r="O21" s="483"/>
      <c r="P21" s="483"/>
      <c r="Q21" s="483"/>
      <c r="R21" s="483"/>
      <c r="S21" s="483"/>
      <c r="T21" s="483"/>
      <c r="U21" s="483"/>
      <c r="V21" s="483"/>
    </row>
    <row r="22" spans="1:22" ht="36" customHeight="1">
      <c r="A22" s="480">
        <f t="shared" ref="A22:B22" si="18">A21+1</f>
        <v>20</v>
      </c>
      <c r="B22" s="480">
        <f t="shared" si="18"/>
        <v>20</v>
      </c>
      <c r="C22" s="415" t="s">
        <v>13</v>
      </c>
      <c r="D22" s="429">
        <v>2022</v>
      </c>
      <c r="E22" s="429" t="s">
        <v>8638</v>
      </c>
      <c r="F22" s="429" t="s">
        <v>8639</v>
      </c>
      <c r="G22" s="429"/>
      <c r="H22" s="429" t="s">
        <v>8640</v>
      </c>
      <c r="I22" s="429" t="s">
        <v>609</v>
      </c>
      <c r="J22" s="429"/>
      <c r="K22" s="863" t="s">
        <v>8641</v>
      </c>
      <c r="L22" s="429" t="s">
        <v>2214</v>
      </c>
      <c r="M22" s="483"/>
      <c r="N22" s="483"/>
      <c r="O22" s="483"/>
      <c r="P22" s="483"/>
      <c r="Q22" s="483"/>
      <c r="R22" s="483"/>
      <c r="S22" s="483"/>
      <c r="T22" s="483"/>
      <c r="U22" s="483"/>
      <c r="V22" s="483"/>
    </row>
    <row r="23" spans="1:22" ht="41.25" customHeight="1">
      <c r="A23" s="480">
        <f t="shared" ref="A23:B23" si="19">A22+1</f>
        <v>21</v>
      </c>
      <c r="B23" s="480">
        <f t="shared" si="19"/>
        <v>21</v>
      </c>
      <c r="C23" s="415" t="s">
        <v>13</v>
      </c>
      <c r="D23" s="429">
        <v>2022</v>
      </c>
      <c r="E23" s="429" t="s">
        <v>8642</v>
      </c>
      <c r="F23" s="429" t="s">
        <v>8643</v>
      </c>
      <c r="G23" s="429"/>
      <c r="H23" s="429" t="s">
        <v>8644</v>
      </c>
      <c r="I23" s="429" t="s">
        <v>584</v>
      </c>
      <c r="J23" s="429"/>
      <c r="K23" s="863" t="s">
        <v>8645</v>
      </c>
      <c r="L23" s="429" t="s">
        <v>2214</v>
      </c>
      <c r="M23" s="483"/>
      <c r="N23" s="483"/>
      <c r="O23" s="483"/>
      <c r="P23" s="483"/>
      <c r="Q23" s="483"/>
      <c r="R23" s="483"/>
      <c r="S23" s="483"/>
      <c r="T23" s="483"/>
      <c r="U23" s="483"/>
      <c r="V23" s="483"/>
    </row>
    <row r="24" spans="1:22" ht="37.5" customHeight="1">
      <c r="A24" s="480">
        <f t="shared" ref="A24:B24" si="20">A23+1</f>
        <v>22</v>
      </c>
      <c r="B24" s="480">
        <f t="shared" si="20"/>
        <v>22</v>
      </c>
      <c r="C24" s="415" t="s">
        <v>13</v>
      </c>
      <c r="D24" s="429">
        <v>2022</v>
      </c>
      <c r="E24" s="429" t="s">
        <v>8646</v>
      </c>
      <c r="F24" s="429" t="s">
        <v>8647</v>
      </c>
      <c r="G24" s="429"/>
      <c r="H24" s="429" t="s">
        <v>8648</v>
      </c>
      <c r="I24" s="429" t="s">
        <v>584</v>
      </c>
      <c r="J24" s="429"/>
      <c r="K24" s="863" t="s">
        <v>8596</v>
      </c>
      <c r="L24" s="429" t="s">
        <v>2214</v>
      </c>
      <c r="M24" s="483"/>
      <c r="N24" s="483"/>
      <c r="O24" s="483"/>
      <c r="P24" s="483"/>
      <c r="Q24" s="483"/>
      <c r="R24" s="483"/>
      <c r="S24" s="483"/>
      <c r="T24" s="483"/>
      <c r="U24" s="483"/>
      <c r="V24" s="483"/>
    </row>
    <row r="25" spans="1:22" ht="28.5" customHeight="1">
      <c r="A25" s="480">
        <f t="shared" ref="A25:B25" si="21">A24+1</f>
        <v>23</v>
      </c>
      <c r="B25" s="480">
        <f t="shared" si="21"/>
        <v>23</v>
      </c>
      <c r="C25" s="415" t="s">
        <v>13</v>
      </c>
      <c r="D25" s="429">
        <v>2022</v>
      </c>
      <c r="E25" s="429" t="s">
        <v>8649</v>
      </c>
      <c r="F25" s="429" t="s">
        <v>8650</v>
      </c>
      <c r="G25" s="429"/>
      <c r="H25" s="429" t="s">
        <v>8651</v>
      </c>
      <c r="I25" s="429" t="s">
        <v>584</v>
      </c>
      <c r="J25" s="429"/>
      <c r="K25" s="863" t="s">
        <v>8652</v>
      </c>
      <c r="L25" s="429" t="s">
        <v>2214</v>
      </c>
      <c r="M25" s="483"/>
      <c r="N25" s="483"/>
      <c r="O25" s="483"/>
      <c r="P25" s="483"/>
      <c r="Q25" s="483"/>
      <c r="R25" s="483"/>
      <c r="S25" s="483"/>
      <c r="T25" s="483"/>
      <c r="U25" s="483"/>
      <c r="V25" s="483"/>
    </row>
    <row r="26" spans="1:22" ht="36.75" customHeight="1">
      <c r="A26" s="480">
        <f t="shared" ref="A26:B26" si="22">A25+1</f>
        <v>24</v>
      </c>
      <c r="B26" s="480">
        <f t="shared" si="22"/>
        <v>24</v>
      </c>
      <c r="C26" s="415" t="s">
        <v>13</v>
      </c>
      <c r="D26" s="484">
        <v>44767</v>
      </c>
      <c r="E26" s="429" t="s">
        <v>8649</v>
      </c>
      <c r="F26" s="429" t="s">
        <v>8629</v>
      </c>
      <c r="G26" s="429"/>
      <c r="H26" s="429" t="s">
        <v>8653</v>
      </c>
      <c r="I26" s="429" t="s">
        <v>18</v>
      </c>
      <c r="J26" s="429"/>
      <c r="K26" s="863" t="s">
        <v>8596</v>
      </c>
      <c r="L26" s="429" t="s">
        <v>2214</v>
      </c>
      <c r="M26" s="483"/>
      <c r="N26" s="483"/>
      <c r="O26" s="483"/>
      <c r="P26" s="483"/>
      <c r="Q26" s="483"/>
      <c r="R26" s="483"/>
      <c r="S26" s="483"/>
      <c r="T26" s="483"/>
      <c r="U26" s="483"/>
      <c r="V26" s="483"/>
    </row>
    <row r="27" spans="1:22" ht="36.75" customHeight="1">
      <c r="A27" s="480">
        <f t="shared" ref="A27:B27" si="23">A26+1</f>
        <v>25</v>
      </c>
      <c r="B27" s="480">
        <f t="shared" si="23"/>
        <v>25</v>
      </c>
      <c r="C27" s="415" t="s">
        <v>13</v>
      </c>
      <c r="D27" s="484">
        <v>44764</v>
      </c>
      <c r="E27" s="429" t="s">
        <v>8654</v>
      </c>
      <c r="F27" s="429" t="s">
        <v>8655</v>
      </c>
      <c r="G27" s="429"/>
      <c r="H27" s="429" t="s">
        <v>8656</v>
      </c>
      <c r="I27" s="429" t="s">
        <v>584</v>
      </c>
      <c r="J27" s="429"/>
      <c r="K27" s="863" t="s">
        <v>8596</v>
      </c>
      <c r="L27" s="429" t="s">
        <v>2214</v>
      </c>
      <c r="M27" s="483"/>
      <c r="N27" s="483"/>
      <c r="O27" s="483"/>
      <c r="P27" s="483"/>
      <c r="Q27" s="483"/>
      <c r="R27" s="483"/>
      <c r="S27" s="483"/>
      <c r="T27" s="483"/>
      <c r="U27" s="483"/>
      <c r="V27" s="483"/>
    </row>
    <row r="28" spans="1:22" ht="42" customHeight="1">
      <c r="A28" s="480">
        <f t="shared" ref="A28:B28" si="24">A27+1</f>
        <v>26</v>
      </c>
      <c r="B28" s="480">
        <f t="shared" si="24"/>
        <v>26</v>
      </c>
      <c r="C28" s="415" t="s">
        <v>13</v>
      </c>
      <c r="D28" s="429">
        <v>2022</v>
      </c>
      <c r="E28" s="429" t="s">
        <v>8657</v>
      </c>
      <c r="F28" s="429" t="s">
        <v>8658</v>
      </c>
      <c r="G28" s="429"/>
      <c r="H28" s="429" t="s">
        <v>8659</v>
      </c>
      <c r="I28" s="429" t="s">
        <v>584</v>
      </c>
      <c r="J28" s="429"/>
      <c r="K28" s="863" t="s">
        <v>8660</v>
      </c>
      <c r="L28" s="429" t="s">
        <v>2214</v>
      </c>
      <c r="M28" s="483"/>
      <c r="N28" s="483"/>
      <c r="O28" s="483"/>
      <c r="P28" s="483"/>
      <c r="Q28" s="483"/>
      <c r="R28" s="483"/>
      <c r="S28" s="483"/>
      <c r="T28" s="483"/>
      <c r="U28" s="483"/>
      <c r="V28" s="483"/>
    </row>
    <row r="29" spans="1:22" ht="69.75" customHeight="1">
      <c r="A29" s="480">
        <f t="shared" ref="A29:B29" si="25">A28+1</f>
        <v>27</v>
      </c>
      <c r="B29" s="480">
        <f t="shared" si="25"/>
        <v>27</v>
      </c>
      <c r="C29" s="415" t="s">
        <v>13</v>
      </c>
      <c r="D29" s="429">
        <v>2022</v>
      </c>
      <c r="E29" s="429" t="s">
        <v>8661</v>
      </c>
      <c r="F29" s="429" t="s">
        <v>8662</v>
      </c>
      <c r="G29" s="429"/>
      <c r="H29" s="429" t="s">
        <v>8663</v>
      </c>
      <c r="I29" s="429" t="s">
        <v>18</v>
      </c>
      <c r="J29" s="429"/>
      <c r="K29" s="863" t="s">
        <v>8664</v>
      </c>
      <c r="L29" s="429" t="s">
        <v>2214</v>
      </c>
      <c r="M29" s="483"/>
      <c r="N29" s="483"/>
      <c r="O29" s="483"/>
      <c r="P29" s="483"/>
      <c r="Q29" s="483"/>
      <c r="R29" s="483"/>
      <c r="S29" s="483"/>
      <c r="T29" s="483"/>
      <c r="U29" s="483"/>
      <c r="V29" s="483"/>
    </row>
    <row r="30" spans="1:22" ht="36" customHeight="1">
      <c r="A30" s="480">
        <f t="shared" ref="A30:B30" si="26">A29+1</f>
        <v>28</v>
      </c>
      <c r="B30" s="480">
        <f t="shared" si="26"/>
        <v>28</v>
      </c>
      <c r="C30" s="415" t="s">
        <v>13</v>
      </c>
      <c r="D30" s="429">
        <v>2022</v>
      </c>
      <c r="E30" s="429" t="s">
        <v>8665</v>
      </c>
      <c r="F30" s="429" t="s">
        <v>8666</v>
      </c>
      <c r="G30" s="429"/>
      <c r="H30" s="429" t="s">
        <v>8667</v>
      </c>
      <c r="I30" s="429" t="s">
        <v>18</v>
      </c>
      <c r="J30" s="429"/>
      <c r="K30" s="864" t="s">
        <v>8668</v>
      </c>
      <c r="L30" s="429" t="s">
        <v>2214</v>
      </c>
      <c r="M30" s="483"/>
      <c r="N30" s="483"/>
      <c r="O30" s="483"/>
      <c r="P30" s="483"/>
      <c r="Q30" s="483"/>
      <c r="R30" s="483"/>
      <c r="S30" s="483"/>
      <c r="T30" s="483"/>
      <c r="U30" s="483"/>
      <c r="V30" s="483"/>
    </row>
    <row r="31" spans="1:22" ht="115.5">
      <c r="A31" s="480">
        <f t="shared" ref="A31:B31" si="27">A30+1</f>
        <v>29</v>
      </c>
      <c r="B31" s="480">
        <f t="shared" si="27"/>
        <v>29</v>
      </c>
      <c r="C31" s="415" t="s">
        <v>13</v>
      </c>
      <c r="D31" s="429">
        <v>2022</v>
      </c>
      <c r="E31" s="429" t="s">
        <v>8669</v>
      </c>
      <c r="F31" s="429" t="s">
        <v>1271</v>
      </c>
      <c r="G31" s="429"/>
      <c r="H31" s="429" t="s">
        <v>8670</v>
      </c>
      <c r="I31" s="482" t="s">
        <v>35</v>
      </c>
      <c r="J31" s="429"/>
      <c r="K31" s="863" t="s">
        <v>8671</v>
      </c>
      <c r="L31" s="429" t="s">
        <v>56</v>
      </c>
      <c r="M31" s="483"/>
      <c r="N31" s="483"/>
      <c r="O31" s="483"/>
      <c r="P31" s="483"/>
      <c r="Q31" s="483"/>
      <c r="R31" s="483"/>
      <c r="S31" s="483"/>
      <c r="T31" s="483"/>
      <c r="U31" s="483"/>
      <c r="V31" s="483"/>
    </row>
    <row r="32" spans="1:22" ht="52.5" customHeight="1">
      <c r="A32" s="480">
        <f t="shared" ref="A32:B32" si="28">A31+1</f>
        <v>30</v>
      </c>
      <c r="B32" s="480">
        <f t="shared" si="28"/>
        <v>30</v>
      </c>
      <c r="C32" s="415" t="s">
        <v>13</v>
      </c>
      <c r="D32" s="429">
        <v>2022</v>
      </c>
      <c r="E32" s="429" t="s">
        <v>8672</v>
      </c>
      <c r="F32" s="429" t="s">
        <v>8673</v>
      </c>
      <c r="G32" s="256"/>
      <c r="H32" s="256" t="s">
        <v>8674</v>
      </c>
      <c r="I32" s="429" t="s">
        <v>558</v>
      </c>
      <c r="J32" s="429"/>
      <c r="K32" s="863" t="s">
        <v>8664</v>
      </c>
      <c r="L32" s="429" t="s">
        <v>2214</v>
      </c>
      <c r="M32" s="483"/>
      <c r="N32" s="483"/>
      <c r="O32" s="483"/>
      <c r="P32" s="483"/>
      <c r="Q32" s="483"/>
      <c r="R32" s="483"/>
      <c r="S32" s="483"/>
      <c r="T32" s="483"/>
      <c r="U32" s="483"/>
      <c r="V32" s="483"/>
    </row>
    <row r="33" spans="1:22" ht="69" customHeight="1">
      <c r="A33" s="480">
        <f t="shared" ref="A33:B33" si="29">A32+1</f>
        <v>31</v>
      </c>
      <c r="B33" s="480">
        <f t="shared" si="29"/>
        <v>31</v>
      </c>
      <c r="C33" s="415" t="s">
        <v>13</v>
      </c>
      <c r="D33" s="429">
        <v>2022</v>
      </c>
      <c r="E33" s="429" t="s">
        <v>8675</v>
      </c>
      <c r="F33" s="429" t="s">
        <v>8676</v>
      </c>
      <c r="G33" s="256"/>
      <c r="H33" s="256" t="s">
        <v>8677</v>
      </c>
      <c r="I33" s="429" t="s">
        <v>18</v>
      </c>
      <c r="J33" s="429"/>
      <c r="K33" s="863" t="s">
        <v>8664</v>
      </c>
      <c r="L33" s="429" t="s">
        <v>2214</v>
      </c>
      <c r="M33" s="483"/>
      <c r="N33" s="483"/>
      <c r="O33" s="483"/>
      <c r="P33" s="483"/>
      <c r="Q33" s="483"/>
      <c r="R33" s="483"/>
      <c r="S33" s="483"/>
      <c r="T33" s="483"/>
      <c r="U33" s="483"/>
      <c r="V33" s="483"/>
    </row>
    <row r="34" spans="1:22" ht="57" customHeight="1">
      <c r="A34" s="480">
        <f t="shared" ref="A34:B34" si="30">A33+1</f>
        <v>32</v>
      </c>
      <c r="B34" s="480">
        <f t="shared" si="30"/>
        <v>32</v>
      </c>
      <c r="C34" s="415" t="s">
        <v>13</v>
      </c>
      <c r="D34" s="429">
        <v>2022</v>
      </c>
      <c r="E34" s="429" t="s">
        <v>8678</v>
      </c>
      <c r="F34" s="429" t="s">
        <v>8679</v>
      </c>
      <c r="G34" s="256"/>
      <c r="H34" s="256" t="s">
        <v>8680</v>
      </c>
      <c r="I34" s="482" t="s">
        <v>20</v>
      </c>
      <c r="J34" s="429"/>
      <c r="K34" s="863" t="s">
        <v>8664</v>
      </c>
      <c r="L34" s="429" t="s">
        <v>56</v>
      </c>
      <c r="M34" s="483"/>
      <c r="N34" s="483"/>
      <c r="O34" s="483"/>
      <c r="P34" s="483"/>
      <c r="Q34" s="483"/>
      <c r="R34" s="483"/>
      <c r="S34" s="483"/>
      <c r="T34" s="483"/>
      <c r="U34" s="483"/>
      <c r="V34" s="483"/>
    </row>
    <row r="35" spans="1:22" ht="30" customHeight="1">
      <c r="A35" s="480">
        <f t="shared" ref="A35:B35" si="31">A34+1</f>
        <v>33</v>
      </c>
      <c r="B35" s="480">
        <f t="shared" si="31"/>
        <v>33</v>
      </c>
      <c r="C35" s="415" t="s">
        <v>13</v>
      </c>
      <c r="D35" s="484">
        <v>45008</v>
      </c>
      <c r="E35" s="429" t="s">
        <v>8681</v>
      </c>
      <c r="F35" s="429" t="s">
        <v>8682</v>
      </c>
      <c r="G35" s="429"/>
      <c r="H35" s="429" t="s">
        <v>8683</v>
      </c>
      <c r="I35" s="429" t="s">
        <v>18</v>
      </c>
      <c r="J35" s="429"/>
      <c r="K35" s="864" t="s">
        <v>8668</v>
      </c>
      <c r="L35" s="429" t="s">
        <v>2214</v>
      </c>
      <c r="M35" s="483"/>
      <c r="N35" s="483"/>
      <c r="O35" s="483"/>
      <c r="P35" s="483"/>
      <c r="Q35" s="483"/>
      <c r="R35" s="483"/>
      <c r="S35" s="483"/>
      <c r="T35" s="483"/>
      <c r="U35" s="483"/>
      <c r="V35" s="483"/>
    </row>
    <row r="36" spans="1:22" ht="66">
      <c r="A36" s="480">
        <f t="shared" ref="A36:B36" si="32">A35+1</f>
        <v>34</v>
      </c>
      <c r="B36" s="480">
        <f t="shared" si="32"/>
        <v>34</v>
      </c>
      <c r="C36" s="486" t="s">
        <v>13</v>
      </c>
      <c r="D36" s="487">
        <v>45035</v>
      </c>
      <c r="E36" s="256" t="s">
        <v>8684</v>
      </c>
      <c r="F36" s="256" t="s">
        <v>8685</v>
      </c>
      <c r="G36" s="256"/>
      <c r="H36" s="256" t="s">
        <v>8686</v>
      </c>
      <c r="I36" s="429" t="s">
        <v>25</v>
      </c>
      <c r="J36" s="256"/>
      <c r="K36" s="275" t="s">
        <v>8687</v>
      </c>
      <c r="L36" s="256" t="s">
        <v>56</v>
      </c>
      <c r="M36" s="488"/>
      <c r="N36" s="266"/>
      <c r="O36" s="266"/>
      <c r="P36" s="266"/>
      <c r="Q36" s="266"/>
      <c r="R36" s="266"/>
      <c r="S36" s="266"/>
      <c r="T36" s="266"/>
      <c r="U36" s="266"/>
      <c r="V36" s="266"/>
    </row>
    <row r="37" spans="1:22" ht="66">
      <c r="A37" s="480">
        <f t="shared" ref="A37:B37" si="33">A36+1</f>
        <v>35</v>
      </c>
      <c r="B37" s="480">
        <f t="shared" si="33"/>
        <v>35</v>
      </c>
      <c r="C37" s="486" t="s">
        <v>13</v>
      </c>
      <c r="D37" s="487">
        <v>45041</v>
      </c>
      <c r="E37" s="256" t="s">
        <v>8688</v>
      </c>
      <c r="F37" s="256" t="s">
        <v>8689</v>
      </c>
      <c r="G37" s="256"/>
      <c r="H37" s="256" t="s">
        <v>8690</v>
      </c>
      <c r="I37" s="429" t="s">
        <v>25</v>
      </c>
      <c r="J37" s="256"/>
      <c r="K37" s="275" t="s">
        <v>8687</v>
      </c>
      <c r="L37" s="256" t="s">
        <v>56</v>
      </c>
      <c r="M37" s="488"/>
      <c r="N37" s="266"/>
      <c r="O37" s="266"/>
      <c r="P37" s="266"/>
      <c r="Q37" s="266"/>
      <c r="R37" s="266"/>
      <c r="S37" s="266"/>
      <c r="T37" s="266"/>
      <c r="U37" s="266"/>
      <c r="V37" s="266"/>
    </row>
    <row r="38" spans="1:22" ht="21.75" customHeight="1">
      <c r="A38" s="480">
        <f t="shared" ref="A38:B38" si="34">A37+1</f>
        <v>36</v>
      </c>
      <c r="B38" s="480">
        <f t="shared" si="34"/>
        <v>36</v>
      </c>
      <c r="C38" s="415" t="s">
        <v>13</v>
      </c>
      <c r="D38" s="429">
        <v>2023</v>
      </c>
      <c r="E38" s="429" t="s">
        <v>8691</v>
      </c>
      <c r="F38" s="429" t="s">
        <v>8692</v>
      </c>
      <c r="G38" s="429"/>
      <c r="H38" s="429" t="s">
        <v>8693</v>
      </c>
      <c r="I38" s="482" t="s">
        <v>77</v>
      </c>
      <c r="J38" s="429"/>
      <c r="K38" s="863" t="s">
        <v>8694</v>
      </c>
      <c r="L38" s="429" t="s">
        <v>56</v>
      </c>
      <c r="M38" s="483"/>
      <c r="N38" s="483"/>
      <c r="O38" s="483"/>
      <c r="P38" s="483"/>
      <c r="Q38" s="483"/>
      <c r="R38" s="483"/>
      <c r="S38" s="483"/>
      <c r="T38" s="483"/>
      <c r="U38" s="483"/>
      <c r="V38" s="483"/>
    </row>
    <row r="39" spans="1:22" ht="68.25" customHeight="1">
      <c r="A39" s="480">
        <f t="shared" ref="A39:B39" si="35">A38+1</f>
        <v>37</v>
      </c>
      <c r="B39" s="480">
        <f t="shared" si="35"/>
        <v>37</v>
      </c>
      <c r="C39" s="415" t="s">
        <v>13</v>
      </c>
      <c r="D39" s="429">
        <v>2023</v>
      </c>
      <c r="E39" s="429" t="s">
        <v>8695</v>
      </c>
      <c r="F39" s="429" t="s">
        <v>8696</v>
      </c>
      <c r="G39" s="429"/>
      <c r="H39" s="429" t="s">
        <v>8697</v>
      </c>
      <c r="I39" s="429" t="s">
        <v>584</v>
      </c>
      <c r="J39" s="429"/>
      <c r="K39" s="863" t="s">
        <v>8698</v>
      </c>
      <c r="L39" s="429" t="s">
        <v>56</v>
      </c>
      <c r="M39" s="483"/>
      <c r="N39" s="483"/>
      <c r="O39" s="483"/>
      <c r="P39" s="483"/>
      <c r="Q39" s="483"/>
      <c r="R39" s="483"/>
      <c r="S39" s="483"/>
      <c r="T39" s="483"/>
      <c r="U39" s="483"/>
      <c r="V39" s="483"/>
    </row>
    <row r="40" spans="1:22" ht="39.75" customHeight="1">
      <c r="A40" s="480">
        <f t="shared" ref="A40:B40" si="36">A39+1</f>
        <v>38</v>
      </c>
      <c r="B40" s="480">
        <f t="shared" si="36"/>
        <v>38</v>
      </c>
      <c r="C40" s="415" t="s">
        <v>13</v>
      </c>
      <c r="D40" s="429">
        <v>2024</v>
      </c>
      <c r="E40" s="429" t="s">
        <v>8699</v>
      </c>
      <c r="F40" s="429" t="s">
        <v>8700</v>
      </c>
      <c r="G40" s="429"/>
      <c r="H40" s="429" t="s">
        <v>8701</v>
      </c>
      <c r="I40" s="429" t="s">
        <v>18</v>
      </c>
      <c r="J40" s="429"/>
      <c r="K40" s="863" t="s">
        <v>8702</v>
      </c>
      <c r="L40" s="429" t="s">
        <v>2214</v>
      </c>
      <c r="M40" s="483"/>
      <c r="N40" s="483"/>
      <c r="O40" s="483"/>
      <c r="P40" s="483"/>
      <c r="Q40" s="483"/>
      <c r="R40" s="483"/>
      <c r="S40" s="483"/>
      <c r="T40" s="483"/>
      <c r="U40" s="483"/>
      <c r="V40" s="483"/>
    </row>
    <row r="41" spans="1:22" ht="27" customHeight="1">
      <c r="A41" s="480">
        <f t="shared" ref="A41:B41" si="37">A40+1</f>
        <v>39</v>
      </c>
      <c r="B41" s="480">
        <f t="shared" si="37"/>
        <v>39</v>
      </c>
      <c r="C41" s="415" t="s">
        <v>13</v>
      </c>
      <c r="D41" s="493">
        <v>45597</v>
      </c>
      <c r="E41" s="429" t="s">
        <v>8703</v>
      </c>
      <c r="F41" s="429" t="s">
        <v>8704</v>
      </c>
      <c r="G41" s="429"/>
      <c r="H41" s="429" t="s">
        <v>8705</v>
      </c>
      <c r="I41" s="429" t="s">
        <v>609</v>
      </c>
      <c r="J41" s="429"/>
      <c r="K41" s="863" t="s">
        <v>8706</v>
      </c>
      <c r="L41" s="429" t="s">
        <v>56</v>
      </c>
      <c r="M41" s="483"/>
      <c r="N41" s="483"/>
      <c r="O41" s="483"/>
      <c r="P41" s="483"/>
      <c r="Q41" s="483"/>
      <c r="R41" s="483"/>
      <c r="S41" s="483"/>
      <c r="T41" s="483"/>
      <c r="U41" s="483"/>
      <c r="V41" s="483"/>
    </row>
    <row r="42" spans="1:22" ht="21.75" customHeight="1">
      <c r="A42" s="480">
        <f t="shared" ref="A42:B42" si="38">A41+1</f>
        <v>40</v>
      </c>
      <c r="B42" s="480">
        <f t="shared" si="38"/>
        <v>40</v>
      </c>
      <c r="C42" s="415" t="s">
        <v>13</v>
      </c>
      <c r="D42" s="494">
        <v>45539</v>
      </c>
      <c r="E42" s="440" t="s">
        <v>8707</v>
      </c>
      <c r="F42" s="440" t="s">
        <v>8708</v>
      </c>
      <c r="G42" s="440"/>
      <c r="H42" s="440" t="s">
        <v>8686</v>
      </c>
      <c r="I42" s="429" t="s">
        <v>25</v>
      </c>
      <c r="J42" s="429"/>
      <c r="K42" s="863" t="s">
        <v>8709</v>
      </c>
      <c r="L42" s="429" t="s">
        <v>56</v>
      </c>
      <c r="M42" s="483"/>
      <c r="N42" s="483"/>
      <c r="O42" s="483"/>
      <c r="P42" s="483"/>
      <c r="Q42" s="483"/>
      <c r="R42" s="483"/>
      <c r="S42" s="483"/>
      <c r="T42" s="483"/>
      <c r="U42" s="483"/>
      <c r="V42" s="483"/>
    </row>
    <row r="43" spans="1:22" ht="21.75" customHeight="1">
      <c r="A43" s="480">
        <f t="shared" ref="A43:B43" si="39">A42+1</f>
        <v>41</v>
      </c>
      <c r="B43" s="480">
        <f t="shared" si="39"/>
        <v>41</v>
      </c>
      <c r="C43" s="415" t="s">
        <v>13</v>
      </c>
      <c r="D43" s="493">
        <v>45505</v>
      </c>
      <c r="E43" s="429" t="s">
        <v>8710</v>
      </c>
      <c r="F43" s="429" t="s">
        <v>8711</v>
      </c>
      <c r="G43" s="429"/>
      <c r="H43" s="429" t="s">
        <v>8712</v>
      </c>
      <c r="I43" s="482" t="s">
        <v>35</v>
      </c>
      <c r="J43" s="429"/>
      <c r="K43" s="863" t="s">
        <v>8713</v>
      </c>
      <c r="L43" s="429" t="s">
        <v>89</v>
      </c>
      <c r="M43" s="483"/>
      <c r="N43" s="483"/>
      <c r="O43" s="483"/>
      <c r="P43" s="483"/>
      <c r="Q43" s="483"/>
      <c r="R43" s="483"/>
      <c r="S43" s="483"/>
      <c r="T43" s="483"/>
      <c r="U43" s="483"/>
      <c r="V43" s="483"/>
    </row>
    <row r="44" spans="1:22" ht="38.25" customHeight="1">
      <c r="A44" s="480">
        <f t="shared" ref="A44:B44" si="40">A43+1</f>
        <v>42</v>
      </c>
      <c r="B44" s="480">
        <f t="shared" si="40"/>
        <v>42</v>
      </c>
      <c r="C44" s="415" t="s">
        <v>13</v>
      </c>
      <c r="D44" s="429">
        <v>2024</v>
      </c>
      <c r="E44" s="429" t="s">
        <v>8714</v>
      </c>
      <c r="F44" s="429" t="s">
        <v>8715</v>
      </c>
      <c r="G44" s="429"/>
      <c r="H44" s="429" t="s">
        <v>8716</v>
      </c>
      <c r="I44" s="429" t="s">
        <v>584</v>
      </c>
      <c r="J44" s="429"/>
      <c r="K44" s="863" t="s">
        <v>8713</v>
      </c>
      <c r="L44" s="429" t="s">
        <v>2214</v>
      </c>
      <c r="M44" s="483"/>
      <c r="N44" s="483"/>
      <c r="O44" s="483"/>
      <c r="P44" s="483"/>
      <c r="Q44" s="483"/>
      <c r="R44" s="483"/>
      <c r="S44" s="483"/>
      <c r="T44" s="483"/>
      <c r="U44" s="483"/>
      <c r="V44" s="483"/>
    </row>
    <row r="45" spans="1:22" ht="35.25" customHeight="1">
      <c r="A45" s="480">
        <f t="shared" ref="A45:B45" si="41">A44+1</f>
        <v>43</v>
      </c>
      <c r="B45" s="480">
        <f t="shared" si="41"/>
        <v>43</v>
      </c>
      <c r="C45" s="415" t="s">
        <v>13</v>
      </c>
      <c r="D45" s="493">
        <v>45352</v>
      </c>
      <c r="E45" s="429" t="s">
        <v>8717</v>
      </c>
      <c r="F45" s="429" t="s">
        <v>8718</v>
      </c>
      <c r="G45" s="429"/>
      <c r="H45" s="429" t="s">
        <v>8719</v>
      </c>
      <c r="I45" s="429" t="s">
        <v>8720</v>
      </c>
      <c r="J45" s="429"/>
      <c r="K45" s="863" t="s">
        <v>8721</v>
      </c>
      <c r="L45" s="429" t="s">
        <v>56</v>
      </c>
      <c r="M45" s="483"/>
      <c r="N45" s="483"/>
      <c r="O45" s="483"/>
      <c r="P45" s="483"/>
      <c r="Q45" s="483"/>
      <c r="R45" s="483"/>
      <c r="S45" s="483"/>
      <c r="T45" s="483"/>
      <c r="U45" s="483"/>
      <c r="V45" s="483"/>
    </row>
    <row r="46" spans="1:22" ht="16.5">
      <c r="A46" s="495"/>
      <c r="B46" s="495"/>
      <c r="C46" s="495"/>
      <c r="D46" s="495"/>
      <c r="E46" s="495"/>
      <c r="F46" s="495"/>
      <c r="G46" s="495"/>
      <c r="H46" s="495"/>
      <c r="I46" s="495"/>
      <c r="J46" s="495"/>
      <c r="K46" s="495"/>
      <c r="L46" s="495">
        <f>COUNTIF(L1:L45, "FPIC on Hold")</f>
        <v>0</v>
      </c>
      <c r="M46" s="495"/>
      <c r="N46" s="495"/>
      <c r="O46" s="495"/>
      <c r="P46" s="495"/>
      <c r="Q46" s="495"/>
      <c r="R46" s="495"/>
      <c r="S46" s="495"/>
      <c r="T46" s="495"/>
      <c r="U46" s="495"/>
      <c r="V46" s="495"/>
    </row>
    <row r="47" spans="1:22" ht="21.75" customHeight="1">
      <c r="A47" s="479"/>
      <c r="B47" s="479"/>
      <c r="C47" s="479"/>
      <c r="D47" s="496"/>
      <c r="E47" s="496"/>
      <c r="F47" s="496"/>
      <c r="G47" s="496"/>
      <c r="H47" s="496"/>
      <c r="I47" s="496"/>
      <c r="J47" s="496"/>
      <c r="K47" s="496"/>
      <c r="L47" s="496">
        <f>COUNTIF(L1:L45, "FBI Completed")</f>
        <v>2</v>
      </c>
      <c r="M47" s="483"/>
      <c r="N47" s="483"/>
      <c r="O47" s="483"/>
      <c r="P47" s="483"/>
      <c r="Q47" s="483"/>
      <c r="R47" s="483"/>
      <c r="S47" s="483"/>
      <c r="T47" s="483"/>
      <c r="U47" s="483"/>
      <c r="V47" s="483"/>
    </row>
    <row r="48" spans="1:22" ht="21.75" customHeight="1">
      <c r="A48" s="479"/>
      <c r="B48" s="479"/>
      <c r="C48" s="479"/>
      <c r="D48" s="496"/>
      <c r="E48" s="496"/>
      <c r="F48" s="496"/>
      <c r="G48" s="496"/>
      <c r="H48" s="496"/>
      <c r="I48" s="496"/>
      <c r="J48" s="496"/>
      <c r="K48" s="496"/>
      <c r="L48" s="496">
        <f>COUNTIF(L1:L45, "For Validation")</f>
        <v>0</v>
      </c>
      <c r="M48" s="483"/>
      <c r="N48" s="483"/>
      <c r="O48" s="483"/>
      <c r="P48" s="483"/>
      <c r="Q48" s="483"/>
      <c r="R48" s="483"/>
      <c r="S48" s="483"/>
      <c r="T48" s="483"/>
      <c r="U48" s="483"/>
      <c r="V48" s="483"/>
    </row>
    <row r="49" spans="1:22" ht="21.75" customHeight="1">
      <c r="A49" s="479"/>
      <c r="B49" s="479"/>
      <c r="C49" s="479"/>
      <c r="D49" s="496"/>
      <c r="E49" s="496"/>
      <c r="F49" s="496"/>
      <c r="G49" s="496"/>
      <c r="H49" s="496"/>
      <c r="I49" s="496"/>
      <c r="J49" s="496"/>
      <c r="K49" s="496"/>
      <c r="L49" s="496">
        <f>COUNTIF(L1:L45, "Ongoing Validation")</f>
        <v>0</v>
      </c>
      <c r="M49" s="483"/>
      <c r="N49" s="483"/>
      <c r="O49" s="483"/>
      <c r="P49" s="483"/>
      <c r="Q49" s="483"/>
      <c r="R49" s="483"/>
      <c r="S49" s="483"/>
      <c r="T49" s="483"/>
      <c r="U49" s="483"/>
      <c r="V49" s="483"/>
    </row>
    <row r="50" spans="1:22" ht="21.75" customHeight="1">
      <c r="A50" s="479"/>
      <c r="B50" s="479"/>
      <c r="C50" s="479"/>
      <c r="D50" s="496"/>
      <c r="E50" s="496"/>
      <c r="F50" s="496"/>
      <c r="G50" s="496"/>
      <c r="H50" s="496"/>
      <c r="I50" s="496"/>
      <c r="J50" s="496"/>
      <c r="K50" s="496"/>
      <c r="L50" s="496">
        <f>COUNTIF(L1:L45, "Ongoing Validation")</f>
        <v>0</v>
      </c>
      <c r="M50" s="483"/>
      <c r="N50" s="483"/>
      <c r="O50" s="483"/>
      <c r="P50" s="483"/>
      <c r="Q50" s="483"/>
      <c r="R50" s="483"/>
      <c r="S50" s="483"/>
      <c r="T50" s="483"/>
      <c r="U50" s="483"/>
      <c r="V50" s="483"/>
    </row>
    <row r="51" spans="1:22" ht="21.75" customHeight="1">
      <c r="A51" s="479"/>
      <c r="B51" s="479"/>
      <c r="C51" s="479"/>
      <c r="D51" s="496"/>
      <c r="E51" s="496"/>
      <c r="F51" s="496"/>
      <c r="G51" s="496"/>
      <c r="H51" s="496"/>
      <c r="I51" s="496"/>
      <c r="J51" s="496"/>
      <c r="K51" s="496"/>
      <c r="L51" s="496">
        <f>COUNTIF(L1:L45, "For FBI")</f>
        <v>0</v>
      </c>
      <c r="M51" s="483"/>
      <c r="N51" s="483"/>
      <c r="O51" s="483"/>
      <c r="P51" s="483"/>
      <c r="Q51" s="483"/>
      <c r="R51" s="483"/>
      <c r="S51" s="483"/>
      <c r="T51" s="483"/>
      <c r="U51" s="483"/>
      <c r="V51" s="483"/>
    </row>
    <row r="52" spans="1:22" ht="21.75" customHeight="1">
      <c r="A52" s="479"/>
      <c r="B52" s="479"/>
      <c r="C52" s="479"/>
      <c r="D52" s="496"/>
      <c r="E52" s="496"/>
      <c r="F52" s="496"/>
      <c r="G52" s="496"/>
      <c r="H52" s="496"/>
      <c r="I52" s="496"/>
      <c r="J52" s="496"/>
      <c r="K52" s="496"/>
      <c r="L52" s="496">
        <f>COUNTIF(L1:L45, "FPIC Completed")</f>
        <v>20</v>
      </c>
      <c r="M52" s="483"/>
      <c r="N52" s="483"/>
      <c r="O52" s="483"/>
      <c r="P52" s="483"/>
      <c r="Q52" s="483"/>
      <c r="R52" s="483"/>
      <c r="S52" s="483"/>
      <c r="T52" s="483"/>
      <c r="U52" s="483"/>
      <c r="V52" s="483"/>
    </row>
    <row r="53" spans="1:22" ht="21.75" customHeight="1">
      <c r="A53" s="479"/>
      <c r="B53" s="479"/>
      <c r="C53" s="479"/>
      <c r="D53" s="496"/>
      <c r="E53" s="496"/>
      <c r="F53" s="496"/>
      <c r="G53" s="496"/>
      <c r="H53" s="496"/>
      <c r="I53" s="496"/>
      <c r="J53" s="496"/>
      <c r="K53" s="496"/>
      <c r="L53" s="496">
        <f>COUNTIF(L1:L45, "No Status Indicated")</f>
        <v>0</v>
      </c>
      <c r="M53" s="483"/>
      <c r="N53" s="483"/>
      <c r="O53" s="483"/>
      <c r="P53" s="483"/>
      <c r="Q53" s="483"/>
      <c r="R53" s="483"/>
      <c r="S53" s="483"/>
      <c r="T53" s="483"/>
      <c r="U53" s="483"/>
      <c r="V53" s="483"/>
    </row>
    <row r="54" spans="1:22" ht="21.75" customHeight="1">
      <c r="A54" s="479"/>
      <c r="B54" s="479"/>
      <c r="C54" s="479"/>
      <c r="D54" s="496"/>
      <c r="E54" s="496"/>
      <c r="F54" s="496"/>
      <c r="G54" s="496"/>
      <c r="H54" s="496"/>
      <c r="I54" s="496"/>
      <c r="J54" s="496"/>
      <c r="K54" s="496"/>
      <c r="L54" s="496">
        <f>COUNTIF(L1:L45, "In active CP Application")</f>
        <v>1</v>
      </c>
      <c r="M54" s="483"/>
      <c r="N54" s="483"/>
      <c r="O54" s="483"/>
      <c r="P54" s="483"/>
      <c r="Q54" s="483"/>
      <c r="R54" s="483"/>
      <c r="S54" s="483"/>
      <c r="T54" s="483"/>
      <c r="U54" s="483"/>
      <c r="V54" s="483"/>
    </row>
    <row r="55" spans="1:22" ht="21.75" customHeight="1">
      <c r="A55" s="479"/>
      <c r="B55" s="479"/>
      <c r="C55" s="479"/>
      <c r="D55" s="496"/>
      <c r="E55" s="496"/>
      <c r="F55" s="496"/>
      <c r="G55" s="496"/>
      <c r="H55" s="496"/>
      <c r="I55" s="496"/>
      <c r="J55" s="496"/>
      <c r="K55" s="496"/>
      <c r="L55" s="496">
        <f>COUNTIF(L1:L45, "Validation Completed")</f>
        <v>20</v>
      </c>
      <c r="M55" s="483"/>
      <c r="N55" s="483"/>
      <c r="O55" s="483"/>
      <c r="P55" s="483"/>
      <c r="Q55" s="483"/>
      <c r="R55" s="483"/>
      <c r="S55" s="483"/>
      <c r="T55" s="483"/>
      <c r="U55" s="483"/>
      <c r="V55" s="483"/>
    </row>
    <row r="56" spans="1:22" ht="21.75" customHeight="1">
      <c r="A56" s="479"/>
      <c r="B56" s="479"/>
      <c r="C56" s="479"/>
      <c r="D56" s="496"/>
      <c r="E56" s="496"/>
      <c r="F56" s="496"/>
      <c r="G56" s="496"/>
      <c r="H56" s="496"/>
      <c r="I56" s="496"/>
      <c r="J56" s="496"/>
      <c r="K56" s="496"/>
      <c r="L56" s="496"/>
      <c r="M56" s="483"/>
      <c r="N56" s="483"/>
      <c r="O56" s="483"/>
      <c r="P56" s="483"/>
      <c r="Q56" s="483"/>
      <c r="R56" s="483"/>
      <c r="S56" s="483"/>
      <c r="T56" s="483"/>
      <c r="U56" s="483"/>
      <c r="V56" s="483"/>
    </row>
    <row r="57" spans="1:22" ht="21.75" customHeight="1">
      <c r="A57" s="479"/>
      <c r="B57" s="479"/>
      <c r="C57" s="479"/>
      <c r="D57" s="496"/>
      <c r="E57" s="496"/>
      <c r="F57" s="496"/>
      <c r="G57" s="496"/>
      <c r="H57" s="496"/>
      <c r="I57" s="496"/>
      <c r="J57" s="496"/>
      <c r="K57" s="496"/>
      <c r="L57" s="496">
        <f>COUNTIF(K1:K1928, "Ongoing evaluation of CP Application")</f>
        <v>0</v>
      </c>
      <c r="M57" s="483"/>
      <c r="N57" s="483"/>
      <c r="O57" s="483"/>
      <c r="P57" s="483"/>
      <c r="Q57" s="483"/>
      <c r="R57" s="483"/>
      <c r="S57" s="483"/>
      <c r="T57" s="483"/>
      <c r="U57" s="483"/>
      <c r="V57" s="483"/>
    </row>
    <row r="58" spans="1:22" ht="21.75" customHeight="1">
      <c r="A58" s="479"/>
      <c r="B58" s="479"/>
      <c r="C58" s="479"/>
      <c r="D58" s="496"/>
      <c r="E58" s="496"/>
      <c r="F58" s="496"/>
      <c r="G58" s="496"/>
      <c r="H58" s="496"/>
      <c r="I58" s="496"/>
      <c r="J58" s="496"/>
      <c r="K58" s="496"/>
      <c r="L58" s="496"/>
      <c r="M58" s="483"/>
      <c r="N58" s="483"/>
      <c r="O58" s="483"/>
      <c r="P58" s="483"/>
      <c r="Q58" s="483"/>
      <c r="R58" s="483"/>
      <c r="S58" s="483"/>
      <c r="T58" s="483"/>
      <c r="U58" s="483"/>
      <c r="V58" s="483"/>
    </row>
    <row r="59" spans="1:22" ht="21.75" customHeight="1">
      <c r="A59" s="479"/>
      <c r="B59" s="479"/>
      <c r="C59" s="479"/>
      <c r="D59" s="496"/>
      <c r="E59" s="496"/>
      <c r="F59" s="496"/>
      <c r="G59" s="496"/>
      <c r="H59" s="496"/>
      <c r="I59" s="496"/>
      <c r="J59" s="496"/>
      <c r="K59" s="496"/>
      <c r="L59" s="496"/>
      <c r="M59" s="483"/>
      <c r="N59" s="483"/>
      <c r="O59" s="483"/>
      <c r="P59" s="483"/>
      <c r="Q59" s="483"/>
      <c r="R59" s="483"/>
      <c r="S59" s="483"/>
      <c r="T59" s="483"/>
      <c r="U59" s="483"/>
      <c r="V59" s="483"/>
    </row>
    <row r="60" spans="1:22" ht="21.75" customHeight="1">
      <c r="A60" s="479"/>
      <c r="B60" s="479"/>
      <c r="C60" s="479"/>
      <c r="D60" s="496"/>
      <c r="E60" s="496"/>
      <c r="F60" s="496"/>
      <c r="G60" s="496"/>
      <c r="H60" s="496"/>
      <c r="I60" s="496"/>
      <c r="J60" s="496"/>
      <c r="K60" s="496"/>
      <c r="L60" s="496"/>
      <c r="M60" s="483"/>
      <c r="N60" s="483"/>
      <c r="O60" s="483"/>
      <c r="P60" s="483"/>
      <c r="Q60" s="483"/>
      <c r="R60" s="483"/>
      <c r="S60" s="483"/>
      <c r="T60" s="483"/>
      <c r="U60" s="483"/>
      <c r="V60" s="483"/>
    </row>
    <row r="61" spans="1:22" ht="21.75" customHeight="1">
      <c r="A61" s="479"/>
      <c r="B61" s="479"/>
      <c r="C61" s="479"/>
      <c r="D61" s="496"/>
      <c r="E61" s="496"/>
      <c r="F61" s="496"/>
      <c r="G61" s="496"/>
      <c r="H61" s="496"/>
      <c r="I61" s="496"/>
      <c r="J61" s="496"/>
      <c r="K61" s="496"/>
      <c r="L61" s="496"/>
      <c r="M61" s="483"/>
      <c r="N61" s="483"/>
      <c r="O61" s="483"/>
      <c r="P61" s="483"/>
      <c r="Q61" s="483"/>
      <c r="R61" s="483"/>
      <c r="S61" s="483"/>
      <c r="T61" s="483"/>
      <c r="U61" s="483"/>
      <c r="V61" s="483"/>
    </row>
    <row r="62" spans="1:22" ht="21.75" customHeight="1">
      <c r="A62" s="479"/>
      <c r="B62" s="479"/>
      <c r="C62" s="479"/>
      <c r="D62" s="496"/>
      <c r="E62" s="496"/>
      <c r="F62" s="496"/>
      <c r="G62" s="496"/>
      <c r="H62" s="496"/>
      <c r="I62" s="496"/>
      <c r="J62" s="496"/>
      <c r="K62" s="496"/>
      <c r="L62" s="496"/>
      <c r="M62" s="483"/>
      <c r="N62" s="483"/>
      <c r="O62" s="483"/>
      <c r="P62" s="483"/>
      <c r="Q62" s="483"/>
      <c r="R62" s="483"/>
      <c r="S62" s="483"/>
      <c r="T62" s="483"/>
      <c r="U62" s="483"/>
      <c r="V62" s="483"/>
    </row>
    <row r="63" spans="1:22" ht="21.75" customHeight="1">
      <c r="A63" s="479"/>
      <c r="B63" s="479"/>
      <c r="C63" s="479"/>
      <c r="D63" s="496"/>
      <c r="E63" s="496"/>
      <c r="F63" s="496"/>
      <c r="G63" s="496"/>
      <c r="H63" s="496"/>
      <c r="I63" s="496"/>
      <c r="J63" s="496"/>
      <c r="K63" s="496"/>
      <c r="L63" s="496"/>
      <c r="M63" s="483"/>
      <c r="N63" s="483"/>
      <c r="O63" s="483"/>
      <c r="P63" s="483"/>
      <c r="Q63" s="483"/>
      <c r="R63" s="483"/>
      <c r="S63" s="483"/>
      <c r="T63" s="483"/>
      <c r="U63" s="483"/>
      <c r="V63" s="483"/>
    </row>
    <row r="64" spans="1:22" ht="21.75" customHeight="1">
      <c r="A64" s="479"/>
      <c r="B64" s="479"/>
      <c r="C64" s="479"/>
      <c r="D64" s="496"/>
      <c r="E64" s="496"/>
      <c r="F64" s="496"/>
      <c r="G64" s="496"/>
      <c r="H64" s="496"/>
      <c r="I64" s="496"/>
      <c r="J64" s="496"/>
      <c r="K64" s="496"/>
      <c r="L64" s="496"/>
      <c r="M64" s="483"/>
      <c r="N64" s="483"/>
      <c r="O64" s="483"/>
      <c r="P64" s="483"/>
      <c r="Q64" s="483"/>
      <c r="R64" s="483"/>
      <c r="S64" s="483"/>
      <c r="T64" s="483"/>
      <c r="U64" s="483"/>
      <c r="V64" s="483"/>
    </row>
    <row r="65" spans="1:22" ht="21.75" customHeight="1">
      <c r="A65" s="479"/>
      <c r="B65" s="479"/>
      <c r="C65" s="479"/>
      <c r="D65" s="496"/>
      <c r="E65" s="496"/>
      <c r="F65" s="496"/>
      <c r="G65" s="496"/>
      <c r="H65" s="496"/>
      <c r="I65" s="496"/>
      <c r="J65" s="496"/>
      <c r="K65" s="496"/>
      <c r="L65" s="496"/>
      <c r="M65" s="483"/>
      <c r="N65" s="483"/>
      <c r="O65" s="483"/>
      <c r="P65" s="483"/>
      <c r="Q65" s="483"/>
      <c r="R65" s="483"/>
      <c r="S65" s="483"/>
      <c r="T65" s="483"/>
      <c r="U65" s="483"/>
      <c r="V65" s="483"/>
    </row>
    <row r="66" spans="1:22" ht="21.75" customHeight="1">
      <c r="A66" s="479"/>
      <c r="B66" s="479"/>
      <c r="C66" s="479"/>
      <c r="D66" s="496"/>
      <c r="E66" s="496"/>
      <c r="F66" s="496"/>
      <c r="G66" s="496"/>
      <c r="H66" s="496"/>
      <c r="I66" s="496"/>
      <c r="J66" s="496"/>
      <c r="K66" s="496"/>
      <c r="L66" s="496"/>
      <c r="M66" s="483"/>
      <c r="N66" s="483"/>
      <c r="O66" s="483"/>
      <c r="P66" s="483"/>
      <c r="Q66" s="483"/>
      <c r="R66" s="483"/>
      <c r="S66" s="483"/>
      <c r="T66" s="483"/>
      <c r="U66" s="483"/>
      <c r="V66" s="483"/>
    </row>
    <row r="67" spans="1:22" ht="21.75" customHeight="1">
      <c r="A67" s="479"/>
      <c r="B67" s="479"/>
      <c r="C67" s="479"/>
      <c r="D67" s="496"/>
      <c r="E67" s="496"/>
      <c r="F67" s="496"/>
      <c r="G67" s="496"/>
      <c r="H67" s="496"/>
      <c r="I67" s="496"/>
      <c r="J67" s="496"/>
      <c r="K67" s="496"/>
      <c r="L67" s="496"/>
      <c r="M67" s="483"/>
      <c r="N67" s="483"/>
      <c r="O67" s="483"/>
      <c r="P67" s="483"/>
      <c r="Q67" s="483"/>
      <c r="R67" s="483"/>
      <c r="S67" s="483"/>
      <c r="T67" s="483"/>
      <c r="U67" s="483"/>
      <c r="V67" s="483"/>
    </row>
    <row r="68" spans="1:22" ht="21.75" customHeight="1">
      <c r="A68" s="479"/>
      <c r="B68" s="479"/>
      <c r="C68" s="479"/>
      <c r="D68" s="496"/>
      <c r="E68" s="496"/>
      <c r="F68" s="496"/>
      <c r="G68" s="496"/>
      <c r="H68" s="496"/>
      <c r="I68" s="496"/>
      <c r="J68" s="496"/>
      <c r="K68" s="496"/>
      <c r="L68" s="496"/>
      <c r="M68" s="483"/>
      <c r="N68" s="483"/>
      <c r="O68" s="483"/>
      <c r="P68" s="483"/>
      <c r="Q68" s="483"/>
      <c r="R68" s="483"/>
      <c r="S68" s="483"/>
      <c r="T68" s="483"/>
      <c r="U68" s="483"/>
      <c r="V68" s="483"/>
    </row>
    <row r="69" spans="1:22" ht="21.75" customHeight="1">
      <c r="A69" s="479"/>
      <c r="B69" s="479"/>
      <c r="C69" s="479"/>
      <c r="D69" s="496"/>
      <c r="E69" s="496"/>
      <c r="F69" s="496"/>
      <c r="G69" s="496"/>
      <c r="H69" s="496"/>
      <c r="I69" s="496"/>
      <c r="J69" s="496"/>
      <c r="K69" s="496"/>
      <c r="L69" s="496"/>
      <c r="M69" s="483"/>
      <c r="N69" s="483"/>
      <c r="O69" s="483"/>
      <c r="P69" s="483"/>
      <c r="Q69" s="483"/>
      <c r="R69" s="483"/>
      <c r="S69" s="483"/>
      <c r="T69" s="483"/>
      <c r="U69" s="483"/>
      <c r="V69" s="483"/>
    </row>
    <row r="70" spans="1:22" ht="21.75" customHeight="1">
      <c r="A70" s="479"/>
      <c r="B70" s="479"/>
      <c r="C70" s="479"/>
      <c r="D70" s="496"/>
      <c r="E70" s="496"/>
      <c r="F70" s="496"/>
      <c r="G70" s="496"/>
      <c r="H70" s="496"/>
      <c r="I70" s="496"/>
      <c r="J70" s="496"/>
      <c r="K70" s="496"/>
      <c r="L70" s="496"/>
      <c r="M70" s="483"/>
      <c r="N70" s="483"/>
      <c r="O70" s="483"/>
      <c r="P70" s="483"/>
      <c r="Q70" s="483"/>
      <c r="R70" s="483"/>
      <c r="S70" s="483"/>
      <c r="T70" s="483"/>
      <c r="U70" s="483"/>
      <c r="V70" s="483"/>
    </row>
    <row r="71" spans="1:22" ht="21.75" customHeight="1">
      <c r="A71" s="479"/>
      <c r="B71" s="479"/>
      <c r="C71" s="479"/>
      <c r="D71" s="496"/>
      <c r="E71" s="496"/>
      <c r="F71" s="496"/>
      <c r="G71" s="496"/>
      <c r="H71" s="496"/>
      <c r="I71" s="496"/>
      <c r="J71" s="496"/>
      <c r="K71" s="496"/>
      <c r="L71" s="496"/>
      <c r="M71" s="483"/>
      <c r="N71" s="483"/>
      <c r="O71" s="483"/>
      <c r="P71" s="483"/>
      <c r="Q71" s="483"/>
      <c r="R71" s="483"/>
      <c r="S71" s="483"/>
      <c r="T71" s="483"/>
      <c r="U71" s="483"/>
      <c r="V71" s="483"/>
    </row>
    <row r="72" spans="1:22" ht="21.75" customHeight="1">
      <c r="A72" s="479"/>
      <c r="B72" s="479"/>
      <c r="C72" s="479"/>
      <c r="D72" s="496"/>
      <c r="E72" s="496"/>
      <c r="F72" s="496"/>
      <c r="G72" s="496"/>
      <c r="H72" s="496"/>
      <c r="I72" s="496"/>
      <c r="J72" s="496"/>
      <c r="K72" s="496"/>
      <c r="L72" s="496"/>
      <c r="M72" s="483"/>
      <c r="N72" s="483"/>
      <c r="O72" s="483"/>
      <c r="P72" s="483"/>
      <c r="Q72" s="483"/>
      <c r="R72" s="483"/>
      <c r="S72" s="483"/>
      <c r="T72" s="483"/>
      <c r="U72" s="483"/>
      <c r="V72" s="483"/>
    </row>
    <row r="73" spans="1:22" ht="21.75" customHeight="1">
      <c r="A73" s="479"/>
      <c r="B73" s="479"/>
      <c r="C73" s="479"/>
      <c r="D73" s="496"/>
      <c r="E73" s="496"/>
      <c r="F73" s="496"/>
      <c r="G73" s="496"/>
      <c r="H73" s="496"/>
      <c r="I73" s="496"/>
      <c r="J73" s="496"/>
      <c r="K73" s="496"/>
      <c r="L73" s="496"/>
      <c r="M73" s="483"/>
      <c r="N73" s="483"/>
      <c r="O73" s="483"/>
      <c r="P73" s="483"/>
      <c r="Q73" s="483"/>
      <c r="R73" s="483"/>
      <c r="S73" s="483"/>
      <c r="T73" s="483"/>
      <c r="U73" s="483"/>
      <c r="V73" s="483"/>
    </row>
    <row r="74" spans="1:22" ht="21.75" customHeight="1">
      <c r="A74" s="479"/>
      <c r="B74" s="479"/>
      <c r="C74" s="479"/>
      <c r="D74" s="496"/>
      <c r="E74" s="496"/>
      <c r="F74" s="496"/>
      <c r="G74" s="496"/>
      <c r="H74" s="496"/>
      <c r="I74" s="496"/>
      <c r="J74" s="496"/>
      <c r="K74" s="496"/>
      <c r="L74" s="496"/>
      <c r="M74" s="483"/>
      <c r="N74" s="483"/>
      <c r="O74" s="483"/>
      <c r="P74" s="483"/>
      <c r="Q74" s="483"/>
      <c r="R74" s="483"/>
      <c r="S74" s="483"/>
      <c r="T74" s="483"/>
      <c r="U74" s="483"/>
      <c r="V74" s="483"/>
    </row>
    <row r="75" spans="1:22" ht="15.75" customHeight="1">
      <c r="A75" s="479"/>
      <c r="B75" s="479"/>
      <c r="C75" s="479"/>
      <c r="D75" s="496"/>
      <c r="E75" s="496"/>
      <c r="F75" s="496"/>
      <c r="G75" s="496"/>
      <c r="H75" s="496"/>
      <c r="I75" s="496"/>
      <c r="J75" s="496"/>
      <c r="K75" s="496"/>
      <c r="L75" s="496"/>
      <c r="M75" s="483"/>
      <c r="N75" s="483"/>
      <c r="O75" s="483"/>
      <c r="P75" s="483"/>
      <c r="Q75" s="483"/>
      <c r="R75" s="483"/>
      <c r="S75" s="483"/>
      <c r="T75" s="483"/>
      <c r="U75" s="483"/>
      <c r="V75" s="483"/>
    </row>
    <row r="76" spans="1:22" ht="15.75" customHeight="1">
      <c r="A76" s="479"/>
      <c r="B76" s="479"/>
      <c r="C76" s="479"/>
      <c r="D76" s="496"/>
      <c r="E76" s="496"/>
      <c r="F76" s="496"/>
      <c r="G76" s="496"/>
      <c r="H76" s="496"/>
      <c r="I76" s="496"/>
      <c r="J76" s="496"/>
      <c r="K76" s="496"/>
      <c r="L76" s="496"/>
      <c r="M76" s="483"/>
      <c r="N76" s="483"/>
      <c r="O76" s="483"/>
      <c r="P76" s="483"/>
      <c r="Q76" s="483"/>
      <c r="R76" s="483"/>
      <c r="S76" s="483"/>
      <c r="T76" s="483"/>
      <c r="U76" s="483"/>
      <c r="V76" s="483"/>
    </row>
    <row r="77" spans="1:22" ht="15.75" customHeight="1">
      <c r="A77" s="479"/>
      <c r="B77" s="479"/>
      <c r="C77" s="479"/>
      <c r="D77" s="496"/>
      <c r="E77" s="496"/>
      <c r="F77" s="496"/>
      <c r="G77" s="496"/>
      <c r="H77" s="496"/>
      <c r="I77" s="496"/>
      <c r="J77" s="496"/>
      <c r="K77" s="496"/>
      <c r="L77" s="496"/>
      <c r="M77" s="483"/>
      <c r="N77" s="483"/>
      <c r="O77" s="483"/>
      <c r="P77" s="483"/>
      <c r="Q77" s="483"/>
      <c r="R77" s="483"/>
      <c r="S77" s="483"/>
      <c r="T77" s="483"/>
      <c r="U77" s="483"/>
      <c r="V77" s="483"/>
    </row>
    <row r="78" spans="1:22" ht="15.75" customHeight="1">
      <c r="A78" s="479"/>
      <c r="B78" s="479"/>
      <c r="C78" s="479"/>
      <c r="D78" s="496"/>
      <c r="E78" s="496"/>
      <c r="F78" s="496"/>
      <c r="G78" s="496"/>
      <c r="H78" s="496"/>
      <c r="I78" s="496"/>
      <c r="J78" s="496"/>
      <c r="K78" s="496"/>
      <c r="L78" s="496"/>
      <c r="M78" s="483"/>
      <c r="N78" s="483"/>
      <c r="O78" s="483"/>
      <c r="P78" s="483"/>
      <c r="Q78" s="483"/>
      <c r="R78" s="483"/>
      <c r="S78" s="483"/>
      <c r="T78" s="483"/>
      <c r="U78" s="483"/>
      <c r="V78" s="483"/>
    </row>
    <row r="79" spans="1:22" ht="15.75" customHeight="1">
      <c r="A79" s="479"/>
      <c r="B79" s="479"/>
      <c r="C79" s="479"/>
      <c r="D79" s="496"/>
      <c r="E79" s="496"/>
      <c r="F79" s="496"/>
      <c r="G79" s="496"/>
      <c r="H79" s="496"/>
      <c r="I79" s="496"/>
      <c r="J79" s="496"/>
      <c r="K79" s="496"/>
      <c r="L79" s="496"/>
      <c r="M79" s="483"/>
      <c r="N79" s="483"/>
      <c r="O79" s="483"/>
      <c r="P79" s="483"/>
      <c r="Q79" s="483"/>
      <c r="R79" s="483"/>
      <c r="S79" s="483"/>
      <c r="T79" s="483"/>
      <c r="U79" s="483"/>
      <c r="V79" s="483"/>
    </row>
    <row r="80" spans="1:22" ht="15.75" customHeight="1">
      <c r="A80" s="479"/>
      <c r="B80" s="479"/>
      <c r="C80" s="479"/>
      <c r="D80" s="496"/>
      <c r="E80" s="496"/>
      <c r="F80" s="496"/>
      <c r="G80" s="496"/>
      <c r="H80" s="496"/>
      <c r="I80" s="496"/>
      <c r="J80" s="496"/>
      <c r="K80" s="496"/>
      <c r="L80" s="496"/>
      <c r="M80" s="483"/>
      <c r="N80" s="483"/>
      <c r="O80" s="483"/>
      <c r="P80" s="483"/>
      <c r="Q80" s="483"/>
      <c r="R80" s="483"/>
      <c r="S80" s="483"/>
      <c r="T80" s="483"/>
      <c r="U80" s="483"/>
      <c r="V80" s="483"/>
    </row>
    <row r="81" spans="1:22" ht="15.75" customHeight="1">
      <c r="A81" s="479"/>
      <c r="B81" s="479"/>
      <c r="C81" s="479"/>
      <c r="D81" s="496"/>
      <c r="E81" s="496"/>
      <c r="F81" s="496"/>
      <c r="G81" s="496"/>
      <c r="H81" s="496"/>
      <c r="I81" s="496"/>
      <c r="J81" s="496"/>
      <c r="K81" s="496"/>
      <c r="L81" s="496"/>
      <c r="M81" s="483"/>
      <c r="N81" s="483"/>
      <c r="O81" s="483"/>
      <c r="P81" s="483"/>
      <c r="Q81" s="483"/>
      <c r="R81" s="483"/>
      <c r="S81" s="483"/>
      <c r="T81" s="483"/>
      <c r="U81" s="483"/>
      <c r="V81" s="483"/>
    </row>
    <row r="82" spans="1:22" ht="15.75" customHeight="1">
      <c r="A82" s="479"/>
      <c r="B82" s="479"/>
      <c r="C82" s="479"/>
      <c r="D82" s="496"/>
      <c r="E82" s="496"/>
      <c r="F82" s="496"/>
      <c r="G82" s="496"/>
      <c r="H82" s="496"/>
      <c r="I82" s="496"/>
      <c r="J82" s="496"/>
      <c r="K82" s="496"/>
      <c r="L82" s="496"/>
      <c r="M82" s="483"/>
      <c r="N82" s="483"/>
      <c r="O82" s="483"/>
      <c r="P82" s="483"/>
      <c r="Q82" s="483"/>
      <c r="R82" s="483"/>
      <c r="S82" s="483"/>
      <c r="T82" s="483"/>
      <c r="U82" s="483"/>
      <c r="V82" s="483"/>
    </row>
    <row r="83" spans="1:22" ht="15.75" customHeight="1">
      <c r="A83" s="479"/>
      <c r="B83" s="479"/>
      <c r="C83" s="479"/>
      <c r="D83" s="496"/>
      <c r="E83" s="496"/>
      <c r="F83" s="496"/>
      <c r="G83" s="496"/>
      <c r="H83" s="496"/>
      <c r="I83" s="496"/>
      <c r="J83" s="496"/>
      <c r="K83" s="496"/>
      <c r="L83" s="496"/>
      <c r="M83" s="483"/>
      <c r="N83" s="483"/>
      <c r="O83" s="483"/>
      <c r="P83" s="483"/>
      <c r="Q83" s="483"/>
      <c r="R83" s="483"/>
      <c r="S83" s="483"/>
      <c r="T83" s="483"/>
      <c r="U83" s="483"/>
      <c r="V83" s="483"/>
    </row>
    <row r="84" spans="1:22" ht="15.75" customHeight="1">
      <c r="A84" s="479"/>
      <c r="B84" s="479"/>
      <c r="C84" s="479"/>
      <c r="D84" s="496"/>
      <c r="E84" s="496"/>
      <c r="F84" s="496"/>
      <c r="G84" s="496"/>
      <c r="H84" s="496"/>
      <c r="I84" s="496"/>
      <c r="J84" s="496"/>
      <c r="K84" s="496"/>
      <c r="L84" s="496"/>
      <c r="M84" s="483"/>
      <c r="N84" s="483"/>
      <c r="O84" s="483"/>
      <c r="P84" s="483"/>
      <c r="Q84" s="483"/>
      <c r="R84" s="483"/>
      <c r="S84" s="483"/>
      <c r="T84" s="483"/>
      <c r="U84" s="483"/>
      <c r="V84" s="483"/>
    </row>
    <row r="85" spans="1:22" ht="15.75" customHeight="1">
      <c r="A85" s="479"/>
      <c r="B85" s="479"/>
      <c r="C85" s="479"/>
      <c r="D85" s="496"/>
      <c r="E85" s="496"/>
      <c r="F85" s="496"/>
      <c r="G85" s="496"/>
      <c r="H85" s="496"/>
      <c r="I85" s="496"/>
      <c r="J85" s="496"/>
      <c r="K85" s="496"/>
      <c r="L85" s="496"/>
      <c r="M85" s="483"/>
      <c r="N85" s="483"/>
      <c r="O85" s="483"/>
      <c r="P85" s="483"/>
      <c r="Q85" s="483"/>
      <c r="R85" s="483"/>
      <c r="S85" s="483"/>
      <c r="T85" s="483"/>
      <c r="U85" s="483"/>
      <c r="V85" s="483"/>
    </row>
    <row r="86" spans="1:22" ht="15.75" customHeight="1">
      <c r="A86" s="479"/>
      <c r="B86" s="479"/>
      <c r="C86" s="479"/>
      <c r="D86" s="496"/>
      <c r="E86" s="496"/>
      <c r="F86" s="496"/>
      <c r="G86" s="496"/>
      <c r="H86" s="496"/>
      <c r="I86" s="496"/>
      <c r="J86" s="496"/>
      <c r="K86" s="496"/>
      <c r="L86" s="496"/>
      <c r="M86" s="483"/>
      <c r="N86" s="483"/>
      <c r="O86" s="483"/>
      <c r="P86" s="483"/>
      <c r="Q86" s="483"/>
      <c r="R86" s="483"/>
      <c r="S86" s="483"/>
      <c r="T86" s="483"/>
      <c r="U86" s="483"/>
      <c r="V86" s="483"/>
    </row>
    <row r="87" spans="1:22" ht="15.75" customHeight="1">
      <c r="A87" s="479"/>
      <c r="B87" s="479"/>
      <c r="C87" s="479"/>
      <c r="D87" s="496"/>
      <c r="E87" s="496"/>
      <c r="F87" s="496"/>
      <c r="G87" s="496"/>
      <c r="H87" s="496"/>
      <c r="I87" s="496"/>
      <c r="J87" s="496"/>
      <c r="K87" s="496"/>
      <c r="L87" s="496"/>
      <c r="M87" s="483"/>
      <c r="N87" s="483"/>
      <c r="O87" s="483"/>
      <c r="P87" s="483"/>
      <c r="Q87" s="483"/>
      <c r="R87" s="483"/>
      <c r="S87" s="483"/>
      <c r="T87" s="483"/>
      <c r="U87" s="483"/>
      <c r="V87" s="483"/>
    </row>
    <row r="88" spans="1:22" ht="15.75" customHeight="1">
      <c r="A88" s="479"/>
      <c r="B88" s="479"/>
      <c r="C88" s="479"/>
      <c r="D88" s="496"/>
      <c r="E88" s="496"/>
      <c r="F88" s="496"/>
      <c r="G88" s="496"/>
      <c r="H88" s="496"/>
      <c r="I88" s="496"/>
      <c r="J88" s="496"/>
      <c r="K88" s="496"/>
      <c r="L88" s="496"/>
      <c r="M88" s="483"/>
      <c r="N88" s="483"/>
      <c r="O88" s="483"/>
      <c r="P88" s="483"/>
      <c r="Q88" s="483"/>
      <c r="R88" s="483"/>
      <c r="S88" s="483"/>
      <c r="T88" s="483"/>
      <c r="U88" s="483"/>
      <c r="V88" s="483"/>
    </row>
    <row r="89" spans="1:22" ht="15.75" customHeight="1">
      <c r="A89" s="479"/>
      <c r="B89" s="479"/>
      <c r="C89" s="479"/>
      <c r="D89" s="496"/>
      <c r="E89" s="496"/>
      <c r="F89" s="496"/>
      <c r="G89" s="496"/>
      <c r="H89" s="496"/>
      <c r="I89" s="496"/>
      <c r="J89" s="496"/>
      <c r="K89" s="496"/>
      <c r="L89" s="496"/>
      <c r="M89" s="483"/>
      <c r="N89" s="483"/>
      <c r="O89" s="483"/>
      <c r="P89" s="483"/>
      <c r="Q89" s="483"/>
      <c r="R89" s="483"/>
      <c r="S89" s="483"/>
      <c r="T89" s="483"/>
      <c r="U89" s="483"/>
      <c r="V89" s="483"/>
    </row>
    <row r="90" spans="1:22" ht="15.75" customHeight="1">
      <c r="A90" s="479"/>
      <c r="B90" s="479"/>
      <c r="C90" s="479"/>
      <c r="D90" s="496"/>
      <c r="E90" s="496"/>
      <c r="F90" s="496"/>
      <c r="G90" s="496"/>
      <c r="H90" s="496"/>
      <c r="I90" s="496"/>
      <c r="J90" s="496"/>
      <c r="K90" s="496"/>
      <c r="L90" s="496"/>
      <c r="M90" s="483"/>
      <c r="N90" s="483"/>
      <c r="O90" s="483"/>
      <c r="P90" s="483"/>
      <c r="Q90" s="483"/>
      <c r="R90" s="483"/>
      <c r="S90" s="483"/>
      <c r="T90" s="483"/>
      <c r="U90" s="483"/>
      <c r="V90" s="483"/>
    </row>
    <row r="91" spans="1:22" ht="15.75" customHeight="1">
      <c r="A91" s="479"/>
      <c r="B91" s="479"/>
      <c r="C91" s="479"/>
      <c r="D91" s="496"/>
      <c r="E91" s="496"/>
      <c r="F91" s="496"/>
      <c r="G91" s="496"/>
      <c r="H91" s="496"/>
      <c r="I91" s="496"/>
      <c r="J91" s="496"/>
      <c r="K91" s="496"/>
      <c r="L91" s="496"/>
      <c r="M91" s="483"/>
      <c r="N91" s="483"/>
      <c r="O91" s="483"/>
      <c r="P91" s="483"/>
      <c r="Q91" s="483"/>
      <c r="R91" s="483"/>
      <c r="S91" s="483"/>
      <c r="T91" s="483"/>
      <c r="U91" s="483"/>
      <c r="V91" s="483"/>
    </row>
    <row r="92" spans="1:22" ht="15.75" customHeight="1">
      <c r="A92" s="479"/>
      <c r="B92" s="479"/>
      <c r="C92" s="479"/>
      <c r="D92" s="496"/>
      <c r="E92" s="496"/>
      <c r="F92" s="496"/>
      <c r="G92" s="496"/>
      <c r="H92" s="496"/>
      <c r="I92" s="496"/>
      <c r="J92" s="496"/>
      <c r="K92" s="496"/>
      <c r="L92" s="496"/>
      <c r="M92" s="483"/>
      <c r="N92" s="483"/>
      <c r="O92" s="483"/>
      <c r="P92" s="483"/>
      <c r="Q92" s="483"/>
      <c r="R92" s="483"/>
      <c r="S92" s="483"/>
      <c r="T92" s="483"/>
      <c r="U92" s="483"/>
      <c r="V92" s="483"/>
    </row>
    <row r="93" spans="1:22" ht="15.75" customHeight="1">
      <c r="A93" s="479"/>
      <c r="B93" s="479"/>
      <c r="C93" s="479"/>
      <c r="D93" s="496"/>
      <c r="E93" s="496"/>
      <c r="F93" s="496"/>
      <c r="G93" s="496"/>
      <c r="H93" s="496"/>
      <c r="I93" s="496"/>
      <c r="J93" s="496"/>
      <c r="K93" s="496"/>
      <c r="L93" s="496"/>
      <c r="M93" s="483"/>
      <c r="N93" s="483"/>
      <c r="O93" s="483"/>
      <c r="P93" s="483"/>
      <c r="Q93" s="483"/>
      <c r="R93" s="483"/>
      <c r="S93" s="483"/>
      <c r="T93" s="483"/>
      <c r="U93" s="483"/>
      <c r="V93" s="483"/>
    </row>
    <row r="94" spans="1:22" ht="15.75" customHeight="1">
      <c r="A94" s="479"/>
      <c r="B94" s="479"/>
      <c r="C94" s="479"/>
      <c r="D94" s="496"/>
      <c r="E94" s="496"/>
      <c r="F94" s="496"/>
      <c r="G94" s="496"/>
      <c r="H94" s="496"/>
      <c r="I94" s="496"/>
      <c r="J94" s="496"/>
      <c r="K94" s="496"/>
      <c r="L94" s="496"/>
      <c r="M94" s="483"/>
      <c r="N94" s="483"/>
      <c r="O94" s="483"/>
      <c r="P94" s="483"/>
      <c r="Q94" s="483"/>
      <c r="R94" s="483"/>
      <c r="S94" s="483"/>
      <c r="T94" s="483"/>
      <c r="U94" s="483"/>
      <c r="V94" s="483"/>
    </row>
    <row r="95" spans="1:22" ht="15.75" customHeight="1">
      <c r="A95" s="479"/>
      <c r="B95" s="479"/>
      <c r="C95" s="479"/>
      <c r="D95" s="496"/>
      <c r="E95" s="496"/>
      <c r="F95" s="496"/>
      <c r="G95" s="496"/>
      <c r="H95" s="496"/>
      <c r="I95" s="496"/>
      <c r="J95" s="496"/>
      <c r="K95" s="496"/>
      <c r="L95" s="496"/>
      <c r="M95" s="483"/>
      <c r="N95" s="483"/>
      <c r="O95" s="483"/>
      <c r="P95" s="483"/>
      <c r="Q95" s="483"/>
      <c r="R95" s="483"/>
      <c r="S95" s="483"/>
      <c r="T95" s="483"/>
      <c r="U95" s="483"/>
      <c r="V95" s="483"/>
    </row>
    <row r="96" spans="1:22" ht="15.75" customHeight="1">
      <c r="A96" s="479"/>
      <c r="B96" s="479"/>
      <c r="C96" s="479"/>
      <c r="D96" s="496"/>
      <c r="E96" s="496"/>
      <c r="F96" s="496"/>
      <c r="G96" s="496"/>
      <c r="H96" s="496"/>
      <c r="I96" s="496"/>
      <c r="J96" s="496"/>
      <c r="K96" s="496"/>
      <c r="L96" s="496"/>
      <c r="M96" s="483"/>
      <c r="N96" s="483"/>
      <c r="O96" s="483"/>
      <c r="P96" s="483"/>
      <c r="Q96" s="483"/>
      <c r="R96" s="483"/>
      <c r="S96" s="483"/>
      <c r="T96" s="483"/>
      <c r="U96" s="483"/>
      <c r="V96" s="483"/>
    </row>
    <row r="97" spans="1:22" ht="15.75" customHeight="1">
      <c r="A97" s="479"/>
      <c r="B97" s="479"/>
      <c r="C97" s="479"/>
      <c r="D97" s="496"/>
      <c r="E97" s="496"/>
      <c r="F97" s="496"/>
      <c r="G97" s="496"/>
      <c r="H97" s="496"/>
      <c r="I97" s="496"/>
      <c r="J97" s="496"/>
      <c r="K97" s="496"/>
      <c r="L97" s="496"/>
      <c r="M97" s="483"/>
      <c r="N97" s="483"/>
      <c r="O97" s="483"/>
      <c r="P97" s="483"/>
      <c r="Q97" s="483"/>
      <c r="R97" s="483"/>
      <c r="S97" s="483"/>
      <c r="T97" s="483"/>
      <c r="U97" s="483"/>
      <c r="V97" s="483"/>
    </row>
    <row r="98" spans="1:22" ht="15.75" customHeight="1">
      <c r="A98" s="479"/>
      <c r="B98" s="479"/>
      <c r="C98" s="479"/>
      <c r="D98" s="496"/>
      <c r="E98" s="496"/>
      <c r="F98" s="496"/>
      <c r="G98" s="496"/>
      <c r="H98" s="496"/>
      <c r="I98" s="496"/>
      <c r="J98" s="496"/>
      <c r="K98" s="496"/>
      <c r="L98" s="496"/>
      <c r="M98" s="483"/>
      <c r="N98" s="483"/>
      <c r="O98" s="483"/>
      <c r="P98" s="483"/>
      <c r="Q98" s="483"/>
      <c r="R98" s="483"/>
      <c r="S98" s="483"/>
      <c r="T98" s="483"/>
      <c r="U98" s="483"/>
      <c r="V98" s="483"/>
    </row>
    <row r="99" spans="1:22" ht="15.75" customHeight="1">
      <c r="A99" s="479"/>
      <c r="B99" s="479"/>
      <c r="C99" s="479"/>
      <c r="D99" s="496"/>
      <c r="E99" s="496"/>
      <c r="F99" s="496"/>
      <c r="G99" s="496"/>
      <c r="H99" s="496"/>
      <c r="I99" s="496"/>
      <c r="J99" s="496"/>
      <c r="K99" s="496"/>
      <c r="L99" s="496"/>
      <c r="M99" s="483"/>
      <c r="N99" s="483"/>
      <c r="O99" s="483"/>
      <c r="P99" s="483"/>
      <c r="Q99" s="483"/>
      <c r="R99" s="483"/>
      <c r="S99" s="483"/>
      <c r="T99" s="483"/>
      <c r="U99" s="483"/>
      <c r="V99" s="483"/>
    </row>
    <row r="100" spans="1:22" ht="15.75" customHeight="1">
      <c r="A100" s="479"/>
      <c r="B100" s="479"/>
      <c r="C100" s="479"/>
      <c r="D100" s="496"/>
      <c r="E100" s="496"/>
      <c r="F100" s="496"/>
      <c r="G100" s="496"/>
      <c r="H100" s="496"/>
      <c r="I100" s="496"/>
      <c r="J100" s="496"/>
      <c r="K100" s="496"/>
      <c r="L100" s="496"/>
      <c r="M100" s="483"/>
      <c r="N100" s="483"/>
      <c r="O100" s="483"/>
      <c r="P100" s="483"/>
      <c r="Q100" s="483"/>
      <c r="R100" s="483"/>
      <c r="S100" s="483"/>
      <c r="T100" s="483"/>
      <c r="U100" s="483"/>
      <c r="V100" s="483"/>
    </row>
    <row r="101" spans="1:22" ht="15.75" customHeight="1">
      <c r="A101" s="479"/>
      <c r="B101" s="479"/>
      <c r="C101" s="479"/>
      <c r="D101" s="496"/>
      <c r="E101" s="496"/>
      <c r="F101" s="496"/>
      <c r="G101" s="496"/>
      <c r="H101" s="496"/>
      <c r="I101" s="496"/>
      <c r="J101" s="496"/>
      <c r="K101" s="496"/>
      <c r="L101" s="496"/>
      <c r="M101" s="483"/>
      <c r="N101" s="483"/>
      <c r="O101" s="483"/>
      <c r="P101" s="483"/>
      <c r="Q101" s="483"/>
      <c r="R101" s="483"/>
      <c r="S101" s="483"/>
      <c r="T101" s="483"/>
      <c r="U101" s="483"/>
      <c r="V101" s="483"/>
    </row>
    <row r="102" spans="1:22" ht="15.75" customHeight="1">
      <c r="A102" s="479"/>
      <c r="B102" s="479"/>
      <c r="C102" s="479"/>
      <c r="D102" s="496"/>
      <c r="E102" s="496"/>
      <c r="F102" s="496"/>
      <c r="G102" s="496"/>
      <c r="H102" s="496"/>
      <c r="I102" s="496"/>
      <c r="J102" s="496"/>
      <c r="K102" s="496"/>
      <c r="L102" s="496"/>
      <c r="M102" s="483"/>
      <c r="N102" s="483"/>
      <c r="O102" s="483"/>
      <c r="P102" s="483"/>
      <c r="Q102" s="483"/>
      <c r="R102" s="483"/>
      <c r="S102" s="483"/>
      <c r="T102" s="483"/>
      <c r="U102" s="483"/>
      <c r="V102" s="483"/>
    </row>
    <row r="103" spans="1:22" ht="15.75" customHeight="1">
      <c r="A103" s="479"/>
      <c r="B103" s="479"/>
      <c r="C103" s="479"/>
      <c r="D103" s="496"/>
      <c r="E103" s="496"/>
      <c r="F103" s="496"/>
      <c r="G103" s="496"/>
      <c r="H103" s="496"/>
      <c r="I103" s="496"/>
      <c r="J103" s="496"/>
      <c r="K103" s="496"/>
      <c r="L103" s="496"/>
      <c r="M103" s="483"/>
      <c r="N103" s="483"/>
      <c r="O103" s="483"/>
      <c r="P103" s="483"/>
      <c r="Q103" s="483"/>
      <c r="R103" s="483"/>
      <c r="S103" s="483"/>
      <c r="T103" s="483"/>
      <c r="U103" s="483"/>
      <c r="V103" s="483"/>
    </row>
    <row r="104" spans="1:22" ht="15.75" customHeight="1">
      <c r="A104" s="479"/>
      <c r="B104" s="479"/>
      <c r="C104" s="479"/>
      <c r="D104" s="496"/>
      <c r="E104" s="496"/>
      <c r="F104" s="496"/>
      <c r="G104" s="496"/>
      <c r="H104" s="496"/>
      <c r="I104" s="496"/>
      <c r="J104" s="496"/>
      <c r="K104" s="496"/>
      <c r="L104" s="496"/>
      <c r="M104" s="483"/>
      <c r="N104" s="483"/>
      <c r="O104" s="483"/>
      <c r="P104" s="483"/>
      <c r="Q104" s="483"/>
      <c r="R104" s="483"/>
      <c r="S104" s="483"/>
      <c r="T104" s="483"/>
      <c r="U104" s="483"/>
      <c r="V104" s="483"/>
    </row>
    <row r="105" spans="1:22" ht="15.75" customHeight="1">
      <c r="A105" s="479"/>
      <c r="B105" s="479"/>
      <c r="C105" s="479"/>
      <c r="D105" s="496"/>
      <c r="E105" s="496"/>
      <c r="F105" s="496"/>
      <c r="G105" s="496"/>
      <c r="H105" s="496"/>
      <c r="I105" s="496"/>
      <c r="J105" s="496"/>
      <c r="K105" s="496"/>
      <c r="L105" s="496"/>
      <c r="M105" s="483"/>
      <c r="N105" s="483"/>
      <c r="O105" s="483"/>
      <c r="P105" s="483"/>
      <c r="Q105" s="483"/>
      <c r="R105" s="483"/>
      <c r="S105" s="483"/>
      <c r="T105" s="483"/>
      <c r="U105" s="483"/>
      <c r="V105" s="483"/>
    </row>
    <row r="106" spans="1:22" ht="15.75" customHeight="1">
      <c r="A106" s="479"/>
      <c r="B106" s="479"/>
      <c r="C106" s="479"/>
      <c r="D106" s="496"/>
      <c r="E106" s="496"/>
      <c r="F106" s="496"/>
      <c r="G106" s="496"/>
      <c r="H106" s="496"/>
      <c r="I106" s="496"/>
      <c r="J106" s="496"/>
      <c r="K106" s="496"/>
      <c r="L106" s="496"/>
      <c r="M106" s="483"/>
      <c r="N106" s="483"/>
      <c r="O106" s="483"/>
      <c r="P106" s="483"/>
      <c r="Q106" s="483"/>
      <c r="R106" s="483"/>
      <c r="S106" s="483"/>
      <c r="T106" s="483"/>
      <c r="U106" s="483"/>
      <c r="V106" s="483"/>
    </row>
    <row r="107" spans="1:22" ht="15.75" customHeight="1">
      <c r="A107" s="479"/>
      <c r="B107" s="479"/>
      <c r="C107" s="479"/>
      <c r="D107" s="496"/>
      <c r="E107" s="496"/>
      <c r="F107" s="496"/>
      <c r="G107" s="496"/>
      <c r="H107" s="496"/>
      <c r="I107" s="496"/>
      <c r="J107" s="496"/>
      <c r="K107" s="496"/>
      <c r="L107" s="496"/>
      <c r="M107" s="483"/>
      <c r="N107" s="483"/>
      <c r="O107" s="483"/>
      <c r="P107" s="483"/>
      <c r="Q107" s="483"/>
      <c r="R107" s="483"/>
      <c r="S107" s="483"/>
      <c r="T107" s="483"/>
      <c r="U107" s="483"/>
      <c r="V107" s="483"/>
    </row>
    <row r="108" spans="1:22" ht="15.75" customHeight="1">
      <c r="A108" s="479"/>
      <c r="B108" s="479"/>
      <c r="C108" s="479"/>
      <c r="D108" s="496"/>
      <c r="E108" s="496"/>
      <c r="F108" s="496"/>
      <c r="G108" s="496"/>
      <c r="H108" s="496"/>
      <c r="I108" s="496"/>
      <c r="J108" s="496"/>
      <c r="K108" s="496"/>
      <c r="L108" s="496"/>
      <c r="M108" s="483"/>
      <c r="N108" s="483"/>
      <c r="O108" s="483"/>
      <c r="P108" s="483"/>
      <c r="Q108" s="483"/>
      <c r="R108" s="483"/>
      <c r="S108" s="483"/>
      <c r="T108" s="483"/>
      <c r="U108" s="483"/>
      <c r="V108" s="483"/>
    </row>
    <row r="109" spans="1:22" ht="15.75" customHeight="1">
      <c r="A109" s="479"/>
      <c r="B109" s="479"/>
      <c r="C109" s="479"/>
      <c r="D109" s="496"/>
      <c r="E109" s="496"/>
      <c r="F109" s="496"/>
      <c r="G109" s="496"/>
      <c r="H109" s="496"/>
      <c r="I109" s="496"/>
      <c r="J109" s="496"/>
      <c r="K109" s="496"/>
      <c r="L109" s="496"/>
      <c r="M109" s="483"/>
      <c r="N109" s="483"/>
      <c r="O109" s="483"/>
      <c r="P109" s="483"/>
      <c r="Q109" s="483"/>
      <c r="R109" s="483"/>
      <c r="S109" s="483"/>
      <c r="T109" s="483"/>
      <c r="U109" s="483"/>
      <c r="V109" s="483"/>
    </row>
    <row r="110" spans="1:22" ht="15.75" customHeight="1">
      <c r="A110" s="479"/>
      <c r="B110" s="479"/>
      <c r="C110" s="479"/>
      <c r="D110" s="496"/>
      <c r="E110" s="496"/>
      <c r="F110" s="496"/>
      <c r="G110" s="496"/>
      <c r="H110" s="496"/>
      <c r="I110" s="496"/>
      <c r="J110" s="496"/>
      <c r="K110" s="496"/>
      <c r="L110" s="496"/>
      <c r="M110" s="483"/>
      <c r="N110" s="483"/>
      <c r="O110" s="483"/>
      <c r="P110" s="483"/>
      <c r="Q110" s="483"/>
      <c r="R110" s="483"/>
      <c r="S110" s="483"/>
      <c r="T110" s="483"/>
      <c r="U110" s="483"/>
      <c r="V110" s="483"/>
    </row>
    <row r="111" spans="1:22" ht="15.75" customHeight="1">
      <c r="A111" s="479"/>
      <c r="B111" s="479"/>
      <c r="C111" s="479"/>
      <c r="D111" s="496"/>
      <c r="E111" s="496"/>
      <c r="F111" s="496"/>
      <c r="G111" s="496"/>
      <c r="H111" s="496"/>
      <c r="I111" s="496"/>
      <c r="J111" s="496"/>
      <c r="K111" s="496"/>
      <c r="L111" s="496"/>
      <c r="M111" s="483"/>
      <c r="N111" s="483"/>
      <c r="O111" s="483"/>
      <c r="P111" s="483"/>
      <c r="Q111" s="483"/>
      <c r="R111" s="483"/>
      <c r="S111" s="483"/>
      <c r="T111" s="483"/>
      <c r="U111" s="483"/>
      <c r="V111" s="483"/>
    </row>
    <row r="112" spans="1:22" ht="15.75" customHeight="1">
      <c r="A112" s="479"/>
      <c r="B112" s="479"/>
      <c r="C112" s="479"/>
      <c r="D112" s="496"/>
      <c r="E112" s="496"/>
      <c r="F112" s="496"/>
      <c r="G112" s="496"/>
      <c r="H112" s="496"/>
      <c r="I112" s="496"/>
      <c r="J112" s="496"/>
      <c r="K112" s="496"/>
      <c r="L112" s="496"/>
      <c r="M112" s="483"/>
      <c r="N112" s="483"/>
      <c r="O112" s="483"/>
      <c r="P112" s="483"/>
      <c r="Q112" s="483"/>
      <c r="R112" s="483"/>
      <c r="S112" s="483"/>
      <c r="T112" s="483"/>
      <c r="U112" s="483"/>
      <c r="V112" s="483"/>
    </row>
    <row r="113" spans="1:22" ht="15.75" customHeight="1">
      <c r="A113" s="479"/>
      <c r="B113" s="479"/>
      <c r="C113" s="479"/>
      <c r="D113" s="496"/>
      <c r="E113" s="496"/>
      <c r="F113" s="496"/>
      <c r="G113" s="496"/>
      <c r="H113" s="496"/>
      <c r="I113" s="496"/>
      <c r="J113" s="496"/>
      <c r="K113" s="496"/>
      <c r="L113" s="496"/>
      <c r="M113" s="483"/>
      <c r="N113" s="483"/>
      <c r="O113" s="483"/>
      <c r="P113" s="483"/>
      <c r="Q113" s="483"/>
      <c r="R113" s="483"/>
      <c r="S113" s="483"/>
      <c r="T113" s="483"/>
      <c r="U113" s="483"/>
      <c r="V113" s="483"/>
    </row>
    <row r="114" spans="1:22" ht="15.75" customHeight="1">
      <c r="A114" s="479"/>
      <c r="B114" s="479"/>
      <c r="C114" s="479"/>
      <c r="D114" s="496"/>
      <c r="E114" s="496"/>
      <c r="F114" s="496"/>
      <c r="G114" s="496"/>
      <c r="H114" s="496"/>
      <c r="I114" s="496"/>
      <c r="J114" s="496"/>
      <c r="K114" s="496"/>
      <c r="L114" s="496"/>
      <c r="M114" s="483"/>
      <c r="N114" s="483"/>
      <c r="O114" s="483"/>
      <c r="P114" s="483"/>
      <c r="Q114" s="483"/>
      <c r="R114" s="483"/>
      <c r="S114" s="483"/>
      <c r="T114" s="483"/>
      <c r="U114" s="483"/>
      <c r="V114" s="483"/>
    </row>
    <row r="115" spans="1:22" ht="15.75" customHeight="1">
      <c r="A115" s="479"/>
      <c r="B115" s="479"/>
      <c r="C115" s="479"/>
      <c r="D115" s="496"/>
      <c r="E115" s="496"/>
      <c r="F115" s="496"/>
      <c r="G115" s="496"/>
      <c r="H115" s="496"/>
      <c r="I115" s="496"/>
      <c r="J115" s="496"/>
      <c r="K115" s="496"/>
      <c r="L115" s="496"/>
      <c r="M115" s="483"/>
      <c r="N115" s="483"/>
      <c r="O115" s="483"/>
      <c r="P115" s="483"/>
      <c r="Q115" s="483"/>
      <c r="R115" s="483"/>
      <c r="S115" s="483"/>
      <c r="T115" s="483"/>
      <c r="U115" s="483"/>
      <c r="V115" s="483"/>
    </row>
    <row r="116" spans="1:22" ht="15.75" customHeight="1">
      <c r="A116" s="479"/>
      <c r="B116" s="479"/>
      <c r="C116" s="479"/>
      <c r="D116" s="496"/>
      <c r="E116" s="496"/>
      <c r="F116" s="496"/>
      <c r="G116" s="496"/>
      <c r="H116" s="496"/>
      <c r="I116" s="496"/>
      <c r="J116" s="496"/>
      <c r="K116" s="496"/>
      <c r="L116" s="496"/>
      <c r="M116" s="483"/>
      <c r="N116" s="483"/>
      <c r="O116" s="483"/>
      <c r="P116" s="483"/>
      <c r="Q116" s="483"/>
      <c r="R116" s="483"/>
      <c r="S116" s="483"/>
      <c r="T116" s="483"/>
      <c r="U116" s="483"/>
      <c r="V116" s="483"/>
    </row>
    <row r="117" spans="1:22" ht="15.75" customHeight="1">
      <c r="A117" s="479"/>
      <c r="B117" s="479"/>
      <c r="C117" s="479"/>
      <c r="D117" s="496"/>
      <c r="E117" s="496"/>
      <c r="F117" s="496"/>
      <c r="G117" s="496"/>
      <c r="H117" s="496"/>
      <c r="I117" s="496"/>
      <c r="J117" s="496"/>
      <c r="K117" s="496"/>
      <c r="L117" s="496"/>
      <c r="M117" s="483"/>
      <c r="N117" s="483"/>
      <c r="O117" s="483"/>
      <c r="P117" s="483"/>
      <c r="Q117" s="483"/>
      <c r="R117" s="483"/>
      <c r="S117" s="483"/>
      <c r="T117" s="483"/>
      <c r="U117" s="483"/>
      <c r="V117" s="483"/>
    </row>
    <row r="118" spans="1:22" ht="15.75" customHeight="1">
      <c r="A118" s="479"/>
      <c r="B118" s="479"/>
      <c r="C118" s="479"/>
      <c r="D118" s="496"/>
      <c r="E118" s="496"/>
      <c r="F118" s="496"/>
      <c r="G118" s="496"/>
      <c r="H118" s="496"/>
      <c r="I118" s="496"/>
      <c r="J118" s="496"/>
      <c r="K118" s="496"/>
      <c r="L118" s="496"/>
      <c r="M118" s="483"/>
      <c r="N118" s="483"/>
      <c r="O118" s="483"/>
      <c r="P118" s="483"/>
      <c r="Q118" s="483"/>
      <c r="R118" s="483"/>
      <c r="S118" s="483"/>
      <c r="T118" s="483"/>
      <c r="U118" s="483"/>
      <c r="V118" s="483"/>
    </row>
    <row r="119" spans="1:22" ht="15.75" customHeight="1">
      <c r="A119" s="479"/>
      <c r="B119" s="479"/>
      <c r="C119" s="479"/>
      <c r="D119" s="496"/>
      <c r="E119" s="496"/>
      <c r="F119" s="496"/>
      <c r="G119" s="496"/>
      <c r="H119" s="496"/>
      <c r="I119" s="496"/>
      <c r="J119" s="496"/>
      <c r="K119" s="496"/>
      <c r="L119" s="496"/>
      <c r="M119" s="483"/>
      <c r="N119" s="483"/>
      <c r="O119" s="483"/>
      <c r="P119" s="483"/>
      <c r="Q119" s="483"/>
      <c r="R119" s="483"/>
      <c r="S119" s="483"/>
      <c r="T119" s="483"/>
      <c r="U119" s="483"/>
      <c r="V119" s="483"/>
    </row>
    <row r="120" spans="1:22" ht="15.75" customHeight="1">
      <c r="A120" s="479"/>
      <c r="B120" s="479"/>
      <c r="C120" s="479"/>
      <c r="D120" s="496"/>
      <c r="E120" s="496"/>
      <c r="F120" s="496"/>
      <c r="G120" s="496"/>
      <c r="H120" s="496"/>
      <c r="I120" s="496"/>
      <c r="J120" s="496"/>
      <c r="K120" s="496"/>
      <c r="L120" s="496"/>
      <c r="M120" s="483"/>
      <c r="N120" s="483"/>
      <c r="O120" s="483"/>
      <c r="P120" s="483"/>
      <c r="Q120" s="483"/>
      <c r="R120" s="483"/>
      <c r="S120" s="483"/>
      <c r="T120" s="483"/>
      <c r="U120" s="483"/>
      <c r="V120" s="483"/>
    </row>
    <row r="121" spans="1:22" ht="15.75" customHeight="1">
      <c r="A121" s="479"/>
      <c r="B121" s="479"/>
      <c r="C121" s="479"/>
      <c r="D121" s="496"/>
      <c r="E121" s="496"/>
      <c r="F121" s="496"/>
      <c r="G121" s="496"/>
      <c r="H121" s="496"/>
      <c r="I121" s="496"/>
      <c r="J121" s="496"/>
      <c r="K121" s="496"/>
      <c r="L121" s="496"/>
      <c r="M121" s="483"/>
      <c r="N121" s="483"/>
      <c r="O121" s="483"/>
      <c r="P121" s="483"/>
      <c r="Q121" s="483"/>
      <c r="R121" s="483"/>
      <c r="S121" s="483"/>
      <c r="T121" s="483"/>
      <c r="U121" s="483"/>
      <c r="V121" s="483"/>
    </row>
    <row r="122" spans="1:22" ht="15.75" customHeight="1">
      <c r="A122" s="479"/>
      <c r="B122" s="479"/>
      <c r="C122" s="479"/>
      <c r="D122" s="496"/>
      <c r="E122" s="496"/>
      <c r="F122" s="496"/>
      <c r="G122" s="496"/>
      <c r="H122" s="496"/>
      <c r="I122" s="496"/>
      <c r="J122" s="496"/>
      <c r="K122" s="496"/>
      <c r="L122" s="496"/>
      <c r="M122" s="483"/>
      <c r="N122" s="483"/>
      <c r="O122" s="483"/>
      <c r="P122" s="483"/>
      <c r="Q122" s="483"/>
      <c r="R122" s="483"/>
      <c r="S122" s="483"/>
      <c r="T122" s="483"/>
      <c r="U122" s="483"/>
      <c r="V122" s="483"/>
    </row>
    <row r="123" spans="1:22" ht="15.75" customHeight="1">
      <c r="A123" s="479"/>
      <c r="B123" s="479"/>
      <c r="C123" s="479"/>
      <c r="D123" s="496"/>
      <c r="E123" s="496"/>
      <c r="F123" s="496"/>
      <c r="G123" s="496"/>
      <c r="H123" s="496"/>
      <c r="I123" s="496"/>
      <c r="J123" s="496"/>
      <c r="K123" s="496"/>
      <c r="L123" s="496"/>
      <c r="M123" s="483"/>
      <c r="N123" s="483"/>
      <c r="O123" s="483"/>
      <c r="P123" s="483"/>
      <c r="Q123" s="483"/>
      <c r="R123" s="483"/>
      <c r="S123" s="483"/>
      <c r="T123" s="483"/>
      <c r="U123" s="483"/>
      <c r="V123" s="483"/>
    </row>
    <row r="124" spans="1:22" ht="15.75" customHeight="1">
      <c r="A124" s="479"/>
      <c r="B124" s="479"/>
      <c r="C124" s="479"/>
      <c r="D124" s="496"/>
      <c r="E124" s="496"/>
      <c r="F124" s="496"/>
      <c r="G124" s="496"/>
      <c r="H124" s="496"/>
      <c r="I124" s="496"/>
      <c r="J124" s="496"/>
      <c r="K124" s="496"/>
      <c r="L124" s="496"/>
      <c r="M124" s="483"/>
      <c r="N124" s="483"/>
      <c r="O124" s="483"/>
      <c r="P124" s="483"/>
      <c r="Q124" s="483"/>
      <c r="R124" s="483"/>
      <c r="S124" s="483"/>
      <c r="T124" s="483"/>
      <c r="U124" s="483"/>
      <c r="V124" s="483"/>
    </row>
    <row r="125" spans="1:22" ht="15.75" customHeight="1">
      <c r="A125" s="479"/>
      <c r="B125" s="479"/>
      <c r="C125" s="479"/>
      <c r="D125" s="496"/>
      <c r="E125" s="496"/>
      <c r="F125" s="496"/>
      <c r="G125" s="496"/>
      <c r="H125" s="496"/>
      <c r="I125" s="496"/>
      <c r="J125" s="496"/>
      <c r="K125" s="496"/>
      <c r="L125" s="496"/>
      <c r="M125" s="483"/>
      <c r="N125" s="483"/>
      <c r="O125" s="483"/>
      <c r="P125" s="483"/>
      <c r="Q125" s="483"/>
      <c r="R125" s="483"/>
      <c r="S125" s="483"/>
      <c r="T125" s="483"/>
      <c r="U125" s="483"/>
      <c r="V125" s="483"/>
    </row>
    <row r="126" spans="1:22" ht="15.75" customHeight="1">
      <c r="A126" s="479"/>
      <c r="B126" s="479"/>
      <c r="C126" s="479"/>
      <c r="D126" s="496"/>
      <c r="E126" s="496"/>
      <c r="F126" s="496"/>
      <c r="G126" s="496"/>
      <c r="H126" s="496"/>
      <c r="I126" s="496"/>
      <c r="J126" s="496"/>
      <c r="K126" s="496"/>
      <c r="L126" s="496"/>
      <c r="M126" s="483"/>
      <c r="N126" s="483"/>
      <c r="O126" s="483"/>
      <c r="P126" s="483"/>
      <c r="Q126" s="483"/>
      <c r="R126" s="483"/>
      <c r="S126" s="483"/>
      <c r="T126" s="483"/>
      <c r="U126" s="483"/>
      <c r="V126" s="483"/>
    </row>
    <row r="127" spans="1:22" ht="15.75" customHeight="1">
      <c r="A127" s="479"/>
      <c r="B127" s="479"/>
      <c r="C127" s="479"/>
      <c r="D127" s="496"/>
      <c r="E127" s="496"/>
      <c r="F127" s="496"/>
      <c r="G127" s="496"/>
      <c r="H127" s="496"/>
      <c r="I127" s="496"/>
      <c r="J127" s="496"/>
      <c r="K127" s="496"/>
      <c r="L127" s="496"/>
      <c r="M127" s="483"/>
      <c r="N127" s="483"/>
      <c r="O127" s="483"/>
      <c r="P127" s="483"/>
      <c r="Q127" s="483"/>
      <c r="R127" s="483"/>
      <c r="S127" s="483"/>
      <c r="T127" s="483"/>
      <c r="U127" s="483"/>
      <c r="V127" s="483"/>
    </row>
    <row r="128" spans="1:22" ht="15.75" customHeight="1">
      <c r="A128" s="479"/>
      <c r="B128" s="479"/>
      <c r="C128" s="479"/>
      <c r="D128" s="496"/>
      <c r="E128" s="496"/>
      <c r="F128" s="496"/>
      <c r="G128" s="496"/>
      <c r="H128" s="496"/>
      <c r="I128" s="496"/>
      <c r="J128" s="496"/>
      <c r="K128" s="496"/>
      <c r="L128" s="496"/>
      <c r="M128" s="483"/>
      <c r="N128" s="483"/>
      <c r="O128" s="483"/>
      <c r="P128" s="483"/>
      <c r="Q128" s="483"/>
      <c r="R128" s="483"/>
      <c r="S128" s="483"/>
      <c r="T128" s="483"/>
      <c r="U128" s="483"/>
      <c r="V128" s="483"/>
    </row>
    <row r="129" spans="1:22" ht="15.75" customHeight="1">
      <c r="A129" s="479"/>
      <c r="B129" s="479"/>
      <c r="C129" s="479"/>
      <c r="D129" s="496"/>
      <c r="E129" s="496"/>
      <c r="F129" s="496"/>
      <c r="G129" s="496"/>
      <c r="H129" s="496"/>
      <c r="I129" s="496"/>
      <c r="J129" s="496"/>
      <c r="K129" s="496"/>
      <c r="L129" s="496"/>
      <c r="M129" s="483"/>
      <c r="N129" s="483"/>
      <c r="O129" s="483"/>
      <c r="P129" s="483"/>
      <c r="Q129" s="483"/>
      <c r="R129" s="483"/>
      <c r="S129" s="483"/>
      <c r="T129" s="483"/>
      <c r="U129" s="483"/>
      <c r="V129" s="483"/>
    </row>
    <row r="130" spans="1:22" ht="15.75" customHeight="1">
      <c r="A130" s="479"/>
      <c r="B130" s="479"/>
      <c r="C130" s="479"/>
      <c r="D130" s="496"/>
      <c r="E130" s="496"/>
      <c r="F130" s="496"/>
      <c r="G130" s="496"/>
      <c r="H130" s="496"/>
      <c r="I130" s="496"/>
      <c r="J130" s="496"/>
      <c r="K130" s="496"/>
      <c r="L130" s="496"/>
      <c r="M130" s="483"/>
      <c r="N130" s="483"/>
      <c r="O130" s="483"/>
      <c r="P130" s="483"/>
      <c r="Q130" s="483"/>
      <c r="R130" s="483"/>
      <c r="S130" s="483"/>
      <c r="T130" s="483"/>
      <c r="U130" s="483"/>
      <c r="V130" s="483"/>
    </row>
    <row r="131" spans="1:22" ht="15.75" customHeight="1">
      <c r="A131" s="479"/>
      <c r="B131" s="479"/>
      <c r="C131" s="479"/>
      <c r="D131" s="496"/>
      <c r="E131" s="496"/>
      <c r="F131" s="496"/>
      <c r="G131" s="496"/>
      <c r="H131" s="496"/>
      <c r="I131" s="496"/>
      <c r="J131" s="496"/>
      <c r="K131" s="496"/>
      <c r="L131" s="496"/>
      <c r="M131" s="483"/>
      <c r="N131" s="483"/>
      <c r="O131" s="483"/>
      <c r="P131" s="483"/>
      <c r="Q131" s="483"/>
      <c r="R131" s="483"/>
      <c r="S131" s="483"/>
      <c r="T131" s="483"/>
      <c r="U131" s="483"/>
      <c r="V131" s="483"/>
    </row>
    <row r="132" spans="1:22" ht="15.75" customHeight="1">
      <c r="A132" s="479"/>
      <c r="B132" s="479"/>
      <c r="C132" s="479"/>
      <c r="D132" s="496"/>
      <c r="E132" s="496"/>
      <c r="F132" s="496"/>
      <c r="G132" s="496"/>
      <c r="H132" s="496"/>
      <c r="I132" s="496"/>
      <c r="J132" s="496"/>
      <c r="K132" s="496"/>
      <c r="L132" s="496"/>
      <c r="M132" s="483"/>
      <c r="N132" s="483"/>
      <c r="O132" s="483"/>
      <c r="P132" s="483"/>
      <c r="Q132" s="483"/>
      <c r="R132" s="483"/>
      <c r="S132" s="483"/>
      <c r="T132" s="483"/>
      <c r="U132" s="483"/>
      <c r="V132" s="483"/>
    </row>
    <row r="133" spans="1:22" ht="15.75" customHeight="1">
      <c r="A133" s="479"/>
      <c r="B133" s="479"/>
      <c r="C133" s="479"/>
      <c r="D133" s="496"/>
      <c r="E133" s="496"/>
      <c r="F133" s="496"/>
      <c r="G133" s="496"/>
      <c r="H133" s="496"/>
      <c r="I133" s="496"/>
      <c r="J133" s="496"/>
      <c r="K133" s="496"/>
      <c r="L133" s="496"/>
      <c r="M133" s="483"/>
      <c r="N133" s="483"/>
      <c r="O133" s="483"/>
      <c r="P133" s="483"/>
      <c r="Q133" s="483"/>
      <c r="R133" s="483"/>
      <c r="S133" s="483"/>
      <c r="T133" s="483"/>
      <c r="U133" s="483"/>
      <c r="V133" s="483"/>
    </row>
    <row r="134" spans="1:22" ht="15.75" customHeight="1">
      <c r="A134" s="479"/>
      <c r="B134" s="479"/>
      <c r="C134" s="479"/>
      <c r="D134" s="496"/>
      <c r="E134" s="496"/>
      <c r="F134" s="496"/>
      <c r="G134" s="496"/>
      <c r="H134" s="496"/>
      <c r="I134" s="496"/>
      <c r="J134" s="496"/>
      <c r="K134" s="496"/>
      <c r="L134" s="496"/>
      <c r="M134" s="483"/>
      <c r="N134" s="483"/>
      <c r="O134" s="483"/>
      <c r="P134" s="483"/>
      <c r="Q134" s="483"/>
      <c r="R134" s="483"/>
      <c r="S134" s="483"/>
      <c r="T134" s="483"/>
      <c r="U134" s="483"/>
      <c r="V134" s="483"/>
    </row>
    <row r="135" spans="1:22" ht="15.75" customHeight="1">
      <c r="A135" s="479"/>
      <c r="B135" s="479"/>
      <c r="C135" s="479"/>
      <c r="D135" s="496"/>
      <c r="E135" s="496"/>
      <c r="F135" s="496"/>
      <c r="G135" s="496"/>
      <c r="H135" s="496"/>
      <c r="I135" s="496"/>
      <c r="J135" s="496"/>
      <c r="K135" s="496"/>
      <c r="L135" s="496"/>
      <c r="M135" s="483"/>
      <c r="N135" s="483"/>
      <c r="O135" s="483"/>
      <c r="P135" s="483"/>
      <c r="Q135" s="483"/>
      <c r="R135" s="483"/>
      <c r="S135" s="483"/>
      <c r="T135" s="483"/>
      <c r="U135" s="483"/>
      <c r="V135" s="483"/>
    </row>
    <row r="136" spans="1:22" ht="15.75" customHeight="1">
      <c r="A136" s="479"/>
      <c r="B136" s="479"/>
      <c r="C136" s="479"/>
      <c r="D136" s="496"/>
      <c r="E136" s="496"/>
      <c r="F136" s="496"/>
      <c r="G136" s="496"/>
      <c r="H136" s="496"/>
      <c r="I136" s="496"/>
      <c r="J136" s="496"/>
      <c r="K136" s="496"/>
      <c r="L136" s="496"/>
      <c r="M136" s="483"/>
      <c r="N136" s="483"/>
      <c r="O136" s="483"/>
      <c r="P136" s="483"/>
      <c r="Q136" s="483"/>
      <c r="R136" s="483"/>
      <c r="S136" s="483"/>
      <c r="T136" s="483"/>
      <c r="U136" s="483"/>
      <c r="V136" s="483"/>
    </row>
    <row r="137" spans="1:22" ht="15.75" customHeight="1">
      <c r="A137" s="479"/>
      <c r="B137" s="479"/>
      <c r="C137" s="479"/>
      <c r="D137" s="496"/>
      <c r="E137" s="496"/>
      <c r="F137" s="496"/>
      <c r="G137" s="496"/>
      <c r="H137" s="496"/>
      <c r="I137" s="496"/>
      <c r="J137" s="496"/>
      <c r="K137" s="496"/>
      <c r="L137" s="496"/>
      <c r="M137" s="483"/>
      <c r="N137" s="483"/>
      <c r="O137" s="483"/>
      <c r="P137" s="483"/>
      <c r="Q137" s="483"/>
      <c r="R137" s="483"/>
      <c r="S137" s="483"/>
      <c r="T137" s="483"/>
      <c r="U137" s="483"/>
      <c r="V137" s="483"/>
    </row>
    <row r="138" spans="1:22" ht="15.75" customHeight="1">
      <c r="A138" s="479"/>
      <c r="B138" s="479"/>
      <c r="C138" s="479"/>
      <c r="D138" s="496"/>
      <c r="E138" s="496"/>
      <c r="F138" s="496"/>
      <c r="G138" s="496"/>
      <c r="H138" s="496"/>
      <c r="I138" s="496"/>
      <c r="J138" s="496"/>
      <c r="K138" s="496"/>
      <c r="L138" s="496"/>
      <c r="M138" s="483"/>
      <c r="N138" s="483"/>
      <c r="O138" s="483"/>
      <c r="P138" s="483"/>
      <c r="Q138" s="483"/>
      <c r="R138" s="483"/>
      <c r="S138" s="483"/>
      <c r="T138" s="483"/>
      <c r="U138" s="483"/>
      <c r="V138" s="483"/>
    </row>
    <row r="139" spans="1:22" ht="15.75" customHeight="1">
      <c r="A139" s="479"/>
      <c r="B139" s="479"/>
      <c r="C139" s="479"/>
      <c r="D139" s="496"/>
      <c r="E139" s="496"/>
      <c r="F139" s="496"/>
      <c r="G139" s="496"/>
      <c r="H139" s="496"/>
      <c r="I139" s="496"/>
      <c r="J139" s="496"/>
      <c r="K139" s="496"/>
      <c r="L139" s="496"/>
      <c r="M139" s="483"/>
      <c r="N139" s="483"/>
      <c r="O139" s="483"/>
      <c r="P139" s="483"/>
      <c r="Q139" s="483"/>
      <c r="R139" s="483"/>
      <c r="S139" s="483"/>
      <c r="T139" s="483"/>
      <c r="U139" s="483"/>
      <c r="V139" s="483"/>
    </row>
    <row r="140" spans="1:22" ht="15.75" customHeight="1">
      <c r="A140" s="479"/>
      <c r="B140" s="479"/>
      <c r="C140" s="479"/>
      <c r="D140" s="496"/>
      <c r="E140" s="496"/>
      <c r="F140" s="496"/>
      <c r="G140" s="496"/>
      <c r="H140" s="496"/>
      <c r="I140" s="496"/>
      <c r="J140" s="496"/>
      <c r="K140" s="496"/>
      <c r="L140" s="496"/>
      <c r="M140" s="483"/>
      <c r="N140" s="483"/>
      <c r="O140" s="483"/>
      <c r="P140" s="483"/>
      <c r="Q140" s="483"/>
      <c r="R140" s="483"/>
      <c r="S140" s="483"/>
      <c r="T140" s="483"/>
      <c r="U140" s="483"/>
      <c r="V140" s="483"/>
    </row>
    <row r="141" spans="1:22" ht="15.75" customHeight="1">
      <c r="A141" s="479"/>
      <c r="B141" s="479"/>
      <c r="C141" s="479"/>
      <c r="D141" s="496"/>
      <c r="E141" s="496"/>
      <c r="F141" s="496"/>
      <c r="G141" s="496"/>
      <c r="H141" s="496"/>
      <c r="I141" s="496"/>
      <c r="J141" s="496"/>
      <c r="K141" s="496"/>
      <c r="L141" s="496"/>
      <c r="M141" s="483"/>
      <c r="N141" s="483"/>
      <c r="O141" s="483"/>
      <c r="P141" s="483"/>
      <c r="Q141" s="483"/>
      <c r="R141" s="483"/>
      <c r="S141" s="483"/>
      <c r="T141" s="483"/>
      <c r="U141" s="483"/>
      <c r="V141" s="483"/>
    </row>
    <row r="142" spans="1:22" ht="15.75" customHeight="1">
      <c r="A142" s="479"/>
      <c r="B142" s="479"/>
      <c r="C142" s="479"/>
      <c r="D142" s="496"/>
      <c r="E142" s="496"/>
      <c r="F142" s="496"/>
      <c r="G142" s="496"/>
      <c r="H142" s="496"/>
      <c r="I142" s="496"/>
      <c r="J142" s="496"/>
      <c r="K142" s="496"/>
      <c r="L142" s="496"/>
      <c r="M142" s="483"/>
      <c r="N142" s="483"/>
      <c r="O142" s="483"/>
      <c r="P142" s="483"/>
      <c r="Q142" s="483"/>
      <c r="R142" s="483"/>
      <c r="S142" s="483"/>
      <c r="T142" s="483"/>
      <c r="U142" s="483"/>
      <c r="V142" s="483"/>
    </row>
    <row r="143" spans="1:22" ht="15.75" customHeight="1">
      <c r="A143" s="479"/>
      <c r="B143" s="479"/>
      <c r="C143" s="479"/>
      <c r="D143" s="496"/>
      <c r="E143" s="496"/>
      <c r="F143" s="496"/>
      <c r="G143" s="496"/>
      <c r="H143" s="496"/>
      <c r="I143" s="496"/>
      <c r="J143" s="496"/>
      <c r="K143" s="496"/>
      <c r="L143" s="496"/>
      <c r="M143" s="483"/>
      <c r="N143" s="483"/>
      <c r="O143" s="483"/>
      <c r="P143" s="483"/>
      <c r="Q143" s="483"/>
      <c r="R143" s="483"/>
      <c r="S143" s="483"/>
      <c r="T143" s="483"/>
      <c r="U143" s="483"/>
      <c r="V143" s="483"/>
    </row>
    <row r="144" spans="1:22" ht="15.75" customHeight="1">
      <c r="A144" s="479"/>
      <c r="B144" s="479"/>
      <c r="C144" s="479"/>
      <c r="D144" s="496"/>
      <c r="E144" s="496"/>
      <c r="F144" s="496"/>
      <c r="G144" s="496"/>
      <c r="H144" s="496"/>
      <c r="I144" s="496"/>
      <c r="J144" s="496"/>
      <c r="K144" s="496"/>
      <c r="L144" s="496"/>
      <c r="M144" s="483"/>
      <c r="N144" s="483"/>
      <c r="O144" s="483"/>
      <c r="P144" s="483"/>
      <c r="Q144" s="483"/>
      <c r="R144" s="483"/>
      <c r="S144" s="483"/>
      <c r="T144" s="483"/>
      <c r="U144" s="483"/>
      <c r="V144" s="483"/>
    </row>
    <row r="145" spans="1:22" ht="15.75" customHeight="1">
      <c r="A145" s="479"/>
      <c r="B145" s="479"/>
      <c r="C145" s="479"/>
      <c r="D145" s="496"/>
      <c r="E145" s="496"/>
      <c r="F145" s="496"/>
      <c r="G145" s="496"/>
      <c r="H145" s="496"/>
      <c r="I145" s="496"/>
      <c r="J145" s="496"/>
      <c r="K145" s="496"/>
      <c r="L145" s="496"/>
      <c r="M145" s="483"/>
      <c r="N145" s="483"/>
      <c r="O145" s="483"/>
      <c r="P145" s="483"/>
      <c r="Q145" s="483"/>
      <c r="R145" s="483"/>
      <c r="S145" s="483"/>
      <c r="T145" s="483"/>
      <c r="U145" s="483"/>
      <c r="V145" s="483"/>
    </row>
    <row r="146" spans="1:22" ht="15.75" customHeight="1">
      <c r="A146" s="479"/>
      <c r="B146" s="479"/>
      <c r="C146" s="479"/>
      <c r="D146" s="496"/>
      <c r="E146" s="496"/>
      <c r="F146" s="496"/>
      <c r="G146" s="496"/>
      <c r="H146" s="496"/>
      <c r="I146" s="496"/>
      <c r="J146" s="496"/>
      <c r="K146" s="496"/>
      <c r="L146" s="496"/>
      <c r="M146" s="483"/>
      <c r="N146" s="483"/>
      <c r="O146" s="483"/>
      <c r="P146" s="483"/>
      <c r="Q146" s="483"/>
      <c r="R146" s="483"/>
      <c r="S146" s="483"/>
      <c r="T146" s="483"/>
      <c r="U146" s="483"/>
      <c r="V146" s="483"/>
    </row>
    <row r="147" spans="1:22" ht="15.75" customHeight="1">
      <c r="A147" s="479"/>
      <c r="B147" s="479"/>
      <c r="C147" s="479"/>
      <c r="D147" s="496"/>
      <c r="E147" s="496"/>
      <c r="F147" s="496"/>
      <c r="G147" s="496"/>
      <c r="H147" s="496"/>
      <c r="I147" s="496"/>
      <c r="J147" s="496"/>
      <c r="K147" s="496"/>
      <c r="L147" s="496"/>
      <c r="M147" s="483"/>
      <c r="N147" s="483"/>
      <c r="O147" s="483"/>
      <c r="P147" s="483"/>
      <c r="Q147" s="483"/>
      <c r="R147" s="483"/>
      <c r="S147" s="483"/>
      <c r="T147" s="483"/>
      <c r="U147" s="483"/>
      <c r="V147" s="483"/>
    </row>
    <row r="148" spans="1:22" ht="15.75" customHeight="1">
      <c r="A148" s="479"/>
      <c r="B148" s="479"/>
      <c r="C148" s="479"/>
      <c r="D148" s="496"/>
      <c r="E148" s="496"/>
      <c r="F148" s="496"/>
      <c r="G148" s="496"/>
      <c r="H148" s="496"/>
      <c r="I148" s="496"/>
      <c r="J148" s="496"/>
      <c r="K148" s="496"/>
      <c r="L148" s="496"/>
      <c r="M148" s="483"/>
      <c r="N148" s="483"/>
      <c r="O148" s="483"/>
      <c r="P148" s="483"/>
      <c r="Q148" s="483"/>
      <c r="R148" s="483"/>
      <c r="S148" s="483"/>
      <c r="T148" s="483"/>
      <c r="U148" s="483"/>
      <c r="V148" s="483"/>
    </row>
    <row r="149" spans="1:22" ht="15.75" customHeight="1">
      <c r="A149" s="479"/>
      <c r="B149" s="479"/>
      <c r="C149" s="479"/>
      <c r="D149" s="496"/>
      <c r="E149" s="496"/>
      <c r="F149" s="496"/>
      <c r="G149" s="496"/>
      <c r="H149" s="496"/>
      <c r="I149" s="496"/>
      <c r="J149" s="496"/>
      <c r="K149" s="496"/>
      <c r="L149" s="496"/>
      <c r="M149" s="483"/>
      <c r="N149" s="483"/>
      <c r="O149" s="483"/>
      <c r="P149" s="483"/>
      <c r="Q149" s="483"/>
      <c r="R149" s="483"/>
      <c r="S149" s="483"/>
      <c r="T149" s="483"/>
      <c r="U149" s="483"/>
      <c r="V149" s="483"/>
    </row>
    <row r="150" spans="1:22" ht="15.75" customHeight="1">
      <c r="A150" s="479"/>
      <c r="B150" s="479"/>
      <c r="C150" s="479"/>
      <c r="D150" s="496"/>
      <c r="E150" s="496"/>
      <c r="F150" s="496"/>
      <c r="G150" s="496"/>
      <c r="H150" s="496"/>
      <c r="I150" s="496"/>
      <c r="J150" s="496"/>
      <c r="K150" s="496"/>
      <c r="L150" s="496"/>
      <c r="M150" s="483"/>
      <c r="N150" s="483"/>
      <c r="O150" s="483"/>
      <c r="P150" s="483"/>
      <c r="Q150" s="483"/>
      <c r="R150" s="483"/>
      <c r="S150" s="483"/>
      <c r="T150" s="483"/>
      <c r="U150" s="483"/>
      <c r="V150" s="483"/>
    </row>
    <row r="151" spans="1:22" ht="15.75" customHeight="1">
      <c r="A151" s="479"/>
      <c r="B151" s="479"/>
      <c r="C151" s="479"/>
      <c r="D151" s="496"/>
      <c r="E151" s="496"/>
      <c r="F151" s="496"/>
      <c r="G151" s="496"/>
      <c r="H151" s="496"/>
      <c r="I151" s="496"/>
      <c r="J151" s="496"/>
      <c r="K151" s="496"/>
      <c r="L151" s="496"/>
      <c r="M151" s="483"/>
      <c r="N151" s="483"/>
      <c r="O151" s="483"/>
      <c r="P151" s="483"/>
      <c r="Q151" s="483"/>
      <c r="R151" s="483"/>
      <c r="S151" s="483"/>
      <c r="T151" s="483"/>
      <c r="U151" s="483"/>
      <c r="V151" s="483"/>
    </row>
    <row r="152" spans="1:22" ht="15.75" customHeight="1">
      <c r="A152" s="479"/>
      <c r="B152" s="479"/>
      <c r="C152" s="479"/>
      <c r="D152" s="496"/>
      <c r="E152" s="496"/>
      <c r="F152" s="496"/>
      <c r="G152" s="496"/>
      <c r="H152" s="496"/>
      <c r="I152" s="496"/>
      <c r="J152" s="496"/>
      <c r="K152" s="496"/>
      <c r="L152" s="496"/>
      <c r="M152" s="483"/>
      <c r="N152" s="483"/>
      <c r="O152" s="483"/>
      <c r="P152" s="483"/>
      <c r="Q152" s="483"/>
      <c r="R152" s="483"/>
      <c r="S152" s="483"/>
      <c r="T152" s="483"/>
      <c r="U152" s="483"/>
      <c r="V152" s="483"/>
    </row>
    <row r="153" spans="1:22" ht="15.75" customHeight="1">
      <c r="A153" s="479"/>
      <c r="B153" s="479"/>
      <c r="C153" s="479"/>
      <c r="D153" s="496"/>
      <c r="E153" s="496"/>
      <c r="F153" s="496"/>
      <c r="G153" s="496"/>
      <c r="H153" s="496"/>
      <c r="I153" s="496"/>
      <c r="J153" s="496"/>
      <c r="K153" s="496"/>
      <c r="L153" s="496"/>
      <c r="M153" s="483"/>
      <c r="N153" s="483"/>
      <c r="O153" s="483"/>
      <c r="P153" s="483"/>
      <c r="Q153" s="483"/>
      <c r="R153" s="483"/>
      <c r="S153" s="483"/>
      <c r="T153" s="483"/>
      <c r="U153" s="483"/>
      <c r="V153" s="483"/>
    </row>
    <row r="154" spans="1:22" ht="15.75" customHeight="1">
      <c r="A154" s="479"/>
      <c r="B154" s="479"/>
      <c r="C154" s="479"/>
      <c r="D154" s="496"/>
      <c r="E154" s="496"/>
      <c r="F154" s="496"/>
      <c r="G154" s="496"/>
      <c r="H154" s="496"/>
      <c r="I154" s="496"/>
      <c r="J154" s="496"/>
      <c r="K154" s="496"/>
      <c r="L154" s="496"/>
      <c r="M154" s="483"/>
      <c r="N154" s="483"/>
      <c r="O154" s="483"/>
      <c r="P154" s="483"/>
      <c r="Q154" s="483"/>
      <c r="R154" s="483"/>
      <c r="S154" s="483"/>
      <c r="T154" s="483"/>
      <c r="U154" s="483"/>
      <c r="V154" s="483"/>
    </row>
    <row r="155" spans="1:22" ht="15.75" customHeight="1">
      <c r="A155" s="479"/>
      <c r="B155" s="479"/>
      <c r="C155" s="479"/>
      <c r="D155" s="496"/>
      <c r="E155" s="496"/>
      <c r="F155" s="496"/>
      <c r="G155" s="496"/>
      <c r="H155" s="496"/>
      <c r="I155" s="496"/>
      <c r="J155" s="496"/>
      <c r="K155" s="496"/>
      <c r="L155" s="496"/>
      <c r="M155" s="483"/>
      <c r="N155" s="483"/>
      <c r="O155" s="483"/>
      <c r="P155" s="483"/>
      <c r="Q155" s="483"/>
      <c r="R155" s="483"/>
      <c r="S155" s="483"/>
      <c r="T155" s="483"/>
      <c r="U155" s="483"/>
      <c r="V155" s="483"/>
    </row>
    <row r="156" spans="1:22" ht="15.75" customHeight="1">
      <c r="A156" s="479"/>
      <c r="B156" s="479"/>
      <c r="C156" s="479"/>
      <c r="D156" s="496"/>
      <c r="E156" s="496"/>
      <c r="F156" s="496"/>
      <c r="G156" s="496"/>
      <c r="H156" s="496"/>
      <c r="I156" s="496"/>
      <c r="J156" s="496"/>
      <c r="K156" s="496"/>
      <c r="L156" s="496"/>
      <c r="M156" s="483"/>
      <c r="N156" s="483"/>
      <c r="O156" s="483"/>
      <c r="P156" s="483"/>
      <c r="Q156" s="483"/>
      <c r="R156" s="483"/>
      <c r="S156" s="483"/>
      <c r="T156" s="483"/>
      <c r="U156" s="483"/>
      <c r="V156" s="483"/>
    </row>
    <row r="157" spans="1:22" ht="15.75" customHeight="1">
      <c r="A157" s="479"/>
      <c r="B157" s="479"/>
      <c r="C157" s="479"/>
      <c r="D157" s="496"/>
      <c r="E157" s="496"/>
      <c r="F157" s="496"/>
      <c r="G157" s="496"/>
      <c r="H157" s="496"/>
      <c r="I157" s="496"/>
      <c r="J157" s="496"/>
      <c r="K157" s="496"/>
      <c r="L157" s="496"/>
      <c r="M157" s="483"/>
      <c r="N157" s="483"/>
      <c r="O157" s="483"/>
      <c r="P157" s="483"/>
      <c r="Q157" s="483"/>
      <c r="R157" s="483"/>
      <c r="S157" s="483"/>
      <c r="T157" s="483"/>
      <c r="U157" s="483"/>
      <c r="V157" s="483"/>
    </row>
    <row r="158" spans="1:22" ht="15.75" customHeight="1">
      <c r="A158" s="479"/>
      <c r="B158" s="479"/>
      <c r="C158" s="479"/>
      <c r="D158" s="496"/>
      <c r="E158" s="496"/>
      <c r="F158" s="496"/>
      <c r="G158" s="496"/>
      <c r="H158" s="496"/>
      <c r="I158" s="496"/>
      <c r="J158" s="496"/>
      <c r="K158" s="496"/>
      <c r="L158" s="496"/>
      <c r="M158" s="483"/>
      <c r="N158" s="483"/>
      <c r="O158" s="483"/>
      <c r="P158" s="483"/>
      <c r="Q158" s="483"/>
      <c r="R158" s="483"/>
      <c r="S158" s="483"/>
      <c r="T158" s="483"/>
      <c r="U158" s="483"/>
      <c r="V158" s="483"/>
    </row>
    <row r="159" spans="1:22" ht="15.75" customHeight="1">
      <c r="A159" s="479"/>
      <c r="B159" s="479"/>
      <c r="C159" s="479"/>
      <c r="D159" s="496"/>
      <c r="E159" s="496"/>
      <c r="F159" s="496"/>
      <c r="G159" s="496"/>
      <c r="H159" s="496"/>
      <c r="I159" s="496"/>
      <c r="J159" s="496"/>
      <c r="K159" s="496"/>
      <c r="L159" s="496"/>
      <c r="M159" s="483"/>
      <c r="N159" s="483"/>
      <c r="O159" s="483"/>
      <c r="P159" s="483"/>
      <c r="Q159" s="483"/>
      <c r="R159" s="483"/>
      <c r="S159" s="483"/>
      <c r="T159" s="483"/>
      <c r="U159" s="483"/>
      <c r="V159" s="483"/>
    </row>
    <row r="160" spans="1:22" ht="15.75" customHeight="1">
      <c r="A160" s="479"/>
      <c r="B160" s="479"/>
      <c r="C160" s="479"/>
      <c r="D160" s="496"/>
      <c r="E160" s="496"/>
      <c r="F160" s="496"/>
      <c r="G160" s="496"/>
      <c r="H160" s="496"/>
      <c r="I160" s="496"/>
      <c r="J160" s="496"/>
      <c r="K160" s="496"/>
      <c r="L160" s="496"/>
      <c r="M160" s="483"/>
      <c r="N160" s="483"/>
      <c r="O160" s="483"/>
      <c r="P160" s="483"/>
      <c r="Q160" s="483"/>
      <c r="R160" s="483"/>
      <c r="S160" s="483"/>
      <c r="T160" s="483"/>
      <c r="U160" s="483"/>
      <c r="V160" s="483"/>
    </row>
    <row r="161" spans="1:22" ht="15.75" customHeight="1">
      <c r="A161" s="479"/>
      <c r="B161" s="479"/>
      <c r="C161" s="479"/>
      <c r="D161" s="496"/>
      <c r="E161" s="496"/>
      <c r="F161" s="496"/>
      <c r="G161" s="496"/>
      <c r="H161" s="496"/>
      <c r="I161" s="496"/>
      <c r="J161" s="496"/>
      <c r="K161" s="496"/>
      <c r="L161" s="496"/>
      <c r="M161" s="483"/>
      <c r="N161" s="483"/>
      <c r="O161" s="483"/>
      <c r="P161" s="483"/>
      <c r="Q161" s="483"/>
      <c r="R161" s="483"/>
      <c r="S161" s="483"/>
      <c r="T161" s="483"/>
      <c r="U161" s="483"/>
      <c r="V161" s="483"/>
    </row>
    <row r="162" spans="1:22" ht="15.75" customHeight="1">
      <c r="A162" s="479"/>
      <c r="B162" s="479"/>
      <c r="C162" s="479"/>
      <c r="D162" s="496"/>
      <c r="E162" s="496"/>
      <c r="F162" s="496"/>
      <c r="G162" s="496"/>
      <c r="H162" s="496"/>
      <c r="I162" s="496"/>
      <c r="J162" s="496"/>
      <c r="K162" s="496"/>
      <c r="L162" s="496"/>
      <c r="M162" s="483"/>
      <c r="N162" s="483"/>
      <c r="O162" s="483"/>
      <c r="P162" s="483"/>
      <c r="Q162" s="483"/>
      <c r="R162" s="483"/>
      <c r="S162" s="483"/>
      <c r="T162" s="483"/>
      <c r="U162" s="483"/>
      <c r="V162" s="483"/>
    </row>
    <row r="163" spans="1:22" ht="15.75" customHeight="1">
      <c r="A163" s="479"/>
      <c r="B163" s="479"/>
      <c r="C163" s="479"/>
      <c r="D163" s="496"/>
      <c r="E163" s="496"/>
      <c r="F163" s="496"/>
      <c r="G163" s="496"/>
      <c r="H163" s="496"/>
      <c r="I163" s="496"/>
      <c r="J163" s="496"/>
      <c r="K163" s="496"/>
      <c r="L163" s="496"/>
      <c r="M163" s="483"/>
      <c r="N163" s="483"/>
      <c r="O163" s="483"/>
      <c r="P163" s="483"/>
      <c r="Q163" s="483"/>
      <c r="R163" s="483"/>
      <c r="S163" s="483"/>
      <c r="T163" s="483"/>
      <c r="U163" s="483"/>
      <c r="V163" s="483"/>
    </row>
    <row r="164" spans="1:22" ht="15.75" customHeight="1">
      <c r="A164" s="479"/>
      <c r="B164" s="479"/>
      <c r="C164" s="479"/>
      <c r="D164" s="496"/>
      <c r="E164" s="496"/>
      <c r="F164" s="496"/>
      <c r="G164" s="496"/>
      <c r="H164" s="496"/>
      <c r="I164" s="496"/>
      <c r="J164" s="496"/>
      <c r="K164" s="496"/>
      <c r="L164" s="496"/>
      <c r="M164" s="483"/>
      <c r="N164" s="483"/>
      <c r="O164" s="483"/>
      <c r="P164" s="483"/>
      <c r="Q164" s="483"/>
      <c r="R164" s="483"/>
      <c r="S164" s="483"/>
      <c r="T164" s="483"/>
      <c r="U164" s="483"/>
      <c r="V164" s="483"/>
    </row>
    <row r="165" spans="1:22" ht="15.75" customHeight="1">
      <c r="A165" s="479"/>
      <c r="B165" s="479"/>
      <c r="C165" s="479"/>
      <c r="D165" s="496"/>
      <c r="E165" s="496"/>
      <c r="F165" s="496"/>
      <c r="G165" s="496"/>
      <c r="H165" s="496"/>
      <c r="I165" s="496"/>
      <c r="J165" s="496"/>
      <c r="K165" s="496"/>
      <c r="L165" s="496"/>
      <c r="M165" s="483"/>
      <c r="N165" s="483"/>
      <c r="O165" s="483"/>
      <c r="P165" s="483"/>
      <c r="Q165" s="483"/>
      <c r="R165" s="483"/>
      <c r="S165" s="483"/>
      <c r="T165" s="483"/>
      <c r="U165" s="483"/>
      <c r="V165" s="483"/>
    </row>
    <row r="166" spans="1:22" ht="15.75" customHeight="1">
      <c r="A166" s="479"/>
      <c r="B166" s="479"/>
      <c r="C166" s="479"/>
      <c r="D166" s="496"/>
      <c r="E166" s="496"/>
      <c r="F166" s="496"/>
      <c r="G166" s="496"/>
      <c r="H166" s="496"/>
      <c r="I166" s="496"/>
      <c r="J166" s="496"/>
      <c r="K166" s="496"/>
      <c r="L166" s="496"/>
      <c r="M166" s="483"/>
      <c r="N166" s="483"/>
      <c r="O166" s="483"/>
      <c r="P166" s="483"/>
      <c r="Q166" s="483"/>
      <c r="R166" s="483"/>
      <c r="S166" s="483"/>
      <c r="T166" s="483"/>
      <c r="U166" s="483"/>
      <c r="V166" s="483"/>
    </row>
    <row r="167" spans="1:22" ht="15.75" customHeight="1">
      <c r="A167" s="479"/>
      <c r="B167" s="479"/>
      <c r="C167" s="479"/>
      <c r="D167" s="496"/>
      <c r="E167" s="496"/>
      <c r="F167" s="496"/>
      <c r="G167" s="496"/>
      <c r="H167" s="496"/>
      <c r="I167" s="496"/>
      <c r="J167" s="496"/>
      <c r="K167" s="496"/>
      <c r="L167" s="496"/>
      <c r="M167" s="483"/>
      <c r="N167" s="483"/>
      <c r="O167" s="483"/>
      <c r="P167" s="483"/>
      <c r="Q167" s="483"/>
      <c r="R167" s="483"/>
      <c r="S167" s="483"/>
      <c r="T167" s="483"/>
      <c r="U167" s="483"/>
      <c r="V167" s="483"/>
    </row>
    <row r="168" spans="1:22" ht="15.75" customHeight="1">
      <c r="A168" s="479"/>
      <c r="B168" s="479"/>
      <c r="C168" s="479"/>
      <c r="D168" s="496"/>
      <c r="E168" s="496"/>
      <c r="F168" s="496"/>
      <c r="G168" s="496"/>
      <c r="H168" s="496"/>
      <c r="I168" s="496"/>
      <c r="J168" s="496"/>
      <c r="K168" s="496"/>
      <c r="L168" s="496"/>
      <c r="M168" s="483"/>
      <c r="N168" s="483"/>
      <c r="O168" s="483"/>
      <c r="P168" s="483"/>
      <c r="Q168" s="483"/>
      <c r="R168" s="483"/>
      <c r="S168" s="483"/>
      <c r="T168" s="483"/>
      <c r="U168" s="483"/>
      <c r="V168" s="483"/>
    </row>
    <row r="169" spans="1:22" ht="15.75" customHeight="1">
      <c r="A169" s="479"/>
      <c r="B169" s="479"/>
      <c r="C169" s="479"/>
      <c r="D169" s="496"/>
      <c r="E169" s="496"/>
      <c r="F169" s="496"/>
      <c r="G169" s="496"/>
      <c r="H169" s="496"/>
      <c r="I169" s="496"/>
      <c r="J169" s="496"/>
      <c r="K169" s="496"/>
      <c r="L169" s="496"/>
      <c r="M169" s="483"/>
      <c r="N169" s="483"/>
      <c r="O169" s="483"/>
      <c r="P169" s="483"/>
      <c r="Q169" s="483"/>
      <c r="R169" s="483"/>
      <c r="S169" s="483"/>
      <c r="T169" s="483"/>
      <c r="U169" s="483"/>
      <c r="V169" s="483"/>
    </row>
    <row r="170" spans="1:22" ht="15.75" customHeight="1">
      <c r="A170" s="479"/>
      <c r="B170" s="479"/>
      <c r="C170" s="479"/>
      <c r="D170" s="496"/>
      <c r="E170" s="496"/>
      <c r="F170" s="496"/>
      <c r="G170" s="496"/>
      <c r="H170" s="496"/>
      <c r="I170" s="496"/>
      <c r="J170" s="496"/>
      <c r="K170" s="496"/>
      <c r="L170" s="496"/>
      <c r="M170" s="483"/>
      <c r="N170" s="483"/>
      <c r="O170" s="483"/>
      <c r="P170" s="483"/>
      <c r="Q170" s="483"/>
      <c r="R170" s="483"/>
      <c r="S170" s="483"/>
      <c r="T170" s="483"/>
      <c r="U170" s="483"/>
      <c r="V170" s="483"/>
    </row>
    <row r="171" spans="1:22" ht="15.75" customHeight="1">
      <c r="A171" s="479"/>
      <c r="B171" s="479"/>
      <c r="C171" s="479"/>
      <c r="D171" s="496"/>
      <c r="E171" s="496"/>
      <c r="F171" s="496"/>
      <c r="G171" s="496"/>
      <c r="H171" s="496"/>
      <c r="I171" s="496"/>
      <c r="J171" s="496"/>
      <c r="K171" s="496"/>
      <c r="L171" s="496"/>
      <c r="M171" s="483"/>
      <c r="N171" s="483"/>
      <c r="O171" s="483"/>
      <c r="P171" s="483"/>
      <c r="Q171" s="483"/>
      <c r="R171" s="483"/>
      <c r="S171" s="483"/>
      <c r="T171" s="483"/>
      <c r="U171" s="483"/>
      <c r="V171" s="483"/>
    </row>
    <row r="172" spans="1:22" ht="15.75" customHeight="1">
      <c r="A172" s="479"/>
      <c r="B172" s="479"/>
      <c r="C172" s="479"/>
      <c r="D172" s="496"/>
      <c r="E172" s="496"/>
      <c r="F172" s="496"/>
      <c r="G172" s="496"/>
      <c r="H172" s="496"/>
      <c r="I172" s="496"/>
      <c r="J172" s="496"/>
      <c r="K172" s="496"/>
      <c r="L172" s="496"/>
      <c r="M172" s="483"/>
      <c r="N172" s="483"/>
      <c r="O172" s="483"/>
      <c r="P172" s="483"/>
      <c r="Q172" s="483"/>
      <c r="R172" s="483"/>
      <c r="S172" s="483"/>
      <c r="T172" s="483"/>
      <c r="U172" s="483"/>
      <c r="V172" s="483"/>
    </row>
    <row r="173" spans="1:22" ht="15.75" customHeight="1">
      <c r="A173" s="479"/>
      <c r="B173" s="479"/>
      <c r="C173" s="479"/>
      <c r="D173" s="496"/>
      <c r="E173" s="496"/>
      <c r="F173" s="496"/>
      <c r="G173" s="496"/>
      <c r="H173" s="496"/>
      <c r="I173" s="496"/>
      <c r="J173" s="496"/>
      <c r="K173" s="496"/>
      <c r="L173" s="496"/>
      <c r="M173" s="483"/>
      <c r="N173" s="483"/>
      <c r="O173" s="483"/>
      <c r="P173" s="483"/>
      <c r="Q173" s="483"/>
      <c r="R173" s="483"/>
      <c r="S173" s="483"/>
      <c r="T173" s="483"/>
      <c r="U173" s="483"/>
      <c r="V173" s="483"/>
    </row>
    <row r="174" spans="1:22" ht="15.75" customHeight="1">
      <c r="A174" s="479"/>
      <c r="B174" s="479"/>
      <c r="C174" s="479"/>
      <c r="D174" s="496"/>
      <c r="E174" s="496"/>
      <c r="F174" s="496"/>
      <c r="G174" s="496"/>
      <c r="H174" s="496"/>
      <c r="I174" s="496"/>
      <c r="J174" s="496"/>
      <c r="K174" s="496"/>
      <c r="L174" s="496"/>
      <c r="M174" s="483"/>
      <c r="N174" s="483"/>
      <c r="O174" s="483"/>
      <c r="P174" s="483"/>
      <c r="Q174" s="483"/>
      <c r="R174" s="483"/>
      <c r="S174" s="483"/>
      <c r="T174" s="483"/>
      <c r="U174" s="483"/>
      <c r="V174" s="483"/>
    </row>
    <row r="175" spans="1:22" ht="15.75" customHeight="1">
      <c r="A175" s="479"/>
      <c r="B175" s="479"/>
      <c r="C175" s="479"/>
      <c r="D175" s="496"/>
      <c r="E175" s="496"/>
      <c r="F175" s="496"/>
      <c r="G175" s="496"/>
      <c r="H175" s="496"/>
      <c r="I175" s="496"/>
      <c r="J175" s="496"/>
      <c r="K175" s="496"/>
      <c r="L175" s="496"/>
      <c r="M175" s="483"/>
      <c r="N175" s="483"/>
      <c r="O175" s="483"/>
      <c r="P175" s="483"/>
      <c r="Q175" s="483"/>
      <c r="R175" s="483"/>
      <c r="S175" s="483"/>
      <c r="T175" s="483"/>
      <c r="U175" s="483"/>
      <c r="V175" s="483"/>
    </row>
    <row r="176" spans="1:22" ht="15.75" customHeight="1">
      <c r="A176" s="479"/>
      <c r="B176" s="479"/>
      <c r="C176" s="479"/>
      <c r="D176" s="496"/>
      <c r="E176" s="496"/>
      <c r="F176" s="496"/>
      <c r="G176" s="496"/>
      <c r="H176" s="496"/>
      <c r="I176" s="496"/>
      <c r="J176" s="496"/>
      <c r="K176" s="496"/>
      <c r="L176" s="496"/>
      <c r="M176" s="483"/>
      <c r="N176" s="483"/>
      <c r="O176" s="483"/>
      <c r="P176" s="483"/>
      <c r="Q176" s="483"/>
      <c r="R176" s="483"/>
      <c r="S176" s="483"/>
      <c r="T176" s="483"/>
      <c r="U176" s="483"/>
      <c r="V176" s="483"/>
    </row>
    <row r="177" spans="1:22" ht="15.75" customHeight="1">
      <c r="A177" s="479"/>
      <c r="B177" s="479"/>
      <c r="C177" s="479"/>
      <c r="D177" s="496"/>
      <c r="E177" s="496"/>
      <c r="F177" s="496"/>
      <c r="G177" s="496"/>
      <c r="H177" s="496"/>
      <c r="I177" s="496"/>
      <c r="J177" s="496"/>
      <c r="K177" s="496"/>
      <c r="L177" s="496"/>
      <c r="M177" s="483"/>
      <c r="N177" s="483"/>
      <c r="O177" s="483"/>
      <c r="P177" s="483"/>
      <c r="Q177" s="483"/>
      <c r="R177" s="483"/>
      <c r="S177" s="483"/>
      <c r="T177" s="483"/>
      <c r="U177" s="483"/>
      <c r="V177" s="483"/>
    </row>
    <row r="178" spans="1:22" ht="15.75" customHeight="1">
      <c r="A178" s="479"/>
      <c r="B178" s="479"/>
      <c r="C178" s="479"/>
      <c r="D178" s="496"/>
      <c r="E178" s="496"/>
      <c r="F178" s="496"/>
      <c r="G178" s="496"/>
      <c r="H178" s="496"/>
      <c r="I178" s="496"/>
      <c r="J178" s="496"/>
      <c r="K178" s="496"/>
      <c r="L178" s="496"/>
      <c r="M178" s="483"/>
      <c r="N178" s="483"/>
      <c r="O178" s="483"/>
      <c r="P178" s="483"/>
      <c r="Q178" s="483"/>
      <c r="R178" s="483"/>
      <c r="S178" s="483"/>
      <c r="T178" s="483"/>
      <c r="U178" s="483"/>
      <c r="V178" s="483"/>
    </row>
    <row r="179" spans="1:22" ht="15.75" customHeight="1">
      <c r="A179" s="479"/>
      <c r="B179" s="479"/>
      <c r="C179" s="479"/>
      <c r="D179" s="496"/>
      <c r="E179" s="496"/>
      <c r="F179" s="496"/>
      <c r="G179" s="496"/>
      <c r="H179" s="496"/>
      <c r="I179" s="496"/>
      <c r="J179" s="496"/>
      <c r="K179" s="496"/>
      <c r="L179" s="496"/>
      <c r="M179" s="483"/>
      <c r="N179" s="483"/>
      <c r="O179" s="483"/>
      <c r="P179" s="483"/>
      <c r="Q179" s="483"/>
      <c r="R179" s="483"/>
      <c r="S179" s="483"/>
      <c r="T179" s="483"/>
      <c r="U179" s="483"/>
      <c r="V179" s="483"/>
    </row>
    <row r="180" spans="1:22" ht="15.75" customHeight="1">
      <c r="A180" s="479"/>
      <c r="B180" s="479"/>
      <c r="C180" s="479"/>
      <c r="D180" s="496"/>
      <c r="E180" s="496"/>
      <c r="F180" s="496"/>
      <c r="G180" s="496"/>
      <c r="H180" s="496"/>
      <c r="I180" s="496"/>
      <c r="J180" s="496"/>
      <c r="K180" s="496"/>
      <c r="L180" s="496"/>
      <c r="M180" s="483"/>
      <c r="N180" s="483"/>
      <c r="O180" s="483"/>
      <c r="P180" s="483"/>
      <c r="Q180" s="483"/>
      <c r="R180" s="483"/>
      <c r="S180" s="483"/>
      <c r="T180" s="483"/>
      <c r="U180" s="483"/>
      <c r="V180" s="483"/>
    </row>
    <row r="181" spans="1:22" ht="15.75" customHeight="1">
      <c r="A181" s="479"/>
      <c r="B181" s="479"/>
      <c r="C181" s="479"/>
      <c r="D181" s="496"/>
      <c r="E181" s="496"/>
      <c r="F181" s="496"/>
      <c r="G181" s="496"/>
      <c r="H181" s="496"/>
      <c r="I181" s="496"/>
      <c r="J181" s="496"/>
      <c r="K181" s="496"/>
      <c r="L181" s="496"/>
      <c r="M181" s="483"/>
      <c r="N181" s="483"/>
      <c r="O181" s="483"/>
      <c r="P181" s="483"/>
      <c r="Q181" s="483"/>
      <c r="R181" s="483"/>
      <c r="S181" s="483"/>
      <c r="T181" s="483"/>
      <c r="U181" s="483"/>
      <c r="V181" s="483"/>
    </row>
    <row r="182" spans="1:22" ht="15.75" customHeight="1">
      <c r="A182" s="479"/>
      <c r="B182" s="479"/>
      <c r="C182" s="479"/>
      <c r="D182" s="496"/>
      <c r="E182" s="496"/>
      <c r="F182" s="496"/>
      <c r="G182" s="496"/>
      <c r="H182" s="496"/>
      <c r="I182" s="496"/>
      <c r="J182" s="496"/>
      <c r="K182" s="496"/>
      <c r="L182" s="496"/>
      <c r="M182" s="483"/>
      <c r="N182" s="483"/>
      <c r="O182" s="483"/>
      <c r="P182" s="483"/>
      <c r="Q182" s="483"/>
      <c r="R182" s="483"/>
      <c r="S182" s="483"/>
      <c r="T182" s="483"/>
      <c r="U182" s="483"/>
      <c r="V182" s="483"/>
    </row>
    <row r="183" spans="1:22" ht="15.75" customHeight="1">
      <c r="A183" s="479"/>
      <c r="B183" s="479"/>
      <c r="C183" s="479"/>
      <c r="D183" s="496"/>
      <c r="E183" s="496"/>
      <c r="F183" s="496"/>
      <c r="G183" s="496"/>
      <c r="H183" s="496"/>
      <c r="I183" s="496"/>
      <c r="J183" s="496"/>
      <c r="K183" s="496"/>
      <c r="L183" s="496"/>
      <c r="M183" s="483"/>
      <c r="N183" s="483"/>
      <c r="O183" s="483"/>
      <c r="P183" s="483"/>
      <c r="Q183" s="483"/>
      <c r="R183" s="483"/>
      <c r="S183" s="483"/>
      <c r="T183" s="483"/>
      <c r="U183" s="483"/>
      <c r="V183" s="483"/>
    </row>
    <row r="184" spans="1:22" ht="15.75" customHeight="1">
      <c r="A184" s="479"/>
      <c r="B184" s="479"/>
      <c r="C184" s="479"/>
      <c r="D184" s="496"/>
      <c r="E184" s="496"/>
      <c r="F184" s="496"/>
      <c r="G184" s="496"/>
      <c r="H184" s="496"/>
      <c r="I184" s="496"/>
      <c r="J184" s="496"/>
      <c r="K184" s="496"/>
      <c r="L184" s="496"/>
      <c r="M184" s="483"/>
      <c r="N184" s="483"/>
      <c r="O184" s="483"/>
      <c r="P184" s="483"/>
      <c r="Q184" s="483"/>
      <c r="R184" s="483"/>
      <c r="S184" s="483"/>
      <c r="T184" s="483"/>
      <c r="U184" s="483"/>
      <c r="V184" s="483"/>
    </row>
    <row r="185" spans="1:22" ht="15.75" customHeight="1">
      <c r="A185" s="479"/>
      <c r="B185" s="479"/>
      <c r="C185" s="479"/>
      <c r="D185" s="496"/>
      <c r="E185" s="496"/>
      <c r="F185" s="496"/>
      <c r="G185" s="496"/>
      <c r="H185" s="496"/>
      <c r="I185" s="496"/>
      <c r="J185" s="496"/>
      <c r="K185" s="496"/>
      <c r="L185" s="496"/>
      <c r="M185" s="483"/>
      <c r="N185" s="483"/>
      <c r="O185" s="483"/>
      <c r="P185" s="483"/>
      <c r="Q185" s="483"/>
      <c r="R185" s="483"/>
      <c r="S185" s="483"/>
      <c r="T185" s="483"/>
      <c r="U185" s="483"/>
      <c r="V185" s="483"/>
    </row>
    <row r="186" spans="1:22" ht="15.75" customHeight="1">
      <c r="A186" s="479"/>
      <c r="B186" s="479"/>
      <c r="C186" s="479"/>
      <c r="D186" s="496"/>
      <c r="E186" s="496"/>
      <c r="F186" s="496"/>
      <c r="G186" s="496"/>
      <c r="H186" s="496"/>
      <c r="I186" s="496"/>
      <c r="J186" s="496"/>
      <c r="K186" s="496"/>
      <c r="L186" s="496"/>
      <c r="M186" s="483"/>
      <c r="N186" s="483"/>
      <c r="O186" s="483"/>
      <c r="P186" s="483"/>
      <c r="Q186" s="483"/>
      <c r="R186" s="483"/>
      <c r="S186" s="483"/>
      <c r="T186" s="483"/>
      <c r="U186" s="483"/>
      <c r="V186" s="483"/>
    </row>
    <row r="187" spans="1:22" ht="15.75" customHeight="1">
      <c r="A187" s="479"/>
      <c r="B187" s="479"/>
      <c r="C187" s="479"/>
      <c r="D187" s="496"/>
      <c r="E187" s="496"/>
      <c r="F187" s="496"/>
      <c r="G187" s="496"/>
      <c r="H187" s="496"/>
      <c r="I187" s="496"/>
      <c r="J187" s="496"/>
      <c r="K187" s="496"/>
      <c r="L187" s="496"/>
      <c r="M187" s="483"/>
      <c r="N187" s="483"/>
      <c r="O187" s="483"/>
      <c r="P187" s="483"/>
      <c r="Q187" s="483"/>
      <c r="R187" s="483"/>
      <c r="S187" s="483"/>
      <c r="T187" s="483"/>
      <c r="U187" s="483"/>
      <c r="V187" s="483"/>
    </row>
    <row r="188" spans="1:22" ht="15.75" customHeight="1">
      <c r="A188" s="479"/>
      <c r="B188" s="479"/>
      <c r="C188" s="479"/>
      <c r="D188" s="496"/>
      <c r="E188" s="496"/>
      <c r="F188" s="496"/>
      <c r="G188" s="496"/>
      <c r="H188" s="496"/>
      <c r="I188" s="496"/>
      <c r="J188" s="496"/>
      <c r="K188" s="496"/>
      <c r="L188" s="496"/>
      <c r="M188" s="483"/>
      <c r="N188" s="483"/>
      <c r="O188" s="483"/>
      <c r="P188" s="483"/>
      <c r="Q188" s="483"/>
      <c r="R188" s="483"/>
      <c r="S188" s="483"/>
      <c r="T188" s="483"/>
      <c r="U188" s="483"/>
      <c r="V188" s="483"/>
    </row>
    <row r="189" spans="1:22" ht="15.75" customHeight="1">
      <c r="A189" s="479"/>
      <c r="B189" s="479"/>
      <c r="C189" s="479"/>
      <c r="D189" s="496"/>
      <c r="E189" s="496"/>
      <c r="F189" s="496"/>
      <c r="G189" s="496"/>
      <c r="H189" s="496"/>
      <c r="I189" s="496"/>
      <c r="J189" s="496"/>
      <c r="K189" s="496"/>
      <c r="L189" s="496"/>
      <c r="M189" s="483"/>
      <c r="N189" s="483"/>
      <c r="O189" s="483"/>
      <c r="P189" s="483"/>
      <c r="Q189" s="483"/>
      <c r="R189" s="483"/>
      <c r="S189" s="483"/>
      <c r="T189" s="483"/>
      <c r="U189" s="483"/>
      <c r="V189" s="483"/>
    </row>
    <row r="190" spans="1:22" ht="15.75" customHeight="1">
      <c r="A190" s="479"/>
      <c r="B190" s="479"/>
      <c r="C190" s="479"/>
      <c r="D190" s="496"/>
      <c r="E190" s="496"/>
      <c r="F190" s="496"/>
      <c r="G190" s="496"/>
      <c r="H190" s="496"/>
      <c r="I190" s="496"/>
      <c r="J190" s="496"/>
      <c r="K190" s="496"/>
      <c r="L190" s="496"/>
      <c r="M190" s="483"/>
      <c r="N190" s="483"/>
      <c r="O190" s="483"/>
      <c r="P190" s="483"/>
      <c r="Q190" s="483"/>
      <c r="R190" s="483"/>
      <c r="S190" s="483"/>
      <c r="T190" s="483"/>
      <c r="U190" s="483"/>
      <c r="V190" s="483"/>
    </row>
    <row r="191" spans="1:22" ht="15.75" customHeight="1">
      <c r="A191" s="479"/>
      <c r="B191" s="479"/>
      <c r="C191" s="479"/>
      <c r="D191" s="496"/>
      <c r="E191" s="496"/>
      <c r="F191" s="496"/>
      <c r="G191" s="496"/>
      <c r="H191" s="496"/>
      <c r="I191" s="496"/>
      <c r="J191" s="496"/>
      <c r="K191" s="496"/>
      <c r="L191" s="496"/>
      <c r="M191" s="483"/>
      <c r="N191" s="483"/>
      <c r="O191" s="483"/>
      <c r="P191" s="483"/>
      <c r="Q191" s="483"/>
      <c r="R191" s="483"/>
      <c r="S191" s="483"/>
      <c r="T191" s="483"/>
      <c r="U191" s="483"/>
      <c r="V191" s="483"/>
    </row>
    <row r="192" spans="1:22" ht="15.75" customHeight="1">
      <c r="A192" s="479"/>
      <c r="B192" s="479"/>
      <c r="C192" s="479"/>
      <c r="D192" s="496"/>
      <c r="E192" s="496"/>
      <c r="F192" s="496"/>
      <c r="G192" s="496"/>
      <c r="H192" s="496"/>
      <c r="I192" s="496"/>
      <c r="J192" s="496"/>
      <c r="K192" s="496"/>
      <c r="L192" s="496"/>
      <c r="M192" s="483"/>
      <c r="N192" s="483"/>
      <c r="O192" s="483"/>
      <c r="P192" s="483"/>
      <c r="Q192" s="483"/>
      <c r="R192" s="483"/>
      <c r="S192" s="483"/>
      <c r="T192" s="483"/>
      <c r="U192" s="483"/>
      <c r="V192" s="483"/>
    </row>
    <row r="193" spans="1:22" ht="15.75" customHeight="1">
      <c r="A193" s="479"/>
      <c r="B193" s="479"/>
      <c r="C193" s="479"/>
      <c r="D193" s="496"/>
      <c r="E193" s="496"/>
      <c r="F193" s="496"/>
      <c r="G193" s="496"/>
      <c r="H193" s="496"/>
      <c r="I193" s="496"/>
      <c r="J193" s="496"/>
      <c r="K193" s="496"/>
      <c r="L193" s="496"/>
      <c r="M193" s="483"/>
      <c r="N193" s="483"/>
      <c r="O193" s="483"/>
      <c r="P193" s="483"/>
      <c r="Q193" s="483"/>
      <c r="R193" s="483"/>
      <c r="S193" s="483"/>
      <c r="T193" s="483"/>
      <c r="U193" s="483"/>
      <c r="V193" s="483"/>
    </row>
    <row r="194" spans="1:22" ht="15.75" customHeight="1">
      <c r="A194" s="479"/>
      <c r="B194" s="479"/>
      <c r="C194" s="479"/>
      <c r="D194" s="496"/>
      <c r="E194" s="496"/>
      <c r="F194" s="496"/>
      <c r="G194" s="496"/>
      <c r="H194" s="496"/>
      <c r="I194" s="496"/>
      <c r="J194" s="496"/>
      <c r="K194" s="496"/>
      <c r="L194" s="496"/>
      <c r="M194" s="483"/>
      <c r="N194" s="483"/>
      <c r="O194" s="483"/>
      <c r="P194" s="483"/>
      <c r="Q194" s="483"/>
      <c r="R194" s="483"/>
      <c r="S194" s="483"/>
      <c r="T194" s="483"/>
      <c r="U194" s="483"/>
      <c r="V194" s="483"/>
    </row>
    <row r="195" spans="1:22" ht="15.75" customHeight="1">
      <c r="A195" s="479"/>
      <c r="B195" s="479"/>
      <c r="C195" s="479"/>
      <c r="D195" s="496"/>
      <c r="E195" s="496"/>
      <c r="F195" s="496"/>
      <c r="G195" s="496"/>
      <c r="H195" s="496"/>
      <c r="I195" s="496"/>
      <c r="J195" s="496"/>
      <c r="K195" s="496"/>
      <c r="L195" s="496"/>
      <c r="M195" s="483"/>
      <c r="N195" s="483"/>
      <c r="O195" s="483"/>
      <c r="P195" s="483"/>
      <c r="Q195" s="483"/>
      <c r="R195" s="483"/>
      <c r="S195" s="483"/>
      <c r="T195" s="483"/>
      <c r="U195" s="483"/>
      <c r="V195" s="483"/>
    </row>
    <row r="196" spans="1:22" ht="15.75" customHeight="1">
      <c r="A196" s="479"/>
      <c r="B196" s="479"/>
      <c r="C196" s="479"/>
      <c r="D196" s="496"/>
      <c r="E196" s="496"/>
      <c r="F196" s="496"/>
      <c r="G196" s="496"/>
      <c r="H196" s="496"/>
      <c r="I196" s="496"/>
      <c r="J196" s="496"/>
      <c r="K196" s="496"/>
      <c r="L196" s="496"/>
      <c r="M196" s="483"/>
      <c r="N196" s="483"/>
      <c r="O196" s="483"/>
      <c r="P196" s="483"/>
      <c r="Q196" s="483"/>
      <c r="R196" s="483"/>
      <c r="S196" s="483"/>
      <c r="T196" s="483"/>
      <c r="U196" s="483"/>
      <c r="V196" s="483"/>
    </row>
    <row r="197" spans="1:22" ht="15.75" customHeight="1">
      <c r="A197" s="479"/>
      <c r="B197" s="479"/>
      <c r="C197" s="479"/>
      <c r="D197" s="496"/>
      <c r="E197" s="496"/>
      <c r="F197" s="496"/>
      <c r="G197" s="496"/>
      <c r="H197" s="496"/>
      <c r="I197" s="496"/>
      <c r="J197" s="496"/>
      <c r="K197" s="496"/>
      <c r="L197" s="496"/>
      <c r="M197" s="483"/>
      <c r="N197" s="483"/>
      <c r="O197" s="483"/>
      <c r="P197" s="483"/>
      <c r="Q197" s="483"/>
      <c r="R197" s="483"/>
      <c r="S197" s="483"/>
      <c r="T197" s="483"/>
      <c r="U197" s="483"/>
      <c r="V197" s="483"/>
    </row>
    <row r="198" spans="1:22" ht="15.75" customHeight="1">
      <c r="A198" s="479"/>
      <c r="B198" s="479"/>
      <c r="C198" s="479"/>
      <c r="D198" s="496"/>
      <c r="E198" s="496"/>
      <c r="F198" s="496"/>
      <c r="G198" s="496"/>
      <c r="H198" s="496"/>
      <c r="I198" s="496"/>
      <c r="J198" s="496"/>
      <c r="K198" s="496"/>
      <c r="L198" s="496"/>
      <c r="M198" s="483"/>
      <c r="N198" s="483"/>
      <c r="O198" s="483"/>
      <c r="P198" s="483"/>
      <c r="Q198" s="483"/>
      <c r="R198" s="483"/>
      <c r="S198" s="483"/>
      <c r="T198" s="483"/>
      <c r="U198" s="483"/>
      <c r="V198" s="483"/>
    </row>
    <row r="199" spans="1:22" ht="15.75" customHeight="1">
      <c r="A199" s="479"/>
      <c r="B199" s="479"/>
      <c r="C199" s="479"/>
      <c r="D199" s="496"/>
      <c r="E199" s="496"/>
      <c r="F199" s="496"/>
      <c r="G199" s="496"/>
      <c r="H199" s="496"/>
      <c r="I199" s="496"/>
      <c r="J199" s="496"/>
      <c r="K199" s="496"/>
      <c r="L199" s="496"/>
      <c r="M199" s="483"/>
      <c r="N199" s="483"/>
      <c r="O199" s="483"/>
      <c r="P199" s="483"/>
      <c r="Q199" s="483"/>
      <c r="R199" s="483"/>
      <c r="S199" s="483"/>
      <c r="T199" s="483"/>
      <c r="U199" s="483"/>
      <c r="V199" s="483"/>
    </row>
    <row r="200" spans="1:22" ht="15.75" customHeight="1">
      <c r="A200" s="479"/>
      <c r="B200" s="479"/>
      <c r="C200" s="479"/>
      <c r="D200" s="496"/>
      <c r="E200" s="496"/>
      <c r="F200" s="496"/>
      <c r="G200" s="496"/>
      <c r="H200" s="496"/>
      <c r="I200" s="496"/>
      <c r="J200" s="496"/>
      <c r="K200" s="496"/>
      <c r="L200" s="496"/>
      <c r="M200" s="483"/>
      <c r="N200" s="483"/>
      <c r="O200" s="483"/>
      <c r="P200" s="483"/>
      <c r="Q200" s="483"/>
      <c r="R200" s="483"/>
      <c r="S200" s="483"/>
      <c r="T200" s="483"/>
      <c r="U200" s="483"/>
      <c r="V200" s="483"/>
    </row>
    <row r="201" spans="1:22" ht="15.75" customHeight="1">
      <c r="A201" s="479"/>
      <c r="B201" s="479"/>
      <c r="C201" s="479"/>
      <c r="D201" s="496"/>
      <c r="E201" s="496"/>
      <c r="F201" s="496"/>
      <c r="G201" s="496"/>
      <c r="H201" s="496"/>
      <c r="I201" s="496"/>
      <c r="J201" s="496"/>
      <c r="K201" s="496"/>
      <c r="L201" s="496"/>
      <c r="M201" s="483"/>
      <c r="N201" s="483"/>
      <c r="O201" s="483"/>
      <c r="P201" s="483"/>
      <c r="Q201" s="483"/>
      <c r="R201" s="483"/>
      <c r="S201" s="483"/>
      <c r="T201" s="483"/>
      <c r="U201" s="483"/>
      <c r="V201" s="483"/>
    </row>
    <row r="202" spans="1:22" ht="15.75" customHeight="1">
      <c r="A202" s="479"/>
      <c r="B202" s="479"/>
      <c r="C202" s="479"/>
      <c r="D202" s="496"/>
      <c r="E202" s="496"/>
      <c r="F202" s="496"/>
      <c r="G202" s="496"/>
      <c r="H202" s="496"/>
      <c r="I202" s="496"/>
      <c r="J202" s="496"/>
      <c r="K202" s="496"/>
      <c r="L202" s="496"/>
      <c r="M202" s="483"/>
      <c r="N202" s="483"/>
      <c r="O202" s="483"/>
      <c r="P202" s="483"/>
      <c r="Q202" s="483"/>
      <c r="R202" s="483"/>
      <c r="S202" s="483"/>
      <c r="T202" s="483"/>
      <c r="U202" s="483"/>
      <c r="V202" s="483"/>
    </row>
    <row r="203" spans="1:22" ht="15.75" customHeight="1">
      <c r="A203" s="479"/>
      <c r="B203" s="479"/>
      <c r="C203" s="479"/>
      <c r="D203" s="496"/>
      <c r="E203" s="496"/>
      <c r="F203" s="496"/>
      <c r="G203" s="496"/>
      <c r="H203" s="496"/>
      <c r="I203" s="496"/>
      <c r="J203" s="496"/>
      <c r="K203" s="496"/>
      <c r="L203" s="496"/>
      <c r="M203" s="483"/>
      <c r="N203" s="483"/>
      <c r="O203" s="483"/>
      <c r="P203" s="483"/>
      <c r="Q203" s="483"/>
      <c r="R203" s="483"/>
      <c r="S203" s="483"/>
      <c r="T203" s="483"/>
      <c r="U203" s="483"/>
      <c r="V203" s="483"/>
    </row>
    <row r="204" spans="1:22" ht="15.75" customHeight="1">
      <c r="A204" s="479"/>
      <c r="B204" s="479"/>
      <c r="C204" s="479"/>
      <c r="D204" s="496"/>
      <c r="E204" s="496"/>
      <c r="F204" s="496"/>
      <c r="G204" s="496"/>
      <c r="H204" s="496"/>
      <c r="I204" s="496"/>
      <c r="J204" s="496"/>
      <c r="K204" s="496"/>
      <c r="L204" s="496"/>
      <c r="M204" s="483"/>
      <c r="N204" s="483"/>
      <c r="O204" s="483"/>
      <c r="P204" s="483"/>
      <c r="Q204" s="483"/>
      <c r="R204" s="483"/>
      <c r="S204" s="483"/>
      <c r="T204" s="483"/>
      <c r="U204" s="483"/>
      <c r="V204" s="483"/>
    </row>
    <row r="205" spans="1:22" ht="15.75" customHeight="1">
      <c r="A205" s="479"/>
      <c r="B205" s="479"/>
      <c r="C205" s="479"/>
      <c r="D205" s="496"/>
      <c r="E205" s="496"/>
      <c r="F205" s="496"/>
      <c r="G205" s="496"/>
      <c r="H205" s="496"/>
      <c r="I205" s="496"/>
      <c r="J205" s="496"/>
      <c r="K205" s="496"/>
      <c r="L205" s="496"/>
      <c r="M205" s="483"/>
      <c r="N205" s="483"/>
      <c r="O205" s="483"/>
      <c r="P205" s="483"/>
      <c r="Q205" s="483"/>
      <c r="R205" s="483"/>
      <c r="S205" s="483"/>
      <c r="T205" s="483"/>
      <c r="U205" s="483"/>
      <c r="V205" s="483"/>
    </row>
    <row r="206" spans="1:22" ht="15.75" customHeight="1">
      <c r="A206" s="479"/>
      <c r="B206" s="479"/>
      <c r="C206" s="479"/>
      <c r="D206" s="496"/>
      <c r="E206" s="496"/>
      <c r="F206" s="496"/>
      <c r="G206" s="496"/>
      <c r="H206" s="496"/>
      <c r="I206" s="496"/>
      <c r="J206" s="496"/>
      <c r="K206" s="496"/>
      <c r="L206" s="496"/>
      <c r="M206" s="483"/>
      <c r="N206" s="483"/>
      <c r="O206" s="483"/>
      <c r="P206" s="483"/>
      <c r="Q206" s="483"/>
      <c r="R206" s="483"/>
      <c r="S206" s="483"/>
      <c r="T206" s="483"/>
      <c r="U206" s="483"/>
      <c r="V206" s="483"/>
    </row>
    <row r="207" spans="1:22" ht="15.75" customHeight="1">
      <c r="A207" s="479"/>
      <c r="B207" s="479"/>
      <c r="C207" s="479"/>
      <c r="D207" s="496"/>
      <c r="E207" s="496"/>
      <c r="F207" s="496"/>
      <c r="G207" s="496"/>
      <c r="H207" s="496"/>
      <c r="I207" s="496"/>
      <c r="J207" s="496"/>
      <c r="K207" s="496"/>
      <c r="L207" s="496"/>
      <c r="M207" s="483"/>
      <c r="N207" s="483"/>
      <c r="O207" s="483"/>
      <c r="P207" s="483"/>
      <c r="Q207" s="483"/>
      <c r="R207" s="483"/>
      <c r="S207" s="483"/>
      <c r="T207" s="483"/>
      <c r="U207" s="483"/>
      <c r="V207" s="483"/>
    </row>
    <row r="208" spans="1:22" ht="15.75" customHeight="1">
      <c r="A208" s="479"/>
      <c r="B208" s="479"/>
      <c r="C208" s="479"/>
      <c r="D208" s="496"/>
      <c r="E208" s="496"/>
      <c r="F208" s="496"/>
      <c r="G208" s="496"/>
      <c r="H208" s="496"/>
      <c r="I208" s="496"/>
      <c r="J208" s="496"/>
      <c r="K208" s="496"/>
      <c r="L208" s="496"/>
      <c r="M208" s="483"/>
      <c r="N208" s="483"/>
      <c r="O208" s="483"/>
      <c r="P208" s="483"/>
      <c r="Q208" s="483"/>
      <c r="R208" s="483"/>
      <c r="S208" s="483"/>
      <c r="T208" s="483"/>
      <c r="U208" s="483"/>
      <c r="V208" s="483"/>
    </row>
    <row r="209" spans="1:22" ht="15.75" customHeight="1">
      <c r="A209" s="479"/>
      <c r="B209" s="479"/>
      <c r="C209" s="479"/>
      <c r="D209" s="496"/>
      <c r="E209" s="496"/>
      <c r="F209" s="496"/>
      <c r="G209" s="496"/>
      <c r="H209" s="496"/>
      <c r="I209" s="496"/>
      <c r="J209" s="496"/>
      <c r="K209" s="496"/>
      <c r="L209" s="496"/>
      <c r="M209" s="483"/>
      <c r="N209" s="483"/>
      <c r="O209" s="483"/>
      <c r="P209" s="483"/>
      <c r="Q209" s="483"/>
      <c r="R209" s="483"/>
      <c r="S209" s="483"/>
      <c r="T209" s="483"/>
      <c r="U209" s="483"/>
      <c r="V209" s="483"/>
    </row>
    <row r="210" spans="1:22" ht="15.75" customHeight="1">
      <c r="A210" s="479"/>
      <c r="B210" s="479"/>
      <c r="C210" s="479"/>
      <c r="D210" s="496"/>
      <c r="E210" s="496"/>
      <c r="F210" s="496"/>
      <c r="G210" s="496"/>
      <c r="H210" s="496"/>
      <c r="I210" s="496"/>
      <c r="J210" s="496"/>
      <c r="K210" s="496"/>
      <c r="L210" s="496"/>
      <c r="M210" s="483"/>
      <c r="N210" s="483"/>
      <c r="O210" s="483"/>
      <c r="P210" s="483"/>
      <c r="Q210" s="483"/>
      <c r="R210" s="483"/>
      <c r="S210" s="483"/>
      <c r="T210" s="483"/>
      <c r="U210" s="483"/>
      <c r="V210" s="483"/>
    </row>
    <row r="211" spans="1:22" ht="15.75" customHeight="1">
      <c r="A211" s="479"/>
      <c r="B211" s="479"/>
      <c r="C211" s="479"/>
      <c r="D211" s="496"/>
      <c r="E211" s="496"/>
      <c r="F211" s="496"/>
      <c r="G211" s="496"/>
      <c r="H211" s="496"/>
      <c r="I211" s="496"/>
      <c r="J211" s="496"/>
      <c r="K211" s="496"/>
      <c r="L211" s="496"/>
      <c r="M211" s="483"/>
      <c r="N211" s="483"/>
      <c r="O211" s="483"/>
      <c r="P211" s="483"/>
      <c r="Q211" s="483"/>
      <c r="R211" s="483"/>
      <c r="S211" s="483"/>
      <c r="T211" s="483"/>
      <c r="U211" s="483"/>
      <c r="V211" s="483"/>
    </row>
    <row r="212" spans="1:22" ht="15.75" customHeight="1">
      <c r="A212" s="479"/>
      <c r="B212" s="479"/>
      <c r="C212" s="479"/>
      <c r="D212" s="496"/>
      <c r="E212" s="496"/>
      <c r="F212" s="496"/>
      <c r="G212" s="496"/>
      <c r="H212" s="496"/>
      <c r="I212" s="496"/>
      <c r="J212" s="496"/>
      <c r="K212" s="496"/>
      <c r="L212" s="496"/>
      <c r="M212" s="483"/>
      <c r="N212" s="483"/>
      <c r="O212" s="483"/>
      <c r="P212" s="483"/>
      <c r="Q212" s="483"/>
      <c r="R212" s="483"/>
      <c r="S212" s="483"/>
      <c r="T212" s="483"/>
      <c r="U212" s="483"/>
      <c r="V212" s="483"/>
    </row>
    <row r="213" spans="1:22" ht="15.75" customHeight="1">
      <c r="A213" s="479"/>
      <c r="B213" s="479"/>
      <c r="C213" s="479"/>
      <c r="D213" s="496"/>
      <c r="E213" s="496"/>
      <c r="F213" s="496"/>
      <c r="G213" s="496"/>
      <c r="H213" s="496"/>
      <c r="I213" s="496"/>
      <c r="J213" s="496"/>
      <c r="K213" s="496"/>
      <c r="L213" s="496"/>
      <c r="M213" s="483"/>
      <c r="N213" s="483"/>
      <c r="O213" s="483"/>
      <c r="P213" s="483"/>
      <c r="Q213" s="483"/>
      <c r="R213" s="483"/>
      <c r="S213" s="483"/>
      <c r="T213" s="483"/>
      <c r="U213" s="483"/>
      <c r="V213" s="483"/>
    </row>
    <row r="214" spans="1:22" ht="15.75" customHeight="1">
      <c r="A214" s="479"/>
      <c r="B214" s="479"/>
      <c r="C214" s="479"/>
      <c r="D214" s="496"/>
      <c r="E214" s="496"/>
      <c r="F214" s="496"/>
      <c r="G214" s="496"/>
      <c r="H214" s="496"/>
      <c r="I214" s="496"/>
      <c r="J214" s="496"/>
      <c r="K214" s="496"/>
      <c r="L214" s="496"/>
      <c r="M214" s="483"/>
      <c r="N214" s="483"/>
      <c r="O214" s="483"/>
      <c r="P214" s="483"/>
      <c r="Q214" s="483"/>
      <c r="R214" s="483"/>
      <c r="S214" s="483"/>
      <c r="T214" s="483"/>
      <c r="U214" s="483"/>
      <c r="V214" s="483"/>
    </row>
    <row r="215" spans="1:22" ht="15.75" customHeight="1">
      <c r="A215" s="479"/>
      <c r="B215" s="479"/>
      <c r="C215" s="479"/>
      <c r="D215" s="496"/>
      <c r="E215" s="496"/>
      <c r="F215" s="496"/>
      <c r="G215" s="496"/>
      <c r="H215" s="496"/>
      <c r="I215" s="496"/>
      <c r="J215" s="496"/>
      <c r="K215" s="496"/>
      <c r="L215" s="496"/>
      <c r="M215" s="483"/>
      <c r="N215" s="483"/>
      <c r="O215" s="483"/>
      <c r="P215" s="483"/>
      <c r="Q215" s="483"/>
      <c r="R215" s="483"/>
      <c r="S215" s="483"/>
      <c r="T215" s="483"/>
      <c r="U215" s="483"/>
      <c r="V215" s="483"/>
    </row>
    <row r="216" spans="1:22" ht="15.75" customHeight="1">
      <c r="A216" s="479"/>
      <c r="B216" s="479"/>
      <c r="C216" s="479"/>
      <c r="D216" s="496"/>
      <c r="E216" s="496"/>
      <c r="F216" s="496"/>
      <c r="G216" s="496"/>
      <c r="H216" s="496"/>
      <c r="I216" s="496"/>
      <c r="J216" s="496"/>
      <c r="K216" s="496"/>
      <c r="L216" s="496"/>
      <c r="M216" s="483"/>
      <c r="N216" s="483"/>
      <c r="O216" s="483"/>
      <c r="P216" s="483"/>
      <c r="Q216" s="483"/>
      <c r="R216" s="483"/>
      <c r="S216" s="483"/>
      <c r="T216" s="483"/>
      <c r="U216" s="483"/>
      <c r="V216" s="483"/>
    </row>
    <row r="217" spans="1:22" ht="15.75" customHeight="1">
      <c r="A217" s="479"/>
      <c r="B217" s="479"/>
      <c r="C217" s="479"/>
      <c r="D217" s="496"/>
      <c r="E217" s="496"/>
      <c r="F217" s="496"/>
      <c r="G217" s="496"/>
      <c r="H217" s="496"/>
      <c r="I217" s="496"/>
      <c r="J217" s="496"/>
      <c r="K217" s="496"/>
      <c r="L217" s="496"/>
      <c r="M217" s="483"/>
      <c r="N217" s="483"/>
      <c r="O217" s="483"/>
      <c r="P217" s="483"/>
      <c r="Q217" s="483"/>
      <c r="R217" s="483"/>
      <c r="S217" s="483"/>
      <c r="T217" s="483"/>
      <c r="U217" s="483"/>
      <c r="V217" s="483"/>
    </row>
    <row r="218" spans="1:22" ht="15.75" customHeight="1">
      <c r="A218" s="479"/>
      <c r="B218" s="479"/>
      <c r="C218" s="479"/>
      <c r="D218" s="496"/>
      <c r="E218" s="496"/>
      <c r="F218" s="496"/>
      <c r="G218" s="496"/>
      <c r="H218" s="496"/>
      <c r="I218" s="496"/>
      <c r="J218" s="496"/>
      <c r="K218" s="496"/>
      <c r="L218" s="496"/>
      <c r="M218" s="483"/>
      <c r="N218" s="483"/>
      <c r="O218" s="483"/>
      <c r="P218" s="483"/>
      <c r="Q218" s="483"/>
      <c r="R218" s="483"/>
      <c r="S218" s="483"/>
      <c r="T218" s="483"/>
      <c r="U218" s="483"/>
      <c r="V218" s="483"/>
    </row>
    <row r="219" spans="1:22" ht="15.75" customHeight="1">
      <c r="A219" s="479"/>
      <c r="B219" s="479"/>
      <c r="C219" s="479"/>
      <c r="D219" s="496"/>
      <c r="E219" s="496"/>
      <c r="F219" s="496"/>
      <c r="G219" s="496"/>
      <c r="H219" s="496"/>
      <c r="I219" s="496"/>
      <c r="J219" s="496"/>
      <c r="K219" s="496"/>
      <c r="L219" s="496"/>
      <c r="M219" s="483"/>
      <c r="N219" s="483"/>
      <c r="O219" s="483"/>
      <c r="P219" s="483"/>
      <c r="Q219" s="483"/>
      <c r="R219" s="483"/>
      <c r="S219" s="483"/>
      <c r="T219" s="483"/>
      <c r="U219" s="483"/>
      <c r="V219" s="483"/>
    </row>
    <row r="220" spans="1:22" ht="15.75" customHeight="1">
      <c r="A220" s="479"/>
      <c r="B220" s="479"/>
      <c r="C220" s="479"/>
      <c r="D220" s="496"/>
      <c r="E220" s="496"/>
      <c r="F220" s="496"/>
      <c r="G220" s="496"/>
      <c r="H220" s="496"/>
      <c r="I220" s="496"/>
      <c r="J220" s="496"/>
      <c r="K220" s="496"/>
      <c r="L220" s="496"/>
      <c r="M220" s="483"/>
      <c r="N220" s="483"/>
      <c r="O220" s="483"/>
      <c r="P220" s="483"/>
      <c r="Q220" s="483"/>
      <c r="R220" s="483"/>
      <c r="S220" s="483"/>
      <c r="T220" s="483"/>
      <c r="U220" s="483"/>
      <c r="V220" s="483"/>
    </row>
    <row r="221" spans="1:22" ht="15.75" customHeight="1">
      <c r="A221" s="479"/>
      <c r="B221" s="479"/>
      <c r="C221" s="479"/>
      <c r="D221" s="496"/>
      <c r="E221" s="496"/>
      <c r="F221" s="496"/>
      <c r="G221" s="496"/>
      <c r="H221" s="496"/>
      <c r="I221" s="496"/>
      <c r="J221" s="496"/>
      <c r="K221" s="496"/>
      <c r="L221" s="496"/>
      <c r="M221" s="483"/>
      <c r="N221" s="483"/>
      <c r="O221" s="483"/>
      <c r="P221" s="483"/>
      <c r="Q221" s="483"/>
      <c r="R221" s="483"/>
      <c r="S221" s="483"/>
      <c r="T221" s="483"/>
      <c r="U221" s="483"/>
      <c r="V221" s="483"/>
    </row>
    <row r="222" spans="1:22" ht="15.75" customHeight="1">
      <c r="A222" s="479"/>
      <c r="B222" s="479"/>
      <c r="C222" s="479"/>
      <c r="D222" s="496"/>
      <c r="E222" s="496"/>
      <c r="F222" s="496"/>
      <c r="G222" s="496"/>
      <c r="H222" s="496"/>
      <c r="I222" s="496"/>
      <c r="J222" s="496"/>
      <c r="K222" s="496"/>
      <c r="L222" s="496"/>
      <c r="M222" s="483"/>
      <c r="N222" s="483"/>
      <c r="O222" s="483"/>
      <c r="P222" s="483"/>
      <c r="Q222" s="483"/>
      <c r="R222" s="483"/>
      <c r="S222" s="483"/>
      <c r="T222" s="483"/>
      <c r="U222" s="483"/>
      <c r="V222" s="483"/>
    </row>
    <row r="223" spans="1:22" ht="15.75" customHeight="1">
      <c r="A223" s="479"/>
      <c r="B223" s="479"/>
      <c r="C223" s="479"/>
      <c r="D223" s="496"/>
      <c r="E223" s="496"/>
      <c r="F223" s="496"/>
      <c r="G223" s="496"/>
      <c r="H223" s="496"/>
      <c r="I223" s="496"/>
      <c r="J223" s="496"/>
      <c r="K223" s="496"/>
      <c r="L223" s="496"/>
      <c r="M223" s="483"/>
      <c r="N223" s="483"/>
      <c r="O223" s="483"/>
      <c r="P223" s="483"/>
      <c r="Q223" s="483"/>
      <c r="R223" s="483"/>
      <c r="S223" s="483"/>
      <c r="T223" s="483"/>
      <c r="U223" s="483"/>
      <c r="V223" s="483"/>
    </row>
    <row r="224" spans="1:22" ht="15.75" customHeight="1">
      <c r="A224" s="479"/>
      <c r="B224" s="479"/>
      <c r="C224" s="479"/>
      <c r="D224" s="496"/>
      <c r="E224" s="496"/>
      <c r="F224" s="496"/>
      <c r="G224" s="496"/>
      <c r="H224" s="496"/>
      <c r="I224" s="496"/>
      <c r="J224" s="496"/>
      <c r="K224" s="496"/>
      <c r="L224" s="496"/>
      <c r="M224" s="483"/>
      <c r="N224" s="483"/>
      <c r="O224" s="483"/>
      <c r="P224" s="483"/>
      <c r="Q224" s="483"/>
      <c r="R224" s="483"/>
      <c r="S224" s="483"/>
      <c r="T224" s="483"/>
      <c r="U224" s="483"/>
      <c r="V224" s="483"/>
    </row>
    <row r="225" spans="1:22" ht="15.75" customHeight="1">
      <c r="A225" s="479"/>
      <c r="B225" s="479"/>
      <c r="C225" s="479"/>
      <c r="D225" s="496"/>
      <c r="E225" s="496"/>
      <c r="F225" s="496"/>
      <c r="G225" s="496"/>
      <c r="H225" s="496"/>
      <c r="I225" s="496"/>
      <c r="J225" s="496"/>
      <c r="K225" s="496"/>
      <c r="L225" s="496"/>
      <c r="M225" s="483"/>
      <c r="N225" s="483"/>
      <c r="O225" s="483"/>
      <c r="P225" s="483"/>
      <c r="Q225" s="483"/>
      <c r="R225" s="483"/>
      <c r="S225" s="483"/>
      <c r="T225" s="483"/>
      <c r="U225" s="483"/>
      <c r="V225" s="483"/>
    </row>
    <row r="226" spans="1:22" ht="15.75" customHeight="1">
      <c r="A226" s="479"/>
      <c r="B226" s="479"/>
      <c r="C226" s="479"/>
      <c r="D226" s="496"/>
      <c r="E226" s="496"/>
      <c r="F226" s="496"/>
      <c r="G226" s="496"/>
      <c r="H226" s="496"/>
      <c r="I226" s="496"/>
      <c r="J226" s="496"/>
      <c r="K226" s="496"/>
      <c r="L226" s="496"/>
      <c r="M226" s="483"/>
      <c r="N226" s="483"/>
      <c r="O226" s="483"/>
      <c r="P226" s="483"/>
      <c r="Q226" s="483"/>
      <c r="R226" s="483"/>
      <c r="S226" s="483"/>
      <c r="T226" s="483"/>
      <c r="U226" s="483"/>
      <c r="V226" s="483"/>
    </row>
    <row r="227" spans="1:22" ht="15.75" customHeight="1">
      <c r="A227" s="479"/>
      <c r="B227" s="479"/>
      <c r="C227" s="479"/>
      <c r="D227" s="496"/>
      <c r="E227" s="496"/>
      <c r="F227" s="496"/>
      <c r="G227" s="496"/>
      <c r="H227" s="496"/>
      <c r="I227" s="496"/>
      <c r="J227" s="496"/>
      <c r="K227" s="496"/>
      <c r="L227" s="496"/>
      <c r="M227" s="483"/>
      <c r="N227" s="483"/>
      <c r="O227" s="483"/>
      <c r="P227" s="483"/>
      <c r="Q227" s="483"/>
      <c r="R227" s="483"/>
      <c r="S227" s="483"/>
      <c r="T227" s="483"/>
      <c r="U227" s="483"/>
      <c r="V227" s="483"/>
    </row>
    <row r="228" spans="1:22" ht="15.75" customHeight="1">
      <c r="A228" s="479"/>
      <c r="B228" s="479"/>
      <c r="C228" s="479"/>
      <c r="D228" s="496"/>
      <c r="E228" s="496"/>
      <c r="F228" s="496"/>
      <c r="G228" s="496"/>
      <c r="H228" s="496"/>
      <c r="I228" s="496"/>
      <c r="J228" s="496"/>
      <c r="K228" s="496"/>
      <c r="L228" s="496"/>
      <c r="M228" s="483"/>
      <c r="N228" s="483"/>
      <c r="O228" s="483"/>
      <c r="P228" s="483"/>
      <c r="Q228" s="483"/>
      <c r="R228" s="483"/>
      <c r="S228" s="483"/>
      <c r="T228" s="483"/>
      <c r="U228" s="483"/>
      <c r="V228" s="483"/>
    </row>
    <row r="229" spans="1:22" ht="15.75" customHeight="1">
      <c r="A229" s="479"/>
      <c r="B229" s="479"/>
      <c r="C229" s="479"/>
      <c r="D229" s="496"/>
      <c r="E229" s="496"/>
      <c r="F229" s="496"/>
      <c r="G229" s="496"/>
      <c r="H229" s="496"/>
      <c r="I229" s="496"/>
      <c r="J229" s="496"/>
      <c r="K229" s="496"/>
      <c r="L229" s="496"/>
      <c r="M229" s="483"/>
      <c r="N229" s="483"/>
      <c r="O229" s="483"/>
      <c r="P229" s="483"/>
      <c r="Q229" s="483"/>
      <c r="R229" s="483"/>
      <c r="S229" s="483"/>
      <c r="T229" s="483"/>
      <c r="U229" s="483"/>
      <c r="V229" s="483"/>
    </row>
    <row r="230" spans="1:22" ht="15.75" customHeight="1">
      <c r="A230" s="479"/>
      <c r="B230" s="479"/>
      <c r="C230" s="479"/>
      <c r="D230" s="496"/>
      <c r="E230" s="496"/>
      <c r="F230" s="496"/>
      <c r="G230" s="496"/>
      <c r="H230" s="496"/>
      <c r="I230" s="496"/>
      <c r="J230" s="496"/>
      <c r="K230" s="496"/>
      <c r="L230" s="496"/>
      <c r="M230" s="483"/>
      <c r="N230" s="483"/>
      <c r="O230" s="483"/>
      <c r="P230" s="483"/>
      <c r="Q230" s="483"/>
      <c r="R230" s="483"/>
      <c r="S230" s="483"/>
      <c r="T230" s="483"/>
      <c r="U230" s="483"/>
      <c r="V230" s="483"/>
    </row>
    <row r="231" spans="1:22" ht="15.75" customHeight="1">
      <c r="A231" s="479"/>
      <c r="B231" s="479"/>
      <c r="C231" s="479"/>
      <c r="D231" s="496"/>
      <c r="E231" s="496"/>
      <c r="F231" s="496"/>
      <c r="G231" s="496"/>
      <c r="H231" s="496"/>
      <c r="I231" s="496"/>
      <c r="J231" s="496"/>
      <c r="K231" s="496"/>
      <c r="L231" s="496"/>
      <c r="M231" s="483"/>
      <c r="N231" s="483"/>
      <c r="O231" s="483"/>
      <c r="P231" s="483"/>
      <c r="Q231" s="483"/>
      <c r="R231" s="483"/>
      <c r="S231" s="483"/>
      <c r="T231" s="483"/>
      <c r="U231" s="483"/>
      <c r="V231" s="483"/>
    </row>
    <row r="232" spans="1:22" ht="15.75" customHeight="1">
      <c r="A232" s="479"/>
      <c r="B232" s="479"/>
      <c r="C232" s="479"/>
      <c r="D232" s="496"/>
      <c r="E232" s="496"/>
      <c r="F232" s="496"/>
      <c r="G232" s="496"/>
      <c r="H232" s="496"/>
      <c r="I232" s="496"/>
      <c r="J232" s="496"/>
      <c r="K232" s="496"/>
      <c r="L232" s="496"/>
      <c r="M232" s="483"/>
      <c r="N232" s="483"/>
      <c r="O232" s="483"/>
      <c r="P232" s="483"/>
      <c r="Q232" s="483"/>
      <c r="R232" s="483"/>
      <c r="S232" s="483"/>
      <c r="T232" s="483"/>
      <c r="U232" s="483"/>
      <c r="V232" s="483"/>
    </row>
    <row r="233" spans="1:22" ht="15.75" customHeight="1">
      <c r="A233" s="479"/>
      <c r="B233" s="479"/>
      <c r="C233" s="479"/>
      <c r="D233" s="496"/>
      <c r="E233" s="496"/>
      <c r="F233" s="496"/>
      <c r="G233" s="496"/>
      <c r="H233" s="496"/>
      <c r="I233" s="496"/>
      <c r="J233" s="496"/>
      <c r="K233" s="496"/>
      <c r="L233" s="496"/>
      <c r="M233" s="483"/>
      <c r="N233" s="483"/>
      <c r="O233" s="483"/>
      <c r="P233" s="483"/>
      <c r="Q233" s="483"/>
      <c r="R233" s="483"/>
      <c r="S233" s="483"/>
      <c r="T233" s="483"/>
      <c r="U233" s="483"/>
      <c r="V233" s="483"/>
    </row>
    <row r="234" spans="1:22" ht="15.75" customHeight="1">
      <c r="A234" s="479"/>
      <c r="B234" s="479"/>
      <c r="C234" s="479"/>
      <c r="D234" s="496"/>
      <c r="E234" s="496"/>
      <c r="F234" s="496"/>
      <c r="G234" s="496"/>
      <c r="H234" s="496"/>
      <c r="I234" s="496"/>
      <c r="J234" s="496"/>
      <c r="K234" s="496"/>
      <c r="L234" s="496"/>
      <c r="M234" s="483"/>
      <c r="N234" s="483"/>
      <c r="O234" s="483"/>
      <c r="P234" s="483"/>
      <c r="Q234" s="483"/>
      <c r="R234" s="483"/>
      <c r="S234" s="483"/>
      <c r="T234" s="483"/>
      <c r="U234" s="483"/>
      <c r="V234" s="483"/>
    </row>
    <row r="235" spans="1:22" ht="15.75" customHeight="1">
      <c r="A235" s="479"/>
      <c r="B235" s="479"/>
      <c r="C235" s="479"/>
      <c r="D235" s="496"/>
      <c r="E235" s="496"/>
      <c r="F235" s="496"/>
      <c r="G235" s="496"/>
      <c r="H235" s="496"/>
      <c r="I235" s="496"/>
      <c r="J235" s="496"/>
      <c r="K235" s="496"/>
      <c r="L235" s="496"/>
      <c r="M235" s="483"/>
      <c r="N235" s="483"/>
      <c r="O235" s="483"/>
      <c r="P235" s="483"/>
      <c r="Q235" s="483"/>
      <c r="R235" s="483"/>
      <c r="S235" s="483"/>
      <c r="T235" s="483"/>
      <c r="U235" s="483"/>
      <c r="V235" s="483"/>
    </row>
    <row r="236" spans="1:22" ht="15.75" customHeight="1">
      <c r="A236" s="479"/>
      <c r="B236" s="479"/>
      <c r="C236" s="479"/>
      <c r="D236" s="496"/>
      <c r="E236" s="496"/>
      <c r="F236" s="496"/>
      <c r="G236" s="496"/>
      <c r="H236" s="496"/>
      <c r="I236" s="496"/>
      <c r="J236" s="496"/>
      <c r="K236" s="496"/>
      <c r="L236" s="496"/>
      <c r="M236" s="483"/>
      <c r="N236" s="483"/>
      <c r="O236" s="483"/>
      <c r="P236" s="483"/>
      <c r="Q236" s="483"/>
      <c r="R236" s="483"/>
      <c r="S236" s="483"/>
      <c r="T236" s="483"/>
      <c r="U236" s="483"/>
      <c r="V236" s="483"/>
    </row>
    <row r="237" spans="1:22" ht="15.75" customHeight="1">
      <c r="A237" s="479"/>
      <c r="B237" s="479"/>
      <c r="C237" s="479"/>
      <c r="D237" s="496"/>
      <c r="E237" s="496"/>
      <c r="F237" s="496"/>
      <c r="G237" s="496"/>
      <c r="H237" s="496"/>
      <c r="I237" s="496"/>
      <c r="J237" s="496"/>
      <c r="K237" s="496"/>
      <c r="L237" s="496"/>
      <c r="M237" s="483"/>
      <c r="N237" s="483"/>
      <c r="O237" s="483"/>
      <c r="P237" s="483"/>
      <c r="Q237" s="483"/>
      <c r="R237" s="483"/>
      <c r="S237" s="483"/>
      <c r="T237" s="483"/>
      <c r="U237" s="483"/>
      <c r="V237" s="483"/>
    </row>
    <row r="238" spans="1:22" ht="15.75" customHeight="1">
      <c r="A238" s="479"/>
      <c r="B238" s="479"/>
      <c r="C238" s="479"/>
      <c r="D238" s="496"/>
      <c r="E238" s="496"/>
      <c r="F238" s="496"/>
      <c r="G238" s="496"/>
      <c r="H238" s="496"/>
      <c r="I238" s="496"/>
      <c r="J238" s="496"/>
      <c r="K238" s="496"/>
      <c r="L238" s="496"/>
      <c r="M238" s="483"/>
      <c r="N238" s="483"/>
      <c r="O238" s="483"/>
      <c r="P238" s="483"/>
      <c r="Q238" s="483"/>
      <c r="R238" s="483"/>
      <c r="S238" s="483"/>
      <c r="T238" s="483"/>
      <c r="U238" s="483"/>
      <c r="V238" s="483"/>
    </row>
    <row r="239" spans="1:22" ht="15.75" customHeight="1">
      <c r="A239" s="479"/>
      <c r="B239" s="479"/>
      <c r="C239" s="479"/>
      <c r="D239" s="496"/>
      <c r="E239" s="496"/>
      <c r="F239" s="496"/>
      <c r="G239" s="496"/>
      <c r="H239" s="496"/>
      <c r="I239" s="496"/>
      <c r="J239" s="496"/>
      <c r="K239" s="496"/>
      <c r="L239" s="496"/>
      <c r="M239" s="483"/>
      <c r="N239" s="483"/>
      <c r="O239" s="483"/>
      <c r="P239" s="483"/>
      <c r="Q239" s="483"/>
      <c r="R239" s="483"/>
      <c r="S239" s="483"/>
      <c r="T239" s="483"/>
      <c r="U239" s="483"/>
      <c r="V239" s="483"/>
    </row>
    <row r="240" spans="1:22" ht="15.75" customHeight="1">
      <c r="A240" s="479"/>
      <c r="B240" s="479"/>
      <c r="C240" s="479"/>
      <c r="D240" s="496"/>
      <c r="E240" s="496"/>
      <c r="F240" s="496"/>
      <c r="G240" s="496"/>
      <c r="H240" s="496"/>
      <c r="I240" s="496"/>
      <c r="J240" s="496"/>
      <c r="K240" s="496"/>
      <c r="L240" s="496"/>
      <c r="M240" s="483"/>
      <c r="N240" s="483"/>
      <c r="O240" s="483"/>
      <c r="P240" s="483"/>
      <c r="Q240" s="483"/>
      <c r="R240" s="483"/>
      <c r="S240" s="483"/>
      <c r="T240" s="483"/>
      <c r="U240" s="483"/>
      <c r="V240" s="483"/>
    </row>
    <row r="241" spans="1:22" ht="15.75" customHeight="1">
      <c r="A241" s="479"/>
      <c r="B241" s="479"/>
      <c r="C241" s="479"/>
      <c r="D241" s="496"/>
      <c r="E241" s="496"/>
      <c r="F241" s="496"/>
      <c r="G241" s="496"/>
      <c r="H241" s="496"/>
      <c r="I241" s="496"/>
      <c r="J241" s="496"/>
      <c r="K241" s="496"/>
      <c r="L241" s="496"/>
      <c r="M241" s="483"/>
      <c r="N241" s="483"/>
      <c r="O241" s="483"/>
      <c r="P241" s="483"/>
      <c r="Q241" s="483"/>
      <c r="R241" s="483"/>
      <c r="S241" s="483"/>
      <c r="T241" s="483"/>
      <c r="U241" s="483"/>
      <c r="V241" s="483"/>
    </row>
    <row r="242" spans="1:22" ht="15.75" customHeight="1">
      <c r="A242" s="479"/>
      <c r="B242" s="479"/>
      <c r="C242" s="479"/>
      <c r="D242" s="496"/>
      <c r="E242" s="496"/>
      <c r="F242" s="496"/>
      <c r="G242" s="496"/>
      <c r="H242" s="496"/>
      <c r="I242" s="496"/>
      <c r="J242" s="496"/>
      <c r="K242" s="496"/>
      <c r="L242" s="496"/>
      <c r="M242" s="483"/>
      <c r="N242" s="483"/>
      <c r="O242" s="483"/>
      <c r="P242" s="483"/>
      <c r="Q242" s="483"/>
      <c r="R242" s="483"/>
      <c r="S242" s="483"/>
      <c r="T242" s="483"/>
      <c r="U242" s="483"/>
      <c r="V242" s="483"/>
    </row>
    <row r="243" spans="1:22" ht="15.75" customHeight="1">
      <c r="A243" s="479"/>
      <c r="B243" s="479"/>
      <c r="C243" s="479"/>
      <c r="D243" s="496"/>
      <c r="E243" s="496"/>
      <c r="F243" s="496"/>
      <c r="G243" s="496"/>
      <c r="H243" s="496"/>
      <c r="I243" s="496"/>
      <c r="J243" s="496"/>
      <c r="K243" s="496"/>
      <c r="L243" s="496"/>
      <c r="M243" s="483"/>
      <c r="N243" s="483"/>
      <c r="O243" s="483"/>
      <c r="P243" s="483"/>
      <c r="Q243" s="483"/>
      <c r="R243" s="483"/>
      <c r="S243" s="483"/>
      <c r="T243" s="483"/>
      <c r="U243" s="483"/>
      <c r="V243" s="483"/>
    </row>
    <row r="244" spans="1:22" ht="15.75" customHeight="1">
      <c r="A244" s="479"/>
      <c r="B244" s="479"/>
      <c r="C244" s="479"/>
      <c r="D244" s="496"/>
      <c r="E244" s="496"/>
      <c r="F244" s="496"/>
      <c r="G244" s="496"/>
      <c r="H244" s="496"/>
      <c r="I244" s="496"/>
      <c r="J244" s="496"/>
      <c r="K244" s="496"/>
      <c r="L244" s="496"/>
      <c r="M244" s="483"/>
      <c r="N244" s="483"/>
      <c r="O244" s="483"/>
      <c r="P244" s="483"/>
      <c r="Q244" s="483"/>
      <c r="R244" s="483"/>
      <c r="S244" s="483"/>
      <c r="T244" s="483"/>
      <c r="U244" s="483"/>
      <c r="V244" s="483"/>
    </row>
    <row r="245" spans="1:22" ht="15.75" customHeight="1">
      <c r="A245" s="479"/>
      <c r="B245" s="479"/>
      <c r="C245" s="479"/>
      <c r="D245" s="496"/>
      <c r="E245" s="496"/>
      <c r="F245" s="496"/>
      <c r="G245" s="496"/>
      <c r="H245" s="496"/>
      <c r="I245" s="496"/>
      <c r="J245" s="496"/>
      <c r="K245" s="496"/>
      <c r="L245" s="496"/>
      <c r="M245" s="483"/>
      <c r="N245" s="483"/>
      <c r="O245" s="483"/>
      <c r="P245" s="483"/>
      <c r="Q245" s="483"/>
      <c r="R245" s="483"/>
      <c r="S245" s="483"/>
      <c r="T245" s="483"/>
      <c r="U245" s="483"/>
      <c r="V245" s="483"/>
    </row>
    <row r="246" spans="1:22" ht="15.75" customHeight="1">
      <c r="A246" s="479"/>
      <c r="B246" s="479"/>
      <c r="C246" s="479"/>
      <c r="D246" s="496"/>
      <c r="E246" s="496"/>
      <c r="F246" s="496"/>
      <c r="G246" s="496"/>
      <c r="H246" s="496"/>
      <c r="I246" s="496"/>
      <c r="J246" s="496"/>
      <c r="K246" s="496"/>
      <c r="L246" s="496"/>
      <c r="M246" s="483"/>
      <c r="N246" s="483"/>
      <c r="O246" s="483"/>
      <c r="P246" s="483"/>
      <c r="Q246" s="483"/>
      <c r="R246" s="483"/>
      <c r="S246" s="483"/>
      <c r="T246" s="483"/>
      <c r="U246" s="483"/>
      <c r="V246" s="483"/>
    </row>
    <row r="247" spans="1:22" ht="15.75" customHeight="1">
      <c r="A247" s="479"/>
      <c r="B247" s="479"/>
      <c r="C247" s="479"/>
      <c r="D247" s="496"/>
      <c r="E247" s="496"/>
      <c r="F247" s="496"/>
      <c r="G247" s="496"/>
      <c r="H247" s="496"/>
      <c r="I247" s="496"/>
      <c r="J247" s="496"/>
      <c r="K247" s="496"/>
      <c r="L247" s="496"/>
      <c r="M247" s="483"/>
      <c r="N247" s="483"/>
      <c r="O247" s="483"/>
      <c r="P247" s="483"/>
      <c r="Q247" s="483"/>
      <c r="R247" s="483"/>
      <c r="S247" s="483"/>
      <c r="T247" s="483"/>
      <c r="U247" s="483"/>
      <c r="V247" s="483"/>
    </row>
    <row r="248" spans="1:22" ht="15.75" customHeight="1">
      <c r="A248" s="479"/>
      <c r="B248" s="479"/>
      <c r="C248" s="479"/>
      <c r="D248" s="496"/>
      <c r="E248" s="496"/>
      <c r="F248" s="496"/>
      <c r="G248" s="496"/>
      <c r="H248" s="496"/>
      <c r="I248" s="496"/>
      <c r="J248" s="496"/>
      <c r="K248" s="496"/>
      <c r="L248" s="496"/>
      <c r="M248" s="483"/>
      <c r="N248" s="483"/>
      <c r="O248" s="483"/>
      <c r="P248" s="483"/>
      <c r="Q248" s="483"/>
      <c r="R248" s="483"/>
      <c r="S248" s="483"/>
      <c r="T248" s="483"/>
      <c r="U248" s="483"/>
      <c r="V248" s="483"/>
    </row>
    <row r="249" spans="1:22" ht="15.75" customHeight="1">
      <c r="A249" s="479"/>
      <c r="B249" s="479"/>
      <c r="C249" s="479"/>
      <c r="D249" s="496"/>
      <c r="E249" s="496"/>
      <c r="F249" s="496"/>
      <c r="G249" s="496"/>
      <c r="H249" s="496"/>
      <c r="I249" s="496"/>
      <c r="J249" s="496"/>
      <c r="K249" s="496"/>
      <c r="L249" s="496"/>
      <c r="M249" s="483"/>
      <c r="N249" s="483"/>
      <c r="O249" s="483"/>
      <c r="P249" s="483"/>
      <c r="Q249" s="483"/>
      <c r="R249" s="483"/>
      <c r="S249" s="483"/>
      <c r="T249" s="483"/>
      <c r="U249" s="483"/>
      <c r="V249" s="483"/>
    </row>
    <row r="250" spans="1:22" ht="15.75" customHeight="1">
      <c r="A250" s="479"/>
      <c r="B250" s="479"/>
      <c r="C250" s="479"/>
      <c r="D250" s="496"/>
      <c r="E250" s="496"/>
      <c r="F250" s="496"/>
      <c r="G250" s="496"/>
      <c r="H250" s="496"/>
      <c r="I250" s="496"/>
      <c r="J250" s="496"/>
      <c r="K250" s="496"/>
      <c r="L250" s="496"/>
      <c r="M250" s="483"/>
      <c r="N250" s="483"/>
      <c r="O250" s="483"/>
      <c r="P250" s="483"/>
      <c r="Q250" s="483"/>
      <c r="R250" s="483"/>
      <c r="S250" s="483"/>
      <c r="T250" s="483"/>
      <c r="U250" s="483"/>
      <c r="V250" s="483"/>
    </row>
    <row r="251" spans="1:22" ht="15.75" customHeight="1">
      <c r="A251" s="479"/>
      <c r="B251" s="479"/>
      <c r="C251" s="479"/>
      <c r="D251" s="496"/>
      <c r="E251" s="496"/>
      <c r="F251" s="496"/>
      <c r="G251" s="496"/>
      <c r="H251" s="496"/>
      <c r="I251" s="496"/>
      <c r="J251" s="496"/>
      <c r="K251" s="496"/>
      <c r="L251" s="496"/>
      <c r="M251" s="483"/>
      <c r="N251" s="483"/>
      <c r="O251" s="483"/>
      <c r="P251" s="483"/>
      <c r="Q251" s="483"/>
      <c r="R251" s="483"/>
      <c r="S251" s="483"/>
      <c r="T251" s="483"/>
      <c r="U251" s="483"/>
      <c r="V251" s="483"/>
    </row>
    <row r="252" spans="1:22" ht="15.75" customHeight="1">
      <c r="A252" s="479"/>
      <c r="B252" s="479"/>
      <c r="C252" s="479"/>
      <c r="D252" s="496"/>
      <c r="E252" s="496"/>
      <c r="F252" s="496"/>
      <c r="G252" s="496"/>
      <c r="H252" s="496"/>
      <c r="I252" s="496"/>
      <c r="J252" s="496"/>
      <c r="K252" s="496"/>
      <c r="L252" s="496"/>
      <c r="M252" s="483"/>
      <c r="N252" s="483"/>
      <c r="O252" s="483"/>
      <c r="P252" s="483"/>
      <c r="Q252" s="483"/>
      <c r="R252" s="483"/>
      <c r="S252" s="483"/>
      <c r="T252" s="483"/>
      <c r="U252" s="483"/>
      <c r="V252" s="483"/>
    </row>
    <row r="253" spans="1:22" ht="15.75" customHeight="1">
      <c r="A253" s="479"/>
      <c r="B253" s="479"/>
      <c r="C253" s="479"/>
      <c r="D253" s="496"/>
      <c r="E253" s="496"/>
      <c r="F253" s="496"/>
      <c r="G253" s="496"/>
      <c r="H253" s="496"/>
      <c r="I253" s="496"/>
      <c r="J253" s="496"/>
      <c r="K253" s="496"/>
      <c r="L253" s="496"/>
      <c r="M253" s="483"/>
      <c r="N253" s="483"/>
      <c r="O253" s="483"/>
      <c r="P253" s="483"/>
      <c r="Q253" s="483"/>
      <c r="R253" s="483"/>
      <c r="S253" s="483"/>
      <c r="T253" s="483"/>
      <c r="U253" s="483"/>
      <c r="V253" s="483"/>
    </row>
    <row r="254" spans="1:22" ht="15.75" customHeight="1">
      <c r="A254" s="479"/>
      <c r="B254" s="479"/>
      <c r="C254" s="479"/>
      <c r="D254" s="496"/>
      <c r="E254" s="496"/>
      <c r="F254" s="496"/>
      <c r="G254" s="496"/>
      <c r="H254" s="496"/>
      <c r="I254" s="496"/>
      <c r="J254" s="496"/>
      <c r="K254" s="496"/>
      <c r="L254" s="496"/>
      <c r="M254" s="483"/>
      <c r="N254" s="483"/>
      <c r="O254" s="483"/>
      <c r="P254" s="483"/>
      <c r="Q254" s="483"/>
      <c r="R254" s="483"/>
      <c r="S254" s="483"/>
      <c r="T254" s="483"/>
      <c r="U254" s="483"/>
      <c r="V254" s="483"/>
    </row>
    <row r="255" spans="1:22" ht="15.75" customHeight="1">
      <c r="A255" s="479"/>
      <c r="B255" s="479"/>
      <c r="C255" s="479"/>
      <c r="D255" s="496"/>
      <c r="E255" s="496"/>
      <c r="F255" s="496"/>
      <c r="G255" s="496"/>
      <c r="H255" s="496"/>
      <c r="I255" s="496"/>
      <c r="J255" s="496"/>
      <c r="K255" s="496"/>
      <c r="L255" s="496"/>
      <c r="M255" s="483"/>
      <c r="N255" s="483"/>
      <c r="O255" s="483"/>
      <c r="P255" s="483"/>
      <c r="Q255" s="483"/>
      <c r="R255" s="483"/>
      <c r="S255" s="483"/>
      <c r="T255" s="483"/>
      <c r="U255" s="483"/>
      <c r="V255" s="483"/>
    </row>
    <row r="256" spans="1:22" ht="15.75" customHeight="1">
      <c r="A256" s="479"/>
      <c r="B256" s="479"/>
      <c r="C256" s="479"/>
      <c r="D256" s="496"/>
      <c r="E256" s="496"/>
      <c r="F256" s="496"/>
      <c r="G256" s="496"/>
      <c r="H256" s="496"/>
      <c r="I256" s="496"/>
      <c r="J256" s="496"/>
      <c r="K256" s="496"/>
      <c r="L256" s="496"/>
      <c r="M256" s="483"/>
      <c r="N256" s="483"/>
      <c r="O256" s="483"/>
      <c r="P256" s="483"/>
      <c r="Q256" s="483"/>
      <c r="R256" s="483"/>
      <c r="S256" s="483"/>
      <c r="T256" s="483"/>
      <c r="U256" s="483"/>
      <c r="V256" s="483"/>
    </row>
    <row r="257" spans="1:22" ht="15.75" customHeight="1">
      <c r="A257" s="479"/>
      <c r="B257" s="479"/>
      <c r="C257" s="479"/>
      <c r="D257" s="496"/>
      <c r="E257" s="496"/>
      <c r="F257" s="496"/>
      <c r="G257" s="496"/>
      <c r="H257" s="496"/>
      <c r="I257" s="496"/>
      <c r="J257" s="496"/>
      <c r="K257" s="496"/>
      <c r="L257" s="496"/>
      <c r="M257" s="483"/>
      <c r="N257" s="483"/>
      <c r="O257" s="483"/>
      <c r="P257" s="483"/>
      <c r="Q257" s="483"/>
      <c r="R257" s="483"/>
      <c r="S257" s="483"/>
      <c r="T257" s="483"/>
      <c r="U257" s="483"/>
      <c r="V257" s="483"/>
    </row>
    <row r="258" spans="1:22" ht="15.75" customHeight="1">
      <c r="A258" s="479"/>
      <c r="B258" s="479"/>
      <c r="C258" s="479"/>
      <c r="D258" s="496"/>
      <c r="E258" s="496"/>
      <c r="F258" s="496"/>
      <c r="G258" s="496"/>
      <c r="H258" s="496"/>
      <c r="I258" s="496"/>
      <c r="J258" s="496"/>
      <c r="K258" s="496"/>
      <c r="L258" s="496"/>
      <c r="M258" s="483"/>
      <c r="N258" s="483"/>
      <c r="O258" s="483"/>
      <c r="P258" s="483"/>
      <c r="Q258" s="483"/>
      <c r="R258" s="483"/>
      <c r="S258" s="483"/>
      <c r="T258" s="483"/>
      <c r="U258" s="483"/>
      <c r="V258" s="483"/>
    </row>
    <row r="259" spans="1:22" ht="15.75" customHeight="1">
      <c r="A259" s="479"/>
      <c r="B259" s="479"/>
      <c r="C259" s="479"/>
      <c r="D259" s="496"/>
      <c r="E259" s="496"/>
      <c r="F259" s="496"/>
      <c r="G259" s="496"/>
      <c r="H259" s="496"/>
      <c r="I259" s="496"/>
      <c r="J259" s="496"/>
      <c r="K259" s="496"/>
      <c r="L259" s="496"/>
      <c r="M259" s="483"/>
      <c r="N259" s="483"/>
      <c r="O259" s="483"/>
      <c r="P259" s="483"/>
      <c r="Q259" s="483"/>
      <c r="R259" s="483"/>
      <c r="S259" s="483"/>
      <c r="T259" s="483"/>
      <c r="U259" s="483"/>
      <c r="V259" s="483"/>
    </row>
    <row r="260" spans="1:22" ht="15.75" customHeight="1">
      <c r="A260" s="479"/>
      <c r="B260" s="479"/>
      <c r="C260" s="479"/>
      <c r="D260" s="496"/>
      <c r="E260" s="496"/>
      <c r="F260" s="496"/>
      <c r="G260" s="496"/>
      <c r="H260" s="496"/>
      <c r="I260" s="496"/>
      <c r="J260" s="496"/>
      <c r="K260" s="496"/>
      <c r="L260" s="496"/>
      <c r="M260" s="483"/>
      <c r="N260" s="483"/>
      <c r="O260" s="483"/>
      <c r="P260" s="483"/>
      <c r="Q260" s="483"/>
      <c r="R260" s="483"/>
      <c r="S260" s="483"/>
      <c r="T260" s="483"/>
      <c r="U260" s="483"/>
      <c r="V260" s="483"/>
    </row>
    <row r="261" spans="1:22" ht="15.75" customHeight="1">
      <c r="A261" s="479"/>
      <c r="B261" s="479"/>
      <c r="C261" s="479"/>
      <c r="D261" s="496"/>
      <c r="E261" s="496"/>
      <c r="F261" s="496"/>
      <c r="G261" s="496"/>
      <c r="H261" s="496"/>
      <c r="I261" s="496"/>
      <c r="J261" s="496"/>
      <c r="K261" s="496"/>
      <c r="L261" s="496"/>
      <c r="M261" s="483"/>
      <c r="N261" s="483"/>
      <c r="O261" s="483"/>
      <c r="P261" s="483"/>
      <c r="Q261" s="483"/>
      <c r="R261" s="483"/>
      <c r="S261" s="483"/>
      <c r="T261" s="483"/>
      <c r="U261" s="483"/>
      <c r="V261" s="483"/>
    </row>
    <row r="262" spans="1:22" ht="15.75" customHeight="1">
      <c r="A262" s="479"/>
      <c r="B262" s="479"/>
      <c r="C262" s="479"/>
      <c r="D262" s="496"/>
      <c r="E262" s="496"/>
      <c r="F262" s="496"/>
      <c r="G262" s="496"/>
      <c r="H262" s="496"/>
      <c r="I262" s="496"/>
      <c r="J262" s="496"/>
      <c r="K262" s="496"/>
      <c r="L262" s="496"/>
      <c r="M262" s="483"/>
      <c r="N262" s="483"/>
      <c r="O262" s="483"/>
      <c r="P262" s="483"/>
      <c r="Q262" s="483"/>
      <c r="R262" s="483"/>
      <c r="S262" s="483"/>
      <c r="T262" s="483"/>
      <c r="U262" s="483"/>
      <c r="V262" s="483"/>
    </row>
    <row r="263" spans="1:22" ht="15.75" customHeight="1">
      <c r="A263" s="479"/>
      <c r="B263" s="479"/>
      <c r="C263" s="479"/>
      <c r="D263" s="496"/>
      <c r="E263" s="496"/>
      <c r="F263" s="496"/>
      <c r="G263" s="496"/>
      <c r="H263" s="496"/>
      <c r="I263" s="496"/>
      <c r="J263" s="496"/>
      <c r="K263" s="496"/>
      <c r="L263" s="496"/>
      <c r="M263" s="483"/>
      <c r="N263" s="483"/>
      <c r="O263" s="483"/>
      <c r="P263" s="483"/>
      <c r="Q263" s="483"/>
      <c r="R263" s="483"/>
      <c r="S263" s="483"/>
      <c r="T263" s="483"/>
      <c r="U263" s="483"/>
      <c r="V263" s="483"/>
    </row>
    <row r="264" spans="1:22" ht="15.75" customHeight="1">
      <c r="A264" s="479"/>
      <c r="B264" s="479"/>
      <c r="C264" s="479"/>
      <c r="D264" s="496"/>
      <c r="E264" s="496"/>
      <c r="F264" s="496"/>
      <c r="G264" s="496"/>
      <c r="H264" s="496"/>
      <c r="I264" s="496"/>
      <c r="J264" s="496"/>
      <c r="K264" s="496"/>
      <c r="L264" s="496"/>
      <c r="M264" s="483"/>
      <c r="N264" s="483"/>
      <c r="O264" s="483"/>
      <c r="P264" s="483"/>
      <c r="Q264" s="483"/>
      <c r="R264" s="483"/>
      <c r="S264" s="483"/>
      <c r="T264" s="483"/>
      <c r="U264" s="483"/>
      <c r="V264" s="483"/>
    </row>
    <row r="265" spans="1:22" ht="15.75" customHeight="1">
      <c r="A265" s="479"/>
      <c r="B265" s="479"/>
      <c r="C265" s="479"/>
      <c r="D265" s="496"/>
      <c r="E265" s="496"/>
      <c r="F265" s="496"/>
      <c r="G265" s="496"/>
      <c r="H265" s="496"/>
      <c r="I265" s="496"/>
      <c r="J265" s="496"/>
      <c r="K265" s="496"/>
      <c r="L265" s="496"/>
      <c r="M265" s="483"/>
      <c r="N265" s="483"/>
      <c r="O265" s="483"/>
      <c r="P265" s="483"/>
      <c r="Q265" s="483"/>
      <c r="R265" s="483"/>
      <c r="S265" s="483"/>
      <c r="T265" s="483"/>
      <c r="U265" s="483"/>
      <c r="V265" s="483"/>
    </row>
    <row r="266" spans="1:22" ht="15.75" customHeight="1">
      <c r="A266" s="479"/>
      <c r="B266" s="479"/>
      <c r="C266" s="479"/>
      <c r="D266" s="496"/>
      <c r="E266" s="496"/>
      <c r="F266" s="496"/>
      <c r="G266" s="496"/>
      <c r="H266" s="496"/>
      <c r="I266" s="496"/>
      <c r="J266" s="496"/>
      <c r="K266" s="496"/>
      <c r="L266" s="496"/>
      <c r="M266" s="483"/>
      <c r="N266" s="483"/>
      <c r="O266" s="483"/>
      <c r="P266" s="483"/>
      <c r="Q266" s="483"/>
      <c r="R266" s="483"/>
      <c r="S266" s="483"/>
      <c r="T266" s="483"/>
      <c r="U266" s="483"/>
      <c r="V266" s="483"/>
    </row>
    <row r="267" spans="1:22" ht="15.75" customHeight="1">
      <c r="A267" s="479"/>
      <c r="B267" s="479"/>
      <c r="C267" s="479"/>
      <c r="D267" s="496"/>
      <c r="E267" s="496"/>
      <c r="F267" s="496"/>
      <c r="G267" s="496"/>
      <c r="H267" s="496"/>
      <c r="I267" s="496"/>
      <c r="J267" s="496"/>
      <c r="K267" s="496"/>
      <c r="L267" s="496"/>
      <c r="M267" s="483"/>
      <c r="N267" s="483"/>
      <c r="O267" s="483"/>
      <c r="P267" s="483"/>
      <c r="Q267" s="483"/>
      <c r="R267" s="483"/>
      <c r="S267" s="483"/>
      <c r="T267" s="483"/>
      <c r="U267" s="483"/>
      <c r="V267" s="483"/>
    </row>
    <row r="268" spans="1:22" ht="15.75" customHeight="1">
      <c r="A268" s="479"/>
      <c r="B268" s="479"/>
      <c r="C268" s="479"/>
      <c r="D268" s="496"/>
      <c r="E268" s="496"/>
      <c r="F268" s="496"/>
      <c r="G268" s="496"/>
      <c r="H268" s="496"/>
      <c r="I268" s="496"/>
      <c r="J268" s="496"/>
      <c r="K268" s="496"/>
      <c r="L268" s="496"/>
      <c r="M268" s="483"/>
      <c r="N268" s="483"/>
      <c r="O268" s="483"/>
      <c r="P268" s="483"/>
      <c r="Q268" s="483"/>
      <c r="R268" s="483"/>
      <c r="S268" s="483"/>
      <c r="T268" s="483"/>
      <c r="U268" s="483"/>
      <c r="V268" s="483"/>
    </row>
    <row r="269" spans="1:22" ht="15.75" customHeight="1">
      <c r="A269" s="479"/>
      <c r="B269" s="479"/>
      <c r="C269" s="479"/>
      <c r="D269" s="496"/>
      <c r="E269" s="496"/>
      <c r="F269" s="496"/>
      <c r="G269" s="496"/>
      <c r="H269" s="496"/>
      <c r="I269" s="496"/>
      <c r="J269" s="496"/>
      <c r="K269" s="496"/>
      <c r="L269" s="496"/>
      <c r="M269" s="483"/>
      <c r="N269" s="483"/>
      <c r="O269" s="483"/>
      <c r="P269" s="483"/>
      <c r="Q269" s="483"/>
      <c r="R269" s="483"/>
      <c r="S269" s="483"/>
      <c r="T269" s="483"/>
      <c r="U269" s="483"/>
      <c r="V269" s="483"/>
    </row>
    <row r="270" spans="1:22" ht="15.75" customHeight="1">
      <c r="A270" s="479"/>
      <c r="B270" s="479"/>
      <c r="C270" s="479"/>
      <c r="D270" s="496"/>
      <c r="E270" s="496"/>
      <c r="F270" s="496"/>
      <c r="G270" s="496"/>
      <c r="H270" s="496"/>
      <c r="I270" s="496"/>
      <c r="J270" s="496"/>
      <c r="K270" s="496"/>
      <c r="L270" s="496"/>
      <c r="M270" s="483"/>
      <c r="N270" s="483"/>
      <c r="O270" s="483"/>
      <c r="P270" s="483"/>
      <c r="Q270" s="483"/>
      <c r="R270" s="483"/>
      <c r="S270" s="483"/>
      <c r="T270" s="483"/>
      <c r="U270" s="483"/>
      <c r="V270" s="483"/>
    </row>
    <row r="271" spans="1:22" ht="15.75" customHeight="1">
      <c r="A271" s="479"/>
      <c r="B271" s="479"/>
      <c r="C271" s="479"/>
      <c r="D271" s="496"/>
      <c r="E271" s="496"/>
      <c r="F271" s="496"/>
      <c r="G271" s="496"/>
      <c r="H271" s="496"/>
      <c r="I271" s="496"/>
      <c r="J271" s="496"/>
      <c r="K271" s="496"/>
      <c r="L271" s="496"/>
      <c r="M271" s="483"/>
      <c r="N271" s="483"/>
      <c r="O271" s="483"/>
      <c r="P271" s="483"/>
      <c r="Q271" s="483"/>
      <c r="R271" s="483"/>
      <c r="S271" s="483"/>
      <c r="T271" s="483"/>
      <c r="U271" s="483"/>
      <c r="V271" s="483"/>
    </row>
    <row r="272" spans="1:22" ht="15.75" customHeight="1">
      <c r="A272" s="479"/>
      <c r="B272" s="479"/>
      <c r="C272" s="479"/>
      <c r="D272" s="496"/>
      <c r="E272" s="496"/>
      <c r="F272" s="496"/>
      <c r="G272" s="496"/>
      <c r="H272" s="496"/>
      <c r="I272" s="496"/>
      <c r="J272" s="496"/>
      <c r="K272" s="496"/>
      <c r="L272" s="496"/>
      <c r="M272" s="483"/>
      <c r="N272" s="483"/>
      <c r="O272" s="483"/>
      <c r="P272" s="483"/>
      <c r="Q272" s="483"/>
      <c r="R272" s="483"/>
      <c r="S272" s="483"/>
      <c r="T272" s="483"/>
      <c r="U272" s="483"/>
      <c r="V272" s="483"/>
    </row>
    <row r="273" spans="1:22" ht="15.75" customHeight="1">
      <c r="A273" s="479"/>
      <c r="B273" s="479"/>
      <c r="C273" s="479"/>
      <c r="D273" s="496"/>
      <c r="E273" s="496"/>
      <c r="F273" s="496"/>
      <c r="G273" s="496"/>
      <c r="H273" s="496"/>
      <c r="I273" s="496"/>
      <c r="J273" s="496"/>
      <c r="K273" s="496"/>
      <c r="L273" s="496"/>
      <c r="M273" s="483"/>
      <c r="N273" s="483"/>
      <c r="O273" s="483"/>
      <c r="P273" s="483"/>
      <c r="Q273" s="483"/>
      <c r="R273" s="483"/>
      <c r="S273" s="483"/>
      <c r="T273" s="483"/>
      <c r="U273" s="483"/>
      <c r="V273" s="483"/>
    </row>
    <row r="274" spans="1:22" ht="15.75" customHeight="1">
      <c r="A274" s="479"/>
      <c r="B274" s="479"/>
      <c r="C274" s="479"/>
      <c r="D274" s="496"/>
      <c r="E274" s="496"/>
      <c r="F274" s="496"/>
      <c r="G274" s="496"/>
      <c r="H274" s="496"/>
      <c r="I274" s="496"/>
      <c r="J274" s="496"/>
      <c r="K274" s="496"/>
      <c r="L274" s="496"/>
      <c r="M274" s="483"/>
      <c r="N274" s="483"/>
      <c r="O274" s="483"/>
      <c r="P274" s="483"/>
      <c r="Q274" s="483"/>
      <c r="R274" s="483"/>
      <c r="S274" s="483"/>
      <c r="T274" s="483"/>
      <c r="U274" s="483"/>
      <c r="V274" s="483"/>
    </row>
    <row r="275" spans="1:22" ht="15.75" customHeight="1">
      <c r="A275" s="479"/>
      <c r="B275" s="479"/>
      <c r="C275" s="479"/>
      <c r="D275" s="496"/>
      <c r="E275" s="496"/>
      <c r="F275" s="496"/>
      <c r="G275" s="496"/>
      <c r="H275" s="496"/>
      <c r="I275" s="496"/>
      <c r="J275" s="496"/>
      <c r="K275" s="496"/>
      <c r="L275" s="496"/>
      <c r="M275" s="483"/>
      <c r="N275" s="483"/>
      <c r="O275" s="483"/>
      <c r="P275" s="483"/>
      <c r="Q275" s="483"/>
      <c r="R275" s="483"/>
      <c r="S275" s="483"/>
      <c r="T275" s="483"/>
      <c r="U275" s="483"/>
      <c r="V275" s="483"/>
    </row>
    <row r="276" spans="1:22" ht="15.75" customHeight="1">
      <c r="A276" s="479"/>
      <c r="B276" s="479"/>
      <c r="C276" s="479"/>
      <c r="D276" s="496"/>
      <c r="E276" s="496"/>
      <c r="F276" s="496"/>
      <c r="G276" s="496"/>
      <c r="H276" s="496"/>
      <c r="I276" s="496"/>
      <c r="J276" s="496"/>
      <c r="K276" s="496"/>
      <c r="L276" s="496"/>
      <c r="M276" s="483"/>
      <c r="N276" s="483"/>
      <c r="O276" s="483"/>
      <c r="P276" s="483"/>
      <c r="Q276" s="483"/>
      <c r="R276" s="483"/>
      <c r="S276" s="483"/>
      <c r="T276" s="483"/>
      <c r="U276" s="483"/>
      <c r="V276" s="483"/>
    </row>
    <row r="277" spans="1:22" ht="15.75" customHeight="1">
      <c r="A277" s="479"/>
      <c r="B277" s="479"/>
      <c r="C277" s="479"/>
      <c r="D277" s="496"/>
      <c r="E277" s="496"/>
      <c r="F277" s="496"/>
      <c r="G277" s="496"/>
      <c r="H277" s="496"/>
      <c r="I277" s="496"/>
      <c r="J277" s="496"/>
      <c r="K277" s="496"/>
      <c r="L277" s="496"/>
      <c r="M277" s="483"/>
      <c r="N277" s="483"/>
      <c r="O277" s="483"/>
      <c r="P277" s="483"/>
      <c r="Q277" s="483"/>
      <c r="R277" s="483"/>
      <c r="S277" s="483"/>
      <c r="T277" s="483"/>
      <c r="U277" s="483"/>
      <c r="V277" s="483"/>
    </row>
    <row r="278" spans="1:22" ht="15.75" customHeight="1">
      <c r="A278" s="479"/>
      <c r="B278" s="479"/>
      <c r="C278" s="479"/>
      <c r="D278" s="496"/>
      <c r="E278" s="496"/>
      <c r="F278" s="496"/>
      <c r="G278" s="496"/>
      <c r="H278" s="496"/>
      <c r="I278" s="496"/>
      <c r="J278" s="496"/>
      <c r="K278" s="496"/>
      <c r="L278" s="496"/>
      <c r="M278" s="483"/>
      <c r="N278" s="483"/>
      <c r="O278" s="483"/>
      <c r="P278" s="483"/>
      <c r="Q278" s="483"/>
      <c r="R278" s="483"/>
      <c r="S278" s="483"/>
      <c r="T278" s="483"/>
      <c r="U278" s="483"/>
      <c r="V278" s="483"/>
    </row>
    <row r="279" spans="1:22" ht="15.75" customHeight="1">
      <c r="A279" s="479"/>
      <c r="B279" s="479"/>
      <c r="C279" s="479"/>
      <c r="D279" s="496"/>
      <c r="E279" s="496"/>
      <c r="F279" s="496"/>
      <c r="G279" s="496"/>
      <c r="H279" s="496"/>
      <c r="I279" s="496"/>
      <c r="J279" s="496"/>
      <c r="K279" s="496"/>
      <c r="L279" s="496"/>
      <c r="M279" s="483"/>
      <c r="N279" s="483"/>
      <c r="O279" s="483"/>
      <c r="P279" s="483"/>
      <c r="Q279" s="483"/>
      <c r="R279" s="483"/>
      <c r="S279" s="483"/>
      <c r="T279" s="483"/>
      <c r="U279" s="483"/>
      <c r="V279" s="483"/>
    </row>
    <row r="280" spans="1:22" ht="15.75" customHeight="1">
      <c r="A280" s="479"/>
      <c r="B280" s="479"/>
      <c r="C280" s="479"/>
      <c r="D280" s="496"/>
      <c r="E280" s="496"/>
      <c r="F280" s="496"/>
      <c r="G280" s="496"/>
      <c r="H280" s="496"/>
      <c r="I280" s="496"/>
      <c r="J280" s="496"/>
      <c r="K280" s="496"/>
      <c r="L280" s="496"/>
      <c r="M280" s="483"/>
      <c r="N280" s="483"/>
      <c r="O280" s="483"/>
      <c r="P280" s="483"/>
      <c r="Q280" s="483"/>
      <c r="R280" s="483"/>
      <c r="S280" s="483"/>
      <c r="T280" s="483"/>
      <c r="U280" s="483"/>
      <c r="V280" s="483"/>
    </row>
    <row r="281" spans="1:22" ht="15.75" customHeight="1">
      <c r="A281" s="479"/>
      <c r="B281" s="479"/>
      <c r="C281" s="479"/>
      <c r="D281" s="496"/>
      <c r="E281" s="496"/>
      <c r="F281" s="496"/>
      <c r="G281" s="496"/>
      <c r="H281" s="496"/>
      <c r="I281" s="496"/>
      <c r="J281" s="496"/>
      <c r="K281" s="496"/>
      <c r="L281" s="496"/>
      <c r="M281" s="483"/>
      <c r="N281" s="483"/>
      <c r="O281" s="483"/>
      <c r="P281" s="483"/>
      <c r="Q281" s="483"/>
      <c r="R281" s="483"/>
      <c r="S281" s="483"/>
      <c r="T281" s="483"/>
      <c r="U281" s="483"/>
      <c r="V281" s="483"/>
    </row>
    <row r="282" spans="1:22" ht="15.75" customHeight="1">
      <c r="A282" s="479"/>
      <c r="B282" s="479"/>
      <c r="C282" s="479"/>
      <c r="D282" s="496"/>
      <c r="E282" s="496"/>
      <c r="F282" s="496"/>
      <c r="G282" s="496"/>
      <c r="H282" s="496"/>
      <c r="I282" s="496"/>
      <c r="J282" s="496"/>
      <c r="K282" s="496"/>
      <c r="L282" s="496"/>
      <c r="M282" s="483"/>
      <c r="N282" s="483"/>
      <c r="O282" s="483"/>
      <c r="P282" s="483"/>
      <c r="Q282" s="483"/>
      <c r="R282" s="483"/>
      <c r="S282" s="483"/>
      <c r="T282" s="483"/>
      <c r="U282" s="483"/>
      <c r="V282" s="483"/>
    </row>
    <row r="283" spans="1:22" ht="15.75" customHeight="1">
      <c r="A283" s="479"/>
      <c r="B283" s="479"/>
      <c r="C283" s="479"/>
      <c r="D283" s="496"/>
      <c r="E283" s="496"/>
      <c r="F283" s="496"/>
      <c r="G283" s="496"/>
      <c r="H283" s="496"/>
      <c r="I283" s="496"/>
      <c r="J283" s="496"/>
      <c r="K283" s="496"/>
      <c r="L283" s="496"/>
      <c r="M283" s="483"/>
      <c r="N283" s="483"/>
      <c r="O283" s="483"/>
      <c r="P283" s="483"/>
      <c r="Q283" s="483"/>
      <c r="R283" s="483"/>
      <c r="S283" s="483"/>
      <c r="T283" s="483"/>
      <c r="U283" s="483"/>
      <c r="V283" s="483"/>
    </row>
    <row r="284" spans="1:22" ht="15.75" customHeight="1">
      <c r="A284" s="479"/>
      <c r="B284" s="479"/>
      <c r="C284" s="479"/>
      <c r="D284" s="496"/>
      <c r="E284" s="496"/>
      <c r="F284" s="496"/>
      <c r="G284" s="496"/>
      <c r="H284" s="496"/>
      <c r="I284" s="496"/>
      <c r="J284" s="496"/>
      <c r="K284" s="496"/>
      <c r="L284" s="496"/>
      <c r="M284" s="483"/>
      <c r="N284" s="483"/>
      <c r="O284" s="483"/>
      <c r="P284" s="483"/>
      <c r="Q284" s="483"/>
      <c r="R284" s="483"/>
      <c r="S284" s="483"/>
      <c r="T284" s="483"/>
      <c r="U284" s="483"/>
      <c r="V284" s="483"/>
    </row>
    <row r="285" spans="1:22" ht="15.75" customHeight="1">
      <c r="A285" s="479"/>
      <c r="B285" s="479"/>
      <c r="C285" s="479"/>
      <c r="D285" s="496"/>
      <c r="E285" s="496"/>
      <c r="F285" s="496"/>
      <c r="G285" s="496"/>
      <c r="H285" s="496"/>
      <c r="I285" s="496"/>
      <c r="J285" s="496"/>
      <c r="K285" s="496"/>
      <c r="L285" s="496"/>
      <c r="M285" s="483"/>
      <c r="N285" s="483"/>
      <c r="O285" s="483"/>
      <c r="P285" s="483"/>
      <c r="Q285" s="483"/>
      <c r="R285" s="483"/>
      <c r="S285" s="483"/>
      <c r="T285" s="483"/>
      <c r="U285" s="483"/>
      <c r="V285" s="483"/>
    </row>
    <row r="286" spans="1:22" ht="15.75" customHeight="1">
      <c r="A286" s="479"/>
      <c r="B286" s="479"/>
      <c r="C286" s="479"/>
      <c r="D286" s="496"/>
      <c r="E286" s="496"/>
      <c r="F286" s="496"/>
      <c r="G286" s="496"/>
      <c r="H286" s="496"/>
      <c r="I286" s="496"/>
      <c r="J286" s="496"/>
      <c r="K286" s="496"/>
      <c r="L286" s="496"/>
      <c r="M286" s="483"/>
      <c r="N286" s="483"/>
      <c r="O286" s="483"/>
      <c r="P286" s="483"/>
      <c r="Q286" s="483"/>
      <c r="R286" s="483"/>
      <c r="S286" s="483"/>
      <c r="T286" s="483"/>
      <c r="U286" s="483"/>
      <c r="V286" s="483"/>
    </row>
    <row r="287" spans="1:22" ht="15.75" customHeight="1">
      <c r="A287" s="479"/>
      <c r="B287" s="479"/>
      <c r="C287" s="479"/>
      <c r="D287" s="496"/>
      <c r="E287" s="496"/>
      <c r="F287" s="496"/>
      <c r="G287" s="496"/>
      <c r="H287" s="496"/>
      <c r="I287" s="496"/>
      <c r="J287" s="496"/>
      <c r="K287" s="496"/>
      <c r="L287" s="496"/>
      <c r="M287" s="483"/>
      <c r="N287" s="483"/>
      <c r="O287" s="483"/>
      <c r="P287" s="483"/>
      <c r="Q287" s="483"/>
      <c r="R287" s="483"/>
      <c r="S287" s="483"/>
      <c r="T287" s="483"/>
      <c r="U287" s="483"/>
      <c r="V287" s="483"/>
    </row>
    <row r="288" spans="1:22" ht="15.75" customHeight="1">
      <c r="A288" s="479"/>
      <c r="B288" s="479"/>
      <c r="C288" s="479"/>
      <c r="D288" s="496"/>
      <c r="E288" s="496"/>
      <c r="F288" s="496"/>
      <c r="G288" s="496"/>
      <c r="H288" s="496"/>
      <c r="I288" s="496"/>
      <c r="J288" s="496"/>
      <c r="K288" s="496"/>
      <c r="L288" s="496"/>
      <c r="M288" s="483"/>
      <c r="N288" s="483"/>
      <c r="O288" s="483"/>
      <c r="P288" s="483"/>
      <c r="Q288" s="483"/>
      <c r="R288" s="483"/>
      <c r="S288" s="483"/>
      <c r="T288" s="483"/>
      <c r="U288" s="483"/>
      <c r="V288" s="483"/>
    </row>
    <row r="289" spans="1:22" ht="15.75" customHeight="1">
      <c r="A289" s="479"/>
      <c r="B289" s="479"/>
      <c r="C289" s="479"/>
      <c r="D289" s="496"/>
      <c r="E289" s="496"/>
      <c r="F289" s="496"/>
      <c r="G289" s="496"/>
      <c r="H289" s="496"/>
      <c r="I289" s="496"/>
      <c r="J289" s="496"/>
      <c r="K289" s="496"/>
      <c r="L289" s="496"/>
      <c r="M289" s="483"/>
      <c r="N289" s="483"/>
      <c r="O289" s="483"/>
      <c r="P289" s="483"/>
      <c r="Q289" s="483"/>
      <c r="R289" s="483"/>
      <c r="S289" s="483"/>
      <c r="T289" s="483"/>
      <c r="U289" s="483"/>
      <c r="V289" s="483"/>
    </row>
    <row r="290" spans="1:22" ht="15.75" customHeight="1">
      <c r="A290" s="479"/>
      <c r="B290" s="479"/>
      <c r="C290" s="479"/>
      <c r="D290" s="496"/>
      <c r="E290" s="496"/>
      <c r="F290" s="496"/>
      <c r="G290" s="496"/>
      <c r="H290" s="496"/>
      <c r="I290" s="496"/>
      <c r="J290" s="496"/>
      <c r="K290" s="496"/>
      <c r="L290" s="496"/>
      <c r="M290" s="483"/>
      <c r="N290" s="483"/>
      <c r="O290" s="483"/>
      <c r="P290" s="483"/>
      <c r="Q290" s="483"/>
      <c r="R290" s="483"/>
      <c r="S290" s="483"/>
      <c r="T290" s="483"/>
      <c r="U290" s="483"/>
      <c r="V290" s="483"/>
    </row>
    <row r="291" spans="1:22" ht="15.75" customHeight="1">
      <c r="A291" s="479"/>
      <c r="B291" s="479"/>
      <c r="C291" s="479"/>
      <c r="D291" s="496"/>
      <c r="E291" s="496"/>
      <c r="F291" s="496"/>
      <c r="G291" s="496"/>
      <c r="H291" s="496"/>
      <c r="I291" s="496"/>
      <c r="J291" s="496"/>
      <c r="K291" s="496"/>
      <c r="L291" s="496"/>
      <c r="M291" s="483"/>
      <c r="N291" s="483"/>
      <c r="O291" s="483"/>
      <c r="P291" s="483"/>
      <c r="Q291" s="483"/>
      <c r="R291" s="483"/>
      <c r="S291" s="483"/>
      <c r="T291" s="483"/>
      <c r="U291" s="483"/>
      <c r="V291" s="483"/>
    </row>
    <row r="292" spans="1:22" ht="15.75" customHeight="1">
      <c r="A292" s="479"/>
      <c r="B292" s="479"/>
      <c r="C292" s="479"/>
      <c r="D292" s="496"/>
      <c r="E292" s="496"/>
      <c r="F292" s="496"/>
      <c r="G292" s="496"/>
      <c r="H292" s="496"/>
      <c r="I292" s="496"/>
      <c r="J292" s="496"/>
      <c r="K292" s="496"/>
      <c r="L292" s="496"/>
      <c r="M292" s="483"/>
      <c r="N292" s="483"/>
      <c r="O292" s="483"/>
      <c r="P292" s="483"/>
      <c r="Q292" s="483"/>
      <c r="R292" s="483"/>
      <c r="S292" s="483"/>
      <c r="T292" s="483"/>
      <c r="U292" s="483"/>
      <c r="V292" s="483"/>
    </row>
    <row r="293" spans="1:22" ht="15.75" customHeight="1">
      <c r="A293" s="479"/>
      <c r="B293" s="479"/>
      <c r="C293" s="479"/>
      <c r="D293" s="496"/>
      <c r="E293" s="496"/>
      <c r="F293" s="496"/>
      <c r="G293" s="496"/>
      <c r="H293" s="496"/>
      <c r="I293" s="496"/>
      <c r="J293" s="496"/>
      <c r="K293" s="496"/>
      <c r="L293" s="496"/>
      <c r="M293" s="483"/>
      <c r="N293" s="483"/>
      <c r="O293" s="483"/>
      <c r="P293" s="483"/>
      <c r="Q293" s="483"/>
      <c r="R293" s="483"/>
      <c r="S293" s="483"/>
      <c r="T293" s="483"/>
      <c r="U293" s="483"/>
      <c r="V293" s="483"/>
    </row>
    <row r="294" spans="1:22" ht="15.75" customHeight="1">
      <c r="A294" s="479"/>
      <c r="B294" s="479"/>
      <c r="C294" s="479"/>
      <c r="D294" s="496"/>
      <c r="E294" s="496"/>
      <c r="F294" s="496"/>
      <c r="G294" s="496"/>
      <c r="H294" s="496"/>
      <c r="I294" s="496"/>
      <c r="J294" s="496"/>
      <c r="K294" s="496"/>
      <c r="L294" s="496"/>
      <c r="M294" s="483"/>
      <c r="N294" s="483"/>
      <c r="O294" s="483"/>
      <c r="P294" s="483"/>
      <c r="Q294" s="483"/>
      <c r="R294" s="483"/>
      <c r="S294" s="483"/>
      <c r="T294" s="483"/>
      <c r="U294" s="483"/>
      <c r="V294" s="483"/>
    </row>
    <row r="295" spans="1:22" ht="15.75" customHeight="1">
      <c r="A295" s="479"/>
      <c r="B295" s="479"/>
      <c r="C295" s="479"/>
      <c r="D295" s="496"/>
      <c r="E295" s="496"/>
      <c r="F295" s="496"/>
      <c r="G295" s="496"/>
      <c r="H295" s="496"/>
      <c r="I295" s="496"/>
      <c r="J295" s="496"/>
      <c r="K295" s="496"/>
      <c r="L295" s="496"/>
      <c r="M295" s="483"/>
      <c r="N295" s="483"/>
      <c r="O295" s="483"/>
      <c r="P295" s="483"/>
      <c r="Q295" s="483"/>
      <c r="R295" s="483"/>
      <c r="S295" s="483"/>
      <c r="T295" s="483"/>
      <c r="U295" s="483"/>
      <c r="V295" s="483"/>
    </row>
    <row r="296" spans="1:22" ht="15.75" customHeight="1">
      <c r="A296" s="479"/>
      <c r="B296" s="479"/>
      <c r="C296" s="479"/>
      <c r="D296" s="496"/>
      <c r="E296" s="496"/>
      <c r="F296" s="496"/>
      <c r="G296" s="496"/>
      <c r="H296" s="496"/>
      <c r="I296" s="496"/>
      <c r="J296" s="496"/>
      <c r="K296" s="496"/>
      <c r="L296" s="496"/>
      <c r="M296" s="483"/>
      <c r="N296" s="483"/>
      <c r="O296" s="483"/>
      <c r="P296" s="483"/>
      <c r="Q296" s="483"/>
      <c r="R296" s="483"/>
      <c r="S296" s="483"/>
      <c r="T296" s="483"/>
      <c r="U296" s="483"/>
      <c r="V296" s="483"/>
    </row>
    <row r="297" spans="1:22" ht="15.75" customHeight="1">
      <c r="A297" s="479"/>
      <c r="B297" s="479"/>
      <c r="C297" s="479"/>
      <c r="D297" s="496"/>
      <c r="E297" s="496"/>
      <c r="F297" s="496"/>
      <c r="G297" s="496"/>
      <c r="H297" s="496"/>
      <c r="I297" s="496"/>
      <c r="J297" s="496"/>
      <c r="K297" s="496"/>
      <c r="L297" s="496"/>
      <c r="M297" s="483"/>
      <c r="N297" s="483"/>
      <c r="O297" s="483"/>
      <c r="P297" s="483"/>
      <c r="Q297" s="483"/>
      <c r="R297" s="483"/>
      <c r="S297" s="483"/>
      <c r="T297" s="483"/>
      <c r="U297" s="483"/>
      <c r="V297" s="483"/>
    </row>
    <row r="298" spans="1:22" ht="15.75" customHeight="1">
      <c r="A298" s="479"/>
      <c r="B298" s="479"/>
      <c r="C298" s="479"/>
      <c r="D298" s="496"/>
      <c r="E298" s="496"/>
      <c r="F298" s="496"/>
      <c r="G298" s="496"/>
      <c r="H298" s="496"/>
      <c r="I298" s="496"/>
      <c r="J298" s="496"/>
      <c r="K298" s="496"/>
      <c r="L298" s="496"/>
      <c r="M298" s="483"/>
      <c r="N298" s="483"/>
      <c r="O298" s="483"/>
      <c r="P298" s="483"/>
      <c r="Q298" s="483"/>
      <c r="R298" s="483"/>
      <c r="S298" s="483"/>
      <c r="T298" s="483"/>
      <c r="U298" s="483"/>
      <c r="V298" s="483"/>
    </row>
    <row r="299" spans="1:22" ht="15.75" customHeight="1">
      <c r="A299" s="479"/>
      <c r="B299" s="479"/>
      <c r="C299" s="479"/>
      <c r="D299" s="496"/>
      <c r="E299" s="496"/>
      <c r="F299" s="496"/>
      <c r="G299" s="496"/>
      <c r="H299" s="496"/>
      <c r="I299" s="496"/>
      <c r="J299" s="496"/>
      <c r="K299" s="496"/>
      <c r="L299" s="496"/>
      <c r="M299" s="483"/>
      <c r="N299" s="483"/>
      <c r="O299" s="483"/>
      <c r="P299" s="483"/>
      <c r="Q299" s="483"/>
      <c r="R299" s="483"/>
      <c r="S299" s="483"/>
      <c r="T299" s="483"/>
      <c r="U299" s="483"/>
      <c r="V299" s="483"/>
    </row>
    <row r="300" spans="1:22" ht="15.75" customHeight="1">
      <c r="A300" s="479"/>
      <c r="B300" s="479"/>
      <c r="C300" s="479"/>
      <c r="D300" s="496"/>
      <c r="E300" s="496"/>
      <c r="F300" s="496"/>
      <c r="G300" s="496"/>
      <c r="H300" s="496"/>
      <c r="I300" s="496"/>
      <c r="J300" s="496"/>
      <c r="K300" s="496"/>
      <c r="L300" s="496"/>
      <c r="M300" s="483"/>
      <c r="N300" s="483"/>
      <c r="O300" s="483"/>
      <c r="P300" s="483"/>
      <c r="Q300" s="483"/>
      <c r="R300" s="483"/>
      <c r="S300" s="483"/>
      <c r="T300" s="483"/>
      <c r="U300" s="483"/>
      <c r="V300" s="483"/>
    </row>
    <row r="301" spans="1:22" ht="15.75" customHeight="1">
      <c r="A301" s="479"/>
      <c r="B301" s="479"/>
      <c r="C301" s="479"/>
      <c r="D301" s="496"/>
      <c r="E301" s="496"/>
      <c r="F301" s="496"/>
      <c r="G301" s="496"/>
      <c r="H301" s="496"/>
      <c r="I301" s="496"/>
      <c r="J301" s="496"/>
      <c r="K301" s="496"/>
      <c r="L301" s="496"/>
      <c r="M301" s="483"/>
      <c r="N301" s="483"/>
      <c r="O301" s="483"/>
      <c r="P301" s="483"/>
      <c r="Q301" s="483"/>
      <c r="R301" s="483"/>
      <c r="S301" s="483"/>
      <c r="T301" s="483"/>
      <c r="U301" s="483"/>
      <c r="V301" s="483"/>
    </row>
    <row r="302" spans="1:22" ht="15.75" customHeight="1">
      <c r="A302" s="479"/>
      <c r="B302" s="479"/>
      <c r="C302" s="479"/>
      <c r="D302" s="496"/>
      <c r="E302" s="496"/>
      <c r="F302" s="496"/>
      <c r="G302" s="496"/>
      <c r="H302" s="496"/>
      <c r="I302" s="496"/>
      <c r="J302" s="496"/>
      <c r="K302" s="496"/>
      <c r="L302" s="496"/>
      <c r="M302" s="483"/>
      <c r="N302" s="483"/>
      <c r="O302" s="483"/>
      <c r="P302" s="483"/>
      <c r="Q302" s="483"/>
      <c r="R302" s="483"/>
      <c r="S302" s="483"/>
      <c r="T302" s="483"/>
      <c r="U302" s="483"/>
      <c r="V302" s="483"/>
    </row>
    <row r="303" spans="1:22" ht="15.75" customHeight="1">
      <c r="A303" s="479"/>
      <c r="B303" s="479"/>
      <c r="C303" s="479"/>
      <c r="D303" s="496"/>
      <c r="E303" s="496"/>
      <c r="F303" s="496"/>
      <c r="G303" s="496"/>
      <c r="H303" s="496"/>
      <c r="I303" s="496"/>
      <c r="J303" s="496"/>
      <c r="K303" s="496"/>
      <c r="L303" s="496"/>
      <c r="M303" s="483"/>
      <c r="N303" s="483"/>
      <c r="O303" s="483"/>
      <c r="P303" s="483"/>
      <c r="Q303" s="483"/>
      <c r="R303" s="483"/>
      <c r="S303" s="483"/>
      <c r="T303" s="483"/>
      <c r="U303" s="483"/>
      <c r="V303" s="483"/>
    </row>
    <row r="304" spans="1:22" ht="15.75" customHeight="1">
      <c r="A304" s="479"/>
      <c r="B304" s="479"/>
      <c r="C304" s="479"/>
      <c r="D304" s="496"/>
      <c r="E304" s="496"/>
      <c r="F304" s="496"/>
      <c r="G304" s="496"/>
      <c r="H304" s="496"/>
      <c r="I304" s="496"/>
      <c r="J304" s="496"/>
      <c r="K304" s="496"/>
      <c r="L304" s="496"/>
      <c r="M304" s="483"/>
      <c r="N304" s="483"/>
      <c r="O304" s="483"/>
      <c r="P304" s="483"/>
      <c r="Q304" s="483"/>
      <c r="R304" s="483"/>
      <c r="S304" s="483"/>
      <c r="T304" s="483"/>
      <c r="U304" s="483"/>
      <c r="V304" s="483"/>
    </row>
    <row r="305" spans="1:22" ht="15.75" customHeight="1">
      <c r="A305" s="479"/>
      <c r="B305" s="479"/>
      <c r="C305" s="479"/>
      <c r="D305" s="496"/>
      <c r="E305" s="496"/>
      <c r="F305" s="496"/>
      <c r="G305" s="496"/>
      <c r="H305" s="496"/>
      <c r="I305" s="496"/>
      <c r="J305" s="496"/>
      <c r="K305" s="496"/>
      <c r="L305" s="496"/>
      <c r="M305" s="483"/>
      <c r="N305" s="483"/>
      <c r="O305" s="483"/>
      <c r="P305" s="483"/>
      <c r="Q305" s="483"/>
      <c r="R305" s="483"/>
      <c r="S305" s="483"/>
      <c r="T305" s="483"/>
      <c r="U305" s="483"/>
      <c r="V305" s="483"/>
    </row>
    <row r="306" spans="1:22" ht="15.75" customHeight="1">
      <c r="A306" s="479"/>
      <c r="B306" s="479"/>
      <c r="C306" s="479"/>
      <c r="D306" s="496"/>
      <c r="E306" s="496"/>
      <c r="F306" s="496"/>
      <c r="G306" s="496"/>
      <c r="H306" s="496"/>
      <c r="I306" s="496"/>
      <c r="J306" s="496"/>
      <c r="K306" s="496"/>
      <c r="L306" s="496"/>
      <c r="M306" s="483"/>
      <c r="N306" s="483"/>
      <c r="O306" s="483"/>
      <c r="P306" s="483"/>
      <c r="Q306" s="483"/>
      <c r="R306" s="483"/>
      <c r="S306" s="483"/>
      <c r="T306" s="483"/>
      <c r="U306" s="483"/>
      <c r="V306" s="483"/>
    </row>
    <row r="307" spans="1:22" ht="15.75" customHeight="1">
      <c r="A307" s="479"/>
      <c r="B307" s="479"/>
      <c r="C307" s="479"/>
      <c r="D307" s="496"/>
      <c r="E307" s="496"/>
      <c r="F307" s="496"/>
      <c r="G307" s="496"/>
      <c r="H307" s="496"/>
      <c r="I307" s="496"/>
      <c r="J307" s="496"/>
      <c r="K307" s="496"/>
      <c r="L307" s="496"/>
      <c r="M307" s="483"/>
      <c r="N307" s="483"/>
      <c r="O307" s="483"/>
      <c r="P307" s="483"/>
      <c r="Q307" s="483"/>
      <c r="R307" s="483"/>
      <c r="S307" s="483"/>
      <c r="T307" s="483"/>
      <c r="U307" s="483"/>
      <c r="V307" s="483"/>
    </row>
    <row r="308" spans="1:22" ht="15.75" customHeight="1">
      <c r="A308" s="479"/>
      <c r="B308" s="479"/>
      <c r="C308" s="479"/>
      <c r="D308" s="496"/>
      <c r="E308" s="496"/>
      <c r="F308" s="496"/>
      <c r="G308" s="496"/>
      <c r="H308" s="496"/>
      <c r="I308" s="496"/>
      <c r="J308" s="496"/>
      <c r="K308" s="496"/>
      <c r="L308" s="496"/>
      <c r="M308" s="483"/>
      <c r="N308" s="483"/>
      <c r="O308" s="483"/>
      <c r="P308" s="483"/>
      <c r="Q308" s="483"/>
      <c r="R308" s="483"/>
      <c r="S308" s="483"/>
      <c r="T308" s="483"/>
      <c r="U308" s="483"/>
      <c r="V308" s="483"/>
    </row>
    <row r="309" spans="1:22" ht="15.75" customHeight="1">
      <c r="A309" s="479"/>
      <c r="B309" s="479"/>
      <c r="C309" s="479"/>
      <c r="D309" s="496"/>
      <c r="E309" s="496"/>
      <c r="F309" s="496"/>
      <c r="G309" s="496"/>
      <c r="H309" s="496"/>
      <c r="I309" s="496"/>
      <c r="J309" s="496"/>
      <c r="K309" s="496"/>
      <c r="L309" s="496"/>
      <c r="M309" s="483"/>
      <c r="N309" s="483"/>
      <c r="O309" s="483"/>
      <c r="P309" s="483"/>
      <c r="Q309" s="483"/>
      <c r="R309" s="483"/>
      <c r="S309" s="483"/>
      <c r="T309" s="483"/>
      <c r="U309" s="483"/>
      <c r="V309" s="483"/>
    </row>
    <row r="310" spans="1:22" ht="15.75" customHeight="1">
      <c r="A310" s="479"/>
      <c r="B310" s="479"/>
      <c r="C310" s="479"/>
      <c r="D310" s="496"/>
      <c r="E310" s="496"/>
      <c r="F310" s="496"/>
      <c r="G310" s="496"/>
      <c r="H310" s="496"/>
      <c r="I310" s="496"/>
      <c r="J310" s="496"/>
      <c r="K310" s="496"/>
      <c r="L310" s="496"/>
      <c r="M310" s="483"/>
      <c r="N310" s="483"/>
      <c r="O310" s="483"/>
      <c r="P310" s="483"/>
      <c r="Q310" s="483"/>
      <c r="R310" s="483"/>
      <c r="S310" s="483"/>
      <c r="T310" s="483"/>
      <c r="U310" s="483"/>
      <c r="V310" s="483"/>
    </row>
    <row r="311" spans="1:22" ht="15.75" customHeight="1">
      <c r="A311" s="479"/>
      <c r="B311" s="479"/>
      <c r="C311" s="479"/>
      <c r="D311" s="496"/>
      <c r="E311" s="496"/>
      <c r="F311" s="496"/>
      <c r="G311" s="496"/>
      <c r="H311" s="496"/>
      <c r="I311" s="496"/>
      <c r="J311" s="496"/>
      <c r="K311" s="496"/>
      <c r="L311" s="496"/>
      <c r="M311" s="483"/>
      <c r="N311" s="483"/>
      <c r="O311" s="483"/>
      <c r="P311" s="483"/>
      <c r="Q311" s="483"/>
      <c r="R311" s="483"/>
      <c r="S311" s="483"/>
      <c r="T311" s="483"/>
      <c r="U311" s="483"/>
      <c r="V311" s="483"/>
    </row>
    <row r="312" spans="1:22" ht="15.75" customHeight="1">
      <c r="A312" s="479"/>
      <c r="B312" s="479"/>
      <c r="C312" s="479"/>
      <c r="D312" s="496"/>
      <c r="E312" s="496"/>
      <c r="F312" s="496"/>
      <c r="G312" s="496"/>
      <c r="H312" s="496"/>
      <c r="I312" s="496"/>
      <c r="J312" s="496"/>
      <c r="K312" s="496"/>
      <c r="L312" s="496"/>
      <c r="M312" s="483"/>
      <c r="N312" s="483"/>
      <c r="O312" s="483"/>
      <c r="P312" s="483"/>
      <c r="Q312" s="483"/>
      <c r="R312" s="483"/>
      <c r="S312" s="483"/>
      <c r="T312" s="483"/>
      <c r="U312" s="483"/>
      <c r="V312" s="483"/>
    </row>
    <row r="313" spans="1:22" ht="15.75" customHeight="1">
      <c r="A313" s="479"/>
      <c r="B313" s="479"/>
      <c r="C313" s="479"/>
      <c r="D313" s="496"/>
      <c r="E313" s="496"/>
      <c r="F313" s="496"/>
      <c r="G313" s="496"/>
      <c r="H313" s="496"/>
      <c r="I313" s="496"/>
      <c r="J313" s="496"/>
      <c r="K313" s="496"/>
      <c r="L313" s="496"/>
      <c r="M313" s="483"/>
      <c r="N313" s="483"/>
      <c r="O313" s="483"/>
      <c r="P313" s="483"/>
      <c r="Q313" s="483"/>
      <c r="R313" s="483"/>
      <c r="S313" s="483"/>
      <c r="T313" s="483"/>
      <c r="U313" s="483"/>
      <c r="V313" s="483"/>
    </row>
    <row r="314" spans="1:22" ht="15.75" customHeight="1">
      <c r="A314" s="479"/>
      <c r="B314" s="479"/>
      <c r="C314" s="479"/>
      <c r="D314" s="496"/>
      <c r="E314" s="496"/>
      <c r="F314" s="496"/>
      <c r="G314" s="496"/>
      <c r="H314" s="496"/>
      <c r="I314" s="496"/>
      <c r="J314" s="496"/>
      <c r="K314" s="496"/>
      <c r="L314" s="496"/>
      <c r="M314" s="483"/>
      <c r="N314" s="483"/>
      <c r="O314" s="483"/>
      <c r="P314" s="483"/>
      <c r="Q314" s="483"/>
      <c r="R314" s="483"/>
      <c r="S314" s="483"/>
      <c r="T314" s="483"/>
      <c r="U314" s="483"/>
      <c r="V314" s="483"/>
    </row>
    <row r="315" spans="1:22" ht="15.75" customHeight="1">
      <c r="A315" s="479"/>
      <c r="B315" s="479"/>
      <c r="C315" s="479"/>
      <c r="D315" s="496"/>
      <c r="E315" s="496"/>
      <c r="F315" s="496"/>
      <c r="G315" s="496"/>
      <c r="H315" s="496"/>
      <c r="I315" s="496"/>
      <c r="J315" s="496"/>
      <c r="K315" s="496"/>
      <c r="L315" s="496"/>
      <c r="M315" s="483"/>
      <c r="N315" s="483"/>
      <c r="O315" s="483"/>
      <c r="P315" s="483"/>
      <c r="Q315" s="483"/>
      <c r="R315" s="483"/>
      <c r="S315" s="483"/>
      <c r="T315" s="483"/>
      <c r="U315" s="483"/>
      <c r="V315" s="483"/>
    </row>
    <row r="316" spans="1:22" ht="15.75" customHeight="1">
      <c r="A316" s="479"/>
      <c r="B316" s="479"/>
      <c r="C316" s="479"/>
      <c r="D316" s="496"/>
      <c r="E316" s="496"/>
      <c r="F316" s="496"/>
      <c r="G316" s="496"/>
      <c r="H316" s="496"/>
      <c r="I316" s="496"/>
      <c r="J316" s="496"/>
      <c r="K316" s="496"/>
      <c r="L316" s="496"/>
      <c r="M316" s="483"/>
      <c r="N316" s="483"/>
      <c r="O316" s="483"/>
      <c r="P316" s="483"/>
      <c r="Q316" s="483"/>
      <c r="R316" s="483"/>
      <c r="S316" s="483"/>
      <c r="T316" s="483"/>
      <c r="U316" s="483"/>
      <c r="V316" s="483"/>
    </row>
    <row r="317" spans="1:22" ht="15.75" customHeight="1">
      <c r="A317" s="479"/>
      <c r="B317" s="479"/>
      <c r="C317" s="479"/>
      <c r="D317" s="496"/>
      <c r="E317" s="496"/>
      <c r="F317" s="496"/>
      <c r="G317" s="496"/>
      <c r="H317" s="496"/>
      <c r="I317" s="496"/>
      <c r="J317" s="496"/>
      <c r="K317" s="496"/>
      <c r="L317" s="496"/>
      <c r="M317" s="483"/>
      <c r="N317" s="483"/>
      <c r="O317" s="483"/>
      <c r="P317" s="483"/>
      <c r="Q317" s="483"/>
      <c r="R317" s="483"/>
      <c r="S317" s="483"/>
      <c r="T317" s="483"/>
      <c r="U317" s="483"/>
      <c r="V317" s="483"/>
    </row>
    <row r="318" spans="1:22" ht="15.75" customHeight="1">
      <c r="A318" s="479"/>
      <c r="B318" s="479"/>
      <c r="C318" s="479"/>
      <c r="D318" s="496"/>
      <c r="E318" s="496"/>
      <c r="F318" s="496"/>
      <c r="G318" s="496"/>
      <c r="H318" s="496"/>
      <c r="I318" s="496"/>
      <c r="J318" s="496"/>
      <c r="K318" s="496"/>
      <c r="L318" s="496"/>
      <c r="M318" s="483"/>
      <c r="N318" s="483"/>
      <c r="O318" s="483"/>
      <c r="P318" s="483"/>
      <c r="Q318" s="483"/>
      <c r="R318" s="483"/>
      <c r="S318" s="483"/>
      <c r="T318" s="483"/>
      <c r="U318" s="483"/>
      <c r="V318" s="483"/>
    </row>
    <row r="319" spans="1:22" ht="15.75" customHeight="1">
      <c r="A319" s="479"/>
      <c r="B319" s="479"/>
      <c r="C319" s="479"/>
      <c r="D319" s="496"/>
      <c r="E319" s="496"/>
      <c r="F319" s="496"/>
      <c r="G319" s="496"/>
      <c r="H319" s="496"/>
      <c r="I319" s="496"/>
      <c r="J319" s="496"/>
      <c r="K319" s="496"/>
      <c r="L319" s="496"/>
      <c r="M319" s="483"/>
      <c r="N319" s="483"/>
      <c r="O319" s="483"/>
      <c r="P319" s="483"/>
      <c r="Q319" s="483"/>
      <c r="R319" s="483"/>
      <c r="S319" s="483"/>
      <c r="T319" s="483"/>
      <c r="U319" s="483"/>
      <c r="V319" s="483"/>
    </row>
    <row r="320" spans="1:22" ht="15.75" customHeight="1">
      <c r="A320" s="479"/>
      <c r="B320" s="479"/>
      <c r="C320" s="479"/>
      <c r="D320" s="496"/>
      <c r="E320" s="496"/>
      <c r="F320" s="496"/>
      <c r="G320" s="496"/>
      <c r="H320" s="496"/>
      <c r="I320" s="496"/>
      <c r="J320" s="496"/>
      <c r="K320" s="496"/>
      <c r="L320" s="496"/>
      <c r="M320" s="483"/>
      <c r="N320" s="483"/>
      <c r="O320" s="483"/>
      <c r="P320" s="483"/>
      <c r="Q320" s="483"/>
      <c r="R320" s="483"/>
      <c r="S320" s="483"/>
      <c r="T320" s="483"/>
      <c r="U320" s="483"/>
      <c r="V320" s="483"/>
    </row>
    <row r="321" spans="1:22" ht="15.75" customHeight="1">
      <c r="A321" s="479"/>
      <c r="B321" s="479"/>
      <c r="C321" s="479"/>
      <c r="D321" s="496"/>
      <c r="E321" s="496"/>
      <c r="F321" s="496"/>
      <c r="G321" s="496"/>
      <c r="H321" s="496"/>
      <c r="I321" s="496"/>
      <c r="J321" s="496"/>
      <c r="K321" s="496"/>
      <c r="L321" s="496"/>
      <c r="M321" s="483"/>
      <c r="N321" s="483"/>
      <c r="O321" s="483"/>
      <c r="P321" s="483"/>
      <c r="Q321" s="483"/>
      <c r="R321" s="483"/>
      <c r="S321" s="483"/>
      <c r="T321" s="483"/>
      <c r="U321" s="483"/>
      <c r="V321" s="483"/>
    </row>
    <row r="322" spans="1:22" ht="15.75" customHeight="1">
      <c r="A322" s="479"/>
      <c r="B322" s="479"/>
      <c r="C322" s="479"/>
      <c r="D322" s="496"/>
      <c r="E322" s="496"/>
      <c r="F322" s="496"/>
      <c r="G322" s="496"/>
      <c r="H322" s="496"/>
      <c r="I322" s="496"/>
      <c r="J322" s="496"/>
      <c r="K322" s="496"/>
      <c r="L322" s="496"/>
      <c r="M322" s="483"/>
      <c r="N322" s="483"/>
      <c r="O322" s="483"/>
      <c r="P322" s="483"/>
      <c r="Q322" s="483"/>
      <c r="R322" s="483"/>
      <c r="S322" s="483"/>
      <c r="T322" s="483"/>
      <c r="U322" s="483"/>
      <c r="V322" s="483"/>
    </row>
    <row r="323" spans="1:22" ht="15.75" customHeight="1">
      <c r="A323" s="479"/>
      <c r="B323" s="479"/>
      <c r="C323" s="479"/>
      <c r="D323" s="496"/>
      <c r="E323" s="496"/>
      <c r="F323" s="496"/>
      <c r="G323" s="496"/>
      <c r="H323" s="496"/>
      <c r="I323" s="496"/>
      <c r="J323" s="496"/>
      <c r="K323" s="496"/>
      <c r="L323" s="496"/>
      <c r="M323" s="483"/>
      <c r="N323" s="483"/>
      <c r="O323" s="483"/>
      <c r="P323" s="483"/>
      <c r="Q323" s="483"/>
      <c r="R323" s="483"/>
      <c r="S323" s="483"/>
      <c r="T323" s="483"/>
      <c r="U323" s="483"/>
      <c r="V323" s="483"/>
    </row>
    <row r="324" spans="1:22" ht="15.75" customHeight="1">
      <c r="A324" s="479"/>
      <c r="B324" s="479"/>
      <c r="C324" s="479"/>
      <c r="D324" s="496"/>
      <c r="E324" s="496"/>
      <c r="F324" s="496"/>
      <c r="G324" s="496"/>
      <c r="H324" s="496"/>
      <c r="I324" s="496"/>
      <c r="J324" s="496"/>
      <c r="K324" s="496"/>
      <c r="L324" s="496"/>
      <c r="M324" s="483"/>
      <c r="N324" s="483"/>
      <c r="O324" s="483"/>
      <c r="P324" s="483"/>
      <c r="Q324" s="483"/>
      <c r="R324" s="483"/>
      <c r="S324" s="483"/>
      <c r="T324" s="483"/>
      <c r="U324" s="483"/>
      <c r="V324" s="483"/>
    </row>
    <row r="325" spans="1:22" ht="15.75" customHeight="1">
      <c r="A325" s="479"/>
      <c r="B325" s="479"/>
      <c r="C325" s="479"/>
      <c r="D325" s="496"/>
      <c r="E325" s="496"/>
      <c r="F325" s="496"/>
      <c r="G325" s="496"/>
      <c r="H325" s="496"/>
      <c r="I325" s="496"/>
      <c r="J325" s="496"/>
      <c r="K325" s="496"/>
      <c r="L325" s="496"/>
      <c r="M325" s="483"/>
      <c r="N325" s="483"/>
      <c r="O325" s="483"/>
      <c r="P325" s="483"/>
      <c r="Q325" s="483"/>
      <c r="R325" s="483"/>
      <c r="S325" s="483"/>
      <c r="T325" s="483"/>
      <c r="U325" s="483"/>
      <c r="V325" s="483"/>
    </row>
    <row r="326" spans="1:22" ht="15.75" customHeight="1">
      <c r="A326" s="479"/>
      <c r="B326" s="479"/>
      <c r="C326" s="479"/>
      <c r="D326" s="496"/>
      <c r="E326" s="496"/>
      <c r="F326" s="496"/>
      <c r="G326" s="496"/>
      <c r="H326" s="496"/>
      <c r="I326" s="496"/>
      <c r="J326" s="496"/>
      <c r="K326" s="496"/>
      <c r="L326" s="496"/>
      <c r="M326" s="483"/>
      <c r="N326" s="483"/>
      <c r="O326" s="483"/>
      <c r="P326" s="483"/>
      <c r="Q326" s="483"/>
      <c r="R326" s="483"/>
      <c r="S326" s="483"/>
      <c r="T326" s="483"/>
      <c r="U326" s="483"/>
      <c r="V326" s="483"/>
    </row>
    <row r="327" spans="1:22" ht="15.75" customHeight="1">
      <c r="A327" s="479"/>
      <c r="B327" s="479"/>
      <c r="C327" s="479"/>
      <c r="D327" s="496"/>
      <c r="E327" s="496"/>
      <c r="F327" s="496"/>
      <c r="G327" s="496"/>
      <c r="H327" s="496"/>
      <c r="I327" s="496"/>
      <c r="J327" s="496"/>
      <c r="K327" s="496"/>
      <c r="L327" s="496"/>
      <c r="M327" s="483"/>
      <c r="N327" s="483"/>
      <c r="O327" s="483"/>
      <c r="P327" s="483"/>
      <c r="Q327" s="483"/>
      <c r="R327" s="483"/>
      <c r="S327" s="483"/>
      <c r="T327" s="483"/>
      <c r="U327" s="483"/>
      <c r="V327" s="483"/>
    </row>
    <row r="328" spans="1:22" ht="15.75" customHeight="1">
      <c r="A328" s="479"/>
      <c r="B328" s="479"/>
      <c r="C328" s="479"/>
      <c r="D328" s="496"/>
      <c r="E328" s="496"/>
      <c r="F328" s="496"/>
      <c r="G328" s="496"/>
      <c r="H328" s="496"/>
      <c r="I328" s="496"/>
      <c r="J328" s="496"/>
      <c r="K328" s="496"/>
      <c r="L328" s="496"/>
      <c r="M328" s="483"/>
      <c r="N328" s="483"/>
      <c r="O328" s="483"/>
      <c r="P328" s="483"/>
      <c r="Q328" s="483"/>
      <c r="R328" s="483"/>
      <c r="S328" s="483"/>
      <c r="T328" s="483"/>
      <c r="U328" s="483"/>
      <c r="V328" s="483"/>
    </row>
    <row r="329" spans="1:22" ht="15.75" customHeight="1">
      <c r="A329" s="479"/>
      <c r="B329" s="479"/>
      <c r="C329" s="479"/>
      <c r="D329" s="496"/>
      <c r="E329" s="496"/>
      <c r="F329" s="496"/>
      <c r="G329" s="496"/>
      <c r="H329" s="496"/>
      <c r="I329" s="496"/>
      <c r="J329" s="496"/>
      <c r="K329" s="496"/>
      <c r="L329" s="496"/>
      <c r="M329" s="483"/>
      <c r="N329" s="483"/>
      <c r="O329" s="483"/>
      <c r="P329" s="483"/>
      <c r="Q329" s="483"/>
      <c r="R329" s="483"/>
      <c r="S329" s="483"/>
      <c r="T329" s="483"/>
      <c r="U329" s="483"/>
      <c r="V329" s="483"/>
    </row>
    <row r="330" spans="1:22" ht="15.75" customHeight="1">
      <c r="A330" s="479"/>
      <c r="B330" s="479"/>
      <c r="C330" s="479"/>
      <c r="D330" s="496"/>
      <c r="E330" s="496"/>
      <c r="F330" s="496"/>
      <c r="G330" s="496"/>
      <c r="H330" s="496"/>
      <c r="I330" s="496"/>
      <c r="J330" s="496"/>
      <c r="K330" s="496"/>
      <c r="L330" s="496"/>
      <c r="M330" s="483"/>
      <c r="N330" s="483"/>
      <c r="O330" s="483"/>
      <c r="P330" s="483"/>
      <c r="Q330" s="483"/>
      <c r="R330" s="483"/>
      <c r="S330" s="483"/>
      <c r="T330" s="483"/>
      <c r="U330" s="483"/>
      <c r="V330" s="483"/>
    </row>
    <row r="331" spans="1:22" ht="15.75" customHeight="1">
      <c r="A331" s="479"/>
      <c r="B331" s="479"/>
      <c r="C331" s="479"/>
      <c r="D331" s="496"/>
      <c r="E331" s="496"/>
      <c r="F331" s="496"/>
      <c r="G331" s="496"/>
      <c r="H331" s="496"/>
      <c r="I331" s="496"/>
      <c r="J331" s="496"/>
      <c r="K331" s="496"/>
      <c r="L331" s="496"/>
      <c r="M331" s="483"/>
      <c r="N331" s="483"/>
      <c r="O331" s="483"/>
      <c r="P331" s="483"/>
      <c r="Q331" s="483"/>
      <c r="R331" s="483"/>
      <c r="S331" s="483"/>
      <c r="T331" s="483"/>
      <c r="U331" s="483"/>
      <c r="V331" s="483"/>
    </row>
    <row r="332" spans="1:22" ht="15.75" customHeight="1">
      <c r="A332" s="479"/>
      <c r="B332" s="479"/>
      <c r="C332" s="479"/>
      <c r="D332" s="496"/>
      <c r="E332" s="496"/>
      <c r="F332" s="496"/>
      <c r="G332" s="496"/>
      <c r="H332" s="496"/>
      <c r="I332" s="496"/>
      <c r="J332" s="496"/>
      <c r="K332" s="496"/>
      <c r="L332" s="496"/>
      <c r="M332" s="483"/>
      <c r="N332" s="483"/>
      <c r="O332" s="483"/>
      <c r="P332" s="483"/>
      <c r="Q332" s="483"/>
      <c r="R332" s="483"/>
      <c r="S332" s="483"/>
      <c r="T332" s="483"/>
      <c r="U332" s="483"/>
      <c r="V332" s="483"/>
    </row>
    <row r="333" spans="1:22" ht="15.75" customHeight="1">
      <c r="A333" s="479"/>
      <c r="B333" s="479"/>
      <c r="C333" s="479"/>
      <c r="D333" s="496"/>
      <c r="E333" s="496"/>
      <c r="F333" s="496"/>
      <c r="G333" s="496"/>
      <c r="H333" s="496"/>
      <c r="I333" s="496"/>
      <c r="J333" s="496"/>
      <c r="K333" s="496"/>
      <c r="L333" s="496"/>
      <c r="M333" s="483"/>
      <c r="N333" s="483"/>
      <c r="O333" s="483"/>
      <c r="P333" s="483"/>
      <c r="Q333" s="483"/>
      <c r="R333" s="483"/>
      <c r="S333" s="483"/>
      <c r="T333" s="483"/>
      <c r="U333" s="483"/>
      <c r="V333" s="483"/>
    </row>
    <row r="334" spans="1:22" ht="15.75" customHeight="1">
      <c r="A334" s="479"/>
      <c r="B334" s="479"/>
      <c r="C334" s="479"/>
      <c r="D334" s="496"/>
      <c r="E334" s="496"/>
      <c r="F334" s="496"/>
      <c r="G334" s="496"/>
      <c r="H334" s="496"/>
      <c r="I334" s="496"/>
      <c r="J334" s="496"/>
      <c r="K334" s="496"/>
      <c r="L334" s="496"/>
      <c r="M334" s="483"/>
      <c r="N334" s="483"/>
      <c r="O334" s="483"/>
      <c r="P334" s="483"/>
      <c r="Q334" s="483"/>
      <c r="R334" s="483"/>
      <c r="S334" s="483"/>
      <c r="T334" s="483"/>
      <c r="U334" s="483"/>
      <c r="V334" s="483"/>
    </row>
    <row r="335" spans="1:22" ht="15.75" customHeight="1">
      <c r="A335" s="479"/>
      <c r="B335" s="479"/>
      <c r="C335" s="479"/>
      <c r="D335" s="496"/>
      <c r="E335" s="496"/>
      <c r="F335" s="496"/>
      <c r="G335" s="496"/>
      <c r="H335" s="496"/>
      <c r="I335" s="496"/>
      <c r="J335" s="496"/>
      <c r="K335" s="496"/>
      <c r="L335" s="496"/>
      <c r="M335" s="483"/>
      <c r="N335" s="483"/>
      <c r="O335" s="483"/>
      <c r="P335" s="483"/>
      <c r="Q335" s="483"/>
      <c r="R335" s="483"/>
      <c r="S335" s="483"/>
      <c r="T335" s="483"/>
      <c r="U335" s="483"/>
      <c r="V335" s="483"/>
    </row>
    <row r="336" spans="1:22" ht="15.75" customHeight="1">
      <c r="A336" s="479"/>
      <c r="B336" s="479"/>
      <c r="C336" s="479"/>
      <c r="D336" s="496"/>
      <c r="E336" s="496"/>
      <c r="F336" s="496"/>
      <c r="G336" s="496"/>
      <c r="H336" s="496"/>
      <c r="I336" s="496"/>
      <c r="J336" s="496"/>
      <c r="K336" s="496"/>
      <c r="L336" s="496"/>
      <c r="M336" s="483"/>
      <c r="N336" s="483"/>
      <c r="O336" s="483"/>
      <c r="P336" s="483"/>
      <c r="Q336" s="483"/>
      <c r="R336" s="483"/>
      <c r="S336" s="483"/>
      <c r="T336" s="483"/>
      <c r="U336" s="483"/>
      <c r="V336" s="483"/>
    </row>
    <row r="337" spans="1:22" ht="15.75" customHeight="1">
      <c r="A337" s="479"/>
      <c r="B337" s="479"/>
      <c r="C337" s="479"/>
      <c r="D337" s="496"/>
      <c r="E337" s="496"/>
      <c r="F337" s="496"/>
      <c r="G337" s="496"/>
      <c r="H337" s="496"/>
      <c r="I337" s="496"/>
      <c r="J337" s="496"/>
      <c r="K337" s="496"/>
      <c r="L337" s="496"/>
      <c r="M337" s="483"/>
      <c r="N337" s="483"/>
      <c r="O337" s="483"/>
      <c r="P337" s="483"/>
      <c r="Q337" s="483"/>
      <c r="R337" s="483"/>
      <c r="S337" s="483"/>
      <c r="T337" s="483"/>
      <c r="U337" s="483"/>
      <c r="V337" s="483"/>
    </row>
    <row r="338" spans="1:22" ht="15.75" customHeight="1">
      <c r="A338" s="479"/>
      <c r="B338" s="479"/>
      <c r="C338" s="479"/>
      <c r="D338" s="496"/>
      <c r="E338" s="496"/>
      <c r="F338" s="496"/>
      <c r="G338" s="496"/>
      <c r="H338" s="496"/>
      <c r="I338" s="496"/>
      <c r="J338" s="496"/>
      <c r="K338" s="496"/>
      <c r="L338" s="496"/>
      <c r="M338" s="483"/>
      <c r="N338" s="483"/>
      <c r="O338" s="483"/>
      <c r="P338" s="483"/>
      <c r="Q338" s="483"/>
      <c r="R338" s="483"/>
      <c r="S338" s="483"/>
      <c r="T338" s="483"/>
      <c r="U338" s="483"/>
      <c r="V338" s="483"/>
    </row>
    <row r="339" spans="1:22" ht="15.75" customHeight="1">
      <c r="A339" s="479"/>
      <c r="B339" s="479"/>
      <c r="C339" s="479"/>
      <c r="D339" s="496"/>
      <c r="E339" s="496"/>
      <c r="F339" s="496"/>
      <c r="G339" s="496"/>
      <c r="H339" s="496"/>
      <c r="I339" s="496"/>
      <c r="J339" s="496"/>
      <c r="K339" s="496"/>
      <c r="L339" s="496"/>
      <c r="M339" s="483"/>
      <c r="N339" s="483"/>
      <c r="O339" s="483"/>
      <c r="P339" s="483"/>
      <c r="Q339" s="483"/>
      <c r="R339" s="483"/>
      <c r="S339" s="483"/>
      <c r="T339" s="483"/>
      <c r="U339" s="483"/>
      <c r="V339" s="483"/>
    </row>
    <row r="340" spans="1:22" ht="15.75" customHeight="1">
      <c r="A340" s="479"/>
      <c r="B340" s="479"/>
      <c r="C340" s="479"/>
      <c r="D340" s="496"/>
      <c r="E340" s="496"/>
      <c r="F340" s="496"/>
      <c r="G340" s="496"/>
      <c r="H340" s="496"/>
      <c r="I340" s="496"/>
      <c r="J340" s="496"/>
      <c r="K340" s="496"/>
      <c r="L340" s="496"/>
      <c r="M340" s="483"/>
      <c r="N340" s="483"/>
      <c r="O340" s="483"/>
      <c r="P340" s="483"/>
      <c r="Q340" s="483"/>
      <c r="R340" s="483"/>
      <c r="S340" s="483"/>
      <c r="T340" s="483"/>
      <c r="U340" s="483"/>
      <c r="V340" s="483"/>
    </row>
    <row r="341" spans="1:22" ht="15.75" customHeight="1">
      <c r="A341" s="479"/>
      <c r="B341" s="479"/>
      <c r="C341" s="479"/>
      <c r="D341" s="496"/>
      <c r="E341" s="496"/>
      <c r="F341" s="496"/>
      <c r="G341" s="496"/>
      <c r="H341" s="496"/>
      <c r="I341" s="496"/>
      <c r="J341" s="496"/>
      <c r="K341" s="496"/>
      <c r="L341" s="496"/>
      <c r="M341" s="483"/>
      <c r="N341" s="483"/>
      <c r="O341" s="483"/>
      <c r="P341" s="483"/>
      <c r="Q341" s="483"/>
      <c r="R341" s="483"/>
      <c r="S341" s="483"/>
      <c r="T341" s="483"/>
      <c r="U341" s="483"/>
      <c r="V341" s="483"/>
    </row>
    <row r="342" spans="1:22" ht="15.75" customHeight="1">
      <c r="A342" s="479"/>
      <c r="B342" s="479"/>
      <c r="C342" s="479"/>
      <c r="D342" s="496"/>
      <c r="E342" s="496"/>
      <c r="F342" s="496"/>
      <c r="G342" s="496"/>
      <c r="H342" s="496"/>
      <c r="I342" s="496"/>
      <c r="J342" s="496"/>
      <c r="K342" s="496"/>
      <c r="L342" s="496"/>
      <c r="M342" s="483"/>
      <c r="N342" s="483"/>
      <c r="O342" s="483"/>
      <c r="P342" s="483"/>
      <c r="Q342" s="483"/>
      <c r="R342" s="483"/>
      <c r="S342" s="483"/>
      <c r="T342" s="483"/>
      <c r="U342" s="483"/>
      <c r="V342" s="483"/>
    </row>
    <row r="343" spans="1:22" ht="15.75" customHeight="1">
      <c r="A343" s="479"/>
      <c r="B343" s="479"/>
      <c r="C343" s="479"/>
      <c r="D343" s="496"/>
      <c r="E343" s="496"/>
      <c r="F343" s="496"/>
      <c r="G343" s="496"/>
      <c r="H343" s="496"/>
      <c r="I343" s="496"/>
      <c r="J343" s="496"/>
      <c r="K343" s="496"/>
      <c r="L343" s="496"/>
      <c r="M343" s="483"/>
      <c r="N343" s="483"/>
      <c r="O343" s="483"/>
      <c r="P343" s="483"/>
      <c r="Q343" s="483"/>
      <c r="R343" s="483"/>
      <c r="S343" s="483"/>
      <c r="T343" s="483"/>
      <c r="U343" s="483"/>
      <c r="V343" s="483"/>
    </row>
    <row r="344" spans="1:22" ht="15.75" customHeight="1">
      <c r="A344" s="479"/>
      <c r="B344" s="479"/>
      <c r="C344" s="479"/>
      <c r="D344" s="496"/>
      <c r="E344" s="496"/>
      <c r="F344" s="496"/>
      <c r="G344" s="496"/>
      <c r="H344" s="496"/>
      <c r="I344" s="496"/>
      <c r="J344" s="496"/>
      <c r="K344" s="496"/>
      <c r="L344" s="496"/>
      <c r="M344" s="483"/>
      <c r="N344" s="483"/>
      <c r="O344" s="483"/>
      <c r="P344" s="483"/>
      <c r="Q344" s="483"/>
      <c r="R344" s="483"/>
      <c r="S344" s="483"/>
      <c r="T344" s="483"/>
      <c r="U344" s="483"/>
      <c r="V344" s="483"/>
    </row>
    <row r="345" spans="1:22" ht="15.75" customHeight="1">
      <c r="A345" s="479"/>
      <c r="B345" s="479"/>
      <c r="C345" s="479"/>
      <c r="D345" s="496"/>
      <c r="E345" s="496"/>
      <c r="F345" s="496"/>
      <c r="G345" s="496"/>
      <c r="H345" s="496"/>
      <c r="I345" s="496"/>
      <c r="J345" s="496"/>
      <c r="K345" s="496"/>
      <c r="L345" s="496"/>
      <c r="M345" s="483"/>
      <c r="N345" s="483"/>
      <c r="O345" s="483"/>
      <c r="P345" s="483"/>
      <c r="Q345" s="483"/>
      <c r="R345" s="483"/>
      <c r="S345" s="483"/>
      <c r="T345" s="483"/>
      <c r="U345" s="483"/>
      <c r="V345" s="483"/>
    </row>
    <row r="346" spans="1:22" ht="15.75" customHeight="1">
      <c r="A346" s="479"/>
      <c r="B346" s="479"/>
      <c r="C346" s="479"/>
      <c r="D346" s="496"/>
      <c r="E346" s="496"/>
      <c r="F346" s="496"/>
      <c r="G346" s="496"/>
      <c r="H346" s="496"/>
      <c r="I346" s="496"/>
      <c r="J346" s="496"/>
      <c r="K346" s="496"/>
      <c r="L346" s="496"/>
      <c r="M346" s="483"/>
      <c r="N346" s="483"/>
      <c r="O346" s="483"/>
      <c r="P346" s="483"/>
      <c r="Q346" s="483"/>
      <c r="R346" s="483"/>
      <c r="S346" s="483"/>
      <c r="T346" s="483"/>
      <c r="U346" s="483"/>
      <c r="V346" s="483"/>
    </row>
    <row r="347" spans="1:22" ht="15.75" customHeight="1">
      <c r="A347" s="479"/>
      <c r="B347" s="479"/>
      <c r="C347" s="479"/>
      <c r="D347" s="496"/>
      <c r="E347" s="496"/>
      <c r="F347" s="496"/>
      <c r="G347" s="496"/>
      <c r="H347" s="496"/>
      <c r="I347" s="496"/>
      <c r="J347" s="496"/>
      <c r="K347" s="496"/>
      <c r="L347" s="496"/>
      <c r="M347" s="483"/>
      <c r="N347" s="483"/>
      <c r="O347" s="483"/>
      <c r="P347" s="483"/>
      <c r="Q347" s="483"/>
      <c r="R347" s="483"/>
      <c r="S347" s="483"/>
      <c r="T347" s="483"/>
      <c r="U347" s="483"/>
      <c r="V347" s="483"/>
    </row>
    <row r="348" spans="1:22" ht="15.75" customHeight="1">
      <c r="A348" s="479"/>
      <c r="B348" s="479"/>
      <c r="C348" s="479"/>
      <c r="D348" s="496"/>
      <c r="E348" s="496"/>
      <c r="F348" s="496"/>
      <c r="G348" s="496"/>
      <c r="H348" s="496"/>
      <c r="I348" s="496"/>
      <c r="J348" s="496"/>
      <c r="K348" s="496"/>
      <c r="L348" s="496"/>
      <c r="M348" s="483"/>
      <c r="N348" s="483"/>
      <c r="O348" s="483"/>
      <c r="P348" s="483"/>
      <c r="Q348" s="483"/>
      <c r="R348" s="483"/>
      <c r="S348" s="483"/>
      <c r="T348" s="483"/>
      <c r="U348" s="483"/>
      <c r="V348" s="483"/>
    </row>
    <row r="349" spans="1:22" ht="15.75" customHeight="1">
      <c r="A349" s="479"/>
      <c r="B349" s="479"/>
      <c r="C349" s="479"/>
      <c r="D349" s="496"/>
      <c r="E349" s="496"/>
      <c r="F349" s="496"/>
      <c r="G349" s="496"/>
      <c r="H349" s="496"/>
      <c r="I349" s="496"/>
      <c r="J349" s="496"/>
      <c r="K349" s="496"/>
      <c r="L349" s="496"/>
      <c r="M349" s="483"/>
      <c r="N349" s="483"/>
      <c r="O349" s="483"/>
      <c r="P349" s="483"/>
      <c r="Q349" s="483"/>
      <c r="R349" s="483"/>
      <c r="S349" s="483"/>
      <c r="T349" s="483"/>
      <c r="U349" s="483"/>
      <c r="V349" s="483"/>
    </row>
    <row r="350" spans="1:22" ht="15.75" customHeight="1">
      <c r="A350" s="479"/>
      <c r="B350" s="479"/>
      <c r="C350" s="479"/>
      <c r="D350" s="496"/>
      <c r="E350" s="496"/>
      <c r="F350" s="496"/>
      <c r="G350" s="496"/>
      <c r="H350" s="496"/>
      <c r="I350" s="496"/>
      <c r="J350" s="496"/>
      <c r="K350" s="496"/>
      <c r="L350" s="496"/>
      <c r="M350" s="483"/>
      <c r="N350" s="483"/>
      <c r="O350" s="483"/>
      <c r="P350" s="483"/>
      <c r="Q350" s="483"/>
      <c r="R350" s="483"/>
      <c r="S350" s="483"/>
      <c r="T350" s="483"/>
      <c r="U350" s="483"/>
      <c r="V350" s="483"/>
    </row>
    <row r="351" spans="1:22" ht="15.75" customHeight="1">
      <c r="A351" s="479"/>
      <c r="B351" s="479"/>
      <c r="C351" s="479"/>
      <c r="D351" s="496"/>
      <c r="E351" s="496"/>
      <c r="F351" s="496"/>
      <c r="G351" s="496"/>
      <c r="H351" s="496"/>
      <c r="I351" s="496"/>
      <c r="J351" s="496"/>
      <c r="K351" s="496"/>
      <c r="L351" s="496"/>
      <c r="M351" s="483"/>
      <c r="N351" s="483"/>
      <c r="O351" s="483"/>
      <c r="P351" s="483"/>
      <c r="Q351" s="483"/>
      <c r="R351" s="483"/>
      <c r="S351" s="483"/>
      <c r="T351" s="483"/>
      <c r="U351" s="483"/>
      <c r="V351" s="483"/>
    </row>
    <row r="352" spans="1:22" ht="15.75" customHeight="1">
      <c r="A352" s="479"/>
      <c r="B352" s="479"/>
      <c r="C352" s="479"/>
      <c r="D352" s="496"/>
      <c r="E352" s="496"/>
      <c r="F352" s="496"/>
      <c r="G352" s="496"/>
      <c r="H352" s="496"/>
      <c r="I352" s="496"/>
      <c r="J352" s="496"/>
      <c r="K352" s="496"/>
      <c r="L352" s="496"/>
      <c r="M352" s="483"/>
      <c r="N352" s="483"/>
      <c r="O352" s="483"/>
      <c r="P352" s="483"/>
      <c r="Q352" s="483"/>
      <c r="R352" s="483"/>
      <c r="S352" s="483"/>
      <c r="T352" s="483"/>
      <c r="U352" s="483"/>
      <c r="V352" s="483"/>
    </row>
    <row r="353" spans="1:22" ht="15.75" customHeight="1">
      <c r="A353" s="479"/>
      <c r="B353" s="479"/>
      <c r="C353" s="479"/>
      <c r="D353" s="496"/>
      <c r="E353" s="496"/>
      <c r="F353" s="496"/>
      <c r="G353" s="496"/>
      <c r="H353" s="496"/>
      <c r="I353" s="496"/>
      <c r="J353" s="496"/>
      <c r="K353" s="496"/>
      <c r="L353" s="496"/>
      <c r="M353" s="483"/>
      <c r="N353" s="483"/>
      <c r="O353" s="483"/>
      <c r="P353" s="483"/>
      <c r="Q353" s="483"/>
      <c r="R353" s="483"/>
      <c r="S353" s="483"/>
      <c r="T353" s="483"/>
      <c r="U353" s="483"/>
      <c r="V353" s="483"/>
    </row>
    <row r="354" spans="1:22" ht="15.75" customHeight="1">
      <c r="A354" s="479"/>
      <c r="B354" s="479"/>
      <c r="C354" s="479"/>
      <c r="D354" s="496"/>
      <c r="E354" s="496"/>
      <c r="F354" s="496"/>
      <c r="G354" s="496"/>
      <c r="H354" s="496"/>
      <c r="I354" s="496"/>
      <c r="J354" s="496"/>
      <c r="K354" s="496"/>
      <c r="L354" s="496"/>
      <c r="M354" s="483"/>
      <c r="N354" s="483"/>
      <c r="O354" s="483"/>
      <c r="P354" s="483"/>
      <c r="Q354" s="483"/>
      <c r="R354" s="483"/>
      <c r="S354" s="483"/>
      <c r="T354" s="483"/>
      <c r="U354" s="483"/>
      <c r="V354" s="483"/>
    </row>
    <row r="355" spans="1:22" ht="15.75" customHeight="1">
      <c r="A355" s="479"/>
      <c r="B355" s="479"/>
      <c r="C355" s="479"/>
      <c r="D355" s="496"/>
      <c r="E355" s="496"/>
      <c r="F355" s="496"/>
      <c r="G355" s="496"/>
      <c r="H355" s="496"/>
      <c r="I355" s="496"/>
      <c r="J355" s="496"/>
      <c r="K355" s="496"/>
      <c r="L355" s="496"/>
      <c r="M355" s="483"/>
      <c r="N355" s="483"/>
      <c r="O355" s="483"/>
      <c r="P355" s="483"/>
      <c r="Q355" s="483"/>
      <c r="R355" s="483"/>
      <c r="S355" s="483"/>
      <c r="T355" s="483"/>
      <c r="U355" s="483"/>
      <c r="V355" s="483"/>
    </row>
    <row r="356" spans="1:22" ht="15.75" customHeight="1">
      <c r="A356" s="479"/>
      <c r="B356" s="479"/>
      <c r="C356" s="479"/>
      <c r="D356" s="496"/>
      <c r="E356" s="496"/>
      <c r="F356" s="496"/>
      <c r="G356" s="496"/>
      <c r="H356" s="496"/>
      <c r="I356" s="496"/>
      <c r="J356" s="496"/>
      <c r="K356" s="496"/>
      <c r="L356" s="496"/>
      <c r="M356" s="483"/>
      <c r="N356" s="483"/>
      <c r="O356" s="483"/>
      <c r="P356" s="483"/>
      <c r="Q356" s="483"/>
      <c r="R356" s="483"/>
      <c r="S356" s="483"/>
      <c r="T356" s="483"/>
      <c r="U356" s="483"/>
      <c r="V356" s="483"/>
    </row>
    <row r="357" spans="1:22" ht="15.75" customHeight="1">
      <c r="A357" s="479"/>
      <c r="B357" s="479"/>
      <c r="C357" s="479"/>
      <c r="D357" s="496"/>
      <c r="E357" s="496"/>
      <c r="F357" s="496"/>
      <c r="G357" s="496"/>
      <c r="H357" s="496"/>
      <c r="I357" s="496"/>
      <c r="J357" s="496"/>
      <c r="K357" s="496"/>
      <c r="L357" s="496"/>
      <c r="M357" s="483"/>
      <c r="N357" s="483"/>
      <c r="O357" s="483"/>
      <c r="P357" s="483"/>
      <c r="Q357" s="483"/>
      <c r="R357" s="483"/>
      <c r="S357" s="483"/>
      <c r="T357" s="483"/>
      <c r="U357" s="483"/>
      <c r="V357" s="483"/>
    </row>
    <row r="358" spans="1:22" ht="15.75" customHeight="1">
      <c r="A358" s="479"/>
      <c r="B358" s="479"/>
      <c r="C358" s="479"/>
      <c r="D358" s="496"/>
      <c r="E358" s="496"/>
      <c r="F358" s="496"/>
      <c r="G358" s="496"/>
      <c r="H358" s="496"/>
      <c r="I358" s="496"/>
      <c r="J358" s="496"/>
      <c r="K358" s="496"/>
      <c r="L358" s="496"/>
      <c r="M358" s="483"/>
      <c r="N358" s="483"/>
      <c r="O358" s="483"/>
      <c r="P358" s="483"/>
      <c r="Q358" s="483"/>
      <c r="R358" s="483"/>
      <c r="S358" s="483"/>
      <c r="T358" s="483"/>
      <c r="U358" s="483"/>
      <c r="V358" s="483"/>
    </row>
    <row r="359" spans="1:22" ht="15.75" customHeight="1">
      <c r="A359" s="479"/>
      <c r="B359" s="479"/>
      <c r="C359" s="479"/>
      <c r="D359" s="496"/>
      <c r="E359" s="496"/>
      <c r="F359" s="496"/>
      <c r="G359" s="496"/>
      <c r="H359" s="496"/>
      <c r="I359" s="496"/>
      <c r="J359" s="496"/>
      <c r="K359" s="496"/>
      <c r="L359" s="496"/>
      <c r="M359" s="483"/>
      <c r="N359" s="483"/>
      <c r="O359" s="483"/>
      <c r="P359" s="483"/>
      <c r="Q359" s="483"/>
      <c r="R359" s="483"/>
      <c r="S359" s="483"/>
      <c r="T359" s="483"/>
      <c r="U359" s="483"/>
      <c r="V359" s="483"/>
    </row>
    <row r="360" spans="1:22" ht="15.75" customHeight="1">
      <c r="A360" s="479"/>
      <c r="B360" s="479"/>
      <c r="C360" s="479"/>
      <c r="D360" s="496"/>
      <c r="E360" s="496"/>
      <c r="F360" s="496"/>
      <c r="G360" s="496"/>
      <c r="H360" s="496"/>
      <c r="I360" s="496"/>
      <c r="J360" s="496"/>
      <c r="K360" s="496"/>
      <c r="L360" s="496"/>
      <c r="M360" s="483"/>
      <c r="N360" s="483"/>
      <c r="O360" s="483"/>
      <c r="P360" s="483"/>
      <c r="Q360" s="483"/>
      <c r="R360" s="483"/>
      <c r="S360" s="483"/>
      <c r="T360" s="483"/>
      <c r="U360" s="483"/>
      <c r="V360" s="483"/>
    </row>
    <row r="361" spans="1:22" ht="15.75" customHeight="1">
      <c r="A361" s="479"/>
      <c r="B361" s="479"/>
      <c r="C361" s="479"/>
      <c r="D361" s="496"/>
      <c r="E361" s="496"/>
      <c r="F361" s="496"/>
      <c r="G361" s="496"/>
      <c r="H361" s="496"/>
      <c r="I361" s="496"/>
      <c r="J361" s="496"/>
      <c r="K361" s="496"/>
      <c r="L361" s="496"/>
      <c r="M361" s="483"/>
      <c r="N361" s="483"/>
      <c r="O361" s="483"/>
      <c r="P361" s="483"/>
      <c r="Q361" s="483"/>
      <c r="R361" s="483"/>
      <c r="S361" s="483"/>
      <c r="T361" s="483"/>
      <c r="U361" s="483"/>
      <c r="V361" s="483"/>
    </row>
    <row r="362" spans="1:22" ht="15.75" customHeight="1">
      <c r="A362" s="479"/>
      <c r="B362" s="479"/>
      <c r="C362" s="479"/>
      <c r="D362" s="496"/>
      <c r="E362" s="496"/>
      <c r="F362" s="496"/>
      <c r="G362" s="496"/>
      <c r="H362" s="496"/>
      <c r="I362" s="496"/>
      <c r="J362" s="496"/>
      <c r="K362" s="496"/>
      <c r="L362" s="496"/>
      <c r="M362" s="483"/>
      <c r="N362" s="483"/>
      <c r="O362" s="483"/>
      <c r="P362" s="483"/>
      <c r="Q362" s="483"/>
      <c r="R362" s="483"/>
      <c r="S362" s="483"/>
      <c r="T362" s="483"/>
      <c r="U362" s="483"/>
      <c r="V362" s="483"/>
    </row>
    <row r="363" spans="1:22" ht="15.75" customHeight="1">
      <c r="A363" s="479"/>
      <c r="B363" s="479"/>
      <c r="C363" s="479"/>
      <c r="D363" s="496"/>
      <c r="E363" s="496"/>
      <c r="F363" s="496"/>
      <c r="G363" s="496"/>
      <c r="H363" s="496"/>
      <c r="I363" s="496"/>
      <c r="J363" s="496"/>
      <c r="K363" s="496"/>
      <c r="L363" s="496"/>
      <c r="M363" s="483"/>
      <c r="N363" s="483"/>
      <c r="O363" s="483"/>
      <c r="P363" s="483"/>
      <c r="Q363" s="483"/>
      <c r="R363" s="483"/>
      <c r="S363" s="483"/>
      <c r="T363" s="483"/>
      <c r="U363" s="483"/>
      <c r="V363" s="483"/>
    </row>
    <row r="364" spans="1:22" ht="15.75" customHeight="1">
      <c r="A364" s="479"/>
      <c r="B364" s="479"/>
      <c r="C364" s="479"/>
      <c r="D364" s="496"/>
      <c r="E364" s="496"/>
      <c r="F364" s="496"/>
      <c r="G364" s="496"/>
      <c r="H364" s="496"/>
      <c r="I364" s="496"/>
      <c r="J364" s="496"/>
      <c r="K364" s="496"/>
      <c r="L364" s="496"/>
      <c r="M364" s="483"/>
      <c r="N364" s="483"/>
      <c r="O364" s="483"/>
      <c r="P364" s="483"/>
      <c r="Q364" s="483"/>
      <c r="R364" s="483"/>
      <c r="S364" s="483"/>
      <c r="T364" s="483"/>
      <c r="U364" s="483"/>
      <c r="V364" s="483"/>
    </row>
    <row r="365" spans="1:22" ht="15.75" customHeight="1">
      <c r="A365" s="479"/>
      <c r="B365" s="479"/>
      <c r="C365" s="479"/>
      <c r="D365" s="496"/>
      <c r="E365" s="496"/>
      <c r="F365" s="496"/>
      <c r="G365" s="496"/>
      <c r="H365" s="496"/>
      <c r="I365" s="496"/>
      <c r="J365" s="496"/>
      <c r="K365" s="496"/>
      <c r="L365" s="496"/>
      <c r="M365" s="483"/>
      <c r="N365" s="483"/>
      <c r="O365" s="483"/>
      <c r="P365" s="483"/>
      <c r="Q365" s="483"/>
      <c r="R365" s="483"/>
      <c r="S365" s="483"/>
      <c r="T365" s="483"/>
      <c r="U365" s="483"/>
      <c r="V365" s="483"/>
    </row>
    <row r="366" spans="1:22" ht="15.75" customHeight="1">
      <c r="A366" s="479"/>
      <c r="B366" s="479"/>
      <c r="C366" s="479"/>
      <c r="D366" s="496"/>
      <c r="E366" s="496"/>
      <c r="F366" s="496"/>
      <c r="G366" s="496"/>
      <c r="H366" s="496"/>
      <c r="I366" s="496"/>
      <c r="J366" s="496"/>
      <c r="K366" s="496"/>
      <c r="L366" s="496"/>
      <c r="M366" s="483"/>
      <c r="N366" s="483"/>
      <c r="O366" s="483"/>
      <c r="P366" s="483"/>
      <c r="Q366" s="483"/>
      <c r="R366" s="483"/>
      <c r="S366" s="483"/>
      <c r="T366" s="483"/>
      <c r="U366" s="483"/>
      <c r="V366" s="483"/>
    </row>
    <row r="367" spans="1:22" ht="15.75" customHeight="1">
      <c r="A367" s="479"/>
      <c r="B367" s="479"/>
      <c r="C367" s="479"/>
      <c r="D367" s="496"/>
      <c r="E367" s="496"/>
      <c r="F367" s="496"/>
      <c r="G367" s="496"/>
      <c r="H367" s="496"/>
      <c r="I367" s="496"/>
      <c r="J367" s="496"/>
      <c r="K367" s="496"/>
      <c r="L367" s="496"/>
      <c r="M367" s="483"/>
      <c r="N367" s="483"/>
      <c r="O367" s="483"/>
      <c r="P367" s="483"/>
      <c r="Q367" s="483"/>
      <c r="R367" s="483"/>
      <c r="S367" s="483"/>
      <c r="T367" s="483"/>
      <c r="U367" s="483"/>
      <c r="V367" s="483"/>
    </row>
    <row r="368" spans="1:22" ht="15.75" customHeight="1">
      <c r="A368" s="479"/>
      <c r="B368" s="479"/>
      <c r="C368" s="479"/>
      <c r="D368" s="496"/>
      <c r="E368" s="496"/>
      <c r="F368" s="496"/>
      <c r="G368" s="496"/>
      <c r="H368" s="496"/>
      <c r="I368" s="496"/>
      <c r="J368" s="496"/>
      <c r="K368" s="496"/>
      <c r="L368" s="496"/>
      <c r="M368" s="483"/>
      <c r="N368" s="483"/>
      <c r="O368" s="483"/>
      <c r="P368" s="483"/>
      <c r="Q368" s="483"/>
      <c r="R368" s="483"/>
      <c r="S368" s="483"/>
      <c r="T368" s="483"/>
      <c r="U368" s="483"/>
      <c r="V368" s="483"/>
    </row>
    <row r="369" spans="1:22" ht="15.75" customHeight="1">
      <c r="A369" s="479"/>
      <c r="B369" s="479"/>
      <c r="C369" s="479"/>
      <c r="D369" s="496"/>
      <c r="E369" s="496"/>
      <c r="F369" s="496"/>
      <c r="G369" s="496"/>
      <c r="H369" s="496"/>
      <c r="I369" s="496"/>
      <c r="J369" s="496"/>
      <c r="K369" s="496"/>
      <c r="L369" s="496"/>
      <c r="M369" s="483"/>
      <c r="N369" s="483"/>
      <c r="O369" s="483"/>
      <c r="P369" s="483"/>
      <c r="Q369" s="483"/>
      <c r="R369" s="483"/>
      <c r="S369" s="483"/>
      <c r="T369" s="483"/>
      <c r="U369" s="483"/>
      <c r="V369" s="483"/>
    </row>
    <row r="370" spans="1:22" ht="15.75" customHeight="1">
      <c r="A370" s="479"/>
      <c r="B370" s="479"/>
      <c r="C370" s="479"/>
      <c r="D370" s="496"/>
      <c r="E370" s="496"/>
      <c r="F370" s="496"/>
      <c r="G370" s="496"/>
      <c r="H370" s="496"/>
      <c r="I370" s="496"/>
      <c r="J370" s="496"/>
      <c r="K370" s="496"/>
      <c r="L370" s="496"/>
      <c r="M370" s="483"/>
      <c r="N370" s="483"/>
      <c r="O370" s="483"/>
      <c r="P370" s="483"/>
      <c r="Q370" s="483"/>
      <c r="R370" s="483"/>
      <c r="S370" s="483"/>
      <c r="T370" s="483"/>
      <c r="U370" s="483"/>
      <c r="V370" s="483"/>
    </row>
    <row r="371" spans="1:22" ht="15.75" customHeight="1">
      <c r="A371" s="479"/>
      <c r="B371" s="479"/>
      <c r="C371" s="479"/>
      <c r="D371" s="496"/>
      <c r="E371" s="496"/>
      <c r="F371" s="496"/>
      <c r="G371" s="496"/>
      <c r="H371" s="496"/>
      <c r="I371" s="496"/>
      <c r="J371" s="496"/>
      <c r="K371" s="496"/>
      <c r="L371" s="496"/>
      <c r="M371" s="483"/>
      <c r="N371" s="483"/>
      <c r="O371" s="483"/>
      <c r="P371" s="483"/>
      <c r="Q371" s="483"/>
      <c r="R371" s="483"/>
      <c r="S371" s="483"/>
      <c r="T371" s="483"/>
      <c r="U371" s="483"/>
      <c r="V371" s="483"/>
    </row>
    <row r="372" spans="1:22" ht="15.75" customHeight="1">
      <c r="A372" s="479"/>
      <c r="B372" s="479"/>
      <c r="C372" s="479"/>
      <c r="D372" s="496"/>
      <c r="E372" s="496"/>
      <c r="F372" s="496"/>
      <c r="G372" s="496"/>
      <c r="H372" s="496"/>
      <c r="I372" s="496"/>
      <c r="J372" s="496"/>
      <c r="K372" s="496"/>
      <c r="L372" s="496"/>
      <c r="M372" s="483"/>
      <c r="N372" s="483"/>
      <c r="O372" s="483"/>
      <c r="P372" s="483"/>
      <c r="Q372" s="483"/>
      <c r="R372" s="483"/>
      <c r="S372" s="483"/>
      <c r="T372" s="483"/>
      <c r="U372" s="483"/>
      <c r="V372" s="483"/>
    </row>
    <row r="373" spans="1:22" ht="15.75" customHeight="1">
      <c r="A373" s="479"/>
      <c r="B373" s="479"/>
      <c r="C373" s="479"/>
      <c r="D373" s="496"/>
      <c r="E373" s="496"/>
      <c r="F373" s="496"/>
      <c r="G373" s="496"/>
      <c r="H373" s="496"/>
      <c r="I373" s="496"/>
      <c r="J373" s="496"/>
      <c r="K373" s="496"/>
      <c r="L373" s="496"/>
      <c r="M373" s="483"/>
      <c r="N373" s="483"/>
      <c r="O373" s="483"/>
      <c r="P373" s="483"/>
      <c r="Q373" s="483"/>
      <c r="R373" s="483"/>
      <c r="S373" s="483"/>
      <c r="T373" s="483"/>
      <c r="U373" s="483"/>
      <c r="V373" s="483"/>
    </row>
    <row r="374" spans="1:22" ht="15.75" customHeight="1">
      <c r="A374" s="479"/>
      <c r="B374" s="479"/>
      <c r="C374" s="479"/>
      <c r="D374" s="496"/>
      <c r="E374" s="496"/>
      <c r="F374" s="496"/>
      <c r="G374" s="496"/>
      <c r="H374" s="496"/>
      <c r="I374" s="496"/>
      <c r="J374" s="496"/>
      <c r="K374" s="496"/>
      <c r="L374" s="496"/>
      <c r="M374" s="483"/>
      <c r="N374" s="483"/>
      <c r="O374" s="483"/>
      <c r="P374" s="483"/>
      <c r="Q374" s="483"/>
      <c r="R374" s="483"/>
      <c r="S374" s="483"/>
      <c r="T374" s="483"/>
      <c r="U374" s="483"/>
      <c r="V374" s="483"/>
    </row>
    <row r="375" spans="1:22" ht="15.75" customHeight="1">
      <c r="A375" s="479"/>
      <c r="B375" s="479"/>
      <c r="C375" s="479"/>
      <c r="D375" s="496"/>
      <c r="E375" s="496"/>
      <c r="F375" s="496"/>
      <c r="G375" s="496"/>
      <c r="H375" s="496"/>
      <c r="I375" s="496"/>
      <c r="J375" s="496"/>
      <c r="K375" s="496"/>
      <c r="L375" s="496"/>
      <c r="M375" s="483"/>
      <c r="N375" s="483"/>
      <c r="O375" s="483"/>
      <c r="P375" s="483"/>
      <c r="Q375" s="483"/>
      <c r="R375" s="483"/>
      <c r="S375" s="483"/>
      <c r="T375" s="483"/>
      <c r="U375" s="483"/>
      <c r="V375" s="483"/>
    </row>
    <row r="376" spans="1:22" ht="15.75" customHeight="1">
      <c r="A376" s="479"/>
      <c r="B376" s="479"/>
      <c r="C376" s="479"/>
      <c r="D376" s="496"/>
      <c r="E376" s="496"/>
      <c r="F376" s="496"/>
      <c r="G376" s="496"/>
      <c r="H376" s="496"/>
      <c r="I376" s="496"/>
      <c r="J376" s="496"/>
      <c r="K376" s="496"/>
      <c r="L376" s="496"/>
      <c r="M376" s="483"/>
      <c r="N376" s="483"/>
      <c r="O376" s="483"/>
      <c r="P376" s="483"/>
      <c r="Q376" s="483"/>
      <c r="R376" s="483"/>
      <c r="S376" s="483"/>
      <c r="T376" s="483"/>
      <c r="U376" s="483"/>
      <c r="V376" s="483"/>
    </row>
    <row r="377" spans="1:22" ht="15.75" customHeight="1">
      <c r="A377" s="479"/>
      <c r="B377" s="479"/>
      <c r="C377" s="479"/>
      <c r="D377" s="496"/>
      <c r="E377" s="496"/>
      <c r="F377" s="496"/>
      <c r="G377" s="496"/>
      <c r="H377" s="496"/>
      <c r="I377" s="496"/>
      <c r="J377" s="496"/>
      <c r="K377" s="496"/>
      <c r="L377" s="496"/>
      <c r="M377" s="483"/>
      <c r="N377" s="483"/>
      <c r="O377" s="483"/>
      <c r="P377" s="483"/>
      <c r="Q377" s="483"/>
      <c r="R377" s="483"/>
      <c r="S377" s="483"/>
      <c r="T377" s="483"/>
      <c r="U377" s="483"/>
      <c r="V377" s="483"/>
    </row>
    <row r="378" spans="1:22" ht="15.75" customHeight="1">
      <c r="A378" s="479"/>
      <c r="B378" s="479"/>
      <c r="C378" s="479"/>
      <c r="D378" s="496"/>
      <c r="E378" s="496"/>
      <c r="F378" s="496"/>
      <c r="G378" s="496"/>
      <c r="H378" s="496"/>
      <c r="I378" s="496"/>
      <c r="J378" s="496"/>
      <c r="K378" s="496"/>
      <c r="L378" s="496"/>
      <c r="M378" s="483"/>
      <c r="N378" s="483"/>
      <c r="O378" s="483"/>
      <c r="P378" s="483"/>
      <c r="Q378" s="483"/>
      <c r="R378" s="483"/>
      <c r="S378" s="483"/>
      <c r="T378" s="483"/>
      <c r="U378" s="483"/>
      <c r="V378" s="483"/>
    </row>
    <row r="379" spans="1:22" ht="15.75" customHeight="1">
      <c r="A379" s="479"/>
      <c r="B379" s="479"/>
      <c r="C379" s="479"/>
      <c r="D379" s="496"/>
      <c r="E379" s="496"/>
      <c r="F379" s="496"/>
      <c r="G379" s="496"/>
      <c r="H379" s="496"/>
      <c r="I379" s="496"/>
      <c r="J379" s="496"/>
      <c r="K379" s="496"/>
      <c r="L379" s="496"/>
      <c r="M379" s="483"/>
      <c r="N379" s="483"/>
      <c r="O379" s="483"/>
      <c r="P379" s="483"/>
      <c r="Q379" s="483"/>
      <c r="R379" s="483"/>
      <c r="S379" s="483"/>
      <c r="T379" s="483"/>
      <c r="U379" s="483"/>
      <c r="V379" s="483"/>
    </row>
    <row r="380" spans="1:22" ht="15.75" customHeight="1">
      <c r="A380" s="479"/>
      <c r="B380" s="479"/>
      <c r="C380" s="479"/>
      <c r="D380" s="496"/>
      <c r="E380" s="496"/>
      <c r="F380" s="496"/>
      <c r="G380" s="496"/>
      <c r="H380" s="496"/>
      <c r="I380" s="496"/>
      <c r="J380" s="496"/>
      <c r="K380" s="496"/>
      <c r="L380" s="496"/>
      <c r="M380" s="483"/>
      <c r="N380" s="483"/>
      <c r="O380" s="483"/>
      <c r="P380" s="483"/>
      <c r="Q380" s="483"/>
      <c r="R380" s="483"/>
      <c r="S380" s="483"/>
      <c r="T380" s="483"/>
      <c r="U380" s="483"/>
      <c r="V380" s="483"/>
    </row>
    <row r="381" spans="1:22" ht="15.75" customHeight="1">
      <c r="A381" s="479"/>
      <c r="B381" s="479"/>
      <c r="C381" s="479"/>
      <c r="D381" s="496"/>
      <c r="E381" s="496"/>
      <c r="F381" s="496"/>
      <c r="G381" s="496"/>
      <c r="H381" s="496"/>
      <c r="I381" s="496"/>
      <c r="J381" s="496"/>
      <c r="K381" s="496"/>
      <c r="L381" s="496"/>
      <c r="M381" s="483"/>
      <c r="N381" s="483"/>
      <c r="O381" s="483"/>
      <c r="P381" s="483"/>
      <c r="Q381" s="483"/>
      <c r="R381" s="483"/>
      <c r="S381" s="483"/>
      <c r="T381" s="483"/>
      <c r="U381" s="483"/>
      <c r="V381" s="483"/>
    </row>
    <row r="382" spans="1:22" ht="15.75" customHeight="1">
      <c r="A382" s="479"/>
      <c r="B382" s="479"/>
      <c r="C382" s="479"/>
      <c r="D382" s="496"/>
      <c r="E382" s="496"/>
      <c r="F382" s="496"/>
      <c r="G382" s="496"/>
      <c r="H382" s="496"/>
      <c r="I382" s="496"/>
      <c r="J382" s="496"/>
      <c r="K382" s="496"/>
      <c r="L382" s="496"/>
      <c r="M382" s="483"/>
      <c r="N382" s="483"/>
      <c r="O382" s="483"/>
      <c r="P382" s="483"/>
      <c r="Q382" s="483"/>
      <c r="R382" s="483"/>
      <c r="S382" s="483"/>
      <c r="T382" s="483"/>
      <c r="U382" s="483"/>
      <c r="V382" s="483"/>
    </row>
    <row r="383" spans="1:22" ht="15.75" customHeight="1">
      <c r="A383" s="479"/>
      <c r="B383" s="479"/>
      <c r="C383" s="479"/>
      <c r="D383" s="496"/>
      <c r="E383" s="496"/>
      <c r="F383" s="496"/>
      <c r="G383" s="496"/>
      <c r="H383" s="496"/>
      <c r="I383" s="496"/>
      <c r="J383" s="496"/>
      <c r="K383" s="496"/>
      <c r="L383" s="496"/>
      <c r="M383" s="483"/>
      <c r="N383" s="483"/>
      <c r="O383" s="483"/>
      <c r="P383" s="483"/>
      <c r="Q383" s="483"/>
      <c r="R383" s="483"/>
      <c r="S383" s="483"/>
      <c r="T383" s="483"/>
      <c r="U383" s="483"/>
      <c r="V383" s="483"/>
    </row>
    <row r="384" spans="1:22" ht="15.75" customHeight="1">
      <c r="A384" s="479"/>
      <c r="B384" s="479"/>
      <c r="C384" s="479"/>
      <c r="D384" s="496"/>
      <c r="E384" s="496"/>
      <c r="F384" s="496"/>
      <c r="G384" s="496"/>
      <c r="H384" s="496"/>
      <c r="I384" s="496"/>
      <c r="J384" s="496"/>
      <c r="K384" s="496"/>
      <c r="L384" s="496"/>
      <c r="M384" s="483"/>
      <c r="N384" s="483"/>
      <c r="O384" s="483"/>
      <c r="P384" s="483"/>
      <c r="Q384" s="483"/>
      <c r="R384" s="483"/>
      <c r="S384" s="483"/>
      <c r="T384" s="483"/>
      <c r="U384" s="483"/>
      <c r="V384" s="483"/>
    </row>
    <row r="385" spans="1:22" ht="15.75" customHeight="1">
      <c r="A385" s="479"/>
      <c r="B385" s="479"/>
      <c r="C385" s="479"/>
      <c r="D385" s="496"/>
      <c r="E385" s="496"/>
      <c r="F385" s="496"/>
      <c r="G385" s="496"/>
      <c r="H385" s="496"/>
      <c r="I385" s="496"/>
      <c r="J385" s="496"/>
      <c r="K385" s="496"/>
      <c r="L385" s="496"/>
      <c r="M385" s="483"/>
      <c r="N385" s="483"/>
      <c r="O385" s="483"/>
      <c r="P385" s="483"/>
      <c r="Q385" s="483"/>
      <c r="R385" s="483"/>
      <c r="S385" s="483"/>
      <c r="T385" s="483"/>
      <c r="U385" s="483"/>
      <c r="V385" s="483"/>
    </row>
    <row r="386" spans="1:22" ht="15.75" customHeight="1">
      <c r="A386" s="479"/>
      <c r="B386" s="479"/>
      <c r="C386" s="479"/>
      <c r="D386" s="496"/>
      <c r="E386" s="496"/>
      <c r="F386" s="496"/>
      <c r="G386" s="496"/>
      <c r="H386" s="496"/>
      <c r="I386" s="496"/>
      <c r="J386" s="496"/>
      <c r="K386" s="496"/>
      <c r="L386" s="496"/>
      <c r="M386" s="483"/>
      <c r="N386" s="483"/>
      <c r="O386" s="483"/>
      <c r="P386" s="483"/>
      <c r="Q386" s="483"/>
      <c r="R386" s="483"/>
      <c r="S386" s="483"/>
      <c r="T386" s="483"/>
      <c r="U386" s="483"/>
      <c r="V386" s="483"/>
    </row>
    <row r="387" spans="1:22" ht="15.75" customHeight="1">
      <c r="A387" s="479"/>
      <c r="B387" s="479"/>
      <c r="C387" s="479"/>
      <c r="D387" s="496"/>
      <c r="E387" s="496"/>
      <c r="F387" s="496"/>
      <c r="G387" s="496"/>
      <c r="H387" s="496"/>
      <c r="I387" s="496"/>
      <c r="J387" s="496"/>
      <c r="K387" s="496"/>
      <c r="L387" s="496"/>
      <c r="M387" s="483"/>
      <c r="N387" s="483"/>
      <c r="O387" s="483"/>
      <c r="P387" s="483"/>
      <c r="Q387" s="483"/>
      <c r="R387" s="483"/>
      <c r="S387" s="483"/>
      <c r="T387" s="483"/>
      <c r="U387" s="483"/>
      <c r="V387" s="483"/>
    </row>
    <row r="388" spans="1:22" ht="15.75" customHeight="1">
      <c r="A388" s="479"/>
      <c r="B388" s="479"/>
      <c r="C388" s="479"/>
      <c r="D388" s="496"/>
      <c r="E388" s="496"/>
      <c r="F388" s="496"/>
      <c r="G388" s="496"/>
      <c r="H388" s="496"/>
      <c r="I388" s="496"/>
      <c r="J388" s="496"/>
      <c r="K388" s="496"/>
      <c r="L388" s="496"/>
      <c r="M388" s="483"/>
      <c r="N388" s="483"/>
      <c r="O388" s="483"/>
      <c r="P388" s="483"/>
      <c r="Q388" s="483"/>
      <c r="R388" s="483"/>
      <c r="S388" s="483"/>
      <c r="T388" s="483"/>
      <c r="U388" s="483"/>
      <c r="V388" s="483"/>
    </row>
    <row r="389" spans="1:22" ht="15.75" customHeight="1">
      <c r="A389" s="479"/>
      <c r="B389" s="479"/>
      <c r="C389" s="479"/>
      <c r="D389" s="496"/>
      <c r="E389" s="496"/>
      <c r="F389" s="496"/>
      <c r="G389" s="496"/>
      <c r="H389" s="496"/>
      <c r="I389" s="496"/>
      <c r="J389" s="496"/>
      <c r="K389" s="496"/>
      <c r="L389" s="496"/>
      <c r="M389" s="483"/>
      <c r="N389" s="483"/>
      <c r="O389" s="483"/>
      <c r="P389" s="483"/>
      <c r="Q389" s="483"/>
      <c r="R389" s="483"/>
      <c r="S389" s="483"/>
      <c r="T389" s="483"/>
      <c r="U389" s="483"/>
      <c r="V389" s="483"/>
    </row>
    <row r="390" spans="1:22" ht="15.75" customHeight="1">
      <c r="A390" s="479"/>
      <c r="B390" s="479"/>
      <c r="C390" s="479"/>
      <c r="D390" s="496"/>
      <c r="E390" s="496"/>
      <c r="F390" s="496"/>
      <c r="G390" s="496"/>
      <c r="H390" s="496"/>
      <c r="I390" s="496"/>
      <c r="J390" s="496"/>
      <c r="K390" s="496"/>
      <c r="L390" s="496"/>
      <c r="M390" s="483"/>
      <c r="N390" s="483"/>
      <c r="O390" s="483"/>
      <c r="P390" s="483"/>
      <c r="Q390" s="483"/>
      <c r="R390" s="483"/>
      <c r="S390" s="483"/>
      <c r="T390" s="483"/>
      <c r="U390" s="483"/>
      <c r="V390" s="483"/>
    </row>
    <row r="391" spans="1:22" ht="15.75" customHeight="1">
      <c r="A391" s="479"/>
      <c r="B391" s="479"/>
      <c r="C391" s="479"/>
      <c r="D391" s="496"/>
      <c r="E391" s="496"/>
      <c r="F391" s="496"/>
      <c r="G391" s="496"/>
      <c r="H391" s="496"/>
      <c r="I391" s="496"/>
      <c r="J391" s="496"/>
      <c r="K391" s="496"/>
      <c r="L391" s="496"/>
      <c r="M391" s="483"/>
      <c r="N391" s="483"/>
      <c r="O391" s="483"/>
      <c r="P391" s="483"/>
      <c r="Q391" s="483"/>
      <c r="R391" s="483"/>
      <c r="S391" s="483"/>
      <c r="T391" s="483"/>
      <c r="U391" s="483"/>
      <c r="V391" s="483"/>
    </row>
    <row r="392" spans="1:22" ht="15.75" customHeight="1">
      <c r="A392" s="479"/>
      <c r="B392" s="479"/>
      <c r="C392" s="479"/>
      <c r="D392" s="496"/>
      <c r="E392" s="496"/>
      <c r="F392" s="496"/>
      <c r="G392" s="496"/>
      <c r="H392" s="496"/>
      <c r="I392" s="496"/>
      <c r="J392" s="496"/>
      <c r="K392" s="496"/>
      <c r="L392" s="496"/>
      <c r="M392" s="483"/>
      <c r="N392" s="483"/>
      <c r="O392" s="483"/>
      <c r="P392" s="483"/>
      <c r="Q392" s="483"/>
      <c r="R392" s="483"/>
      <c r="S392" s="483"/>
      <c r="T392" s="483"/>
      <c r="U392" s="483"/>
      <c r="V392" s="483"/>
    </row>
    <row r="393" spans="1:22" ht="15.75" customHeight="1">
      <c r="A393" s="479"/>
      <c r="B393" s="479"/>
      <c r="C393" s="479"/>
      <c r="D393" s="496"/>
      <c r="E393" s="496"/>
      <c r="F393" s="496"/>
      <c r="G393" s="496"/>
      <c r="H393" s="496"/>
      <c r="I393" s="496"/>
      <c r="J393" s="496"/>
      <c r="K393" s="496"/>
      <c r="L393" s="496"/>
      <c r="M393" s="483"/>
      <c r="N393" s="483"/>
      <c r="O393" s="483"/>
      <c r="P393" s="483"/>
      <c r="Q393" s="483"/>
      <c r="R393" s="483"/>
      <c r="S393" s="483"/>
      <c r="T393" s="483"/>
      <c r="U393" s="483"/>
      <c r="V393" s="483"/>
    </row>
    <row r="394" spans="1:22" ht="15.75" customHeight="1">
      <c r="A394" s="479"/>
      <c r="B394" s="479"/>
      <c r="C394" s="479"/>
      <c r="D394" s="496"/>
      <c r="E394" s="496"/>
      <c r="F394" s="496"/>
      <c r="G394" s="496"/>
      <c r="H394" s="496"/>
      <c r="I394" s="496"/>
      <c r="J394" s="496"/>
      <c r="K394" s="496"/>
      <c r="L394" s="496"/>
      <c r="M394" s="483"/>
      <c r="N394" s="483"/>
      <c r="O394" s="483"/>
      <c r="P394" s="483"/>
      <c r="Q394" s="483"/>
      <c r="R394" s="483"/>
      <c r="S394" s="483"/>
      <c r="T394" s="483"/>
      <c r="U394" s="483"/>
      <c r="V394" s="483"/>
    </row>
    <row r="395" spans="1:22" ht="15.75" customHeight="1">
      <c r="A395" s="479"/>
      <c r="B395" s="479"/>
      <c r="C395" s="479"/>
      <c r="D395" s="496"/>
      <c r="E395" s="496"/>
      <c r="F395" s="496"/>
      <c r="G395" s="496"/>
      <c r="H395" s="496"/>
      <c r="I395" s="496"/>
      <c r="J395" s="496"/>
      <c r="K395" s="496"/>
      <c r="L395" s="496"/>
      <c r="M395" s="483"/>
      <c r="N395" s="483"/>
      <c r="O395" s="483"/>
      <c r="P395" s="483"/>
      <c r="Q395" s="483"/>
      <c r="R395" s="483"/>
      <c r="S395" s="483"/>
      <c r="T395" s="483"/>
      <c r="U395" s="483"/>
      <c r="V395" s="483"/>
    </row>
    <row r="396" spans="1:22" ht="15.75" customHeight="1">
      <c r="A396" s="479"/>
      <c r="B396" s="479"/>
      <c r="C396" s="479"/>
      <c r="D396" s="496"/>
      <c r="E396" s="496"/>
      <c r="F396" s="496"/>
      <c r="G396" s="496"/>
      <c r="H396" s="496"/>
      <c r="I396" s="496"/>
      <c r="J396" s="496"/>
      <c r="K396" s="496"/>
      <c r="L396" s="496"/>
      <c r="M396" s="483"/>
      <c r="N396" s="483"/>
      <c r="O396" s="483"/>
      <c r="P396" s="483"/>
      <c r="Q396" s="483"/>
      <c r="R396" s="483"/>
      <c r="S396" s="483"/>
      <c r="T396" s="483"/>
      <c r="U396" s="483"/>
      <c r="V396" s="483"/>
    </row>
    <row r="397" spans="1:22" ht="15.75" customHeight="1">
      <c r="A397" s="479"/>
      <c r="B397" s="479"/>
      <c r="C397" s="479"/>
      <c r="D397" s="496"/>
      <c r="E397" s="496"/>
      <c r="F397" s="496"/>
      <c r="G397" s="496"/>
      <c r="H397" s="496"/>
      <c r="I397" s="496"/>
      <c r="J397" s="496"/>
      <c r="K397" s="496"/>
      <c r="L397" s="496"/>
      <c r="M397" s="483"/>
      <c r="N397" s="483"/>
      <c r="O397" s="483"/>
      <c r="P397" s="483"/>
      <c r="Q397" s="483"/>
      <c r="R397" s="483"/>
      <c r="S397" s="483"/>
      <c r="T397" s="483"/>
      <c r="U397" s="483"/>
      <c r="V397" s="483"/>
    </row>
    <row r="398" spans="1:22" ht="15.75" customHeight="1">
      <c r="A398" s="479"/>
      <c r="B398" s="479"/>
      <c r="C398" s="479"/>
      <c r="D398" s="496"/>
      <c r="E398" s="496"/>
      <c r="F398" s="496"/>
      <c r="G398" s="496"/>
      <c r="H398" s="496"/>
      <c r="I398" s="496"/>
      <c r="J398" s="496"/>
      <c r="K398" s="496"/>
      <c r="L398" s="496"/>
      <c r="M398" s="483"/>
      <c r="N398" s="483"/>
      <c r="O398" s="483"/>
      <c r="P398" s="483"/>
      <c r="Q398" s="483"/>
      <c r="R398" s="483"/>
      <c r="S398" s="483"/>
      <c r="T398" s="483"/>
      <c r="U398" s="483"/>
      <c r="V398" s="483"/>
    </row>
    <row r="399" spans="1:22" ht="15.75" customHeight="1">
      <c r="A399" s="479"/>
      <c r="B399" s="479"/>
      <c r="C399" s="479"/>
      <c r="D399" s="496"/>
      <c r="E399" s="496"/>
      <c r="F399" s="496"/>
      <c r="G399" s="496"/>
      <c r="H399" s="496"/>
      <c r="I399" s="496"/>
      <c r="J399" s="496"/>
      <c r="K399" s="496"/>
      <c r="L399" s="496"/>
      <c r="M399" s="483"/>
      <c r="N399" s="483"/>
      <c r="O399" s="483"/>
      <c r="P399" s="483"/>
      <c r="Q399" s="483"/>
      <c r="R399" s="483"/>
      <c r="S399" s="483"/>
      <c r="T399" s="483"/>
      <c r="U399" s="483"/>
      <c r="V399" s="483"/>
    </row>
    <row r="400" spans="1:22" ht="15.75" customHeight="1">
      <c r="A400" s="479"/>
      <c r="B400" s="479"/>
      <c r="C400" s="479"/>
      <c r="D400" s="496"/>
      <c r="E400" s="496"/>
      <c r="F400" s="496"/>
      <c r="G400" s="496"/>
      <c r="H400" s="496"/>
      <c r="I400" s="496"/>
      <c r="J400" s="496"/>
      <c r="K400" s="496"/>
      <c r="L400" s="496"/>
      <c r="M400" s="483"/>
      <c r="N400" s="483"/>
      <c r="O400" s="483"/>
      <c r="P400" s="483"/>
      <c r="Q400" s="483"/>
      <c r="R400" s="483"/>
      <c r="S400" s="483"/>
      <c r="T400" s="483"/>
      <c r="U400" s="483"/>
      <c r="V400" s="483"/>
    </row>
    <row r="401" spans="1:22" ht="15.75" customHeight="1">
      <c r="A401" s="479"/>
      <c r="B401" s="479"/>
      <c r="C401" s="479"/>
      <c r="D401" s="496"/>
      <c r="E401" s="496"/>
      <c r="F401" s="496"/>
      <c r="G401" s="496"/>
      <c r="H401" s="496"/>
      <c r="I401" s="496"/>
      <c r="J401" s="496"/>
      <c r="K401" s="496"/>
      <c r="L401" s="496"/>
      <c r="M401" s="483"/>
      <c r="N401" s="483"/>
      <c r="O401" s="483"/>
      <c r="P401" s="483"/>
      <c r="Q401" s="483"/>
      <c r="R401" s="483"/>
      <c r="S401" s="483"/>
      <c r="T401" s="483"/>
      <c r="U401" s="483"/>
      <c r="V401" s="483"/>
    </row>
    <row r="402" spans="1:22" ht="15.75" customHeight="1">
      <c r="A402" s="479"/>
      <c r="B402" s="479"/>
      <c r="C402" s="479"/>
      <c r="D402" s="496"/>
      <c r="E402" s="496"/>
      <c r="F402" s="496"/>
      <c r="G402" s="496"/>
      <c r="H402" s="496"/>
      <c r="I402" s="496"/>
      <c r="J402" s="496"/>
      <c r="K402" s="496"/>
      <c r="L402" s="496"/>
      <c r="M402" s="483"/>
      <c r="N402" s="483"/>
      <c r="O402" s="483"/>
      <c r="P402" s="483"/>
      <c r="Q402" s="483"/>
      <c r="R402" s="483"/>
      <c r="S402" s="483"/>
      <c r="T402" s="483"/>
      <c r="U402" s="483"/>
      <c r="V402" s="483"/>
    </row>
    <row r="403" spans="1:22" ht="15.75" customHeight="1">
      <c r="A403" s="479"/>
      <c r="B403" s="479"/>
      <c r="C403" s="479"/>
      <c r="D403" s="496"/>
      <c r="E403" s="496"/>
      <c r="F403" s="496"/>
      <c r="G403" s="496"/>
      <c r="H403" s="496"/>
      <c r="I403" s="496"/>
      <c r="J403" s="496"/>
      <c r="K403" s="496"/>
      <c r="L403" s="496"/>
      <c r="M403" s="483"/>
      <c r="N403" s="483"/>
      <c r="O403" s="483"/>
      <c r="P403" s="483"/>
      <c r="Q403" s="483"/>
      <c r="R403" s="483"/>
      <c r="S403" s="483"/>
      <c r="T403" s="483"/>
      <c r="U403" s="483"/>
      <c r="V403" s="483"/>
    </row>
    <row r="404" spans="1:22" ht="15.75" customHeight="1">
      <c r="A404" s="479"/>
      <c r="B404" s="479"/>
      <c r="C404" s="479"/>
      <c r="D404" s="496"/>
      <c r="E404" s="496"/>
      <c r="F404" s="496"/>
      <c r="G404" s="496"/>
      <c r="H404" s="496"/>
      <c r="I404" s="496"/>
      <c r="J404" s="496"/>
      <c r="K404" s="496"/>
      <c r="L404" s="496"/>
      <c r="M404" s="483"/>
      <c r="N404" s="483"/>
      <c r="O404" s="483"/>
      <c r="P404" s="483"/>
      <c r="Q404" s="483"/>
      <c r="R404" s="483"/>
      <c r="S404" s="483"/>
      <c r="T404" s="483"/>
      <c r="U404" s="483"/>
      <c r="V404" s="483"/>
    </row>
    <row r="405" spans="1:22" ht="15.75" customHeight="1">
      <c r="A405" s="479"/>
      <c r="B405" s="479"/>
      <c r="C405" s="479"/>
      <c r="D405" s="496"/>
      <c r="E405" s="496"/>
      <c r="F405" s="496"/>
      <c r="G405" s="496"/>
      <c r="H405" s="496"/>
      <c r="I405" s="496"/>
      <c r="J405" s="496"/>
      <c r="K405" s="496"/>
      <c r="L405" s="496"/>
      <c r="M405" s="483"/>
      <c r="N405" s="483"/>
      <c r="O405" s="483"/>
      <c r="P405" s="483"/>
      <c r="Q405" s="483"/>
      <c r="R405" s="483"/>
      <c r="S405" s="483"/>
      <c r="T405" s="483"/>
      <c r="U405" s="483"/>
      <c r="V405" s="483"/>
    </row>
    <row r="406" spans="1:22" ht="15.75" customHeight="1">
      <c r="A406" s="479"/>
      <c r="B406" s="479"/>
      <c r="C406" s="479"/>
      <c r="D406" s="496"/>
      <c r="E406" s="496"/>
      <c r="F406" s="496"/>
      <c r="G406" s="496"/>
      <c r="H406" s="496"/>
      <c r="I406" s="496"/>
      <c r="J406" s="496"/>
      <c r="K406" s="496"/>
      <c r="L406" s="496"/>
      <c r="M406" s="483"/>
      <c r="N406" s="483"/>
      <c r="O406" s="483"/>
      <c r="P406" s="483"/>
      <c r="Q406" s="483"/>
      <c r="R406" s="483"/>
      <c r="S406" s="483"/>
      <c r="T406" s="483"/>
      <c r="U406" s="483"/>
      <c r="V406" s="483"/>
    </row>
    <row r="407" spans="1:22" ht="15.75" customHeight="1">
      <c r="A407" s="479"/>
      <c r="B407" s="479"/>
      <c r="C407" s="479"/>
      <c r="D407" s="496"/>
      <c r="E407" s="496"/>
      <c r="F407" s="496"/>
      <c r="G407" s="496"/>
      <c r="H407" s="496"/>
      <c r="I407" s="496"/>
      <c r="J407" s="496"/>
      <c r="K407" s="496"/>
      <c r="L407" s="496"/>
      <c r="M407" s="483"/>
      <c r="N407" s="483"/>
      <c r="O407" s="483"/>
      <c r="P407" s="483"/>
      <c r="Q407" s="483"/>
      <c r="R407" s="483"/>
      <c r="S407" s="483"/>
      <c r="T407" s="483"/>
      <c r="U407" s="483"/>
      <c r="V407" s="483"/>
    </row>
    <row r="408" spans="1:22" ht="15.75" customHeight="1">
      <c r="A408" s="479"/>
      <c r="B408" s="479"/>
      <c r="C408" s="479"/>
      <c r="D408" s="496"/>
      <c r="E408" s="496"/>
      <c r="F408" s="496"/>
      <c r="G408" s="496"/>
      <c r="H408" s="496"/>
      <c r="I408" s="496"/>
      <c r="J408" s="496"/>
      <c r="K408" s="496"/>
      <c r="L408" s="496"/>
      <c r="M408" s="483"/>
      <c r="N408" s="483"/>
      <c r="O408" s="483"/>
      <c r="P408" s="483"/>
      <c r="Q408" s="483"/>
      <c r="R408" s="483"/>
      <c r="S408" s="483"/>
      <c r="T408" s="483"/>
      <c r="U408" s="483"/>
      <c r="V408" s="483"/>
    </row>
    <row r="409" spans="1:22" ht="15.75" customHeight="1">
      <c r="A409" s="479"/>
      <c r="B409" s="479"/>
      <c r="C409" s="479"/>
      <c r="D409" s="496"/>
      <c r="E409" s="496"/>
      <c r="F409" s="496"/>
      <c r="G409" s="496"/>
      <c r="H409" s="496"/>
      <c r="I409" s="496"/>
      <c r="J409" s="496"/>
      <c r="K409" s="496"/>
      <c r="L409" s="496"/>
      <c r="M409" s="483"/>
      <c r="N409" s="483"/>
      <c r="O409" s="483"/>
      <c r="P409" s="483"/>
      <c r="Q409" s="483"/>
      <c r="R409" s="483"/>
      <c r="S409" s="483"/>
      <c r="T409" s="483"/>
      <c r="U409" s="483"/>
      <c r="V409" s="483"/>
    </row>
    <row r="410" spans="1:22" ht="15.75" customHeight="1">
      <c r="A410" s="479"/>
      <c r="B410" s="479"/>
      <c r="C410" s="479"/>
      <c r="D410" s="496"/>
      <c r="E410" s="496"/>
      <c r="F410" s="496"/>
      <c r="G410" s="496"/>
      <c r="H410" s="496"/>
      <c r="I410" s="496"/>
      <c r="J410" s="496"/>
      <c r="K410" s="496"/>
      <c r="L410" s="496"/>
      <c r="M410" s="483"/>
      <c r="N410" s="483"/>
      <c r="O410" s="483"/>
      <c r="P410" s="483"/>
      <c r="Q410" s="483"/>
      <c r="R410" s="483"/>
      <c r="S410" s="483"/>
      <c r="T410" s="483"/>
      <c r="U410" s="483"/>
      <c r="V410" s="483"/>
    </row>
    <row r="411" spans="1:22" ht="15.75" customHeight="1">
      <c r="A411" s="479"/>
      <c r="B411" s="479"/>
      <c r="C411" s="479"/>
      <c r="D411" s="496"/>
      <c r="E411" s="496"/>
      <c r="F411" s="496"/>
      <c r="G411" s="496"/>
      <c r="H411" s="496"/>
      <c r="I411" s="496"/>
      <c r="J411" s="496"/>
      <c r="K411" s="496"/>
      <c r="L411" s="496"/>
      <c r="M411" s="483"/>
      <c r="N411" s="483"/>
      <c r="O411" s="483"/>
      <c r="P411" s="483"/>
      <c r="Q411" s="483"/>
      <c r="R411" s="483"/>
      <c r="S411" s="483"/>
      <c r="T411" s="483"/>
      <c r="U411" s="483"/>
      <c r="V411" s="483"/>
    </row>
    <row r="412" spans="1:22" ht="15.75" customHeight="1">
      <c r="A412" s="479"/>
      <c r="B412" s="479"/>
      <c r="C412" s="479"/>
      <c r="D412" s="496"/>
      <c r="E412" s="496"/>
      <c r="F412" s="496"/>
      <c r="G412" s="496"/>
      <c r="H412" s="496"/>
      <c r="I412" s="496"/>
      <c r="J412" s="496"/>
      <c r="K412" s="496"/>
      <c r="L412" s="496"/>
      <c r="M412" s="483"/>
      <c r="N412" s="483"/>
      <c r="O412" s="483"/>
      <c r="P412" s="483"/>
      <c r="Q412" s="483"/>
      <c r="R412" s="483"/>
      <c r="S412" s="483"/>
      <c r="T412" s="483"/>
      <c r="U412" s="483"/>
      <c r="V412" s="483"/>
    </row>
    <row r="413" spans="1:22" ht="15.75" customHeight="1">
      <c r="A413" s="479"/>
      <c r="B413" s="479"/>
      <c r="C413" s="479"/>
      <c r="D413" s="496"/>
      <c r="E413" s="496"/>
      <c r="F413" s="496"/>
      <c r="G413" s="496"/>
      <c r="H413" s="496"/>
      <c r="I413" s="496"/>
      <c r="J413" s="496"/>
      <c r="K413" s="496"/>
      <c r="L413" s="496"/>
      <c r="M413" s="483"/>
      <c r="N413" s="483"/>
      <c r="O413" s="483"/>
      <c r="P413" s="483"/>
      <c r="Q413" s="483"/>
      <c r="R413" s="483"/>
      <c r="S413" s="483"/>
      <c r="T413" s="483"/>
      <c r="U413" s="483"/>
      <c r="V413" s="483"/>
    </row>
    <row r="414" spans="1:22" ht="15.75" customHeight="1">
      <c r="A414" s="479"/>
      <c r="B414" s="479"/>
      <c r="C414" s="479"/>
      <c r="D414" s="496"/>
      <c r="E414" s="496"/>
      <c r="F414" s="496"/>
      <c r="G414" s="496"/>
      <c r="H414" s="496"/>
      <c r="I414" s="496"/>
      <c r="J414" s="496"/>
      <c r="K414" s="496"/>
      <c r="L414" s="496"/>
      <c r="M414" s="483"/>
      <c r="N414" s="483"/>
      <c r="O414" s="483"/>
      <c r="P414" s="483"/>
      <c r="Q414" s="483"/>
      <c r="R414" s="483"/>
      <c r="S414" s="483"/>
      <c r="T414" s="483"/>
      <c r="U414" s="483"/>
      <c r="V414" s="483"/>
    </row>
    <row r="415" spans="1:22" ht="15.75" customHeight="1">
      <c r="A415" s="479"/>
      <c r="B415" s="479"/>
      <c r="C415" s="479"/>
      <c r="D415" s="496"/>
      <c r="E415" s="496"/>
      <c r="F415" s="496"/>
      <c r="G415" s="496"/>
      <c r="H415" s="496"/>
      <c r="I415" s="496"/>
      <c r="J415" s="496"/>
      <c r="K415" s="496"/>
      <c r="L415" s="496"/>
      <c r="M415" s="483"/>
      <c r="N415" s="483"/>
      <c r="O415" s="483"/>
      <c r="P415" s="483"/>
      <c r="Q415" s="483"/>
      <c r="R415" s="483"/>
      <c r="S415" s="483"/>
      <c r="T415" s="483"/>
      <c r="U415" s="483"/>
      <c r="V415" s="483"/>
    </row>
    <row r="416" spans="1:22" ht="15.75" customHeight="1">
      <c r="A416" s="479"/>
      <c r="B416" s="479"/>
      <c r="C416" s="479"/>
      <c r="D416" s="496"/>
      <c r="E416" s="496"/>
      <c r="F416" s="496"/>
      <c r="G416" s="496"/>
      <c r="H416" s="496"/>
      <c r="I416" s="496"/>
      <c r="J416" s="496"/>
      <c r="K416" s="496"/>
      <c r="L416" s="496"/>
      <c r="M416" s="483"/>
      <c r="N416" s="483"/>
      <c r="O416" s="483"/>
      <c r="P416" s="483"/>
      <c r="Q416" s="483"/>
      <c r="R416" s="483"/>
      <c r="S416" s="483"/>
      <c r="T416" s="483"/>
      <c r="U416" s="483"/>
      <c r="V416" s="483"/>
    </row>
    <row r="417" spans="1:22" ht="15.75" customHeight="1">
      <c r="A417" s="479"/>
      <c r="B417" s="479"/>
      <c r="C417" s="479"/>
      <c r="D417" s="496"/>
      <c r="E417" s="496"/>
      <c r="F417" s="496"/>
      <c r="G417" s="496"/>
      <c r="H417" s="496"/>
      <c r="I417" s="496"/>
      <c r="J417" s="496"/>
      <c r="K417" s="496"/>
      <c r="L417" s="496"/>
      <c r="M417" s="483"/>
      <c r="N417" s="483"/>
      <c r="O417" s="483"/>
      <c r="P417" s="483"/>
      <c r="Q417" s="483"/>
      <c r="R417" s="483"/>
      <c r="S417" s="483"/>
      <c r="T417" s="483"/>
      <c r="U417" s="483"/>
      <c r="V417" s="483"/>
    </row>
    <row r="418" spans="1:22" ht="15.75" customHeight="1">
      <c r="A418" s="479"/>
      <c r="B418" s="479"/>
      <c r="C418" s="479"/>
      <c r="D418" s="496"/>
      <c r="E418" s="496"/>
      <c r="F418" s="496"/>
      <c r="G418" s="496"/>
      <c r="H418" s="496"/>
      <c r="I418" s="496"/>
      <c r="J418" s="496"/>
      <c r="K418" s="496"/>
      <c r="L418" s="496"/>
      <c r="M418" s="483"/>
      <c r="N418" s="483"/>
      <c r="O418" s="483"/>
      <c r="P418" s="483"/>
      <c r="Q418" s="483"/>
      <c r="R418" s="483"/>
      <c r="S418" s="483"/>
      <c r="T418" s="483"/>
      <c r="U418" s="483"/>
      <c r="V418" s="483"/>
    </row>
    <row r="419" spans="1:22" ht="15.75" customHeight="1">
      <c r="A419" s="479"/>
      <c r="B419" s="479"/>
      <c r="C419" s="479"/>
      <c r="D419" s="496"/>
      <c r="E419" s="496"/>
      <c r="F419" s="496"/>
      <c r="G419" s="496"/>
      <c r="H419" s="496"/>
      <c r="I419" s="496"/>
      <c r="J419" s="496"/>
      <c r="K419" s="496"/>
      <c r="L419" s="496"/>
      <c r="M419" s="483"/>
      <c r="N419" s="483"/>
      <c r="O419" s="483"/>
      <c r="P419" s="483"/>
      <c r="Q419" s="483"/>
      <c r="R419" s="483"/>
      <c r="S419" s="483"/>
      <c r="T419" s="483"/>
      <c r="U419" s="483"/>
      <c r="V419" s="483"/>
    </row>
    <row r="420" spans="1:22" ht="15.75" customHeight="1">
      <c r="A420" s="479"/>
      <c r="B420" s="479"/>
      <c r="C420" s="479"/>
      <c r="D420" s="496"/>
      <c r="E420" s="496"/>
      <c r="F420" s="496"/>
      <c r="G420" s="496"/>
      <c r="H420" s="496"/>
      <c r="I420" s="496"/>
      <c r="J420" s="496"/>
      <c r="K420" s="496"/>
      <c r="L420" s="496"/>
      <c r="M420" s="483"/>
      <c r="N420" s="483"/>
      <c r="O420" s="483"/>
      <c r="P420" s="483"/>
      <c r="Q420" s="483"/>
      <c r="R420" s="483"/>
      <c r="S420" s="483"/>
      <c r="T420" s="483"/>
      <c r="U420" s="483"/>
      <c r="V420" s="483"/>
    </row>
    <row r="421" spans="1:22" ht="15.75" customHeight="1">
      <c r="A421" s="479"/>
      <c r="B421" s="479"/>
      <c r="C421" s="479"/>
      <c r="D421" s="496"/>
      <c r="E421" s="496"/>
      <c r="F421" s="496"/>
      <c r="G421" s="496"/>
      <c r="H421" s="496"/>
      <c r="I421" s="496"/>
      <c r="J421" s="496"/>
      <c r="K421" s="496"/>
      <c r="L421" s="496"/>
      <c r="M421" s="483"/>
      <c r="N421" s="483"/>
      <c r="O421" s="483"/>
      <c r="P421" s="483"/>
      <c r="Q421" s="483"/>
      <c r="R421" s="483"/>
      <c r="S421" s="483"/>
      <c r="T421" s="483"/>
      <c r="U421" s="483"/>
      <c r="V421" s="483"/>
    </row>
    <row r="422" spans="1:22" ht="15.75" customHeight="1">
      <c r="A422" s="479"/>
      <c r="B422" s="479"/>
      <c r="C422" s="479"/>
      <c r="D422" s="496"/>
      <c r="E422" s="496"/>
      <c r="F422" s="496"/>
      <c r="G422" s="496"/>
      <c r="H422" s="496"/>
      <c r="I422" s="496"/>
      <c r="J422" s="496"/>
      <c r="K422" s="496"/>
      <c r="L422" s="496"/>
      <c r="M422" s="483"/>
      <c r="N422" s="483"/>
      <c r="O422" s="483"/>
      <c r="P422" s="483"/>
      <c r="Q422" s="483"/>
      <c r="R422" s="483"/>
      <c r="S422" s="483"/>
      <c r="T422" s="483"/>
      <c r="U422" s="483"/>
      <c r="V422" s="483"/>
    </row>
    <row r="423" spans="1:22" ht="15.75" customHeight="1">
      <c r="A423" s="479"/>
      <c r="B423" s="479"/>
      <c r="C423" s="479"/>
      <c r="D423" s="496"/>
      <c r="E423" s="496"/>
      <c r="F423" s="496"/>
      <c r="G423" s="496"/>
      <c r="H423" s="496"/>
      <c r="I423" s="496"/>
      <c r="J423" s="496"/>
      <c r="K423" s="496"/>
      <c r="L423" s="496"/>
      <c r="M423" s="483"/>
      <c r="N423" s="483"/>
      <c r="O423" s="483"/>
      <c r="P423" s="483"/>
      <c r="Q423" s="483"/>
      <c r="R423" s="483"/>
      <c r="S423" s="483"/>
      <c r="T423" s="483"/>
      <c r="U423" s="483"/>
      <c r="V423" s="483"/>
    </row>
    <row r="424" spans="1:22" ht="15.75" customHeight="1">
      <c r="A424" s="479"/>
      <c r="B424" s="479"/>
      <c r="C424" s="479"/>
      <c r="D424" s="496"/>
      <c r="E424" s="496"/>
      <c r="F424" s="496"/>
      <c r="G424" s="496"/>
      <c r="H424" s="496"/>
      <c r="I424" s="496"/>
      <c r="J424" s="496"/>
      <c r="K424" s="496"/>
      <c r="L424" s="496"/>
      <c r="M424" s="483"/>
      <c r="N424" s="483"/>
      <c r="O424" s="483"/>
      <c r="P424" s="483"/>
      <c r="Q424" s="483"/>
      <c r="R424" s="483"/>
      <c r="S424" s="483"/>
      <c r="T424" s="483"/>
      <c r="U424" s="483"/>
      <c r="V424" s="483"/>
    </row>
    <row r="425" spans="1:22" ht="15.75" customHeight="1">
      <c r="A425" s="479"/>
      <c r="B425" s="479"/>
      <c r="C425" s="479"/>
      <c r="D425" s="496"/>
      <c r="E425" s="496"/>
      <c r="F425" s="496"/>
      <c r="G425" s="496"/>
      <c r="H425" s="496"/>
      <c r="I425" s="496"/>
      <c r="J425" s="496"/>
      <c r="K425" s="496"/>
      <c r="L425" s="496"/>
      <c r="M425" s="483"/>
      <c r="N425" s="483"/>
      <c r="O425" s="483"/>
      <c r="P425" s="483"/>
      <c r="Q425" s="483"/>
      <c r="R425" s="483"/>
      <c r="S425" s="483"/>
      <c r="T425" s="483"/>
      <c r="U425" s="483"/>
      <c r="V425" s="483"/>
    </row>
    <row r="426" spans="1:22" ht="15.75" customHeight="1">
      <c r="A426" s="479"/>
      <c r="B426" s="479"/>
      <c r="C426" s="479"/>
      <c r="D426" s="496"/>
      <c r="E426" s="496"/>
      <c r="F426" s="496"/>
      <c r="G426" s="496"/>
      <c r="H426" s="496"/>
      <c r="I426" s="496"/>
      <c r="J426" s="496"/>
      <c r="K426" s="496"/>
      <c r="L426" s="496"/>
      <c r="M426" s="483"/>
      <c r="N426" s="483"/>
      <c r="O426" s="483"/>
      <c r="P426" s="483"/>
      <c r="Q426" s="483"/>
      <c r="R426" s="483"/>
      <c r="S426" s="483"/>
      <c r="T426" s="483"/>
      <c r="U426" s="483"/>
      <c r="V426" s="483"/>
    </row>
    <row r="427" spans="1:22" ht="15.75" customHeight="1">
      <c r="A427" s="479"/>
      <c r="B427" s="479"/>
      <c r="C427" s="479"/>
      <c r="D427" s="496"/>
      <c r="E427" s="496"/>
      <c r="F427" s="496"/>
      <c r="G427" s="496"/>
      <c r="H427" s="496"/>
      <c r="I427" s="496"/>
      <c r="J427" s="496"/>
      <c r="K427" s="496"/>
      <c r="L427" s="496"/>
      <c r="M427" s="483"/>
      <c r="N427" s="483"/>
      <c r="O427" s="483"/>
      <c r="P427" s="483"/>
      <c r="Q427" s="483"/>
      <c r="R427" s="483"/>
      <c r="S427" s="483"/>
      <c r="T427" s="483"/>
      <c r="U427" s="483"/>
      <c r="V427" s="483"/>
    </row>
    <row r="428" spans="1:22" ht="15.75" customHeight="1">
      <c r="A428" s="479"/>
      <c r="B428" s="479"/>
      <c r="C428" s="479"/>
      <c r="D428" s="496"/>
      <c r="E428" s="496"/>
      <c r="F428" s="496"/>
      <c r="G428" s="496"/>
      <c r="H428" s="496"/>
      <c r="I428" s="496"/>
      <c r="J428" s="496"/>
      <c r="K428" s="496"/>
      <c r="L428" s="496"/>
      <c r="M428" s="483"/>
      <c r="N428" s="483"/>
      <c r="O428" s="483"/>
      <c r="P428" s="483"/>
      <c r="Q428" s="483"/>
      <c r="R428" s="483"/>
      <c r="S428" s="483"/>
      <c r="T428" s="483"/>
      <c r="U428" s="483"/>
      <c r="V428" s="483"/>
    </row>
    <row r="429" spans="1:22" ht="15.75" customHeight="1">
      <c r="A429" s="479"/>
      <c r="B429" s="479"/>
      <c r="C429" s="479"/>
      <c r="D429" s="496"/>
      <c r="E429" s="496"/>
      <c r="F429" s="496"/>
      <c r="G429" s="496"/>
      <c r="H429" s="496"/>
      <c r="I429" s="496"/>
      <c r="J429" s="496"/>
      <c r="K429" s="496"/>
      <c r="L429" s="496"/>
      <c r="M429" s="483"/>
      <c r="N429" s="483"/>
      <c r="O429" s="483"/>
      <c r="P429" s="483"/>
      <c r="Q429" s="483"/>
      <c r="R429" s="483"/>
      <c r="S429" s="483"/>
      <c r="T429" s="483"/>
      <c r="U429" s="483"/>
      <c r="V429" s="483"/>
    </row>
    <row r="430" spans="1:22" ht="15.75" customHeight="1">
      <c r="A430" s="479"/>
      <c r="B430" s="479"/>
      <c r="C430" s="479"/>
      <c r="D430" s="496"/>
      <c r="E430" s="496"/>
      <c r="F430" s="496"/>
      <c r="G430" s="496"/>
      <c r="H430" s="496"/>
      <c r="I430" s="496"/>
      <c r="J430" s="496"/>
      <c r="K430" s="496"/>
      <c r="L430" s="496"/>
      <c r="M430" s="483"/>
      <c r="N430" s="483"/>
      <c r="O430" s="483"/>
      <c r="P430" s="483"/>
      <c r="Q430" s="483"/>
      <c r="R430" s="483"/>
      <c r="S430" s="483"/>
      <c r="T430" s="483"/>
      <c r="U430" s="483"/>
      <c r="V430" s="483"/>
    </row>
    <row r="431" spans="1:22" ht="15.75" customHeight="1">
      <c r="A431" s="479"/>
      <c r="B431" s="479"/>
      <c r="C431" s="479"/>
      <c r="D431" s="496"/>
      <c r="E431" s="496"/>
      <c r="F431" s="496"/>
      <c r="G431" s="496"/>
      <c r="H431" s="496"/>
      <c r="I431" s="496"/>
      <c r="J431" s="496"/>
      <c r="K431" s="496"/>
      <c r="L431" s="496"/>
      <c r="M431" s="483"/>
      <c r="N431" s="483"/>
      <c r="O431" s="483"/>
      <c r="P431" s="483"/>
      <c r="Q431" s="483"/>
      <c r="R431" s="483"/>
      <c r="S431" s="483"/>
      <c r="T431" s="483"/>
      <c r="U431" s="483"/>
      <c r="V431" s="483"/>
    </row>
    <row r="432" spans="1:22" ht="15.75" customHeight="1">
      <c r="A432" s="479"/>
      <c r="B432" s="479"/>
      <c r="C432" s="479"/>
      <c r="D432" s="496"/>
      <c r="E432" s="496"/>
      <c r="F432" s="496"/>
      <c r="G432" s="496"/>
      <c r="H432" s="496"/>
      <c r="I432" s="496"/>
      <c r="J432" s="496"/>
      <c r="K432" s="496"/>
      <c r="L432" s="496"/>
      <c r="M432" s="483"/>
      <c r="N432" s="483"/>
      <c r="O432" s="483"/>
      <c r="P432" s="483"/>
      <c r="Q432" s="483"/>
      <c r="R432" s="483"/>
      <c r="S432" s="483"/>
      <c r="T432" s="483"/>
      <c r="U432" s="483"/>
      <c r="V432" s="483"/>
    </row>
    <row r="433" spans="1:22" ht="15.75" customHeight="1">
      <c r="A433" s="479"/>
      <c r="B433" s="479"/>
      <c r="C433" s="479"/>
      <c r="D433" s="496"/>
      <c r="E433" s="496"/>
      <c r="F433" s="496"/>
      <c r="G433" s="496"/>
      <c r="H433" s="496"/>
      <c r="I433" s="496"/>
      <c r="J433" s="496"/>
      <c r="K433" s="496"/>
      <c r="L433" s="496"/>
      <c r="M433" s="483"/>
      <c r="N433" s="483"/>
      <c r="O433" s="483"/>
      <c r="P433" s="483"/>
      <c r="Q433" s="483"/>
      <c r="R433" s="483"/>
      <c r="S433" s="483"/>
      <c r="T433" s="483"/>
      <c r="U433" s="483"/>
      <c r="V433" s="483"/>
    </row>
    <row r="434" spans="1:22" ht="15.75" customHeight="1">
      <c r="A434" s="479"/>
      <c r="B434" s="479"/>
      <c r="C434" s="479"/>
      <c r="D434" s="496"/>
      <c r="E434" s="496"/>
      <c r="F434" s="496"/>
      <c r="G434" s="496"/>
      <c r="H434" s="496"/>
      <c r="I434" s="496"/>
      <c r="J434" s="496"/>
      <c r="K434" s="496"/>
      <c r="L434" s="496"/>
      <c r="M434" s="483"/>
      <c r="N434" s="483"/>
      <c r="O434" s="483"/>
      <c r="P434" s="483"/>
      <c r="Q434" s="483"/>
      <c r="R434" s="483"/>
      <c r="S434" s="483"/>
      <c r="T434" s="483"/>
      <c r="U434" s="483"/>
      <c r="V434" s="483"/>
    </row>
    <row r="435" spans="1:22" ht="15.75" customHeight="1">
      <c r="A435" s="479"/>
      <c r="B435" s="479"/>
      <c r="C435" s="479"/>
      <c r="D435" s="496"/>
      <c r="E435" s="496"/>
      <c r="F435" s="496"/>
      <c r="G435" s="496"/>
      <c r="H435" s="496"/>
      <c r="I435" s="496"/>
      <c r="J435" s="496"/>
      <c r="K435" s="496"/>
      <c r="L435" s="496"/>
      <c r="M435" s="483"/>
      <c r="N435" s="483"/>
      <c r="O435" s="483"/>
      <c r="P435" s="483"/>
      <c r="Q435" s="483"/>
      <c r="R435" s="483"/>
      <c r="S435" s="483"/>
      <c r="T435" s="483"/>
      <c r="U435" s="483"/>
      <c r="V435" s="483"/>
    </row>
    <row r="436" spans="1:22" ht="15.75" customHeight="1">
      <c r="A436" s="479"/>
      <c r="B436" s="479"/>
      <c r="C436" s="479"/>
      <c r="D436" s="496"/>
      <c r="E436" s="496"/>
      <c r="F436" s="496"/>
      <c r="G436" s="496"/>
      <c r="H436" s="496"/>
      <c r="I436" s="496"/>
      <c r="J436" s="496"/>
      <c r="K436" s="496"/>
      <c r="L436" s="496"/>
      <c r="M436" s="483"/>
      <c r="N436" s="483"/>
      <c r="O436" s="483"/>
      <c r="P436" s="483"/>
      <c r="Q436" s="483"/>
      <c r="R436" s="483"/>
      <c r="S436" s="483"/>
      <c r="T436" s="483"/>
      <c r="U436" s="483"/>
      <c r="V436" s="483"/>
    </row>
    <row r="437" spans="1:22" ht="15.75" customHeight="1">
      <c r="A437" s="479"/>
      <c r="B437" s="479"/>
      <c r="C437" s="479"/>
      <c r="D437" s="496"/>
      <c r="E437" s="496"/>
      <c r="F437" s="496"/>
      <c r="G437" s="496"/>
      <c r="H437" s="496"/>
      <c r="I437" s="496"/>
      <c r="J437" s="496"/>
      <c r="K437" s="496"/>
      <c r="L437" s="496"/>
      <c r="M437" s="483"/>
      <c r="N437" s="483"/>
      <c r="O437" s="483"/>
      <c r="P437" s="483"/>
      <c r="Q437" s="483"/>
      <c r="R437" s="483"/>
      <c r="S437" s="483"/>
      <c r="T437" s="483"/>
      <c r="U437" s="483"/>
      <c r="V437" s="483"/>
    </row>
    <row r="438" spans="1:22" ht="15.75" customHeight="1">
      <c r="A438" s="479"/>
      <c r="B438" s="479"/>
      <c r="C438" s="479"/>
      <c r="D438" s="496"/>
      <c r="E438" s="496"/>
      <c r="F438" s="496"/>
      <c r="G438" s="496"/>
      <c r="H438" s="496"/>
      <c r="I438" s="496"/>
      <c r="J438" s="496"/>
      <c r="K438" s="496"/>
      <c r="L438" s="496"/>
      <c r="M438" s="483"/>
      <c r="N438" s="483"/>
      <c r="O438" s="483"/>
      <c r="P438" s="483"/>
      <c r="Q438" s="483"/>
      <c r="R438" s="483"/>
      <c r="S438" s="483"/>
      <c r="T438" s="483"/>
      <c r="U438" s="483"/>
      <c r="V438" s="483"/>
    </row>
    <row r="439" spans="1:22" ht="15.75" customHeight="1">
      <c r="A439" s="479"/>
      <c r="B439" s="479"/>
      <c r="C439" s="479"/>
      <c r="D439" s="496"/>
      <c r="E439" s="496"/>
      <c r="F439" s="496"/>
      <c r="G439" s="496"/>
      <c r="H439" s="496"/>
      <c r="I439" s="496"/>
      <c r="J439" s="496"/>
      <c r="K439" s="496"/>
      <c r="L439" s="496"/>
      <c r="M439" s="483"/>
      <c r="N439" s="483"/>
      <c r="O439" s="483"/>
      <c r="P439" s="483"/>
      <c r="Q439" s="483"/>
      <c r="R439" s="483"/>
      <c r="S439" s="483"/>
      <c r="T439" s="483"/>
      <c r="U439" s="483"/>
      <c r="V439" s="483"/>
    </row>
    <row r="440" spans="1:22" ht="15.75" customHeight="1">
      <c r="A440" s="479"/>
      <c r="B440" s="479"/>
      <c r="C440" s="479"/>
      <c r="D440" s="496"/>
      <c r="E440" s="496"/>
      <c r="F440" s="496"/>
      <c r="G440" s="496"/>
      <c r="H440" s="496"/>
      <c r="I440" s="496"/>
      <c r="J440" s="496"/>
      <c r="K440" s="496"/>
      <c r="L440" s="496"/>
      <c r="M440" s="483"/>
      <c r="N440" s="483"/>
      <c r="O440" s="483"/>
      <c r="P440" s="483"/>
      <c r="Q440" s="483"/>
      <c r="R440" s="483"/>
      <c r="S440" s="483"/>
      <c r="T440" s="483"/>
      <c r="U440" s="483"/>
      <c r="V440" s="483"/>
    </row>
    <row r="441" spans="1:22" ht="15.75" customHeight="1">
      <c r="A441" s="479"/>
      <c r="B441" s="479"/>
      <c r="C441" s="479"/>
      <c r="D441" s="496"/>
      <c r="E441" s="496"/>
      <c r="F441" s="496"/>
      <c r="G441" s="496"/>
      <c r="H441" s="496"/>
      <c r="I441" s="496"/>
      <c r="J441" s="496"/>
      <c r="K441" s="496"/>
      <c r="L441" s="496"/>
      <c r="M441" s="483"/>
      <c r="N441" s="483"/>
      <c r="O441" s="483"/>
      <c r="P441" s="483"/>
      <c r="Q441" s="483"/>
      <c r="R441" s="483"/>
      <c r="S441" s="483"/>
      <c r="T441" s="483"/>
      <c r="U441" s="483"/>
      <c r="V441" s="483"/>
    </row>
    <row r="442" spans="1:22" ht="15.75" customHeight="1">
      <c r="A442" s="479"/>
      <c r="B442" s="479"/>
      <c r="C442" s="479"/>
      <c r="D442" s="496"/>
      <c r="E442" s="496"/>
      <c r="F442" s="496"/>
      <c r="G442" s="496"/>
      <c r="H442" s="496"/>
      <c r="I442" s="496"/>
      <c r="J442" s="496"/>
      <c r="K442" s="496"/>
      <c r="L442" s="496"/>
      <c r="M442" s="483"/>
      <c r="N442" s="483"/>
      <c r="O442" s="483"/>
      <c r="P442" s="483"/>
      <c r="Q442" s="483"/>
      <c r="R442" s="483"/>
      <c r="S442" s="483"/>
      <c r="T442" s="483"/>
      <c r="U442" s="483"/>
      <c r="V442" s="483"/>
    </row>
    <row r="443" spans="1:22" ht="15.75" customHeight="1">
      <c r="A443" s="479"/>
      <c r="B443" s="479"/>
      <c r="C443" s="479"/>
      <c r="D443" s="496"/>
      <c r="E443" s="496"/>
      <c r="F443" s="496"/>
      <c r="G443" s="496"/>
      <c r="H443" s="496"/>
      <c r="I443" s="496"/>
      <c r="J443" s="496"/>
      <c r="K443" s="496"/>
      <c r="L443" s="496"/>
      <c r="M443" s="483"/>
      <c r="N443" s="483"/>
      <c r="O443" s="483"/>
      <c r="P443" s="483"/>
      <c r="Q443" s="483"/>
      <c r="R443" s="483"/>
      <c r="S443" s="483"/>
      <c r="T443" s="483"/>
      <c r="U443" s="483"/>
      <c r="V443" s="483"/>
    </row>
    <row r="444" spans="1:22" ht="15.75" customHeight="1">
      <c r="A444" s="479"/>
      <c r="B444" s="479"/>
      <c r="C444" s="479"/>
      <c r="D444" s="496"/>
      <c r="E444" s="496"/>
      <c r="F444" s="496"/>
      <c r="G444" s="496"/>
      <c r="H444" s="496"/>
      <c r="I444" s="496"/>
      <c r="J444" s="496"/>
      <c r="K444" s="496"/>
      <c r="L444" s="496"/>
      <c r="M444" s="483"/>
      <c r="N444" s="483"/>
      <c r="O444" s="483"/>
      <c r="P444" s="483"/>
      <c r="Q444" s="483"/>
      <c r="R444" s="483"/>
      <c r="S444" s="483"/>
      <c r="T444" s="483"/>
      <c r="U444" s="483"/>
      <c r="V444" s="483"/>
    </row>
    <row r="445" spans="1:22" ht="15.75" customHeight="1">
      <c r="A445" s="479"/>
      <c r="B445" s="479"/>
      <c r="C445" s="479"/>
      <c r="D445" s="496"/>
      <c r="E445" s="496"/>
      <c r="F445" s="496"/>
      <c r="G445" s="496"/>
      <c r="H445" s="496"/>
      <c r="I445" s="496"/>
      <c r="J445" s="496"/>
      <c r="K445" s="496"/>
      <c r="L445" s="496"/>
      <c r="M445" s="483"/>
      <c r="N445" s="483"/>
      <c r="O445" s="483"/>
      <c r="P445" s="483"/>
      <c r="Q445" s="483"/>
      <c r="R445" s="483"/>
      <c r="S445" s="483"/>
      <c r="T445" s="483"/>
      <c r="U445" s="483"/>
      <c r="V445" s="483"/>
    </row>
    <row r="446" spans="1:22" ht="15.75" customHeight="1">
      <c r="A446" s="479"/>
      <c r="B446" s="479"/>
      <c r="C446" s="479"/>
      <c r="D446" s="496"/>
      <c r="E446" s="496"/>
      <c r="F446" s="496"/>
      <c r="G446" s="496"/>
      <c r="H446" s="496"/>
      <c r="I446" s="496"/>
      <c r="J446" s="496"/>
      <c r="K446" s="496"/>
      <c r="L446" s="496"/>
      <c r="M446" s="483"/>
      <c r="N446" s="483"/>
      <c r="O446" s="483"/>
      <c r="P446" s="483"/>
      <c r="Q446" s="483"/>
      <c r="R446" s="483"/>
      <c r="S446" s="483"/>
      <c r="T446" s="483"/>
      <c r="U446" s="483"/>
      <c r="V446" s="483"/>
    </row>
    <row r="447" spans="1:22" ht="15.75" customHeight="1">
      <c r="A447" s="479"/>
      <c r="B447" s="479"/>
      <c r="C447" s="479"/>
      <c r="D447" s="496"/>
      <c r="E447" s="496"/>
      <c r="F447" s="496"/>
      <c r="G447" s="496"/>
      <c r="H447" s="496"/>
      <c r="I447" s="496"/>
      <c r="J447" s="496"/>
      <c r="K447" s="496"/>
      <c r="L447" s="496"/>
      <c r="M447" s="483"/>
      <c r="N447" s="483"/>
      <c r="O447" s="483"/>
      <c r="P447" s="483"/>
      <c r="Q447" s="483"/>
      <c r="R447" s="483"/>
      <c r="S447" s="483"/>
      <c r="T447" s="483"/>
      <c r="U447" s="483"/>
      <c r="V447" s="483"/>
    </row>
    <row r="448" spans="1:22" ht="15.75" customHeight="1">
      <c r="A448" s="479"/>
      <c r="B448" s="479"/>
      <c r="C448" s="479"/>
      <c r="D448" s="496"/>
      <c r="E448" s="496"/>
      <c r="F448" s="496"/>
      <c r="G448" s="496"/>
      <c r="H448" s="496"/>
      <c r="I448" s="496"/>
      <c r="J448" s="496"/>
      <c r="K448" s="496"/>
      <c r="L448" s="496"/>
      <c r="M448" s="483"/>
      <c r="N448" s="483"/>
      <c r="O448" s="483"/>
      <c r="P448" s="483"/>
      <c r="Q448" s="483"/>
      <c r="R448" s="483"/>
      <c r="S448" s="483"/>
      <c r="T448" s="483"/>
      <c r="U448" s="483"/>
      <c r="V448" s="483"/>
    </row>
    <row r="449" spans="1:22" ht="15.75" customHeight="1">
      <c r="A449" s="479"/>
      <c r="B449" s="479"/>
      <c r="C449" s="479"/>
      <c r="D449" s="496"/>
      <c r="E449" s="496"/>
      <c r="F449" s="496"/>
      <c r="G449" s="496"/>
      <c r="H449" s="496"/>
      <c r="I449" s="496"/>
      <c r="J449" s="496"/>
      <c r="K449" s="496"/>
      <c r="L449" s="496"/>
      <c r="M449" s="483"/>
      <c r="N449" s="483"/>
      <c r="O449" s="483"/>
      <c r="P449" s="483"/>
      <c r="Q449" s="483"/>
      <c r="R449" s="483"/>
      <c r="S449" s="483"/>
      <c r="T449" s="483"/>
      <c r="U449" s="483"/>
      <c r="V449" s="483"/>
    </row>
    <row r="450" spans="1:22" ht="15.75" customHeight="1">
      <c r="A450" s="479"/>
      <c r="B450" s="479"/>
      <c r="C450" s="479"/>
      <c r="D450" s="496"/>
      <c r="E450" s="496"/>
      <c r="F450" s="496"/>
      <c r="G450" s="496"/>
      <c r="H450" s="496"/>
      <c r="I450" s="496"/>
      <c r="J450" s="496"/>
      <c r="K450" s="496"/>
      <c r="L450" s="496"/>
      <c r="M450" s="483"/>
      <c r="N450" s="483"/>
      <c r="O450" s="483"/>
      <c r="P450" s="483"/>
      <c r="Q450" s="483"/>
      <c r="R450" s="483"/>
      <c r="S450" s="483"/>
      <c r="T450" s="483"/>
      <c r="U450" s="483"/>
      <c r="V450" s="483"/>
    </row>
    <row r="451" spans="1:22" ht="15.75" customHeight="1">
      <c r="A451" s="479"/>
      <c r="B451" s="479"/>
      <c r="C451" s="479"/>
      <c r="D451" s="496"/>
      <c r="E451" s="496"/>
      <c r="F451" s="496"/>
      <c r="G451" s="496"/>
      <c r="H451" s="496"/>
      <c r="I451" s="496"/>
      <c r="J451" s="496"/>
      <c r="K451" s="496"/>
      <c r="L451" s="496"/>
      <c r="M451" s="483"/>
      <c r="N451" s="483"/>
      <c r="O451" s="483"/>
      <c r="P451" s="483"/>
      <c r="Q451" s="483"/>
      <c r="R451" s="483"/>
      <c r="S451" s="483"/>
      <c r="T451" s="483"/>
      <c r="U451" s="483"/>
      <c r="V451" s="483"/>
    </row>
    <row r="452" spans="1:22" ht="15.75" customHeight="1">
      <c r="A452" s="479"/>
      <c r="B452" s="479"/>
      <c r="C452" s="479"/>
      <c r="D452" s="496"/>
      <c r="E452" s="496"/>
      <c r="F452" s="496"/>
      <c r="G452" s="496"/>
      <c r="H452" s="496"/>
      <c r="I452" s="496"/>
      <c r="J452" s="496"/>
      <c r="K452" s="496"/>
      <c r="L452" s="496"/>
      <c r="M452" s="483"/>
      <c r="N452" s="483"/>
      <c r="O452" s="483"/>
      <c r="P452" s="483"/>
      <c r="Q452" s="483"/>
      <c r="R452" s="483"/>
      <c r="S452" s="483"/>
      <c r="T452" s="483"/>
      <c r="U452" s="483"/>
      <c r="V452" s="483"/>
    </row>
    <row r="453" spans="1:22" ht="15.75" customHeight="1">
      <c r="A453" s="479"/>
      <c r="B453" s="479"/>
      <c r="C453" s="479"/>
      <c r="D453" s="496"/>
      <c r="E453" s="496"/>
      <c r="F453" s="496"/>
      <c r="G453" s="496"/>
      <c r="H453" s="496"/>
      <c r="I453" s="496"/>
      <c r="J453" s="496"/>
      <c r="K453" s="496"/>
      <c r="L453" s="496"/>
      <c r="M453" s="483"/>
      <c r="N453" s="483"/>
      <c r="O453" s="483"/>
      <c r="P453" s="483"/>
      <c r="Q453" s="483"/>
      <c r="R453" s="483"/>
      <c r="S453" s="483"/>
      <c r="T453" s="483"/>
      <c r="U453" s="483"/>
      <c r="V453" s="483"/>
    </row>
    <row r="454" spans="1:22" ht="15.75" customHeight="1">
      <c r="A454" s="479"/>
      <c r="B454" s="479"/>
      <c r="C454" s="479"/>
      <c r="D454" s="496"/>
      <c r="E454" s="496"/>
      <c r="F454" s="496"/>
      <c r="G454" s="496"/>
      <c r="H454" s="496"/>
      <c r="I454" s="496"/>
      <c r="J454" s="496"/>
      <c r="K454" s="496"/>
      <c r="L454" s="496"/>
      <c r="M454" s="483"/>
      <c r="N454" s="483"/>
      <c r="O454" s="483"/>
      <c r="P454" s="483"/>
      <c r="Q454" s="483"/>
      <c r="R454" s="483"/>
      <c r="S454" s="483"/>
      <c r="T454" s="483"/>
      <c r="U454" s="483"/>
      <c r="V454" s="483"/>
    </row>
    <row r="455" spans="1:22" ht="15.75" customHeight="1">
      <c r="A455" s="479"/>
      <c r="B455" s="479"/>
      <c r="C455" s="479"/>
      <c r="D455" s="496"/>
      <c r="E455" s="496"/>
      <c r="F455" s="496"/>
      <c r="G455" s="496"/>
      <c r="H455" s="496"/>
      <c r="I455" s="496"/>
      <c r="J455" s="496"/>
      <c r="K455" s="496"/>
      <c r="L455" s="496"/>
      <c r="M455" s="483"/>
      <c r="N455" s="483"/>
      <c r="O455" s="483"/>
      <c r="P455" s="483"/>
      <c r="Q455" s="483"/>
      <c r="R455" s="483"/>
      <c r="S455" s="483"/>
      <c r="T455" s="483"/>
      <c r="U455" s="483"/>
      <c r="V455" s="483"/>
    </row>
    <row r="456" spans="1:22" ht="15.75" customHeight="1">
      <c r="A456" s="479"/>
      <c r="B456" s="479"/>
      <c r="C456" s="479"/>
      <c r="D456" s="496"/>
      <c r="E456" s="496"/>
      <c r="F456" s="496"/>
      <c r="G456" s="496"/>
      <c r="H456" s="496"/>
      <c r="I456" s="496"/>
      <c r="J456" s="496"/>
      <c r="K456" s="496"/>
      <c r="L456" s="496"/>
      <c r="M456" s="483"/>
      <c r="N456" s="483"/>
      <c r="O456" s="483"/>
      <c r="P456" s="483"/>
      <c r="Q456" s="483"/>
      <c r="R456" s="483"/>
      <c r="S456" s="483"/>
      <c r="T456" s="483"/>
      <c r="U456" s="483"/>
      <c r="V456" s="483"/>
    </row>
    <row r="457" spans="1:22" ht="15.75" customHeight="1">
      <c r="A457" s="479"/>
      <c r="B457" s="479"/>
      <c r="C457" s="479"/>
      <c r="D457" s="496"/>
      <c r="E457" s="496"/>
      <c r="F457" s="496"/>
      <c r="G457" s="496"/>
      <c r="H457" s="496"/>
      <c r="I457" s="496"/>
      <c r="J457" s="496"/>
      <c r="K457" s="496"/>
      <c r="L457" s="496"/>
      <c r="M457" s="483"/>
      <c r="N457" s="483"/>
      <c r="O457" s="483"/>
      <c r="P457" s="483"/>
      <c r="Q457" s="483"/>
      <c r="R457" s="483"/>
      <c r="S457" s="483"/>
      <c r="T457" s="483"/>
      <c r="U457" s="483"/>
      <c r="V457" s="483"/>
    </row>
    <row r="458" spans="1:22" ht="15.75" customHeight="1">
      <c r="A458" s="479"/>
      <c r="B458" s="479"/>
      <c r="C458" s="479"/>
      <c r="D458" s="496"/>
      <c r="E458" s="496"/>
      <c r="F458" s="496"/>
      <c r="G458" s="496"/>
      <c r="H458" s="496"/>
      <c r="I458" s="496"/>
      <c r="J458" s="496"/>
      <c r="K458" s="496"/>
      <c r="L458" s="496"/>
      <c r="M458" s="483"/>
      <c r="N458" s="483"/>
      <c r="O458" s="483"/>
      <c r="P458" s="483"/>
      <c r="Q458" s="483"/>
      <c r="R458" s="483"/>
      <c r="S458" s="483"/>
      <c r="T458" s="483"/>
      <c r="U458" s="483"/>
      <c r="V458" s="483"/>
    </row>
    <row r="459" spans="1:22" ht="15.75" customHeight="1">
      <c r="A459" s="479"/>
      <c r="B459" s="479"/>
      <c r="C459" s="479"/>
      <c r="D459" s="496"/>
      <c r="E459" s="496"/>
      <c r="F459" s="496"/>
      <c r="G459" s="496"/>
      <c r="H459" s="496"/>
      <c r="I459" s="496"/>
      <c r="J459" s="496"/>
      <c r="K459" s="496"/>
      <c r="L459" s="496"/>
      <c r="M459" s="483"/>
      <c r="N459" s="483"/>
      <c r="O459" s="483"/>
      <c r="P459" s="483"/>
      <c r="Q459" s="483"/>
      <c r="R459" s="483"/>
      <c r="S459" s="483"/>
      <c r="T459" s="483"/>
      <c r="U459" s="483"/>
      <c r="V459" s="483"/>
    </row>
    <row r="460" spans="1:22" ht="15.75" customHeight="1">
      <c r="A460" s="479"/>
      <c r="B460" s="479"/>
      <c r="C460" s="479"/>
      <c r="D460" s="496"/>
      <c r="E460" s="496"/>
      <c r="F460" s="496"/>
      <c r="G460" s="496"/>
      <c r="H460" s="496"/>
      <c r="I460" s="496"/>
      <c r="J460" s="496"/>
      <c r="K460" s="496"/>
      <c r="L460" s="496"/>
      <c r="M460" s="483"/>
      <c r="N460" s="483"/>
      <c r="O460" s="483"/>
      <c r="P460" s="483"/>
      <c r="Q460" s="483"/>
      <c r="R460" s="483"/>
      <c r="S460" s="483"/>
      <c r="T460" s="483"/>
      <c r="U460" s="483"/>
      <c r="V460" s="483"/>
    </row>
    <row r="461" spans="1:22" ht="15.75" customHeight="1">
      <c r="A461" s="479"/>
      <c r="B461" s="479"/>
      <c r="C461" s="479"/>
      <c r="D461" s="496"/>
      <c r="E461" s="496"/>
      <c r="F461" s="496"/>
      <c r="G461" s="496"/>
      <c r="H461" s="496"/>
      <c r="I461" s="496"/>
      <c r="J461" s="496"/>
      <c r="K461" s="496"/>
      <c r="L461" s="496"/>
      <c r="M461" s="483"/>
      <c r="N461" s="483"/>
      <c r="O461" s="483"/>
      <c r="P461" s="483"/>
      <c r="Q461" s="483"/>
      <c r="R461" s="483"/>
      <c r="S461" s="483"/>
      <c r="T461" s="483"/>
      <c r="U461" s="483"/>
      <c r="V461" s="483"/>
    </row>
    <row r="462" spans="1:22" ht="15.75" customHeight="1">
      <c r="A462" s="479"/>
      <c r="B462" s="479"/>
      <c r="C462" s="479"/>
      <c r="D462" s="496"/>
      <c r="E462" s="496"/>
      <c r="F462" s="496"/>
      <c r="G462" s="496"/>
      <c r="H462" s="496"/>
      <c r="I462" s="496"/>
      <c r="J462" s="496"/>
      <c r="K462" s="496"/>
      <c r="L462" s="496"/>
      <c r="M462" s="483"/>
      <c r="N462" s="483"/>
      <c r="O462" s="483"/>
      <c r="P462" s="483"/>
      <c r="Q462" s="483"/>
      <c r="R462" s="483"/>
      <c r="S462" s="483"/>
      <c r="T462" s="483"/>
      <c r="U462" s="483"/>
      <c r="V462" s="483"/>
    </row>
    <row r="463" spans="1:22" ht="15.75" customHeight="1">
      <c r="A463" s="479"/>
      <c r="B463" s="479"/>
      <c r="C463" s="479"/>
      <c r="D463" s="496"/>
      <c r="E463" s="496"/>
      <c r="F463" s="496"/>
      <c r="G463" s="496"/>
      <c r="H463" s="496"/>
      <c r="I463" s="496"/>
      <c r="J463" s="496"/>
      <c r="K463" s="496"/>
      <c r="L463" s="496"/>
      <c r="M463" s="483"/>
      <c r="N463" s="483"/>
      <c r="O463" s="483"/>
      <c r="P463" s="483"/>
      <c r="Q463" s="483"/>
      <c r="R463" s="483"/>
      <c r="S463" s="483"/>
      <c r="T463" s="483"/>
      <c r="U463" s="483"/>
      <c r="V463" s="483"/>
    </row>
    <row r="464" spans="1:22" ht="15.75" customHeight="1">
      <c r="A464" s="479"/>
      <c r="B464" s="479"/>
      <c r="C464" s="479"/>
      <c r="D464" s="496"/>
      <c r="E464" s="496"/>
      <c r="F464" s="496"/>
      <c r="G464" s="496"/>
      <c r="H464" s="496"/>
      <c r="I464" s="496"/>
      <c r="J464" s="496"/>
      <c r="K464" s="496"/>
      <c r="L464" s="496"/>
      <c r="M464" s="483"/>
      <c r="N464" s="483"/>
      <c r="O464" s="483"/>
      <c r="P464" s="483"/>
      <c r="Q464" s="483"/>
      <c r="R464" s="483"/>
      <c r="S464" s="483"/>
      <c r="T464" s="483"/>
      <c r="U464" s="483"/>
      <c r="V464" s="483"/>
    </row>
    <row r="465" spans="1:22" ht="15.75" customHeight="1">
      <c r="A465" s="479"/>
      <c r="B465" s="479"/>
      <c r="C465" s="479"/>
      <c r="D465" s="496"/>
      <c r="E465" s="496"/>
      <c r="F465" s="496"/>
      <c r="G465" s="496"/>
      <c r="H465" s="496"/>
      <c r="I465" s="496"/>
      <c r="J465" s="496"/>
      <c r="K465" s="496"/>
      <c r="L465" s="496"/>
      <c r="M465" s="483"/>
      <c r="N465" s="483"/>
      <c r="O465" s="483"/>
      <c r="P465" s="483"/>
      <c r="Q465" s="483"/>
      <c r="R465" s="483"/>
      <c r="S465" s="483"/>
      <c r="T465" s="483"/>
      <c r="U465" s="483"/>
      <c r="V465" s="483"/>
    </row>
    <row r="466" spans="1:22" ht="15.75" customHeight="1">
      <c r="A466" s="479"/>
      <c r="B466" s="479"/>
      <c r="C466" s="479"/>
      <c r="D466" s="496"/>
      <c r="E466" s="496"/>
      <c r="F466" s="496"/>
      <c r="G466" s="496"/>
      <c r="H466" s="496"/>
      <c r="I466" s="496"/>
      <c r="J466" s="496"/>
      <c r="K466" s="496"/>
      <c r="L466" s="496"/>
      <c r="M466" s="483"/>
      <c r="N466" s="483"/>
      <c r="O466" s="483"/>
      <c r="P466" s="483"/>
      <c r="Q466" s="483"/>
      <c r="R466" s="483"/>
      <c r="S466" s="483"/>
      <c r="T466" s="483"/>
      <c r="U466" s="483"/>
      <c r="V466" s="483"/>
    </row>
    <row r="467" spans="1:22" ht="15.75" customHeight="1">
      <c r="A467" s="479"/>
      <c r="B467" s="479"/>
      <c r="C467" s="479"/>
      <c r="D467" s="496"/>
      <c r="E467" s="496"/>
      <c r="F467" s="496"/>
      <c r="G467" s="496"/>
      <c r="H467" s="496"/>
      <c r="I467" s="496"/>
      <c r="J467" s="496"/>
      <c r="K467" s="496"/>
      <c r="L467" s="496"/>
      <c r="M467" s="483"/>
      <c r="N467" s="483"/>
      <c r="O467" s="483"/>
      <c r="P467" s="483"/>
      <c r="Q467" s="483"/>
      <c r="R467" s="483"/>
      <c r="S467" s="483"/>
      <c r="T467" s="483"/>
      <c r="U467" s="483"/>
      <c r="V467" s="483"/>
    </row>
    <row r="468" spans="1:22" ht="15.75" customHeight="1">
      <c r="A468" s="479"/>
      <c r="B468" s="479"/>
      <c r="C468" s="479"/>
      <c r="D468" s="496"/>
      <c r="E468" s="496"/>
      <c r="F468" s="496"/>
      <c r="G468" s="496"/>
      <c r="H468" s="496"/>
      <c r="I468" s="496"/>
      <c r="J468" s="496"/>
      <c r="K468" s="496"/>
      <c r="L468" s="496"/>
      <c r="M468" s="483"/>
      <c r="N468" s="483"/>
      <c r="O468" s="483"/>
      <c r="P468" s="483"/>
      <c r="Q468" s="483"/>
      <c r="R468" s="483"/>
      <c r="S468" s="483"/>
      <c r="T468" s="483"/>
      <c r="U468" s="483"/>
      <c r="V468" s="483"/>
    </row>
    <row r="469" spans="1:22" ht="15.75" customHeight="1">
      <c r="A469" s="479"/>
      <c r="B469" s="479"/>
      <c r="C469" s="479"/>
      <c r="D469" s="496"/>
      <c r="E469" s="496"/>
      <c r="F469" s="496"/>
      <c r="G469" s="496"/>
      <c r="H469" s="496"/>
      <c r="I469" s="496"/>
      <c r="J469" s="496"/>
      <c r="K469" s="496"/>
      <c r="L469" s="496"/>
      <c r="M469" s="483"/>
      <c r="N469" s="483"/>
      <c r="O469" s="483"/>
      <c r="P469" s="483"/>
      <c r="Q469" s="483"/>
      <c r="R469" s="483"/>
      <c r="S469" s="483"/>
      <c r="T469" s="483"/>
      <c r="U469" s="483"/>
      <c r="V469" s="483"/>
    </row>
    <row r="470" spans="1:22" ht="15.75" customHeight="1">
      <c r="A470" s="479"/>
      <c r="B470" s="479"/>
      <c r="C470" s="479"/>
      <c r="D470" s="496"/>
      <c r="E470" s="496"/>
      <c r="F470" s="496"/>
      <c r="G470" s="496"/>
      <c r="H470" s="496"/>
      <c r="I470" s="496"/>
      <c r="J470" s="496"/>
      <c r="K470" s="496"/>
      <c r="L470" s="496"/>
      <c r="M470" s="483"/>
      <c r="N470" s="483"/>
      <c r="O470" s="483"/>
      <c r="P470" s="483"/>
      <c r="Q470" s="483"/>
      <c r="R470" s="483"/>
      <c r="S470" s="483"/>
      <c r="T470" s="483"/>
      <c r="U470" s="483"/>
      <c r="V470" s="483"/>
    </row>
    <row r="471" spans="1:22" ht="15.75" customHeight="1">
      <c r="A471" s="479"/>
      <c r="B471" s="479"/>
      <c r="C471" s="479"/>
      <c r="D471" s="496"/>
      <c r="E471" s="496"/>
      <c r="F471" s="496"/>
      <c r="G471" s="496"/>
      <c r="H471" s="496"/>
      <c r="I471" s="496"/>
      <c r="J471" s="496"/>
      <c r="K471" s="496"/>
      <c r="L471" s="496"/>
      <c r="M471" s="483"/>
      <c r="N471" s="483"/>
      <c r="O471" s="483"/>
      <c r="P471" s="483"/>
      <c r="Q471" s="483"/>
      <c r="R471" s="483"/>
      <c r="S471" s="483"/>
      <c r="T471" s="483"/>
      <c r="U471" s="483"/>
      <c r="V471" s="483"/>
    </row>
    <row r="472" spans="1:22" ht="15.75" customHeight="1">
      <c r="A472" s="479"/>
      <c r="B472" s="479"/>
      <c r="C472" s="479"/>
      <c r="D472" s="496"/>
      <c r="E472" s="496"/>
      <c r="F472" s="496"/>
      <c r="G472" s="496"/>
      <c r="H472" s="496"/>
      <c r="I472" s="496"/>
      <c r="J472" s="496"/>
      <c r="K472" s="496"/>
      <c r="L472" s="496"/>
      <c r="M472" s="483"/>
      <c r="N472" s="483"/>
      <c r="O472" s="483"/>
      <c r="P472" s="483"/>
      <c r="Q472" s="483"/>
      <c r="R472" s="483"/>
      <c r="S472" s="483"/>
      <c r="T472" s="483"/>
      <c r="U472" s="483"/>
      <c r="V472" s="483"/>
    </row>
    <row r="473" spans="1:22" ht="15.75" customHeight="1">
      <c r="A473" s="479"/>
      <c r="B473" s="479"/>
      <c r="C473" s="479"/>
      <c r="D473" s="496"/>
      <c r="E473" s="496"/>
      <c r="F473" s="496"/>
      <c r="G473" s="496"/>
      <c r="H473" s="496"/>
      <c r="I473" s="496"/>
      <c r="J473" s="496"/>
      <c r="K473" s="496"/>
      <c r="L473" s="496"/>
      <c r="M473" s="483"/>
      <c r="N473" s="483"/>
      <c r="O473" s="483"/>
      <c r="P473" s="483"/>
      <c r="Q473" s="483"/>
      <c r="R473" s="483"/>
      <c r="S473" s="483"/>
      <c r="T473" s="483"/>
      <c r="U473" s="483"/>
      <c r="V473" s="483"/>
    </row>
    <row r="474" spans="1:22" ht="15.75" customHeight="1">
      <c r="A474" s="479"/>
      <c r="B474" s="479"/>
      <c r="C474" s="479"/>
      <c r="D474" s="496"/>
      <c r="E474" s="496"/>
      <c r="F474" s="496"/>
      <c r="G474" s="496"/>
      <c r="H474" s="496"/>
      <c r="I474" s="496"/>
      <c r="J474" s="496"/>
      <c r="K474" s="496"/>
      <c r="L474" s="496"/>
      <c r="M474" s="483"/>
      <c r="N474" s="483"/>
      <c r="O474" s="483"/>
      <c r="P474" s="483"/>
      <c r="Q474" s="483"/>
      <c r="R474" s="483"/>
      <c r="S474" s="483"/>
      <c r="T474" s="483"/>
      <c r="U474" s="483"/>
      <c r="V474" s="483"/>
    </row>
    <row r="475" spans="1:22" ht="15.75" customHeight="1">
      <c r="A475" s="479"/>
      <c r="B475" s="479"/>
      <c r="C475" s="479"/>
      <c r="D475" s="496"/>
      <c r="E475" s="496"/>
      <c r="F475" s="496"/>
      <c r="G475" s="496"/>
      <c r="H475" s="496"/>
      <c r="I475" s="496"/>
      <c r="J475" s="496"/>
      <c r="K475" s="496"/>
      <c r="L475" s="496"/>
      <c r="M475" s="483"/>
      <c r="N475" s="483"/>
      <c r="O475" s="483"/>
      <c r="P475" s="483"/>
      <c r="Q475" s="483"/>
      <c r="R475" s="483"/>
      <c r="S475" s="483"/>
      <c r="T475" s="483"/>
      <c r="U475" s="483"/>
      <c r="V475" s="483"/>
    </row>
    <row r="476" spans="1:22" ht="15.75" customHeight="1">
      <c r="A476" s="479"/>
      <c r="B476" s="479"/>
      <c r="C476" s="479"/>
      <c r="D476" s="496"/>
      <c r="E476" s="496"/>
      <c r="F476" s="496"/>
      <c r="G476" s="496"/>
      <c r="H476" s="496"/>
      <c r="I476" s="496"/>
      <c r="J476" s="496"/>
      <c r="K476" s="496"/>
      <c r="L476" s="496"/>
      <c r="M476" s="483"/>
      <c r="N476" s="483"/>
      <c r="O476" s="483"/>
      <c r="P476" s="483"/>
      <c r="Q476" s="483"/>
      <c r="R476" s="483"/>
      <c r="S476" s="483"/>
      <c r="T476" s="483"/>
      <c r="U476" s="483"/>
      <c r="V476" s="483"/>
    </row>
    <row r="477" spans="1:22" ht="15.75" customHeight="1">
      <c r="A477" s="479"/>
      <c r="B477" s="479"/>
      <c r="C477" s="479"/>
      <c r="D477" s="496"/>
      <c r="E477" s="496"/>
      <c r="F477" s="496"/>
      <c r="G477" s="496"/>
      <c r="H477" s="496"/>
      <c r="I477" s="496"/>
      <c r="J477" s="496"/>
      <c r="K477" s="496"/>
      <c r="L477" s="496"/>
      <c r="M477" s="483"/>
      <c r="N477" s="483"/>
      <c r="O477" s="483"/>
      <c r="P477" s="483"/>
      <c r="Q477" s="483"/>
      <c r="R477" s="483"/>
      <c r="S477" s="483"/>
      <c r="T477" s="483"/>
      <c r="U477" s="483"/>
      <c r="V477" s="483"/>
    </row>
    <row r="478" spans="1:22" ht="15.75" customHeight="1">
      <c r="A478" s="479"/>
      <c r="B478" s="479"/>
      <c r="C478" s="479"/>
      <c r="D478" s="496"/>
      <c r="E478" s="496"/>
      <c r="F478" s="496"/>
      <c r="G478" s="496"/>
      <c r="H478" s="496"/>
      <c r="I478" s="496"/>
      <c r="J478" s="496"/>
      <c r="K478" s="496"/>
      <c r="L478" s="496"/>
      <c r="M478" s="483"/>
      <c r="N478" s="483"/>
      <c r="O478" s="483"/>
      <c r="P478" s="483"/>
      <c r="Q478" s="483"/>
      <c r="R478" s="483"/>
      <c r="S478" s="483"/>
      <c r="T478" s="483"/>
      <c r="U478" s="483"/>
      <c r="V478" s="483"/>
    </row>
    <row r="479" spans="1:22" ht="15.75" customHeight="1">
      <c r="A479" s="479"/>
      <c r="B479" s="479"/>
      <c r="C479" s="479"/>
      <c r="D479" s="496"/>
      <c r="E479" s="496"/>
      <c r="F479" s="496"/>
      <c r="G479" s="496"/>
      <c r="H479" s="496"/>
      <c r="I479" s="496"/>
      <c r="J479" s="496"/>
      <c r="K479" s="496"/>
      <c r="L479" s="496"/>
      <c r="M479" s="483"/>
      <c r="N479" s="483"/>
      <c r="O479" s="483"/>
      <c r="P479" s="483"/>
      <c r="Q479" s="483"/>
      <c r="R479" s="483"/>
      <c r="S479" s="483"/>
      <c r="T479" s="483"/>
      <c r="U479" s="483"/>
      <c r="V479" s="483"/>
    </row>
    <row r="480" spans="1:22" ht="15.75" customHeight="1">
      <c r="A480" s="479"/>
      <c r="B480" s="479"/>
      <c r="C480" s="479"/>
      <c r="D480" s="496"/>
      <c r="E480" s="496"/>
      <c r="F480" s="496"/>
      <c r="G480" s="496"/>
      <c r="H480" s="496"/>
      <c r="I480" s="496"/>
      <c r="J480" s="496"/>
      <c r="K480" s="496"/>
      <c r="L480" s="496"/>
      <c r="M480" s="483"/>
      <c r="N480" s="483"/>
      <c r="O480" s="483"/>
      <c r="P480" s="483"/>
      <c r="Q480" s="483"/>
      <c r="R480" s="483"/>
      <c r="S480" s="483"/>
      <c r="T480" s="483"/>
      <c r="U480" s="483"/>
      <c r="V480" s="483"/>
    </row>
    <row r="481" spans="1:22" ht="15.75" customHeight="1">
      <c r="A481" s="479"/>
      <c r="B481" s="479"/>
      <c r="C481" s="479"/>
      <c r="D481" s="496"/>
      <c r="E481" s="496"/>
      <c r="F481" s="496"/>
      <c r="G481" s="496"/>
      <c r="H481" s="496"/>
      <c r="I481" s="496"/>
      <c r="J481" s="496"/>
      <c r="K481" s="496"/>
      <c r="L481" s="496"/>
      <c r="M481" s="483"/>
      <c r="N481" s="483"/>
      <c r="O481" s="483"/>
      <c r="P481" s="483"/>
      <c r="Q481" s="483"/>
      <c r="R481" s="483"/>
      <c r="S481" s="483"/>
      <c r="T481" s="483"/>
      <c r="U481" s="483"/>
      <c r="V481" s="483"/>
    </row>
    <row r="482" spans="1:22" ht="15.75" customHeight="1">
      <c r="A482" s="479"/>
      <c r="B482" s="479"/>
      <c r="C482" s="479"/>
      <c r="D482" s="496"/>
      <c r="E482" s="496"/>
      <c r="F482" s="496"/>
      <c r="G482" s="496"/>
      <c r="H482" s="496"/>
      <c r="I482" s="496"/>
      <c r="J482" s="496"/>
      <c r="K482" s="496"/>
      <c r="L482" s="496"/>
      <c r="M482" s="483"/>
      <c r="N482" s="483"/>
      <c r="O482" s="483"/>
      <c r="P482" s="483"/>
      <c r="Q482" s="483"/>
      <c r="R482" s="483"/>
      <c r="S482" s="483"/>
      <c r="T482" s="483"/>
      <c r="U482" s="483"/>
      <c r="V482" s="483"/>
    </row>
    <row r="483" spans="1:22" ht="15.75" customHeight="1">
      <c r="A483" s="479"/>
      <c r="B483" s="479"/>
      <c r="C483" s="479"/>
      <c r="D483" s="496"/>
      <c r="E483" s="496"/>
      <c r="F483" s="496"/>
      <c r="G483" s="496"/>
      <c r="H483" s="496"/>
      <c r="I483" s="496"/>
      <c r="J483" s="496"/>
      <c r="K483" s="496"/>
      <c r="L483" s="496"/>
      <c r="M483" s="483"/>
      <c r="N483" s="483"/>
      <c r="O483" s="483"/>
      <c r="P483" s="483"/>
      <c r="Q483" s="483"/>
      <c r="R483" s="483"/>
      <c r="S483" s="483"/>
      <c r="T483" s="483"/>
      <c r="U483" s="483"/>
      <c r="V483" s="483"/>
    </row>
    <row r="484" spans="1:22" ht="15.75" customHeight="1">
      <c r="A484" s="479"/>
      <c r="B484" s="479"/>
      <c r="C484" s="479"/>
      <c r="D484" s="496"/>
      <c r="E484" s="496"/>
      <c r="F484" s="496"/>
      <c r="G484" s="496"/>
      <c r="H484" s="496"/>
      <c r="I484" s="496"/>
      <c r="J484" s="496"/>
      <c r="K484" s="496"/>
      <c r="L484" s="496"/>
      <c r="M484" s="483"/>
      <c r="N484" s="483"/>
      <c r="O484" s="483"/>
      <c r="P484" s="483"/>
      <c r="Q484" s="483"/>
      <c r="R484" s="483"/>
      <c r="S484" s="483"/>
      <c r="T484" s="483"/>
      <c r="U484" s="483"/>
      <c r="V484" s="483"/>
    </row>
    <row r="485" spans="1:22" ht="15.75" customHeight="1">
      <c r="A485" s="479"/>
      <c r="B485" s="479"/>
      <c r="C485" s="479"/>
      <c r="D485" s="496"/>
      <c r="E485" s="496"/>
      <c r="F485" s="496"/>
      <c r="G485" s="496"/>
      <c r="H485" s="496"/>
      <c r="I485" s="496"/>
      <c r="J485" s="496"/>
      <c r="K485" s="496"/>
      <c r="L485" s="496"/>
      <c r="M485" s="483"/>
      <c r="N485" s="483"/>
      <c r="O485" s="483"/>
      <c r="P485" s="483"/>
      <c r="Q485" s="483"/>
      <c r="R485" s="483"/>
      <c r="S485" s="483"/>
      <c r="T485" s="483"/>
      <c r="U485" s="483"/>
      <c r="V485" s="483"/>
    </row>
    <row r="486" spans="1:22" ht="15.75" customHeight="1">
      <c r="A486" s="479"/>
      <c r="B486" s="479"/>
      <c r="C486" s="479"/>
      <c r="D486" s="496"/>
      <c r="E486" s="496"/>
      <c r="F486" s="496"/>
      <c r="G486" s="496"/>
      <c r="H486" s="496"/>
      <c r="I486" s="496"/>
      <c r="J486" s="496"/>
      <c r="K486" s="496"/>
      <c r="L486" s="496"/>
      <c r="M486" s="483"/>
      <c r="N486" s="483"/>
      <c r="O486" s="483"/>
      <c r="P486" s="483"/>
      <c r="Q486" s="483"/>
      <c r="R486" s="483"/>
      <c r="S486" s="483"/>
      <c r="T486" s="483"/>
      <c r="U486" s="483"/>
      <c r="V486" s="483"/>
    </row>
    <row r="487" spans="1:22" ht="15.75" customHeight="1">
      <c r="A487" s="479"/>
      <c r="B487" s="479"/>
      <c r="C487" s="479"/>
      <c r="D487" s="496"/>
      <c r="E487" s="496"/>
      <c r="F487" s="496"/>
      <c r="G487" s="496"/>
      <c r="H487" s="496"/>
      <c r="I487" s="496"/>
      <c r="J487" s="496"/>
      <c r="K487" s="496"/>
      <c r="L487" s="496"/>
      <c r="M487" s="483"/>
      <c r="N487" s="483"/>
      <c r="O487" s="483"/>
      <c r="P487" s="483"/>
      <c r="Q487" s="483"/>
      <c r="R487" s="483"/>
      <c r="S487" s="483"/>
      <c r="T487" s="483"/>
      <c r="U487" s="483"/>
      <c r="V487" s="483"/>
    </row>
    <row r="488" spans="1:22" ht="15.75" customHeight="1">
      <c r="A488" s="479"/>
      <c r="B488" s="479"/>
      <c r="C488" s="479"/>
      <c r="D488" s="496"/>
      <c r="E488" s="496"/>
      <c r="F488" s="496"/>
      <c r="G488" s="496"/>
      <c r="H488" s="496"/>
      <c r="I488" s="496"/>
      <c r="J488" s="496"/>
      <c r="K488" s="496"/>
      <c r="L488" s="496"/>
      <c r="M488" s="483"/>
      <c r="N488" s="483"/>
      <c r="O488" s="483"/>
      <c r="P488" s="483"/>
      <c r="Q488" s="483"/>
      <c r="R488" s="483"/>
      <c r="S488" s="483"/>
      <c r="T488" s="483"/>
      <c r="U488" s="483"/>
      <c r="V488" s="483"/>
    </row>
    <row r="489" spans="1:22" ht="15.75" customHeight="1">
      <c r="A489" s="479"/>
      <c r="B489" s="479"/>
      <c r="C489" s="479"/>
      <c r="D489" s="496"/>
      <c r="E489" s="496"/>
      <c r="F489" s="496"/>
      <c r="G489" s="496"/>
      <c r="H489" s="496"/>
      <c r="I489" s="496"/>
      <c r="J489" s="496"/>
      <c r="K489" s="496"/>
      <c r="L489" s="496"/>
      <c r="M489" s="483"/>
      <c r="N489" s="483"/>
      <c r="O489" s="483"/>
      <c r="P489" s="483"/>
      <c r="Q489" s="483"/>
      <c r="R489" s="483"/>
      <c r="S489" s="483"/>
      <c r="T489" s="483"/>
      <c r="U489" s="483"/>
      <c r="V489" s="483"/>
    </row>
    <row r="490" spans="1:22" ht="15.75" customHeight="1">
      <c r="A490" s="479"/>
      <c r="B490" s="479"/>
      <c r="C490" s="479"/>
      <c r="D490" s="496"/>
      <c r="E490" s="496"/>
      <c r="F490" s="496"/>
      <c r="G490" s="496"/>
      <c r="H490" s="496"/>
      <c r="I490" s="496"/>
      <c r="J490" s="496"/>
      <c r="K490" s="496"/>
      <c r="L490" s="496"/>
      <c r="M490" s="483"/>
      <c r="N490" s="483"/>
      <c r="O490" s="483"/>
      <c r="P490" s="483"/>
      <c r="Q490" s="483"/>
      <c r="R490" s="483"/>
      <c r="S490" s="483"/>
      <c r="T490" s="483"/>
      <c r="U490" s="483"/>
      <c r="V490" s="483"/>
    </row>
    <row r="491" spans="1:22" ht="15.75" customHeight="1">
      <c r="A491" s="479"/>
      <c r="B491" s="479"/>
      <c r="C491" s="479"/>
      <c r="D491" s="496"/>
      <c r="E491" s="496"/>
      <c r="F491" s="496"/>
      <c r="G491" s="496"/>
      <c r="H491" s="496"/>
      <c r="I491" s="496"/>
      <c r="J491" s="496"/>
      <c r="K491" s="496"/>
      <c r="L491" s="496"/>
      <c r="M491" s="483"/>
      <c r="N491" s="483"/>
      <c r="O491" s="483"/>
      <c r="P491" s="483"/>
      <c r="Q491" s="483"/>
      <c r="R491" s="483"/>
      <c r="S491" s="483"/>
      <c r="T491" s="483"/>
      <c r="U491" s="483"/>
      <c r="V491" s="483"/>
    </row>
    <row r="492" spans="1:22" ht="15.75" customHeight="1">
      <c r="A492" s="479"/>
      <c r="B492" s="479"/>
      <c r="C492" s="479"/>
      <c r="D492" s="496"/>
      <c r="E492" s="496"/>
      <c r="F492" s="496"/>
      <c r="G492" s="496"/>
      <c r="H492" s="496"/>
      <c r="I492" s="496"/>
      <c r="J492" s="496"/>
      <c r="K492" s="496"/>
      <c r="L492" s="496"/>
      <c r="M492" s="483"/>
      <c r="N492" s="483"/>
      <c r="O492" s="483"/>
      <c r="P492" s="483"/>
      <c r="Q492" s="483"/>
      <c r="R492" s="483"/>
      <c r="S492" s="483"/>
      <c r="T492" s="483"/>
      <c r="U492" s="483"/>
      <c r="V492" s="483"/>
    </row>
    <row r="493" spans="1:22" ht="15.75" customHeight="1">
      <c r="A493" s="479"/>
      <c r="B493" s="479"/>
      <c r="C493" s="479"/>
      <c r="D493" s="496"/>
      <c r="E493" s="496"/>
      <c r="F493" s="496"/>
      <c r="G493" s="496"/>
      <c r="H493" s="496"/>
      <c r="I493" s="496"/>
      <c r="J493" s="496"/>
      <c r="K493" s="496"/>
      <c r="L493" s="496"/>
      <c r="M493" s="483"/>
      <c r="N493" s="483"/>
      <c r="O493" s="483"/>
      <c r="P493" s="483"/>
      <c r="Q493" s="483"/>
      <c r="R493" s="483"/>
      <c r="S493" s="483"/>
      <c r="T493" s="483"/>
      <c r="U493" s="483"/>
      <c r="V493" s="483"/>
    </row>
    <row r="494" spans="1:22" ht="15.75" customHeight="1">
      <c r="A494" s="479"/>
      <c r="B494" s="479"/>
      <c r="C494" s="479"/>
      <c r="D494" s="496"/>
      <c r="E494" s="496"/>
      <c r="F494" s="496"/>
      <c r="G494" s="496"/>
      <c r="H494" s="496"/>
      <c r="I494" s="496"/>
      <c r="J494" s="496"/>
      <c r="K494" s="496"/>
      <c r="L494" s="496"/>
      <c r="M494" s="483"/>
      <c r="N494" s="483"/>
      <c r="O494" s="483"/>
      <c r="P494" s="483"/>
      <c r="Q494" s="483"/>
      <c r="R494" s="483"/>
      <c r="S494" s="483"/>
      <c r="T494" s="483"/>
      <c r="U494" s="483"/>
      <c r="V494" s="483"/>
    </row>
    <row r="495" spans="1:22" ht="15.75" customHeight="1">
      <c r="A495" s="479"/>
      <c r="B495" s="479"/>
      <c r="C495" s="479"/>
      <c r="D495" s="496"/>
      <c r="E495" s="496"/>
      <c r="F495" s="496"/>
      <c r="G495" s="496"/>
      <c r="H495" s="496"/>
      <c r="I495" s="496"/>
      <c r="J495" s="496"/>
      <c r="K495" s="496"/>
      <c r="L495" s="496"/>
      <c r="M495" s="483"/>
      <c r="N495" s="483"/>
      <c r="O495" s="483"/>
      <c r="P495" s="483"/>
      <c r="Q495" s="483"/>
      <c r="R495" s="483"/>
      <c r="S495" s="483"/>
      <c r="T495" s="483"/>
      <c r="U495" s="483"/>
      <c r="V495" s="483"/>
    </row>
    <row r="496" spans="1:22" ht="15.75" customHeight="1">
      <c r="A496" s="479"/>
      <c r="B496" s="479"/>
      <c r="C496" s="479"/>
      <c r="D496" s="496"/>
      <c r="E496" s="496"/>
      <c r="F496" s="496"/>
      <c r="G496" s="496"/>
      <c r="H496" s="496"/>
      <c r="I496" s="496"/>
      <c r="J496" s="496"/>
      <c r="K496" s="496"/>
      <c r="L496" s="496"/>
      <c r="M496" s="483"/>
      <c r="N496" s="483"/>
      <c r="O496" s="483"/>
      <c r="P496" s="483"/>
      <c r="Q496" s="483"/>
      <c r="R496" s="483"/>
      <c r="S496" s="483"/>
      <c r="T496" s="483"/>
      <c r="U496" s="483"/>
      <c r="V496" s="483"/>
    </row>
    <row r="497" spans="1:22" ht="15.75" customHeight="1">
      <c r="A497" s="479"/>
      <c r="B497" s="479"/>
      <c r="C497" s="479"/>
      <c r="D497" s="496"/>
      <c r="E497" s="496"/>
      <c r="F497" s="496"/>
      <c r="G497" s="496"/>
      <c r="H497" s="496"/>
      <c r="I497" s="496"/>
      <c r="J497" s="496"/>
      <c r="K497" s="496"/>
      <c r="L497" s="496"/>
      <c r="M497" s="483"/>
      <c r="N497" s="483"/>
      <c r="O497" s="483"/>
      <c r="P497" s="483"/>
      <c r="Q497" s="483"/>
      <c r="R497" s="483"/>
      <c r="S497" s="483"/>
      <c r="T497" s="483"/>
      <c r="U497" s="483"/>
      <c r="V497" s="483"/>
    </row>
    <row r="498" spans="1:22" ht="15.75" customHeight="1">
      <c r="A498" s="479"/>
      <c r="B498" s="479"/>
      <c r="C498" s="479"/>
      <c r="D498" s="496"/>
      <c r="E498" s="496"/>
      <c r="F498" s="496"/>
      <c r="G498" s="496"/>
      <c r="H498" s="496"/>
      <c r="I498" s="496"/>
      <c r="J498" s="496"/>
      <c r="K498" s="496"/>
      <c r="L498" s="496"/>
      <c r="M498" s="483"/>
      <c r="N498" s="483"/>
      <c r="O498" s="483"/>
      <c r="P498" s="483"/>
      <c r="Q498" s="483"/>
      <c r="R498" s="483"/>
      <c r="S498" s="483"/>
      <c r="T498" s="483"/>
      <c r="U498" s="483"/>
      <c r="V498" s="483"/>
    </row>
    <row r="499" spans="1:22" ht="15.75" customHeight="1">
      <c r="A499" s="479"/>
      <c r="B499" s="479"/>
      <c r="C499" s="479"/>
      <c r="D499" s="496"/>
      <c r="E499" s="496"/>
      <c r="F499" s="496"/>
      <c r="G499" s="496"/>
      <c r="H499" s="496"/>
      <c r="I499" s="496"/>
      <c r="J499" s="496"/>
      <c r="K499" s="496"/>
      <c r="L499" s="496"/>
      <c r="M499" s="483"/>
      <c r="N499" s="483"/>
      <c r="O499" s="483"/>
      <c r="P499" s="483"/>
      <c r="Q499" s="483"/>
      <c r="R499" s="483"/>
      <c r="S499" s="483"/>
      <c r="T499" s="483"/>
      <c r="U499" s="483"/>
      <c r="V499" s="483"/>
    </row>
    <row r="500" spans="1:22" ht="15.75" customHeight="1">
      <c r="A500" s="479"/>
      <c r="B500" s="479"/>
      <c r="C500" s="479"/>
      <c r="D500" s="496"/>
      <c r="E500" s="496"/>
      <c r="F500" s="496"/>
      <c r="G500" s="496"/>
      <c r="H500" s="496"/>
      <c r="I500" s="496"/>
      <c r="J500" s="496"/>
      <c r="K500" s="496"/>
      <c r="L500" s="496"/>
      <c r="M500" s="483"/>
      <c r="N500" s="483"/>
      <c r="O500" s="483"/>
      <c r="P500" s="483"/>
      <c r="Q500" s="483"/>
      <c r="R500" s="483"/>
      <c r="S500" s="483"/>
      <c r="T500" s="483"/>
      <c r="U500" s="483"/>
      <c r="V500" s="483"/>
    </row>
    <row r="501" spans="1:22" ht="15.75" customHeight="1">
      <c r="A501" s="479"/>
      <c r="B501" s="479"/>
      <c r="C501" s="479"/>
      <c r="D501" s="496"/>
      <c r="E501" s="496"/>
      <c r="F501" s="496"/>
      <c r="G501" s="496"/>
      <c r="H501" s="496"/>
      <c r="I501" s="496"/>
      <c r="J501" s="496"/>
      <c r="K501" s="496"/>
      <c r="L501" s="496"/>
      <c r="M501" s="483"/>
      <c r="N501" s="483"/>
      <c r="O501" s="483"/>
      <c r="P501" s="483"/>
      <c r="Q501" s="483"/>
      <c r="R501" s="483"/>
      <c r="S501" s="483"/>
      <c r="T501" s="483"/>
      <c r="U501" s="483"/>
      <c r="V501" s="483"/>
    </row>
    <row r="502" spans="1:22" ht="15.75" customHeight="1">
      <c r="A502" s="479"/>
      <c r="B502" s="479"/>
      <c r="C502" s="479"/>
      <c r="D502" s="496"/>
      <c r="E502" s="496"/>
      <c r="F502" s="496"/>
      <c r="G502" s="496"/>
      <c r="H502" s="496"/>
      <c r="I502" s="496"/>
      <c r="J502" s="496"/>
      <c r="K502" s="496"/>
      <c r="L502" s="496"/>
      <c r="M502" s="483"/>
      <c r="N502" s="483"/>
      <c r="O502" s="483"/>
      <c r="P502" s="483"/>
      <c r="Q502" s="483"/>
      <c r="R502" s="483"/>
      <c r="S502" s="483"/>
      <c r="T502" s="483"/>
      <c r="U502" s="483"/>
      <c r="V502" s="483"/>
    </row>
    <row r="503" spans="1:22" ht="15.75" customHeight="1">
      <c r="A503" s="479"/>
      <c r="B503" s="479"/>
      <c r="C503" s="479"/>
      <c r="D503" s="496"/>
      <c r="E503" s="496"/>
      <c r="F503" s="496"/>
      <c r="G503" s="496"/>
      <c r="H503" s="496"/>
      <c r="I503" s="496"/>
      <c r="J503" s="496"/>
      <c r="K503" s="496"/>
      <c r="L503" s="496"/>
      <c r="M503" s="483"/>
      <c r="N503" s="483"/>
      <c r="O503" s="483"/>
      <c r="P503" s="483"/>
      <c r="Q503" s="483"/>
      <c r="R503" s="483"/>
      <c r="S503" s="483"/>
      <c r="T503" s="483"/>
      <c r="U503" s="483"/>
      <c r="V503" s="483"/>
    </row>
    <row r="504" spans="1:22" ht="15.75" customHeight="1">
      <c r="A504" s="479"/>
      <c r="B504" s="479"/>
      <c r="C504" s="479"/>
      <c r="D504" s="496"/>
      <c r="E504" s="496"/>
      <c r="F504" s="496"/>
      <c r="G504" s="496"/>
      <c r="H504" s="496"/>
      <c r="I504" s="496"/>
      <c r="J504" s="496"/>
      <c r="K504" s="496"/>
      <c r="L504" s="496"/>
      <c r="M504" s="483"/>
      <c r="N504" s="483"/>
      <c r="O504" s="483"/>
      <c r="P504" s="483"/>
      <c r="Q504" s="483"/>
      <c r="R504" s="483"/>
      <c r="S504" s="483"/>
      <c r="T504" s="483"/>
      <c r="U504" s="483"/>
      <c r="V504" s="483"/>
    </row>
    <row r="505" spans="1:22" ht="15.75" customHeight="1">
      <c r="A505" s="479"/>
      <c r="B505" s="479"/>
      <c r="C505" s="479"/>
      <c r="D505" s="496"/>
      <c r="E505" s="496"/>
      <c r="F505" s="496"/>
      <c r="G505" s="496"/>
      <c r="H505" s="496"/>
      <c r="I505" s="496"/>
      <c r="J505" s="496"/>
      <c r="K505" s="496"/>
      <c r="L505" s="496"/>
      <c r="M505" s="483"/>
      <c r="N505" s="483"/>
      <c r="O505" s="483"/>
      <c r="P505" s="483"/>
      <c r="Q505" s="483"/>
      <c r="R505" s="483"/>
      <c r="S505" s="483"/>
      <c r="T505" s="483"/>
      <c r="U505" s="483"/>
      <c r="V505" s="483"/>
    </row>
    <row r="506" spans="1:22" ht="15.75" customHeight="1">
      <c r="A506" s="479"/>
      <c r="B506" s="479"/>
      <c r="C506" s="479"/>
      <c r="D506" s="496"/>
      <c r="E506" s="496"/>
      <c r="F506" s="496"/>
      <c r="G506" s="496"/>
      <c r="H506" s="496"/>
      <c r="I506" s="496"/>
      <c r="J506" s="496"/>
      <c r="K506" s="496"/>
      <c r="L506" s="496"/>
      <c r="M506" s="483"/>
      <c r="N506" s="483"/>
      <c r="O506" s="483"/>
      <c r="P506" s="483"/>
      <c r="Q506" s="483"/>
      <c r="R506" s="483"/>
      <c r="S506" s="483"/>
      <c r="T506" s="483"/>
      <c r="U506" s="483"/>
      <c r="V506" s="483"/>
    </row>
    <row r="507" spans="1:22" ht="15.75" customHeight="1">
      <c r="A507" s="479"/>
      <c r="B507" s="479"/>
      <c r="C507" s="479"/>
      <c r="D507" s="496"/>
      <c r="E507" s="496"/>
      <c r="F507" s="496"/>
      <c r="G507" s="496"/>
      <c r="H507" s="496"/>
      <c r="I507" s="496"/>
      <c r="J507" s="496"/>
      <c r="K507" s="496"/>
      <c r="L507" s="496"/>
      <c r="M507" s="483"/>
      <c r="N507" s="483"/>
      <c r="O507" s="483"/>
      <c r="P507" s="483"/>
      <c r="Q507" s="483"/>
      <c r="R507" s="483"/>
      <c r="S507" s="483"/>
      <c r="T507" s="483"/>
      <c r="U507" s="483"/>
      <c r="V507" s="483"/>
    </row>
    <row r="508" spans="1:22" ht="15.75" customHeight="1">
      <c r="A508" s="479"/>
      <c r="B508" s="479"/>
      <c r="C508" s="479"/>
      <c r="D508" s="496"/>
      <c r="E508" s="496"/>
      <c r="F508" s="496"/>
      <c r="G508" s="496"/>
      <c r="H508" s="496"/>
      <c r="I508" s="496"/>
      <c r="J508" s="496"/>
      <c r="K508" s="496"/>
      <c r="L508" s="496"/>
      <c r="M508" s="483"/>
      <c r="N508" s="483"/>
      <c r="O508" s="483"/>
      <c r="P508" s="483"/>
      <c r="Q508" s="483"/>
      <c r="R508" s="483"/>
      <c r="S508" s="483"/>
      <c r="T508" s="483"/>
      <c r="U508" s="483"/>
      <c r="V508" s="483"/>
    </row>
    <row r="509" spans="1:22" ht="15.75" customHeight="1">
      <c r="A509" s="479"/>
      <c r="B509" s="479"/>
      <c r="C509" s="479"/>
      <c r="D509" s="496"/>
      <c r="E509" s="496"/>
      <c r="F509" s="496"/>
      <c r="G509" s="496"/>
      <c r="H509" s="496"/>
      <c r="I509" s="496"/>
      <c r="J509" s="496"/>
      <c r="K509" s="496"/>
      <c r="L509" s="496"/>
      <c r="M509" s="483"/>
      <c r="N509" s="483"/>
      <c r="O509" s="483"/>
      <c r="P509" s="483"/>
      <c r="Q509" s="483"/>
      <c r="R509" s="483"/>
      <c r="S509" s="483"/>
      <c r="T509" s="483"/>
      <c r="U509" s="483"/>
      <c r="V509" s="483"/>
    </row>
    <row r="510" spans="1:22" ht="15.75" customHeight="1">
      <c r="A510" s="479"/>
      <c r="B510" s="479"/>
      <c r="C510" s="479"/>
      <c r="D510" s="496"/>
      <c r="E510" s="496"/>
      <c r="F510" s="496"/>
      <c r="G510" s="496"/>
      <c r="H510" s="496"/>
      <c r="I510" s="496"/>
      <c r="J510" s="496"/>
      <c r="K510" s="496"/>
      <c r="L510" s="496"/>
      <c r="M510" s="483"/>
      <c r="N510" s="483"/>
      <c r="O510" s="483"/>
      <c r="P510" s="483"/>
      <c r="Q510" s="483"/>
      <c r="R510" s="483"/>
      <c r="S510" s="483"/>
      <c r="T510" s="483"/>
      <c r="U510" s="483"/>
      <c r="V510" s="483"/>
    </row>
    <row r="511" spans="1:22" ht="15.75" customHeight="1">
      <c r="A511" s="479"/>
      <c r="B511" s="479"/>
      <c r="C511" s="479"/>
      <c r="D511" s="496"/>
      <c r="E511" s="496"/>
      <c r="F511" s="496"/>
      <c r="G511" s="496"/>
      <c r="H511" s="496"/>
      <c r="I511" s="496"/>
      <c r="J511" s="496"/>
      <c r="K511" s="496"/>
      <c r="L511" s="496"/>
      <c r="M511" s="483"/>
      <c r="N511" s="483"/>
      <c r="O511" s="483"/>
      <c r="P511" s="483"/>
      <c r="Q511" s="483"/>
      <c r="R511" s="483"/>
      <c r="S511" s="483"/>
      <c r="T511" s="483"/>
      <c r="U511" s="483"/>
      <c r="V511" s="483"/>
    </row>
    <row r="512" spans="1:22" ht="15.75" customHeight="1">
      <c r="A512" s="479"/>
      <c r="B512" s="479"/>
      <c r="C512" s="479"/>
      <c r="D512" s="496"/>
      <c r="E512" s="496"/>
      <c r="F512" s="496"/>
      <c r="G512" s="496"/>
      <c r="H512" s="496"/>
      <c r="I512" s="496"/>
      <c r="J512" s="496"/>
      <c r="K512" s="496"/>
      <c r="L512" s="496"/>
      <c r="M512" s="483"/>
      <c r="N512" s="483"/>
      <c r="O512" s="483"/>
      <c r="P512" s="483"/>
      <c r="Q512" s="483"/>
      <c r="R512" s="483"/>
      <c r="S512" s="483"/>
      <c r="T512" s="483"/>
      <c r="U512" s="483"/>
      <c r="V512" s="483"/>
    </row>
    <row r="513" spans="1:22" ht="15.75" customHeight="1">
      <c r="A513" s="479"/>
      <c r="B513" s="479"/>
      <c r="C513" s="479"/>
      <c r="D513" s="496"/>
      <c r="E513" s="496"/>
      <c r="F513" s="496"/>
      <c r="G513" s="496"/>
      <c r="H513" s="496"/>
      <c r="I513" s="496"/>
      <c r="J513" s="496"/>
      <c r="K513" s="496"/>
      <c r="L513" s="496"/>
      <c r="M513" s="483"/>
      <c r="N513" s="483"/>
      <c r="O513" s="483"/>
      <c r="P513" s="483"/>
      <c r="Q513" s="483"/>
      <c r="R513" s="483"/>
      <c r="S513" s="483"/>
      <c r="T513" s="483"/>
      <c r="U513" s="483"/>
      <c r="V513" s="483"/>
    </row>
    <row r="514" spans="1:22" ht="15.75" customHeight="1">
      <c r="A514" s="479"/>
      <c r="B514" s="479"/>
      <c r="C514" s="479"/>
      <c r="D514" s="496"/>
      <c r="E514" s="496"/>
      <c r="F514" s="496"/>
      <c r="G514" s="496"/>
      <c r="H514" s="496"/>
      <c r="I514" s="496"/>
      <c r="J514" s="496"/>
      <c r="K514" s="496"/>
      <c r="L514" s="496"/>
      <c r="M514" s="483"/>
      <c r="N514" s="483"/>
      <c r="O514" s="483"/>
      <c r="P514" s="483"/>
      <c r="Q514" s="483"/>
      <c r="R514" s="483"/>
      <c r="S514" s="483"/>
      <c r="T514" s="483"/>
      <c r="U514" s="483"/>
      <c r="V514" s="483"/>
    </row>
    <row r="515" spans="1:22" ht="15.75" customHeight="1">
      <c r="A515" s="479"/>
      <c r="B515" s="479"/>
      <c r="C515" s="479"/>
      <c r="D515" s="496"/>
      <c r="E515" s="496"/>
      <c r="F515" s="496"/>
      <c r="G515" s="496"/>
      <c r="H515" s="496"/>
      <c r="I515" s="496"/>
      <c r="J515" s="496"/>
      <c r="K515" s="496"/>
      <c r="L515" s="496"/>
      <c r="M515" s="483"/>
      <c r="N515" s="483"/>
      <c r="O515" s="483"/>
      <c r="P515" s="483"/>
      <c r="Q515" s="483"/>
      <c r="R515" s="483"/>
      <c r="S515" s="483"/>
      <c r="T515" s="483"/>
      <c r="U515" s="483"/>
      <c r="V515" s="483"/>
    </row>
    <row r="516" spans="1:22" ht="15.75" customHeight="1">
      <c r="A516" s="479"/>
      <c r="B516" s="479"/>
      <c r="C516" s="479"/>
      <c r="D516" s="496"/>
      <c r="E516" s="496"/>
      <c r="F516" s="496"/>
      <c r="G516" s="496"/>
      <c r="H516" s="496"/>
      <c r="I516" s="496"/>
      <c r="J516" s="496"/>
      <c r="K516" s="496"/>
      <c r="L516" s="496"/>
      <c r="M516" s="483"/>
      <c r="N516" s="483"/>
      <c r="O516" s="483"/>
      <c r="P516" s="483"/>
      <c r="Q516" s="483"/>
      <c r="R516" s="483"/>
      <c r="S516" s="483"/>
      <c r="T516" s="483"/>
      <c r="U516" s="483"/>
      <c r="V516" s="483"/>
    </row>
    <row r="517" spans="1:22" ht="15.75" customHeight="1">
      <c r="A517" s="479"/>
      <c r="B517" s="479"/>
      <c r="C517" s="479"/>
      <c r="D517" s="496"/>
      <c r="E517" s="496"/>
      <c r="F517" s="496"/>
      <c r="G517" s="496"/>
      <c r="H517" s="496"/>
      <c r="I517" s="496"/>
      <c r="J517" s="496"/>
      <c r="K517" s="496"/>
      <c r="L517" s="496"/>
      <c r="M517" s="483"/>
      <c r="N517" s="483"/>
      <c r="O517" s="483"/>
      <c r="P517" s="483"/>
      <c r="Q517" s="483"/>
      <c r="R517" s="483"/>
      <c r="S517" s="483"/>
      <c r="T517" s="483"/>
      <c r="U517" s="483"/>
      <c r="V517" s="483"/>
    </row>
    <row r="518" spans="1:22" ht="15.75" customHeight="1">
      <c r="A518" s="479"/>
      <c r="B518" s="479"/>
      <c r="C518" s="479"/>
      <c r="D518" s="496"/>
      <c r="E518" s="496"/>
      <c r="F518" s="496"/>
      <c r="G518" s="496"/>
      <c r="H518" s="496"/>
      <c r="I518" s="496"/>
      <c r="J518" s="496"/>
      <c r="K518" s="496"/>
      <c r="L518" s="496"/>
      <c r="M518" s="483"/>
      <c r="N518" s="483"/>
      <c r="O518" s="483"/>
      <c r="P518" s="483"/>
      <c r="Q518" s="483"/>
      <c r="R518" s="483"/>
      <c r="S518" s="483"/>
      <c r="T518" s="483"/>
      <c r="U518" s="483"/>
      <c r="V518" s="483"/>
    </row>
    <row r="519" spans="1:22" ht="15.75" customHeight="1">
      <c r="A519" s="479"/>
      <c r="B519" s="479"/>
      <c r="C519" s="479"/>
      <c r="D519" s="496"/>
      <c r="E519" s="496"/>
      <c r="F519" s="496"/>
      <c r="G519" s="496"/>
      <c r="H519" s="496"/>
      <c r="I519" s="496"/>
      <c r="J519" s="496"/>
      <c r="K519" s="496"/>
      <c r="L519" s="496"/>
      <c r="M519" s="483"/>
      <c r="N519" s="483"/>
      <c r="O519" s="483"/>
      <c r="P519" s="483"/>
      <c r="Q519" s="483"/>
      <c r="R519" s="483"/>
      <c r="S519" s="483"/>
      <c r="T519" s="483"/>
      <c r="U519" s="483"/>
      <c r="V519" s="483"/>
    </row>
    <row r="520" spans="1:22" ht="15.75" customHeight="1">
      <c r="A520" s="479"/>
      <c r="B520" s="479"/>
      <c r="C520" s="479"/>
      <c r="D520" s="496"/>
      <c r="E520" s="496"/>
      <c r="F520" s="496"/>
      <c r="G520" s="496"/>
      <c r="H520" s="496"/>
      <c r="I520" s="496"/>
      <c r="J520" s="496"/>
      <c r="K520" s="496"/>
      <c r="L520" s="496"/>
      <c r="M520" s="483"/>
      <c r="N520" s="483"/>
      <c r="O520" s="483"/>
      <c r="P520" s="483"/>
      <c r="Q520" s="483"/>
      <c r="R520" s="483"/>
      <c r="S520" s="483"/>
      <c r="T520" s="483"/>
      <c r="U520" s="483"/>
      <c r="V520" s="483"/>
    </row>
    <row r="521" spans="1:22" ht="15.75" customHeight="1">
      <c r="A521" s="479"/>
      <c r="B521" s="479"/>
      <c r="C521" s="479"/>
      <c r="D521" s="496"/>
      <c r="E521" s="496"/>
      <c r="F521" s="496"/>
      <c r="G521" s="496"/>
      <c r="H521" s="496"/>
      <c r="I521" s="496"/>
      <c r="J521" s="496"/>
      <c r="K521" s="496"/>
      <c r="L521" s="496"/>
      <c r="M521" s="483"/>
      <c r="N521" s="483"/>
      <c r="O521" s="483"/>
      <c r="P521" s="483"/>
      <c r="Q521" s="483"/>
      <c r="R521" s="483"/>
      <c r="S521" s="483"/>
      <c r="T521" s="483"/>
      <c r="U521" s="483"/>
      <c r="V521" s="483"/>
    </row>
    <row r="522" spans="1:22" ht="15.75" customHeight="1">
      <c r="A522" s="479"/>
      <c r="B522" s="479"/>
      <c r="C522" s="479"/>
      <c r="D522" s="496"/>
      <c r="E522" s="496"/>
      <c r="F522" s="496"/>
      <c r="G522" s="496"/>
      <c r="H522" s="496"/>
      <c r="I522" s="496"/>
      <c r="J522" s="496"/>
      <c r="K522" s="496"/>
      <c r="L522" s="496"/>
      <c r="M522" s="483"/>
      <c r="N522" s="483"/>
      <c r="O522" s="483"/>
      <c r="P522" s="483"/>
      <c r="Q522" s="483"/>
      <c r="R522" s="483"/>
      <c r="S522" s="483"/>
      <c r="T522" s="483"/>
      <c r="U522" s="483"/>
      <c r="V522" s="483"/>
    </row>
    <row r="523" spans="1:22" ht="15.75" customHeight="1">
      <c r="A523" s="479"/>
      <c r="B523" s="479"/>
      <c r="C523" s="479"/>
      <c r="D523" s="496"/>
      <c r="E523" s="496"/>
      <c r="F523" s="496"/>
      <c r="G523" s="496"/>
      <c r="H523" s="496"/>
      <c r="I523" s="496"/>
      <c r="J523" s="496"/>
      <c r="K523" s="496"/>
      <c r="L523" s="496"/>
      <c r="M523" s="483"/>
      <c r="N523" s="483"/>
      <c r="O523" s="483"/>
      <c r="P523" s="483"/>
      <c r="Q523" s="483"/>
      <c r="R523" s="483"/>
      <c r="S523" s="483"/>
      <c r="T523" s="483"/>
      <c r="U523" s="483"/>
      <c r="V523" s="483"/>
    </row>
    <row r="524" spans="1:22" ht="15.75" customHeight="1">
      <c r="A524" s="479"/>
      <c r="B524" s="479"/>
      <c r="C524" s="479"/>
      <c r="D524" s="496"/>
      <c r="E524" s="496"/>
      <c r="F524" s="496"/>
      <c r="G524" s="496"/>
      <c r="H524" s="496"/>
      <c r="I524" s="496"/>
      <c r="J524" s="496"/>
      <c r="K524" s="496"/>
      <c r="L524" s="496"/>
      <c r="M524" s="483"/>
      <c r="N524" s="483"/>
      <c r="O524" s="483"/>
      <c r="P524" s="483"/>
      <c r="Q524" s="483"/>
      <c r="R524" s="483"/>
      <c r="S524" s="483"/>
      <c r="T524" s="483"/>
      <c r="U524" s="483"/>
      <c r="V524" s="483"/>
    </row>
    <row r="525" spans="1:22" ht="15.75" customHeight="1">
      <c r="A525" s="479"/>
      <c r="B525" s="479"/>
      <c r="C525" s="479"/>
      <c r="D525" s="496"/>
      <c r="E525" s="496"/>
      <c r="F525" s="496"/>
      <c r="G525" s="496"/>
      <c r="H525" s="496"/>
      <c r="I525" s="496"/>
      <c r="J525" s="496"/>
      <c r="K525" s="496"/>
      <c r="L525" s="496"/>
      <c r="M525" s="483"/>
      <c r="N525" s="483"/>
      <c r="O525" s="483"/>
      <c r="P525" s="483"/>
      <c r="Q525" s="483"/>
      <c r="R525" s="483"/>
      <c r="S525" s="483"/>
      <c r="T525" s="483"/>
      <c r="U525" s="483"/>
      <c r="V525" s="483"/>
    </row>
    <row r="526" spans="1:22" ht="15.75" customHeight="1">
      <c r="A526" s="479"/>
      <c r="B526" s="479"/>
      <c r="C526" s="479"/>
      <c r="D526" s="496"/>
      <c r="E526" s="496"/>
      <c r="F526" s="496"/>
      <c r="G526" s="496"/>
      <c r="H526" s="496"/>
      <c r="I526" s="496"/>
      <c r="J526" s="496"/>
      <c r="K526" s="496"/>
      <c r="L526" s="496"/>
      <c r="M526" s="483"/>
      <c r="N526" s="483"/>
      <c r="O526" s="483"/>
      <c r="P526" s="483"/>
      <c r="Q526" s="483"/>
      <c r="R526" s="483"/>
      <c r="S526" s="483"/>
      <c r="T526" s="483"/>
      <c r="U526" s="483"/>
      <c r="V526" s="483"/>
    </row>
    <row r="527" spans="1:22" ht="15.75" customHeight="1">
      <c r="A527" s="479"/>
      <c r="B527" s="479"/>
      <c r="C527" s="479"/>
      <c r="D527" s="496"/>
      <c r="E527" s="496"/>
      <c r="F527" s="496"/>
      <c r="G527" s="496"/>
      <c r="H527" s="496"/>
      <c r="I527" s="496"/>
      <c r="J527" s="496"/>
      <c r="K527" s="496"/>
      <c r="L527" s="496"/>
      <c r="M527" s="483"/>
      <c r="N527" s="483"/>
      <c r="O527" s="483"/>
      <c r="P527" s="483"/>
      <c r="Q527" s="483"/>
      <c r="R527" s="483"/>
      <c r="S527" s="483"/>
      <c r="T527" s="483"/>
      <c r="U527" s="483"/>
      <c r="V527" s="483"/>
    </row>
    <row r="528" spans="1:22" ht="15.75" customHeight="1">
      <c r="A528" s="479"/>
      <c r="B528" s="479"/>
      <c r="C528" s="479"/>
      <c r="D528" s="496"/>
      <c r="E528" s="496"/>
      <c r="F528" s="496"/>
      <c r="G528" s="496"/>
      <c r="H528" s="496"/>
      <c r="I528" s="496"/>
      <c r="J528" s="496"/>
      <c r="K528" s="496"/>
      <c r="L528" s="496"/>
      <c r="M528" s="483"/>
      <c r="N528" s="483"/>
      <c r="O528" s="483"/>
      <c r="P528" s="483"/>
      <c r="Q528" s="483"/>
      <c r="R528" s="483"/>
      <c r="S528" s="483"/>
      <c r="T528" s="483"/>
      <c r="U528" s="483"/>
      <c r="V528" s="483"/>
    </row>
    <row r="529" spans="1:22" ht="15.75" customHeight="1">
      <c r="A529" s="479"/>
      <c r="B529" s="479"/>
      <c r="C529" s="479"/>
      <c r="D529" s="496"/>
      <c r="E529" s="496"/>
      <c r="F529" s="496"/>
      <c r="G529" s="496"/>
      <c r="H529" s="496"/>
      <c r="I529" s="496"/>
      <c r="J529" s="496"/>
      <c r="K529" s="496"/>
      <c r="L529" s="496"/>
      <c r="M529" s="483"/>
      <c r="N529" s="483"/>
      <c r="O529" s="483"/>
      <c r="P529" s="483"/>
      <c r="Q529" s="483"/>
      <c r="R529" s="483"/>
      <c r="S529" s="483"/>
      <c r="T529" s="483"/>
      <c r="U529" s="483"/>
      <c r="V529" s="483"/>
    </row>
    <row r="530" spans="1:22" ht="15.75" customHeight="1">
      <c r="A530" s="479"/>
      <c r="B530" s="479"/>
      <c r="C530" s="479"/>
      <c r="D530" s="496"/>
      <c r="E530" s="496"/>
      <c r="F530" s="496"/>
      <c r="G530" s="496"/>
      <c r="H530" s="496"/>
      <c r="I530" s="496"/>
      <c r="J530" s="496"/>
      <c r="K530" s="496"/>
      <c r="L530" s="496"/>
      <c r="M530" s="483"/>
      <c r="N530" s="483"/>
      <c r="O530" s="483"/>
      <c r="P530" s="483"/>
      <c r="Q530" s="483"/>
      <c r="R530" s="483"/>
      <c r="S530" s="483"/>
      <c r="T530" s="483"/>
      <c r="U530" s="483"/>
      <c r="V530" s="483"/>
    </row>
    <row r="531" spans="1:22" ht="15.75" customHeight="1">
      <c r="A531" s="479"/>
      <c r="B531" s="479"/>
      <c r="C531" s="479"/>
      <c r="D531" s="496"/>
      <c r="E531" s="496"/>
      <c r="F531" s="496"/>
      <c r="G531" s="496"/>
      <c r="H531" s="496"/>
      <c r="I531" s="496"/>
      <c r="J531" s="496"/>
      <c r="K531" s="496"/>
      <c r="L531" s="496"/>
      <c r="M531" s="483"/>
      <c r="N531" s="483"/>
      <c r="O531" s="483"/>
      <c r="P531" s="483"/>
      <c r="Q531" s="483"/>
      <c r="R531" s="483"/>
      <c r="S531" s="483"/>
      <c r="T531" s="483"/>
      <c r="U531" s="483"/>
      <c r="V531" s="483"/>
    </row>
    <row r="532" spans="1:22" ht="15.75" customHeight="1">
      <c r="A532" s="479"/>
      <c r="B532" s="479"/>
      <c r="C532" s="479"/>
      <c r="D532" s="496"/>
      <c r="E532" s="496"/>
      <c r="F532" s="496"/>
      <c r="G532" s="496"/>
      <c r="H532" s="496"/>
      <c r="I532" s="496"/>
      <c r="J532" s="496"/>
      <c r="K532" s="496"/>
      <c r="L532" s="496"/>
      <c r="M532" s="483"/>
      <c r="N532" s="483"/>
      <c r="O532" s="483"/>
      <c r="P532" s="483"/>
      <c r="Q532" s="483"/>
      <c r="R532" s="483"/>
      <c r="S532" s="483"/>
      <c r="T532" s="483"/>
      <c r="U532" s="483"/>
      <c r="V532" s="483"/>
    </row>
    <row r="533" spans="1:22" ht="15.75" customHeight="1">
      <c r="A533" s="479"/>
      <c r="B533" s="479"/>
      <c r="C533" s="479"/>
      <c r="D533" s="496"/>
      <c r="E533" s="496"/>
      <c r="F533" s="496"/>
      <c r="G533" s="496"/>
      <c r="H533" s="496"/>
      <c r="I533" s="496"/>
      <c r="J533" s="496"/>
      <c r="K533" s="496"/>
      <c r="L533" s="496"/>
      <c r="M533" s="483"/>
      <c r="N533" s="483"/>
      <c r="O533" s="483"/>
      <c r="P533" s="483"/>
      <c r="Q533" s="483"/>
      <c r="R533" s="483"/>
      <c r="S533" s="483"/>
      <c r="T533" s="483"/>
      <c r="U533" s="483"/>
      <c r="V533" s="483"/>
    </row>
    <row r="534" spans="1:22" ht="15.75" customHeight="1">
      <c r="A534" s="479"/>
      <c r="B534" s="479"/>
      <c r="C534" s="479"/>
      <c r="D534" s="496"/>
      <c r="E534" s="496"/>
      <c r="F534" s="496"/>
      <c r="G534" s="496"/>
      <c r="H534" s="496"/>
      <c r="I534" s="496"/>
      <c r="J534" s="496"/>
      <c r="K534" s="496"/>
      <c r="L534" s="496"/>
      <c r="M534" s="483"/>
      <c r="N534" s="483"/>
      <c r="O534" s="483"/>
      <c r="P534" s="483"/>
      <c r="Q534" s="483"/>
      <c r="R534" s="483"/>
      <c r="S534" s="483"/>
      <c r="T534" s="483"/>
      <c r="U534" s="483"/>
      <c r="V534" s="483"/>
    </row>
    <row r="535" spans="1:22" ht="15.75" customHeight="1">
      <c r="A535" s="479"/>
      <c r="B535" s="479"/>
      <c r="C535" s="479"/>
      <c r="D535" s="496"/>
      <c r="E535" s="496"/>
      <c r="F535" s="496"/>
      <c r="G535" s="496"/>
      <c r="H535" s="496"/>
      <c r="I535" s="496"/>
      <c r="J535" s="496"/>
      <c r="K535" s="496"/>
      <c r="L535" s="496"/>
      <c r="M535" s="483"/>
      <c r="N535" s="483"/>
      <c r="O535" s="483"/>
      <c r="P535" s="483"/>
      <c r="Q535" s="483"/>
      <c r="R535" s="483"/>
      <c r="S535" s="483"/>
      <c r="T535" s="483"/>
      <c r="U535" s="483"/>
      <c r="V535" s="483"/>
    </row>
    <row r="536" spans="1:22" ht="15.75" customHeight="1">
      <c r="A536" s="479"/>
      <c r="B536" s="479"/>
      <c r="C536" s="479"/>
      <c r="D536" s="496"/>
      <c r="E536" s="496"/>
      <c r="F536" s="496"/>
      <c r="G536" s="496"/>
      <c r="H536" s="496"/>
      <c r="I536" s="496"/>
      <c r="J536" s="496"/>
      <c r="K536" s="496"/>
      <c r="L536" s="496"/>
      <c r="M536" s="483"/>
      <c r="N536" s="483"/>
      <c r="O536" s="483"/>
      <c r="P536" s="483"/>
      <c r="Q536" s="483"/>
      <c r="R536" s="483"/>
      <c r="S536" s="483"/>
      <c r="T536" s="483"/>
      <c r="U536" s="483"/>
      <c r="V536" s="483"/>
    </row>
    <row r="537" spans="1:22" ht="15.75" customHeight="1">
      <c r="A537" s="479"/>
      <c r="B537" s="479"/>
      <c r="C537" s="479"/>
      <c r="D537" s="496"/>
      <c r="E537" s="496"/>
      <c r="F537" s="496"/>
      <c r="G537" s="496"/>
      <c r="H537" s="496"/>
      <c r="I537" s="496"/>
      <c r="J537" s="496"/>
      <c r="K537" s="496"/>
      <c r="L537" s="496"/>
      <c r="M537" s="483"/>
      <c r="N537" s="483"/>
      <c r="O537" s="483"/>
      <c r="P537" s="483"/>
      <c r="Q537" s="483"/>
      <c r="R537" s="483"/>
      <c r="S537" s="483"/>
      <c r="T537" s="483"/>
      <c r="U537" s="483"/>
      <c r="V537" s="483"/>
    </row>
    <row r="538" spans="1:22" ht="15.75" customHeight="1">
      <c r="A538" s="479"/>
      <c r="B538" s="479"/>
      <c r="C538" s="479"/>
      <c r="D538" s="496"/>
      <c r="E538" s="496"/>
      <c r="F538" s="496"/>
      <c r="G538" s="496"/>
      <c r="H538" s="496"/>
      <c r="I538" s="496"/>
      <c r="J538" s="496"/>
      <c r="K538" s="496"/>
      <c r="L538" s="496"/>
      <c r="M538" s="483"/>
      <c r="N538" s="483"/>
      <c r="O538" s="483"/>
      <c r="P538" s="483"/>
      <c r="Q538" s="483"/>
      <c r="R538" s="483"/>
      <c r="S538" s="483"/>
      <c r="T538" s="483"/>
      <c r="U538" s="483"/>
      <c r="V538" s="483"/>
    </row>
    <row r="539" spans="1:22" ht="15.75" customHeight="1">
      <c r="A539" s="479"/>
      <c r="B539" s="479"/>
      <c r="C539" s="479"/>
      <c r="D539" s="496"/>
      <c r="E539" s="496"/>
      <c r="F539" s="496"/>
      <c r="G539" s="496"/>
      <c r="H539" s="496"/>
      <c r="I539" s="496"/>
      <c r="J539" s="496"/>
      <c r="K539" s="496"/>
      <c r="L539" s="496"/>
      <c r="M539" s="483"/>
      <c r="N539" s="483"/>
      <c r="O539" s="483"/>
      <c r="P539" s="483"/>
      <c r="Q539" s="483"/>
      <c r="R539" s="483"/>
      <c r="S539" s="483"/>
      <c r="T539" s="483"/>
      <c r="U539" s="483"/>
      <c r="V539" s="483"/>
    </row>
    <row r="540" spans="1:22" ht="15.75" customHeight="1">
      <c r="A540" s="479"/>
      <c r="B540" s="479"/>
      <c r="C540" s="479"/>
      <c r="D540" s="496"/>
      <c r="E540" s="496"/>
      <c r="F540" s="496"/>
      <c r="G540" s="496"/>
      <c r="H540" s="496"/>
      <c r="I540" s="496"/>
      <c r="J540" s="496"/>
      <c r="K540" s="496"/>
      <c r="L540" s="496"/>
      <c r="M540" s="483"/>
      <c r="N540" s="483"/>
      <c r="O540" s="483"/>
      <c r="P540" s="483"/>
      <c r="Q540" s="483"/>
      <c r="R540" s="483"/>
      <c r="S540" s="483"/>
      <c r="T540" s="483"/>
      <c r="U540" s="483"/>
      <c r="V540" s="483"/>
    </row>
    <row r="541" spans="1:22" ht="15.75" customHeight="1">
      <c r="A541" s="479"/>
      <c r="B541" s="479"/>
      <c r="C541" s="479"/>
      <c r="D541" s="496"/>
      <c r="E541" s="496"/>
      <c r="F541" s="496"/>
      <c r="G541" s="496"/>
      <c r="H541" s="496"/>
      <c r="I541" s="496"/>
      <c r="J541" s="496"/>
      <c r="K541" s="496"/>
      <c r="L541" s="496"/>
      <c r="M541" s="483"/>
      <c r="N541" s="483"/>
      <c r="O541" s="483"/>
      <c r="P541" s="483"/>
      <c r="Q541" s="483"/>
      <c r="R541" s="483"/>
      <c r="S541" s="483"/>
      <c r="T541" s="483"/>
      <c r="U541" s="483"/>
      <c r="V541" s="483"/>
    </row>
    <row r="542" spans="1:22" ht="15.75" customHeight="1">
      <c r="A542" s="479"/>
      <c r="B542" s="479"/>
      <c r="C542" s="479"/>
      <c r="D542" s="496"/>
      <c r="E542" s="496"/>
      <c r="F542" s="496"/>
      <c r="G542" s="496"/>
      <c r="H542" s="496"/>
      <c r="I542" s="496"/>
      <c r="J542" s="496"/>
      <c r="K542" s="496"/>
      <c r="L542" s="496"/>
      <c r="M542" s="483"/>
      <c r="N542" s="483"/>
      <c r="O542" s="483"/>
      <c r="P542" s="483"/>
      <c r="Q542" s="483"/>
      <c r="R542" s="483"/>
      <c r="S542" s="483"/>
      <c r="T542" s="483"/>
      <c r="U542" s="483"/>
      <c r="V542" s="483"/>
    </row>
    <row r="543" spans="1:22" ht="15.75" customHeight="1">
      <c r="A543" s="479"/>
      <c r="B543" s="479"/>
      <c r="C543" s="479"/>
      <c r="D543" s="496"/>
      <c r="E543" s="496"/>
      <c r="F543" s="496"/>
      <c r="G543" s="496"/>
      <c r="H543" s="496"/>
      <c r="I543" s="496"/>
      <c r="J543" s="496"/>
      <c r="K543" s="496"/>
      <c r="L543" s="496"/>
      <c r="M543" s="483"/>
      <c r="N543" s="483"/>
      <c r="O543" s="483"/>
      <c r="P543" s="483"/>
      <c r="Q543" s="483"/>
      <c r="R543" s="483"/>
      <c r="S543" s="483"/>
      <c r="T543" s="483"/>
      <c r="U543" s="483"/>
      <c r="V543" s="483"/>
    </row>
    <row r="544" spans="1:22" ht="15.75" customHeight="1">
      <c r="A544" s="479"/>
      <c r="B544" s="479"/>
      <c r="C544" s="479"/>
      <c r="D544" s="496"/>
      <c r="E544" s="496"/>
      <c r="F544" s="496"/>
      <c r="G544" s="496"/>
      <c r="H544" s="496"/>
      <c r="I544" s="496"/>
      <c r="J544" s="496"/>
      <c r="K544" s="496"/>
      <c r="L544" s="496"/>
      <c r="M544" s="483"/>
      <c r="N544" s="483"/>
      <c r="O544" s="483"/>
      <c r="P544" s="483"/>
      <c r="Q544" s="483"/>
      <c r="R544" s="483"/>
      <c r="S544" s="483"/>
      <c r="T544" s="483"/>
      <c r="U544" s="483"/>
      <c r="V544" s="483"/>
    </row>
    <row r="545" spans="1:22" ht="15.75" customHeight="1">
      <c r="A545" s="479"/>
      <c r="B545" s="479"/>
      <c r="C545" s="479"/>
      <c r="D545" s="496"/>
      <c r="E545" s="496"/>
      <c r="F545" s="496"/>
      <c r="G545" s="496"/>
      <c r="H545" s="496"/>
      <c r="I545" s="496"/>
      <c r="J545" s="496"/>
      <c r="K545" s="496"/>
      <c r="L545" s="496"/>
      <c r="M545" s="483"/>
      <c r="N545" s="483"/>
      <c r="O545" s="483"/>
      <c r="P545" s="483"/>
      <c r="Q545" s="483"/>
      <c r="R545" s="483"/>
      <c r="S545" s="483"/>
      <c r="T545" s="483"/>
      <c r="U545" s="483"/>
      <c r="V545" s="483"/>
    </row>
    <row r="546" spans="1:22" ht="15.75" customHeight="1">
      <c r="A546" s="479"/>
      <c r="B546" s="479"/>
      <c r="C546" s="479"/>
      <c r="D546" s="496"/>
      <c r="E546" s="496"/>
      <c r="F546" s="496"/>
      <c r="G546" s="496"/>
      <c r="H546" s="496"/>
      <c r="I546" s="496"/>
      <c r="J546" s="496"/>
      <c r="K546" s="496"/>
      <c r="L546" s="496"/>
      <c r="M546" s="483"/>
      <c r="N546" s="483"/>
      <c r="O546" s="483"/>
      <c r="P546" s="483"/>
      <c r="Q546" s="483"/>
      <c r="R546" s="483"/>
      <c r="S546" s="483"/>
      <c r="T546" s="483"/>
      <c r="U546" s="483"/>
      <c r="V546" s="483"/>
    </row>
    <row r="547" spans="1:22" ht="15.75" customHeight="1">
      <c r="A547" s="479"/>
      <c r="B547" s="479"/>
      <c r="C547" s="479"/>
      <c r="D547" s="496"/>
      <c r="E547" s="496"/>
      <c r="F547" s="496"/>
      <c r="G547" s="496"/>
      <c r="H547" s="496"/>
      <c r="I547" s="496"/>
      <c r="J547" s="496"/>
      <c r="K547" s="496"/>
      <c r="L547" s="496"/>
      <c r="M547" s="483"/>
      <c r="N547" s="483"/>
      <c r="O547" s="483"/>
      <c r="P547" s="483"/>
      <c r="Q547" s="483"/>
      <c r="R547" s="483"/>
      <c r="S547" s="483"/>
      <c r="T547" s="483"/>
      <c r="U547" s="483"/>
      <c r="V547" s="483"/>
    </row>
    <row r="548" spans="1:22" ht="15.75" customHeight="1">
      <c r="A548" s="479"/>
      <c r="B548" s="479"/>
      <c r="C548" s="479"/>
      <c r="D548" s="496"/>
      <c r="E548" s="496"/>
      <c r="F548" s="496"/>
      <c r="G548" s="496"/>
      <c r="H548" s="496"/>
      <c r="I548" s="496"/>
      <c r="J548" s="496"/>
      <c r="K548" s="496"/>
      <c r="L548" s="496"/>
      <c r="M548" s="483"/>
      <c r="N548" s="483"/>
      <c r="O548" s="483"/>
      <c r="P548" s="483"/>
      <c r="Q548" s="483"/>
      <c r="R548" s="483"/>
      <c r="S548" s="483"/>
      <c r="T548" s="483"/>
      <c r="U548" s="483"/>
      <c r="V548" s="483"/>
    </row>
    <row r="549" spans="1:22" ht="15.75" customHeight="1">
      <c r="A549" s="479"/>
      <c r="B549" s="479"/>
      <c r="C549" s="479"/>
      <c r="D549" s="496"/>
      <c r="E549" s="496"/>
      <c r="F549" s="496"/>
      <c r="G549" s="496"/>
      <c r="H549" s="496"/>
      <c r="I549" s="496"/>
      <c r="J549" s="496"/>
      <c r="K549" s="496"/>
      <c r="L549" s="496"/>
      <c r="M549" s="483"/>
      <c r="N549" s="483"/>
      <c r="O549" s="483"/>
      <c r="P549" s="483"/>
      <c r="Q549" s="483"/>
      <c r="R549" s="483"/>
      <c r="S549" s="483"/>
      <c r="T549" s="483"/>
      <c r="U549" s="483"/>
      <c r="V549" s="483"/>
    </row>
    <row r="550" spans="1:22" ht="15.75" customHeight="1">
      <c r="A550" s="479"/>
      <c r="B550" s="479"/>
      <c r="C550" s="479"/>
      <c r="D550" s="496"/>
      <c r="E550" s="496"/>
      <c r="F550" s="496"/>
      <c r="G550" s="496"/>
      <c r="H550" s="496"/>
      <c r="I550" s="496"/>
      <c r="J550" s="496"/>
      <c r="K550" s="496"/>
      <c r="L550" s="496"/>
      <c r="M550" s="483"/>
      <c r="N550" s="483"/>
      <c r="O550" s="483"/>
      <c r="P550" s="483"/>
      <c r="Q550" s="483"/>
      <c r="R550" s="483"/>
      <c r="S550" s="483"/>
      <c r="T550" s="483"/>
      <c r="U550" s="483"/>
      <c r="V550" s="483"/>
    </row>
    <row r="551" spans="1:22" ht="15.75" customHeight="1">
      <c r="A551" s="479"/>
      <c r="B551" s="479"/>
      <c r="C551" s="479"/>
      <c r="D551" s="496"/>
      <c r="E551" s="496"/>
      <c r="F551" s="496"/>
      <c r="G551" s="496"/>
      <c r="H551" s="496"/>
      <c r="I551" s="496"/>
      <c r="J551" s="496"/>
      <c r="K551" s="496"/>
      <c r="L551" s="496"/>
      <c r="M551" s="483"/>
      <c r="N551" s="483"/>
      <c r="O551" s="483"/>
      <c r="P551" s="483"/>
      <c r="Q551" s="483"/>
      <c r="R551" s="483"/>
      <c r="S551" s="483"/>
      <c r="T551" s="483"/>
      <c r="U551" s="483"/>
      <c r="V551" s="483"/>
    </row>
    <row r="552" spans="1:22" ht="15.75" customHeight="1">
      <c r="A552" s="479"/>
      <c r="B552" s="479"/>
      <c r="C552" s="479"/>
      <c r="D552" s="496"/>
      <c r="E552" s="496"/>
      <c r="F552" s="496"/>
      <c r="G552" s="496"/>
      <c r="H552" s="496"/>
      <c r="I552" s="496"/>
      <c r="J552" s="496"/>
      <c r="K552" s="496"/>
      <c r="L552" s="496"/>
      <c r="M552" s="483"/>
      <c r="N552" s="483"/>
      <c r="O552" s="483"/>
      <c r="P552" s="483"/>
      <c r="Q552" s="483"/>
      <c r="R552" s="483"/>
      <c r="S552" s="483"/>
      <c r="T552" s="483"/>
      <c r="U552" s="483"/>
      <c r="V552" s="483"/>
    </row>
    <row r="553" spans="1:22" ht="15.75" customHeight="1">
      <c r="A553" s="479"/>
      <c r="B553" s="479"/>
      <c r="C553" s="479"/>
      <c r="D553" s="496"/>
      <c r="E553" s="496"/>
      <c r="F553" s="496"/>
      <c r="G553" s="496"/>
      <c r="H553" s="496"/>
      <c r="I553" s="496"/>
      <c r="J553" s="496"/>
      <c r="K553" s="496"/>
      <c r="L553" s="496"/>
      <c r="M553" s="483"/>
      <c r="N553" s="483"/>
      <c r="O553" s="483"/>
      <c r="P553" s="483"/>
      <c r="Q553" s="483"/>
      <c r="R553" s="483"/>
      <c r="S553" s="483"/>
      <c r="T553" s="483"/>
      <c r="U553" s="483"/>
      <c r="V553" s="483"/>
    </row>
    <row r="554" spans="1:22" ht="15.75" customHeight="1">
      <c r="A554" s="479"/>
      <c r="B554" s="479"/>
      <c r="C554" s="479"/>
      <c r="D554" s="496"/>
      <c r="E554" s="496"/>
      <c r="F554" s="496"/>
      <c r="G554" s="496"/>
      <c r="H554" s="496"/>
      <c r="I554" s="496"/>
      <c r="J554" s="496"/>
      <c r="K554" s="496"/>
      <c r="L554" s="496"/>
      <c r="M554" s="483"/>
      <c r="N554" s="483"/>
      <c r="O554" s="483"/>
      <c r="P554" s="483"/>
      <c r="Q554" s="483"/>
      <c r="R554" s="483"/>
      <c r="S554" s="483"/>
      <c r="T554" s="483"/>
      <c r="U554" s="483"/>
      <c r="V554" s="483"/>
    </row>
    <row r="555" spans="1:22" ht="15.75" customHeight="1">
      <c r="A555" s="479"/>
      <c r="B555" s="479"/>
      <c r="C555" s="479"/>
      <c r="D555" s="496"/>
      <c r="E555" s="496"/>
      <c r="F555" s="496"/>
      <c r="G555" s="496"/>
      <c r="H555" s="496"/>
      <c r="I555" s="496"/>
      <c r="J555" s="496"/>
      <c r="K555" s="496"/>
      <c r="L555" s="496"/>
      <c r="M555" s="483"/>
      <c r="N555" s="483"/>
      <c r="O555" s="483"/>
      <c r="P555" s="483"/>
      <c r="Q555" s="483"/>
      <c r="R555" s="483"/>
      <c r="S555" s="483"/>
      <c r="T555" s="483"/>
      <c r="U555" s="483"/>
      <c r="V555" s="483"/>
    </row>
    <row r="556" spans="1:22" ht="15.75" customHeight="1">
      <c r="A556" s="479"/>
      <c r="B556" s="479"/>
      <c r="C556" s="479"/>
      <c r="D556" s="496"/>
      <c r="E556" s="496"/>
      <c r="F556" s="496"/>
      <c r="G556" s="496"/>
      <c r="H556" s="496"/>
      <c r="I556" s="496"/>
      <c r="J556" s="496"/>
      <c r="K556" s="496"/>
      <c r="L556" s="496"/>
      <c r="M556" s="483"/>
      <c r="N556" s="483"/>
      <c r="O556" s="483"/>
      <c r="P556" s="483"/>
      <c r="Q556" s="483"/>
      <c r="R556" s="483"/>
      <c r="S556" s="483"/>
      <c r="T556" s="483"/>
      <c r="U556" s="483"/>
      <c r="V556" s="483"/>
    </row>
    <row r="557" spans="1:22" ht="15.75" customHeight="1">
      <c r="A557" s="479"/>
      <c r="B557" s="479"/>
      <c r="C557" s="479"/>
      <c r="D557" s="496"/>
      <c r="E557" s="496"/>
      <c r="F557" s="496"/>
      <c r="G557" s="496"/>
      <c r="H557" s="496"/>
      <c r="I557" s="496"/>
      <c r="J557" s="496"/>
      <c r="K557" s="496"/>
      <c r="L557" s="496"/>
      <c r="M557" s="483"/>
      <c r="N557" s="483"/>
      <c r="O557" s="483"/>
      <c r="P557" s="483"/>
      <c r="Q557" s="483"/>
      <c r="R557" s="483"/>
      <c r="S557" s="483"/>
      <c r="T557" s="483"/>
      <c r="U557" s="483"/>
      <c r="V557" s="483"/>
    </row>
    <row r="558" spans="1:22" ht="15.75" customHeight="1">
      <c r="A558" s="479"/>
      <c r="B558" s="479"/>
      <c r="C558" s="479"/>
      <c r="D558" s="496"/>
      <c r="E558" s="496"/>
      <c r="F558" s="496"/>
      <c r="G558" s="496"/>
      <c r="H558" s="496"/>
      <c r="I558" s="496"/>
      <c r="J558" s="496"/>
      <c r="K558" s="496"/>
      <c r="L558" s="496"/>
      <c r="M558" s="483"/>
      <c r="N558" s="483"/>
      <c r="O558" s="483"/>
      <c r="P558" s="483"/>
      <c r="Q558" s="483"/>
      <c r="R558" s="483"/>
      <c r="S558" s="483"/>
      <c r="T558" s="483"/>
      <c r="U558" s="483"/>
      <c r="V558" s="483"/>
    </row>
    <row r="559" spans="1:22" ht="15.75" customHeight="1">
      <c r="A559" s="479"/>
      <c r="B559" s="479"/>
      <c r="C559" s="479"/>
      <c r="D559" s="496"/>
      <c r="E559" s="496"/>
      <c r="F559" s="496"/>
      <c r="G559" s="496"/>
      <c r="H559" s="496"/>
      <c r="I559" s="496"/>
      <c r="J559" s="496"/>
      <c r="K559" s="496"/>
      <c r="L559" s="496"/>
      <c r="M559" s="483"/>
      <c r="N559" s="483"/>
      <c r="O559" s="483"/>
      <c r="P559" s="483"/>
      <c r="Q559" s="483"/>
      <c r="R559" s="483"/>
      <c r="S559" s="483"/>
      <c r="T559" s="483"/>
      <c r="U559" s="483"/>
      <c r="V559" s="483"/>
    </row>
    <row r="560" spans="1:22" ht="15.75" customHeight="1">
      <c r="A560" s="479"/>
      <c r="B560" s="479"/>
      <c r="C560" s="479"/>
      <c r="D560" s="496"/>
      <c r="E560" s="496"/>
      <c r="F560" s="496"/>
      <c r="G560" s="496"/>
      <c r="H560" s="496"/>
      <c r="I560" s="496"/>
      <c r="J560" s="496"/>
      <c r="K560" s="496"/>
      <c r="L560" s="496"/>
      <c r="M560" s="483"/>
      <c r="N560" s="483"/>
      <c r="O560" s="483"/>
      <c r="P560" s="483"/>
      <c r="Q560" s="483"/>
      <c r="R560" s="483"/>
      <c r="S560" s="483"/>
      <c r="T560" s="483"/>
      <c r="U560" s="483"/>
      <c r="V560" s="483"/>
    </row>
    <row r="561" spans="1:22" ht="15.75" customHeight="1">
      <c r="A561" s="479"/>
      <c r="B561" s="479"/>
      <c r="C561" s="479"/>
      <c r="D561" s="496"/>
      <c r="E561" s="496"/>
      <c r="F561" s="496"/>
      <c r="G561" s="496"/>
      <c r="H561" s="496"/>
      <c r="I561" s="496"/>
      <c r="J561" s="496"/>
      <c r="K561" s="496"/>
      <c r="L561" s="496"/>
      <c r="M561" s="483"/>
      <c r="N561" s="483"/>
      <c r="O561" s="483"/>
      <c r="P561" s="483"/>
      <c r="Q561" s="483"/>
      <c r="R561" s="483"/>
      <c r="S561" s="483"/>
      <c r="T561" s="483"/>
      <c r="U561" s="483"/>
      <c r="V561" s="483"/>
    </row>
    <row r="562" spans="1:22" ht="15.75" customHeight="1">
      <c r="A562" s="479"/>
      <c r="B562" s="479"/>
      <c r="C562" s="479"/>
      <c r="D562" s="496"/>
      <c r="E562" s="496"/>
      <c r="F562" s="496"/>
      <c r="G562" s="496"/>
      <c r="H562" s="496"/>
      <c r="I562" s="496"/>
      <c r="J562" s="496"/>
      <c r="K562" s="496"/>
      <c r="L562" s="496"/>
      <c r="M562" s="483"/>
      <c r="N562" s="483"/>
      <c r="O562" s="483"/>
      <c r="P562" s="483"/>
      <c r="Q562" s="483"/>
      <c r="R562" s="483"/>
      <c r="S562" s="483"/>
      <c r="T562" s="483"/>
      <c r="U562" s="483"/>
      <c r="V562" s="483"/>
    </row>
    <row r="563" spans="1:22" ht="15.75" customHeight="1">
      <c r="A563" s="479"/>
      <c r="B563" s="479"/>
      <c r="C563" s="479"/>
      <c r="D563" s="496"/>
      <c r="E563" s="496"/>
      <c r="F563" s="496"/>
      <c r="G563" s="496"/>
      <c r="H563" s="496"/>
      <c r="I563" s="496"/>
      <c r="J563" s="496"/>
      <c r="K563" s="496"/>
      <c r="L563" s="496"/>
      <c r="M563" s="483"/>
      <c r="N563" s="483"/>
      <c r="O563" s="483"/>
      <c r="P563" s="483"/>
      <c r="Q563" s="483"/>
      <c r="R563" s="483"/>
      <c r="S563" s="483"/>
      <c r="T563" s="483"/>
      <c r="U563" s="483"/>
      <c r="V563" s="483"/>
    </row>
    <row r="564" spans="1:22" ht="15.75" customHeight="1">
      <c r="A564" s="479"/>
      <c r="B564" s="479"/>
      <c r="C564" s="479"/>
      <c r="D564" s="496"/>
      <c r="E564" s="496"/>
      <c r="F564" s="496"/>
      <c r="G564" s="496"/>
      <c r="H564" s="496"/>
      <c r="I564" s="496"/>
      <c r="J564" s="496"/>
      <c r="K564" s="496"/>
      <c r="L564" s="496"/>
      <c r="M564" s="483"/>
      <c r="N564" s="483"/>
      <c r="O564" s="483"/>
      <c r="P564" s="483"/>
      <c r="Q564" s="483"/>
      <c r="R564" s="483"/>
      <c r="S564" s="483"/>
      <c r="T564" s="483"/>
      <c r="U564" s="483"/>
      <c r="V564" s="483"/>
    </row>
    <row r="565" spans="1:22" ht="15.75" customHeight="1">
      <c r="A565" s="479"/>
      <c r="B565" s="479"/>
      <c r="C565" s="479"/>
      <c r="D565" s="496"/>
      <c r="E565" s="496"/>
      <c r="F565" s="496"/>
      <c r="G565" s="496"/>
      <c r="H565" s="496"/>
      <c r="I565" s="496"/>
      <c r="J565" s="496"/>
      <c r="K565" s="496"/>
      <c r="L565" s="496"/>
      <c r="M565" s="483"/>
      <c r="N565" s="483"/>
      <c r="O565" s="483"/>
      <c r="P565" s="483"/>
      <c r="Q565" s="483"/>
      <c r="R565" s="483"/>
      <c r="S565" s="483"/>
      <c r="T565" s="483"/>
      <c r="U565" s="483"/>
      <c r="V565" s="483"/>
    </row>
    <row r="566" spans="1:22" ht="15.75" customHeight="1">
      <c r="A566" s="479"/>
      <c r="B566" s="479"/>
      <c r="C566" s="479"/>
      <c r="D566" s="496"/>
      <c r="E566" s="496"/>
      <c r="F566" s="496"/>
      <c r="G566" s="496"/>
      <c r="H566" s="496"/>
      <c r="I566" s="496"/>
      <c r="J566" s="496"/>
      <c r="K566" s="496"/>
      <c r="L566" s="496"/>
      <c r="M566" s="483"/>
      <c r="N566" s="483"/>
      <c r="O566" s="483"/>
      <c r="P566" s="483"/>
      <c r="Q566" s="483"/>
      <c r="R566" s="483"/>
      <c r="S566" s="483"/>
      <c r="T566" s="483"/>
      <c r="U566" s="483"/>
      <c r="V566" s="483"/>
    </row>
    <row r="567" spans="1:22" ht="15.75" customHeight="1">
      <c r="A567" s="479"/>
      <c r="B567" s="479"/>
      <c r="C567" s="479"/>
      <c r="D567" s="496"/>
      <c r="E567" s="496"/>
      <c r="F567" s="496"/>
      <c r="G567" s="496"/>
      <c r="H567" s="496"/>
      <c r="I567" s="496"/>
      <c r="J567" s="496"/>
      <c r="K567" s="496"/>
      <c r="L567" s="496"/>
      <c r="M567" s="483"/>
      <c r="N567" s="483"/>
      <c r="O567" s="483"/>
      <c r="P567" s="483"/>
      <c r="Q567" s="483"/>
      <c r="R567" s="483"/>
      <c r="S567" s="483"/>
      <c r="T567" s="483"/>
      <c r="U567" s="483"/>
      <c r="V567" s="483"/>
    </row>
    <row r="568" spans="1:22" ht="15.75" customHeight="1">
      <c r="A568" s="479"/>
      <c r="B568" s="479"/>
      <c r="C568" s="479"/>
      <c r="D568" s="496"/>
      <c r="E568" s="496"/>
      <c r="F568" s="496"/>
      <c r="G568" s="496"/>
      <c r="H568" s="496"/>
      <c r="I568" s="496"/>
      <c r="J568" s="496"/>
      <c r="K568" s="496"/>
      <c r="L568" s="496"/>
      <c r="M568" s="483"/>
      <c r="N568" s="483"/>
      <c r="O568" s="483"/>
      <c r="P568" s="483"/>
      <c r="Q568" s="483"/>
      <c r="R568" s="483"/>
      <c r="S568" s="483"/>
      <c r="T568" s="483"/>
      <c r="U568" s="483"/>
      <c r="V568" s="483"/>
    </row>
    <row r="569" spans="1:22" ht="15.75" customHeight="1">
      <c r="A569" s="479"/>
      <c r="B569" s="479"/>
      <c r="C569" s="479"/>
      <c r="D569" s="496"/>
      <c r="E569" s="496"/>
      <c r="F569" s="496"/>
      <c r="G569" s="496"/>
      <c r="H569" s="496"/>
      <c r="I569" s="496"/>
      <c r="J569" s="496"/>
      <c r="K569" s="496"/>
      <c r="L569" s="496"/>
      <c r="M569" s="483"/>
      <c r="N569" s="483"/>
      <c r="O569" s="483"/>
      <c r="P569" s="483"/>
      <c r="Q569" s="483"/>
      <c r="R569" s="483"/>
      <c r="S569" s="483"/>
      <c r="T569" s="483"/>
      <c r="U569" s="483"/>
      <c r="V569" s="483"/>
    </row>
    <row r="570" spans="1:22" ht="15.75" customHeight="1">
      <c r="A570" s="479"/>
      <c r="B570" s="479"/>
      <c r="C570" s="479"/>
      <c r="D570" s="496"/>
      <c r="E570" s="496"/>
      <c r="F570" s="496"/>
      <c r="G570" s="496"/>
      <c r="H570" s="496"/>
      <c r="I570" s="496"/>
      <c r="J570" s="496"/>
      <c r="K570" s="496"/>
      <c r="L570" s="496"/>
      <c r="M570" s="483"/>
      <c r="N570" s="483"/>
      <c r="O570" s="483"/>
      <c r="P570" s="483"/>
      <c r="Q570" s="483"/>
      <c r="R570" s="483"/>
      <c r="S570" s="483"/>
      <c r="T570" s="483"/>
      <c r="U570" s="483"/>
      <c r="V570" s="483"/>
    </row>
    <row r="571" spans="1:22" ht="15.75" customHeight="1">
      <c r="A571" s="479"/>
      <c r="B571" s="479"/>
      <c r="C571" s="479"/>
      <c r="D571" s="496"/>
      <c r="E571" s="496"/>
      <c r="F571" s="496"/>
      <c r="G571" s="496"/>
      <c r="H571" s="496"/>
      <c r="I571" s="496"/>
      <c r="J571" s="496"/>
      <c r="K571" s="496"/>
      <c r="L571" s="496"/>
      <c r="M571" s="483"/>
      <c r="N571" s="483"/>
      <c r="O571" s="483"/>
      <c r="P571" s="483"/>
      <c r="Q571" s="483"/>
      <c r="R571" s="483"/>
      <c r="S571" s="483"/>
      <c r="T571" s="483"/>
      <c r="U571" s="483"/>
      <c r="V571" s="483"/>
    </row>
    <row r="572" spans="1:22" ht="15.75" customHeight="1">
      <c r="A572" s="479"/>
      <c r="B572" s="479"/>
      <c r="C572" s="479"/>
      <c r="D572" s="496"/>
      <c r="E572" s="496"/>
      <c r="F572" s="496"/>
      <c r="G572" s="496"/>
      <c r="H572" s="496"/>
      <c r="I572" s="496"/>
      <c r="J572" s="496"/>
      <c r="K572" s="496"/>
      <c r="L572" s="496"/>
      <c r="M572" s="483"/>
      <c r="N572" s="483"/>
      <c r="O572" s="483"/>
      <c r="P572" s="483"/>
      <c r="Q572" s="483"/>
      <c r="R572" s="483"/>
      <c r="S572" s="483"/>
      <c r="T572" s="483"/>
      <c r="U572" s="483"/>
      <c r="V572" s="483"/>
    </row>
    <row r="573" spans="1:22" ht="15.75" customHeight="1">
      <c r="A573" s="479"/>
      <c r="B573" s="479"/>
      <c r="C573" s="479"/>
      <c r="D573" s="496"/>
      <c r="E573" s="496"/>
      <c r="F573" s="496"/>
      <c r="G573" s="496"/>
      <c r="H573" s="496"/>
      <c r="I573" s="496"/>
      <c r="J573" s="496"/>
      <c r="K573" s="496"/>
      <c r="L573" s="496"/>
      <c r="M573" s="483"/>
      <c r="N573" s="483"/>
      <c r="O573" s="483"/>
      <c r="P573" s="483"/>
      <c r="Q573" s="483"/>
      <c r="R573" s="483"/>
      <c r="S573" s="483"/>
      <c r="T573" s="483"/>
      <c r="U573" s="483"/>
      <c r="V573" s="483"/>
    </row>
    <row r="574" spans="1:22" ht="15.75" customHeight="1">
      <c r="A574" s="479"/>
      <c r="B574" s="479"/>
      <c r="C574" s="479"/>
      <c r="D574" s="496"/>
      <c r="E574" s="496"/>
      <c r="F574" s="496"/>
      <c r="G574" s="496"/>
      <c r="H574" s="496"/>
      <c r="I574" s="496"/>
      <c r="J574" s="496"/>
      <c r="K574" s="496"/>
      <c r="L574" s="496"/>
      <c r="M574" s="483"/>
      <c r="N574" s="483"/>
      <c r="O574" s="483"/>
      <c r="P574" s="483"/>
      <c r="Q574" s="483"/>
      <c r="R574" s="483"/>
      <c r="S574" s="483"/>
      <c r="T574" s="483"/>
      <c r="U574" s="483"/>
      <c r="V574" s="483"/>
    </row>
    <row r="575" spans="1:22" ht="15.75" customHeight="1">
      <c r="A575" s="479"/>
      <c r="B575" s="479"/>
      <c r="C575" s="479"/>
      <c r="D575" s="496"/>
      <c r="E575" s="496"/>
      <c r="F575" s="496"/>
      <c r="G575" s="496"/>
      <c r="H575" s="496"/>
      <c r="I575" s="496"/>
      <c r="J575" s="496"/>
      <c r="K575" s="496"/>
      <c r="L575" s="496"/>
      <c r="M575" s="483"/>
      <c r="N575" s="483"/>
      <c r="O575" s="483"/>
      <c r="P575" s="483"/>
      <c r="Q575" s="483"/>
      <c r="R575" s="483"/>
      <c r="S575" s="483"/>
      <c r="T575" s="483"/>
      <c r="U575" s="483"/>
      <c r="V575" s="483"/>
    </row>
    <row r="576" spans="1:22" ht="15.75" customHeight="1">
      <c r="A576" s="479"/>
      <c r="B576" s="479"/>
      <c r="C576" s="479"/>
      <c r="D576" s="496"/>
      <c r="E576" s="496"/>
      <c r="F576" s="496"/>
      <c r="G576" s="496"/>
      <c r="H576" s="496"/>
      <c r="I576" s="496"/>
      <c r="J576" s="496"/>
      <c r="K576" s="496"/>
      <c r="L576" s="496"/>
      <c r="M576" s="483"/>
      <c r="N576" s="483"/>
      <c r="O576" s="483"/>
      <c r="P576" s="483"/>
      <c r="Q576" s="483"/>
      <c r="R576" s="483"/>
      <c r="S576" s="483"/>
      <c r="T576" s="483"/>
      <c r="U576" s="483"/>
      <c r="V576" s="483"/>
    </row>
    <row r="577" spans="1:22" ht="15.75" customHeight="1">
      <c r="A577" s="479"/>
      <c r="B577" s="479"/>
      <c r="C577" s="479"/>
      <c r="D577" s="496"/>
      <c r="E577" s="496"/>
      <c r="F577" s="496"/>
      <c r="G577" s="496"/>
      <c r="H577" s="496"/>
      <c r="I577" s="496"/>
      <c r="J577" s="496"/>
      <c r="K577" s="496"/>
      <c r="L577" s="496"/>
      <c r="M577" s="483"/>
      <c r="N577" s="483"/>
      <c r="O577" s="483"/>
      <c r="P577" s="483"/>
      <c r="Q577" s="483"/>
      <c r="R577" s="483"/>
      <c r="S577" s="483"/>
      <c r="T577" s="483"/>
      <c r="U577" s="483"/>
      <c r="V577" s="483"/>
    </row>
    <row r="578" spans="1:22" ht="15.75" customHeight="1">
      <c r="A578" s="479"/>
      <c r="B578" s="479"/>
      <c r="C578" s="479"/>
      <c r="D578" s="496"/>
      <c r="E578" s="496"/>
      <c r="F578" s="496"/>
      <c r="G578" s="496"/>
      <c r="H578" s="496"/>
      <c r="I578" s="496"/>
      <c r="J578" s="496"/>
      <c r="K578" s="496"/>
      <c r="L578" s="496"/>
      <c r="M578" s="483"/>
      <c r="N578" s="483"/>
      <c r="O578" s="483"/>
      <c r="P578" s="483"/>
      <c r="Q578" s="483"/>
      <c r="R578" s="483"/>
      <c r="S578" s="483"/>
      <c r="T578" s="483"/>
      <c r="U578" s="483"/>
      <c r="V578" s="483"/>
    </row>
    <row r="579" spans="1:22" ht="15.75" customHeight="1">
      <c r="A579" s="479"/>
      <c r="B579" s="479"/>
      <c r="C579" s="479"/>
      <c r="D579" s="496"/>
      <c r="E579" s="496"/>
      <c r="F579" s="496"/>
      <c r="G579" s="496"/>
      <c r="H579" s="496"/>
      <c r="I579" s="496"/>
      <c r="J579" s="496"/>
      <c r="K579" s="496"/>
      <c r="L579" s="496"/>
      <c r="M579" s="483"/>
      <c r="N579" s="483"/>
      <c r="O579" s="483"/>
      <c r="P579" s="483"/>
      <c r="Q579" s="483"/>
      <c r="R579" s="483"/>
      <c r="S579" s="483"/>
      <c r="T579" s="483"/>
      <c r="U579" s="483"/>
      <c r="V579" s="483"/>
    </row>
    <row r="580" spans="1:22" ht="15.75" customHeight="1">
      <c r="A580" s="479"/>
      <c r="B580" s="479"/>
      <c r="C580" s="479"/>
      <c r="D580" s="496"/>
      <c r="E580" s="496"/>
      <c r="F580" s="496"/>
      <c r="G580" s="496"/>
      <c r="H580" s="496"/>
      <c r="I580" s="496"/>
      <c r="J580" s="496"/>
      <c r="K580" s="496"/>
      <c r="L580" s="496"/>
      <c r="M580" s="483"/>
      <c r="N580" s="483"/>
      <c r="O580" s="483"/>
      <c r="P580" s="483"/>
      <c r="Q580" s="483"/>
      <c r="R580" s="483"/>
      <c r="S580" s="483"/>
      <c r="T580" s="483"/>
      <c r="U580" s="483"/>
      <c r="V580" s="483"/>
    </row>
    <row r="581" spans="1:22" ht="15.75" customHeight="1">
      <c r="A581" s="479"/>
      <c r="B581" s="479"/>
      <c r="C581" s="479"/>
      <c r="D581" s="496"/>
      <c r="E581" s="496"/>
      <c r="F581" s="496"/>
      <c r="G581" s="496"/>
      <c r="H581" s="496"/>
      <c r="I581" s="496"/>
      <c r="J581" s="496"/>
      <c r="K581" s="496"/>
      <c r="L581" s="496"/>
      <c r="M581" s="483"/>
      <c r="N581" s="483"/>
      <c r="O581" s="483"/>
      <c r="P581" s="483"/>
      <c r="Q581" s="483"/>
      <c r="R581" s="483"/>
      <c r="S581" s="483"/>
      <c r="T581" s="483"/>
      <c r="U581" s="483"/>
      <c r="V581" s="483"/>
    </row>
    <row r="582" spans="1:22" ht="15.75" customHeight="1">
      <c r="A582" s="479"/>
      <c r="B582" s="479"/>
      <c r="C582" s="479"/>
      <c r="D582" s="496"/>
      <c r="E582" s="496"/>
      <c r="F582" s="496"/>
      <c r="G582" s="496"/>
      <c r="H582" s="496"/>
      <c r="I582" s="496"/>
      <c r="J582" s="496"/>
      <c r="K582" s="496"/>
      <c r="L582" s="496"/>
      <c r="M582" s="483"/>
      <c r="N582" s="483"/>
      <c r="O582" s="483"/>
      <c r="P582" s="483"/>
      <c r="Q582" s="483"/>
      <c r="R582" s="483"/>
      <c r="S582" s="483"/>
      <c r="T582" s="483"/>
      <c r="U582" s="483"/>
      <c r="V582" s="483"/>
    </row>
    <row r="583" spans="1:22" ht="15.75" customHeight="1">
      <c r="A583" s="479"/>
      <c r="B583" s="479"/>
      <c r="C583" s="479"/>
      <c r="D583" s="496"/>
      <c r="E583" s="496"/>
      <c r="F583" s="496"/>
      <c r="G583" s="496"/>
      <c r="H583" s="496"/>
      <c r="I583" s="496"/>
      <c r="J583" s="496"/>
      <c r="K583" s="496"/>
      <c r="L583" s="496"/>
      <c r="M583" s="483"/>
      <c r="N583" s="483"/>
      <c r="O583" s="483"/>
      <c r="P583" s="483"/>
      <c r="Q583" s="483"/>
      <c r="R583" s="483"/>
      <c r="S583" s="483"/>
      <c r="T583" s="483"/>
      <c r="U583" s="483"/>
      <c r="V583" s="483"/>
    </row>
    <row r="584" spans="1:22" ht="15.75" customHeight="1">
      <c r="A584" s="479"/>
      <c r="B584" s="479"/>
      <c r="C584" s="479"/>
      <c r="D584" s="496"/>
      <c r="E584" s="496"/>
      <c r="F584" s="496"/>
      <c r="G584" s="496"/>
      <c r="H584" s="496"/>
      <c r="I584" s="496"/>
      <c r="J584" s="496"/>
      <c r="K584" s="496"/>
      <c r="L584" s="496"/>
      <c r="M584" s="483"/>
      <c r="N584" s="483"/>
      <c r="O584" s="483"/>
      <c r="P584" s="483"/>
      <c r="Q584" s="483"/>
      <c r="R584" s="483"/>
      <c r="S584" s="483"/>
      <c r="T584" s="483"/>
      <c r="U584" s="483"/>
      <c r="V584" s="483"/>
    </row>
    <row r="585" spans="1:22" ht="15.75" customHeight="1">
      <c r="A585" s="479"/>
      <c r="B585" s="479"/>
      <c r="C585" s="479"/>
      <c r="D585" s="496"/>
      <c r="E585" s="496"/>
      <c r="F585" s="496"/>
      <c r="G585" s="496"/>
      <c r="H585" s="496"/>
      <c r="I585" s="496"/>
      <c r="J585" s="496"/>
      <c r="K585" s="496"/>
      <c r="L585" s="496"/>
      <c r="M585" s="483"/>
      <c r="N585" s="483"/>
      <c r="O585" s="483"/>
      <c r="P585" s="483"/>
      <c r="Q585" s="483"/>
      <c r="R585" s="483"/>
      <c r="S585" s="483"/>
      <c r="T585" s="483"/>
      <c r="U585" s="483"/>
      <c r="V585" s="483"/>
    </row>
    <row r="586" spans="1:22" ht="15.75" customHeight="1">
      <c r="A586" s="479"/>
      <c r="B586" s="479"/>
      <c r="C586" s="479"/>
      <c r="D586" s="496"/>
      <c r="E586" s="496"/>
      <c r="F586" s="496"/>
      <c r="G586" s="496"/>
      <c r="H586" s="496"/>
      <c r="I586" s="496"/>
      <c r="J586" s="496"/>
      <c r="K586" s="496"/>
      <c r="L586" s="496"/>
      <c r="M586" s="483"/>
      <c r="N586" s="483"/>
      <c r="O586" s="483"/>
      <c r="P586" s="483"/>
      <c r="Q586" s="483"/>
      <c r="R586" s="483"/>
      <c r="S586" s="483"/>
      <c r="T586" s="483"/>
      <c r="U586" s="483"/>
      <c r="V586" s="483"/>
    </row>
    <row r="587" spans="1:22" ht="15.75" customHeight="1">
      <c r="A587" s="479"/>
      <c r="B587" s="479"/>
      <c r="C587" s="479"/>
      <c r="D587" s="496"/>
      <c r="E587" s="496"/>
      <c r="F587" s="496"/>
      <c r="G587" s="496"/>
      <c r="H587" s="496"/>
      <c r="I587" s="496"/>
      <c r="J587" s="496"/>
      <c r="K587" s="496"/>
      <c r="L587" s="496"/>
      <c r="M587" s="483"/>
      <c r="N587" s="483"/>
      <c r="O587" s="483"/>
      <c r="P587" s="483"/>
      <c r="Q587" s="483"/>
      <c r="R587" s="483"/>
      <c r="S587" s="483"/>
      <c r="T587" s="483"/>
      <c r="U587" s="483"/>
      <c r="V587" s="483"/>
    </row>
    <row r="588" spans="1:22" ht="15.75" customHeight="1">
      <c r="A588" s="479"/>
      <c r="B588" s="479"/>
      <c r="C588" s="479"/>
      <c r="D588" s="496"/>
      <c r="E588" s="496"/>
      <c r="F588" s="496"/>
      <c r="G588" s="496"/>
      <c r="H588" s="496"/>
      <c r="I588" s="496"/>
      <c r="J588" s="496"/>
      <c r="K588" s="496"/>
      <c r="L588" s="496"/>
      <c r="M588" s="483"/>
      <c r="N588" s="483"/>
      <c r="O588" s="483"/>
      <c r="P588" s="483"/>
      <c r="Q588" s="483"/>
      <c r="R588" s="483"/>
      <c r="S588" s="483"/>
      <c r="T588" s="483"/>
      <c r="U588" s="483"/>
      <c r="V588" s="483"/>
    </row>
    <row r="589" spans="1:22" ht="15.75" customHeight="1">
      <c r="A589" s="479"/>
      <c r="B589" s="479"/>
      <c r="C589" s="479"/>
      <c r="D589" s="496"/>
      <c r="E589" s="496"/>
      <c r="F589" s="496"/>
      <c r="G589" s="496"/>
      <c r="H589" s="496"/>
      <c r="I589" s="496"/>
      <c r="J589" s="496"/>
      <c r="K589" s="496"/>
      <c r="L589" s="496"/>
      <c r="M589" s="483"/>
      <c r="N589" s="483"/>
      <c r="O589" s="483"/>
      <c r="P589" s="483"/>
      <c r="Q589" s="483"/>
      <c r="R589" s="483"/>
      <c r="S589" s="483"/>
      <c r="T589" s="483"/>
      <c r="U589" s="483"/>
      <c r="V589" s="483"/>
    </row>
    <row r="590" spans="1:22" ht="15.75" customHeight="1">
      <c r="A590" s="479"/>
      <c r="B590" s="479"/>
      <c r="C590" s="479"/>
      <c r="D590" s="496"/>
      <c r="E590" s="496"/>
      <c r="F590" s="496"/>
      <c r="G590" s="496"/>
      <c r="H590" s="496"/>
      <c r="I590" s="496"/>
      <c r="J590" s="496"/>
      <c r="K590" s="496"/>
      <c r="L590" s="496"/>
      <c r="M590" s="483"/>
      <c r="N590" s="483"/>
      <c r="O590" s="483"/>
      <c r="P590" s="483"/>
      <c r="Q590" s="483"/>
      <c r="R590" s="483"/>
      <c r="S590" s="483"/>
      <c r="T590" s="483"/>
      <c r="U590" s="483"/>
      <c r="V590" s="483"/>
    </row>
    <row r="591" spans="1:22" ht="15.75" customHeight="1">
      <c r="A591" s="479"/>
      <c r="B591" s="479"/>
      <c r="C591" s="479"/>
      <c r="D591" s="496"/>
      <c r="E591" s="496"/>
      <c r="F591" s="496"/>
      <c r="G591" s="496"/>
      <c r="H591" s="496"/>
      <c r="I591" s="496"/>
      <c r="J591" s="496"/>
      <c r="K591" s="496"/>
      <c r="L591" s="496"/>
      <c r="M591" s="483"/>
      <c r="N591" s="483"/>
      <c r="O591" s="483"/>
      <c r="P591" s="483"/>
      <c r="Q591" s="483"/>
      <c r="R591" s="483"/>
      <c r="S591" s="483"/>
      <c r="T591" s="483"/>
      <c r="U591" s="483"/>
      <c r="V591" s="483"/>
    </row>
    <row r="592" spans="1:22" ht="15.75" customHeight="1">
      <c r="A592" s="479"/>
      <c r="B592" s="479"/>
      <c r="C592" s="479"/>
      <c r="D592" s="496"/>
      <c r="E592" s="496"/>
      <c r="F592" s="496"/>
      <c r="G592" s="496"/>
      <c r="H592" s="496"/>
      <c r="I592" s="496"/>
      <c r="J592" s="496"/>
      <c r="K592" s="496"/>
      <c r="L592" s="496"/>
      <c r="M592" s="483"/>
      <c r="N592" s="483"/>
      <c r="O592" s="483"/>
      <c r="P592" s="483"/>
      <c r="Q592" s="483"/>
      <c r="R592" s="483"/>
      <c r="S592" s="483"/>
      <c r="T592" s="483"/>
      <c r="U592" s="483"/>
      <c r="V592" s="483"/>
    </row>
    <row r="593" spans="1:22" ht="15.75" customHeight="1">
      <c r="A593" s="479"/>
      <c r="B593" s="479"/>
      <c r="C593" s="479"/>
      <c r="D593" s="496"/>
      <c r="E593" s="496"/>
      <c r="F593" s="496"/>
      <c r="G593" s="496"/>
      <c r="H593" s="496"/>
      <c r="I593" s="496"/>
      <c r="J593" s="496"/>
      <c r="K593" s="496"/>
      <c r="L593" s="496"/>
      <c r="M593" s="483"/>
      <c r="N593" s="483"/>
      <c r="O593" s="483"/>
      <c r="P593" s="483"/>
      <c r="Q593" s="483"/>
      <c r="R593" s="483"/>
      <c r="S593" s="483"/>
      <c r="T593" s="483"/>
      <c r="U593" s="483"/>
      <c r="V593" s="483"/>
    </row>
    <row r="594" spans="1:22" ht="15.75" customHeight="1">
      <c r="A594" s="479"/>
      <c r="B594" s="479"/>
      <c r="C594" s="479"/>
      <c r="D594" s="496"/>
      <c r="E594" s="496"/>
      <c r="F594" s="496"/>
      <c r="G594" s="496"/>
      <c r="H594" s="496"/>
      <c r="I594" s="496"/>
      <c r="J594" s="496"/>
      <c r="K594" s="496"/>
      <c r="L594" s="496"/>
      <c r="M594" s="483"/>
      <c r="N594" s="483"/>
      <c r="O594" s="483"/>
      <c r="P594" s="483"/>
      <c r="Q594" s="483"/>
      <c r="R594" s="483"/>
      <c r="S594" s="483"/>
      <c r="T594" s="483"/>
      <c r="U594" s="483"/>
      <c r="V594" s="483"/>
    </row>
    <row r="595" spans="1:22" ht="15.75" customHeight="1">
      <c r="A595" s="479"/>
      <c r="B595" s="479"/>
      <c r="C595" s="479"/>
      <c r="D595" s="496"/>
      <c r="E595" s="496"/>
      <c r="F595" s="496"/>
      <c r="G595" s="496"/>
      <c r="H595" s="496"/>
      <c r="I595" s="496"/>
      <c r="J595" s="496"/>
      <c r="K595" s="496"/>
      <c r="L595" s="496"/>
      <c r="M595" s="483"/>
      <c r="N595" s="483"/>
      <c r="O595" s="483"/>
      <c r="P595" s="483"/>
      <c r="Q595" s="483"/>
      <c r="R595" s="483"/>
      <c r="S595" s="483"/>
      <c r="T595" s="483"/>
      <c r="U595" s="483"/>
      <c r="V595" s="483"/>
    </row>
    <row r="596" spans="1:22" ht="15.75" customHeight="1">
      <c r="A596" s="479"/>
      <c r="B596" s="479"/>
      <c r="C596" s="479"/>
      <c r="D596" s="496"/>
      <c r="E596" s="496"/>
      <c r="F596" s="496"/>
      <c r="G596" s="496"/>
      <c r="H596" s="496"/>
      <c r="I596" s="496"/>
      <c r="J596" s="496"/>
      <c r="K596" s="496"/>
      <c r="L596" s="496"/>
      <c r="M596" s="483"/>
      <c r="N596" s="483"/>
      <c r="O596" s="483"/>
      <c r="P596" s="483"/>
      <c r="Q596" s="483"/>
      <c r="R596" s="483"/>
      <c r="S596" s="483"/>
      <c r="T596" s="483"/>
      <c r="U596" s="483"/>
      <c r="V596" s="483"/>
    </row>
    <row r="597" spans="1:22" ht="15.75" customHeight="1">
      <c r="A597" s="479"/>
      <c r="B597" s="479"/>
      <c r="C597" s="479"/>
      <c r="D597" s="496"/>
      <c r="E597" s="496"/>
      <c r="F597" s="496"/>
      <c r="G597" s="496"/>
      <c r="H597" s="496"/>
      <c r="I597" s="496"/>
      <c r="J597" s="496"/>
      <c r="K597" s="496"/>
      <c r="L597" s="496"/>
      <c r="M597" s="483"/>
      <c r="N597" s="483"/>
      <c r="O597" s="483"/>
      <c r="P597" s="483"/>
      <c r="Q597" s="483"/>
      <c r="R597" s="483"/>
      <c r="S597" s="483"/>
      <c r="T597" s="483"/>
      <c r="U597" s="483"/>
      <c r="V597" s="483"/>
    </row>
    <row r="598" spans="1:22" ht="15.75" customHeight="1">
      <c r="A598" s="479"/>
      <c r="B598" s="479"/>
      <c r="C598" s="479"/>
      <c r="D598" s="496"/>
      <c r="E598" s="496"/>
      <c r="F598" s="496"/>
      <c r="G598" s="496"/>
      <c r="H598" s="496"/>
      <c r="I598" s="496"/>
      <c r="J598" s="496"/>
      <c r="K598" s="496"/>
      <c r="L598" s="496"/>
      <c r="M598" s="483"/>
      <c r="N598" s="483"/>
      <c r="O598" s="483"/>
      <c r="P598" s="483"/>
      <c r="Q598" s="483"/>
      <c r="R598" s="483"/>
      <c r="S598" s="483"/>
      <c r="T598" s="483"/>
      <c r="U598" s="483"/>
      <c r="V598" s="483"/>
    </row>
    <row r="599" spans="1:22" ht="15.75" customHeight="1">
      <c r="A599" s="479"/>
      <c r="B599" s="479"/>
      <c r="C599" s="479"/>
      <c r="D599" s="496"/>
      <c r="E599" s="496"/>
      <c r="F599" s="496"/>
      <c r="G599" s="496"/>
      <c r="H599" s="496"/>
      <c r="I599" s="496"/>
      <c r="J599" s="496"/>
      <c r="K599" s="496"/>
      <c r="L599" s="496"/>
      <c r="M599" s="483"/>
      <c r="N599" s="483"/>
      <c r="O599" s="483"/>
      <c r="P599" s="483"/>
      <c r="Q599" s="483"/>
      <c r="R599" s="483"/>
      <c r="S599" s="483"/>
      <c r="T599" s="483"/>
      <c r="U599" s="483"/>
      <c r="V599" s="483"/>
    </row>
    <row r="600" spans="1:22" ht="15.75" customHeight="1">
      <c r="A600" s="479"/>
      <c r="B600" s="479"/>
      <c r="C600" s="479"/>
      <c r="D600" s="496"/>
      <c r="E600" s="496"/>
      <c r="F600" s="496"/>
      <c r="G600" s="496"/>
      <c r="H600" s="496"/>
      <c r="I600" s="496"/>
      <c r="J600" s="496"/>
      <c r="K600" s="496"/>
      <c r="L600" s="496"/>
      <c r="M600" s="483"/>
      <c r="N600" s="483"/>
      <c r="O600" s="483"/>
      <c r="P600" s="483"/>
      <c r="Q600" s="483"/>
      <c r="R600" s="483"/>
      <c r="S600" s="483"/>
      <c r="T600" s="483"/>
      <c r="U600" s="483"/>
      <c r="V600" s="483"/>
    </row>
    <row r="601" spans="1:22" ht="15.75" customHeight="1">
      <c r="A601" s="479"/>
      <c r="B601" s="479"/>
      <c r="C601" s="479"/>
      <c r="D601" s="496"/>
      <c r="E601" s="496"/>
      <c r="F601" s="496"/>
      <c r="G601" s="496"/>
      <c r="H601" s="496"/>
      <c r="I601" s="496"/>
      <c r="J601" s="496"/>
      <c r="K601" s="496"/>
      <c r="L601" s="496"/>
      <c r="M601" s="483"/>
      <c r="N601" s="483"/>
      <c r="O601" s="483"/>
      <c r="P601" s="483"/>
      <c r="Q601" s="483"/>
      <c r="R601" s="483"/>
      <c r="S601" s="483"/>
      <c r="T601" s="483"/>
      <c r="U601" s="483"/>
      <c r="V601" s="483"/>
    </row>
    <row r="602" spans="1:22" ht="15.75" customHeight="1">
      <c r="A602" s="479"/>
      <c r="B602" s="479"/>
      <c r="C602" s="479"/>
      <c r="D602" s="496"/>
      <c r="E602" s="496"/>
      <c r="F602" s="496"/>
      <c r="G602" s="496"/>
      <c r="H602" s="496"/>
      <c r="I602" s="496"/>
      <c r="J602" s="496"/>
      <c r="K602" s="496"/>
      <c r="L602" s="496"/>
      <c r="M602" s="483"/>
      <c r="N602" s="483"/>
      <c r="O602" s="483"/>
      <c r="P602" s="483"/>
      <c r="Q602" s="483"/>
      <c r="R602" s="483"/>
      <c r="S602" s="483"/>
      <c r="T602" s="483"/>
      <c r="U602" s="483"/>
      <c r="V602" s="483"/>
    </row>
    <row r="603" spans="1:22" ht="15.75" customHeight="1">
      <c r="A603" s="479"/>
      <c r="B603" s="479"/>
      <c r="C603" s="479"/>
      <c r="D603" s="496"/>
      <c r="E603" s="496"/>
      <c r="F603" s="496"/>
      <c r="G603" s="496"/>
      <c r="H603" s="496"/>
      <c r="I603" s="496"/>
      <c r="J603" s="496"/>
      <c r="K603" s="496"/>
      <c r="L603" s="496"/>
      <c r="M603" s="483"/>
      <c r="N603" s="483"/>
      <c r="O603" s="483"/>
      <c r="P603" s="483"/>
      <c r="Q603" s="483"/>
      <c r="R603" s="483"/>
      <c r="S603" s="483"/>
      <c r="T603" s="483"/>
      <c r="U603" s="483"/>
      <c r="V603" s="483"/>
    </row>
    <row r="604" spans="1:22" ht="15.75" customHeight="1">
      <c r="A604" s="479"/>
      <c r="B604" s="479"/>
      <c r="C604" s="479"/>
      <c r="D604" s="496"/>
      <c r="E604" s="496"/>
      <c r="F604" s="496"/>
      <c r="G604" s="496"/>
      <c r="H604" s="496"/>
      <c r="I604" s="496"/>
      <c r="J604" s="496"/>
      <c r="K604" s="496"/>
      <c r="L604" s="496"/>
      <c r="M604" s="483"/>
      <c r="N604" s="483"/>
      <c r="O604" s="483"/>
      <c r="P604" s="483"/>
      <c r="Q604" s="483"/>
      <c r="R604" s="483"/>
      <c r="S604" s="483"/>
      <c r="T604" s="483"/>
      <c r="U604" s="483"/>
      <c r="V604" s="483"/>
    </row>
    <row r="605" spans="1:22" ht="15.75" customHeight="1">
      <c r="A605" s="479"/>
      <c r="B605" s="479"/>
      <c r="C605" s="479"/>
      <c r="D605" s="496"/>
      <c r="E605" s="496"/>
      <c r="F605" s="496"/>
      <c r="G605" s="496"/>
      <c r="H605" s="496"/>
      <c r="I605" s="496"/>
      <c r="J605" s="496"/>
      <c r="K605" s="496"/>
      <c r="L605" s="496"/>
      <c r="M605" s="483"/>
      <c r="N605" s="483"/>
      <c r="O605" s="483"/>
      <c r="P605" s="483"/>
      <c r="Q605" s="483"/>
      <c r="R605" s="483"/>
      <c r="S605" s="483"/>
      <c r="T605" s="483"/>
      <c r="U605" s="483"/>
      <c r="V605" s="483"/>
    </row>
    <row r="606" spans="1:22" ht="15.75" customHeight="1">
      <c r="A606" s="479"/>
      <c r="B606" s="479"/>
      <c r="C606" s="479"/>
      <c r="D606" s="496"/>
      <c r="E606" s="496"/>
      <c r="F606" s="496"/>
      <c r="G606" s="496"/>
      <c r="H606" s="496"/>
      <c r="I606" s="496"/>
      <c r="J606" s="496"/>
      <c r="K606" s="496"/>
      <c r="L606" s="496"/>
      <c r="M606" s="483"/>
      <c r="N606" s="483"/>
      <c r="O606" s="483"/>
      <c r="P606" s="483"/>
      <c r="Q606" s="483"/>
      <c r="R606" s="483"/>
      <c r="S606" s="483"/>
      <c r="T606" s="483"/>
      <c r="U606" s="483"/>
      <c r="V606" s="483"/>
    </row>
    <row r="607" spans="1:22" ht="15.75" customHeight="1">
      <c r="A607" s="479"/>
      <c r="B607" s="479"/>
      <c r="C607" s="479"/>
      <c r="D607" s="496"/>
      <c r="E607" s="496"/>
      <c r="F607" s="496"/>
      <c r="G607" s="496"/>
      <c r="H607" s="496"/>
      <c r="I607" s="496"/>
      <c r="J607" s="496"/>
      <c r="K607" s="496"/>
      <c r="L607" s="496"/>
      <c r="M607" s="483"/>
      <c r="N607" s="483"/>
      <c r="O607" s="483"/>
      <c r="P607" s="483"/>
      <c r="Q607" s="483"/>
      <c r="R607" s="483"/>
      <c r="S607" s="483"/>
      <c r="T607" s="483"/>
      <c r="U607" s="483"/>
      <c r="V607" s="483"/>
    </row>
    <row r="608" spans="1:22" ht="15.75" customHeight="1">
      <c r="A608" s="479"/>
      <c r="B608" s="479"/>
      <c r="C608" s="479"/>
      <c r="D608" s="496"/>
      <c r="E608" s="496"/>
      <c r="F608" s="496"/>
      <c r="G608" s="496"/>
      <c r="H608" s="496"/>
      <c r="I608" s="496"/>
      <c r="J608" s="496"/>
      <c r="K608" s="496"/>
      <c r="L608" s="496"/>
      <c r="M608" s="483"/>
      <c r="N608" s="483"/>
      <c r="O608" s="483"/>
      <c r="P608" s="483"/>
      <c r="Q608" s="483"/>
      <c r="R608" s="483"/>
      <c r="S608" s="483"/>
      <c r="T608" s="483"/>
      <c r="U608" s="483"/>
      <c r="V608" s="483"/>
    </row>
    <row r="609" spans="1:22" ht="15.75" customHeight="1">
      <c r="A609" s="479"/>
      <c r="B609" s="479"/>
      <c r="C609" s="479"/>
      <c r="D609" s="496"/>
      <c r="E609" s="496"/>
      <c r="F609" s="496"/>
      <c r="G609" s="496"/>
      <c r="H609" s="496"/>
      <c r="I609" s="496"/>
      <c r="J609" s="496"/>
      <c r="K609" s="496"/>
      <c r="L609" s="496"/>
      <c r="M609" s="483"/>
      <c r="N609" s="483"/>
      <c r="O609" s="483"/>
      <c r="P609" s="483"/>
      <c r="Q609" s="483"/>
      <c r="R609" s="483"/>
      <c r="S609" s="483"/>
      <c r="T609" s="483"/>
      <c r="U609" s="483"/>
      <c r="V609" s="483"/>
    </row>
    <row r="610" spans="1:22" ht="15.75" customHeight="1">
      <c r="A610" s="479"/>
      <c r="B610" s="479"/>
      <c r="C610" s="479"/>
      <c r="D610" s="496"/>
      <c r="E610" s="496"/>
      <c r="F610" s="496"/>
      <c r="G610" s="496"/>
      <c r="H610" s="496"/>
      <c r="I610" s="496"/>
      <c r="J610" s="496"/>
      <c r="K610" s="496"/>
      <c r="L610" s="496"/>
      <c r="M610" s="483"/>
      <c r="N610" s="483"/>
      <c r="O610" s="483"/>
      <c r="P610" s="483"/>
      <c r="Q610" s="483"/>
      <c r="R610" s="483"/>
      <c r="S610" s="483"/>
      <c r="T610" s="483"/>
      <c r="U610" s="483"/>
      <c r="V610" s="483"/>
    </row>
    <row r="611" spans="1:22" ht="15.75" customHeight="1">
      <c r="A611" s="479"/>
      <c r="B611" s="479"/>
      <c r="C611" s="479"/>
      <c r="D611" s="496"/>
      <c r="E611" s="496"/>
      <c r="F611" s="496"/>
      <c r="G611" s="496"/>
      <c r="H611" s="496"/>
      <c r="I611" s="496"/>
      <c r="J611" s="496"/>
      <c r="K611" s="496"/>
      <c r="L611" s="496"/>
      <c r="M611" s="483"/>
      <c r="N611" s="483"/>
      <c r="O611" s="483"/>
      <c r="P611" s="483"/>
      <c r="Q611" s="483"/>
      <c r="R611" s="483"/>
      <c r="S611" s="483"/>
      <c r="T611" s="483"/>
      <c r="U611" s="483"/>
      <c r="V611" s="483"/>
    </row>
    <row r="612" spans="1:22" ht="15.75" customHeight="1">
      <c r="A612" s="479"/>
      <c r="B612" s="479"/>
      <c r="C612" s="479"/>
      <c r="D612" s="496"/>
      <c r="E612" s="496"/>
      <c r="F612" s="496"/>
      <c r="G612" s="496"/>
      <c r="H612" s="496"/>
      <c r="I612" s="496"/>
      <c r="J612" s="496"/>
      <c r="K612" s="496"/>
      <c r="L612" s="496"/>
      <c r="M612" s="483"/>
      <c r="N612" s="483"/>
      <c r="O612" s="483"/>
      <c r="P612" s="483"/>
      <c r="Q612" s="483"/>
      <c r="R612" s="483"/>
      <c r="S612" s="483"/>
      <c r="T612" s="483"/>
      <c r="U612" s="483"/>
      <c r="V612" s="483"/>
    </row>
    <row r="613" spans="1:22" ht="15.75" customHeight="1">
      <c r="A613" s="479"/>
      <c r="B613" s="479"/>
      <c r="C613" s="479"/>
      <c r="D613" s="496"/>
      <c r="E613" s="496"/>
      <c r="F613" s="496"/>
      <c r="G613" s="496"/>
      <c r="H613" s="496"/>
      <c r="I613" s="496"/>
      <c r="J613" s="496"/>
      <c r="K613" s="496"/>
      <c r="L613" s="496"/>
      <c r="M613" s="483"/>
      <c r="N613" s="483"/>
      <c r="O613" s="483"/>
      <c r="P613" s="483"/>
      <c r="Q613" s="483"/>
      <c r="R613" s="483"/>
      <c r="S613" s="483"/>
      <c r="T613" s="483"/>
      <c r="U613" s="483"/>
      <c r="V613" s="483"/>
    </row>
    <row r="614" spans="1:22" ht="15.75" customHeight="1">
      <c r="A614" s="479"/>
      <c r="B614" s="479"/>
      <c r="C614" s="479"/>
      <c r="D614" s="496"/>
      <c r="E614" s="496"/>
      <c r="F614" s="496"/>
      <c r="G614" s="496"/>
      <c r="H614" s="496"/>
      <c r="I614" s="496"/>
      <c r="J614" s="496"/>
      <c r="K614" s="496"/>
      <c r="L614" s="496"/>
      <c r="M614" s="483"/>
      <c r="N614" s="483"/>
      <c r="O614" s="483"/>
      <c r="P614" s="483"/>
      <c r="Q614" s="483"/>
      <c r="R614" s="483"/>
      <c r="S614" s="483"/>
      <c r="T614" s="483"/>
      <c r="U614" s="483"/>
      <c r="V614" s="483"/>
    </row>
    <row r="615" spans="1:22" ht="15.75" customHeight="1">
      <c r="A615" s="479"/>
      <c r="B615" s="479"/>
      <c r="C615" s="479"/>
      <c r="D615" s="496"/>
      <c r="E615" s="496"/>
      <c r="F615" s="496"/>
      <c r="G615" s="496"/>
      <c r="H615" s="496"/>
      <c r="I615" s="496"/>
      <c r="J615" s="496"/>
      <c r="K615" s="496"/>
      <c r="L615" s="496"/>
      <c r="M615" s="483"/>
      <c r="N615" s="483"/>
      <c r="O615" s="483"/>
      <c r="P615" s="483"/>
      <c r="Q615" s="483"/>
      <c r="R615" s="483"/>
      <c r="S615" s="483"/>
      <c r="T615" s="483"/>
      <c r="U615" s="483"/>
      <c r="V615" s="483"/>
    </row>
    <row r="616" spans="1:22" ht="15.75" customHeight="1">
      <c r="A616" s="479"/>
      <c r="B616" s="479"/>
      <c r="C616" s="479"/>
      <c r="D616" s="496"/>
      <c r="E616" s="496"/>
      <c r="F616" s="496"/>
      <c r="G616" s="496"/>
      <c r="H616" s="496"/>
      <c r="I616" s="496"/>
      <c r="J616" s="496"/>
      <c r="K616" s="496"/>
      <c r="L616" s="496"/>
      <c r="M616" s="483"/>
      <c r="N616" s="483"/>
      <c r="O616" s="483"/>
      <c r="P616" s="483"/>
      <c r="Q616" s="483"/>
      <c r="R616" s="483"/>
      <c r="S616" s="483"/>
      <c r="T616" s="483"/>
      <c r="U616" s="483"/>
      <c r="V616" s="483"/>
    </row>
    <row r="617" spans="1:22" ht="15.75" customHeight="1">
      <c r="A617" s="479"/>
      <c r="B617" s="479"/>
      <c r="C617" s="479"/>
      <c r="D617" s="496"/>
      <c r="E617" s="496"/>
      <c r="F617" s="496"/>
      <c r="G617" s="496"/>
      <c r="H617" s="496"/>
      <c r="I617" s="496"/>
      <c r="J617" s="496"/>
      <c r="K617" s="496"/>
      <c r="L617" s="496"/>
      <c r="M617" s="483"/>
      <c r="N617" s="483"/>
      <c r="O617" s="483"/>
      <c r="P617" s="483"/>
      <c r="Q617" s="483"/>
      <c r="R617" s="483"/>
      <c r="S617" s="483"/>
      <c r="T617" s="483"/>
      <c r="U617" s="483"/>
      <c r="V617" s="483"/>
    </row>
    <row r="618" spans="1:22" ht="15.75" customHeight="1">
      <c r="A618" s="479"/>
      <c r="B618" s="479"/>
      <c r="C618" s="479"/>
      <c r="D618" s="496"/>
      <c r="E618" s="496"/>
      <c r="F618" s="496"/>
      <c r="G618" s="496"/>
      <c r="H618" s="496"/>
      <c r="I618" s="496"/>
      <c r="J618" s="496"/>
      <c r="K618" s="496"/>
      <c r="L618" s="496"/>
      <c r="M618" s="483"/>
      <c r="N618" s="483"/>
      <c r="O618" s="483"/>
      <c r="P618" s="483"/>
      <c r="Q618" s="483"/>
      <c r="R618" s="483"/>
      <c r="S618" s="483"/>
      <c r="T618" s="483"/>
      <c r="U618" s="483"/>
      <c r="V618" s="483"/>
    </row>
    <row r="619" spans="1:22" ht="15.75" customHeight="1">
      <c r="A619" s="479"/>
      <c r="B619" s="479"/>
      <c r="C619" s="479"/>
      <c r="D619" s="496"/>
      <c r="E619" s="496"/>
      <c r="F619" s="496"/>
      <c r="G619" s="496"/>
      <c r="H619" s="496"/>
      <c r="I619" s="496"/>
      <c r="J619" s="496"/>
      <c r="K619" s="496"/>
      <c r="L619" s="496"/>
      <c r="M619" s="483"/>
      <c r="N619" s="483"/>
      <c r="O619" s="483"/>
      <c r="P619" s="483"/>
      <c r="Q619" s="483"/>
      <c r="R619" s="483"/>
      <c r="S619" s="483"/>
      <c r="T619" s="483"/>
      <c r="U619" s="483"/>
      <c r="V619" s="483"/>
    </row>
    <row r="620" spans="1:22" ht="15.75" customHeight="1">
      <c r="A620" s="479"/>
      <c r="B620" s="479"/>
      <c r="C620" s="479"/>
      <c r="D620" s="496"/>
      <c r="E620" s="496"/>
      <c r="F620" s="496"/>
      <c r="G620" s="496"/>
      <c r="H620" s="496"/>
      <c r="I620" s="496"/>
      <c r="J620" s="496"/>
      <c r="K620" s="496"/>
      <c r="L620" s="496"/>
      <c r="M620" s="483"/>
      <c r="N620" s="483"/>
      <c r="O620" s="483"/>
      <c r="P620" s="483"/>
      <c r="Q620" s="483"/>
      <c r="R620" s="483"/>
      <c r="S620" s="483"/>
      <c r="T620" s="483"/>
      <c r="U620" s="483"/>
      <c r="V620" s="483"/>
    </row>
    <row r="621" spans="1:22" ht="15.75" customHeight="1">
      <c r="A621" s="479"/>
      <c r="B621" s="479"/>
      <c r="C621" s="479"/>
      <c r="D621" s="496"/>
      <c r="E621" s="496"/>
      <c r="F621" s="496"/>
      <c r="G621" s="496"/>
      <c r="H621" s="496"/>
      <c r="I621" s="496"/>
      <c r="J621" s="496"/>
      <c r="K621" s="496"/>
      <c r="L621" s="496"/>
      <c r="M621" s="483"/>
      <c r="N621" s="483"/>
      <c r="O621" s="483"/>
      <c r="P621" s="483"/>
      <c r="Q621" s="483"/>
      <c r="R621" s="483"/>
      <c r="S621" s="483"/>
      <c r="T621" s="483"/>
      <c r="U621" s="483"/>
      <c r="V621" s="483"/>
    </row>
    <row r="622" spans="1:22" ht="15.75" customHeight="1">
      <c r="A622" s="479"/>
      <c r="B622" s="479"/>
      <c r="C622" s="479"/>
      <c r="D622" s="496"/>
      <c r="E622" s="496"/>
      <c r="F622" s="496"/>
      <c r="G622" s="496"/>
      <c r="H622" s="496"/>
      <c r="I622" s="496"/>
      <c r="J622" s="496"/>
      <c r="K622" s="496"/>
      <c r="L622" s="496"/>
      <c r="M622" s="483"/>
      <c r="N622" s="483"/>
      <c r="O622" s="483"/>
      <c r="P622" s="483"/>
      <c r="Q622" s="483"/>
      <c r="R622" s="483"/>
      <c r="S622" s="483"/>
      <c r="T622" s="483"/>
      <c r="U622" s="483"/>
      <c r="V622" s="483"/>
    </row>
    <row r="623" spans="1:22" ht="15.75" customHeight="1">
      <c r="A623" s="479"/>
      <c r="B623" s="479"/>
      <c r="C623" s="479"/>
      <c r="D623" s="496"/>
      <c r="E623" s="496"/>
      <c r="F623" s="496"/>
      <c r="G623" s="496"/>
      <c r="H623" s="496"/>
      <c r="I623" s="496"/>
      <c r="J623" s="496"/>
      <c r="K623" s="496"/>
      <c r="L623" s="496"/>
      <c r="M623" s="483"/>
      <c r="N623" s="483"/>
      <c r="O623" s="483"/>
      <c r="P623" s="483"/>
      <c r="Q623" s="483"/>
      <c r="R623" s="483"/>
      <c r="S623" s="483"/>
      <c r="T623" s="483"/>
      <c r="U623" s="483"/>
      <c r="V623" s="483"/>
    </row>
    <row r="624" spans="1:22" ht="15.75" customHeight="1">
      <c r="A624" s="479"/>
      <c r="B624" s="479"/>
      <c r="C624" s="479"/>
      <c r="D624" s="496"/>
      <c r="E624" s="496"/>
      <c r="F624" s="496"/>
      <c r="G624" s="496"/>
      <c r="H624" s="496"/>
      <c r="I624" s="496"/>
      <c r="J624" s="496"/>
      <c r="K624" s="496"/>
      <c r="L624" s="496"/>
      <c r="M624" s="483"/>
      <c r="N624" s="483"/>
      <c r="O624" s="483"/>
      <c r="P624" s="483"/>
      <c r="Q624" s="483"/>
      <c r="R624" s="483"/>
      <c r="S624" s="483"/>
      <c r="T624" s="483"/>
      <c r="U624" s="483"/>
      <c r="V624" s="483"/>
    </row>
    <row r="625" spans="1:22" ht="15.75" customHeight="1">
      <c r="A625" s="479"/>
      <c r="B625" s="479"/>
      <c r="C625" s="479"/>
      <c r="D625" s="496"/>
      <c r="E625" s="496"/>
      <c r="F625" s="496"/>
      <c r="G625" s="496"/>
      <c r="H625" s="496"/>
      <c r="I625" s="496"/>
      <c r="J625" s="496"/>
      <c r="K625" s="496"/>
      <c r="L625" s="496"/>
      <c r="M625" s="483"/>
      <c r="N625" s="483"/>
      <c r="O625" s="483"/>
      <c r="P625" s="483"/>
      <c r="Q625" s="483"/>
      <c r="R625" s="483"/>
      <c r="S625" s="483"/>
      <c r="T625" s="483"/>
      <c r="U625" s="483"/>
      <c r="V625" s="483"/>
    </row>
    <row r="626" spans="1:22" ht="15.75" customHeight="1">
      <c r="A626" s="479"/>
      <c r="B626" s="479"/>
      <c r="C626" s="479"/>
      <c r="D626" s="496"/>
      <c r="E626" s="496"/>
      <c r="F626" s="496"/>
      <c r="G626" s="496"/>
      <c r="H626" s="496"/>
      <c r="I626" s="496"/>
      <c r="J626" s="496"/>
      <c r="K626" s="496"/>
      <c r="L626" s="496"/>
      <c r="M626" s="483"/>
      <c r="N626" s="483"/>
      <c r="O626" s="483"/>
      <c r="P626" s="483"/>
      <c r="Q626" s="483"/>
      <c r="R626" s="483"/>
      <c r="S626" s="483"/>
      <c r="T626" s="483"/>
      <c r="U626" s="483"/>
      <c r="V626" s="483"/>
    </row>
    <row r="627" spans="1:22" ht="15.75" customHeight="1">
      <c r="A627" s="479"/>
      <c r="B627" s="479"/>
      <c r="C627" s="479"/>
      <c r="D627" s="496"/>
      <c r="E627" s="496"/>
      <c r="F627" s="496"/>
      <c r="G627" s="496"/>
      <c r="H627" s="496"/>
      <c r="I627" s="496"/>
      <c r="J627" s="496"/>
      <c r="K627" s="496"/>
      <c r="L627" s="496"/>
      <c r="M627" s="483"/>
      <c r="N627" s="483"/>
      <c r="O627" s="483"/>
      <c r="P627" s="483"/>
      <c r="Q627" s="483"/>
      <c r="R627" s="483"/>
      <c r="S627" s="483"/>
      <c r="T627" s="483"/>
      <c r="U627" s="483"/>
      <c r="V627" s="483"/>
    </row>
    <row r="628" spans="1:22" ht="15.75" customHeight="1">
      <c r="A628" s="479"/>
      <c r="B628" s="479"/>
      <c r="C628" s="479"/>
      <c r="D628" s="496"/>
      <c r="E628" s="496"/>
      <c r="F628" s="496"/>
      <c r="G628" s="496"/>
      <c r="H628" s="496"/>
      <c r="I628" s="496"/>
      <c r="J628" s="496"/>
      <c r="K628" s="496"/>
      <c r="L628" s="496"/>
      <c r="M628" s="483"/>
      <c r="N628" s="483"/>
      <c r="O628" s="483"/>
      <c r="P628" s="483"/>
      <c r="Q628" s="483"/>
      <c r="R628" s="483"/>
      <c r="S628" s="483"/>
      <c r="T628" s="483"/>
      <c r="U628" s="483"/>
      <c r="V628" s="483"/>
    </row>
    <row r="629" spans="1:22" ht="15.75" customHeight="1">
      <c r="A629" s="479"/>
      <c r="B629" s="479"/>
      <c r="C629" s="479"/>
      <c r="D629" s="496"/>
      <c r="E629" s="496"/>
      <c r="F629" s="496"/>
      <c r="G629" s="496"/>
      <c r="H629" s="496"/>
      <c r="I629" s="496"/>
      <c r="J629" s="496"/>
      <c r="K629" s="496"/>
      <c r="L629" s="496"/>
      <c r="M629" s="483"/>
      <c r="N629" s="483"/>
      <c r="O629" s="483"/>
      <c r="P629" s="483"/>
      <c r="Q629" s="483"/>
      <c r="R629" s="483"/>
      <c r="S629" s="483"/>
      <c r="T629" s="483"/>
      <c r="U629" s="483"/>
      <c r="V629" s="483"/>
    </row>
    <row r="630" spans="1:22" ht="15.75" customHeight="1">
      <c r="A630" s="479"/>
      <c r="B630" s="479"/>
      <c r="C630" s="479"/>
      <c r="D630" s="496"/>
      <c r="E630" s="496"/>
      <c r="F630" s="496"/>
      <c r="G630" s="496"/>
      <c r="H630" s="496"/>
      <c r="I630" s="496"/>
      <c r="J630" s="496"/>
      <c r="K630" s="496"/>
      <c r="L630" s="496"/>
      <c r="M630" s="483"/>
      <c r="N630" s="483"/>
      <c r="O630" s="483"/>
      <c r="P630" s="483"/>
      <c r="Q630" s="483"/>
      <c r="R630" s="483"/>
      <c r="S630" s="483"/>
      <c r="T630" s="483"/>
      <c r="U630" s="483"/>
      <c r="V630" s="483"/>
    </row>
    <row r="631" spans="1:22" ht="15.75" customHeight="1">
      <c r="A631" s="479"/>
      <c r="B631" s="479"/>
      <c r="C631" s="479"/>
      <c r="D631" s="496"/>
      <c r="E631" s="496"/>
      <c r="F631" s="496"/>
      <c r="G631" s="496"/>
      <c r="H631" s="496"/>
      <c r="I631" s="496"/>
      <c r="J631" s="496"/>
      <c r="K631" s="496"/>
      <c r="L631" s="496"/>
      <c r="M631" s="483"/>
      <c r="N631" s="483"/>
      <c r="O631" s="483"/>
      <c r="P631" s="483"/>
      <c r="Q631" s="483"/>
      <c r="R631" s="483"/>
      <c r="S631" s="483"/>
      <c r="T631" s="483"/>
      <c r="U631" s="483"/>
      <c r="V631" s="483"/>
    </row>
    <row r="632" spans="1:22" ht="15.75" customHeight="1">
      <c r="A632" s="479"/>
      <c r="B632" s="479"/>
      <c r="C632" s="479"/>
      <c r="D632" s="496"/>
      <c r="E632" s="496"/>
      <c r="F632" s="496"/>
      <c r="G632" s="496"/>
      <c r="H632" s="496"/>
      <c r="I632" s="496"/>
      <c r="J632" s="496"/>
      <c r="K632" s="496"/>
      <c r="L632" s="496"/>
      <c r="M632" s="483"/>
      <c r="N632" s="483"/>
      <c r="O632" s="483"/>
      <c r="P632" s="483"/>
      <c r="Q632" s="483"/>
      <c r="R632" s="483"/>
      <c r="S632" s="483"/>
      <c r="T632" s="483"/>
      <c r="U632" s="483"/>
      <c r="V632" s="483"/>
    </row>
    <row r="633" spans="1:22" ht="15.75" customHeight="1">
      <c r="A633" s="479"/>
      <c r="B633" s="479"/>
      <c r="C633" s="479"/>
      <c r="D633" s="496"/>
      <c r="E633" s="496"/>
      <c r="F633" s="496"/>
      <c r="G633" s="496"/>
      <c r="H633" s="496"/>
      <c r="I633" s="496"/>
      <c r="J633" s="496"/>
      <c r="K633" s="496"/>
      <c r="L633" s="496"/>
      <c r="M633" s="483"/>
      <c r="N633" s="483"/>
      <c r="O633" s="483"/>
      <c r="P633" s="483"/>
      <c r="Q633" s="483"/>
      <c r="R633" s="483"/>
      <c r="S633" s="483"/>
      <c r="T633" s="483"/>
      <c r="U633" s="483"/>
      <c r="V633" s="483"/>
    </row>
    <row r="634" spans="1:22" ht="15.75" customHeight="1">
      <c r="A634" s="479"/>
      <c r="B634" s="479"/>
      <c r="C634" s="479"/>
      <c r="D634" s="496"/>
      <c r="E634" s="496"/>
      <c r="F634" s="496"/>
      <c r="G634" s="496"/>
      <c r="H634" s="496"/>
      <c r="I634" s="496"/>
      <c r="J634" s="496"/>
      <c r="K634" s="496"/>
      <c r="L634" s="496"/>
      <c r="M634" s="483"/>
      <c r="N634" s="483"/>
      <c r="O634" s="483"/>
      <c r="P634" s="483"/>
      <c r="Q634" s="483"/>
      <c r="R634" s="483"/>
      <c r="S634" s="483"/>
      <c r="T634" s="483"/>
      <c r="U634" s="483"/>
      <c r="V634" s="483"/>
    </row>
    <row r="635" spans="1:22" ht="15.75" customHeight="1">
      <c r="A635" s="479"/>
      <c r="B635" s="479"/>
      <c r="C635" s="479"/>
      <c r="D635" s="496"/>
      <c r="E635" s="496"/>
      <c r="F635" s="496"/>
      <c r="G635" s="496"/>
      <c r="H635" s="496"/>
      <c r="I635" s="496"/>
      <c r="J635" s="496"/>
      <c r="K635" s="496"/>
      <c r="L635" s="496"/>
      <c r="M635" s="483"/>
      <c r="N635" s="483"/>
      <c r="O635" s="483"/>
      <c r="P635" s="483"/>
      <c r="Q635" s="483"/>
      <c r="R635" s="483"/>
      <c r="S635" s="483"/>
      <c r="T635" s="483"/>
      <c r="U635" s="483"/>
      <c r="V635" s="483"/>
    </row>
    <row r="636" spans="1:22" ht="15.75" customHeight="1">
      <c r="A636" s="479"/>
      <c r="B636" s="479"/>
      <c r="C636" s="479"/>
      <c r="D636" s="496"/>
      <c r="E636" s="496"/>
      <c r="F636" s="496"/>
      <c r="G636" s="496"/>
      <c r="H636" s="496"/>
      <c r="I636" s="496"/>
      <c r="J636" s="496"/>
      <c r="K636" s="496"/>
      <c r="L636" s="496"/>
      <c r="M636" s="483"/>
      <c r="N636" s="483"/>
      <c r="O636" s="483"/>
      <c r="P636" s="483"/>
      <c r="Q636" s="483"/>
      <c r="R636" s="483"/>
      <c r="S636" s="483"/>
      <c r="T636" s="483"/>
      <c r="U636" s="483"/>
      <c r="V636" s="483"/>
    </row>
    <row r="637" spans="1:22" ht="15.75" customHeight="1">
      <c r="A637" s="479"/>
      <c r="B637" s="479"/>
      <c r="C637" s="479"/>
      <c r="D637" s="496"/>
      <c r="E637" s="496"/>
      <c r="F637" s="496"/>
      <c r="G637" s="496"/>
      <c r="H637" s="496"/>
      <c r="I637" s="496"/>
      <c r="J637" s="496"/>
      <c r="K637" s="496"/>
      <c r="L637" s="496"/>
      <c r="M637" s="483"/>
      <c r="N637" s="483"/>
      <c r="O637" s="483"/>
      <c r="P637" s="483"/>
      <c r="Q637" s="483"/>
      <c r="R637" s="483"/>
      <c r="S637" s="483"/>
      <c r="T637" s="483"/>
      <c r="U637" s="483"/>
      <c r="V637" s="483"/>
    </row>
    <row r="638" spans="1:22" ht="15.75" customHeight="1">
      <c r="A638" s="479"/>
      <c r="B638" s="479"/>
      <c r="C638" s="479"/>
      <c r="D638" s="496"/>
      <c r="E638" s="496"/>
      <c r="F638" s="496"/>
      <c r="G638" s="496"/>
      <c r="H638" s="496"/>
      <c r="I638" s="496"/>
      <c r="J638" s="496"/>
      <c r="K638" s="496"/>
      <c r="L638" s="496"/>
      <c r="M638" s="483"/>
      <c r="N638" s="483"/>
      <c r="O638" s="483"/>
      <c r="P638" s="483"/>
      <c r="Q638" s="483"/>
      <c r="R638" s="483"/>
      <c r="S638" s="483"/>
      <c r="T638" s="483"/>
      <c r="U638" s="483"/>
      <c r="V638" s="483"/>
    </row>
    <row r="639" spans="1:22" ht="15.75" customHeight="1">
      <c r="A639" s="479"/>
      <c r="B639" s="479"/>
      <c r="C639" s="479"/>
      <c r="D639" s="496"/>
      <c r="E639" s="496"/>
      <c r="F639" s="496"/>
      <c r="G639" s="496"/>
      <c r="H639" s="496"/>
      <c r="I639" s="496"/>
      <c r="J639" s="496"/>
      <c r="K639" s="496"/>
      <c r="L639" s="496"/>
      <c r="M639" s="483"/>
      <c r="N639" s="483"/>
      <c r="O639" s="483"/>
      <c r="P639" s="483"/>
      <c r="Q639" s="483"/>
      <c r="R639" s="483"/>
      <c r="S639" s="483"/>
      <c r="T639" s="483"/>
      <c r="U639" s="483"/>
      <c r="V639" s="483"/>
    </row>
    <row r="640" spans="1:22" ht="15.75" customHeight="1">
      <c r="A640" s="479"/>
      <c r="B640" s="479"/>
      <c r="C640" s="479"/>
      <c r="D640" s="496"/>
      <c r="E640" s="496"/>
      <c r="F640" s="496"/>
      <c r="G640" s="496"/>
      <c r="H640" s="496"/>
      <c r="I640" s="496"/>
      <c r="J640" s="496"/>
      <c r="K640" s="496"/>
      <c r="L640" s="496"/>
      <c r="M640" s="483"/>
      <c r="N640" s="483"/>
      <c r="O640" s="483"/>
      <c r="P640" s="483"/>
      <c r="Q640" s="483"/>
      <c r="R640" s="483"/>
      <c r="S640" s="483"/>
      <c r="T640" s="483"/>
      <c r="U640" s="483"/>
      <c r="V640" s="483"/>
    </row>
    <row r="641" spans="1:22" ht="15.75" customHeight="1">
      <c r="A641" s="479"/>
      <c r="B641" s="479"/>
      <c r="C641" s="479"/>
      <c r="D641" s="496"/>
      <c r="E641" s="496"/>
      <c r="F641" s="496"/>
      <c r="G641" s="496"/>
      <c r="H641" s="496"/>
      <c r="I641" s="496"/>
      <c r="J641" s="496"/>
      <c r="K641" s="496"/>
      <c r="L641" s="496"/>
      <c r="M641" s="483"/>
      <c r="N641" s="483"/>
      <c r="O641" s="483"/>
      <c r="P641" s="483"/>
      <c r="Q641" s="483"/>
      <c r="R641" s="483"/>
      <c r="S641" s="483"/>
      <c r="T641" s="483"/>
      <c r="U641" s="483"/>
      <c r="V641" s="483"/>
    </row>
    <row r="642" spans="1:22" ht="15.75" customHeight="1">
      <c r="A642" s="479"/>
      <c r="B642" s="479"/>
      <c r="C642" s="479"/>
      <c r="D642" s="496"/>
      <c r="E642" s="496"/>
      <c r="F642" s="496"/>
      <c r="G642" s="496"/>
      <c r="H642" s="496"/>
      <c r="I642" s="496"/>
      <c r="J642" s="496"/>
      <c r="K642" s="496"/>
      <c r="L642" s="496"/>
      <c r="M642" s="483"/>
      <c r="N642" s="483"/>
      <c r="O642" s="483"/>
      <c r="P642" s="483"/>
      <c r="Q642" s="483"/>
      <c r="R642" s="483"/>
      <c r="S642" s="483"/>
      <c r="T642" s="483"/>
      <c r="U642" s="483"/>
      <c r="V642" s="483"/>
    </row>
    <row r="643" spans="1:22" ht="15.75" customHeight="1">
      <c r="A643" s="479"/>
      <c r="B643" s="479"/>
      <c r="C643" s="479"/>
      <c r="D643" s="496"/>
      <c r="E643" s="496"/>
      <c r="F643" s="496"/>
      <c r="G643" s="496"/>
      <c r="H643" s="496"/>
      <c r="I643" s="496"/>
      <c r="J643" s="496"/>
      <c r="K643" s="496"/>
      <c r="L643" s="496"/>
      <c r="M643" s="483"/>
      <c r="N643" s="483"/>
      <c r="O643" s="483"/>
      <c r="P643" s="483"/>
      <c r="Q643" s="483"/>
      <c r="R643" s="483"/>
      <c r="S643" s="483"/>
      <c r="T643" s="483"/>
      <c r="U643" s="483"/>
      <c r="V643" s="483"/>
    </row>
    <row r="644" spans="1:22" ht="15.75" customHeight="1">
      <c r="A644" s="479"/>
      <c r="B644" s="479"/>
      <c r="C644" s="479"/>
      <c r="D644" s="496"/>
      <c r="E644" s="496"/>
      <c r="F644" s="496"/>
      <c r="G644" s="496"/>
      <c r="H644" s="496"/>
      <c r="I644" s="496"/>
      <c r="J644" s="496"/>
      <c r="K644" s="496"/>
      <c r="L644" s="496"/>
      <c r="M644" s="483"/>
      <c r="N644" s="483"/>
      <c r="O644" s="483"/>
      <c r="P644" s="483"/>
      <c r="Q644" s="483"/>
      <c r="R644" s="483"/>
      <c r="S644" s="483"/>
      <c r="T644" s="483"/>
      <c r="U644" s="483"/>
      <c r="V644" s="483"/>
    </row>
    <row r="645" spans="1:22" ht="15.75" customHeight="1">
      <c r="A645" s="479"/>
      <c r="B645" s="479"/>
      <c r="C645" s="479"/>
      <c r="D645" s="496"/>
      <c r="E645" s="496"/>
      <c r="F645" s="496"/>
      <c r="G645" s="496"/>
      <c r="H645" s="496"/>
      <c r="I645" s="496"/>
      <c r="J645" s="496"/>
      <c r="K645" s="496"/>
      <c r="L645" s="496"/>
      <c r="M645" s="483"/>
      <c r="N645" s="483"/>
      <c r="O645" s="483"/>
      <c r="P645" s="483"/>
      <c r="Q645" s="483"/>
      <c r="R645" s="483"/>
      <c r="S645" s="483"/>
      <c r="T645" s="483"/>
      <c r="U645" s="483"/>
      <c r="V645" s="483"/>
    </row>
    <row r="646" spans="1:22" ht="15.75" customHeight="1">
      <c r="A646" s="479"/>
      <c r="B646" s="479"/>
      <c r="C646" s="479"/>
      <c r="D646" s="496"/>
      <c r="E646" s="496"/>
      <c r="F646" s="496"/>
      <c r="G646" s="496"/>
      <c r="H646" s="496"/>
      <c r="I646" s="496"/>
      <c r="J646" s="496"/>
      <c r="K646" s="496"/>
      <c r="L646" s="496"/>
      <c r="M646" s="483"/>
      <c r="N646" s="483"/>
      <c r="O646" s="483"/>
      <c r="P646" s="483"/>
      <c r="Q646" s="483"/>
      <c r="R646" s="483"/>
      <c r="S646" s="483"/>
      <c r="T646" s="483"/>
      <c r="U646" s="483"/>
      <c r="V646" s="483"/>
    </row>
    <row r="647" spans="1:22" ht="15.75" customHeight="1">
      <c r="A647" s="479"/>
      <c r="B647" s="479"/>
      <c r="C647" s="479"/>
      <c r="D647" s="496"/>
      <c r="E647" s="496"/>
      <c r="F647" s="496"/>
      <c r="G647" s="496"/>
      <c r="H647" s="496"/>
      <c r="I647" s="496"/>
      <c r="J647" s="496"/>
      <c r="K647" s="496"/>
      <c r="L647" s="496"/>
      <c r="M647" s="483"/>
      <c r="N647" s="483"/>
      <c r="O647" s="483"/>
      <c r="P647" s="483"/>
      <c r="Q647" s="483"/>
      <c r="R647" s="483"/>
      <c r="S647" s="483"/>
      <c r="T647" s="483"/>
      <c r="U647" s="483"/>
      <c r="V647" s="483"/>
    </row>
    <row r="648" spans="1:22" ht="15.75" customHeight="1">
      <c r="A648" s="479"/>
      <c r="B648" s="479"/>
      <c r="C648" s="479"/>
      <c r="D648" s="496"/>
      <c r="E648" s="496"/>
      <c r="F648" s="496"/>
      <c r="G648" s="496"/>
      <c r="H648" s="496"/>
      <c r="I648" s="496"/>
      <c r="J648" s="496"/>
      <c r="K648" s="496"/>
      <c r="L648" s="496"/>
      <c r="M648" s="483"/>
      <c r="N648" s="483"/>
      <c r="O648" s="483"/>
      <c r="P648" s="483"/>
      <c r="Q648" s="483"/>
      <c r="R648" s="483"/>
      <c r="S648" s="483"/>
      <c r="T648" s="483"/>
      <c r="U648" s="483"/>
      <c r="V648" s="483"/>
    </row>
    <row r="649" spans="1:22" ht="15.75" customHeight="1">
      <c r="A649" s="479"/>
      <c r="B649" s="479"/>
      <c r="C649" s="479"/>
      <c r="D649" s="496"/>
      <c r="E649" s="496"/>
      <c r="F649" s="496"/>
      <c r="G649" s="496"/>
      <c r="H649" s="496"/>
      <c r="I649" s="496"/>
      <c r="J649" s="496"/>
      <c r="K649" s="496"/>
      <c r="L649" s="496"/>
      <c r="M649" s="483"/>
      <c r="N649" s="483"/>
      <c r="O649" s="483"/>
      <c r="P649" s="483"/>
      <c r="Q649" s="483"/>
      <c r="R649" s="483"/>
      <c r="S649" s="483"/>
      <c r="T649" s="483"/>
      <c r="U649" s="483"/>
      <c r="V649" s="483"/>
    </row>
    <row r="650" spans="1:22" ht="15.75" customHeight="1">
      <c r="A650" s="479"/>
      <c r="B650" s="479"/>
      <c r="C650" s="479"/>
      <c r="D650" s="496"/>
      <c r="E650" s="496"/>
      <c r="F650" s="496"/>
      <c r="G650" s="496"/>
      <c r="H650" s="496"/>
      <c r="I650" s="496"/>
      <c r="J650" s="496"/>
      <c r="K650" s="496"/>
      <c r="L650" s="496"/>
      <c r="M650" s="483"/>
      <c r="N650" s="483"/>
      <c r="O650" s="483"/>
      <c r="P650" s="483"/>
      <c r="Q650" s="483"/>
      <c r="R650" s="483"/>
      <c r="S650" s="483"/>
      <c r="T650" s="483"/>
      <c r="U650" s="483"/>
      <c r="V650" s="483"/>
    </row>
    <row r="651" spans="1:22" ht="15.75" customHeight="1">
      <c r="A651" s="479"/>
      <c r="B651" s="479"/>
      <c r="C651" s="479"/>
      <c r="D651" s="496"/>
      <c r="E651" s="496"/>
      <c r="F651" s="496"/>
      <c r="G651" s="496"/>
      <c r="H651" s="496"/>
      <c r="I651" s="496"/>
      <c r="J651" s="496"/>
      <c r="K651" s="496"/>
      <c r="L651" s="496"/>
      <c r="M651" s="483"/>
      <c r="N651" s="483"/>
      <c r="O651" s="483"/>
      <c r="P651" s="483"/>
      <c r="Q651" s="483"/>
      <c r="R651" s="483"/>
      <c r="S651" s="483"/>
      <c r="T651" s="483"/>
      <c r="U651" s="483"/>
      <c r="V651" s="483"/>
    </row>
    <row r="652" spans="1:22" ht="15.75" customHeight="1">
      <c r="A652" s="479"/>
      <c r="B652" s="479"/>
      <c r="C652" s="479"/>
      <c r="D652" s="496"/>
      <c r="E652" s="496"/>
      <c r="F652" s="496"/>
      <c r="G652" s="496"/>
      <c r="H652" s="496"/>
      <c r="I652" s="496"/>
      <c r="J652" s="496"/>
      <c r="K652" s="496"/>
      <c r="L652" s="496"/>
      <c r="M652" s="483"/>
      <c r="N652" s="483"/>
      <c r="O652" s="483"/>
      <c r="P652" s="483"/>
      <c r="Q652" s="483"/>
      <c r="R652" s="483"/>
      <c r="S652" s="483"/>
      <c r="T652" s="483"/>
      <c r="U652" s="483"/>
      <c r="V652" s="483"/>
    </row>
    <row r="653" spans="1:22" ht="15.75" customHeight="1">
      <c r="A653" s="479"/>
      <c r="B653" s="479"/>
      <c r="C653" s="479"/>
      <c r="D653" s="496"/>
      <c r="E653" s="496"/>
      <c r="F653" s="496"/>
      <c r="G653" s="496"/>
      <c r="H653" s="496"/>
      <c r="I653" s="496"/>
      <c r="J653" s="496"/>
      <c r="K653" s="496"/>
      <c r="L653" s="496"/>
      <c r="M653" s="483"/>
      <c r="N653" s="483"/>
      <c r="O653" s="483"/>
      <c r="P653" s="483"/>
      <c r="Q653" s="483"/>
      <c r="R653" s="483"/>
      <c r="S653" s="483"/>
      <c r="T653" s="483"/>
      <c r="U653" s="483"/>
      <c r="V653" s="483"/>
    </row>
    <row r="654" spans="1:22" ht="15.75" customHeight="1">
      <c r="A654" s="479"/>
      <c r="B654" s="479"/>
      <c r="C654" s="479"/>
      <c r="D654" s="496"/>
      <c r="E654" s="496"/>
      <c r="F654" s="496"/>
      <c r="G654" s="496"/>
      <c r="H654" s="496"/>
      <c r="I654" s="496"/>
      <c r="J654" s="496"/>
      <c r="K654" s="496"/>
      <c r="L654" s="496"/>
      <c r="M654" s="483"/>
      <c r="N654" s="483"/>
      <c r="O654" s="483"/>
      <c r="P654" s="483"/>
      <c r="Q654" s="483"/>
      <c r="R654" s="483"/>
      <c r="S654" s="483"/>
      <c r="T654" s="483"/>
      <c r="U654" s="483"/>
      <c r="V654" s="483"/>
    </row>
    <row r="655" spans="1:22" ht="15.75" customHeight="1">
      <c r="A655" s="479"/>
      <c r="B655" s="479"/>
      <c r="C655" s="479"/>
      <c r="D655" s="496"/>
      <c r="E655" s="496"/>
      <c r="F655" s="496"/>
      <c r="G655" s="496"/>
      <c r="H655" s="496"/>
      <c r="I655" s="496"/>
      <c r="J655" s="496"/>
      <c r="K655" s="496"/>
      <c r="L655" s="496"/>
      <c r="M655" s="483"/>
      <c r="N655" s="483"/>
      <c r="O655" s="483"/>
      <c r="P655" s="483"/>
      <c r="Q655" s="483"/>
      <c r="R655" s="483"/>
      <c r="S655" s="483"/>
      <c r="T655" s="483"/>
      <c r="U655" s="483"/>
      <c r="V655" s="483"/>
    </row>
    <row r="656" spans="1:22" ht="15.75" customHeight="1">
      <c r="A656" s="479"/>
      <c r="B656" s="479"/>
      <c r="C656" s="479"/>
      <c r="D656" s="496"/>
      <c r="E656" s="496"/>
      <c r="F656" s="496"/>
      <c r="G656" s="496"/>
      <c r="H656" s="496"/>
      <c r="I656" s="496"/>
      <c r="J656" s="496"/>
      <c r="K656" s="496"/>
      <c r="L656" s="496"/>
      <c r="M656" s="483"/>
      <c r="N656" s="483"/>
      <c r="O656" s="483"/>
      <c r="P656" s="483"/>
      <c r="Q656" s="483"/>
      <c r="R656" s="483"/>
      <c r="S656" s="483"/>
      <c r="T656" s="483"/>
      <c r="U656" s="483"/>
      <c r="V656" s="483"/>
    </row>
    <row r="657" spans="1:22" ht="15.75" customHeight="1">
      <c r="A657" s="479"/>
      <c r="B657" s="479"/>
      <c r="C657" s="479"/>
      <c r="D657" s="496"/>
      <c r="E657" s="496"/>
      <c r="F657" s="496"/>
      <c r="G657" s="496"/>
      <c r="H657" s="496"/>
      <c r="I657" s="496"/>
      <c r="J657" s="496"/>
      <c r="K657" s="496"/>
      <c r="L657" s="496"/>
      <c r="M657" s="483"/>
      <c r="N657" s="483"/>
      <c r="O657" s="483"/>
      <c r="P657" s="483"/>
      <c r="Q657" s="483"/>
      <c r="R657" s="483"/>
      <c r="S657" s="483"/>
      <c r="T657" s="483"/>
      <c r="U657" s="483"/>
      <c r="V657" s="483"/>
    </row>
    <row r="658" spans="1:22" ht="15.75" customHeight="1">
      <c r="A658" s="479"/>
      <c r="B658" s="479"/>
      <c r="C658" s="479"/>
      <c r="D658" s="496"/>
      <c r="E658" s="496"/>
      <c r="F658" s="496"/>
      <c r="G658" s="496"/>
      <c r="H658" s="496"/>
      <c r="I658" s="496"/>
      <c r="J658" s="496"/>
      <c r="K658" s="496"/>
      <c r="L658" s="496"/>
      <c r="M658" s="483"/>
      <c r="N658" s="483"/>
      <c r="O658" s="483"/>
      <c r="P658" s="483"/>
      <c r="Q658" s="483"/>
      <c r="R658" s="483"/>
      <c r="S658" s="483"/>
      <c r="T658" s="483"/>
      <c r="U658" s="483"/>
      <c r="V658" s="483"/>
    </row>
    <row r="659" spans="1:22" ht="15.75" customHeight="1">
      <c r="A659" s="479"/>
      <c r="B659" s="479"/>
      <c r="C659" s="479"/>
      <c r="D659" s="496"/>
      <c r="E659" s="496"/>
      <c r="F659" s="496"/>
      <c r="G659" s="496"/>
      <c r="H659" s="496"/>
      <c r="I659" s="496"/>
      <c r="J659" s="496"/>
      <c r="K659" s="496"/>
      <c r="L659" s="496"/>
      <c r="M659" s="483"/>
      <c r="N659" s="483"/>
      <c r="O659" s="483"/>
      <c r="P659" s="483"/>
      <c r="Q659" s="483"/>
      <c r="R659" s="483"/>
      <c r="S659" s="483"/>
      <c r="T659" s="483"/>
      <c r="U659" s="483"/>
      <c r="V659" s="483"/>
    </row>
    <row r="660" spans="1:22" ht="15.75" customHeight="1">
      <c r="A660" s="479"/>
      <c r="B660" s="479"/>
      <c r="C660" s="479"/>
      <c r="D660" s="496"/>
      <c r="E660" s="496"/>
      <c r="F660" s="496"/>
      <c r="G660" s="496"/>
      <c r="H660" s="496"/>
      <c r="I660" s="496"/>
      <c r="J660" s="496"/>
      <c r="K660" s="496"/>
      <c r="L660" s="496"/>
      <c r="M660" s="483"/>
      <c r="N660" s="483"/>
      <c r="O660" s="483"/>
      <c r="P660" s="483"/>
      <c r="Q660" s="483"/>
      <c r="R660" s="483"/>
      <c r="S660" s="483"/>
      <c r="T660" s="483"/>
      <c r="U660" s="483"/>
      <c r="V660" s="483"/>
    </row>
    <row r="661" spans="1:22" ht="15.75" customHeight="1">
      <c r="A661" s="479"/>
      <c r="B661" s="479"/>
      <c r="C661" s="479"/>
      <c r="D661" s="496"/>
      <c r="E661" s="496"/>
      <c r="F661" s="496"/>
      <c r="G661" s="496"/>
      <c r="H661" s="496"/>
      <c r="I661" s="496"/>
      <c r="J661" s="496"/>
      <c r="K661" s="496"/>
      <c r="L661" s="496"/>
      <c r="M661" s="483"/>
      <c r="N661" s="483"/>
      <c r="O661" s="483"/>
      <c r="P661" s="483"/>
      <c r="Q661" s="483"/>
      <c r="R661" s="483"/>
      <c r="S661" s="483"/>
      <c r="T661" s="483"/>
      <c r="U661" s="483"/>
      <c r="V661" s="483"/>
    </row>
    <row r="662" spans="1:22" ht="15.75" customHeight="1">
      <c r="A662" s="479"/>
      <c r="B662" s="479"/>
      <c r="C662" s="479"/>
      <c r="D662" s="496"/>
      <c r="E662" s="496"/>
      <c r="F662" s="496"/>
      <c r="G662" s="496"/>
      <c r="H662" s="496"/>
      <c r="I662" s="496"/>
      <c r="J662" s="496"/>
      <c r="K662" s="496"/>
      <c r="L662" s="496"/>
      <c r="M662" s="483"/>
      <c r="N662" s="483"/>
      <c r="O662" s="483"/>
      <c r="P662" s="483"/>
      <c r="Q662" s="483"/>
      <c r="R662" s="483"/>
      <c r="S662" s="483"/>
      <c r="T662" s="483"/>
      <c r="U662" s="483"/>
      <c r="V662" s="483"/>
    </row>
    <row r="663" spans="1:22" ht="15.75" customHeight="1">
      <c r="A663" s="479"/>
      <c r="B663" s="479"/>
      <c r="C663" s="479"/>
      <c r="D663" s="496"/>
      <c r="E663" s="496"/>
      <c r="F663" s="496"/>
      <c r="G663" s="496"/>
      <c r="H663" s="496"/>
      <c r="I663" s="496"/>
      <c r="J663" s="496"/>
      <c r="K663" s="496"/>
      <c r="L663" s="496"/>
      <c r="M663" s="483"/>
      <c r="N663" s="483"/>
      <c r="O663" s="483"/>
      <c r="P663" s="483"/>
      <c r="Q663" s="483"/>
      <c r="R663" s="483"/>
      <c r="S663" s="483"/>
      <c r="T663" s="483"/>
      <c r="U663" s="483"/>
      <c r="V663" s="483"/>
    </row>
    <row r="664" spans="1:22" ht="15.75" customHeight="1">
      <c r="A664" s="479"/>
      <c r="B664" s="479"/>
      <c r="C664" s="479"/>
      <c r="D664" s="496"/>
      <c r="E664" s="496"/>
      <c r="F664" s="496"/>
      <c r="G664" s="496"/>
      <c r="H664" s="496"/>
      <c r="I664" s="496"/>
      <c r="J664" s="496"/>
      <c r="K664" s="496"/>
      <c r="L664" s="496"/>
      <c r="M664" s="483"/>
      <c r="N664" s="483"/>
      <c r="O664" s="483"/>
      <c r="P664" s="483"/>
      <c r="Q664" s="483"/>
      <c r="R664" s="483"/>
      <c r="S664" s="483"/>
      <c r="T664" s="483"/>
      <c r="U664" s="483"/>
      <c r="V664" s="483"/>
    </row>
    <row r="665" spans="1:22" ht="15.75" customHeight="1">
      <c r="A665" s="479"/>
      <c r="B665" s="479"/>
      <c r="C665" s="479"/>
      <c r="D665" s="496"/>
      <c r="E665" s="496"/>
      <c r="F665" s="496"/>
      <c r="G665" s="496"/>
      <c r="H665" s="496"/>
      <c r="I665" s="496"/>
      <c r="J665" s="496"/>
      <c r="K665" s="496"/>
      <c r="L665" s="496"/>
      <c r="M665" s="483"/>
      <c r="N665" s="483"/>
      <c r="O665" s="483"/>
      <c r="P665" s="483"/>
      <c r="Q665" s="483"/>
      <c r="R665" s="483"/>
      <c r="S665" s="483"/>
      <c r="T665" s="483"/>
      <c r="U665" s="483"/>
      <c r="V665" s="483"/>
    </row>
    <row r="666" spans="1:22" ht="15.75" customHeight="1">
      <c r="A666" s="479"/>
      <c r="B666" s="479"/>
      <c r="C666" s="479"/>
      <c r="D666" s="496"/>
      <c r="E666" s="496"/>
      <c r="F666" s="496"/>
      <c r="G666" s="496"/>
      <c r="H666" s="496"/>
      <c r="I666" s="496"/>
      <c r="J666" s="496"/>
      <c r="K666" s="496"/>
      <c r="L666" s="496"/>
      <c r="M666" s="483"/>
      <c r="N666" s="483"/>
      <c r="O666" s="483"/>
      <c r="P666" s="483"/>
      <c r="Q666" s="483"/>
      <c r="R666" s="483"/>
      <c r="S666" s="483"/>
      <c r="T666" s="483"/>
      <c r="U666" s="483"/>
      <c r="V666" s="483"/>
    </row>
    <row r="667" spans="1:22" ht="15.75" customHeight="1">
      <c r="A667" s="479"/>
      <c r="B667" s="479"/>
      <c r="C667" s="479"/>
      <c r="D667" s="496"/>
      <c r="E667" s="496"/>
      <c r="F667" s="496"/>
      <c r="G667" s="496"/>
      <c r="H667" s="496"/>
      <c r="I667" s="496"/>
      <c r="J667" s="496"/>
      <c r="K667" s="496"/>
      <c r="L667" s="496"/>
      <c r="M667" s="483"/>
      <c r="N667" s="483"/>
      <c r="O667" s="483"/>
      <c r="P667" s="483"/>
      <c r="Q667" s="483"/>
      <c r="R667" s="483"/>
      <c r="S667" s="483"/>
      <c r="T667" s="483"/>
      <c r="U667" s="483"/>
      <c r="V667" s="483"/>
    </row>
    <row r="668" spans="1:22" ht="15.75" customHeight="1">
      <c r="A668" s="479"/>
      <c r="B668" s="479"/>
      <c r="C668" s="479"/>
      <c r="D668" s="496"/>
      <c r="E668" s="496"/>
      <c r="F668" s="496"/>
      <c r="G668" s="496"/>
      <c r="H668" s="496"/>
      <c r="I668" s="496"/>
      <c r="J668" s="496"/>
      <c r="K668" s="496"/>
      <c r="L668" s="496"/>
      <c r="M668" s="483"/>
      <c r="N668" s="483"/>
      <c r="O668" s="483"/>
      <c r="P668" s="483"/>
      <c r="Q668" s="483"/>
      <c r="R668" s="483"/>
      <c r="S668" s="483"/>
      <c r="T668" s="483"/>
      <c r="U668" s="483"/>
      <c r="V668" s="483"/>
    </row>
    <row r="669" spans="1:22" ht="15.75" customHeight="1">
      <c r="A669" s="479"/>
      <c r="B669" s="479"/>
      <c r="C669" s="479"/>
      <c r="D669" s="496"/>
      <c r="E669" s="496"/>
      <c r="F669" s="496"/>
      <c r="G669" s="496"/>
      <c r="H669" s="496"/>
      <c r="I669" s="496"/>
      <c r="J669" s="496"/>
      <c r="K669" s="496"/>
      <c r="L669" s="496"/>
      <c r="M669" s="483"/>
      <c r="N669" s="483"/>
      <c r="O669" s="483"/>
      <c r="P669" s="483"/>
      <c r="Q669" s="483"/>
      <c r="R669" s="483"/>
      <c r="S669" s="483"/>
      <c r="T669" s="483"/>
      <c r="U669" s="483"/>
      <c r="V669" s="483"/>
    </row>
    <row r="670" spans="1:22" ht="15.75" customHeight="1">
      <c r="A670" s="479"/>
      <c r="B670" s="479"/>
      <c r="C670" s="479"/>
      <c r="D670" s="496"/>
      <c r="E670" s="496"/>
      <c r="F670" s="496"/>
      <c r="G670" s="496"/>
      <c r="H670" s="496"/>
      <c r="I670" s="496"/>
      <c r="J670" s="496"/>
      <c r="K670" s="496"/>
      <c r="L670" s="496"/>
      <c r="M670" s="483"/>
      <c r="N670" s="483"/>
      <c r="O670" s="483"/>
      <c r="P670" s="483"/>
      <c r="Q670" s="483"/>
      <c r="R670" s="483"/>
      <c r="S670" s="483"/>
      <c r="T670" s="483"/>
      <c r="U670" s="483"/>
      <c r="V670" s="483"/>
    </row>
    <row r="671" spans="1:22" ht="15.75" customHeight="1">
      <c r="A671" s="479"/>
      <c r="B671" s="479"/>
      <c r="C671" s="479"/>
      <c r="D671" s="496"/>
      <c r="E671" s="496"/>
      <c r="F671" s="496"/>
      <c r="G671" s="496"/>
      <c r="H671" s="496"/>
      <c r="I671" s="496"/>
      <c r="J671" s="496"/>
      <c r="K671" s="496"/>
      <c r="L671" s="496"/>
      <c r="M671" s="483"/>
      <c r="N671" s="483"/>
      <c r="O671" s="483"/>
      <c r="P671" s="483"/>
      <c r="Q671" s="483"/>
      <c r="R671" s="483"/>
      <c r="S671" s="483"/>
      <c r="T671" s="483"/>
      <c r="U671" s="483"/>
      <c r="V671" s="483"/>
    </row>
    <row r="672" spans="1:22" ht="15.75" customHeight="1">
      <c r="A672" s="479"/>
      <c r="B672" s="479"/>
      <c r="C672" s="479"/>
      <c r="D672" s="496"/>
      <c r="E672" s="496"/>
      <c r="F672" s="496"/>
      <c r="G672" s="496"/>
      <c r="H672" s="496"/>
      <c r="I672" s="496"/>
      <c r="J672" s="496"/>
      <c r="K672" s="496"/>
      <c r="L672" s="496"/>
      <c r="M672" s="483"/>
      <c r="N672" s="483"/>
      <c r="O672" s="483"/>
      <c r="P672" s="483"/>
      <c r="Q672" s="483"/>
      <c r="R672" s="483"/>
      <c r="S672" s="483"/>
      <c r="T672" s="483"/>
      <c r="U672" s="483"/>
      <c r="V672" s="483"/>
    </row>
    <row r="673" spans="1:22" ht="15.75" customHeight="1">
      <c r="A673" s="479"/>
      <c r="B673" s="479"/>
      <c r="C673" s="479"/>
      <c r="D673" s="496"/>
      <c r="E673" s="496"/>
      <c r="F673" s="496"/>
      <c r="G673" s="496"/>
      <c r="H673" s="496"/>
      <c r="I673" s="496"/>
      <c r="J673" s="496"/>
      <c r="K673" s="496"/>
      <c r="L673" s="496"/>
      <c r="M673" s="483"/>
      <c r="N673" s="483"/>
      <c r="O673" s="483"/>
      <c r="P673" s="483"/>
      <c r="Q673" s="483"/>
      <c r="R673" s="483"/>
      <c r="S673" s="483"/>
      <c r="T673" s="483"/>
      <c r="U673" s="483"/>
      <c r="V673" s="483"/>
    </row>
    <row r="674" spans="1:22" ht="15.75" customHeight="1">
      <c r="A674" s="479"/>
      <c r="B674" s="479"/>
      <c r="C674" s="479"/>
      <c r="D674" s="496"/>
      <c r="E674" s="496"/>
      <c r="F674" s="496"/>
      <c r="G674" s="496"/>
      <c r="H674" s="496"/>
      <c r="I674" s="496"/>
      <c r="J674" s="496"/>
      <c r="K674" s="496"/>
      <c r="L674" s="496"/>
      <c r="M674" s="483"/>
      <c r="N674" s="483"/>
      <c r="O674" s="483"/>
      <c r="P674" s="483"/>
      <c r="Q674" s="483"/>
      <c r="R674" s="483"/>
      <c r="S674" s="483"/>
      <c r="T674" s="483"/>
      <c r="U674" s="483"/>
      <c r="V674" s="483"/>
    </row>
    <row r="675" spans="1:22" ht="15.75" customHeight="1">
      <c r="A675" s="479"/>
      <c r="B675" s="479"/>
      <c r="C675" s="479"/>
      <c r="D675" s="496"/>
      <c r="E675" s="496"/>
      <c r="F675" s="496"/>
      <c r="G675" s="496"/>
      <c r="H675" s="496"/>
      <c r="I675" s="496"/>
      <c r="J675" s="496"/>
      <c r="K675" s="496"/>
      <c r="L675" s="496"/>
      <c r="M675" s="483"/>
      <c r="N675" s="483"/>
      <c r="O675" s="483"/>
      <c r="P675" s="483"/>
      <c r="Q675" s="483"/>
      <c r="R675" s="483"/>
      <c r="S675" s="483"/>
      <c r="T675" s="483"/>
      <c r="U675" s="483"/>
      <c r="V675" s="483"/>
    </row>
    <row r="676" spans="1:22" ht="15.75" customHeight="1">
      <c r="A676" s="479"/>
      <c r="B676" s="479"/>
      <c r="C676" s="479"/>
      <c r="D676" s="496"/>
      <c r="E676" s="496"/>
      <c r="F676" s="496"/>
      <c r="G676" s="496"/>
      <c r="H676" s="496"/>
      <c r="I676" s="496"/>
      <c r="J676" s="496"/>
      <c r="K676" s="496"/>
      <c r="L676" s="496"/>
      <c r="M676" s="483"/>
      <c r="N676" s="483"/>
      <c r="O676" s="483"/>
      <c r="P676" s="483"/>
      <c r="Q676" s="483"/>
      <c r="R676" s="483"/>
      <c r="S676" s="483"/>
      <c r="T676" s="483"/>
      <c r="U676" s="483"/>
      <c r="V676" s="483"/>
    </row>
    <row r="677" spans="1:22" ht="15.75" customHeight="1">
      <c r="A677" s="479"/>
      <c r="B677" s="479"/>
      <c r="C677" s="479"/>
      <c r="D677" s="496"/>
      <c r="E677" s="496"/>
      <c r="F677" s="496"/>
      <c r="G677" s="496"/>
      <c r="H677" s="496"/>
      <c r="I677" s="496"/>
      <c r="J677" s="496"/>
      <c r="K677" s="496"/>
      <c r="L677" s="496"/>
      <c r="M677" s="483"/>
      <c r="N677" s="483"/>
      <c r="O677" s="483"/>
      <c r="P677" s="483"/>
      <c r="Q677" s="483"/>
      <c r="R677" s="483"/>
      <c r="S677" s="483"/>
      <c r="T677" s="483"/>
      <c r="U677" s="483"/>
      <c r="V677" s="483"/>
    </row>
    <row r="678" spans="1:22" ht="15.75" customHeight="1">
      <c r="A678" s="479"/>
      <c r="B678" s="479"/>
      <c r="C678" s="479"/>
      <c r="D678" s="496"/>
      <c r="E678" s="496"/>
      <c r="F678" s="496"/>
      <c r="G678" s="496"/>
      <c r="H678" s="496"/>
      <c r="I678" s="496"/>
      <c r="J678" s="496"/>
      <c r="K678" s="496"/>
      <c r="L678" s="496"/>
      <c r="M678" s="483"/>
      <c r="N678" s="483"/>
      <c r="O678" s="483"/>
      <c r="P678" s="483"/>
      <c r="Q678" s="483"/>
      <c r="R678" s="483"/>
      <c r="S678" s="483"/>
      <c r="T678" s="483"/>
      <c r="U678" s="483"/>
      <c r="V678" s="483"/>
    </row>
    <row r="679" spans="1:22" ht="15.75" customHeight="1">
      <c r="A679" s="479"/>
      <c r="B679" s="479"/>
      <c r="C679" s="479"/>
      <c r="D679" s="496"/>
      <c r="E679" s="496"/>
      <c r="F679" s="496"/>
      <c r="G679" s="496"/>
      <c r="H679" s="496"/>
      <c r="I679" s="496"/>
      <c r="J679" s="496"/>
      <c r="K679" s="496"/>
      <c r="L679" s="496"/>
      <c r="M679" s="483"/>
      <c r="N679" s="483"/>
      <c r="O679" s="483"/>
      <c r="P679" s="483"/>
      <c r="Q679" s="483"/>
      <c r="R679" s="483"/>
      <c r="S679" s="483"/>
      <c r="T679" s="483"/>
      <c r="U679" s="483"/>
      <c r="V679" s="483"/>
    </row>
    <row r="680" spans="1:22" ht="15.75" customHeight="1">
      <c r="A680" s="479"/>
      <c r="B680" s="479"/>
      <c r="C680" s="479"/>
      <c r="D680" s="496"/>
      <c r="E680" s="496"/>
      <c r="F680" s="496"/>
      <c r="G680" s="496"/>
      <c r="H680" s="496"/>
      <c r="I680" s="496"/>
      <c r="J680" s="496"/>
      <c r="K680" s="496"/>
      <c r="L680" s="496"/>
      <c r="M680" s="483"/>
      <c r="N680" s="483"/>
      <c r="O680" s="483"/>
      <c r="P680" s="483"/>
      <c r="Q680" s="483"/>
      <c r="R680" s="483"/>
      <c r="S680" s="483"/>
      <c r="T680" s="483"/>
      <c r="U680" s="483"/>
      <c r="V680" s="483"/>
    </row>
    <row r="681" spans="1:22" ht="15.75" customHeight="1">
      <c r="A681" s="479"/>
      <c r="B681" s="479"/>
      <c r="C681" s="479"/>
      <c r="D681" s="496"/>
      <c r="E681" s="496"/>
      <c r="F681" s="496"/>
      <c r="G681" s="496"/>
      <c r="H681" s="496"/>
      <c r="I681" s="496"/>
      <c r="J681" s="496"/>
      <c r="K681" s="496"/>
      <c r="L681" s="496"/>
      <c r="M681" s="483"/>
      <c r="N681" s="483"/>
      <c r="O681" s="483"/>
      <c r="P681" s="483"/>
      <c r="Q681" s="483"/>
      <c r="R681" s="483"/>
      <c r="S681" s="483"/>
      <c r="T681" s="483"/>
      <c r="U681" s="483"/>
      <c r="V681" s="483"/>
    </row>
    <row r="682" spans="1:22" ht="15.75" customHeight="1">
      <c r="A682" s="479"/>
      <c r="B682" s="479"/>
      <c r="C682" s="479"/>
      <c r="D682" s="496"/>
      <c r="E682" s="496"/>
      <c r="F682" s="496"/>
      <c r="G682" s="496"/>
      <c r="H682" s="496"/>
      <c r="I682" s="496"/>
      <c r="J682" s="496"/>
      <c r="K682" s="496"/>
      <c r="L682" s="496"/>
      <c r="M682" s="483"/>
      <c r="N682" s="483"/>
      <c r="O682" s="483"/>
      <c r="P682" s="483"/>
      <c r="Q682" s="483"/>
      <c r="R682" s="483"/>
      <c r="S682" s="483"/>
      <c r="T682" s="483"/>
      <c r="U682" s="483"/>
      <c r="V682" s="483"/>
    </row>
    <row r="683" spans="1:22" ht="15.75" customHeight="1">
      <c r="A683" s="479"/>
      <c r="B683" s="479"/>
      <c r="C683" s="479"/>
      <c r="D683" s="496"/>
      <c r="E683" s="496"/>
      <c r="F683" s="496"/>
      <c r="G683" s="496"/>
      <c r="H683" s="496"/>
      <c r="I683" s="496"/>
      <c r="J683" s="496"/>
      <c r="K683" s="496"/>
      <c r="L683" s="496"/>
      <c r="M683" s="483"/>
      <c r="N683" s="483"/>
      <c r="O683" s="483"/>
      <c r="P683" s="483"/>
      <c r="Q683" s="483"/>
      <c r="R683" s="483"/>
      <c r="S683" s="483"/>
      <c r="T683" s="483"/>
      <c r="U683" s="483"/>
      <c r="V683" s="483"/>
    </row>
    <row r="684" spans="1:22" ht="15.75" customHeight="1">
      <c r="A684" s="479"/>
      <c r="B684" s="479"/>
      <c r="C684" s="479"/>
      <c r="D684" s="496"/>
      <c r="E684" s="496"/>
      <c r="F684" s="496"/>
      <c r="G684" s="496"/>
      <c r="H684" s="496"/>
      <c r="I684" s="496"/>
      <c r="J684" s="496"/>
      <c r="K684" s="496"/>
      <c r="L684" s="496"/>
      <c r="M684" s="483"/>
      <c r="N684" s="483"/>
      <c r="O684" s="483"/>
      <c r="P684" s="483"/>
      <c r="Q684" s="483"/>
      <c r="R684" s="483"/>
      <c r="S684" s="483"/>
      <c r="T684" s="483"/>
      <c r="U684" s="483"/>
      <c r="V684" s="483"/>
    </row>
    <row r="685" spans="1:22" ht="15.75" customHeight="1">
      <c r="A685" s="479"/>
      <c r="B685" s="479"/>
      <c r="C685" s="479"/>
      <c r="D685" s="496"/>
      <c r="E685" s="496"/>
      <c r="F685" s="496"/>
      <c r="G685" s="496"/>
      <c r="H685" s="496"/>
      <c r="I685" s="496"/>
      <c r="J685" s="496"/>
      <c r="K685" s="496"/>
      <c r="L685" s="496"/>
      <c r="M685" s="483"/>
      <c r="N685" s="483"/>
      <c r="O685" s="483"/>
      <c r="P685" s="483"/>
      <c r="Q685" s="483"/>
      <c r="R685" s="483"/>
      <c r="S685" s="483"/>
      <c r="T685" s="483"/>
      <c r="U685" s="483"/>
      <c r="V685" s="483"/>
    </row>
    <row r="686" spans="1:22" ht="15.75" customHeight="1">
      <c r="A686" s="479"/>
      <c r="B686" s="479"/>
      <c r="C686" s="479"/>
      <c r="D686" s="496"/>
      <c r="E686" s="496"/>
      <c r="F686" s="496"/>
      <c r="G686" s="496"/>
      <c r="H686" s="496"/>
      <c r="I686" s="496"/>
      <c r="J686" s="496"/>
      <c r="K686" s="496"/>
      <c r="L686" s="496"/>
      <c r="M686" s="483"/>
      <c r="N686" s="483"/>
      <c r="O686" s="483"/>
      <c r="P686" s="483"/>
      <c r="Q686" s="483"/>
      <c r="R686" s="483"/>
      <c r="S686" s="483"/>
      <c r="T686" s="483"/>
      <c r="U686" s="483"/>
      <c r="V686" s="483"/>
    </row>
    <row r="687" spans="1:22" ht="15.75" customHeight="1">
      <c r="A687" s="479"/>
      <c r="B687" s="479"/>
      <c r="C687" s="479"/>
      <c r="D687" s="496"/>
      <c r="E687" s="496"/>
      <c r="F687" s="496"/>
      <c r="G687" s="496"/>
      <c r="H687" s="496"/>
      <c r="I687" s="496"/>
      <c r="J687" s="496"/>
      <c r="K687" s="496"/>
      <c r="L687" s="496"/>
      <c r="M687" s="483"/>
      <c r="N687" s="483"/>
      <c r="O687" s="483"/>
      <c r="P687" s="483"/>
      <c r="Q687" s="483"/>
      <c r="R687" s="483"/>
      <c r="S687" s="483"/>
      <c r="T687" s="483"/>
      <c r="U687" s="483"/>
      <c r="V687" s="483"/>
    </row>
    <row r="688" spans="1:22" ht="15.75" customHeight="1">
      <c r="A688" s="479"/>
      <c r="B688" s="479"/>
      <c r="C688" s="479"/>
      <c r="D688" s="496"/>
      <c r="E688" s="496"/>
      <c r="F688" s="496"/>
      <c r="G688" s="496"/>
      <c r="H688" s="496"/>
      <c r="I688" s="496"/>
      <c r="J688" s="496"/>
      <c r="K688" s="496"/>
      <c r="L688" s="496"/>
      <c r="M688" s="483"/>
      <c r="N688" s="483"/>
      <c r="O688" s="483"/>
      <c r="P688" s="483"/>
      <c r="Q688" s="483"/>
      <c r="R688" s="483"/>
      <c r="S688" s="483"/>
      <c r="T688" s="483"/>
      <c r="U688" s="483"/>
      <c r="V688" s="483"/>
    </row>
    <row r="689" spans="1:22" ht="15.75" customHeight="1">
      <c r="A689" s="479"/>
      <c r="B689" s="479"/>
      <c r="C689" s="479"/>
      <c r="D689" s="496"/>
      <c r="E689" s="496"/>
      <c r="F689" s="496"/>
      <c r="G689" s="496"/>
      <c r="H689" s="496"/>
      <c r="I689" s="496"/>
      <c r="J689" s="496"/>
      <c r="K689" s="496"/>
      <c r="L689" s="496"/>
      <c r="M689" s="483"/>
      <c r="N689" s="483"/>
      <c r="O689" s="483"/>
      <c r="P689" s="483"/>
      <c r="Q689" s="483"/>
      <c r="R689" s="483"/>
      <c r="S689" s="483"/>
      <c r="T689" s="483"/>
      <c r="U689" s="483"/>
      <c r="V689" s="483"/>
    </row>
    <row r="690" spans="1:22" ht="15.75" customHeight="1">
      <c r="A690" s="479"/>
      <c r="B690" s="479"/>
      <c r="C690" s="479"/>
      <c r="D690" s="496"/>
      <c r="E690" s="496"/>
      <c r="F690" s="496"/>
      <c r="G690" s="496"/>
      <c r="H690" s="496"/>
      <c r="I690" s="496"/>
      <c r="J690" s="496"/>
      <c r="K690" s="496"/>
      <c r="L690" s="496"/>
      <c r="M690" s="483"/>
      <c r="N690" s="483"/>
      <c r="O690" s="483"/>
      <c r="P690" s="483"/>
      <c r="Q690" s="483"/>
      <c r="R690" s="483"/>
      <c r="S690" s="483"/>
      <c r="T690" s="483"/>
      <c r="U690" s="483"/>
      <c r="V690" s="483"/>
    </row>
    <row r="691" spans="1:22" ht="15.75" customHeight="1">
      <c r="A691" s="479"/>
      <c r="B691" s="479"/>
      <c r="C691" s="479"/>
      <c r="D691" s="496"/>
      <c r="E691" s="496"/>
      <c r="F691" s="496"/>
      <c r="G691" s="496"/>
      <c r="H691" s="496"/>
      <c r="I691" s="496"/>
      <c r="J691" s="496"/>
      <c r="K691" s="496"/>
      <c r="L691" s="496"/>
      <c r="M691" s="483"/>
      <c r="N691" s="483"/>
      <c r="O691" s="483"/>
      <c r="P691" s="483"/>
      <c r="Q691" s="483"/>
      <c r="R691" s="483"/>
      <c r="S691" s="483"/>
      <c r="T691" s="483"/>
      <c r="U691" s="483"/>
      <c r="V691" s="483"/>
    </row>
    <row r="692" spans="1:22" ht="15.75" customHeight="1">
      <c r="A692" s="479"/>
      <c r="B692" s="479"/>
      <c r="C692" s="479"/>
      <c r="D692" s="496"/>
      <c r="E692" s="496"/>
      <c r="F692" s="496"/>
      <c r="G692" s="496"/>
      <c r="H692" s="496"/>
      <c r="I692" s="496"/>
      <c r="J692" s="496"/>
      <c r="K692" s="496"/>
      <c r="L692" s="496"/>
      <c r="M692" s="483"/>
      <c r="N692" s="483"/>
      <c r="O692" s="483"/>
      <c r="P692" s="483"/>
      <c r="Q692" s="483"/>
      <c r="R692" s="483"/>
      <c r="S692" s="483"/>
      <c r="T692" s="483"/>
      <c r="U692" s="483"/>
      <c r="V692" s="483"/>
    </row>
    <row r="693" spans="1:22" ht="15.75" customHeight="1">
      <c r="A693" s="479"/>
      <c r="B693" s="479"/>
      <c r="C693" s="479"/>
      <c r="D693" s="496"/>
      <c r="E693" s="496"/>
      <c r="F693" s="496"/>
      <c r="G693" s="496"/>
      <c r="H693" s="496"/>
      <c r="I693" s="496"/>
      <c r="J693" s="496"/>
      <c r="K693" s="496"/>
      <c r="L693" s="496"/>
      <c r="M693" s="483"/>
      <c r="N693" s="483"/>
      <c r="O693" s="483"/>
      <c r="P693" s="483"/>
      <c r="Q693" s="483"/>
      <c r="R693" s="483"/>
      <c r="S693" s="483"/>
      <c r="T693" s="483"/>
      <c r="U693" s="483"/>
      <c r="V693" s="483"/>
    </row>
    <row r="694" spans="1:22" ht="15.75" customHeight="1">
      <c r="A694" s="479"/>
      <c r="B694" s="479"/>
      <c r="C694" s="479"/>
      <c r="D694" s="496"/>
      <c r="E694" s="496"/>
      <c r="F694" s="496"/>
      <c r="G694" s="496"/>
      <c r="H694" s="496"/>
      <c r="I694" s="496"/>
      <c r="J694" s="496"/>
      <c r="K694" s="496"/>
      <c r="L694" s="496"/>
      <c r="M694" s="483"/>
      <c r="N694" s="483"/>
      <c r="O694" s="483"/>
      <c r="P694" s="483"/>
      <c r="Q694" s="483"/>
      <c r="R694" s="483"/>
      <c r="S694" s="483"/>
      <c r="T694" s="483"/>
      <c r="U694" s="483"/>
      <c r="V694" s="483"/>
    </row>
    <row r="695" spans="1:22" ht="15.75" customHeight="1">
      <c r="A695" s="479"/>
      <c r="B695" s="479"/>
      <c r="C695" s="479"/>
      <c r="D695" s="496"/>
      <c r="E695" s="496"/>
      <c r="F695" s="496"/>
      <c r="G695" s="496"/>
      <c r="H695" s="496"/>
      <c r="I695" s="496"/>
      <c r="J695" s="496"/>
      <c r="K695" s="496"/>
      <c r="L695" s="496"/>
      <c r="M695" s="483"/>
      <c r="N695" s="483"/>
      <c r="O695" s="483"/>
      <c r="P695" s="483"/>
      <c r="Q695" s="483"/>
      <c r="R695" s="483"/>
      <c r="S695" s="483"/>
      <c r="T695" s="483"/>
      <c r="U695" s="483"/>
      <c r="V695" s="483"/>
    </row>
    <row r="696" spans="1:22" ht="15.75" customHeight="1">
      <c r="A696" s="479"/>
      <c r="B696" s="479"/>
      <c r="C696" s="479"/>
      <c r="D696" s="496"/>
      <c r="E696" s="496"/>
      <c r="F696" s="496"/>
      <c r="G696" s="496"/>
      <c r="H696" s="496"/>
      <c r="I696" s="496"/>
      <c r="J696" s="496"/>
      <c r="K696" s="496"/>
      <c r="L696" s="496"/>
      <c r="M696" s="483"/>
      <c r="N696" s="483"/>
      <c r="O696" s="483"/>
      <c r="P696" s="483"/>
      <c r="Q696" s="483"/>
      <c r="R696" s="483"/>
      <c r="S696" s="483"/>
      <c r="T696" s="483"/>
      <c r="U696" s="483"/>
      <c r="V696" s="483"/>
    </row>
    <row r="697" spans="1:22" ht="15.75" customHeight="1">
      <c r="A697" s="479"/>
      <c r="B697" s="479"/>
      <c r="C697" s="479"/>
      <c r="D697" s="496"/>
      <c r="E697" s="496"/>
      <c r="F697" s="496"/>
      <c r="G697" s="496"/>
      <c r="H697" s="496"/>
      <c r="I697" s="496"/>
      <c r="J697" s="496"/>
      <c r="K697" s="496"/>
      <c r="L697" s="496"/>
      <c r="M697" s="483"/>
      <c r="N697" s="483"/>
      <c r="O697" s="483"/>
      <c r="P697" s="483"/>
      <c r="Q697" s="483"/>
      <c r="R697" s="483"/>
      <c r="S697" s="483"/>
      <c r="T697" s="483"/>
      <c r="U697" s="483"/>
      <c r="V697" s="483"/>
    </row>
    <row r="698" spans="1:22" ht="15.75" customHeight="1">
      <c r="A698" s="479"/>
      <c r="B698" s="479"/>
      <c r="C698" s="479"/>
      <c r="D698" s="496"/>
      <c r="E698" s="496"/>
      <c r="F698" s="496"/>
      <c r="G698" s="496"/>
      <c r="H698" s="496"/>
      <c r="I698" s="496"/>
      <c r="J698" s="496"/>
      <c r="K698" s="496"/>
      <c r="L698" s="496"/>
      <c r="M698" s="483"/>
      <c r="N698" s="483"/>
      <c r="O698" s="483"/>
      <c r="P698" s="483"/>
      <c r="Q698" s="483"/>
      <c r="R698" s="483"/>
      <c r="S698" s="483"/>
      <c r="T698" s="483"/>
      <c r="U698" s="483"/>
      <c r="V698" s="483"/>
    </row>
    <row r="699" spans="1:22" ht="15.75" customHeight="1">
      <c r="A699" s="479"/>
      <c r="B699" s="479"/>
      <c r="C699" s="479"/>
      <c r="D699" s="496"/>
      <c r="E699" s="496"/>
      <c r="F699" s="496"/>
      <c r="G699" s="496"/>
      <c r="H699" s="496"/>
      <c r="I699" s="496"/>
      <c r="J699" s="496"/>
      <c r="K699" s="496"/>
      <c r="L699" s="496"/>
      <c r="M699" s="483"/>
      <c r="N699" s="483"/>
      <c r="O699" s="483"/>
      <c r="P699" s="483"/>
      <c r="Q699" s="483"/>
      <c r="R699" s="483"/>
      <c r="S699" s="483"/>
      <c r="T699" s="483"/>
      <c r="U699" s="483"/>
      <c r="V699" s="483"/>
    </row>
    <row r="700" spans="1:22" ht="15.75" customHeight="1">
      <c r="A700" s="479"/>
      <c r="B700" s="479"/>
      <c r="C700" s="479"/>
      <c r="D700" s="496"/>
      <c r="E700" s="496"/>
      <c r="F700" s="496"/>
      <c r="G700" s="496"/>
      <c r="H700" s="496"/>
      <c r="I700" s="496"/>
      <c r="J700" s="496"/>
      <c r="K700" s="496"/>
      <c r="L700" s="496"/>
      <c r="M700" s="483"/>
      <c r="N700" s="483"/>
      <c r="O700" s="483"/>
      <c r="P700" s="483"/>
      <c r="Q700" s="483"/>
      <c r="R700" s="483"/>
      <c r="S700" s="483"/>
      <c r="T700" s="483"/>
      <c r="U700" s="483"/>
      <c r="V700" s="483"/>
    </row>
    <row r="701" spans="1:22" ht="15.75" customHeight="1">
      <c r="A701" s="479"/>
      <c r="B701" s="479"/>
      <c r="C701" s="479"/>
      <c r="D701" s="496"/>
      <c r="E701" s="496"/>
      <c r="F701" s="496"/>
      <c r="G701" s="496"/>
      <c r="H701" s="496"/>
      <c r="I701" s="496"/>
      <c r="J701" s="496"/>
      <c r="K701" s="496"/>
      <c r="L701" s="496"/>
      <c r="M701" s="483"/>
      <c r="N701" s="483"/>
      <c r="O701" s="483"/>
      <c r="P701" s="483"/>
      <c r="Q701" s="483"/>
      <c r="R701" s="483"/>
      <c r="S701" s="483"/>
      <c r="T701" s="483"/>
      <c r="U701" s="483"/>
      <c r="V701" s="483"/>
    </row>
    <row r="702" spans="1:22" ht="15.75" customHeight="1">
      <c r="A702" s="479"/>
      <c r="B702" s="479"/>
      <c r="C702" s="479"/>
      <c r="D702" s="496"/>
      <c r="E702" s="496"/>
      <c r="F702" s="496"/>
      <c r="G702" s="496"/>
      <c r="H702" s="496"/>
      <c r="I702" s="496"/>
      <c r="J702" s="496"/>
      <c r="K702" s="496"/>
      <c r="L702" s="496"/>
      <c r="M702" s="483"/>
      <c r="N702" s="483"/>
      <c r="O702" s="483"/>
      <c r="P702" s="483"/>
      <c r="Q702" s="483"/>
      <c r="R702" s="483"/>
      <c r="S702" s="483"/>
      <c r="T702" s="483"/>
      <c r="U702" s="483"/>
      <c r="V702" s="483"/>
    </row>
    <row r="703" spans="1:22" ht="15.75" customHeight="1">
      <c r="A703" s="479"/>
      <c r="B703" s="479"/>
      <c r="C703" s="479"/>
      <c r="D703" s="496"/>
      <c r="E703" s="496"/>
      <c r="F703" s="496"/>
      <c r="G703" s="496"/>
      <c r="H703" s="496"/>
      <c r="I703" s="496"/>
      <c r="J703" s="496"/>
      <c r="K703" s="496"/>
      <c r="L703" s="496"/>
      <c r="M703" s="483"/>
      <c r="N703" s="483"/>
      <c r="O703" s="483"/>
      <c r="P703" s="483"/>
      <c r="Q703" s="483"/>
      <c r="R703" s="483"/>
      <c r="S703" s="483"/>
      <c r="T703" s="483"/>
      <c r="U703" s="483"/>
      <c r="V703" s="483"/>
    </row>
    <row r="704" spans="1:22" ht="15.75" customHeight="1">
      <c r="A704" s="479"/>
      <c r="B704" s="479"/>
      <c r="C704" s="479"/>
      <c r="D704" s="496"/>
      <c r="E704" s="496"/>
      <c r="F704" s="496"/>
      <c r="G704" s="496"/>
      <c r="H704" s="496"/>
      <c r="I704" s="496"/>
      <c r="J704" s="496"/>
      <c r="K704" s="496"/>
      <c r="L704" s="496"/>
      <c r="M704" s="483"/>
      <c r="N704" s="483"/>
      <c r="O704" s="483"/>
      <c r="P704" s="483"/>
      <c r="Q704" s="483"/>
      <c r="R704" s="483"/>
      <c r="S704" s="483"/>
      <c r="T704" s="483"/>
      <c r="U704" s="483"/>
      <c r="V704" s="483"/>
    </row>
    <row r="705" spans="1:22" ht="15.75" customHeight="1">
      <c r="A705" s="479"/>
      <c r="B705" s="479"/>
      <c r="C705" s="479"/>
      <c r="D705" s="496"/>
      <c r="E705" s="496"/>
      <c r="F705" s="496"/>
      <c r="G705" s="496"/>
      <c r="H705" s="496"/>
      <c r="I705" s="496"/>
      <c r="J705" s="496"/>
      <c r="K705" s="496"/>
      <c r="L705" s="496"/>
      <c r="M705" s="483"/>
      <c r="N705" s="483"/>
      <c r="O705" s="483"/>
      <c r="P705" s="483"/>
      <c r="Q705" s="483"/>
      <c r="R705" s="483"/>
      <c r="S705" s="483"/>
      <c r="T705" s="483"/>
      <c r="U705" s="483"/>
      <c r="V705" s="483"/>
    </row>
    <row r="706" spans="1:22" ht="15.75" customHeight="1">
      <c r="A706" s="479"/>
      <c r="B706" s="479"/>
      <c r="C706" s="479"/>
      <c r="D706" s="496"/>
      <c r="E706" s="496"/>
      <c r="F706" s="496"/>
      <c r="G706" s="496"/>
      <c r="H706" s="496"/>
      <c r="I706" s="496"/>
      <c r="J706" s="496"/>
      <c r="K706" s="496"/>
      <c r="L706" s="496"/>
      <c r="M706" s="483"/>
      <c r="N706" s="483"/>
      <c r="O706" s="483"/>
      <c r="P706" s="483"/>
      <c r="Q706" s="483"/>
      <c r="R706" s="483"/>
      <c r="S706" s="483"/>
      <c r="T706" s="483"/>
      <c r="U706" s="483"/>
      <c r="V706" s="483"/>
    </row>
    <row r="707" spans="1:22" ht="15.75" customHeight="1">
      <c r="A707" s="479"/>
      <c r="B707" s="479"/>
      <c r="C707" s="479"/>
      <c r="D707" s="496"/>
      <c r="E707" s="496"/>
      <c r="F707" s="496"/>
      <c r="G707" s="496"/>
      <c r="H707" s="496"/>
      <c r="I707" s="496"/>
      <c r="J707" s="496"/>
      <c r="K707" s="496"/>
      <c r="L707" s="496"/>
      <c r="M707" s="483"/>
      <c r="N707" s="483"/>
      <c r="O707" s="483"/>
      <c r="P707" s="483"/>
      <c r="Q707" s="483"/>
      <c r="R707" s="483"/>
      <c r="S707" s="483"/>
      <c r="T707" s="483"/>
      <c r="U707" s="483"/>
      <c r="V707" s="483"/>
    </row>
    <row r="708" spans="1:22" ht="15.75" customHeight="1">
      <c r="A708" s="479"/>
      <c r="B708" s="479"/>
      <c r="C708" s="479"/>
      <c r="D708" s="496"/>
      <c r="E708" s="496"/>
      <c r="F708" s="496"/>
      <c r="G708" s="496"/>
      <c r="H708" s="496"/>
      <c r="I708" s="496"/>
      <c r="J708" s="496"/>
      <c r="K708" s="496"/>
      <c r="L708" s="496"/>
      <c r="M708" s="483"/>
      <c r="N708" s="483"/>
      <c r="O708" s="483"/>
      <c r="P708" s="483"/>
      <c r="Q708" s="483"/>
      <c r="R708" s="483"/>
      <c r="S708" s="483"/>
      <c r="T708" s="483"/>
      <c r="U708" s="483"/>
      <c r="V708" s="483"/>
    </row>
    <row r="709" spans="1:22" ht="15.75" customHeight="1">
      <c r="A709" s="479"/>
      <c r="B709" s="479"/>
      <c r="C709" s="479"/>
      <c r="D709" s="496"/>
      <c r="E709" s="496"/>
      <c r="F709" s="496"/>
      <c r="G709" s="496"/>
      <c r="H709" s="496"/>
      <c r="I709" s="496"/>
      <c r="J709" s="496"/>
      <c r="K709" s="496"/>
      <c r="L709" s="496"/>
      <c r="M709" s="483"/>
      <c r="N709" s="483"/>
      <c r="O709" s="483"/>
      <c r="P709" s="483"/>
      <c r="Q709" s="483"/>
      <c r="R709" s="483"/>
      <c r="S709" s="483"/>
      <c r="T709" s="483"/>
      <c r="U709" s="483"/>
      <c r="V709" s="483"/>
    </row>
    <row r="710" spans="1:22" ht="15.75" customHeight="1">
      <c r="A710" s="479"/>
      <c r="B710" s="479"/>
      <c r="C710" s="479"/>
      <c r="D710" s="496"/>
      <c r="E710" s="496"/>
      <c r="F710" s="496"/>
      <c r="G710" s="496"/>
      <c r="H710" s="496"/>
      <c r="I710" s="496"/>
      <c r="J710" s="496"/>
      <c r="K710" s="496"/>
      <c r="L710" s="496"/>
      <c r="M710" s="483"/>
      <c r="N710" s="483"/>
      <c r="O710" s="483"/>
      <c r="P710" s="483"/>
      <c r="Q710" s="483"/>
      <c r="R710" s="483"/>
      <c r="S710" s="483"/>
      <c r="T710" s="483"/>
      <c r="U710" s="483"/>
      <c r="V710" s="483"/>
    </row>
    <row r="711" spans="1:22" ht="15.75" customHeight="1">
      <c r="A711" s="479"/>
      <c r="B711" s="479"/>
      <c r="C711" s="479"/>
      <c r="D711" s="496"/>
      <c r="E711" s="496"/>
      <c r="F711" s="496"/>
      <c r="G711" s="496"/>
      <c r="H711" s="496"/>
      <c r="I711" s="496"/>
      <c r="J711" s="496"/>
      <c r="K711" s="496"/>
      <c r="L711" s="496"/>
      <c r="M711" s="483"/>
      <c r="N711" s="483"/>
      <c r="O711" s="483"/>
      <c r="P711" s="483"/>
      <c r="Q711" s="483"/>
      <c r="R711" s="483"/>
      <c r="S711" s="483"/>
      <c r="T711" s="483"/>
      <c r="U711" s="483"/>
      <c r="V711" s="483"/>
    </row>
    <row r="712" spans="1:22" ht="15.75" customHeight="1">
      <c r="A712" s="479"/>
      <c r="B712" s="479"/>
      <c r="C712" s="479"/>
      <c r="D712" s="496"/>
      <c r="E712" s="496"/>
      <c r="F712" s="496"/>
      <c r="G712" s="496"/>
      <c r="H712" s="496"/>
      <c r="I712" s="496"/>
      <c r="J712" s="496"/>
      <c r="K712" s="496"/>
      <c r="L712" s="496"/>
      <c r="M712" s="483"/>
      <c r="N712" s="483"/>
      <c r="O712" s="483"/>
      <c r="P712" s="483"/>
      <c r="Q712" s="483"/>
      <c r="R712" s="483"/>
      <c r="S712" s="483"/>
      <c r="T712" s="483"/>
      <c r="U712" s="483"/>
      <c r="V712" s="483"/>
    </row>
    <row r="713" spans="1:22" ht="15.75" customHeight="1">
      <c r="A713" s="479"/>
      <c r="B713" s="479"/>
      <c r="C713" s="479"/>
      <c r="D713" s="496"/>
      <c r="E713" s="496"/>
      <c r="F713" s="496"/>
      <c r="G713" s="496"/>
      <c r="H713" s="496"/>
      <c r="I713" s="496"/>
      <c r="J713" s="496"/>
      <c r="K713" s="496"/>
      <c r="L713" s="496"/>
      <c r="M713" s="483"/>
      <c r="N713" s="483"/>
      <c r="O713" s="483"/>
      <c r="P713" s="483"/>
      <c r="Q713" s="483"/>
      <c r="R713" s="483"/>
      <c r="S713" s="483"/>
      <c r="T713" s="483"/>
      <c r="U713" s="483"/>
      <c r="V713" s="483"/>
    </row>
    <row r="714" spans="1:22" ht="15.75" customHeight="1">
      <c r="A714" s="479"/>
      <c r="B714" s="479"/>
      <c r="C714" s="479"/>
      <c r="D714" s="496"/>
      <c r="E714" s="496"/>
      <c r="F714" s="496"/>
      <c r="G714" s="496"/>
      <c r="H714" s="496"/>
      <c r="I714" s="496"/>
      <c r="J714" s="496"/>
      <c r="K714" s="496"/>
      <c r="L714" s="496"/>
      <c r="M714" s="483"/>
      <c r="N714" s="483"/>
      <c r="O714" s="483"/>
      <c r="P714" s="483"/>
      <c r="Q714" s="483"/>
      <c r="R714" s="483"/>
      <c r="S714" s="483"/>
      <c r="T714" s="483"/>
      <c r="U714" s="483"/>
      <c r="V714" s="483"/>
    </row>
    <row r="715" spans="1:22" ht="15.75" customHeight="1">
      <c r="A715" s="479"/>
      <c r="B715" s="479"/>
      <c r="C715" s="479"/>
      <c r="D715" s="496"/>
      <c r="E715" s="496"/>
      <c r="F715" s="496"/>
      <c r="G715" s="496"/>
      <c r="H715" s="496"/>
      <c r="I715" s="496"/>
      <c r="J715" s="496"/>
      <c r="K715" s="496"/>
      <c r="L715" s="496"/>
      <c r="M715" s="483"/>
      <c r="N715" s="483"/>
      <c r="O715" s="483"/>
      <c r="P715" s="483"/>
      <c r="Q715" s="483"/>
      <c r="R715" s="483"/>
      <c r="S715" s="483"/>
      <c r="T715" s="483"/>
      <c r="U715" s="483"/>
      <c r="V715" s="483"/>
    </row>
    <row r="716" spans="1:22" ht="15.75" customHeight="1">
      <c r="A716" s="479"/>
      <c r="B716" s="479"/>
      <c r="C716" s="479"/>
      <c r="D716" s="496"/>
      <c r="E716" s="496"/>
      <c r="F716" s="496"/>
      <c r="G716" s="496"/>
      <c r="H716" s="496"/>
      <c r="I716" s="496"/>
      <c r="J716" s="496"/>
      <c r="K716" s="496"/>
      <c r="L716" s="496"/>
      <c r="M716" s="483"/>
      <c r="N716" s="483"/>
      <c r="O716" s="483"/>
      <c r="P716" s="483"/>
      <c r="Q716" s="483"/>
      <c r="R716" s="483"/>
      <c r="S716" s="483"/>
      <c r="T716" s="483"/>
      <c r="U716" s="483"/>
      <c r="V716" s="483"/>
    </row>
    <row r="717" spans="1:22" ht="15.75" customHeight="1">
      <c r="A717" s="479"/>
      <c r="B717" s="479"/>
      <c r="C717" s="479"/>
      <c r="D717" s="496"/>
      <c r="E717" s="496"/>
      <c r="F717" s="496"/>
      <c r="G717" s="496"/>
      <c r="H717" s="496"/>
      <c r="I717" s="496"/>
      <c r="J717" s="496"/>
      <c r="K717" s="496"/>
      <c r="L717" s="496"/>
      <c r="M717" s="483"/>
      <c r="N717" s="483"/>
      <c r="O717" s="483"/>
      <c r="P717" s="483"/>
      <c r="Q717" s="483"/>
      <c r="R717" s="483"/>
      <c r="S717" s="483"/>
      <c r="T717" s="483"/>
      <c r="U717" s="483"/>
      <c r="V717" s="483"/>
    </row>
    <row r="718" spans="1:22" ht="15.75" customHeight="1">
      <c r="A718" s="479"/>
      <c r="B718" s="479"/>
      <c r="C718" s="479"/>
      <c r="D718" s="496"/>
      <c r="E718" s="496"/>
      <c r="F718" s="496"/>
      <c r="G718" s="496"/>
      <c r="H718" s="496"/>
      <c r="I718" s="496"/>
      <c r="J718" s="496"/>
      <c r="K718" s="496"/>
      <c r="L718" s="496"/>
      <c r="M718" s="483"/>
      <c r="N718" s="483"/>
      <c r="O718" s="483"/>
      <c r="P718" s="483"/>
      <c r="Q718" s="483"/>
      <c r="R718" s="483"/>
      <c r="S718" s="483"/>
      <c r="T718" s="483"/>
      <c r="U718" s="483"/>
      <c r="V718" s="483"/>
    </row>
    <row r="719" spans="1:22" ht="15.75" customHeight="1">
      <c r="A719" s="479"/>
      <c r="B719" s="479"/>
      <c r="C719" s="479"/>
      <c r="D719" s="496"/>
      <c r="E719" s="496"/>
      <c r="F719" s="496"/>
      <c r="G719" s="496"/>
      <c r="H719" s="496"/>
      <c r="I719" s="496"/>
      <c r="J719" s="496"/>
      <c r="K719" s="496"/>
      <c r="L719" s="496"/>
      <c r="M719" s="483"/>
      <c r="N719" s="483"/>
      <c r="O719" s="483"/>
      <c r="P719" s="483"/>
      <c r="Q719" s="483"/>
      <c r="R719" s="483"/>
      <c r="S719" s="483"/>
      <c r="T719" s="483"/>
      <c r="U719" s="483"/>
      <c r="V719" s="483"/>
    </row>
    <row r="720" spans="1:22" ht="15.75" customHeight="1">
      <c r="A720" s="479"/>
      <c r="B720" s="479"/>
      <c r="C720" s="479"/>
      <c r="D720" s="496"/>
      <c r="E720" s="496"/>
      <c r="F720" s="496"/>
      <c r="G720" s="496"/>
      <c r="H720" s="496"/>
      <c r="I720" s="496"/>
      <c r="J720" s="496"/>
      <c r="K720" s="496"/>
      <c r="L720" s="496"/>
      <c r="M720" s="483"/>
      <c r="N720" s="483"/>
      <c r="O720" s="483"/>
      <c r="P720" s="483"/>
      <c r="Q720" s="483"/>
      <c r="R720" s="483"/>
      <c r="S720" s="483"/>
      <c r="T720" s="483"/>
      <c r="U720" s="483"/>
      <c r="V720" s="483"/>
    </row>
    <row r="721" spans="1:22" ht="15.75" customHeight="1">
      <c r="A721" s="479"/>
      <c r="B721" s="479"/>
      <c r="C721" s="479"/>
      <c r="D721" s="496"/>
      <c r="E721" s="496"/>
      <c r="F721" s="496"/>
      <c r="G721" s="496"/>
      <c r="H721" s="496"/>
      <c r="I721" s="496"/>
      <c r="J721" s="496"/>
      <c r="K721" s="496"/>
      <c r="L721" s="496"/>
      <c r="M721" s="483"/>
      <c r="N721" s="483"/>
      <c r="O721" s="483"/>
      <c r="P721" s="483"/>
      <c r="Q721" s="483"/>
      <c r="R721" s="483"/>
      <c r="S721" s="483"/>
      <c r="T721" s="483"/>
      <c r="U721" s="483"/>
      <c r="V721" s="483"/>
    </row>
    <row r="722" spans="1:22" ht="15.75" customHeight="1">
      <c r="A722" s="479"/>
      <c r="B722" s="479"/>
      <c r="C722" s="479"/>
      <c r="D722" s="496"/>
      <c r="E722" s="496"/>
      <c r="F722" s="496"/>
      <c r="G722" s="496"/>
      <c r="H722" s="496"/>
      <c r="I722" s="496"/>
      <c r="J722" s="496"/>
      <c r="K722" s="496"/>
      <c r="L722" s="496"/>
      <c r="M722" s="483"/>
      <c r="N722" s="483"/>
      <c r="O722" s="483"/>
      <c r="P722" s="483"/>
      <c r="Q722" s="483"/>
      <c r="R722" s="483"/>
      <c r="S722" s="483"/>
      <c r="T722" s="483"/>
      <c r="U722" s="483"/>
      <c r="V722" s="483"/>
    </row>
    <row r="723" spans="1:22" ht="15.75" customHeight="1">
      <c r="A723" s="479"/>
      <c r="B723" s="479"/>
      <c r="C723" s="479"/>
      <c r="D723" s="496"/>
      <c r="E723" s="496"/>
      <c r="F723" s="496"/>
      <c r="G723" s="496"/>
      <c r="H723" s="496"/>
      <c r="I723" s="496"/>
      <c r="J723" s="496"/>
      <c r="K723" s="496"/>
      <c r="L723" s="496"/>
      <c r="M723" s="483"/>
      <c r="N723" s="483"/>
      <c r="O723" s="483"/>
      <c r="P723" s="483"/>
      <c r="Q723" s="483"/>
      <c r="R723" s="483"/>
      <c r="S723" s="483"/>
      <c r="T723" s="483"/>
      <c r="U723" s="483"/>
      <c r="V723" s="483"/>
    </row>
    <row r="724" spans="1:22" ht="15.75" customHeight="1">
      <c r="A724" s="479"/>
      <c r="B724" s="479"/>
      <c r="C724" s="479"/>
      <c r="D724" s="496"/>
      <c r="E724" s="496"/>
      <c r="F724" s="496"/>
      <c r="G724" s="496"/>
      <c r="H724" s="496"/>
      <c r="I724" s="496"/>
      <c r="J724" s="496"/>
      <c r="K724" s="496"/>
      <c r="L724" s="496"/>
      <c r="M724" s="483"/>
      <c r="N724" s="483"/>
      <c r="O724" s="483"/>
      <c r="P724" s="483"/>
      <c r="Q724" s="483"/>
      <c r="R724" s="483"/>
      <c r="S724" s="483"/>
      <c r="T724" s="483"/>
      <c r="U724" s="483"/>
      <c r="V724" s="483"/>
    </row>
    <row r="725" spans="1:22" ht="15.75" customHeight="1">
      <c r="A725" s="479"/>
      <c r="B725" s="479"/>
      <c r="C725" s="479"/>
      <c r="D725" s="496"/>
      <c r="E725" s="496"/>
      <c r="F725" s="496"/>
      <c r="G725" s="496"/>
      <c r="H725" s="496"/>
      <c r="I725" s="496"/>
      <c r="J725" s="496"/>
      <c r="K725" s="496"/>
      <c r="L725" s="496"/>
      <c r="M725" s="483"/>
      <c r="N725" s="483"/>
      <c r="O725" s="483"/>
      <c r="P725" s="483"/>
      <c r="Q725" s="483"/>
      <c r="R725" s="483"/>
      <c r="S725" s="483"/>
      <c r="T725" s="483"/>
      <c r="U725" s="483"/>
      <c r="V725" s="483"/>
    </row>
    <row r="726" spans="1:22" ht="15.75" customHeight="1">
      <c r="A726" s="479"/>
      <c r="B726" s="479"/>
      <c r="C726" s="479"/>
      <c r="D726" s="496"/>
      <c r="E726" s="496"/>
      <c r="F726" s="496"/>
      <c r="G726" s="496"/>
      <c r="H726" s="496"/>
      <c r="I726" s="496"/>
      <c r="J726" s="496"/>
      <c r="K726" s="496"/>
      <c r="L726" s="496"/>
      <c r="M726" s="483"/>
      <c r="N726" s="483"/>
      <c r="O726" s="483"/>
      <c r="P726" s="483"/>
      <c r="Q726" s="483"/>
      <c r="R726" s="483"/>
      <c r="S726" s="483"/>
      <c r="T726" s="483"/>
      <c r="U726" s="483"/>
      <c r="V726" s="483"/>
    </row>
    <row r="727" spans="1:22" ht="15.75" customHeight="1">
      <c r="A727" s="479"/>
      <c r="B727" s="479"/>
      <c r="C727" s="479"/>
      <c r="D727" s="496"/>
      <c r="E727" s="496"/>
      <c r="F727" s="496"/>
      <c r="G727" s="496"/>
      <c r="H727" s="496"/>
      <c r="I727" s="496"/>
      <c r="J727" s="496"/>
      <c r="K727" s="496"/>
      <c r="L727" s="496"/>
      <c r="M727" s="483"/>
      <c r="N727" s="483"/>
      <c r="O727" s="483"/>
      <c r="P727" s="483"/>
      <c r="Q727" s="483"/>
      <c r="R727" s="483"/>
      <c r="S727" s="483"/>
      <c r="T727" s="483"/>
      <c r="U727" s="483"/>
      <c r="V727" s="483"/>
    </row>
    <row r="728" spans="1:22" ht="15.75" customHeight="1">
      <c r="A728" s="479"/>
      <c r="B728" s="479"/>
      <c r="C728" s="479"/>
      <c r="D728" s="496"/>
      <c r="E728" s="496"/>
      <c r="F728" s="496"/>
      <c r="G728" s="496"/>
      <c r="H728" s="496"/>
      <c r="I728" s="496"/>
      <c r="J728" s="496"/>
      <c r="K728" s="496"/>
      <c r="L728" s="496"/>
      <c r="M728" s="483"/>
      <c r="N728" s="483"/>
      <c r="O728" s="483"/>
      <c r="P728" s="483"/>
      <c r="Q728" s="483"/>
      <c r="R728" s="483"/>
      <c r="S728" s="483"/>
      <c r="T728" s="483"/>
      <c r="U728" s="483"/>
      <c r="V728" s="483"/>
    </row>
    <row r="729" spans="1:22" ht="15.75" customHeight="1">
      <c r="A729" s="479"/>
      <c r="B729" s="479"/>
      <c r="C729" s="479"/>
      <c r="D729" s="496"/>
      <c r="E729" s="496"/>
      <c r="F729" s="496"/>
      <c r="G729" s="496"/>
      <c r="H729" s="496"/>
      <c r="I729" s="496"/>
      <c r="J729" s="496"/>
      <c r="K729" s="496"/>
      <c r="L729" s="496"/>
      <c r="M729" s="483"/>
      <c r="N729" s="483"/>
      <c r="O729" s="483"/>
      <c r="P729" s="483"/>
      <c r="Q729" s="483"/>
      <c r="R729" s="483"/>
      <c r="S729" s="483"/>
      <c r="T729" s="483"/>
      <c r="U729" s="483"/>
      <c r="V729" s="483"/>
    </row>
    <row r="730" spans="1:22" ht="15.75" customHeight="1">
      <c r="A730" s="479"/>
      <c r="B730" s="479"/>
      <c r="C730" s="479"/>
      <c r="D730" s="496"/>
      <c r="E730" s="496"/>
      <c r="F730" s="496"/>
      <c r="G730" s="496"/>
      <c r="H730" s="496"/>
      <c r="I730" s="496"/>
      <c r="J730" s="496"/>
      <c r="K730" s="496"/>
      <c r="L730" s="496"/>
      <c r="M730" s="483"/>
      <c r="N730" s="483"/>
      <c r="O730" s="483"/>
      <c r="P730" s="483"/>
      <c r="Q730" s="483"/>
      <c r="R730" s="483"/>
      <c r="S730" s="483"/>
      <c r="T730" s="483"/>
      <c r="U730" s="483"/>
      <c r="V730" s="483"/>
    </row>
    <row r="731" spans="1:22" ht="15.75" customHeight="1">
      <c r="A731" s="479"/>
      <c r="B731" s="479"/>
      <c r="C731" s="479"/>
      <c r="D731" s="496"/>
      <c r="E731" s="496"/>
      <c r="F731" s="496"/>
      <c r="G731" s="496"/>
      <c r="H731" s="496"/>
      <c r="I731" s="496"/>
      <c r="J731" s="496"/>
      <c r="K731" s="496"/>
      <c r="L731" s="496"/>
      <c r="M731" s="483"/>
      <c r="N731" s="483"/>
      <c r="O731" s="483"/>
      <c r="P731" s="483"/>
      <c r="Q731" s="483"/>
      <c r="R731" s="483"/>
      <c r="S731" s="483"/>
      <c r="T731" s="483"/>
      <c r="U731" s="483"/>
      <c r="V731" s="483"/>
    </row>
    <row r="732" spans="1:22" ht="15.75" customHeight="1">
      <c r="A732" s="479"/>
      <c r="B732" s="479"/>
      <c r="C732" s="479"/>
      <c r="D732" s="496"/>
      <c r="E732" s="496"/>
      <c r="F732" s="496"/>
      <c r="G732" s="496"/>
      <c r="H732" s="496"/>
      <c r="I732" s="496"/>
      <c r="J732" s="496"/>
      <c r="K732" s="496"/>
      <c r="L732" s="496"/>
      <c r="M732" s="483"/>
      <c r="N732" s="483"/>
      <c r="O732" s="483"/>
      <c r="P732" s="483"/>
      <c r="Q732" s="483"/>
      <c r="R732" s="483"/>
      <c r="S732" s="483"/>
      <c r="T732" s="483"/>
      <c r="U732" s="483"/>
      <c r="V732" s="483"/>
    </row>
    <row r="733" spans="1:22" ht="15.75" customHeight="1">
      <c r="A733" s="479"/>
      <c r="B733" s="479"/>
      <c r="C733" s="479"/>
      <c r="D733" s="496"/>
      <c r="E733" s="496"/>
      <c r="F733" s="496"/>
      <c r="G733" s="496"/>
      <c r="H733" s="496"/>
      <c r="I733" s="496"/>
      <c r="J733" s="496"/>
      <c r="K733" s="496"/>
      <c r="L733" s="496"/>
      <c r="M733" s="483"/>
      <c r="N733" s="483"/>
      <c r="O733" s="483"/>
      <c r="P733" s="483"/>
      <c r="Q733" s="483"/>
      <c r="R733" s="483"/>
      <c r="S733" s="483"/>
      <c r="T733" s="483"/>
      <c r="U733" s="483"/>
      <c r="V733" s="483"/>
    </row>
    <row r="734" spans="1:22" ht="15.75" customHeight="1">
      <c r="A734" s="479"/>
      <c r="B734" s="479"/>
      <c r="C734" s="479"/>
      <c r="D734" s="496"/>
      <c r="E734" s="496"/>
      <c r="F734" s="496"/>
      <c r="G734" s="496"/>
      <c r="H734" s="496"/>
      <c r="I734" s="496"/>
      <c r="J734" s="496"/>
      <c r="K734" s="496"/>
      <c r="L734" s="496"/>
      <c r="M734" s="483"/>
      <c r="N734" s="483"/>
      <c r="O734" s="483"/>
      <c r="P734" s="483"/>
      <c r="Q734" s="483"/>
      <c r="R734" s="483"/>
      <c r="S734" s="483"/>
      <c r="T734" s="483"/>
      <c r="U734" s="483"/>
      <c r="V734" s="483"/>
    </row>
    <row r="735" spans="1:22" ht="15.75" customHeight="1">
      <c r="A735" s="479"/>
      <c r="B735" s="479"/>
      <c r="C735" s="479"/>
      <c r="D735" s="496"/>
      <c r="E735" s="496"/>
      <c r="F735" s="496"/>
      <c r="G735" s="496"/>
      <c r="H735" s="496"/>
      <c r="I735" s="496"/>
      <c r="J735" s="496"/>
      <c r="K735" s="496"/>
      <c r="L735" s="496"/>
      <c r="M735" s="483"/>
      <c r="N735" s="483"/>
      <c r="O735" s="483"/>
      <c r="P735" s="483"/>
      <c r="Q735" s="483"/>
      <c r="R735" s="483"/>
      <c r="S735" s="483"/>
      <c r="T735" s="483"/>
      <c r="U735" s="483"/>
      <c r="V735" s="483"/>
    </row>
    <row r="736" spans="1:22" ht="15.75" customHeight="1">
      <c r="A736" s="479"/>
      <c r="B736" s="479"/>
      <c r="C736" s="479"/>
      <c r="D736" s="496"/>
      <c r="E736" s="496"/>
      <c r="F736" s="496"/>
      <c r="G736" s="496"/>
      <c r="H736" s="496"/>
      <c r="I736" s="496"/>
      <c r="J736" s="496"/>
      <c r="K736" s="496"/>
      <c r="L736" s="496"/>
      <c r="M736" s="483"/>
      <c r="N736" s="483"/>
      <c r="O736" s="483"/>
      <c r="P736" s="483"/>
      <c r="Q736" s="483"/>
      <c r="R736" s="483"/>
      <c r="S736" s="483"/>
      <c r="T736" s="483"/>
      <c r="U736" s="483"/>
      <c r="V736" s="483"/>
    </row>
    <row r="737" spans="1:22" ht="15.75" customHeight="1">
      <c r="A737" s="479"/>
      <c r="B737" s="479"/>
      <c r="C737" s="479"/>
      <c r="D737" s="496"/>
      <c r="E737" s="496"/>
      <c r="F737" s="496"/>
      <c r="G737" s="496"/>
      <c r="H737" s="496"/>
      <c r="I737" s="496"/>
      <c r="J737" s="496"/>
      <c r="K737" s="496"/>
      <c r="L737" s="496"/>
      <c r="M737" s="483"/>
      <c r="N737" s="483"/>
      <c r="O737" s="483"/>
      <c r="P737" s="483"/>
      <c r="Q737" s="483"/>
      <c r="R737" s="483"/>
      <c r="S737" s="483"/>
      <c r="T737" s="483"/>
      <c r="U737" s="483"/>
      <c r="V737" s="483"/>
    </row>
    <row r="738" spans="1:22" ht="15.75" customHeight="1">
      <c r="A738" s="479"/>
      <c r="B738" s="479"/>
      <c r="C738" s="479"/>
      <c r="D738" s="496"/>
      <c r="E738" s="496"/>
      <c r="F738" s="496"/>
      <c r="G738" s="496"/>
      <c r="H738" s="496"/>
      <c r="I738" s="496"/>
      <c r="J738" s="496"/>
      <c r="K738" s="496"/>
      <c r="L738" s="496"/>
      <c r="M738" s="483"/>
      <c r="N738" s="483"/>
      <c r="O738" s="483"/>
      <c r="P738" s="483"/>
      <c r="Q738" s="483"/>
      <c r="R738" s="483"/>
      <c r="S738" s="483"/>
      <c r="T738" s="483"/>
      <c r="U738" s="483"/>
      <c r="V738" s="483"/>
    </row>
    <row r="739" spans="1:22" ht="15.75" customHeight="1">
      <c r="A739" s="479"/>
      <c r="B739" s="479"/>
      <c r="C739" s="479"/>
      <c r="D739" s="496"/>
      <c r="E739" s="496"/>
      <c r="F739" s="496"/>
      <c r="G739" s="496"/>
      <c r="H739" s="496"/>
      <c r="I739" s="496"/>
      <c r="J739" s="496"/>
      <c r="K739" s="496"/>
      <c r="L739" s="496"/>
      <c r="M739" s="483"/>
      <c r="N739" s="483"/>
      <c r="O739" s="483"/>
      <c r="P739" s="483"/>
      <c r="Q739" s="483"/>
      <c r="R739" s="483"/>
      <c r="S739" s="483"/>
      <c r="T739" s="483"/>
      <c r="U739" s="483"/>
      <c r="V739" s="483"/>
    </row>
    <row r="740" spans="1:22" ht="15.75" customHeight="1">
      <c r="A740" s="479"/>
      <c r="B740" s="479"/>
      <c r="C740" s="479"/>
      <c r="D740" s="496"/>
      <c r="E740" s="496"/>
      <c r="F740" s="496"/>
      <c r="G740" s="496"/>
      <c r="H740" s="496"/>
      <c r="I740" s="496"/>
      <c r="J740" s="496"/>
      <c r="K740" s="496"/>
      <c r="L740" s="496"/>
      <c r="M740" s="483"/>
      <c r="N740" s="483"/>
      <c r="O740" s="483"/>
      <c r="P740" s="483"/>
      <c r="Q740" s="483"/>
      <c r="R740" s="483"/>
      <c r="S740" s="483"/>
      <c r="T740" s="483"/>
      <c r="U740" s="483"/>
      <c r="V740" s="483"/>
    </row>
    <row r="741" spans="1:22" ht="15.75" customHeight="1">
      <c r="A741" s="479"/>
      <c r="B741" s="479"/>
      <c r="C741" s="479"/>
      <c r="D741" s="496"/>
      <c r="E741" s="496"/>
      <c r="F741" s="496"/>
      <c r="G741" s="496"/>
      <c r="H741" s="496"/>
      <c r="I741" s="496"/>
      <c r="J741" s="496"/>
      <c r="K741" s="496"/>
      <c r="L741" s="496"/>
      <c r="M741" s="483"/>
      <c r="N741" s="483"/>
      <c r="O741" s="483"/>
      <c r="P741" s="483"/>
      <c r="Q741" s="483"/>
      <c r="R741" s="483"/>
      <c r="S741" s="483"/>
      <c r="T741" s="483"/>
      <c r="U741" s="483"/>
      <c r="V741" s="483"/>
    </row>
    <row r="742" spans="1:22" ht="15.75" customHeight="1">
      <c r="A742" s="479"/>
      <c r="B742" s="479"/>
      <c r="C742" s="479"/>
      <c r="D742" s="496"/>
      <c r="E742" s="496"/>
      <c r="F742" s="496"/>
      <c r="G742" s="496"/>
      <c r="H742" s="496"/>
      <c r="I742" s="496"/>
      <c r="J742" s="496"/>
      <c r="K742" s="496"/>
      <c r="L742" s="496"/>
      <c r="M742" s="483"/>
      <c r="N742" s="483"/>
      <c r="O742" s="483"/>
      <c r="P742" s="483"/>
      <c r="Q742" s="483"/>
      <c r="R742" s="483"/>
      <c r="S742" s="483"/>
      <c r="T742" s="483"/>
      <c r="U742" s="483"/>
      <c r="V742" s="483"/>
    </row>
    <row r="743" spans="1:22" ht="15.75" customHeight="1">
      <c r="A743" s="479"/>
      <c r="B743" s="479"/>
      <c r="C743" s="479"/>
      <c r="D743" s="496"/>
      <c r="E743" s="496"/>
      <c r="F743" s="496"/>
      <c r="G743" s="496"/>
      <c r="H743" s="496"/>
      <c r="I743" s="496"/>
      <c r="J743" s="496"/>
      <c r="K743" s="496"/>
      <c r="L743" s="496"/>
      <c r="M743" s="483"/>
      <c r="N743" s="483"/>
      <c r="O743" s="483"/>
      <c r="P743" s="483"/>
      <c r="Q743" s="483"/>
      <c r="R743" s="483"/>
      <c r="S743" s="483"/>
      <c r="T743" s="483"/>
      <c r="U743" s="483"/>
      <c r="V743" s="483"/>
    </row>
    <row r="744" spans="1:22" ht="15.75" customHeight="1">
      <c r="A744" s="479"/>
      <c r="B744" s="479"/>
      <c r="C744" s="479"/>
      <c r="D744" s="496"/>
      <c r="E744" s="496"/>
      <c r="F744" s="496"/>
      <c r="G744" s="496"/>
      <c r="H744" s="496"/>
      <c r="I744" s="496"/>
      <c r="J744" s="496"/>
      <c r="K744" s="496"/>
      <c r="L744" s="496"/>
      <c r="M744" s="483"/>
      <c r="N744" s="483"/>
      <c r="O744" s="483"/>
      <c r="P744" s="483"/>
      <c r="Q744" s="483"/>
      <c r="R744" s="483"/>
      <c r="S744" s="483"/>
      <c r="T744" s="483"/>
      <c r="U744" s="483"/>
      <c r="V744" s="483"/>
    </row>
    <row r="745" spans="1:22" ht="15.75" customHeight="1">
      <c r="A745" s="479"/>
      <c r="B745" s="479"/>
      <c r="C745" s="479"/>
      <c r="D745" s="496"/>
      <c r="E745" s="496"/>
      <c r="F745" s="496"/>
      <c r="G745" s="496"/>
      <c r="H745" s="496"/>
      <c r="I745" s="496"/>
      <c r="J745" s="496"/>
      <c r="K745" s="496"/>
      <c r="L745" s="496"/>
      <c r="M745" s="483"/>
      <c r="N745" s="483"/>
      <c r="O745" s="483"/>
      <c r="P745" s="483"/>
      <c r="Q745" s="483"/>
      <c r="R745" s="483"/>
      <c r="S745" s="483"/>
      <c r="T745" s="483"/>
      <c r="U745" s="483"/>
      <c r="V745" s="483"/>
    </row>
    <row r="746" spans="1:22" ht="15.75" customHeight="1">
      <c r="A746" s="479"/>
      <c r="B746" s="479"/>
      <c r="C746" s="479"/>
      <c r="D746" s="496"/>
      <c r="E746" s="496"/>
      <c r="F746" s="496"/>
      <c r="G746" s="496"/>
      <c r="H746" s="496"/>
      <c r="I746" s="496"/>
      <c r="J746" s="496"/>
      <c r="K746" s="496"/>
      <c r="L746" s="496"/>
      <c r="M746" s="483"/>
      <c r="N746" s="483"/>
      <c r="O746" s="483"/>
      <c r="P746" s="483"/>
      <c r="Q746" s="483"/>
      <c r="R746" s="483"/>
      <c r="S746" s="483"/>
      <c r="T746" s="483"/>
      <c r="U746" s="483"/>
      <c r="V746" s="483"/>
    </row>
    <row r="747" spans="1:22" ht="15.75" customHeight="1">
      <c r="A747" s="479"/>
      <c r="B747" s="479"/>
      <c r="C747" s="479"/>
      <c r="D747" s="496"/>
      <c r="E747" s="496"/>
      <c r="F747" s="496"/>
      <c r="G747" s="496"/>
      <c r="H747" s="496"/>
      <c r="I747" s="496"/>
      <c r="J747" s="496"/>
      <c r="K747" s="496"/>
      <c r="L747" s="496"/>
      <c r="M747" s="483"/>
      <c r="N747" s="483"/>
      <c r="O747" s="483"/>
      <c r="P747" s="483"/>
      <c r="Q747" s="483"/>
      <c r="R747" s="483"/>
      <c r="S747" s="483"/>
      <c r="T747" s="483"/>
      <c r="U747" s="483"/>
      <c r="V747" s="483"/>
    </row>
    <row r="748" spans="1:22" ht="15.75" customHeight="1">
      <c r="A748" s="479"/>
      <c r="B748" s="479"/>
      <c r="C748" s="479"/>
      <c r="D748" s="496"/>
      <c r="E748" s="496"/>
      <c r="F748" s="496"/>
      <c r="G748" s="496"/>
      <c r="H748" s="496"/>
      <c r="I748" s="496"/>
      <c r="J748" s="496"/>
      <c r="K748" s="496"/>
      <c r="L748" s="496"/>
      <c r="M748" s="483"/>
      <c r="N748" s="483"/>
      <c r="O748" s="483"/>
      <c r="P748" s="483"/>
      <c r="Q748" s="483"/>
      <c r="R748" s="483"/>
      <c r="S748" s="483"/>
      <c r="T748" s="483"/>
      <c r="U748" s="483"/>
      <c r="V748" s="483"/>
    </row>
    <row r="749" spans="1:22" ht="15.75" customHeight="1">
      <c r="A749" s="479"/>
      <c r="B749" s="479"/>
      <c r="C749" s="479"/>
      <c r="D749" s="496"/>
      <c r="E749" s="496"/>
      <c r="F749" s="496"/>
      <c r="G749" s="496"/>
      <c r="H749" s="496"/>
      <c r="I749" s="496"/>
      <c r="J749" s="496"/>
      <c r="K749" s="496"/>
      <c r="L749" s="496"/>
      <c r="M749" s="483"/>
      <c r="N749" s="483"/>
      <c r="O749" s="483"/>
      <c r="P749" s="483"/>
      <c r="Q749" s="483"/>
      <c r="R749" s="483"/>
      <c r="S749" s="483"/>
      <c r="T749" s="483"/>
      <c r="U749" s="483"/>
      <c r="V749" s="483"/>
    </row>
    <row r="750" spans="1:22" ht="15.75" customHeight="1">
      <c r="A750" s="479"/>
      <c r="B750" s="479"/>
      <c r="C750" s="479"/>
      <c r="D750" s="496"/>
      <c r="E750" s="496"/>
      <c r="F750" s="496"/>
      <c r="G750" s="496"/>
      <c r="H750" s="496"/>
      <c r="I750" s="496"/>
      <c r="J750" s="496"/>
      <c r="K750" s="496"/>
      <c r="L750" s="496"/>
      <c r="M750" s="483"/>
      <c r="N750" s="483"/>
      <c r="O750" s="483"/>
      <c r="P750" s="483"/>
      <c r="Q750" s="483"/>
      <c r="R750" s="483"/>
      <c r="S750" s="483"/>
      <c r="T750" s="483"/>
      <c r="U750" s="483"/>
      <c r="V750" s="483"/>
    </row>
    <row r="751" spans="1:22" ht="15.75" customHeight="1">
      <c r="A751" s="479"/>
      <c r="B751" s="479"/>
      <c r="C751" s="479"/>
      <c r="D751" s="496"/>
      <c r="E751" s="496"/>
      <c r="F751" s="496"/>
      <c r="G751" s="496"/>
      <c r="H751" s="496"/>
      <c r="I751" s="496"/>
      <c r="J751" s="496"/>
      <c r="K751" s="496"/>
      <c r="L751" s="496"/>
      <c r="M751" s="483"/>
      <c r="N751" s="483"/>
      <c r="O751" s="483"/>
      <c r="P751" s="483"/>
      <c r="Q751" s="483"/>
      <c r="R751" s="483"/>
      <c r="S751" s="483"/>
      <c r="T751" s="483"/>
      <c r="U751" s="483"/>
      <c r="V751" s="483"/>
    </row>
    <row r="752" spans="1:22" ht="15.75" customHeight="1">
      <c r="A752" s="479"/>
      <c r="B752" s="479"/>
      <c r="C752" s="479"/>
      <c r="D752" s="496"/>
      <c r="E752" s="496"/>
      <c r="F752" s="496"/>
      <c r="G752" s="496"/>
      <c r="H752" s="496"/>
      <c r="I752" s="496"/>
      <c r="J752" s="496"/>
      <c r="K752" s="496"/>
      <c r="L752" s="496"/>
      <c r="M752" s="483"/>
      <c r="N752" s="483"/>
      <c r="O752" s="483"/>
      <c r="P752" s="483"/>
      <c r="Q752" s="483"/>
      <c r="R752" s="483"/>
      <c r="S752" s="483"/>
      <c r="T752" s="483"/>
      <c r="U752" s="483"/>
      <c r="V752" s="483"/>
    </row>
    <row r="753" spans="1:22" ht="15.75" customHeight="1">
      <c r="A753" s="479"/>
      <c r="B753" s="479"/>
      <c r="C753" s="479"/>
      <c r="D753" s="496"/>
      <c r="E753" s="496"/>
      <c r="F753" s="496"/>
      <c r="G753" s="496"/>
      <c r="H753" s="496"/>
      <c r="I753" s="496"/>
      <c r="J753" s="496"/>
      <c r="K753" s="496"/>
      <c r="L753" s="496"/>
      <c r="M753" s="483"/>
      <c r="N753" s="483"/>
      <c r="O753" s="483"/>
      <c r="P753" s="483"/>
      <c r="Q753" s="483"/>
      <c r="R753" s="483"/>
      <c r="S753" s="483"/>
      <c r="T753" s="483"/>
      <c r="U753" s="483"/>
      <c r="V753" s="483"/>
    </row>
    <row r="754" spans="1:22" ht="15.75" customHeight="1">
      <c r="A754" s="479"/>
      <c r="B754" s="479"/>
      <c r="C754" s="479"/>
      <c r="D754" s="496"/>
      <c r="E754" s="496"/>
      <c r="F754" s="496"/>
      <c r="G754" s="496"/>
      <c r="H754" s="496"/>
      <c r="I754" s="496"/>
      <c r="J754" s="496"/>
      <c r="K754" s="496"/>
      <c r="L754" s="496"/>
      <c r="M754" s="483"/>
      <c r="N754" s="483"/>
      <c r="O754" s="483"/>
      <c r="P754" s="483"/>
      <c r="Q754" s="483"/>
      <c r="R754" s="483"/>
      <c r="S754" s="483"/>
      <c r="T754" s="483"/>
      <c r="U754" s="483"/>
      <c r="V754" s="483"/>
    </row>
    <row r="755" spans="1:22" ht="15.75" customHeight="1">
      <c r="A755" s="479"/>
      <c r="B755" s="479"/>
      <c r="C755" s="479"/>
      <c r="D755" s="496"/>
      <c r="E755" s="496"/>
      <c r="F755" s="496"/>
      <c r="G755" s="496"/>
      <c r="H755" s="496"/>
      <c r="I755" s="496"/>
      <c r="J755" s="496"/>
      <c r="K755" s="496"/>
      <c r="L755" s="496"/>
      <c r="M755" s="483"/>
      <c r="N755" s="483"/>
      <c r="O755" s="483"/>
      <c r="P755" s="483"/>
      <c r="Q755" s="483"/>
      <c r="R755" s="483"/>
      <c r="S755" s="483"/>
      <c r="T755" s="483"/>
      <c r="U755" s="483"/>
      <c r="V755" s="483"/>
    </row>
    <row r="756" spans="1:22" ht="15.75" customHeight="1">
      <c r="A756" s="479"/>
      <c r="B756" s="479"/>
      <c r="C756" s="479"/>
      <c r="D756" s="496"/>
      <c r="E756" s="496"/>
      <c r="F756" s="496"/>
      <c r="G756" s="496"/>
      <c r="H756" s="496"/>
      <c r="I756" s="496"/>
      <c r="J756" s="496"/>
      <c r="K756" s="496"/>
      <c r="L756" s="496"/>
      <c r="M756" s="483"/>
      <c r="N756" s="483"/>
      <c r="O756" s="483"/>
      <c r="P756" s="483"/>
      <c r="Q756" s="483"/>
      <c r="R756" s="483"/>
      <c r="S756" s="483"/>
      <c r="T756" s="483"/>
      <c r="U756" s="483"/>
      <c r="V756" s="483"/>
    </row>
    <row r="757" spans="1:22" ht="15.75" customHeight="1">
      <c r="A757" s="479"/>
      <c r="B757" s="479"/>
      <c r="C757" s="479"/>
      <c r="D757" s="496"/>
      <c r="E757" s="496"/>
      <c r="F757" s="496"/>
      <c r="G757" s="496"/>
      <c r="H757" s="496"/>
      <c r="I757" s="496"/>
      <c r="J757" s="496"/>
      <c r="K757" s="496"/>
      <c r="L757" s="496"/>
      <c r="M757" s="483"/>
      <c r="N757" s="483"/>
      <c r="O757" s="483"/>
      <c r="P757" s="483"/>
      <c r="Q757" s="483"/>
      <c r="R757" s="483"/>
      <c r="S757" s="483"/>
      <c r="T757" s="483"/>
      <c r="U757" s="483"/>
      <c r="V757" s="483"/>
    </row>
    <row r="758" spans="1:22" ht="15.75" customHeight="1">
      <c r="A758" s="479"/>
      <c r="B758" s="479"/>
      <c r="C758" s="479"/>
      <c r="D758" s="496"/>
      <c r="E758" s="496"/>
      <c r="F758" s="496"/>
      <c r="G758" s="496"/>
      <c r="H758" s="496"/>
      <c r="I758" s="496"/>
      <c r="J758" s="496"/>
      <c r="K758" s="496"/>
      <c r="L758" s="496"/>
      <c r="M758" s="483"/>
      <c r="N758" s="483"/>
      <c r="O758" s="483"/>
      <c r="P758" s="483"/>
      <c r="Q758" s="483"/>
      <c r="R758" s="483"/>
      <c r="S758" s="483"/>
      <c r="T758" s="483"/>
      <c r="U758" s="483"/>
      <c r="V758" s="483"/>
    </row>
    <row r="759" spans="1:22" ht="15.75" customHeight="1">
      <c r="A759" s="479"/>
      <c r="B759" s="479"/>
      <c r="C759" s="479"/>
      <c r="D759" s="496"/>
      <c r="E759" s="496"/>
      <c r="F759" s="496"/>
      <c r="G759" s="496"/>
      <c r="H759" s="496"/>
      <c r="I759" s="496"/>
      <c r="J759" s="496"/>
      <c r="K759" s="496"/>
      <c r="L759" s="496"/>
      <c r="M759" s="483"/>
      <c r="N759" s="483"/>
      <c r="O759" s="483"/>
      <c r="P759" s="483"/>
      <c r="Q759" s="483"/>
      <c r="R759" s="483"/>
      <c r="S759" s="483"/>
      <c r="T759" s="483"/>
      <c r="U759" s="483"/>
      <c r="V759" s="483"/>
    </row>
    <row r="760" spans="1:22" ht="15.75" customHeight="1">
      <c r="A760" s="479"/>
      <c r="B760" s="479"/>
      <c r="C760" s="479"/>
      <c r="D760" s="496"/>
      <c r="E760" s="496"/>
      <c r="F760" s="496"/>
      <c r="G760" s="496"/>
      <c r="H760" s="496"/>
      <c r="I760" s="496"/>
      <c r="J760" s="496"/>
      <c r="K760" s="496"/>
      <c r="L760" s="496"/>
      <c r="M760" s="483"/>
      <c r="N760" s="483"/>
      <c r="O760" s="483"/>
      <c r="P760" s="483"/>
      <c r="Q760" s="483"/>
      <c r="R760" s="483"/>
      <c r="S760" s="483"/>
      <c r="T760" s="483"/>
      <c r="U760" s="483"/>
      <c r="V760" s="483"/>
    </row>
    <row r="761" spans="1:22" ht="15.75" customHeight="1">
      <c r="A761" s="479"/>
      <c r="B761" s="479"/>
      <c r="C761" s="479"/>
      <c r="D761" s="496"/>
      <c r="E761" s="496"/>
      <c r="F761" s="496"/>
      <c r="G761" s="496"/>
      <c r="H761" s="496"/>
      <c r="I761" s="496"/>
      <c r="J761" s="496"/>
      <c r="K761" s="496"/>
      <c r="L761" s="496"/>
      <c r="M761" s="483"/>
      <c r="N761" s="483"/>
      <c r="O761" s="483"/>
      <c r="P761" s="483"/>
      <c r="Q761" s="483"/>
      <c r="R761" s="483"/>
      <c r="S761" s="483"/>
      <c r="T761" s="483"/>
      <c r="U761" s="483"/>
      <c r="V761" s="483"/>
    </row>
    <row r="762" spans="1:22" ht="15.75" customHeight="1">
      <c r="A762" s="479"/>
      <c r="B762" s="479"/>
      <c r="C762" s="479"/>
      <c r="D762" s="496"/>
      <c r="E762" s="496"/>
      <c r="F762" s="496"/>
      <c r="G762" s="496"/>
      <c r="H762" s="496"/>
      <c r="I762" s="496"/>
      <c r="J762" s="496"/>
      <c r="K762" s="496"/>
      <c r="L762" s="496"/>
      <c r="M762" s="483"/>
      <c r="N762" s="483"/>
      <c r="O762" s="483"/>
      <c r="P762" s="483"/>
      <c r="Q762" s="483"/>
      <c r="R762" s="483"/>
      <c r="S762" s="483"/>
      <c r="T762" s="483"/>
      <c r="U762" s="483"/>
      <c r="V762" s="483"/>
    </row>
    <row r="763" spans="1:22" ht="15.75" customHeight="1">
      <c r="A763" s="479"/>
      <c r="B763" s="479"/>
      <c r="C763" s="479"/>
      <c r="D763" s="496"/>
      <c r="E763" s="496"/>
      <c r="F763" s="496"/>
      <c r="G763" s="496"/>
      <c r="H763" s="496"/>
      <c r="I763" s="496"/>
      <c r="J763" s="496"/>
      <c r="K763" s="496"/>
      <c r="L763" s="496"/>
      <c r="M763" s="483"/>
      <c r="N763" s="483"/>
      <c r="O763" s="483"/>
      <c r="P763" s="483"/>
      <c r="Q763" s="483"/>
      <c r="R763" s="483"/>
      <c r="S763" s="483"/>
      <c r="T763" s="483"/>
      <c r="U763" s="483"/>
      <c r="V763" s="483"/>
    </row>
    <row r="764" spans="1:22" ht="15.75" customHeight="1">
      <c r="A764" s="479"/>
      <c r="B764" s="479"/>
      <c r="C764" s="479"/>
      <c r="D764" s="496"/>
      <c r="E764" s="496"/>
      <c r="F764" s="496"/>
      <c r="G764" s="496"/>
      <c r="H764" s="496"/>
      <c r="I764" s="496"/>
      <c r="J764" s="496"/>
      <c r="K764" s="496"/>
      <c r="L764" s="496"/>
      <c r="M764" s="483"/>
      <c r="N764" s="483"/>
      <c r="O764" s="483"/>
      <c r="P764" s="483"/>
      <c r="Q764" s="483"/>
      <c r="R764" s="483"/>
      <c r="S764" s="483"/>
      <c r="T764" s="483"/>
      <c r="U764" s="483"/>
      <c r="V764" s="483"/>
    </row>
    <row r="765" spans="1:22" ht="15.75" customHeight="1">
      <c r="A765" s="479"/>
      <c r="B765" s="479"/>
      <c r="C765" s="479"/>
      <c r="D765" s="496"/>
      <c r="E765" s="496"/>
      <c r="F765" s="496"/>
      <c r="G765" s="496"/>
      <c r="H765" s="496"/>
      <c r="I765" s="496"/>
      <c r="J765" s="496"/>
      <c r="K765" s="496"/>
      <c r="L765" s="496"/>
      <c r="M765" s="483"/>
      <c r="N765" s="483"/>
      <c r="O765" s="483"/>
      <c r="P765" s="483"/>
      <c r="Q765" s="483"/>
      <c r="R765" s="483"/>
      <c r="S765" s="483"/>
      <c r="T765" s="483"/>
      <c r="U765" s="483"/>
      <c r="V765" s="483"/>
    </row>
    <row r="766" spans="1:22" ht="15.75" customHeight="1">
      <c r="A766" s="479"/>
      <c r="B766" s="479"/>
      <c r="C766" s="479"/>
      <c r="D766" s="496"/>
      <c r="E766" s="496"/>
      <c r="F766" s="496"/>
      <c r="G766" s="496"/>
      <c r="H766" s="496"/>
      <c r="I766" s="496"/>
      <c r="J766" s="496"/>
      <c r="K766" s="496"/>
      <c r="L766" s="496"/>
      <c r="M766" s="483"/>
      <c r="N766" s="483"/>
      <c r="O766" s="483"/>
      <c r="P766" s="483"/>
      <c r="Q766" s="483"/>
      <c r="R766" s="483"/>
      <c r="S766" s="483"/>
      <c r="T766" s="483"/>
      <c r="U766" s="483"/>
      <c r="V766" s="483"/>
    </row>
    <row r="767" spans="1:22" ht="15.75" customHeight="1">
      <c r="A767" s="479"/>
      <c r="B767" s="479"/>
      <c r="C767" s="479"/>
      <c r="D767" s="496"/>
      <c r="E767" s="496"/>
      <c r="F767" s="496"/>
      <c r="G767" s="496"/>
      <c r="H767" s="496"/>
      <c r="I767" s="496"/>
      <c r="J767" s="496"/>
      <c r="K767" s="496"/>
      <c r="L767" s="496"/>
      <c r="M767" s="483"/>
      <c r="N767" s="483"/>
      <c r="O767" s="483"/>
      <c r="P767" s="483"/>
      <c r="Q767" s="483"/>
      <c r="R767" s="483"/>
      <c r="S767" s="483"/>
      <c r="T767" s="483"/>
      <c r="U767" s="483"/>
      <c r="V767" s="483"/>
    </row>
    <row r="768" spans="1:22" ht="15.75" customHeight="1">
      <c r="A768" s="479"/>
      <c r="B768" s="479"/>
      <c r="C768" s="479"/>
      <c r="D768" s="496"/>
      <c r="E768" s="496"/>
      <c r="F768" s="496"/>
      <c r="G768" s="496"/>
      <c r="H768" s="496"/>
      <c r="I768" s="496"/>
      <c r="J768" s="496"/>
      <c r="K768" s="496"/>
      <c r="L768" s="496"/>
      <c r="M768" s="483"/>
      <c r="N768" s="483"/>
      <c r="O768" s="483"/>
      <c r="P768" s="483"/>
      <c r="Q768" s="483"/>
      <c r="R768" s="483"/>
      <c r="S768" s="483"/>
      <c r="T768" s="483"/>
      <c r="U768" s="483"/>
      <c r="V768" s="483"/>
    </row>
    <row r="769" spans="1:22" ht="15.75" customHeight="1">
      <c r="A769" s="479"/>
      <c r="B769" s="479"/>
      <c r="C769" s="479"/>
      <c r="D769" s="496"/>
      <c r="E769" s="496"/>
      <c r="F769" s="496"/>
      <c r="G769" s="496"/>
      <c r="H769" s="496"/>
      <c r="I769" s="496"/>
      <c r="J769" s="496"/>
      <c r="K769" s="496"/>
      <c r="L769" s="496"/>
      <c r="M769" s="483"/>
      <c r="N769" s="483"/>
      <c r="O769" s="483"/>
      <c r="P769" s="483"/>
      <c r="Q769" s="483"/>
      <c r="R769" s="483"/>
      <c r="S769" s="483"/>
      <c r="T769" s="483"/>
      <c r="U769" s="483"/>
      <c r="V769" s="483"/>
    </row>
    <row r="770" spans="1:22" ht="15.75" customHeight="1">
      <c r="A770" s="479"/>
      <c r="B770" s="479"/>
      <c r="C770" s="479"/>
      <c r="D770" s="496"/>
      <c r="E770" s="496"/>
      <c r="F770" s="496"/>
      <c r="G770" s="496"/>
      <c r="H770" s="496"/>
      <c r="I770" s="496"/>
      <c r="J770" s="496"/>
      <c r="K770" s="496"/>
      <c r="L770" s="496"/>
      <c r="M770" s="483"/>
      <c r="N770" s="483"/>
      <c r="O770" s="483"/>
      <c r="P770" s="483"/>
      <c r="Q770" s="483"/>
      <c r="R770" s="483"/>
      <c r="S770" s="483"/>
      <c r="T770" s="483"/>
      <c r="U770" s="483"/>
      <c r="V770" s="483"/>
    </row>
    <row r="771" spans="1:22" ht="15.75" customHeight="1">
      <c r="A771" s="479"/>
      <c r="B771" s="479"/>
      <c r="C771" s="479"/>
      <c r="D771" s="496"/>
      <c r="E771" s="496"/>
      <c r="F771" s="496"/>
      <c r="G771" s="496"/>
      <c r="H771" s="496"/>
      <c r="I771" s="496"/>
      <c r="J771" s="496"/>
      <c r="K771" s="496"/>
      <c r="L771" s="496"/>
      <c r="M771" s="483"/>
      <c r="N771" s="483"/>
      <c r="O771" s="483"/>
      <c r="P771" s="483"/>
      <c r="Q771" s="483"/>
      <c r="R771" s="483"/>
      <c r="S771" s="483"/>
      <c r="T771" s="483"/>
      <c r="U771" s="483"/>
      <c r="V771" s="483"/>
    </row>
    <row r="772" spans="1:22" ht="15.75" customHeight="1">
      <c r="A772" s="479"/>
      <c r="B772" s="479"/>
      <c r="C772" s="479"/>
      <c r="D772" s="496"/>
      <c r="E772" s="496"/>
      <c r="F772" s="496"/>
      <c r="G772" s="496"/>
      <c r="H772" s="496"/>
      <c r="I772" s="496"/>
      <c r="J772" s="496"/>
      <c r="K772" s="496"/>
      <c r="L772" s="496"/>
      <c r="M772" s="483"/>
      <c r="N772" s="483"/>
      <c r="O772" s="483"/>
      <c r="P772" s="483"/>
      <c r="Q772" s="483"/>
      <c r="R772" s="483"/>
      <c r="S772" s="483"/>
      <c r="T772" s="483"/>
      <c r="U772" s="483"/>
      <c r="V772" s="483"/>
    </row>
    <row r="773" spans="1:22" ht="15.75" customHeight="1">
      <c r="A773" s="479"/>
      <c r="B773" s="479"/>
      <c r="C773" s="479"/>
      <c r="D773" s="496"/>
      <c r="E773" s="496"/>
      <c r="F773" s="496"/>
      <c r="G773" s="496"/>
      <c r="H773" s="496"/>
      <c r="I773" s="496"/>
      <c r="J773" s="496"/>
      <c r="K773" s="496"/>
      <c r="L773" s="496"/>
      <c r="M773" s="483"/>
      <c r="N773" s="483"/>
      <c r="O773" s="483"/>
      <c r="P773" s="483"/>
      <c r="Q773" s="483"/>
      <c r="R773" s="483"/>
      <c r="S773" s="483"/>
      <c r="T773" s="483"/>
      <c r="U773" s="483"/>
      <c r="V773" s="483"/>
    </row>
    <row r="774" spans="1:22" ht="15.75" customHeight="1">
      <c r="A774" s="479"/>
      <c r="B774" s="479"/>
      <c r="C774" s="479"/>
      <c r="D774" s="496"/>
      <c r="E774" s="496"/>
      <c r="F774" s="496"/>
      <c r="G774" s="496"/>
      <c r="H774" s="496"/>
      <c r="I774" s="496"/>
      <c r="J774" s="496"/>
      <c r="K774" s="496"/>
      <c r="L774" s="496"/>
      <c r="M774" s="483"/>
      <c r="N774" s="483"/>
      <c r="O774" s="483"/>
      <c r="P774" s="483"/>
      <c r="Q774" s="483"/>
      <c r="R774" s="483"/>
      <c r="S774" s="483"/>
      <c r="T774" s="483"/>
      <c r="U774" s="483"/>
      <c r="V774" s="483"/>
    </row>
    <row r="775" spans="1:22" ht="15.75" customHeight="1">
      <c r="A775" s="479"/>
      <c r="B775" s="479"/>
      <c r="C775" s="479"/>
      <c r="D775" s="496"/>
      <c r="E775" s="496"/>
      <c r="F775" s="496"/>
      <c r="G775" s="496"/>
      <c r="H775" s="496"/>
      <c r="I775" s="496"/>
      <c r="J775" s="496"/>
      <c r="K775" s="496"/>
      <c r="L775" s="496"/>
      <c r="M775" s="483"/>
      <c r="N775" s="483"/>
      <c r="O775" s="483"/>
      <c r="P775" s="483"/>
      <c r="Q775" s="483"/>
      <c r="R775" s="483"/>
      <c r="S775" s="483"/>
      <c r="T775" s="483"/>
      <c r="U775" s="483"/>
      <c r="V775" s="483"/>
    </row>
    <row r="776" spans="1:22" ht="15.75" customHeight="1">
      <c r="A776" s="479"/>
      <c r="B776" s="479"/>
      <c r="C776" s="479"/>
      <c r="D776" s="496"/>
      <c r="E776" s="496"/>
      <c r="F776" s="496"/>
      <c r="G776" s="496"/>
      <c r="H776" s="496"/>
      <c r="I776" s="496"/>
      <c r="J776" s="496"/>
      <c r="K776" s="496"/>
      <c r="L776" s="496"/>
      <c r="M776" s="483"/>
      <c r="N776" s="483"/>
      <c r="O776" s="483"/>
      <c r="P776" s="483"/>
      <c r="Q776" s="483"/>
      <c r="R776" s="483"/>
      <c r="S776" s="483"/>
      <c r="T776" s="483"/>
      <c r="U776" s="483"/>
      <c r="V776" s="483"/>
    </row>
    <row r="777" spans="1:22" ht="15.75" customHeight="1">
      <c r="A777" s="479"/>
      <c r="B777" s="479"/>
      <c r="C777" s="479"/>
      <c r="D777" s="496"/>
      <c r="E777" s="496"/>
      <c r="F777" s="496"/>
      <c r="G777" s="496"/>
      <c r="H777" s="496"/>
      <c r="I777" s="496"/>
      <c r="J777" s="496"/>
      <c r="K777" s="496"/>
      <c r="L777" s="496"/>
      <c r="M777" s="483"/>
      <c r="N777" s="483"/>
      <c r="O777" s="483"/>
      <c r="P777" s="483"/>
      <c r="Q777" s="483"/>
      <c r="R777" s="483"/>
      <c r="S777" s="483"/>
      <c r="T777" s="483"/>
      <c r="U777" s="483"/>
      <c r="V777" s="483"/>
    </row>
    <row r="778" spans="1:22" ht="15.75" customHeight="1">
      <c r="A778" s="479"/>
      <c r="B778" s="479"/>
      <c r="C778" s="479"/>
      <c r="D778" s="496"/>
      <c r="E778" s="496"/>
      <c r="F778" s="496"/>
      <c r="G778" s="496"/>
      <c r="H778" s="496"/>
      <c r="I778" s="496"/>
      <c r="J778" s="496"/>
      <c r="K778" s="496"/>
      <c r="L778" s="496"/>
      <c r="M778" s="483"/>
      <c r="N778" s="483"/>
      <c r="O778" s="483"/>
      <c r="P778" s="483"/>
      <c r="Q778" s="483"/>
      <c r="R778" s="483"/>
      <c r="S778" s="483"/>
      <c r="T778" s="483"/>
      <c r="U778" s="483"/>
      <c r="V778" s="483"/>
    </row>
    <row r="779" spans="1:22" ht="15.75" customHeight="1">
      <c r="A779" s="479"/>
      <c r="B779" s="479"/>
      <c r="C779" s="479"/>
      <c r="D779" s="496"/>
      <c r="E779" s="496"/>
      <c r="F779" s="496"/>
      <c r="G779" s="496"/>
      <c r="H779" s="496"/>
      <c r="I779" s="496"/>
      <c r="J779" s="496"/>
      <c r="K779" s="496"/>
      <c r="L779" s="496"/>
      <c r="M779" s="483"/>
      <c r="N779" s="483"/>
      <c r="O779" s="483"/>
      <c r="P779" s="483"/>
      <c r="Q779" s="483"/>
      <c r="R779" s="483"/>
      <c r="S779" s="483"/>
      <c r="T779" s="483"/>
      <c r="U779" s="483"/>
      <c r="V779" s="483"/>
    </row>
    <row r="780" spans="1:22" ht="15.75" customHeight="1">
      <c r="A780" s="479"/>
      <c r="B780" s="479"/>
      <c r="C780" s="479"/>
      <c r="D780" s="496"/>
      <c r="E780" s="496"/>
      <c r="F780" s="496"/>
      <c r="G780" s="496"/>
      <c r="H780" s="496"/>
      <c r="I780" s="496"/>
      <c r="J780" s="496"/>
      <c r="K780" s="496"/>
      <c r="L780" s="496"/>
      <c r="M780" s="483"/>
      <c r="N780" s="483"/>
      <c r="O780" s="483"/>
      <c r="P780" s="483"/>
      <c r="Q780" s="483"/>
      <c r="R780" s="483"/>
      <c r="S780" s="483"/>
      <c r="T780" s="483"/>
      <c r="U780" s="483"/>
      <c r="V780" s="483"/>
    </row>
    <row r="781" spans="1:22" ht="15.75" customHeight="1">
      <c r="A781" s="479"/>
      <c r="B781" s="479"/>
      <c r="C781" s="479"/>
      <c r="D781" s="496"/>
      <c r="E781" s="496"/>
      <c r="F781" s="496"/>
      <c r="G781" s="496"/>
      <c r="H781" s="496"/>
      <c r="I781" s="496"/>
      <c r="J781" s="496"/>
      <c r="K781" s="496"/>
      <c r="L781" s="496"/>
      <c r="M781" s="483"/>
      <c r="N781" s="483"/>
      <c r="O781" s="483"/>
      <c r="P781" s="483"/>
      <c r="Q781" s="483"/>
      <c r="R781" s="483"/>
      <c r="S781" s="483"/>
      <c r="T781" s="483"/>
      <c r="U781" s="483"/>
      <c r="V781" s="483"/>
    </row>
    <row r="782" spans="1:22" ht="15.75" customHeight="1">
      <c r="A782" s="479"/>
      <c r="B782" s="479"/>
      <c r="C782" s="479"/>
      <c r="D782" s="496"/>
      <c r="E782" s="496"/>
      <c r="F782" s="496"/>
      <c r="G782" s="496"/>
      <c r="H782" s="496"/>
      <c r="I782" s="496"/>
      <c r="J782" s="496"/>
      <c r="K782" s="496"/>
      <c r="L782" s="496"/>
      <c r="M782" s="483"/>
      <c r="N782" s="483"/>
      <c r="O782" s="483"/>
      <c r="P782" s="483"/>
      <c r="Q782" s="483"/>
      <c r="R782" s="483"/>
      <c r="S782" s="483"/>
      <c r="T782" s="483"/>
      <c r="U782" s="483"/>
      <c r="V782" s="483"/>
    </row>
    <row r="783" spans="1:22" ht="15.75" customHeight="1">
      <c r="A783" s="479"/>
      <c r="B783" s="479"/>
      <c r="C783" s="479"/>
      <c r="D783" s="496"/>
      <c r="E783" s="496"/>
      <c r="F783" s="496"/>
      <c r="G783" s="496"/>
      <c r="H783" s="496"/>
      <c r="I783" s="496"/>
      <c r="J783" s="496"/>
      <c r="K783" s="496"/>
      <c r="L783" s="496"/>
      <c r="M783" s="483"/>
      <c r="N783" s="483"/>
      <c r="O783" s="483"/>
      <c r="P783" s="483"/>
      <c r="Q783" s="483"/>
      <c r="R783" s="483"/>
      <c r="S783" s="483"/>
      <c r="T783" s="483"/>
      <c r="U783" s="483"/>
      <c r="V783" s="483"/>
    </row>
    <row r="784" spans="1:22" ht="15.75" customHeight="1">
      <c r="A784" s="479"/>
      <c r="B784" s="479"/>
      <c r="C784" s="479"/>
      <c r="D784" s="496"/>
      <c r="E784" s="496"/>
      <c r="F784" s="496"/>
      <c r="G784" s="496"/>
      <c r="H784" s="496"/>
      <c r="I784" s="496"/>
      <c r="J784" s="496"/>
      <c r="K784" s="496"/>
      <c r="L784" s="496"/>
      <c r="M784" s="483"/>
      <c r="N784" s="483"/>
      <c r="O784" s="483"/>
      <c r="P784" s="483"/>
      <c r="Q784" s="483"/>
      <c r="R784" s="483"/>
      <c r="S784" s="483"/>
      <c r="T784" s="483"/>
      <c r="U784" s="483"/>
      <c r="V784" s="483"/>
    </row>
    <row r="785" spans="1:22" ht="15.75" customHeight="1">
      <c r="A785" s="479"/>
      <c r="B785" s="479"/>
      <c r="C785" s="479"/>
      <c r="D785" s="496"/>
      <c r="E785" s="496"/>
      <c r="F785" s="496"/>
      <c r="G785" s="496"/>
      <c r="H785" s="496"/>
      <c r="I785" s="496"/>
      <c r="J785" s="496"/>
      <c r="K785" s="496"/>
      <c r="L785" s="496"/>
      <c r="M785" s="483"/>
      <c r="N785" s="483"/>
      <c r="O785" s="483"/>
      <c r="P785" s="483"/>
      <c r="Q785" s="483"/>
      <c r="R785" s="483"/>
      <c r="S785" s="483"/>
      <c r="T785" s="483"/>
      <c r="U785" s="483"/>
      <c r="V785" s="483"/>
    </row>
    <row r="786" spans="1:22" ht="15.75" customHeight="1">
      <c r="A786" s="479"/>
      <c r="B786" s="479"/>
      <c r="C786" s="479"/>
      <c r="D786" s="496"/>
      <c r="E786" s="496"/>
      <c r="F786" s="496"/>
      <c r="G786" s="496"/>
      <c r="H786" s="496"/>
      <c r="I786" s="496"/>
      <c r="J786" s="496"/>
      <c r="K786" s="496"/>
      <c r="L786" s="496"/>
      <c r="M786" s="483"/>
      <c r="N786" s="483"/>
      <c r="O786" s="483"/>
      <c r="P786" s="483"/>
      <c r="Q786" s="483"/>
      <c r="R786" s="483"/>
      <c r="S786" s="483"/>
      <c r="T786" s="483"/>
      <c r="U786" s="483"/>
      <c r="V786" s="483"/>
    </row>
    <row r="787" spans="1:22" ht="15.75" customHeight="1">
      <c r="A787" s="479"/>
      <c r="B787" s="479"/>
      <c r="C787" s="479"/>
      <c r="D787" s="496"/>
      <c r="E787" s="496"/>
      <c r="F787" s="496"/>
      <c r="G787" s="496"/>
      <c r="H787" s="496"/>
      <c r="I787" s="496"/>
      <c r="J787" s="496"/>
      <c r="K787" s="496"/>
      <c r="L787" s="496"/>
      <c r="M787" s="483"/>
      <c r="N787" s="483"/>
      <c r="O787" s="483"/>
      <c r="P787" s="483"/>
      <c r="Q787" s="483"/>
      <c r="R787" s="483"/>
      <c r="S787" s="483"/>
      <c r="T787" s="483"/>
      <c r="U787" s="483"/>
      <c r="V787" s="483"/>
    </row>
    <row r="788" spans="1:22" ht="15.75" customHeight="1">
      <c r="A788" s="479"/>
      <c r="B788" s="479"/>
      <c r="C788" s="479"/>
      <c r="D788" s="496"/>
      <c r="E788" s="496"/>
      <c r="F788" s="496"/>
      <c r="G788" s="496"/>
      <c r="H788" s="496"/>
      <c r="I788" s="496"/>
      <c r="J788" s="496"/>
      <c r="K788" s="496"/>
      <c r="L788" s="496"/>
      <c r="M788" s="483"/>
      <c r="N788" s="483"/>
      <c r="O788" s="483"/>
      <c r="P788" s="483"/>
      <c r="Q788" s="483"/>
      <c r="R788" s="483"/>
      <c r="S788" s="483"/>
      <c r="T788" s="483"/>
      <c r="U788" s="483"/>
      <c r="V788" s="483"/>
    </row>
    <row r="789" spans="1:22" ht="15.75" customHeight="1">
      <c r="A789" s="479"/>
      <c r="B789" s="479"/>
      <c r="C789" s="479"/>
      <c r="D789" s="496"/>
      <c r="E789" s="496"/>
      <c r="F789" s="496"/>
      <c r="G789" s="496"/>
      <c r="H789" s="496"/>
      <c r="I789" s="496"/>
      <c r="J789" s="496"/>
      <c r="K789" s="496"/>
      <c r="L789" s="496"/>
      <c r="M789" s="483"/>
      <c r="N789" s="483"/>
      <c r="O789" s="483"/>
      <c r="P789" s="483"/>
      <c r="Q789" s="483"/>
      <c r="R789" s="483"/>
      <c r="S789" s="483"/>
      <c r="T789" s="483"/>
      <c r="U789" s="483"/>
      <c r="V789" s="483"/>
    </row>
    <row r="790" spans="1:22" ht="15.75" customHeight="1">
      <c r="A790" s="479"/>
      <c r="B790" s="479"/>
      <c r="C790" s="479"/>
      <c r="D790" s="496"/>
      <c r="E790" s="496"/>
      <c r="F790" s="496"/>
      <c r="G790" s="496"/>
      <c r="H790" s="496"/>
      <c r="I790" s="496"/>
      <c r="J790" s="496"/>
      <c r="K790" s="496"/>
      <c r="L790" s="496"/>
      <c r="M790" s="483"/>
      <c r="N790" s="483"/>
      <c r="O790" s="483"/>
      <c r="P790" s="483"/>
      <c r="Q790" s="483"/>
      <c r="R790" s="483"/>
      <c r="S790" s="483"/>
      <c r="T790" s="483"/>
      <c r="U790" s="483"/>
      <c r="V790" s="483"/>
    </row>
    <row r="791" spans="1:22" ht="15.75" customHeight="1">
      <c r="A791" s="479"/>
      <c r="B791" s="479"/>
      <c r="C791" s="479"/>
      <c r="D791" s="496"/>
      <c r="E791" s="496"/>
      <c r="F791" s="496"/>
      <c r="G791" s="496"/>
      <c r="H791" s="496"/>
      <c r="I791" s="496"/>
      <c r="J791" s="496"/>
      <c r="K791" s="496"/>
      <c r="L791" s="496"/>
      <c r="M791" s="483"/>
      <c r="N791" s="483"/>
      <c r="O791" s="483"/>
      <c r="P791" s="483"/>
      <c r="Q791" s="483"/>
      <c r="R791" s="483"/>
      <c r="S791" s="483"/>
      <c r="T791" s="483"/>
      <c r="U791" s="483"/>
      <c r="V791" s="483"/>
    </row>
    <row r="792" spans="1:22" ht="15.75" customHeight="1">
      <c r="A792" s="479"/>
      <c r="B792" s="479"/>
      <c r="C792" s="479"/>
      <c r="D792" s="496"/>
      <c r="E792" s="496"/>
      <c r="F792" s="496"/>
      <c r="G792" s="496"/>
      <c r="H792" s="496"/>
      <c r="I792" s="496"/>
      <c r="J792" s="496"/>
      <c r="K792" s="496"/>
      <c r="L792" s="496"/>
      <c r="M792" s="483"/>
      <c r="N792" s="483"/>
      <c r="O792" s="483"/>
      <c r="P792" s="483"/>
      <c r="Q792" s="483"/>
      <c r="R792" s="483"/>
      <c r="S792" s="483"/>
      <c r="T792" s="483"/>
      <c r="U792" s="483"/>
      <c r="V792" s="483"/>
    </row>
    <row r="793" spans="1:22" ht="15.75" customHeight="1">
      <c r="A793" s="479"/>
      <c r="B793" s="479"/>
      <c r="C793" s="479"/>
      <c r="D793" s="496"/>
      <c r="E793" s="496"/>
      <c r="F793" s="496"/>
      <c r="G793" s="496"/>
      <c r="H793" s="496"/>
      <c r="I793" s="496"/>
      <c r="J793" s="496"/>
      <c r="K793" s="496"/>
      <c r="L793" s="496"/>
      <c r="M793" s="483"/>
      <c r="N793" s="483"/>
      <c r="O793" s="483"/>
      <c r="P793" s="483"/>
      <c r="Q793" s="483"/>
      <c r="R793" s="483"/>
      <c r="S793" s="483"/>
      <c r="T793" s="483"/>
      <c r="U793" s="483"/>
      <c r="V793" s="483"/>
    </row>
    <row r="794" spans="1:22" ht="15.75" customHeight="1">
      <c r="A794" s="479"/>
      <c r="B794" s="479"/>
      <c r="C794" s="479"/>
      <c r="D794" s="496"/>
      <c r="E794" s="496"/>
      <c r="F794" s="496"/>
      <c r="G794" s="496"/>
      <c r="H794" s="496"/>
      <c r="I794" s="496"/>
      <c r="J794" s="496"/>
      <c r="K794" s="496"/>
      <c r="L794" s="496"/>
      <c r="M794" s="483"/>
      <c r="N794" s="483"/>
      <c r="O794" s="483"/>
      <c r="P794" s="483"/>
      <c r="Q794" s="483"/>
      <c r="R794" s="483"/>
      <c r="S794" s="483"/>
      <c r="T794" s="483"/>
      <c r="U794" s="483"/>
      <c r="V794" s="483"/>
    </row>
    <row r="795" spans="1:22" ht="15.75" customHeight="1">
      <c r="A795" s="479"/>
      <c r="B795" s="479"/>
      <c r="C795" s="479"/>
      <c r="D795" s="496"/>
      <c r="E795" s="496"/>
      <c r="F795" s="496"/>
      <c r="G795" s="496"/>
      <c r="H795" s="496"/>
      <c r="I795" s="496"/>
      <c r="J795" s="496"/>
      <c r="K795" s="496"/>
      <c r="L795" s="496"/>
      <c r="M795" s="483"/>
      <c r="N795" s="483"/>
      <c r="O795" s="483"/>
      <c r="P795" s="483"/>
      <c r="Q795" s="483"/>
      <c r="R795" s="483"/>
      <c r="S795" s="483"/>
      <c r="T795" s="483"/>
      <c r="U795" s="483"/>
      <c r="V795" s="483"/>
    </row>
    <row r="796" spans="1:22" ht="15.75" customHeight="1">
      <c r="A796" s="479"/>
      <c r="B796" s="479"/>
      <c r="C796" s="479"/>
      <c r="D796" s="496"/>
      <c r="E796" s="496"/>
      <c r="F796" s="496"/>
      <c r="G796" s="496"/>
      <c r="H796" s="496"/>
      <c r="I796" s="496"/>
      <c r="J796" s="496"/>
      <c r="K796" s="496"/>
      <c r="L796" s="496"/>
      <c r="M796" s="483"/>
      <c r="N796" s="483"/>
      <c r="O796" s="483"/>
      <c r="P796" s="483"/>
      <c r="Q796" s="483"/>
      <c r="R796" s="483"/>
      <c r="S796" s="483"/>
      <c r="T796" s="483"/>
      <c r="U796" s="483"/>
      <c r="V796" s="483"/>
    </row>
    <row r="797" spans="1:22" ht="15.75" customHeight="1">
      <c r="A797" s="479"/>
      <c r="B797" s="479"/>
      <c r="C797" s="479"/>
      <c r="D797" s="496"/>
      <c r="E797" s="496"/>
      <c r="F797" s="496"/>
      <c r="G797" s="496"/>
      <c r="H797" s="496"/>
      <c r="I797" s="496"/>
      <c r="J797" s="496"/>
      <c r="K797" s="496"/>
      <c r="L797" s="496"/>
      <c r="M797" s="483"/>
      <c r="N797" s="483"/>
      <c r="O797" s="483"/>
      <c r="P797" s="483"/>
      <c r="Q797" s="483"/>
      <c r="R797" s="483"/>
      <c r="S797" s="483"/>
      <c r="T797" s="483"/>
      <c r="U797" s="483"/>
      <c r="V797" s="483"/>
    </row>
    <row r="798" spans="1:22" ht="15.75" customHeight="1">
      <c r="A798" s="479"/>
      <c r="B798" s="479"/>
      <c r="C798" s="479"/>
      <c r="D798" s="496"/>
      <c r="E798" s="496"/>
      <c r="F798" s="496"/>
      <c r="G798" s="496"/>
      <c r="H798" s="496"/>
      <c r="I798" s="496"/>
      <c r="J798" s="496"/>
      <c r="K798" s="496"/>
      <c r="L798" s="496"/>
      <c r="M798" s="483"/>
      <c r="N798" s="483"/>
      <c r="O798" s="483"/>
      <c r="P798" s="483"/>
      <c r="Q798" s="483"/>
      <c r="R798" s="483"/>
      <c r="S798" s="483"/>
      <c r="T798" s="483"/>
      <c r="U798" s="483"/>
      <c r="V798" s="483"/>
    </row>
    <row r="799" spans="1:22" ht="15.75" customHeight="1">
      <c r="A799" s="479"/>
      <c r="B799" s="479"/>
      <c r="C799" s="479"/>
      <c r="D799" s="496"/>
      <c r="E799" s="496"/>
      <c r="F799" s="496"/>
      <c r="G799" s="496"/>
      <c r="H799" s="496"/>
      <c r="I799" s="496"/>
      <c r="J799" s="496"/>
      <c r="K799" s="496"/>
      <c r="L799" s="496"/>
      <c r="M799" s="483"/>
      <c r="N799" s="483"/>
      <c r="O799" s="483"/>
      <c r="P799" s="483"/>
      <c r="Q799" s="483"/>
      <c r="R799" s="483"/>
      <c r="S799" s="483"/>
      <c r="T799" s="483"/>
      <c r="U799" s="483"/>
      <c r="V799" s="483"/>
    </row>
    <row r="800" spans="1:22" ht="15.75" customHeight="1">
      <c r="A800" s="479"/>
      <c r="B800" s="479"/>
      <c r="C800" s="479"/>
      <c r="D800" s="496"/>
      <c r="E800" s="496"/>
      <c r="F800" s="496"/>
      <c r="G800" s="496"/>
      <c r="H800" s="496"/>
      <c r="I800" s="496"/>
      <c r="J800" s="496"/>
      <c r="K800" s="496"/>
      <c r="L800" s="496"/>
      <c r="M800" s="483"/>
      <c r="N800" s="483"/>
      <c r="O800" s="483"/>
      <c r="P800" s="483"/>
      <c r="Q800" s="483"/>
      <c r="R800" s="483"/>
      <c r="S800" s="483"/>
      <c r="T800" s="483"/>
      <c r="U800" s="483"/>
      <c r="V800" s="483"/>
    </row>
    <row r="801" spans="1:22" ht="15.75" customHeight="1">
      <c r="A801" s="479"/>
      <c r="B801" s="479"/>
      <c r="C801" s="479"/>
      <c r="D801" s="496"/>
      <c r="E801" s="496"/>
      <c r="F801" s="496"/>
      <c r="G801" s="496"/>
      <c r="H801" s="496"/>
      <c r="I801" s="496"/>
      <c r="J801" s="496"/>
      <c r="K801" s="496"/>
      <c r="L801" s="496"/>
      <c r="M801" s="483"/>
      <c r="N801" s="483"/>
      <c r="O801" s="483"/>
      <c r="P801" s="483"/>
      <c r="Q801" s="483"/>
      <c r="R801" s="483"/>
      <c r="S801" s="483"/>
      <c r="T801" s="483"/>
      <c r="U801" s="483"/>
      <c r="V801" s="483"/>
    </row>
    <row r="802" spans="1:22" ht="15.75" customHeight="1">
      <c r="A802" s="479"/>
      <c r="B802" s="479"/>
      <c r="C802" s="479"/>
      <c r="D802" s="496"/>
      <c r="E802" s="496"/>
      <c r="F802" s="496"/>
      <c r="G802" s="496"/>
      <c r="H802" s="496"/>
      <c r="I802" s="496"/>
      <c r="J802" s="496"/>
      <c r="K802" s="496"/>
      <c r="L802" s="496"/>
      <c r="M802" s="483"/>
      <c r="N802" s="483"/>
      <c r="O802" s="483"/>
      <c r="P802" s="483"/>
      <c r="Q802" s="483"/>
      <c r="R802" s="483"/>
      <c r="S802" s="483"/>
      <c r="T802" s="483"/>
      <c r="U802" s="483"/>
      <c r="V802" s="483"/>
    </row>
    <row r="803" spans="1:22" ht="15.75" customHeight="1">
      <c r="A803" s="479"/>
      <c r="B803" s="479"/>
      <c r="C803" s="479"/>
      <c r="D803" s="496"/>
      <c r="E803" s="496"/>
      <c r="F803" s="496"/>
      <c r="G803" s="496"/>
      <c r="H803" s="496"/>
      <c r="I803" s="496"/>
      <c r="J803" s="496"/>
      <c r="K803" s="496"/>
      <c r="L803" s="496"/>
      <c r="M803" s="483"/>
      <c r="N803" s="483"/>
      <c r="O803" s="483"/>
      <c r="P803" s="483"/>
      <c r="Q803" s="483"/>
      <c r="R803" s="483"/>
      <c r="S803" s="483"/>
      <c r="T803" s="483"/>
      <c r="U803" s="483"/>
      <c r="V803" s="483"/>
    </row>
    <row r="804" spans="1:22" ht="15.75" customHeight="1">
      <c r="A804" s="479"/>
      <c r="B804" s="479"/>
      <c r="C804" s="479"/>
      <c r="D804" s="496"/>
      <c r="E804" s="496"/>
      <c r="F804" s="496"/>
      <c r="G804" s="496"/>
      <c r="H804" s="496"/>
      <c r="I804" s="496"/>
      <c r="J804" s="496"/>
      <c r="K804" s="496"/>
      <c r="L804" s="496"/>
      <c r="M804" s="483"/>
      <c r="N804" s="483"/>
      <c r="O804" s="483"/>
      <c r="P804" s="483"/>
      <c r="Q804" s="483"/>
      <c r="R804" s="483"/>
      <c r="S804" s="483"/>
      <c r="T804" s="483"/>
      <c r="U804" s="483"/>
      <c r="V804" s="483"/>
    </row>
    <row r="805" spans="1:22" ht="15.75" customHeight="1">
      <c r="A805" s="479"/>
      <c r="B805" s="479"/>
      <c r="C805" s="479"/>
      <c r="D805" s="496"/>
      <c r="E805" s="496"/>
      <c r="F805" s="496"/>
      <c r="G805" s="496"/>
      <c r="H805" s="496"/>
      <c r="I805" s="496"/>
      <c r="J805" s="496"/>
      <c r="K805" s="496"/>
      <c r="L805" s="496"/>
      <c r="M805" s="483"/>
      <c r="N805" s="483"/>
      <c r="O805" s="483"/>
      <c r="P805" s="483"/>
      <c r="Q805" s="483"/>
      <c r="R805" s="483"/>
      <c r="S805" s="483"/>
      <c r="T805" s="483"/>
      <c r="U805" s="483"/>
      <c r="V805" s="483"/>
    </row>
    <row r="806" spans="1:22" ht="15.75" customHeight="1">
      <c r="A806" s="479"/>
      <c r="B806" s="479"/>
      <c r="C806" s="479"/>
      <c r="D806" s="496"/>
      <c r="E806" s="496"/>
      <c r="F806" s="496"/>
      <c r="G806" s="496"/>
      <c r="H806" s="496"/>
      <c r="I806" s="496"/>
      <c r="J806" s="496"/>
      <c r="K806" s="496"/>
      <c r="L806" s="496"/>
      <c r="M806" s="483"/>
      <c r="N806" s="483"/>
      <c r="O806" s="483"/>
      <c r="P806" s="483"/>
      <c r="Q806" s="483"/>
      <c r="R806" s="483"/>
      <c r="S806" s="483"/>
      <c r="T806" s="483"/>
      <c r="U806" s="483"/>
      <c r="V806" s="483"/>
    </row>
    <row r="807" spans="1:22" ht="15.75" customHeight="1">
      <c r="A807" s="479"/>
      <c r="B807" s="479"/>
      <c r="C807" s="479"/>
      <c r="D807" s="496"/>
      <c r="E807" s="496"/>
      <c r="F807" s="496"/>
      <c r="G807" s="496"/>
      <c r="H807" s="496"/>
      <c r="I807" s="496"/>
      <c r="J807" s="496"/>
      <c r="K807" s="496"/>
      <c r="L807" s="496"/>
      <c r="M807" s="483"/>
      <c r="N807" s="483"/>
      <c r="O807" s="483"/>
      <c r="P807" s="483"/>
      <c r="Q807" s="483"/>
      <c r="R807" s="483"/>
      <c r="S807" s="483"/>
      <c r="T807" s="483"/>
      <c r="U807" s="483"/>
      <c r="V807" s="483"/>
    </row>
    <row r="808" spans="1:22" ht="15.75" customHeight="1">
      <c r="A808" s="479"/>
      <c r="B808" s="479"/>
      <c r="C808" s="479"/>
      <c r="D808" s="496"/>
      <c r="E808" s="496"/>
      <c r="F808" s="496"/>
      <c r="G808" s="496"/>
      <c r="H808" s="496"/>
      <c r="I808" s="496"/>
      <c r="J808" s="496"/>
      <c r="K808" s="496"/>
      <c r="L808" s="496"/>
      <c r="M808" s="483"/>
      <c r="N808" s="483"/>
      <c r="O808" s="483"/>
      <c r="P808" s="483"/>
      <c r="Q808" s="483"/>
      <c r="R808" s="483"/>
      <c r="S808" s="483"/>
      <c r="T808" s="483"/>
      <c r="U808" s="483"/>
      <c r="V808" s="483"/>
    </row>
    <row r="809" spans="1:22" ht="15.75" customHeight="1">
      <c r="A809" s="479"/>
      <c r="B809" s="479"/>
      <c r="C809" s="479"/>
      <c r="D809" s="496"/>
      <c r="E809" s="496"/>
      <c r="F809" s="496"/>
      <c r="G809" s="496"/>
      <c r="H809" s="496"/>
      <c r="I809" s="496"/>
      <c r="J809" s="496"/>
      <c r="K809" s="496"/>
      <c r="L809" s="496"/>
      <c r="M809" s="483"/>
      <c r="N809" s="483"/>
      <c r="O809" s="483"/>
      <c r="P809" s="483"/>
      <c r="Q809" s="483"/>
      <c r="R809" s="483"/>
      <c r="S809" s="483"/>
      <c r="T809" s="483"/>
      <c r="U809" s="483"/>
      <c r="V809" s="483"/>
    </row>
    <row r="810" spans="1:22" ht="15.75" customHeight="1">
      <c r="A810" s="479"/>
      <c r="B810" s="479"/>
      <c r="C810" s="479"/>
      <c r="D810" s="496"/>
      <c r="E810" s="496"/>
      <c r="F810" s="496"/>
      <c r="G810" s="496"/>
      <c r="H810" s="496"/>
      <c r="I810" s="496"/>
      <c r="J810" s="496"/>
      <c r="K810" s="496"/>
      <c r="L810" s="496"/>
      <c r="M810" s="483"/>
      <c r="N810" s="483"/>
      <c r="O810" s="483"/>
      <c r="P810" s="483"/>
      <c r="Q810" s="483"/>
      <c r="R810" s="483"/>
      <c r="S810" s="483"/>
      <c r="T810" s="483"/>
      <c r="U810" s="483"/>
      <c r="V810" s="483"/>
    </row>
    <row r="811" spans="1:22" ht="15.75" customHeight="1">
      <c r="A811" s="479"/>
      <c r="B811" s="479"/>
      <c r="C811" s="479"/>
      <c r="D811" s="496"/>
      <c r="E811" s="496"/>
      <c r="F811" s="496"/>
      <c r="G811" s="496"/>
      <c r="H811" s="496"/>
      <c r="I811" s="496"/>
      <c r="J811" s="496"/>
      <c r="K811" s="496"/>
      <c r="L811" s="496"/>
      <c r="M811" s="483"/>
      <c r="N811" s="483"/>
      <c r="O811" s="483"/>
      <c r="P811" s="483"/>
      <c r="Q811" s="483"/>
      <c r="R811" s="483"/>
      <c r="S811" s="483"/>
      <c r="T811" s="483"/>
      <c r="U811" s="483"/>
      <c r="V811" s="483"/>
    </row>
    <row r="812" spans="1:22" ht="15.75" customHeight="1">
      <c r="A812" s="479"/>
      <c r="B812" s="479"/>
      <c r="C812" s="479"/>
      <c r="D812" s="496"/>
      <c r="E812" s="496"/>
      <c r="F812" s="496"/>
      <c r="G812" s="496"/>
      <c r="H812" s="496"/>
      <c r="I812" s="496"/>
      <c r="J812" s="496"/>
      <c r="K812" s="496"/>
      <c r="L812" s="496"/>
      <c r="M812" s="483"/>
      <c r="N812" s="483"/>
      <c r="O812" s="483"/>
      <c r="P812" s="483"/>
      <c r="Q812" s="483"/>
      <c r="R812" s="483"/>
      <c r="S812" s="483"/>
      <c r="T812" s="483"/>
      <c r="U812" s="483"/>
      <c r="V812" s="483"/>
    </row>
    <row r="813" spans="1:22" ht="15.75" customHeight="1">
      <c r="A813" s="479"/>
      <c r="B813" s="479"/>
      <c r="C813" s="479"/>
      <c r="D813" s="496"/>
      <c r="E813" s="496"/>
      <c r="F813" s="496"/>
      <c r="G813" s="496"/>
      <c r="H813" s="496"/>
      <c r="I813" s="496"/>
      <c r="J813" s="496"/>
      <c r="K813" s="496"/>
      <c r="L813" s="496"/>
      <c r="M813" s="483"/>
      <c r="N813" s="483"/>
      <c r="O813" s="483"/>
      <c r="P813" s="483"/>
      <c r="Q813" s="483"/>
      <c r="R813" s="483"/>
      <c r="S813" s="483"/>
      <c r="T813" s="483"/>
      <c r="U813" s="483"/>
      <c r="V813" s="483"/>
    </row>
    <row r="814" spans="1:22" ht="15.75" customHeight="1">
      <c r="A814" s="479"/>
      <c r="B814" s="479"/>
      <c r="C814" s="479"/>
      <c r="D814" s="496"/>
      <c r="E814" s="496"/>
      <c r="F814" s="496"/>
      <c r="G814" s="496"/>
      <c r="H814" s="496"/>
      <c r="I814" s="496"/>
      <c r="J814" s="496"/>
      <c r="K814" s="496"/>
      <c r="L814" s="496"/>
      <c r="M814" s="483"/>
      <c r="N814" s="483"/>
      <c r="O814" s="483"/>
      <c r="P814" s="483"/>
      <c r="Q814" s="483"/>
      <c r="R814" s="483"/>
      <c r="S814" s="483"/>
      <c r="T814" s="483"/>
      <c r="U814" s="483"/>
      <c r="V814" s="483"/>
    </row>
    <row r="815" spans="1:22" ht="15.75" customHeight="1">
      <c r="A815" s="479"/>
      <c r="B815" s="479"/>
      <c r="C815" s="479"/>
      <c r="D815" s="496"/>
      <c r="E815" s="496"/>
      <c r="F815" s="496"/>
      <c r="G815" s="496"/>
      <c r="H815" s="496"/>
      <c r="I815" s="496"/>
      <c r="J815" s="496"/>
      <c r="K815" s="496"/>
      <c r="L815" s="496"/>
      <c r="M815" s="483"/>
      <c r="N815" s="483"/>
      <c r="O815" s="483"/>
      <c r="P815" s="483"/>
      <c r="Q815" s="483"/>
      <c r="R815" s="483"/>
      <c r="S815" s="483"/>
      <c r="T815" s="483"/>
      <c r="U815" s="483"/>
      <c r="V815" s="483"/>
    </row>
    <row r="816" spans="1:22" ht="15.75" customHeight="1">
      <c r="A816" s="479"/>
      <c r="B816" s="479"/>
      <c r="C816" s="479"/>
      <c r="D816" s="496"/>
      <c r="E816" s="496"/>
      <c r="F816" s="496"/>
      <c r="G816" s="496"/>
      <c r="H816" s="496"/>
      <c r="I816" s="496"/>
      <c r="J816" s="496"/>
      <c r="K816" s="496"/>
      <c r="L816" s="496"/>
      <c r="M816" s="483"/>
      <c r="N816" s="483"/>
      <c r="O816" s="483"/>
      <c r="P816" s="483"/>
      <c r="Q816" s="483"/>
      <c r="R816" s="483"/>
      <c r="S816" s="483"/>
      <c r="T816" s="483"/>
      <c r="U816" s="483"/>
      <c r="V816" s="483"/>
    </row>
    <row r="817" spans="1:22" ht="15.75" customHeight="1">
      <c r="A817" s="479"/>
      <c r="B817" s="479"/>
      <c r="C817" s="479"/>
      <c r="D817" s="496"/>
      <c r="E817" s="496"/>
      <c r="F817" s="496"/>
      <c r="G817" s="496"/>
      <c r="H817" s="496"/>
      <c r="I817" s="496"/>
      <c r="J817" s="496"/>
      <c r="K817" s="496"/>
      <c r="L817" s="496"/>
      <c r="M817" s="483"/>
      <c r="N817" s="483"/>
      <c r="O817" s="483"/>
      <c r="P817" s="483"/>
      <c r="Q817" s="483"/>
      <c r="R817" s="483"/>
      <c r="S817" s="483"/>
      <c r="T817" s="483"/>
      <c r="U817" s="483"/>
      <c r="V817" s="483"/>
    </row>
    <row r="818" spans="1:22" ht="15.75" customHeight="1">
      <c r="A818" s="479"/>
      <c r="B818" s="479"/>
      <c r="C818" s="479"/>
      <c r="D818" s="496"/>
      <c r="E818" s="496"/>
      <c r="F818" s="496"/>
      <c r="G818" s="496"/>
      <c r="H818" s="496"/>
      <c r="I818" s="496"/>
      <c r="J818" s="496"/>
      <c r="K818" s="496"/>
      <c r="L818" s="496"/>
      <c r="M818" s="483"/>
      <c r="N818" s="483"/>
      <c r="O818" s="483"/>
      <c r="P818" s="483"/>
      <c r="Q818" s="483"/>
      <c r="R818" s="483"/>
      <c r="S818" s="483"/>
      <c r="T818" s="483"/>
      <c r="U818" s="483"/>
      <c r="V818" s="483"/>
    </row>
    <row r="819" spans="1:22" ht="15.75" customHeight="1">
      <c r="A819" s="479"/>
      <c r="B819" s="479"/>
      <c r="C819" s="479"/>
      <c r="D819" s="496"/>
      <c r="E819" s="496"/>
      <c r="F819" s="496"/>
      <c r="G819" s="496"/>
      <c r="H819" s="496"/>
      <c r="I819" s="496"/>
      <c r="J819" s="496"/>
      <c r="K819" s="496"/>
      <c r="L819" s="496"/>
      <c r="M819" s="483"/>
      <c r="N819" s="483"/>
      <c r="O819" s="483"/>
      <c r="P819" s="483"/>
      <c r="Q819" s="483"/>
      <c r="R819" s="483"/>
      <c r="S819" s="483"/>
      <c r="T819" s="483"/>
      <c r="U819" s="483"/>
      <c r="V819" s="483"/>
    </row>
    <row r="820" spans="1:22" ht="15.75" customHeight="1">
      <c r="A820" s="479"/>
      <c r="B820" s="479"/>
      <c r="C820" s="479"/>
      <c r="D820" s="496"/>
      <c r="E820" s="496"/>
      <c r="F820" s="496"/>
      <c r="G820" s="496"/>
      <c r="H820" s="496"/>
      <c r="I820" s="496"/>
      <c r="J820" s="496"/>
      <c r="K820" s="496"/>
      <c r="L820" s="496"/>
      <c r="M820" s="483"/>
      <c r="N820" s="483"/>
      <c r="O820" s="483"/>
      <c r="P820" s="483"/>
      <c r="Q820" s="483"/>
      <c r="R820" s="483"/>
      <c r="S820" s="483"/>
      <c r="T820" s="483"/>
      <c r="U820" s="483"/>
      <c r="V820" s="483"/>
    </row>
    <row r="821" spans="1:22" ht="15.75" customHeight="1">
      <c r="A821" s="479"/>
      <c r="B821" s="479"/>
      <c r="C821" s="479"/>
      <c r="D821" s="496"/>
      <c r="E821" s="496"/>
      <c r="F821" s="496"/>
      <c r="G821" s="496"/>
      <c r="H821" s="496"/>
      <c r="I821" s="496"/>
      <c r="J821" s="496"/>
      <c r="K821" s="496"/>
      <c r="L821" s="496"/>
      <c r="M821" s="483"/>
      <c r="N821" s="483"/>
      <c r="O821" s="483"/>
      <c r="P821" s="483"/>
      <c r="Q821" s="483"/>
      <c r="R821" s="483"/>
      <c r="S821" s="483"/>
      <c r="T821" s="483"/>
      <c r="U821" s="483"/>
      <c r="V821" s="483"/>
    </row>
    <row r="822" spans="1:22" ht="15.75" customHeight="1">
      <c r="A822" s="479"/>
      <c r="B822" s="479"/>
      <c r="C822" s="479"/>
      <c r="D822" s="496"/>
      <c r="E822" s="496"/>
      <c r="F822" s="496"/>
      <c r="G822" s="496"/>
      <c r="H822" s="496"/>
      <c r="I822" s="496"/>
      <c r="J822" s="496"/>
      <c r="K822" s="496"/>
      <c r="L822" s="496"/>
      <c r="M822" s="483"/>
      <c r="N822" s="483"/>
      <c r="O822" s="483"/>
      <c r="P822" s="483"/>
      <c r="Q822" s="483"/>
      <c r="R822" s="483"/>
      <c r="S822" s="483"/>
      <c r="T822" s="483"/>
      <c r="U822" s="483"/>
      <c r="V822" s="483"/>
    </row>
    <row r="823" spans="1:22" ht="15.75" customHeight="1">
      <c r="A823" s="479"/>
      <c r="B823" s="479"/>
      <c r="C823" s="479"/>
      <c r="D823" s="496"/>
      <c r="E823" s="496"/>
      <c r="F823" s="496"/>
      <c r="G823" s="496"/>
      <c r="H823" s="496"/>
      <c r="I823" s="496"/>
      <c r="J823" s="496"/>
      <c r="K823" s="496"/>
      <c r="L823" s="496"/>
      <c r="M823" s="483"/>
      <c r="N823" s="483"/>
      <c r="O823" s="483"/>
      <c r="P823" s="483"/>
      <c r="Q823" s="483"/>
      <c r="R823" s="483"/>
      <c r="S823" s="483"/>
      <c r="T823" s="483"/>
      <c r="U823" s="483"/>
      <c r="V823" s="483"/>
    </row>
    <row r="824" spans="1:22" ht="15.75" customHeight="1">
      <c r="A824" s="479"/>
      <c r="B824" s="479"/>
      <c r="C824" s="479"/>
      <c r="D824" s="496"/>
      <c r="E824" s="496"/>
      <c r="F824" s="496"/>
      <c r="G824" s="496"/>
      <c r="H824" s="496"/>
      <c r="I824" s="496"/>
      <c r="J824" s="496"/>
      <c r="K824" s="496"/>
      <c r="L824" s="496"/>
      <c r="M824" s="483"/>
      <c r="N824" s="483"/>
      <c r="O824" s="483"/>
      <c r="P824" s="483"/>
      <c r="Q824" s="483"/>
      <c r="R824" s="483"/>
      <c r="S824" s="483"/>
      <c r="T824" s="483"/>
      <c r="U824" s="483"/>
      <c r="V824" s="483"/>
    </row>
    <row r="825" spans="1:22" ht="15.75" customHeight="1">
      <c r="A825" s="479"/>
      <c r="B825" s="479"/>
      <c r="C825" s="479"/>
      <c r="D825" s="496"/>
      <c r="E825" s="496"/>
      <c r="F825" s="496"/>
      <c r="G825" s="496"/>
      <c r="H825" s="496"/>
      <c r="I825" s="496"/>
      <c r="J825" s="496"/>
      <c r="K825" s="496"/>
      <c r="L825" s="496"/>
      <c r="M825" s="483"/>
      <c r="N825" s="483"/>
      <c r="O825" s="483"/>
      <c r="P825" s="483"/>
      <c r="Q825" s="483"/>
      <c r="R825" s="483"/>
      <c r="S825" s="483"/>
      <c r="T825" s="483"/>
      <c r="U825" s="483"/>
      <c r="V825" s="483"/>
    </row>
    <row r="826" spans="1:22" ht="15.75" customHeight="1">
      <c r="A826" s="479"/>
      <c r="B826" s="479"/>
      <c r="C826" s="479"/>
      <c r="D826" s="496"/>
      <c r="E826" s="496"/>
      <c r="F826" s="496"/>
      <c r="G826" s="496"/>
      <c r="H826" s="496"/>
      <c r="I826" s="496"/>
      <c r="J826" s="496"/>
      <c r="K826" s="496"/>
      <c r="L826" s="496"/>
      <c r="M826" s="483"/>
      <c r="N826" s="483"/>
      <c r="O826" s="483"/>
      <c r="P826" s="483"/>
      <c r="Q826" s="483"/>
      <c r="R826" s="483"/>
      <c r="S826" s="483"/>
      <c r="T826" s="483"/>
      <c r="U826" s="483"/>
      <c r="V826" s="483"/>
    </row>
    <row r="827" spans="1:22" ht="15.75" customHeight="1">
      <c r="A827" s="479"/>
      <c r="B827" s="479"/>
      <c r="C827" s="479"/>
      <c r="D827" s="496"/>
      <c r="E827" s="496"/>
      <c r="F827" s="496"/>
      <c r="G827" s="496"/>
      <c r="H827" s="496"/>
      <c r="I827" s="496"/>
      <c r="J827" s="496"/>
      <c r="K827" s="496"/>
      <c r="L827" s="496"/>
      <c r="M827" s="483"/>
      <c r="N827" s="483"/>
      <c r="O827" s="483"/>
      <c r="P827" s="483"/>
      <c r="Q827" s="483"/>
      <c r="R827" s="483"/>
      <c r="S827" s="483"/>
      <c r="T827" s="483"/>
      <c r="U827" s="483"/>
      <c r="V827" s="483"/>
    </row>
    <row r="828" spans="1:22" ht="15.75" customHeight="1">
      <c r="A828" s="479"/>
      <c r="B828" s="479"/>
      <c r="C828" s="479"/>
      <c r="D828" s="496"/>
      <c r="E828" s="496"/>
      <c r="F828" s="496"/>
      <c r="G828" s="496"/>
      <c r="H828" s="496"/>
      <c r="I828" s="496"/>
      <c r="J828" s="496"/>
      <c r="K828" s="496"/>
      <c r="L828" s="496"/>
      <c r="M828" s="483"/>
      <c r="N828" s="483"/>
      <c r="O828" s="483"/>
      <c r="P828" s="483"/>
      <c r="Q828" s="483"/>
      <c r="R828" s="483"/>
      <c r="S828" s="483"/>
      <c r="T828" s="483"/>
      <c r="U828" s="483"/>
      <c r="V828" s="483"/>
    </row>
    <row r="829" spans="1:22" ht="15.75" customHeight="1">
      <c r="A829" s="479"/>
      <c r="B829" s="479"/>
      <c r="C829" s="479"/>
      <c r="D829" s="496"/>
      <c r="E829" s="496"/>
      <c r="F829" s="496"/>
      <c r="G829" s="496"/>
      <c r="H829" s="496"/>
      <c r="I829" s="496"/>
      <c r="J829" s="496"/>
      <c r="K829" s="496"/>
      <c r="L829" s="496"/>
      <c r="M829" s="483"/>
      <c r="N829" s="483"/>
      <c r="O829" s="483"/>
      <c r="P829" s="483"/>
      <c r="Q829" s="483"/>
      <c r="R829" s="483"/>
      <c r="S829" s="483"/>
      <c r="T829" s="483"/>
      <c r="U829" s="483"/>
      <c r="V829" s="483"/>
    </row>
    <row r="830" spans="1:22" ht="15.75" customHeight="1">
      <c r="A830" s="479"/>
      <c r="B830" s="479"/>
      <c r="C830" s="479"/>
      <c r="D830" s="496"/>
      <c r="E830" s="496"/>
      <c r="F830" s="496"/>
      <c r="G830" s="496"/>
      <c r="H830" s="496"/>
      <c r="I830" s="496"/>
      <c r="J830" s="496"/>
      <c r="K830" s="496"/>
      <c r="L830" s="496"/>
      <c r="M830" s="483"/>
      <c r="N830" s="483"/>
      <c r="O830" s="483"/>
      <c r="P830" s="483"/>
      <c r="Q830" s="483"/>
      <c r="R830" s="483"/>
      <c r="S830" s="483"/>
      <c r="T830" s="483"/>
      <c r="U830" s="483"/>
      <c r="V830" s="483"/>
    </row>
    <row r="831" spans="1:22" ht="15.75" customHeight="1">
      <c r="A831" s="479"/>
      <c r="B831" s="479"/>
      <c r="C831" s="479"/>
      <c r="D831" s="496"/>
      <c r="E831" s="496"/>
      <c r="F831" s="496"/>
      <c r="G831" s="496"/>
      <c r="H831" s="496"/>
      <c r="I831" s="496"/>
      <c r="J831" s="496"/>
      <c r="K831" s="496"/>
      <c r="L831" s="496"/>
      <c r="M831" s="483"/>
      <c r="N831" s="483"/>
      <c r="O831" s="483"/>
      <c r="P831" s="483"/>
      <c r="Q831" s="483"/>
      <c r="R831" s="483"/>
      <c r="S831" s="483"/>
      <c r="T831" s="483"/>
      <c r="U831" s="483"/>
      <c r="V831" s="483"/>
    </row>
    <row r="832" spans="1:22" ht="15.75" customHeight="1">
      <c r="A832" s="479"/>
      <c r="B832" s="479"/>
      <c r="C832" s="479"/>
      <c r="D832" s="496"/>
      <c r="E832" s="496"/>
      <c r="F832" s="496"/>
      <c r="G832" s="496"/>
      <c r="H832" s="496"/>
      <c r="I832" s="496"/>
      <c r="J832" s="496"/>
      <c r="K832" s="496"/>
      <c r="L832" s="496"/>
      <c r="M832" s="483"/>
      <c r="N832" s="483"/>
      <c r="O832" s="483"/>
      <c r="P832" s="483"/>
      <c r="Q832" s="483"/>
      <c r="R832" s="483"/>
      <c r="S832" s="483"/>
      <c r="T832" s="483"/>
      <c r="U832" s="483"/>
      <c r="V832" s="483"/>
    </row>
    <row r="833" spans="1:22" ht="15.75" customHeight="1">
      <c r="A833" s="479"/>
      <c r="B833" s="479"/>
      <c r="C833" s="479"/>
      <c r="D833" s="496"/>
      <c r="E833" s="496"/>
      <c r="F833" s="496"/>
      <c r="G833" s="496"/>
      <c r="H833" s="496"/>
      <c r="I833" s="496"/>
      <c r="J833" s="496"/>
      <c r="K833" s="496"/>
      <c r="L833" s="496"/>
      <c r="M833" s="483"/>
      <c r="N833" s="483"/>
      <c r="O833" s="483"/>
      <c r="P833" s="483"/>
      <c r="Q833" s="483"/>
      <c r="R833" s="483"/>
      <c r="S833" s="483"/>
      <c r="T833" s="483"/>
      <c r="U833" s="483"/>
      <c r="V833" s="483"/>
    </row>
    <row r="834" spans="1:22" ht="15.75" customHeight="1">
      <c r="A834" s="479"/>
      <c r="B834" s="479"/>
      <c r="C834" s="479"/>
      <c r="D834" s="496"/>
      <c r="E834" s="496"/>
      <c r="F834" s="496"/>
      <c r="G834" s="496"/>
      <c r="H834" s="496"/>
      <c r="I834" s="496"/>
      <c r="J834" s="496"/>
      <c r="K834" s="496"/>
      <c r="L834" s="496"/>
      <c r="M834" s="483"/>
      <c r="N834" s="483"/>
      <c r="O834" s="483"/>
      <c r="P834" s="483"/>
      <c r="Q834" s="483"/>
      <c r="R834" s="483"/>
      <c r="S834" s="483"/>
      <c r="T834" s="483"/>
      <c r="U834" s="483"/>
      <c r="V834" s="483"/>
    </row>
    <row r="835" spans="1:22" ht="15.75" customHeight="1">
      <c r="A835" s="479"/>
      <c r="B835" s="479"/>
      <c r="C835" s="479"/>
      <c r="D835" s="496"/>
      <c r="E835" s="496"/>
      <c r="F835" s="496"/>
      <c r="G835" s="496"/>
      <c r="H835" s="496"/>
      <c r="I835" s="496"/>
      <c r="J835" s="496"/>
      <c r="K835" s="496"/>
      <c r="L835" s="496"/>
      <c r="M835" s="483"/>
      <c r="N835" s="483"/>
      <c r="O835" s="483"/>
      <c r="P835" s="483"/>
      <c r="Q835" s="483"/>
      <c r="R835" s="483"/>
      <c r="S835" s="483"/>
      <c r="T835" s="483"/>
      <c r="U835" s="483"/>
      <c r="V835" s="483"/>
    </row>
    <row r="836" spans="1:22" ht="15.75" customHeight="1">
      <c r="A836" s="479"/>
      <c r="B836" s="479"/>
      <c r="C836" s="479"/>
      <c r="D836" s="496"/>
      <c r="E836" s="496"/>
      <c r="F836" s="496"/>
      <c r="G836" s="496"/>
      <c r="H836" s="496"/>
      <c r="I836" s="496"/>
      <c r="J836" s="496"/>
      <c r="K836" s="496"/>
      <c r="L836" s="496"/>
      <c r="M836" s="483"/>
      <c r="N836" s="483"/>
      <c r="O836" s="483"/>
      <c r="P836" s="483"/>
      <c r="Q836" s="483"/>
      <c r="R836" s="483"/>
      <c r="S836" s="483"/>
      <c r="T836" s="483"/>
      <c r="U836" s="483"/>
      <c r="V836" s="483"/>
    </row>
    <row r="837" spans="1:22" ht="15.75" customHeight="1">
      <c r="A837" s="479"/>
      <c r="B837" s="479"/>
      <c r="C837" s="479"/>
      <c r="D837" s="496"/>
      <c r="E837" s="496"/>
      <c r="F837" s="496"/>
      <c r="G837" s="496"/>
      <c r="H837" s="496"/>
      <c r="I837" s="496"/>
      <c r="J837" s="496"/>
      <c r="K837" s="496"/>
      <c r="L837" s="496"/>
      <c r="M837" s="483"/>
      <c r="N837" s="483"/>
      <c r="O837" s="483"/>
      <c r="P837" s="483"/>
      <c r="Q837" s="483"/>
      <c r="R837" s="483"/>
      <c r="S837" s="483"/>
      <c r="T837" s="483"/>
      <c r="U837" s="483"/>
      <c r="V837" s="483"/>
    </row>
    <row r="838" spans="1:22" ht="15.75" customHeight="1">
      <c r="A838" s="479"/>
      <c r="B838" s="479"/>
      <c r="C838" s="479"/>
      <c r="D838" s="496"/>
      <c r="E838" s="496"/>
      <c r="F838" s="496"/>
      <c r="G838" s="496"/>
      <c r="H838" s="496"/>
      <c r="I838" s="496"/>
      <c r="J838" s="496"/>
      <c r="K838" s="496"/>
      <c r="L838" s="496"/>
      <c r="M838" s="483"/>
      <c r="N838" s="483"/>
      <c r="O838" s="483"/>
      <c r="P838" s="483"/>
      <c r="Q838" s="483"/>
      <c r="R838" s="483"/>
      <c r="S838" s="483"/>
      <c r="T838" s="483"/>
      <c r="U838" s="483"/>
      <c r="V838" s="483"/>
    </row>
    <row r="839" spans="1:22" ht="15.75" customHeight="1">
      <c r="A839" s="479"/>
      <c r="B839" s="479"/>
      <c r="C839" s="479"/>
      <c r="D839" s="496"/>
      <c r="E839" s="496"/>
      <c r="F839" s="496"/>
      <c r="G839" s="496"/>
      <c r="H839" s="496"/>
      <c r="I839" s="496"/>
      <c r="J839" s="496"/>
      <c r="K839" s="496"/>
      <c r="L839" s="496"/>
      <c r="M839" s="483"/>
      <c r="N839" s="483"/>
      <c r="O839" s="483"/>
      <c r="P839" s="483"/>
      <c r="Q839" s="483"/>
      <c r="R839" s="483"/>
      <c r="S839" s="483"/>
      <c r="T839" s="483"/>
      <c r="U839" s="483"/>
      <c r="V839" s="483"/>
    </row>
    <row r="840" spans="1:22" ht="15.75" customHeight="1">
      <c r="A840" s="479"/>
      <c r="B840" s="479"/>
      <c r="C840" s="479"/>
      <c r="D840" s="496"/>
      <c r="E840" s="496"/>
      <c r="F840" s="496"/>
      <c r="G840" s="496"/>
      <c r="H840" s="496"/>
      <c r="I840" s="496"/>
      <c r="J840" s="496"/>
      <c r="K840" s="496"/>
      <c r="L840" s="496"/>
      <c r="M840" s="483"/>
      <c r="N840" s="483"/>
      <c r="O840" s="483"/>
      <c r="P840" s="483"/>
      <c r="Q840" s="483"/>
      <c r="R840" s="483"/>
      <c r="S840" s="483"/>
      <c r="T840" s="483"/>
      <c r="U840" s="483"/>
      <c r="V840" s="483"/>
    </row>
    <row r="841" spans="1:22" ht="15.75" customHeight="1">
      <c r="A841" s="479"/>
      <c r="B841" s="479"/>
      <c r="C841" s="479"/>
      <c r="D841" s="496"/>
      <c r="E841" s="496"/>
      <c r="F841" s="496"/>
      <c r="G841" s="496"/>
      <c r="H841" s="496"/>
      <c r="I841" s="496"/>
      <c r="J841" s="496"/>
      <c r="K841" s="496"/>
      <c r="L841" s="496"/>
      <c r="M841" s="483"/>
      <c r="N841" s="483"/>
      <c r="O841" s="483"/>
      <c r="P841" s="483"/>
      <c r="Q841" s="483"/>
      <c r="R841" s="483"/>
      <c r="S841" s="483"/>
      <c r="T841" s="483"/>
      <c r="U841" s="483"/>
      <c r="V841" s="483"/>
    </row>
    <row r="842" spans="1:22" ht="15.75" customHeight="1">
      <c r="A842" s="479"/>
      <c r="B842" s="479"/>
      <c r="C842" s="479"/>
      <c r="D842" s="496"/>
      <c r="E842" s="496"/>
      <c r="F842" s="496"/>
      <c r="G842" s="496"/>
      <c r="H842" s="496"/>
      <c r="I842" s="496"/>
      <c r="J842" s="496"/>
      <c r="K842" s="496"/>
      <c r="L842" s="496"/>
      <c r="M842" s="483"/>
      <c r="N842" s="483"/>
      <c r="O842" s="483"/>
      <c r="P842" s="483"/>
      <c r="Q842" s="483"/>
      <c r="R842" s="483"/>
      <c r="S842" s="483"/>
      <c r="T842" s="483"/>
      <c r="U842" s="483"/>
      <c r="V842" s="483"/>
    </row>
    <row r="843" spans="1:22" ht="15.75" customHeight="1">
      <c r="A843" s="479"/>
      <c r="B843" s="479"/>
      <c r="C843" s="479"/>
      <c r="D843" s="496"/>
      <c r="E843" s="496"/>
      <c r="F843" s="496"/>
      <c r="G843" s="496"/>
      <c r="H843" s="496"/>
      <c r="I843" s="496"/>
      <c r="J843" s="496"/>
      <c r="K843" s="496"/>
      <c r="L843" s="496"/>
      <c r="M843" s="483"/>
      <c r="N843" s="483"/>
      <c r="O843" s="483"/>
      <c r="P843" s="483"/>
      <c r="Q843" s="483"/>
      <c r="R843" s="483"/>
      <c r="S843" s="483"/>
      <c r="T843" s="483"/>
      <c r="U843" s="483"/>
      <c r="V843" s="483"/>
    </row>
    <row r="844" spans="1:22" ht="15.75" customHeight="1">
      <c r="A844" s="479"/>
      <c r="B844" s="479"/>
      <c r="C844" s="479"/>
      <c r="D844" s="496"/>
      <c r="E844" s="496"/>
      <c r="F844" s="496"/>
      <c r="G844" s="496"/>
      <c r="H844" s="496"/>
      <c r="I844" s="496"/>
      <c r="J844" s="496"/>
      <c r="K844" s="496"/>
      <c r="L844" s="496"/>
      <c r="M844" s="483"/>
      <c r="N844" s="483"/>
      <c r="O844" s="483"/>
      <c r="P844" s="483"/>
      <c r="Q844" s="483"/>
      <c r="R844" s="483"/>
      <c r="S844" s="483"/>
      <c r="T844" s="483"/>
      <c r="U844" s="483"/>
      <c r="V844" s="483"/>
    </row>
    <row r="845" spans="1:22" ht="15.75" customHeight="1">
      <c r="A845" s="479"/>
      <c r="B845" s="479"/>
      <c r="C845" s="479"/>
      <c r="D845" s="496"/>
      <c r="E845" s="496"/>
      <c r="F845" s="496"/>
      <c r="G845" s="496"/>
      <c r="H845" s="496"/>
      <c r="I845" s="496"/>
      <c r="J845" s="496"/>
      <c r="K845" s="496"/>
      <c r="L845" s="496"/>
      <c r="M845" s="483"/>
      <c r="N845" s="483"/>
      <c r="O845" s="483"/>
      <c r="P845" s="483"/>
      <c r="Q845" s="483"/>
      <c r="R845" s="483"/>
      <c r="S845" s="483"/>
      <c r="T845" s="483"/>
      <c r="U845" s="483"/>
      <c r="V845" s="483"/>
    </row>
    <row r="846" spans="1:22" ht="15.75" customHeight="1">
      <c r="A846" s="479"/>
      <c r="B846" s="479"/>
      <c r="C846" s="479"/>
      <c r="D846" s="496"/>
      <c r="E846" s="496"/>
      <c r="F846" s="496"/>
      <c r="G846" s="496"/>
      <c r="H846" s="496"/>
      <c r="I846" s="496"/>
      <c r="J846" s="496"/>
      <c r="K846" s="496"/>
      <c r="L846" s="496"/>
      <c r="M846" s="483"/>
      <c r="N846" s="483"/>
      <c r="O846" s="483"/>
      <c r="P846" s="483"/>
      <c r="Q846" s="483"/>
      <c r="R846" s="483"/>
      <c r="S846" s="483"/>
      <c r="T846" s="483"/>
      <c r="U846" s="483"/>
      <c r="V846" s="483"/>
    </row>
    <row r="847" spans="1:22" ht="15.75" customHeight="1">
      <c r="A847" s="479"/>
      <c r="B847" s="479"/>
      <c r="C847" s="479"/>
      <c r="D847" s="496"/>
      <c r="E847" s="496"/>
      <c r="F847" s="496"/>
      <c r="G847" s="496"/>
      <c r="H847" s="496"/>
      <c r="I847" s="496"/>
      <c r="J847" s="496"/>
      <c r="K847" s="496"/>
      <c r="L847" s="496"/>
      <c r="M847" s="483"/>
      <c r="N847" s="483"/>
      <c r="O847" s="483"/>
      <c r="P847" s="483"/>
      <c r="Q847" s="483"/>
      <c r="R847" s="483"/>
      <c r="S847" s="483"/>
      <c r="T847" s="483"/>
      <c r="U847" s="483"/>
      <c r="V847" s="483"/>
    </row>
    <row r="848" spans="1:22" ht="15.75" customHeight="1">
      <c r="A848" s="479"/>
      <c r="B848" s="479"/>
      <c r="C848" s="479"/>
      <c r="D848" s="496"/>
      <c r="E848" s="496"/>
      <c r="F848" s="496"/>
      <c r="G848" s="496"/>
      <c r="H848" s="496"/>
      <c r="I848" s="496"/>
      <c r="J848" s="496"/>
      <c r="K848" s="496"/>
      <c r="L848" s="496"/>
      <c r="M848" s="483"/>
      <c r="N848" s="483"/>
      <c r="O848" s="483"/>
      <c r="P848" s="483"/>
      <c r="Q848" s="483"/>
      <c r="R848" s="483"/>
      <c r="S848" s="483"/>
      <c r="T848" s="483"/>
      <c r="U848" s="483"/>
      <c r="V848" s="483"/>
    </row>
    <row r="849" spans="1:22" ht="15.75" customHeight="1">
      <c r="A849" s="479"/>
      <c r="B849" s="479"/>
      <c r="C849" s="479"/>
      <c r="D849" s="496"/>
      <c r="E849" s="496"/>
      <c r="F849" s="496"/>
      <c r="G849" s="496"/>
      <c r="H849" s="496"/>
      <c r="I849" s="496"/>
      <c r="J849" s="496"/>
      <c r="K849" s="496"/>
      <c r="L849" s="496"/>
      <c r="M849" s="483"/>
      <c r="N849" s="483"/>
      <c r="O849" s="483"/>
      <c r="P849" s="483"/>
      <c r="Q849" s="483"/>
      <c r="R849" s="483"/>
      <c r="S849" s="483"/>
      <c r="T849" s="483"/>
      <c r="U849" s="483"/>
      <c r="V849" s="483"/>
    </row>
    <row r="850" spans="1:22" ht="15.75" customHeight="1">
      <c r="A850" s="479"/>
      <c r="B850" s="479"/>
      <c r="C850" s="479"/>
      <c r="D850" s="496"/>
      <c r="E850" s="496"/>
      <c r="F850" s="496"/>
      <c r="G850" s="496"/>
      <c r="H850" s="496"/>
      <c r="I850" s="496"/>
      <c r="J850" s="496"/>
      <c r="K850" s="496"/>
      <c r="L850" s="496"/>
      <c r="M850" s="483"/>
      <c r="N850" s="483"/>
      <c r="O850" s="483"/>
      <c r="P850" s="483"/>
      <c r="Q850" s="483"/>
      <c r="R850" s="483"/>
      <c r="S850" s="483"/>
      <c r="T850" s="483"/>
      <c r="U850" s="483"/>
      <c r="V850" s="483"/>
    </row>
    <row r="851" spans="1:22" ht="15.75" customHeight="1">
      <c r="A851" s="479"/>
      <c r="B851" s="479"/>
      <c r="C851" s="479"/>
      <c r="D851" s="496"/>
      <c r="E851" s="496"/>
      <c r="F851" s="496"/>
      <c r="G851" s="496"/>
      <c r="H851" s="496"/>
      <c r="I851" s="496"/>
      <c r="J851" s="496"/>
      <c r="K851" s="496"/>
      <c r="L851" s="496"/>
      <c r="M851" s="483"/>
      <c r="N851" s="483"/>
      <c r="O851" s="483"/>
      <c r="P851" s="483"/>
      <c r="Q851" s="483"/>
      <c r="R851" s="483"/>
      <c r="S851" s="483"/>
      <c r="T851" s="483"/>
      <c r="U851" s="483"/>
      <c r="V851" s="483"/>
    </row>
    <row r="852" spans="1:22" ht="15.75" customHeight="1">
      <c r="A852" s="479"/>
      <c r="B852" s="479"/>
      <c r="C852" s="479"/>
      <c r="D852" s="496"/>
      <c r="E852" s="496"/>
      <c r="F852" s="496"/>
      <c r="G852" s="496"/>
      <c r="H852" s="496"/>
      <c r="I852" s="496"/>
      <c r="J852" s="496"/>
      <c r="K852" s="496"/>
      <c r="L852" s="496"/>
      <c r="M852" s="483"/>
      <c r="N852" s="483"/>
      <c r="O852" s="483"/>
      <c r="P852" s="483"/>
      <c r="Q852" s="483"/>
      <c r="R852" s="483"/>
      <c r="S852" s="483"/>
      <c r="T852" s="483"/>
      <c r="U852" s="483"/>
      <c r="V852" s="483"/>
    </row>
    <row r="853" spans="1:22" ht="15.75" customHeight="1">
      <c r="A853" s="479"/>
      <c r="B853" s="479"/>
      <c r="C853" s="479"/>
      <c r="D853" s="496"/>
      <c r="E853" s="496"/>
      <c r="F853" s="496"/>
      <c r="G853" s="496"/>
      <c r="H853" s="496"/>
      <c r="I853" s="496"/>
      <c r="J853" s="496"/>
      <c r="K853" s="496"/>
      <c r="L853" s="496"/>
      <c r="M853" s="483"/>
      <c r="N853" s="483"/>
      <c r="O853" s="483"/>
      <c r="P853" s="483"/>
      <c r="Q853" s="483"/>
      <c r="R853" s="483"/>
      <c r="S853" s="483"/>
      <c r="T853" s="483"/>
      <c r="U853" s="483"/>
      <c r="V853" s="483"/>
    </row>
    <row r="854" spans="1:22" ht="15.75" customHeight="1">
      <c r="A854" s="479"/>
      <c r="B854" s="479"/>
      <c r="C854" s="479"/>
      <c r="D854" s="496"/>
      <c r="E854" s="496"/>
      <c r="F854" s="496"/>
      <c r="G854" s="496"/>
      <c r="H854" s="496"/>
      <c r="I854" s="496"/>
      <c r="J854" s="496"/>
      <c r="K854" s="496"/>
      <c r="L854" s="496"/>
      <c r="M854" s="483"/>
      <c r="N854" s="483"/>
      <c r="O854" s="483"/>
      <c r="P854" s="483"/>
      <c r="Q854" s="483"/>
      <c r="R854" s="483"/>
      <c r="S854" s="483"/>
      <c r="T854" s="483"/>
      <c r="U854" s="483"/>
      <c r="V854" s="483"/>
    </row>
    <row r="855" spans="1:22" ht="15.75" customHeight="1">
      <c r="A855" s="479"/>
      <c r="B855" s="479"/>
      <c r="C855" s="479"/>
      <c r="D855" s="496"/>
      <c r="E855" s="496"/>
      <c r="F855" s="496"/>
      <c r="G855" s="496"/>
      <c r="H855" s="496"/>
      <c r="I855" s="496"/>
      <c r="J855" s="496"/>
      <c r="K855" s="496"/>
      <c r="L855" s="496"/>
      <c r="M855" s="483"/>
      <c r="N855" s="483"/>
      <c r="O855" s="483"/>
      <c r="P855" s="483"/>
      <c r="Q855" s="483"/>
      <c r="R855" s="483"/>
      <c r="S855" s="483"/>
      <c r="T855" s="483"/>
      <c r="U855" s="483"/>
      <c r="V855" s="483"/>
    </row>
    <row r="856" spans="1:22" ht="15.75" customHeight="1">
      <c r="A856" s="479"/>
      <c r="B856" s="479"/>
      <c r="C856" s="479"/>
      <c r="D856" s="496"/>
      <c r="E856" s="496"/>
      <c r="F856" s="496"/>
      <c r="G856" s="496"/>
      <c r="H856" s="496"/>
      <c r="I856" s="496"/>
      <c r="J856" s="496"/>
      <c r="K856" s="496"/>
      <c r="L856" s="496"/>
      <c r="M856" s="483"/>
      <c r="N856" s="483"/>
      <c r="O856" s="483"/>
      <c r="P856" s="483"/>
      <c r="Q856" s="483"/>
      <c r="R856" s="483"/>
      <c r="S856" s="483"/>
      <c r="T856" s="483"/>
      <c r="U856" s="483"/>
      <c r="V856" s="483"/>
    </row>
    <row r="857" spans="1:22" ht="15.75" customHeight="1">
      <c r="A857" s="479"/>
      <c r="B857" s="479"/>
      <c r="C857" s="479"/>
      <c r="D857" s="496"/>
      <c r="E857" s="496"/>
      <c r="F857" s="496"/>
      <c r="G857" s="496"/>
      <c r="H857" s="496"/>
      <c r="I857" s="496"/>
      <c r="J857" s="496"/>
      <c r="K857" s="496"/>
      <c r="L857" s="496"/>
      <c r="M857" s="483"/>
      <c r="N857" s="483"/>
      <c r="O857" s="483"/>
      <c r="P857" s="483"/>
      <c r="Q857" s="483"/>
      <c r="R857" s="483"/>
      <c r="S857" s="483"/>
      <c r="T857" s="483"/>
      <c r="U857" s="483"/>
      <c r="V857" s="483"/>
    </row>
    <row r="858" spans="1:22" ht="15.75" customHeight="1">
      <c r="A858" s="479"/>
      <c r="B858" s="479"/>
      <c r="C858" s="479"/>
      <c r="D858" s="496"/>
      <c r="E858" s="496"/>
      <c r="F858" s="496"/>
      <c r="G858" s="496"/>
      <c r="H858" s="496"/>
      <c r="I858" s="496"/>
      <c r="J858" s="496"/>
      <c r="K858" s="496"/>
      <c r="L858" s="496"/>
      <c r="M858" s="483"/>
      <c r="N858" s="483"/>
      <c r="O858" s="483"/>
      <c r="P858" s="483"/>
      <c r="Q858" s="483"/>
      <c r="R858" s="483"/>
      <c r="S858" s="483"/>
      <c r="T858" s="483"/>
      <c r="U858" s="483"/>
      <c r="V858" s="483"/>
    </row>
    <row r="859" spans="1:22" ht="15.75" customHeight="1">
      <c r="A859" s="479"/>
      <c r="B859" s="479"/>
      <c r="C859" s="479"/>
      <c r="D859" s="496"/>
      <c r="E859" s="496"/>
      <c r="F859" s="496"/>
      <c r="G859" s="496"/>
      <c r="H859" s="496"/>
      <c r="I859" s="496"/>
      <c r="J859" s="496"/>
      <c r="K859" s="496"/>
      <c r="L859" s="496"/>
      <c r="M859" s="483"/>
      <c r="N859" s="483"/>
      <c r="O859" s="483"/>
      <c r="P859" s="483"/>
      <c r="Q859" s="483"/>
      <c r="R859" s="483"/>
      <c r="S859" s="483"/>
      <c r="T859" s="483"/>
      <c r="U859" s="483"/>
      <c r="V859" s="483"/>
    </row>
    <row r="860" spans="1:22" ht="15.75" customHeight="1">
      <c r="A860" s="479"/>
      <c r="B860" s="479"/>
      <c r="C860" s="479"/>
      <c r="D860" s="496"/>
      <c r="E860" s="496"/>
      <c r="F860" s="496"/>
      <c r="G860" s="496"/>
      <c r="H860" s="496"/>
      <c r="I860" s="496"/>
      <c r="J860" s="496"/>
      <c r="K860" s="496"/>
      <c r="L860" s="496"/>
      <c r="M860" s="483"/>
      <c r="N860" s="483"/>
      <c r="O860" s="483"/>
      <c r="P860" s="483"/>
      <c r="Q860" s="483"/>
      <c r="R860" s="483"/>
      <c r="S860" s="483"/>
      <c r="T860" s="483"/>
      <c r="U860" s="483"/>
      <c r="V860" s="483"/>
    </row>
    <row r="861" spans="1:22" ht="15.75" customHeight="1">
      <c r="A861" s="479"/>
      <c r="B861" s="479"/>
      <c r="C861" s="479"/>
      <c r="D861" s="496"/>
      <c r="E861" s="496"/>
      <c r="F861" s="496"/>
      <c r="G861" s="496"/>
      <c r="H861" s="496"/>
      <c r="I861" s="496"/>
      <c r="J861" s="496"/>
      <c r="K861" s="496"/>
      <c r="L861" s="496"/>
      <c r="M861" s="483"/>
      <c r="N861" s="483"/>
      <c r="O861" s="483"/>
      <c r="P861" s="483"/>
      <c r="Q861" s="483"/>
      <c r="R861" s="483"/>
      <c r="S861" s="483"/>
      <c r="T861" s="483"/>
      <c r="U861" s="483"/>
      <c r="V861" s="483"/>
    </row>
    <row r="862" spans="1:22" ht="15.75" customHeight="1">
      <c r="A862" s="479"/>
      <c r="B862" s="479"/>
      <c r="C862" s="479"/>
      <c r="D862" s="496"/>
      <c r="E862" s="496"/>
      <c r="F862" s="496"/>
      <c r="G862" s="496"/>
      <c r="H862" s="496"/>
      <c r="I862" s="496"/>
      <c r="J862" s="496"/>
      <c r="K862" s="496"/>
      <c r="L862" s="496"/>
      <c r="M862" s="483"/>
      <c r="N862" s="483"/>
      <c r="O862" s="483"/>
      <c r="P862" s="483"/>
      <c r="Q862" s="483"/>
      <c r="R862" s="483"/>
      <c r="S862" s="483"/>
      <c r="T862" s="483"/>
      <c r="U862" s="483"/>
      <c r="V862" s="483"/>
    </row>
    <row r="863" spans="1:22" ht="15.75" customHeight="1">
      <c r="A863" s="479"/>
      <c r="B863" s="479"/>
      <c r="C863" s="479"/>
      <c r="D863" s="496"/>
      <c r="E863" s="496"/>
      <c r="F863" s="496"/>
      <c r="G863" s="496"/>
      <c r="H863" s="496"/>
      <c r="I863" s="496"/>
      <c r="J863" s="496"/>
      <c r="K863" s="496"/>
      <c r="L863" s="496"/>
      <c r="M863" s="483"/>
      <c r="N863" s="483"/>
      <c r="O863" s="483"/>
      <c r="P863" s="483"/>
      <c r="Q863" s="483"/>
      <c r="R863" s="483"/>
      <c r="S863" s="483"/>
      <c r="T863" s="483"/>
      <c r="U863" s="483"/>
      <c r="V863" s="483"/>
    </row>
    <row r="864" spans="1:22" ht="15.75" customHeight="1">
      <c r="A864" s="479"/>
      <c r="B864" s="479"/>
      <c r="C864" s="479"/>
      <c r="D864" s="496"/>
      <c r="E864" s="496"/>
      <c r="F864" s="496"/>
      <c r="G864" s="496"/>
      <c r="H864" s="496"/>
      <c r="I864" s="496"/>
      <c r="J864" s="496"/>
      <c r="K864" s="496"/>
      <c r="L864" s="496"/>
      <c r="M864" s="483"/>
      <c r="N864" s="483"/>
      <c r="O864" s="483"/>
      <c r="P864" s="483"/>
      <c r="Q864" s="483"/>
      <c r="R864" s="483"/>
      <c r="S864" s="483"/>
      <c r="T864" s="483"/>
      <c r="U864" s="483"/>
      <c r="V864" s="483"/>
    </row>
    <row r="865" spans="1:22" ht="15.75" customHeight="1">
      <c r="A865" s="479"/>
      <c r="B865" s="479"/>
      <c r="C865" s="479"/>
      <c r="D865" s="496"/>
      <c r="E865" s="496"/>
      <c r="F865" s="496"/>
      <c r="G865" s="496"/>
      <c r="H865" s="496"/>
      <c r="I865" s="496"/>
      <c r="J865" s="496"/>
      <c r="K865" s="496"/>
      <c r="L865" s="496"/>
      <c r="M865" s="483"/>
      <c r="N865" s="483"/>
      <c r="O865" s="483"/>
      <c r="P865" s="483"/>
      <c r="Q865" s="483"/>
      <c r="R865" s="483"/>
      <c r="S865" s="483"/>
      <c r="T865" s="483"/>
      <c r="U865" s="483"/>
      <c r="V865" s="483"/>
    </row>
    <row r="866" spans="1:22" ht="15.75" customHeight="1">
      <c r="A866" s="479"/>
      <c r="B866" s="479"/>
      <c r="C866" s="479"/>
      <c r="D866" s="496"/>
      <c r="E866" s="496"/>
      <c r="F866" s="496"/>
      <c r="G866" s="496"/>
      <c r="H866" s="496"/>
      <c r="I866" s="496"/>
      <c r="J866" s="496"/>
      <c r="K866" s="496"/>
      <c r="L866" s="496"/>
      <c r="M866" s="483"/>
      <c r="N866" s="483"/>
      <c r="O866" s="483"/>
      <c r="P866" s="483"/>
      <c r="Q866" s="483"/>
      <c r="R866" s="483"/>
      <c r="S866" s="483"/>
      <c r="T866" s="483"/>
      <c r="U866" s="483"/>
      <c r="V866" s="483"/>
    </row>
    <row r="867" spans="1:22" ht="15.75" customHeight="1">
      <c r="A867" s="479"/>
      <c r="B867" s="479"/>
      <c r="C867" s="479"/>
      <c r="D867" s="496"/>
      <c r="E867" s="496"/>
      <c r="F867" s="496"/>
      <c r="G867" s="496"/>
      <c r="H867" s="496"/>
      <c r="I867" s="496"/>
      <c r="J867" s="496"/>
      <c r="K867" s="496"/>
      <c r="L867" s="496"/>
      <c r="M867" s="483"/>
      <c r="N867" s="483"/>
      <c r="O867" s="483"/>
      <c r="P867" s="483"/>
      <c r="Q867" s="483"/>
      <c r="R867" s="483"/>
      <c r="S867" s="483"/>
      <c r="T867" s="483"/>
      <c r="U867" s="483"/>
      <c r="V867" s="483"/>
    </row>
    <row r="868" spans="1:22" ht="15.75" customHeight="1">
      <c r="A868" s="479"/>
      <c r="B868" s="479"/>
      <c r="C868" s="479"/>
      <c r="D868" s="496"/>
      <c r="E868" s="496"/>
      <c r="F868" s="496"/>
      <c r="G868" s="496"/>
      <c r="H868" s="496"/>
      <c r="I868" s="496"/>
      <c r="J868" s="496"/>
      <c r="K868" s="496"/>
      <c r="L868" s="496"/>
      <c r="M868" s="483"/>
      <c r="N868" s="483"/>
      <c r="O868" s="483"/>
      <c r="P868" s="483"/>
      <c r="Q868" s="483"/>
      <c r="R868" s="483"/>
      <c r="S868" s="483"/>
      <c r="T868" s="483"/>
      <c r="U868" s="483"/>
      <c r="V868" s="483"/>
    </row>
    <row r="869" spans="1:22" ht="15.75" customHeight="1">
      <c r="A869" s="479"/>
      <c r="B869" s="479"/>
      <c r="C869" s="479"/>
      <c r="D869" s="496"/>
      <c r="E869" s="496"/>
      <c r="F869" s="496"/>
      <c r="G869" s="496"/>
      <c r="H869" s="496"/>
      <c r="I869" s="496"/>
      <c r="J869" s="496"/>
      <c r="K869" s="496"/>
      <c r="L869" s="496"/>
      <c r="M869" s="483"/>
      <c r="N869" s="483"/>
      <c r="O869" s="483"/>
      <c r="P869" s="483"/>
      <c r="Q869" s="483"/>
      <c r="R869" s="483"/>
      <c r="S869" s="483"/>
      <c r="T869" s="483"/>
      <c r="U869" s="483"/>
      <c r="V869" s="483"/>
    </row>
    <row r="870" spans="1:22" ht="15.75" customHeight="1">
      <c r="A870" s="479"/>
      <c r="B870" s="479"/>
      <c r="C870" s="479"/>
      <c r="D870" s="496"/>
      <c r="E870" s="496"/>
      <c r="F870" s="496"/>
      <c r="G870" s="496"/>
      <c r="H870" s="496"/>
      <c r="I870" s="496"/>
      <c r="J870" s="496"/>
      <c r="K870" s="496"/>
      <c r="L870" s="496"/>
      <c r="M870" s="483"/>
      <c r="N870" s="483"/>
      <c r="O870" s="483"/>
      <c r="P870" s="483"/>
      <c r="Q870" s="483"/>
      <c r="R870" s="483"/>
      <c r="S870" s="483"/>
      <c r="T870" s="483"/>
      <c r="U870" s="483"/>
      <c r="V870" s="483"/>
    </row>
    <row r="871" spans="1:22" ht="15.75" customHeight="1">
      <c r="A871" s="479"/>
      <c r="B871" s="479"/>
      <c r="C871" s="479"/>
      <c r="D871" s="496"/>
      <c r="E871" s="496"/>
      <c r="F871" s="496"/>
      <c r="G871" s="496"/>
      <c r="H871" s="496"/>
      <c r="I871" s="496"/>
      <c r="J871" s="496"/>
      <c r="K871" s="496"/>
      <c r="L871" s="496"/>
      <c r="M871" s="483"/>
      <c r="N871" s="483"/>
      <c r="O871" s="483"/>
      <c r="P871" s="483"/>
      <c r="Q871" s="483"/>
      <c r="R871" s="483"/>
      <c r="S871" s="483"/>
      <c r="T871" s="483"/>
      <c r="U871" s="483"/>
      <c r="V871" s="483"/>
    </row>
    <row r="872" spans="1:22" ht="15.75" customHeight="1">
      <c r="A872" s="479"/>
      <c r="B872" s="479"/>
      <c r="C872" s="479"/>
      <c r="D872" s="496"/>
      <c r="E872" s="496"/>
      <c r="F872" s="496"/>
      <c r="G872" s="496"/>
      <c r="H872" s="496"/>
      <c r="I872" s="496"/>
      <c r="J872" s="496"/>
      <c r="K872" s="496"/>
      <c r="L872" s="496"/>
      <c r="M872" s="483"/>
      <c r="N872" s="483"/>
      <c r="O872" s="483"/>
      <c r="P872" s="483"/>
      <c r="Q872" s="483"/>
      <c r="R872" s="483"/>
      <c r="S872" s="483"/>
      <c r="T872" s="483"/>
      <c r="U872" s="483"/>
      <c r="V872" s="483"/>
    </row>
    <row r="873" spans="1:22" ht="15.75" customHeight="1">
      <c r="A873" s="479"/>
      <c r="B873" s="479"/>
      <c r="C873" s="479"/>
      <c r="D873" s="496"/>
      <c r="E873" s="496"/>
      <c r="F873" s="496"/>
      <c r="G873" s="496"/>
      <c r="H873" s="496"/>
      <c r="I873" s="496"/>
      <c r="J873" s="496"/>
      <c r="K873" s="496"/>
      <c r="L873" s="496"/>
      <c r="M873" s="483"/>
      <c r="N873" s="483"/>
      <c r="O873" s="483"/>
      <c r="P873" s="483"/>
      <c r="Q873" s="483"/>
      <c r="R873" s="483"/>
      <c r="S873" s="483"/>
      <c r="T873" s="483"/>
      <c r="U873" s="483"/>
      <c r="V873" s="483"/>
    </row>
    <row r="874" spans="1:22" ht="15.75" customHeight="1">
      <c r="A874" s="479"/>
      <c r="B874" s="479"/>
      <c r="C874" s="479"/>
      <c r="D874" s="496"/>
      <c r="E874" s="496"/>
      <c r="F874" s="496"/>
      <c r="G874" s="496"/>
      <c r="H874" s="496"/>
      <c r="I874" s="496"/>
      <c r="J874" s="496"/>
      <c r="K874" s="496"/>
      <c r="L874" s="496"/>
      <c r="M874" s="483"/>
      <c r="N874" s="483"/>
      <c r="O874" s="483"/>
      <c r="P874" s="483"/>
      <c r="Q874" s="483"/>
      <c r="R874" s="483"/>
      <c r="S874" s="483"/>
      <c r="T874" s="483"/>
      <c r="U874" s="483"/>
      <c r="V874" s="483"/>
    </row>
    <row r="875" spans="1:22" ht="15.75" customHeight="1">
      <c r="A875" s="479"/>
      <c r="B875" s="479"/>
      <c r="C875" s="479"/>
      <c r="D875" s="496"/>
      <c r="E875" s="496"/>
      <c r="F875" s="496"/>
      <c r="G875" s="496"/>
      <c r="H875" s="496"/>
      <c r="I875" s="496"/>
      <c r="J875" s="496"/>
      <c r="K875" s="496"/>
      <c r="L875" s="496"/>
      <c r="M875" s="483"/>
      <c r="N875" s="483"/>
      <c r="O875" s="483"/>
      <c r="P875" s="483"/>
      <c r="Q875" s="483"/>
      <c r="R875" s="483"/>
      <c r="S875" s="483"/>
      <c r="T875" s="483"/>
      <c r="U875" s="483"/>
      <c r="V875" s="483"/>
    </row>
    <row r="876" spans="1:22" ht="15.75" customHeight="1">
      <c r="A876" s="479"/>
      <c r="B876" s="479"/>
      <c r="C876" s="479"/>
      <c r="D876" s="496"/>
      <c r="E876" s="496"/>
      <c r="F876" s="496"/>
      <c r="G876" s="496"/>
      <c r="H876" s="496"/>
      <c r="I876" s="496"/>
      <c r="J876" s="496"/>
      <c r="K876" s="496"/>
      <c r="L876" s="496"/>
      <c r="M876" s="483"/>
      <c r="N876" s="483"/>
      <c r="O876" s="483"/>
      <c r="P876" s="483"/>
      <c r="Q876" s="483"/>
      <c r="R876" s="483"/>
      <c r="S876" s="483"/>
      <c r="T876" s="483"/>
      <c r="U876" s="483"/>
      <c r="V876" s="483"/>
    </row>
    <row r="877" spans="1:22" ht="15.75" customHeight="1">
      <c r="A877" s="479"/>
      <c r="B877" s="479"/>
      <c r="C877" s="479"/>
      <c r="D877" s="496"/>
      <c r="E877" s="496"/>
      <c r="F877" s="496"/>
      <c r="G877" s="496"/>
      <c r="H877" s="496"/>
      <c r="I877" s="496"/>
      <c r="J877" s="496"/>
      <c r="K877" s="496"/>
      <c r="L877" s="496"/>
      <c r="M877" s="483"/>
      <c r="N877" s="483"/>
      <c r="O877" s="483"/>
      <c r="P877" s="483"/>
      <c r="Q877" s="483"/>
      <c r="R877" s="483"/>
      <c r="S877" s="483"/>
      <c r="T877" s="483"/>
      <c r="U877" s="483"/>
      <c r="V877" s="483"/>
    </row>
    <row r="878" spans="1:22" ht="15.75" customHeight="1">
      <c r="A878" s="479"/>
      <c r="B878" s="479"/>
      <c r="C878" s="479"/>
      <c r="D878" s="496"/>
      <c r="E878" s="496"/>
      <c r="F878" s="496"/>
      <c r="G878" s="496"/>
      <c r="H878" s="496"/>
      <c r="I878" s="496"/>
      <c r="J878" s="496"/>
      <c r="K878" s="496"/>
      <c r="L878" s="496"/>
      <c r="M878" s="483"/>
      <c r="N878" s="483"/>
      <c r="O878" s="483"/>
      <c r="P878" s="483"/>
      <c r="Q878" s="483"/>
      <c r="R878" s="483"/>
      <c r="S878" s="483"/>
      <c r="T878" s="483"/>
      <c r="U878" s="483"/>
      <c r="V878" s="483"/>
    </row>
    <row r="879" spans="1:22" ht="15.75" customHeight="1">
      <c r="A879" s="479"/>
      <c r="B879" s="479"/>
      <c r="C879" s="479"/>
      <c r="D879" s="496"/>
      <c r="E879" s="496"/>
      <c r="F879" s="496"/>
      <c r="G879" s="496"/>
      <c r="H879" s="496"/>
      <c r="I879" s="496"/>
      <c r="J879" s="496"/>
      <c r="K879" s="496"/>
      <c r="L879" s="496"/>
      <c r="M879" s="483"/>
      <c r="N879" s="483"/>
      <c r="O879" s="483"/>
      <c r="P879" s="483"/>
      <c r="Q879" s="483"/>
      <c r="R879" s="483"/>
      <c r="S879" s="483"/>
      <c r="T879" s="483"/>
      <c r="U879" s="483"/>
      <c r="V879" s="483"/>
    </row>
    <row r="880" spans="1:22" ht="15.75" customHeight="1">
      <c r="A880" s="479"/>
      <c r="B880" s="479"/>
      <c r="C880" s="479"/>
      <c r="D880" s="496"/>
      <c r="E880" s="496"/>
      <c r="F880" s="496"/>
      <c r="G880" s="496"/>
      <c r="H880" s="496"/>
      <c r="I880" s="496"/>
      <c r="J880" s="496"/>
      <c r="K880" s="496"/>
      <c r="L880" s="496"/>
      <c r="M880" s="483"/>
      <c r="N880" s="483"/>
      <c r="O880" s="483"/>
      <c r="P880" s="483"/>
      <c r="Q880" s="483"/>
      <c r="R880" s="483"/>
      <c r="S880" s="483"/>
      <c r="T880" s="483"/>
      <c r="U880" s="483"/>
      <c r="V880" s="483"/>
    </row>
    <row r="881" spans="1:22" ht="15.75" customHeight="1">
      <c r="A881" s="479"/>
      <c r="B881" s="479"/>
      <c r="C881" s="479"/>
      <c r="D881" s="496"/>
      <c r="E881" s="496"/>
      <c r="F881" s="496"/>
      <c r="G881" s="496"/>
      <c r="H881" s="496"/>
      <c r="I881" s="496"/>
      <c r="J881" s="496"/>
      <c r="K881" s="496"/>
      <c r="L881" s="496"/>
      <c r="M881" s="483"/>
      <c r="N881" s="483"/>
      <c r="O881" s="483"/>
      <c r="P881" s="483"/>
      <c r="Q881" s="483"/>
      <c r="R881" s="483"/>
      <c r="S881" s="483"/>
      <c r="T881" s="483"/>
      <c r="U881" s="483"/>
      <c r="V881" s="483"/>
    </row>
    <row r="882" spans="1:22" ht="15.75" customHeight="1">
      <c r="A882" s="479"/>
      <c r="B882" s="479"/>
      <c r="C882" s="479"/>
      <c r="D882" s="496"/>
      <c r="E882" s="496"/>
      <c r="F882" s="496"/>
      <c r="G882" s="496"/>
      <c r="H882" s="496"/>
      <c r="I882" s="496"/>
      <c r="J882" s="496"/>
      <c r="K882" s="496"/>
      <c r="L882" s="496"/>
      <c r="M882" s="483"/>
      <c r="N882" s="483"/>
      <c r="O882" s="483"/>
      <c r="P882" s="483"/>
      <c r="Q882" s="483"/>
      <c r="R882" s="483"/>
      <c r="S882" s="483"/>
      <c r="T882" s="483"/>
      <c r="U882" s="483"/>
      <c r="V882" s="483"/>
    </row>
    <row r="883" spans="1:22" ht="15.75" customHeight="1">
      <c r="A883" s="479"/>
      <c r="B883" s="479"/>
      <c r="C883" s="479"/>
      <c r="D883" s="496"/>
      <c r="E883" s="496"/>
      <c r="F883" s="496"/>
      <c r="G883" s="496"/>
      <c r="H883" s="496"/>
      <c r="I883" s="496"/>
      <c r="J883" s="496"/>
      <c r="K883" s="496"/>
      <c r="L883" s="496"/>
      <c r="M883" s="483"/>
      <c r="N883" s="483"/>
      <c r="O883" s="483"/>
      <c r="P883" s="483"/>
      <c r="Q883" s="483"/>
      <c r="R883" s="483"/>
      <c r="S883" s="483"/>
      <c r="T883" s="483"/>
      <c r="U883" s="483"/>
      <c r="V883" s="483"/>
    </row>
    <row r="884" spans="1:22" ht="15.75" customHeight="1">
      <c r="A884" s="479"/>
      <c r="B884" s="479"/>
      <c r="C884" s="479"/>
      <c r="D884" s="496"/>
      <c r="E884" s="496"/>
      <c r="F884" s="496"/>
      <c r="G884" s="496"/>
      <c r="H884" s="496"/>
      <c r="I884" s="496"/>
      <c r="J884" s="496"/>
      <c r="K884" s="496"/>
      <c r="L884" s="496"/>
      <c r="M884" s="483"/>
      <c r="N884" s="483"/>
      <c r="O884" s="483"/>
      <c r="P884" s="483"/>
      <c r="Q884" s="483"/>
      <c r="R884" s="483"/>
      <c r="S884" s="483"/>
      <c r="T884" s="483"/>
      <c r="U884" s="483"/>
      <c r="V884" s="483"/>
    </row>
    <row r="885" spans="1:22" ht="15.75" customHeight="1">
      <c r="A885" s="479"/>
      <c r="B885" s="479"/>
      <c r="C885" s="479"/>
      <c r="D885" s="496"/>
      <c r="E885" s="496"/>
      <c r="F885" s="496"/>
      <c r="G885" s="496"/>
      <c r="H885" s="496"/>
      <c r="I885" s="496"/>
      <c r="J885" s="496"/>
      <c r="K885" s="496"/>
      <c r="L885" s="496"/>
      <c r="M885" s="483"/>
      <c r="N885" s="483"/>
      <c r="O885" s="483"/>
      <c r="P885" s="483"/>
      <c r="Q885" s="483"/>
      <c r="R885" s="483"/>
      <c r="S885" s="483"/>
      <c r="T885" s="483"/>
      <c r="U885" s="483"/>
      <c r="V885" s="483"/>
    </row>
    <row r="886" spans="1:22" ht="15.75" customHeight="1">
      <c r="A886" s="479"/>
      <c r="B886" s="479"/>
      <c r="C886" s="479"/>
      <c r="D886" s="496"/>
      <c r="E886" s="496"/>
      <c r="F886" s="496"/>
      <c r="G886" s="496"/>
      <c r="H886" s="496"/>
      <c r="I886" s="496"/>
      <c r="J886" s="496"/>
      <c r="K886" s="496"/>
      <c r="L886" s="496"/>
      <c r="M886" s="483"/>
      <c r="N886" s="483"/>
      <c r="O886" s="483"/>
      <c r="P886" s="483"/>
      <c r="Q886" s="483"/>
      <c r="R886" s="483"/>
      <c r="S886" s="483"/>
      <c r="T886" s="483"/>
      <c r="U886" s="483"/>
      <c r="V886" s="483"/>
    </row>
    <row r="887" spans="1:22" ht="15.75" customHeight="1">
      <c r="A887" s="479"/>
      <c r="B887" s="479"/>
      <c r="C887" s="479"/>
      <c r="D887" s="496"/>
      <c r="E887" s="496"/>
      <c r="F887" s="496"/>
      <c r="G887" s="496"/>
      <c r="H887" s="496"/>
      <c r="I887" s="496"/>
      <c r="J887" s="496"/>
      <c r="K887" s="496"/>
      <c r="L887" s="496"/>
      <c r="M887" s="483"/>
      <c r="N887" s="483"/>
      <c r="O887" s="483"/>
      <c r="P887" s="483"/>
      <c r="Q887" s="483"/>
      <c r="R887" s="483"/>
      <c r="S887" s="483"/>
      <c r="T887" s="483"/>
      <c r="U887" s="483"/>
      <c r="V887" s="483"/>
    </row>
    <row r="888" spans="1:22" ht="15.75" customHeight="1">
      <c r="A888" s="479"/>
      <c r="B888" s="479"/>
      <c r="C888" s="479"/>
      <c r="D888" s="496"/>
      <c r="E888" s="496"/>
      <c r="F888" s="496"/>
      <c r="G888" s="496"/>
      <c r="H888" s="496"/>
      <c r="I888" s="496"/>
      <c r="J888" s="496"/>
      <c r="K888" s="496"/>
      <c r="L888" s="496"/>
      <c r="M888" s="483"/>
      <c r="N888" s="483"/>
      <c r="O888" s="483"/>
      <c r="P888" s="483"/>
      <c r="Q888" s="483"/>
      <c r="R888" s="483"/>
      <c r="S888" s="483"/>
      <c r="T888" s="483"/>
      <c r="U888" s="483"/>
      <c r="V888" s="483"/>
    </row>
    <row r="889" spans="1:22" ht="15.75" customHeight="1">
      <c r="A889" s="479"/>
      <c r="B889" s="479"/>
      <c r="C889" s="479"/>
      <c r="D889" s="496"/>
      <c r="E889" s="496"/>
      <c r="F889" s="496"/>
      <c r="G889" s="496"/>
      <c r="H889" s="496"/>
      <c r="I889" s="496"/>
      <c r="J889" s="496"/>
      <c r="K889" s="496"/>
      <c r="L889" s="496"/>
      <c r="M889" s="483"/>
      <c r="N889" s="483"/>
      <c r="O889" s="483"/>
      <c r="P889" s="483"/>
      <c r="Q889" s="483"/>
      <c r="R889" s="483"/>
      <c r="S889" s="483"/>
      <c r="T889" s="483"/>
      <c r="U889" s="483"/>
      <c r="V889" s="483"/>
    </row>
    <row r="890" spans="1:22" ht="15.75" customHeight="1">
      <c r="A890" s="479"/>
      <c r="B890" s="479"/>
      <c r="C890" s="479"/>
      <c r="D890" s="496"/>
      <c r="E890" s="496"/>
      <c r="F890" s="496"/>
      <c r="G890" s="496"/>
      <c r="H890" s="496"/>
      <c r="I890" s="496"/>
      <c r="J890" s="496"/>
      <c r="K890" s="496"/>
      <c r="L890" s="496"/>
      <c r="M890" s="483"/>
      <c r="N890" s="483"/>
      <c r="O890" s="483"/>
      <c r="P890" s="483"/>
      <c r="Q890" s="483"/>
      <c r="R890" s="483"/>
      <c r="S890" s="483"/>
      <c r="T890" s="483"/>
      <c r="U890" s="483"/>
      <c r="V890" s="483"/>
    </row>
    <row r="891" spans="1:22" ht="15.75" customHeight="1">
      <c r="A891" s="479"/>
      <c r="B891" s="479"/>
      <c r="C891" s="479"/>
      <c r="D891" s="496"/>
      <c r="E891" s="496"/>
      <c r="F891" s="496"/>
      <c r="G891" s="496"/>
      <c r="H891" s="496"/>
      <c r="I891" s="496"/>
      <c r="J891" s="496"/>
      <c r="K891" s="496"/>
      <c r="L891" s="496"/>
      <c r="M891" s="483"/>
      <c r="N891" s="483"/>
      <c r="O891" s="483"/>
      <c r="P891" s="483"/>
      <c r="Q891" s="483"/>
      <c r="R891" s="483"/>
      <c r="S891" s="483"/>
      <c r="T891" s="483"/>
      <c r="U891" s="483"/>
      <c r="V891" s="483"/>
    </row>
    <row r="892" spans="1:22" ht="15.75" customHeight="1">
      <c r="A892" s="479"/>
      <c r="B892" s="479"/>
      <c r="C892" s="479"/>
      <c r="D892" s="496"/>
      <c r="E892" s="496"/>
      <c r="F892" s="496"/>
      <c r="G892" s="496"/>
      <c r="H892" s="496"/>
      <c r="I892" s="496"/>
      <c r="J892" s="496"/>
      <c r="K892" s="496"/>
      <c r="L892" s="496"/>
      <c r="M892" s="483"/>
      <c r="N892" s="483"/>
      <c r="O892" s="483"/>
      <c r="P892" s="483"/>
      <c r="Q892" s="483"/>
      <c r="R892" s="483"/>
      <c r="S892" s="483"/>
      <c r="T892" s="483"/>
      <c r="U892" s="483"/>
      <c r="V892" s="483"/>
    </row>
    <row r="893" spans="1:22" ht="15.75" customHeight="1">
      <c r="A893" s="479"/>
      <c r="B893" s="479"/>
      <c r="C893" s="479"/>
      <c r="D893" s="496"/>
      <c r="E893" s="496"/>
      <c r="F893" s="496"/>
      <c r="G893" s="496"/>
      <c r="H893" s="496"/>
      <c r="I893" s="496"/>
      <c r="J893" s="496"/>
      <c r="K893" s="496"/>
      <c r="L893" s="496"/>
      <c r="M893" s="483"/>
      <c r="N893" s="483"/>
      <c r="O893" s="483"/>
      <c r="P893" s="483"/>
      <c r="Q893" s="483"/>
      <c r="R893" s="483"/>
      <c r="S893" s="483"/>
      <c r="T893" s="483"/>
      <c r="U893" s="483"/>
      <c r="V893" s="483"/>
    </row>
    <row r="894" spans="1:22" ht="15.75" customHeight="1">
      <c r="A894" s="479"/>
      <c r="B894" s="479"/>
      <c r="C894" s="479"/>
      <c r="D894" s="496"/>
      <c r="E894" s="496"/>
      <c r="F894" s="496"/>
      <c r="G894" s="496"/>
      <c r="H894" s="496"/>
      <c r="I894" s="496"/>
      <c r="J894" s="496"/>
      <c r="K894" s="496"/>
      <c r="L894" s="496"/>
      <c r="M894" s="483"/>
      <c r="N894" s="483"/>
      <c r="O894" s="483"/>
      <c r="P894" s="483"/>
      <c r="Q894" s="483"/>
      <c r="R894" s="483"/>
      <c r="S894" s="483"/>
      <c r="T894" s="483"/>
      <c r="U894" s="483"/>
      <c r="V894" s="483"/>
    </row>
    <row r="895" spans="1:22" ht="15.75" customHeight="1">
      <c r="A895" s="479"/>
      <c r="B895" s="479"/>
      <c r="C895" s="479"/>
      <c r="D895" s="496"/>
      <c r="E895" s="496"/>
      <c r="F895" s="496"/>
      <c r="G895" s="496"/>
      <c r="H895" s="496"/>
      <c r="I895" s="496"/>
      <c r="J895" s="496"/>
      <c r="K895" s="496"/>
      <c r="L895" s="496"/>
      <c r="M895" s="483"/>
      <c r="N895" s="483"/>
      <c r="O895" s="483"/>
      <c r="P895" s="483"/>
      <c r="Q895" s="483"/>
      <c r="R895" s="483"/>
      <c r="S895" s="483"/>
      <c r="T895" s="483"/>
      <c r="U895" s="483"/>
      <c r="V895" s="483"/>
    </row>
    <row r="896" spans="1:22" ht="15.75" customHeight="1">
      <c r="A896" s="479"/>
      <c r="B896" s="479"/>
      <c r="C896" s="479"/>
      <c r="D896" s="496"/>
      <c r="E896" s="496"/>
      <c r="F896" s="496"/>
      <c r="G896" s="496"/>
      <c r="H896" s="496"/>
      <c r="I896" s="496"/>
      <c r="J896" s="496"/>
      <c r="K896" s="496"/>
      <c r="L896" s="496"/>
      <c r="M896" s="483"/>
      <c r="N896" s="483"/>
      <c r="O896" s="483"/>
      <c r="P896" s="483"/>
      <c r="Q896" s="483"/>
      <c r="R896" s="483"/>
      <c r="S896" s="483"/>
      <c r="T896" s="483"/>
      <c r="U896" s="483"/>
      <c r="V896" s="483"/>
    </row>
    <row r="897" spans="1:22" ht="15.75" customHeight="1">
      <c r="A897" s="479"/>
      <c r="B897" s="479"/>
      <c r="C897" s="479"/>
      <c r="D897" s="496"/>
      <c r="E897" s="496"/>
      <c r="F897" s="496"/>
      <c r="G897" s="496"/>
      <c r="H897" s="496"/>
      <c r="I897" s="496"/>
      <c r="J897" s="496"/>
      <c r="K897" s="496"/>
      <c r="L897" s="496"/>
      <c r="M897" s="483"/>
      <c r="N897" s="483"/>
      <c r="O897" s="483"/>
      <c r="P897" s="483"/>
      <c r="Q897" s="483"/>
      <c r="R897" s="483"/>
      <c r="S897" s="483"/>
      <c r="T897" s="483"/>
      <c r="U897" s="483"/>
      <c r="V897" s="483"/>
    </row>
    <row r="898" spans="1:22" ht="15.75" customHeight="1">
      <c r="A898" s="479"/>
      <c r="B898" s="479"/>
      <c r="C898" s="479"/>
      <c r="D898" s="496"/>
      <c r="E898" s="496"/>
      <c r="F898" s="496"/>
      <c r="G898" s="496"/>
      <c r="H898" s="496"/>
      <c r="I898" s="496"/>
      <c r="J898" s="496"/>
      <c r="K898" s="496"/>
      <c r="L898" s="496"/>
      <c r="M898" s="483"/>
      <c r="N898" s="483"/>
      <c r="O898" s="483"/>
      <c r="P898" s="483"/>
      <c r="Q898" s="483"/>
      <c r="R898" s="483"/>
      <c r="S898" s="483"/>
      <c r="T898" s="483"/>
      <c r="U898" s="483"/>
      <c r="V898" s="483"/>
    </row>
    <row r="899" spans="1:22" ht="15.75" customHeight="1">
      <c r="A899" s="479"/>
      <c r="B899" s="479"/>
      <c r="C899" s="479"/>
      <c r="D899" s="496"/>
      <c r="E899" s="496"/>
      <c r="F899" s="496"/>
      <c r="G899" s="496"/>
      <c r="H899" s="496"/>
      <c r="I899" s="496"/>
      <c r="J899" s="496"/>
      <c r="K899" s="496"/>
      <c r="L899" s="496"/>
      <c r="M899" s="483"/>
      <c r="N899" s="483"/>
      <c r="O899" s="483"/>
      <c r="P899" s="483"/>
      <c r="Q899" s="483"/>
      <c r="R899" s="483"/>
      <c r="S899" s="483"/>
      <c r="T899" s="483"/>
      <c r="U899" s="483"/>
      <c r="V899" s="483"/>
    </row>
    <row r="900" spans="1:22" ht="15.75" customHeight="1">
      <c r="A900" s="479"/>
      <c r="B900" s="479"/>
      <c r="C900" s="479"/>
      <c r="D900" s="496"/>
      <c r="E900" s="496"/>
      <c r="F900" s="496"/>
      <c r="G900" s="496"/>
      <c r="H900" s="496"/>
      <c r="I900" s="496"/>
      <c r="J900" s="496"/>
      <c r="K900" s="496"/>
      <c r="L900" s="496"/>
      <c r="M900" s="483"/>
      <c r="N900" s="483"/>
      <c r="O900" s="483"/>
      <c r="P900" s="483"/>
      <c r="Q900" s="483"/>
      <c r="R900" s="483"/>
      <c r="S900" s="483"/>
      <c r="T900" s="483"/>
      <c r="U900" s="483"/>
      <c r="V900" s="483"/>
    </row>
    <row r="901" spans="1:22" ht="15.75" customHeight="1">
      <c r="A901" s="479"/>
      <c r="B901" s="479"/>
      <c r="C901" s="479"/>
      <c r="D901" s="496"/>
      <c r="E901" s="496"/>
      <c r="F901" s="496"/>
      <c r="G901" s="496"/>
      <c r="H901" s="496"/>
      <c r="I901" s="496"/>
      <c r="J901" s="496"/>
      <c r="K901" s="496"/>
      <c r="L901" s="496"/>
      <c r="M901" s="483"/>
      <c r="N901" s="483"/>
      <c r="O901" s="483"/>
      <c r="P901" s="483"/>
      <c r="Q901" s="483"/>
      <c r="R901" s="483"/>
      <c r="S901" s="483"/>
      <c r="T901" s="483"/>
      <c r="U901" s="483"/>
      <c r="V901" s="483"/>
    </row>
    <row r="902" spans="1:22" ht="15.75" customHeight="1">
      <c r="A902" s="479"/>
      <c r="B902" s="479"/>
      <c r="C902" s="479"/>
      <c r="D902" s="496"/>
      <c r="E902" s="496"/>
      <c r="F902" s="496"/>
      <c r="G902" s="496"/>
      <c r="H902" s="496"/>
      <c r="I902" s="496"/>
      <c r="J902" s="496"/>
      <c r="K902" s="496"/>
      <c r="L902" s="496"/>
      <c r="M902" s="483"/>
      <c r="N902" s="483"/>
      <c r="O902" s="483"/>
      <c r="P902" s="483"/>
      <c r="Q902" s="483"/>
      <c r="R902" s="483"/>
      <c r="S902" s="483"/>
      <c r="T902" s="483"/>
      <c r="U902" s="483"/>
      <c r="V902" s="483"/>
    </row>
    <row r="903" spans="1:22" ht="15.75" customHeight="1">
      <c r="A903" s="479"/>
      <c r="B903" s="479"/>
      <c r="C903" s="479"/>
      <c r="D903" s="496"/>
      <c r="E903" s="496"/>
      <c r="F903" s="496"/>
      <c r="G903" s="496"/>
      <c r="H903" s="496"/>
      <c r="I903" s="496"/>
      <c r="J903" s="496"/>
      <c r="K903" s="496"/>
      <c r="L903" s="496"/>
      <c r="M903" s="483"/>
      <c r="N903" s="483"/>
      <c r="O903" s="483"/>
      <c r="P903" s="483"/>
      <c r="Q903" s="483"/>
      <c r="R903" s="483"/>
      <c r="S903" s="483"/>
      <c r="T903" s="483"/>
      <c r="U903" s="483"/>
      <c r="V903" s="483"/>
    </row>
    <row r="904" spans="1:22" ht="15.75" customHeight="1">
      <c r="A904" s="479"/>
      <c r="B904" s="479"/>
      <c r="C904" s="479"/>
      <c r="D904" s="496"/>
      <c r="E904" s="496"/>
      <c r="F904" s="496"/>
      <c r="G904" s="496"/>
      <c r="H904" s="496"/>
      <c r="I904" s="496"/>
      <c r="J904" s="496"/>
      <c r="K904" s="496"/>
      <c r="L904" s="496"/>
      <c r="M904" s="483"/>
      <c r="N904" s="483"/>
      <c r="O904" s="483"/>
      <c r="P904" s="483"/>
      <c r="Q904" s="483"/>
      <c r="R904" s="483"/>
      <c r="S904" s="483"/>
      <c r="T904" s="483"/>
      <c r="U904" s="483"/>
      <c r="V904" s="483"/>
    </row>
    <row r="905" spans="1:22" ht="15.75" customHeight="1">
      <c r="A905" s="479"/>
      <c r="B905" s="479"/>
      <c r="C905" s="479"/>
      <c r="D905" s="496"/>
      <c r="E905" s="496"/>
      <c r="F905" s="496"/>
      <c r="G905" s="496"/>
      <c r="H905" s="496"/>
      <c r="I905" s="496"/>
      <c r="J905" s="496"/>
      <c r="K905" s="496"/>
      <c r="L905" s="496"/>
      <c r="M905" s="483"/>
      <c r="N905" s="483"/>
      <c r="O905" s="483"/>
      <c r="P905" s="483"/>
      <c r="Q905" s="483"/>
      <c r="R905" s="483"/>
      <c r="S905" s="483"/>
      <c r="T905" s="483"/>
      <c r="U905" s="483"/>
      <c r="V905" s="483"/>
    </row>
    <row r="906" spans="1:22" ht="15.75" customHeight="1">
      <c r="A906" s="479"/>
      <c r="B906" s="479"/>
      <c r="C906" s="479"/>
      <c r="D906" s="496"/>
      <c r="E906" s="496"/>
      <c r="F906" s="496"/>
      <c r="G906" s="496"/>
      <c r="H906" s="496"/>
      <c r="I906" s="496"/>
      <c r="J906" s="496"/>
      <c r="K906" s="496"/>
      <c r="L906" s="496"/>
      <c r="M906" s="483"/>
      <c r="N906" s="483"/>
      <c r="O906" s="483"/>
      <c r="P906" s="483"/>
      <c r="Q906" s="483"/>
      <c r="R906" s="483"/>
      <c r="S906" s="483"/>
      <c r="T906" s="483"/>
      <c r="U906" s="483"/>
      <c r="V906" s="483"/>
    </row>
    <row r="907" spans="1:22" ht="15.75" customHeight="1">
      <c r="A907" s="479"/>
      <c r="B907" s="479"/>
      <c r="C907" s="479"/>
      <c r="D907" s="496"/>
      <c r="E907" s="496"/>
      <c r="F907" s="496"/>
      <c r="G907" s="496"/>
      <c r="H907" s="496"/>
      <c r="I907" s="496"/>
      <c r="J907" s="496"/>
      <c r="K907" s="496"/>
      <c r="L907" s="496"/>
      <c r="M907" s="483"/>
      <c r="N907" s="483"/>
      <c r="O907" s="483"/>
      <c r="P907" s="483"/>
      <c r="Q907" s="483"/>
      <c r="R907" s="483"/>
      <c r="S907" s="483"/>
      <c r="T907" s="483"/>
      <c r="U907" s="483"/>
      <c r="V907" s="483"/>
    </row>
    <row r="908" spans="1:22" ht="15.75" customHeight="1">
      <c r="A908" s="479"/>
      <c r="B908" s="479"/>
      <c r="C908" s="479"/>
      <c r="D908" s="496"/>
      <c r="E908" s="496"/>
      <c r="F908" s="496"/>
      <c r="G908" s="496"/>
      <c r="H908" s="496"/>
      <c r="I908" s="496"/>
      <c r="J908" s="496"/>
      <c r="K908" s="496"/>
      <c r="L908" s="496"/>
      <c r="M908" s="483"/>
      <c r="N908" s="483"/>
      <c r="O908" s="483"/>
      <c r="P908" s="483"/>
      <c r="Q908" s="483"/>
      <c r="R908" s="483"/>
      <c r="S908" s="483"/>
      <c r="T908" s="483"/>
      <c r="U908" s="483"/>
      <c r="V908" s="483"/>
    </row>
    <row r="909" spans="1:22" ht="15.75" customHeight="1">
      <c r="A909" s="479"/>
      <c r="B909" s="479"/>
      <c r="C909" s="479"/>
      <c r="D909" s="496"/>
      <c r="E909" s="496"/>
      <c r="F909" s="496"/>
      <c r="G909" s="496"/>
      <c r="H909" s="496"/>
      <c r="I909" s="496"/>
      <c r="J909" s="496"/>
      <c r="K909" s="496"/>
      <c r="L909" s="496"/>
      <c r="M909" s="483"/>
      <c r="N909" s="483"/>
      <c r="O909" s="483"/>
      <c r="P909" s="483"/>
      <c r="Q909" s="483"/>
      <c r="R909" s="483"/>
      <c r="S909" s="483"/>
      <c r="T909" s="483"/>
      <c r="U909" s="483"/>
      <c r="V909" s="483"/>
    </row>
    <row r="910" spans="1:22" ht="15.75" customHeight="1">
      <c r="A910" s="479"/>
      <c r="B910" s="479"/>
      <c r="C910" s="479"/>
      <c r="D910" s="496"/>
      <c r="E910" s="496"/>
      <c r="F910" s="496"/>
      <c r="G910" s="496"/>
      <c r="H910" s="496"/>
      <c r="I910" s="496"/>
      <c r="J910" s="496"/>
      <c r="K910" s="496"/>
      <c r="L910" s="496"/>
      <c r="M910" s="483"/>
      <c r="N910" s="483"/>
      <c r="O910" s="483"/>
      <c r="P910" s="483"/>
      <c r="Q910" s="483"/>
      <c r="R910" s="483"/>
      <c r="S910" s="483"/>
      <c r="T910" s="483"/>
      <c r="U910" s="483"/>
      <c r="V910" s="483"/>
    </row>
    <row r="911" spans="1:22" ht="15.75" customHeight="1">
      <c r="A911" s="479"/>
      <c r="B911" s="479"/>
      <c r="C911" s="479"/>
      <c r="D911" s="496"/>
      <c r="E911" s="496"/>
      <c r="F911" s="496"/>
      <c r="G911" s="496"/>
      <c r="H911" s="496"/>
      <c r="I911" s="496"/>
      <c r="J911" s="496"/>
      <c r="K911" s="496"/>
      <c r="L911" s="496"/>
      <c r="M911" s="483"/>
      <c r="N911" s="483"/>
      <c r="O911" s="483"/>
      <c r="P911" s="483"/>
      <c r="Q911" s="483"/>
      <c r="R911" s="483"/>
      <c r="S911" s="483"/>
      <c r="T911" s="483"/>
      <c r="U911" s="483"/>
      <c r="V911" s="483"/>
    </row>
    <row r="912" spans="1:22" ht="15.75" customHeight="1">
      <c r="A912" s="479"/>
      <c r="B912" s="479"/>
      <c r="C912" s="479"/>
      <c r="D912" s="496"/>
      <c r="E912" s="496"/>
      <c r="F912" s="496"/>
      <c r="G912" s="496"/>
      <c r="H912" s="496"/>
      <c r="I912" s="496"/>
      <c r="J912" s="496"/>
      <c r="K912" s="496"/>
      <c r="L912" s="496"/>
      <c r="M912" s="483"/>
      <c r="N912" s="483"/>
      <c r="O912" s="483"/>
      <c r="P912" s="483"/>
      <c r="Q912" s="483"/>
      <c r="R912" s="483"/>
      <c r="S912" s="483"/>
      <c r="T912" s="483"/>
      <c r="U912" s="483"/>
      <c r="V912" s="483"/>
    </row>
    <row r="913" spans="1:22" ht="15.75" customHeight="1">
      <c r="A913" s="479"/>
      <c r="B913" s="479"/>
      <c r="C913" s="479"/>
      <c r="D913" s="496"/>
      <c r="E913" s="496"/>
      <c r="F913" s="496"/>
      <c r="G913" s="496"/>
      <c r="H913" s="496"/>
      <c r="I913" s="496"/>
      <c r="J913" s="496"/>
      <c r="K913" s="496"/>
      <c r="L913" s="496"/>
      <c r="M913" s="483"/>
      <c r="N913" s="483"/>
      <c r="O913" s="483"/>
      <c r="P913" s="483"/>
      <c r="Q913" s="483"/>
      <c r="R913" s="483"/>
      <c r="S913" s="483"/>
      <c r="T913" s="483"/>
      <c r="U913" s="483"/>
      <c r="V913" s="483"/>
    </row>
    <row r="914" spans="1:22" ht="15.75" customHeight="1">
      <c r="A914" s="479"/>
      <c r="B914" s="479"/>
      <c r="C914" s="479"/>
      <c r="D914" s="496"/>
      <c r="E914" s="496"/>
      <c r="F914" s="496"/>
      <c r="G914" s="496"/>
      <c r="H914" s="496"/>
      <c r="I914" s="496"/>
      <c r="J914" s="496"/>
      <c r="K914" s="496"/>
      <c r="L914" s="496"/>
      <c r="M914" s="483"/>
      <c r="N914" s="483"/>
      <c r="O914" s="483"/>
      <c r="P914" s="483"/>
      <c r="Q914" s="483"/>
      <c r="R914" s="483"/>
      <c r="S914" s="483"/>
      <c r="T914" s="483"/>
      <c r="U914" s="483"/>
      <c r="V914" s="483"/>
    </row>
    <row r="915" spans="1:22" ht="15.75" customHeight="1">
      <c r="A915" s="479"/>
      <c r="B915" s="479"/>
      <c r="C915" s="479"/>
      <c r="D915" s="496"/>
      <c r="E915" s="496"/>
      <c r="F915" s="496"/>
      <c r="G915" s="496"/>
      <c r="H915" s="496"/>
      <c r="I915" s="496"/>
      <c r="J915" s="496"/>
      <c r="K915" s="496"/>
      <c r="L915" s="496"/>
      <c r="M915" s="483"/>
      <c r="N915" s="483"/>
      <c r="O915" s="483"/>
      <c r="P915" s="483"/>
      <c r="Q915" s="483"/>
      <c r="R915" s="483"/>
      <c r="S915" s="483"/>
      <c r="T915" s="483"/>
      <c r="U915" s="483"/>
      <c r="V915" s="483"/>
    </row>
    <row r="916" spans="1:22" ht="15.75" customHeight="1">
      <c r="A916" s="479"/>
      <c r="B916" s="479"/>
      <c r="C916" s="479"/>
      <c r="D916" s="496"/>
      <c r="E916" s="496"/>
      <c r="F916" s="496"/>
      <c r="G916" s="496"/>
      <c r="H916" s="496"/>
      <c r="I916" s="496"/>
      <c r="J916" s="496"/>
      <c r="K916" s="496"/>
      <c r="L916" s="496"/>
      <c r="M916" s="483"/>
      <c r="N916" s="483"/>
      <c r="O916" s="483"/>
      <c r="P916" s="483"/>
      <c r="Q916" s="483"/>
      <c r="R916" s="483"/>
      <c r="S916" s="483"/>
      <c r="T916" s="483"/>
      <c r="U916" s="483"/>
      <c r="V916" s="483"/>
    </row>
    <row r="917" spans="1:22" ht="15.75" customHeight="1">
      <c r="A917" s="479"/>
      <c r="B917" s="479"/>
      <c r="C917" s="479"/>
      <c r="D917" s="496"/>
      <c r="E917" s="496"/>
      <c r="F917" s="496"/>
      <c r="G917" s="496"/>
      <c r="H917" s="496"/>
      <c r="I917" s="496"/>
      <c r="J917" s="496"/>
      <c r="K917" s="496"/>
      <c r="L917" s="496"/>
      <c r="M917" s="483"/>
      <c r="N917" s="483"/>
      <c r="O917" s="483"/>
      <c r="P917" s="483"/>
      <c r="Q917" s="483"/>
      <c r="R917" s="483"/>
      <c r="S917" s="483"/>
      <c r="T917" s="483"/>
      <c r="U917" s="483"/>
      <c r="V917" s="483"/>
    </row>
    <row r="918" spans="1:22" ht="15.75" customHeight="1">
      <c r="A918" s="479"/>
      <c r="B918" s="479"/>
      <c r="C918" s="479"/>
      <c r="D918" s="496"/>
      <c r="E918" s="496"/>
      <c r="F918" s="496"/>
      <c r="G918" s="496"/>
      <c r="H918" s="496"/>
      <c r="I918" s="496"/>
      <c r="J918" s="496"/>
      <c r="K918" s="496"/>
      <c r="L918" s="496"/>
      <c r="M918" s="483"/>
      <c r="N918" s="483"/>
      <c r="O918" s="483"/>
      <c r="P918" s="483"/>
      <c r="Q918" s="483"/>
      <c r="R918" s="483"/>
      <c r="S918" s="483"/>
      <c r="T918" s="483"/>
      <c r="U918" s="483"/>
      <c r="V918" s="483"/>
    </row>
  </sheetData>
  <mergeCells count="11">
    <mergeCell ref="I1:I2"/>
    <mergeCell ref="J1:J2"/>
    <mergeCell ref="K1:K2"/>
    <mergeCell ref="L1:L2"/>
    <mergeCell ref="A1:A2"/>
    <mergeCell ref="C1:C2"/>
    <mergeCell ref="D1:D2"/>
    <mergeCell ref="E1:E2"/>
    <mergeCell ref="F1:F2"/>
    <mergeCell ref="G1:G2"/>
    <mergeCell ref="H1:H2"/>
  </mergeCells>
  <printOptions horizontalCentered="1" gridLines="1"/>
  <pageMargins left="0.25" right="0.25" top="0.75" bottom="0.75" header="0" footer="0"/>
  <pageSetup paperSize="14"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pageSetUpPr fitToPage="1"/>
  </sheetPr>
  <dimension ref="A1:AO317"/>
  <sheetViews>
    <sheetView workbookViewId="0"/>
  </sheetViews>
  <sheetFormatPr defaultColWidth="12.5703125" defaultRowHeight="15" customHeight="1"/>
  <cols>
    <col min="1" max="1" width="9" customWidth="1"/>
    <col min="2" max="2" width="8.7109375" customWidth="1"/>
    <col min="3" max="3" width="27.42578125" customWidth="1"/>
    <col min="4" max="4" width="23.140625" customWidth="1"/>
    <col min="5" max="5" width="46.140625" customWidth="1"/>
    <col min="6" max="7" width="22.140625" customWidth="1"/>
    <col min="8" max="9" width="18.28515625" customWidth="1"/>
    <col min="10" max="10" width="58" customWidth="1"/>
    <col min="11" max="11" width="32.7109375" customWidth="1"/>
  </cols>
  <sheetData>
    <row r="1" spans="1:41" ht="27" customHeight="1">
      <c r="A1" s="865"/>
      <c r="B1" s="865" t="s">
        <v>17</v>
      </c>
      <c r="C1" s="866" t="s">
        <v>40</v>
      </c>
      <c r="D1" s="866" t="s">
        <v>41</v>
      </c>
      <c r="E1" s="866" t="s">
        <v>42</v>
      </c>
      <c r="F1" s="865" t="s">
        <v>798</v>
      </c>
      <c r="G1" s="679" t="s">
        <v>44</v>
      </c>
      <c r="H1" s="865" t="s">
        <v>45</v>
      </c>
      <c r="I1" s="865" t="s">
        <v>46</v>
      </c>
      <c r="J1" s="865" t="s">
        <v>47</v>
      </c>
      <c r="K1" s="865" t="s">
        <v>658</v>
      </c>
      <c r="L1" s="867"/>
      <c r="M1" s="867"/>
      <c r="N1" s="867"/>
      <c r="O1" s="867"/>
      <c r="P1" s="867"/>
      <c r="Q1" s="867"/>
      <c r="R1" s="867"/>
      <c r="S1" s="867"/>
      <c r="T1" s="867"/>
      <c r="U1" s="867"/>
      <c r="V1" s="867"/>
      <c r="W1" s="867"/>
      <c r="X1" s="867"/>
      <c r="Y1" s="867"/>
      <c r="Z1" s="867"/>
      <c r="AA1" s="867"/>
      <c r="AB1" s="867"/>
      <c r="AC1" s="867"/>
      <c r="AD1" s="867"/>
      <c r="AE1" s="867"/>
      <c r="AF1" s="867"/>
      <c r="AG1" s="867"/>
      <c r="AH1" s="868"/>
      <c r="AI1" s="868"/>
      <c r="AJ1" s="868"/>
      <c r="AK1" s="868"/>
      <c r="AL1" s="868"/>
      <c r="AM1" s="868"/>
      <c r="AN1" s="868"/>
      <c r="AO1" s="868"/>
    </row>
    <row r="2" spans="1:41" ht="27" hidden="1" customHeight="1">
      <c r="A2" s="869"/>
      <c r="B2" s="869"/>
      <c r="C2" s="869"/>
      <c r="D2" s="869"/>
      <c r="E2" s="869"/>
      <c r="F2" s="869"/>
      <c r="G2" s="869"/>
      <c r="H2" s="869"/>
      <c r="I2" s="869"/>
      <c r="J2" s="870"/>
      <c r="K2" s="497"/>
      <c r="L2" s="867"/>
      <c r="M2" s="867"/>
      <c r="N2" s="867"/>
      <c r="O2" s="867"/>
      <c r="P2" s="867"/>
      <c r="Q2" s="867"/>
      <c r="R2" s="867"/>
      <c r="S2" s="867"/>
      <c r="T2" s="867"/>
      <c r="U2" s="867"/>
      <c r="V2" s="867"/>
      <c r="W2" s="867"/>
      <c r="X2" s="867"/>
      <c r="Y2" s="867"/>
      <c r="Z2" s="867"/>
      <c r="AA2" s="867"/>
      <c r="AB2" s="867"/>
      <c r="AC2" s="867"/>
      <c r="AD2" s="867"/>
      <c r="AE2" s="867"/>
      <c r="AF2" s="867"/>
      <c r="AG2" s="867"/>
      <c r="AH2" s="868"/>
      <c r="AI2" s="868"/>
      <c r="AJ2" s="868"/>
      <c r="AK2" s="868"/>
      <c r="AL2" s="868"/>
      <c r="AM2" s="868"/>
      <c r="AN2" s="868"/>
      <c r="AO2" s="868"/>
    </row>
    <row r="3" spans="1:41" ht="31.5" hidden="1" customHeight="1">
      <c r="A3" s="498" t="s">
        <v>362</v>
      </c>
      <c r="B3" s="499" t="s">
        <v>14</v>
      </c>
      <c r="C3" s="500">
        <v>44959</v>
      </c>
      <c r="D3" s="501" t="s">
        <v>8722</v>
      </c>
      <c r="E3" s="501" t="s">
        <v>8723</v>
      </c>
      <c r="F3" s="502"/>
      <c r="G3" s="502" t="s">
        <v>8724</v>
      </c>
      <c r="H3" s="502" t="s">
        <v>31</v>
      </c>
      <c r="I3" s="502" t="s">
        <v>8725</v>
      </c>
      <c r="J3" s="503" t="s">
        <v>8726</v>
      </c>
      <c r="K3" s="504" t="s">
        <v>8727</v>
      </c>
      <c r="L3" s="871">
        <v>4</v>
      </c>
      <c r="M3" s="871"/>
      <c r="N3" s="871"/>
      <c r="O3" s="871"/>
      <c r="P3" s="871"/>
      <c r="Q3" s="871"/>
      <c r="R3" s="871"/>
      <c r="S3" s="871"/>
      <c r="T3" s="871"/>
      <c r="U3" s="871"/>
      <c r="V3" s="871"/>
      <c r="W3" s="871"/>
      <c r="X3" s="871"/>
      <c r="Y3" s="871"/>
      <c r="Z3" s="871"/>
      <c r="AA3" s="871"/>
      <c r="AB3" s="871"/>
      <c r="AC3" s="871"/>
      <c r="AD3" s="871"/>
      <c r="AE3" s="871"/>
      <c r="AF3" s="871"/>
      <c r="AG3" s="871"/>
      <c r="AH3" s="505"/>
      <c r="AI3" s="505"/>
      <c r="AJ3" s="505"/>
      <c r="AK3" s="505"/>
      <c r="AL3" s="505"/>
      <c r="AM3" s="505"/>
      <c r="AN3" s="505"/>
      <c r="AO3" s="505"/>
    </row>
    <row r="4" spans="1:41" ht="40.5" hidden="1" customHeight="1">
      <c r="A4" s="498" t="s">
        <v>57</v>
      </c>
      <c r="B4" s="499" t="s">
        <v>14</v>
      </c>
      <c r="C4" s="500">
        <v>44959</v>
      </c>
      <c r="D4" s="501" t="s">
        <v>8722</v>
      </c>
      <c r="E4" s="501" t="s">
        <v>8723</v>
      </c>
      <c r="F4" s="502"/>
      <c r="G4" s="502" t="s">
        <v>8728</v>
      </c>
      <c r="H4" s="502" t="s">
        <v>31</v>
      </c>
      <c r="I4" s="502" t="s">
        <v>8729</v>
      </c>
      <c r="J4" s="503" t="s">
        <v>8730</v>
      </c>
      <c r="K4" s="504" t="s">
        <v>89</v>
      </c>
      <c r="L4" s="871">
        <v>4</v>
      </c>
      <c r="M4" s="871"/>
      <c r="N4" s="871"/>
      <c r="O4" s="871"/>
      <c r="P4" s="871"/>
      <c r="Q4" s="871"/>
      <c r="R4" s="871"/>
      <c r="S4" s="871"/>
      <c r="T4" s="871"/>
      <c r="U4" s="871"/>
      <c r="V4" s="871"/>
      <c r="W4" s="871"/>
      <c r="X4" s="871"/>
      <c r="Y4" s="871"/>
      <c r="Z4" s="871"/>
      <c r="AA4" s="871"/>
      <c r="AB4" s="871"/>
      <c r="AC4" s="871"/>
      <c r="AD4" s="871"/>
      <c r="AE4" s="871"/>
      <c r="AF4" s="871"/>
      <c r="AG4" s="871"/>
      <c r="AH4" s="505"/>
      <c r="AI4" s="505"/>
      <c r="AJ4" s="505"/>
      <c r="AK4" s="505"/>
      <c r="AL4" s="505"/>
      <c r="AM4" s="505"/>
      <c r="AN4" s="505"/>
      <c r="AO4" s="505"/>
    </row>
    <row r="5" spans="1:41" ht="21" hidden="1" customHeight="1">
      <c r="A5" s="498" t="s">
        <v>65</v>
      </c>
      <c r="B5" s="499" t="s">
        <v>14</v>
      </c>
      <c r="C5" s="500">
        <v>44971</v>
      </c>
      <c r="D5" s="501" t="s">
        <v>8731</v>
      </c>
      <c r="E5" s="501" t="s">
        <v>8732</v>
      </c>
      <c r="F5" s="502"/>
      <c r="G5" s="502" t="s">
        <v>8733</v>
      </c>
      <c r="H5" s="502" t="s">
        <v>31</v>
      </c>
      <c r="I5" s="502" t="s">
        <v>8734</v>
      </c>
      <c r="J5" s="503" t="s">
        <v>8735</v>
      </c>
      <c r="K5" s="504" t="s">
        <v>8727</v>
      </c>
      <c r="L5" s="871"/>
      <c r="M5" s="871"/>
      <c r="N5" s="871"/>
      <c r="O5" s="871"/>
      <c r="P5" s="871"/>
      <c r="Q5" s="871"/>
      <c r="R5" s="871"/>
      <c r="S5" s="871"/>
      <c r="T5" s="871"/>
      <c r="U5" s="871"/>
      <c r="V5" s="871"/>
      <c r="W5" s="871"/>
      <c r="X5" s="871"/>
      <c r="Y5" s="871"/>
      <c r="Z5" s="871"/>
      <c r="AA5" s="871"/>
      <c r="AB5" s="871"/>
      <c r="AC5" s="871"/>
      <c r="AD5" s="871"/>
      <c r="AE5" s="871"/>
      <c r="AF5" s="871"/>
      <c r="AG5" s="871"/>
      <c r="AH5" s="505"/>
      <c r="AI5" s="505"/>
      <c r="AJ5" s="505"/>
      <c r="AK5" s="505"/>
      <c r="AL5" s="505"/>
      <c r="AM5" s="505"/>
      <c r="AN5" s="505"/>
      <c r="AO5" s="505"/>
    </row>
    <row r="6" spans="1:41" ht="36.75" hidden="1" customHeight="1">
      <c r="A6" s="498" t="s">
        <v>72</v>
      </c>
      <c r="B6" s="499" t="s">
        <v>14</v>
      </c>
      <c r="C6" s="500">
        <v>44971</v>
      </c>
      <c r="D6" s="501" t="s">
        <v>8736</v>
      </c>
      <c r="E6" s="501" t="s">
        <v>8732</v>
      </c>
      <c r="F6" s="502"/>
      <c r="G6" s="502" t="s">
        <v>8737</v>
      </c>
      <c r="H6" s="502" t="s">
        <v>31</v>
      </c>
      <c r="I6" s="502" t="s">
        <v>8729</v>
      </c>
      <c r="J6" s="503" t="s">
        <v>8730</v>
      </c>
      <c r="K6" s="504" t="s">
        <v>89</v>
      </c>
      <c r="L6" s="871"/>
      <c r="M6" s="871"/>
      <c r="N6" s="871"/>
      <c r="O6" s="871"/>
      <c r="P6" s="871"/>
      <c r="Q6" s="871"/>
      <c r="R6" s="871"/>
      <c r="S6" s="871"/>
      <c r="T6" s="871"/>
      <c r="U6" s="871"/>
      <c r="V6" s="871"/>
      <c r="W6" s="871"/>
      <c r="X6" s="871"/>
      <c r="Y6" s="871"/>
      <c r="Z6" s="871"/>
      <c r="AA6" s="871"/>
      <c r="AB6" s="871"/>
      <c r="AC6" s="871"/>
      <c r="AD6" s="871"/>
      <c r="AE6" s="871"/>
      <c r="AF6" s="871"/>
      <c r="AG6" s="871"/>
      <c r="AH6" s="505"/>
      <c r="AI6" s="505"/>
      <c r="AJ6" s="505"/>
      <c r="AK6" s="505"/>
      <c r="AL6" s="505"/>
      <c r="AM6" s="505"/>
      <c r="AN6" s="505"/>
      <c r="AO6" s="505"/>
    </row>
    <row r="7" spans="1:41" ht="21" hidden="1" customHeight="1">
      <c r="A7" s="498" t="s">
        <v>815</v>
      </c>
      <c r="B7" s="499" t="s">
        <v>14</v>
      </c>
      <c r="C7" s="500">
        <v>44971</v>
      </c>
      <c r="D7" s="501" t="s">
        <v>4483</v>
      </c>
      <c r="E7" s="501" t="s">
        <v>8738</v>
      </c>
      <c r="F7" s="502"/>
      <c r="G7" s="502" t="s">
        <v>8739</v>
      </c>
      <c r="H7" s="502" t="s">
        <v>8740</v>
      </c>
      <c r="I7" s="502" t="s">
        <v>8741</v>
      </c>
      <c r="J7" s="503" t="s">
        <v>1205</v>
      </c>
      <c r="K7" s="504" t="s">
        <v>1205</v>
      </c>
      <c r="L7" s="871">
        <v>20</v>
      </c>
      <c r="M7" s="871"/>
      <c r="N7" s="871"/>
      <c r="O7" s="871"/>
      <c r="P7" s="871"/>
      <c r="Q7" s="871"/>
      <c r="R7" s="871"/>
      <c r="S7" s="871"/>
      <c r="T7" s="871"/>
      <c r="U7" s="871"/>
      <c r="V7" s="871"/>
      <c r="W7" s="871"/>
      <c r="X7" s="871"/>
      <c r="Y7" s="871"/>
      <c r="Z7" s="871"/>
      <c r="AA7" s="871"/>
      <c r="AB7" s="871"/>
      <c r="AC7" s="871"/>
      <c r="AD7" s="871"/>
      <c r="AE7" s="871"/>
      <c r="AF7" s="871"/>
      <c r="AG7" s="871"/>
      <c r="AH7" s="505"/>
      <c r="AI7" s="505"/>
      <c r="AJ7" s="505"/>
      <c r="AK7" s="505"/>
      <c r="AL7" s="505"/>
      <c r="AM7" s="505"/>
      <c r="AN7" s="505"/>
      <c r="AO7" s="505"/>
    </row>
    <row r="8" spans="1:41" ht="21" hidden="1" customHeight="1">
      <c r="A8" s="498" t="s">
        <v>819</v>
      </c>
      <c r="B8" s="499" t="s">
        <v>14</v>
      </c>
      <c r="C8" s="500">
        <v>44971</v>
      </c>
      <c r="D8" s="501" t="s">
        <v>4483</v>
      </c>
      <c r="E8" s="501" t="s">
        <v>8738</v>
      </c>
      <c r="F8" s="502"/>
      <c r="G8" s="502" t="s">
        <v>8742</v>
      </c>
      <c r="H8" s="502" t="s">
        <v>8740</v>
      </c>
      <c r="I8" s="502" t="s">
        <v>8741</v>
      </c>
      <c r="J8" s="503" t="s">
        <v>8743</v>
      </c>
      <c r="K8" s="504" t="s">
        <v>932</v>
      </c>
      <c r="L8" s="871"/>
      <c r="M8" s="871"/>
      <c r="N8" s="871"/>
      <c r="O8" s="871"/>
      <c r="P8" s="871"/>
      <c r="Q8" s="871"/>
      <c r="R8" s="871"/>
      <c r="S8" s="871"/>
      <c r="T8" s="871"/>
      <c r="U8" s="871"/>
      <c r="V8" s="871"/>
      <c r="W8" s="871"/>
      <c r="X8" s="871"/>
      <c r="Y8" s="871"/>
      <c r="Z8" s="871"/>
      <c r="AA8" s="871"/>
      <c r="AB8" s="871"/>
      <c r="AC8" s="871"/>
      <c r="AD8" s="871"/>
      <c r="AE8" s="871"/>
      <c r="AF8" s="871"/>
      <c r="AG8" s="871"/>
      <c r="AH8" s="505"/>
      <c r="AI8" s="505"/>
      <c r="AJ8" s="505"/>
      <c r="AK8" s="505"/>
      <c r="AL8" s="505"/>
      <c r="AM8" s="505"/>
      <c r="AN8" s="505"/>
      <c r="AO8" s="505"/>
    </row>
    <row r="9" spans="1:41" ht="32.25" hidden="1" customHeight="1">
      <c r="A9" s="498" t="s">
        <v>824</v>
      </c>
      <c r="B9" s="499" t="s">
        <v>14</v>
      </c>
      <c r="C9" s="500">
        <v>44971</v>
      </c>
      <c r="D9" s="501" t="s">
        <v>4483</v>
      </c>
      <c r="E9" s="501" t="s">
        <v>8738</v>
      </c>
      <c r="F9" s="502"/>
      <c r="G9" s="502" t="s">
        <v>8744</v>
      </c>
      <c r="H9" s="502" t="s">
        <v>8740</v>
      </c>
      <c r="I9" s="502" t="s">
        <v>8745</v>
      </c>
      <c r="J9" s="503" t="s">
        <v>8746</v>
      </c>
      <c r="K9" s="504" t="s">
        <v>932</v>
      </c>
      <c r="L9" s="871"/>
      <c r="M9" s="871"/>
      <c r="N9" s="871"/>
      <c r="O9" s="871"/>
      <c r="P9" s="871"/>
      <c r="Q9" s="871"/>
      <c r="R9" s="871"/>
      <c r="S9" s="871"/>
      <c r="T9" s="871"/>
      <c r="U9" s="871"/>
      <c r="V9" s="871"/>
      <c r="W9" s="871"/>
      <c r="X9" s="871"/>
      <c r="Y9" s="871"/>
      <c r="Z9" s="871"/>
      <c r="AA9" s="871"/>
      <c r="AB9" s="871"/>
      <c r="AC9" s="871"/>
      <c r="AD9" s="871"/>
      <c r="AE9" s="871"/>
      <c r="AF9" s="871"/>
      <c r="AG9" s="871"/>
      <c r="AH9" s="505"/>
      <c r="AI9" s="505"/>
      <c r="AJ9" s="505"/>
      <c r="AK9" s="505"/>
      <c r="AL9" s="505"/>
      <c r="AM9" s="505"/>
      <c r="AN9" s="505"/>
      <c r="AO9" s="505"/>
    </row>
    <row r="10" spans="1:41" ht="45.75" hidden="1" customHeight="1">
      <c r="A10" s="498" t="s">
        <v>827</v>
      </c>
      <c r="B10" s="499" t="s">
        <v>14</v>
      </c>
      <c r="C10" s="500">
        <v>44967</v>
      </c>
      <c r="D10" s="501" t="s">
        <v>4483</v>
      </c>
      <c r="E10" s="501" t="s">
        <v>8738</v>
      </c>
      <c r="F10" s="502"/>
      <c r="G10" s="502" t="s">
        <v>8747</v>
      </c>
      <c r="H10" s="502" t="s">
        <v>8740</v>
      </c>
      <c r="I10" s="502" t="s">
        <v>8748</v>
      </c>
      <c r="J10" s="503" t="s">
        <v>8749</v>
      </c>
      <c r="K10" s="502" t="s">
        <v>2213</v>
      </c>
      <c r="L10" s="871"/>
      <c r="M10" s="871"/>
      <c r="N10" s="871"/>
      <c r="O10" s="871"/>
      <c r="P10" s="871"/>
      <c r="Q10" s="871"/>
      <c r="R10" s="871"/>
      <c r="S10" s="871"/>
      <c r="T10" s="871"/>
      <c r="U10" s="871"/>
      <c r="V10" s="871"/>
      <c r="W10" s="871"/>
      <c r="X10" s="871"/>
      <c r="Y10" s="871"/>
      <c r="Z10" s="871"/>
      <c r="AA10" s="871"/>
      <c r="AB10" s="871"/>
      <c r="AC10" s="871"/>
      <c r="AD10" s="871"/>
      <c r="AE10" s="871"/>
      <c r="AF10" s="871"/>
      <c r="AG10" s="871"/>
      <c r="AH10" s="505"/>
      <c r="AI10" s="505"/>
      <c r="AJ10" s="505"/>
      <c r="AK10" s="505"/>
      <c r="AL10" s="505"/>
      <c r="AM10" s="505"/>
      <c r="AN10" s="505"/>
      <c r="AO10" s="505"/>
    </row>
    <row r="11" spans="1:41" ht="21" hidden="1" customHeight="1">
      <c r="A11" s="498" t="s">
        <v>829</v>
      </c>
      <c r="B11" s="499" t="s">
        <v>14</v>
      </c>
      <c r="C11" s="500">
        <v>44967</v>
      </c>
      <c r="D11" s="501" t="s">
        <v>8750</v>
      </c>
      <c r="E11" s="501" t="s">
        <v>8751</v>
      </c>
      <c r="F11" s="502"/>
      <c r="G11" s="502" t="s">
        <v>8752</v>
      </c>
      <c r="H11" s="502" t="s">
        <v>8740</v>
      </c>
      <c r="I11" s="502" t="s">
        <v>8734</v>
      </c>
      <c r="J11" s="503" t="s">
        <v>8753</v>
      </c>
      <c r="K11" s="502" t="s">
        <v>2213</v>
      </c>
      <c r="L11" s="871"/>
      <c r="M11" s="871"/>
      <c r="N11" s="871"/>
      <c r="O11" s="871"/>
      <c r="P11" s="871"/>
      <c r="Q11" s="871"/>
      <c r="R11" s="871"/>
      <c r="S11" s="871"/>
      <c r="T11" s="871"/>
      <c r="U11" s="871"/>
      <c r="V11" s="871"/>
      <c r="W11" s="871"/>
      <c r="X11" s="871"/>
      <c r="Y11" s="871"/>
      <c r="Z11" s="871"/>
      <c r="AA11" s="871"/>
      <c r="AB11" s="871"/>
      <c r="AC11" s="871"/>
      <c r="AD11" s="871"/>
      <c r="AE11" s="871"/>
      <c r="AF11" s="871"/>
      <c r="AG11" s="871"/>
      <c r="AH11" s="505"/>
      <c r="AI11" s="505"/>
      <c r="AJ11" s="505"/>
      <c r="AK11" s="505"/>
      <c r="AL11" s="505"/>
      <c r="AM11" s="505"/>
      <c r="AN11" s="505"/>
      <c r="AO11" s="505"/>
    </row>
    <row r="12" spans="1:41" ht="54" hidden="1" customHeight="1">
      <c r="A12" s="498">
        <f>A11+1</f>
        <v>10</v>
      </c>
      <c r="B12" s="499" t="s">
        <v>14</v>
      </c>
      <c r="C12" s="500">
        <v>44966</v>
      </c>
      <c r="D12" s="501" t="s">
        <v>8754</v>
      </c>
      <c r="E12" s="501" t="s">
        <v>8755</v>
      </c>
      <c r="F12" s="502"/>
      <c r="G12" s="502" t="s">
        <v>8756</v>
      </c>
      <c r="H12" s="502" t="s">
        <v>558</v>
      </c>
      <c r="I12" s="502" t="s">
        <v>8725</v>
      </c>
      <c r="J12" s="503" t="s">
        <v>8757</v>
      </c>
      <c r="K12" s="504" t="s">
        <v>932</v>
      </c>
      <c r="L12" s="871"/>
      <c r="M12" s="871"/>
      <c r="N12" s="871"/>
      <c r="O12" s="871"/>
      <c r="P12" s="871"/>
      <c r="Q12" s="871"/>
      <c r="R12" s="871"/>
      <c r="S12" s="871"/>
      <c r="T12" s="871"/>
      <c r="U12" s="871"/>
      <c r="V12" s="871"/>
      <c r="W12" s="871"/>
      <c r="X12" s="871"/>
      <c r="Y12" s="871"/>
      <c r="Z12" s="871"/>
      <c r="AA12" s="871"/>
      <c r="AB12" s="871"/>
      <c r="AC12" s="871"/>
      <c r="AD12" s="871"/>
      <c r="AE12" s="871"/>
      <c r="AF12" s="871"/>
      <c r="AG12" s="871"/>
      <c r="AH12" s="505"/>
      <c r="AI12" s="505"/>
      <c r="AJ12" s="505"/>
      <c r="AK12" s="505"/>
      <c r="AL12" s="505"/>
      <c r="AM12" s="505"/>
      <c r="AN12" s="505"/>
      <c r="AO12" s="505"/>
    </row>
    <row r="13" spans="1:41" ht="37.5" hidden="1" customHeight="1">
      <c r="A13" s="498" t="s">
        <v>836</v>
      </c>
      <c r="B13" s="506" t="s">
        <v>14</v>
      </c>
      <c r="C13" s="507">
        <v>44973</v>
      </c>
      <c r="D13" s="508" t="s">
        <v>8758</v>
      </c>
      <c r="E13" s="508" t="s">
        <v>8759</v>
      </c>
      <c r="F13" s="509"/>
      <c r="G13" s="509" t="s">
        <v>8760</v>
      </c>
      <c r="H13" s="509" t="s">
        <v>649</v>
      </c>
      <c r="I13" s="509" t="s">
        <v>8761</v>
      </c>
      <c r="J13" s="510" t="s">
        <v>8762</v>
      </c>
      <c r="K13" s="511" t="s">
        <v>889</v>
      </c>
      <c r="L13" s="872">
        <v>4</v>
      </c>
      <c r="M13" s="872"/>
      <c r="N13" s="872"/>
      <c r="O13" s="872"/>
      <c r="P13" s="872"/>
      <c r="Q13" s="872"/>
      <c r="R13" s="872"/>
      <c r="S13" s="872"/>
      <c r="T13" s="872"/>
      <c r="U13" s="872"/>
      <c r="V13" s="872"/>
      <c r="W13" s="872"/>
      <c r="X13" s="872"/>
      <c r="Y13" s="872"/>
      <c r="Z13" s="872"/>
      <c r="AA13" s="872"/>
      <c r="AB13" s="872"/>
      <c r="AC13" s="872"/>
      <c r="AD13" s="872"/>
      <c r="AE13" s="872"/>
      <c r="AF13" s="872"/>
      <c r="AG13" s="872"/>
      <c r="AH13" s="505"/>
      <c r="AI13" s="505"/>
      <c r="AJ13" s="505"/>
      <c r="AK13" s="505"/>
      <c r="AL13" s="505"/>
      <c r="AM13" s="505"/>
      <c r="AN13" s="505"/>
      <c r="AO13" s="505"/>
    </row>
    <row r="14" spans="1:41" ht="31.5" hidden="1" customHeight="1">
      <c r="A14" s="498" t="s">
        <v>840</v>
      </c>
      <c r="B14" s="499" t="s">
        <v>14</v>
      </c>
      <c r="C14" s="500">
        <v>44978</v>
      </c>
      <c r="D14" s="501" t="s">
        <v>8763</v>
      </c>
      <c r="E14" s="501" t="s">
        <v>8764</v>
      </c>
      <c r="F14" s="502"/>
      <c r="G14" s="502" t="s">
        <v>8765</v>
      </c>
      <c r="H14" s="509" t="s">
        <v>649</v>
      </c>
      <c r="I14" s="502" t="s">
        <v>8734</v>
      </c>
      <c r="J14" s="503" t="s">
        <v>8766</v>
      </c>
      <c r="K14" s="504" t="s">
        <v>89</v>
      </c>
      <c r="L14" s="871"/>
      <c r="M14" s="871"/>
      <c r="N14" s="871"/>
      <c r="O14" s="871"/>
      <c r="P14" s="871"/>
      <c r="Q14" s="871"/>
      <c r="R14" s="871"/>
      <c r="S14" s="871"/>
      <c r="T14" s="871"/>
      <c r="U14" s="871"/>
      <c r="V14" s="871"/>
      <c r="W14" s="871"/>
      <c r="X14" s="871"/>
      <c r="Y14" s="871"/>
      <c r="Z14" s="871"/>
      <c r="AA14" s="871"/>
      <c r="AB14" s="871"/>
      <c r="AC14" s="871"/>
      <c r="AD14" s="871"/>
      <c r="AE14" s="871"/>
      <c r="AF14" s="871"/>
      <c r="AG14" s="871"/>
      <c r="AH14" s="505"/>
      <c r="AI14" s="505"/>
      <c r="AJ14" s="505"/>
      <c r="AK14" s="505"/>
      <c r="AL14" s="505"/>
      <c r="AM14" s="505"/>
      <c r="AN14" s="505"/>
      <c r="AO14" s="505"/>
    </row>
    <row r="15" spans="1:41" ht="21" hidden="1" customHeight="1">
      <c r="A15" s="498" t="s">
        <v>845</v>
      </c>
      <c r="B15" s="499" t="s">
        <v>14</v>
      </c>
      <c r="C15" s="500">
        <v>45001</v>
      </c>
      <c r="D15" s="501" t="s">
        <v>8767</v>
      </c>
      <c r="E15" s="501" t="s">
        <v>8768</v>
      </c>
      <c r="F15" s="502"/>
      <c r="G15" s="502" t="s">
        <v>8769</v>
      </c>
      <c r="H15" s="502" t="s">
        <v>8740</v>
      </c>
      <c r="I15" s="502" t="s">
        <v>8725</v>
      </c>
      <c r="J15" s="503" t="s">
        <v>8770</v>
      </c>
      <c r="K15" s="504" t="s">
        <v>932</v>
      </c>
      <c r="L15" s="871"/>
      <c r="M15" s="871"/>
      <c r="N15" s="871"/>
      <c r="O15" s="871"/>
      <c r="P15" s="871"/>
      <c r="Q15" s="871"/>
      <c r="R15" s="871"/>
      <c r="S15" s="871"/>
      <c r="T15" s="871"/>
      <c r="U15" s="871"/>
      <c r="V15" s="871"/>
      <c r="W15" s="871"/>
      <c r="X15" s="871"/>
      <c r="Y15" s="871"/>
      <c r="Z15" s="871"/>
      <c r="AA15" s="871"/>
      <c r="AB15" s="871"/>
      <c r="AC15" s="871"/>
      <c r="AD15" s="871"/>
      <c r="AE15" s="871"/>
      <c r="AF15" s="871"/>
      <c r="AG15" s="871"/>
      <c r="AH15" s="505"/>
      <c r="AI15" s="505"/>
      <c r="AJ15" s="505"/>
      <c r="AK15" s="505"/>
      <c r="AL15" s="505"/>
      <c r="AM15" s="505"/>
      <c r="AN15" s="505"/>
      <c r="AO15" s="505"/>
    </row>
    <row r="16" spans="1:41" ht="66" hidden="1" customHeight="1">
      <c r="A16" s="498">
        <f>A15+1</f>
        <v>14</v>
      </c>
      <c r="B16" s="499" t="s">
        <v>14</v>
      </c>
      <c r="C16" s="500">
        <v>45001</v>
      </c>
      <c r="D16" s="501" t="s">
        <v>586</v>
      </c>
      <c r="E16" s="501" t="s">
        <v>8771</v>
      </c>
      <c r="F16" s="502"/>
      <c r="G16" s="502" t="s">
        <v>8760</v>
      </c>
      <c r="H16" s="502" t="s">
        <v>584</v>
      </c>
      <c r="I16" s="502" t="s">
        <v>8761</v>
      </c>
      <c r="J16" s="503" t="s">
        <v>8772</v>
      </c>
      <c r="K16" s="502" t="s">
        <v>2213</v>
      </c>
      <c r="L16" s="871"/>
      <c r="M16" s="871"/>
      <c r="N16" s="871"/>
      <c r="O16" s="871"/>
      <c r="P16" s="871"/>
      <c r="Q16" s="871"/>
      <c r="R16" s="871"/>
      <c r="S16" s="871"/>
      <c r="T16" s="871"/>
      <c r="U16" s="871"/>
      <c r="V16" s="871"/>
      <c r="W16" s="871"/>
      <c r="X16" s="871"/>
      <c r="Y16" s="871"/>
      <c r="Z16" s="871"/>
      <c r="AA16" s="871"/>
      <c r="AB16" s="871"/>
      <c r="AC16" s="871"/>
      <c r="AD16" s="871"/>
      <c r="AE16" s="871"/>
      <c r="AF16" s="871"/>
      <c r="AG16" s="871"/>
      <c r="AH16" s="505"/>
      <c r="AI16" s="505"/>
      <c r="AJ16" s="505"/>
      <c r="AK16" s="505"/>
      <c r="AL16" s="505"/>
      <c r="AM16" s="505"/>
      <c r="AN16" s="505"/>
      <c r="AO16" s="505"/>
    </row>
    <row r="17" spans="1:41" ht="32.25" hidden="1" customHeight="1">
      <c r="A17" s="498" t="s">
        <v>854</v>
      </c>
      <c r="B17" s="499" t="s">
        <v>14</v>
      </c>
      <c r="C17" s="500">
        <v>45012</v>
      </c>
      <c r="D17" s="501" t="s">
        <v>8773</v>
      </c>
      <c r="E17" s="501" t="s">
        <v>8774</v>
      </c>
      <c r="F17" s="502"/>
      <c r="G17" s="502" t="s">
        <v>8775</v>
      </c>
      <c r="H17" s="502" t="s">
        <v>3095</v>
      </c>
      <c r="I17" s="502" t="s">
        <v>8734</v>
      </c>
      <c r="J17" s="503" t="s">
        <v>8776</v>
      </c>
      <c r="K17" s="504" t="s">
        <v>217</v>
      </c>
      <c r="L17" s="871"/>
      <c r="M17" s="871"/>
      <c r="N17" s="871"/>
      <c r="O17" s="871"/>
      <c r="P17" s="871"/>
      <c r="Q17" s="871"/>
      <c r="R17" s="871"/>
      <c r="S17" s="871"/>
      <c r="T17" s="871"/>
      <c r="U17" s="871"/>
      <c r="V17" s="871"/>
      <c r="W17" s="871"/>
      <c r="X17" s="871"/>
      <c r="Y17" s="871"/>
      <c r="Z17" s="871"/>
      <c r="AA17" s="871"/>
      <c r="AB17" s="871"/>
      <c r="AC17" s="871"/>
      <c r="AD17" s="871"/>
      <c r="AE17" s="871"/>
      <c r="AF17" s="871"/>
      <c r="AG17" s="871"/>
      <c r="AH17" s="505"/>
      <c r="AI17" s="505"/>
      <c r="AJ17" s="505"/>
      <c r="AK17" s="505"/>
      <c r="AL17" s="505"/>
      <c r="AM17" s="505"/>
      <c r="AN17" s="505"/>
      <c r="AO17" s="505"/>
    </row>
    <row r="18" spans="1:41" ht="60.75" hidden="1" customHeight="1">
      <c r="A18" s="498">
        <f>A17+1</f>
        <v>16</v>
      </c>
      <c r="B18" s="499" t="s">
        <v>14</v>
      </c>
      <c r="C18" s="500">
        <v>45012</v>
      </c>
      <c r="D18" s="501" t="s">
        <v>8767</v>
      </c>
      <c r="E18" s="501" t="s">
        <v>8777</v>
      </c>
      <c r="F18" s="502"/>
      <c r="G18" s="502" t="s">
        <v>8760</v>
      </c>
      <c r="H18" s="502" t="s">
        <v>584</v>
      </c>
      <c r="I18" s="502" t="s">
        <v>8761</v>
      </c>
      <c r="J18" s="503" t="s">
        <v>8778</v>
      </c>
      <c r="K18" s="504" t="s">
        <v>932</v>
      </c>
      <c r="L18" s="871"/>
      <c r="M18" s="871"/>
      <c r="N18" s="871"/>
      <c r="O18" s="871"/>
      <c r="P18" s="871"/>
      <c r="Q18" s="871"/>
      <c r="R18" s="871"/>
      <c r="S18" s="871"/>
      <c r="T18" s="871"/>
      <c r="U18" s="871"/>
      <c r="V18" s="871"/>
      <c r="W18" s="871"/>
      <c r="X18" s="871"/>
      <c r="Y18" s="871"/>
      <c r="Z18" s="871"/>
      <c r="AA18" s="871"/>
      <c r="AB18" s="871"/>
      <c r="AC18" s="871"/>
      <c r="AD18" s="871"/>
      <c r="AE18" s="871"/>
      <c r="AF18" s="871"/>
      <c r="AG18" s="871"/>
      <c r="AH18" s="505"/>
      <c r="AI18" s="505"/>
      <c r="AJ18" s="505"/>
      <c r="AK18" s="505"/>
      <c r="AL18" s="505"/>
      <c r="AM18" s="505"/>
      <c r="AN18" s="505"/>
      <c r="AO18" s="505"/>
    </row>
    <row r="19" spans="1:41" ht="15.75" hidden="1" customHeight="1">
      <c r="A19" s="498" t="s">
        <v>862</v>
      </c>
      <c r="B19" s="499" t="s">
        <v>14</v>
      </c>
      <c r="C19" s="500">
        <v>45019</v>
      </c>
      <c r="D19" s="501" t="s">
        <v>8779</v>
      </c>
      <c r="E19" s="501" t="s">
        <v>8780</v>
      </c>
      <c r="F19" s="502"/>
      <c r="G19" s="502" t="s">
        <v>8760</v>
      </c>
      <c r="H19" s="502" t="s">
        <v>8740</v>
      </c>
      <c r="I19" s="502" t="s">
        <v>8761</v>
      </c>
      <c r="J19" s="503" t="s">
        <v>8781</v>
      </c>
      <c r="K19" s="504" t="s">
        <v>217</v>
      </c>
      <c r="L19" s="871"/>
      <c r="M19" s="871"/>
      <c r="N19" s="871"/>
      <c r="O19" s="871"/>
      <c r="P19" s="871"/>
      <c r="Q19" s="871"/>
      <c r="R19" s="871"/>
      <c r="S19" s="871"/>
      <c r="T19" s="871"/>
      <c r="U19" s="871"/>
      <c r="V19" s="871"/>
      <c r="W19" s="871"/>
      <c r="X19" s="871"/>
      <c r="Y19" s="871"/>
      <c r="Z19" s="871"/>
      <c r="AA19" s="871"/>
      <c r="AB19" s="871"/>
      <c r="AC19" s="871"/>
      <c r="AD19" s="871"/>
      <c r="AE19" s="871"/>
      <c r="AF19" s="871"/>
      <c r="AG19" s="871"/>
      <c r="AH19" s="505"/>
      <c r="AI19" s="505"/>
      <c r="AJ19" s="505"/>
      <c r="AK19" s="505"/>
      <c r="AL19" s="505"/>
      <c r="AM19" s="505"/>
      <c r="AN19" s="505"/>
      <c r="AO19" s="505"/>
    </row>
    <row r="20" spans="1:41" ht="15.75" hidden="1" customHeight="1">
      <c r="A20" s="498" t="s">
        <v>865</v>
      </c>
      <c r="B20" s="499" t="s">
        <v>14</v>
      </c>
      <c r="C20" s="500">
        <v>45019</v>
      </c>
      <c r="D20" s="501" t="s">
        <v>8782</v>
      </c>
      <c r="E20" s="501" t="s">
        <v>8783</v>
      </c>
      <c r="F20" s="502"/>
      <c r="G20" s="502" t="s">
        <v>8784</v>
      </c>
      <c r="H20" s="502" t="s">
        <v>558</v>
      </c>
      <c r="I20" s="502" t="s">
        <v>8725</v>
      </c>
      <c r="J20" s="503" t="s">
        <v>8785</v>
      </c>
      <c r="K20" s="504" t="s">
        <v>1205</v>
      </c>
      <c r="L20" s="871"/>
      <c r="M20" s="871"/>
      <c r="N20" s="871"/>
      <c r="O20" s="871"/>
      <c r="P20" s="871"/>
      <c r="Q20" s="871"/>
      <c r="R20" s="871"/>
      <c r="S20" s="871"/>
      <c r="T20" s="871"/>
      <c r="U20" s="871"/>
      <c r="V20" s="871"/>
      <c r="W20" s="871"/>
      <c r="X20" s="871"/>
      <c r="Y20" s="871"/>
      <c r="Z20" s="871"/>
      <c r="AA20" s="871"/>
      <c r="AB20" s="871"/>
      <c r="AC20" s="871"/>
      <c r="AD20" s="871"/>
      <c r="AE20" s="871"/>
      <c r="AF20" s="871"/>
      <c r="AG20" s="871"/>
      <c r="AH20" s="505"/>
      <c r="AI20" s="505"/>
      <c r="AJ20" s="505"/>
      <c r="AK20" s="505"/>
      <c r="AL20" s="505"/>
      <c r="AM20" s="505"/>
      <c r="AN20" s="505"/>
      <c r="AO20" s="505"/>
    </row>
    <row r="21" spans="1:41" ht="15.75" hidden="1" customHeight="1">
      <c r="A21" s="498" t="s">
        <v>869</v>
      </c>
      <c r="B21" s="499" t="s">
        <v>14</v>
      </c>
      <c r="C21" s="500">
        <v>45020</v>
      </c>
      <c r="D21" s="501" t="s">
        <v>8786</v>
      </c>
      <c r="E21" s="501" t="s">
        <v>8786</v>
      </c>
      <c r="F21" s="502"/>
      <c r="G21" s="502" t="s">
        <v>8787</v>
      </c>
      <c r="H21" s="502" t="s">
        <v>3095</v>
      </c>
      <c r="I21" s="502" t="s">
        <v>8788</v>
      </c>
      <c r="J21" s="503" t="s">
        <v>8789</v>
      </c>
      <c r="K21" s="504" t="s">
        <v>56</v>
      </c>
      <c r="L21" s="871">
        <v>17</v>
      </c>
      <c r="M21" s="871"/>
      <c r="N21" s="871"/>
      <c r="O21" s="871"/>
      <c r="P21" s="871"/>
      <c r="Q21" s="871"/>
      <c r="R21" s="871"/>
      <c r="S21" s="871"/>
      <c r="T21" s="871"/>
      <c r="U21" s="871"/>
      <c r="V21" s="871"/>
      <c r="W21" s="871"/>
      <c r="X21" s="871"/>
      <c r="Y21" s="871"/>
      <c r="Z21" s="871"/>
      <c r="AA21" s="871"/>
      <c r="AB21" s="871"/>
      <c r="AC21" s="871"/>
      <c r="AD21" s="871"/>
      <c r="AE21" s="871"/>
      <c r="AF21" s="871"/>
      <c r="AG21" s="871"/>
      <c r="AH21" s="505"/>
      <c r="AI21" s="505"/>
      <c r="AJ21" s="505"/>
      <c r="AK21" s="505"/>
      <c r="AL21" s="505"/>
      <c r="AM21" s="505"/>
      <c r="AN21" s="505"/>
      <c r="AO21" s="505"/>
    </row>
    <row r="22" spans="1:41" ht="30.75" hidden="1" customHeight="1">
      <c r="A22" s="498" t="s">
        <v>872</v>
      </c>
      <c r="B22" s="499" t="s">
        <v>14</v>
      </c>
      <c r="C22" s="500">
        <v>45036</v>
      </c>
      <c r="D22" s="501" t="s">
        <v>8790</v>
      </c>
      <c r="E22" s="501" t="s">
        <v>8723</v>
      </c>
      <c r="F22" s="502"/>
      <c r="G22" s="502" t="s">
        <v>8791</v>
      </c>
      <c r="H22" s="502" t="s">
        <v>31</v>
      </c>
      <c r="I22" s="502" t="s">
        <v>8725</v>
      </c>
      <c r="J22" s="503" t="s">
        <v>8792</v>
      </c>
      <c r="K22" s="512" t="s">
        <v>71</v>
      </c>
      <c r="L22" s="871"/>
      <c r="M22" s="871"/>
      <c r="N22" s="871"/>
      <c r="O22" s="871"/>
      <c r="P22" s="871"/>
      <c r="Q22" s="871"/>
      <c r="R22" s="871"/>
      <c r="S22" s="871"/>
      <c r="T22" s="871"/>
      <c r="U22" s="871"/>
      <c r="V22" s="871"/>
      <c r="W22" s="871"/>
      <c r="X22" s="871"/>
      <c r="Y22" s="871"/>
      <c r="Z22" s="871"/>
      <c r="AA22" s="871"/>
      <c r="AB22" s="871"/>
      <c r="AC22" s="871"/>
      <c r="AD22" s="871"/>
      <c r="AE22" s="871"/>
      <c r="AF22" s="871"/>
      <c r="AG22" s="871"/>
      <c r="AH22" s="505"/>
      <c r="AI22" s="505"/>
      <c r="AJ22" s="505"/>
      <c r="AK22" s="505"/>
      <c r="AL22" s="505"/>
      <c r="AM22" s="505"/>
      <c r="AN22" s="505"/>
      <c r="AO22" s="505"/>
    </row>
    <row r="23" spans="1:41" ht="31.5" hidden="1" customHeight="1">
      <c r="A23" s="498" t="s">
        <v>875</v>
      </c>
      <c r="B23" s="499" t="s">
        <v>14</v>
      </c>
      <c r="C23" s="500">
        <v>45036</v>
      </c>
      <c r="D23" s="501" t="s">
        <v>8790</v>
      </c>
      <c r="E23" s="501" t="s">
        <v>8723</v>
      </c>
      <c r="F23" s="502"/>
      <c r="G23" s="502" t="s">
        <v>8793</v>
      </c>
      <c r="H23" s="502" t="s">
        <v>31</v>
      </c>
      <c r="I23" s="502" t="s">
        <v>8794</v>
      </c>
      <c r="J23" s="503" t="s">
        <v>8792</v>
      </c>
      <c r="K23" s="512" t="s">
        <v>71</v>
      </c>
      <c r="L23" s="871"/>
      <c r="M23" s="871"/>
      <c r="N23" s="871"/>
      <c r="O23" s="871"/>
      <c r="P23" s="871"/>
      <c r="Q23" s="871"/>
      <c r="R23" s="871"/>
      <c r="S23" s="871"/>
      <c r="T23" s="871"/>
      <c r="U23" s="871"/>
      <c r="V23" s="871"/>
      <c r="W23" s="871"/>
      <c r="X23" s="871"/>
      <c r="Y23" s="871"/>
      <c r="Z23" s="871"/>
      <c r="AA23" s="871"/>
      <c r="AB23" s="871"/>
      <c r="AC23" s="871"/>
      <c r="AD23" s="871"/>
      <c r="AE23" s="871"/>
      <c r="AF23" s="871"/>
      <c r="AG23" s="871"/>
      <c r="AH23" s="505"/>
      <c r="AI23" s="505"/>
      <c r="AJ23" s="505"/>
      <c r="AK23" s="505"/>
      <c r="AL23" s="505"/>
      <c r="AM23" s="505"/>
      <c r="AN23" s="505"/>
      <c r="AO23" s="505"/>
    </row>
    <row r="24" spans="1:41" ht="31.5" hidden="1" customHeight="1">
      <c r="A24" s="498" t="s">
        <v>878</v>
      </c>
      <c r="B24" s="499" t="s">
        <v>14</v>
      </c>
      <c r="C24" s="500">
        <v>45036</v>
      </c>
      <c r="D24" s="501" t="s">
        <v>8790</v>
      </c>
      <c r="E24" s="501" t="s">
        <v>8723</v>
      </c>
      <c r="F24" s="502"/>
      <c r="G24" s="502" t="s">
        <v>8787</v>
      </c>
      <c r="H24" s="502" t="s">
        <v>31</v>
      </c>
      <c r="I24" s="502" t="s">
        <v>8788</v>
      </c>
      <c r="J24" s="503" t="s">
        <v>8792</v>
      </c>
      <c r="K24" s="512" t="s">
        <v>71</v>
      </c>
      <c r="L24" s="871"/>
      <c r="M24" s="871"/>
      <c r="N24" s="871"/>
      <c r="O24" s="871"/>
      <c r="P24" s="871"/>
      <c r="Q24" s="871"/>
      <c r="R24" s="871"/>
      <c r="S24" s="871"/>
      <c r="T24" s="871"/>
      <c r="U24" s="871"/>
      <c r="V24" s="871"/>
      <c r="W24" s="871"/>
      <c r="X24" s="871"/>
      <c r="Y24" s="871"/>
      <c r="Z24" s="871"/>
      <c r="AA24" s="871"/>
      <c r="AB24" s="871"/>
      <c r="AC24" s="871"/>
      <c r="AD24" s="871"/>
      <c r="AE24" s="871"/>
      <c r="AF24" s="871"/>
      <c r="AG24" s="871"/>
      <c r="AH24" s="505"/>
      <c r="AI24" s="505"/>
      <c r="AJ24" s="505"/>
      <c r="AK24" s="505"/>
      <c r="AL24" s="505"/>
      <c r="AM24" s="505"/>
      <c r="AN24" s="505"/>
      <c r="AO24" s="505"/>
    </row>
    <row r="25" spans="1:41" ht="23.25" hidden="1" customHeight="1">
      <c r="A25" s="498" t="s">
        <v>882</v>
      </c>
      <c r="B25" s="499" t="s">
        <v>14</v>
      </c>
      <c r="C25" s="500">
        <v>45036</v>
      </c>
      <c r="D25" s="501" t="s">
        <v>8790</v>
      </c>
      <c r="E25" s="501" t="s">
        <v>8723</v>
      </c>
      <c r="F25" s="502"/>
      <c r="G25" s="502" t="s">
        <v>8795</v>
      </c>
      <c r="H25" s="502" t="s">
        <v>31</v>
      </c>
      <c r="I25" s="502" t="s">
        <v>8734</v>
      </c>
      <c r="J25" s="503" t="s">
        <v>8735</v>
      </c>
      <c r="K25" s="504" t="s">
        <v>8727</v>
      </c>
      <c r="L25" s="871"/>
      <c r="M25" s="871"/>
      <c r="N25" s="871"/>
      <c r="O25" s="871"/>
      <c r="P25" s="871"/>
      <c r="Q25" s="871"/>
      <c r="R25" s="871"/>
      <c r="S25" s="871"/>
      <c r="T25" s="871"/>
      <c r="U25" s="871"/>
      <c r="V25" s="871"/>
      <c r="W25" s="871"/>
      <c r="X25" s="871"/>
      <c r="Y25" s="871"/>
      <c r="Z25" s="871"/>
      <c r="AA25" s="871"/>
      <c r="AB25" s="871"/>
      <c r="AC25" s="871"/>
      <c r="AD25" s="871"/>
      <c r="AE25" s="871"/>
      <c r="AF25" s="871"/>
      <c r="AG25" s="871"/>
      <c r="AH25" s="505"/>
      <c r="AI25" s="505"/>
      <c r="AJ25" s="505"/>
      <c r="AK25" s="505"/>
      <c r="AL25" s="505"/>
      <c r="AM25" s="505"/>
      <c r="AN25" s="505"/>
      <c r="AO25" s="505"/>
    </row>
    <row r="26" spans="1:41" ht="22.5" hidden="1" customHeight="1">
      <c r="A26" s="498" t="s">
        <v>183</v>
      </c>
      <c r="B26" s="499" t="s">
        <v>14</v>
      </c>
      <c r="C26" s="500">
        <v>45036</v>
      </c>
      <c r="D26" s="501" t="s">
        <v>8790</v>
      </c>
      <c r="E26" s="501" t="s">
        <v>8723</v>
      </c>
      <c r="F26" s="502"/>
      <c r="G26" s="502" t="s">
        <v>8796</v>
      </c>
      <c r="H26" s="502" t="s">
        <v>31</v>
      </c>
      <c r="I26" s="502" t="s">
        <v>8761</v>
      </c>
      <c r="J26" s="503" t="s">
        <v>8797</v>
      </c>
      <c r="K26" s="504" t="s">
        <v>56</v>
      </c>
      <c r="L26" s="871"/>
      <c r="M26" s="871"/>
      <c r="N26" s="871"/>
      <c r="O26" s="871"/>
      <c r="P26" s="871"/>
      <c r="Q26" s="871"/>
      <c r="R26" s="871"/>
      <c r="S26" s="871"/>
      <c r="T26" s="871"/>
      <c r="U26" s="871"/>
      <c r="V26" s="871"/>
      <c r="W26" s="871"/>
      <c r="X26" s="871"/>
      <c r="Y26" s="871"/>
      <c r="Z26" s="871"/>
      <c r="AA26" s="871"/>
      <c r="AB26" s="871"/>
      <c r="AC26" s="871"/>
      <c r="AD26" s="871"/>
      <c r="AE26" s="871"/>
      <c r="AF26" s="871"/>
      <c r="AG26" s="871"/>
      <c r="AH26" s="505"/>
      <c r="AI26" s="505"/>
      <c r="AJ26" s="505"/>
      <c r="AK26" s="505"/>
      <c r="AL26" s="505"/>
      <c r="AM26" s="505"/>
      <c r="AN26" s="505"/>
      <c r="AO26" s="505"/>
    </row>
    <row r="27" spans="1:41" ht="24.75" hidden="1" customHeight="1">
      <c r="A27" s="498" t="s">
        <v>890</v>
      </c>
      <c r="B27" s="499" t="s">
        <v>14</v>
      </c>
      <c r="C27" s="500">
        <v>45036</v>
      </c>
      <c r="D27" s="501" t="s">
        <v>8790</v>
      </c>
      <c r="E27" s="501" t="s">
        <v>8723</v>
      </c>
      <c r="F27" s="502"/>
      <c r="G27" s="502" t="s">
        <v>8798</v>
      </c>
      <c r="H27" s="502" t="s">
        <v>31</v>
      </c>
      <c r="I27" s="502" t="s">
        <v>8761</v>
      </c>
      <c r="J27" s="503" t="s">
        <v>8797</v>
      </c>
      <c r="K27" s="504" t="s">
        <v>56</v>
      </c>
      <c r="L27" s="871"/>
      <c r="M27" s="871"/>
      <c r="N27" s="871"/>
      <c r="O27" s="871"/>
      <c r="P27" s="871"/>
      <c r="Q27" s="871"/>
      <c r="R27" s="871"/>
      <c r="S27" s="871"/>
      <c r="T27" s="871"/>
      <c r="U27" s="871"/>
      <c r="V27" s="871"/>
      <c r="W27" s="871"/>
      <c r="X27" s="871"/>
      <c r="Y27" s="871"/>
      <c r="Z27" s="871"/>
      <c r="AA27" s="871"/>
      <c r="AB27" s="871"/>
      <c r="AC27" s="871"/>
      <c r="AD27" s="871"/>
      <c r="AE27" s="871"/>
      <c r="AF27" s="871"/>
      <c r="AG27" s="871"/>
      <c r="AH27" s="505"/>
      <c r="AI27" s="505"/>
      <c r="AJ27" s="505"/>
      <c r="AK27" s="505"/>
      <c r="AL27" s="505"/>
      <c r="AM27" s="505"/>
      <c r="AN27" s="505"/>
      <c r="AO27" s="505"/>
    </row>
    <row r="28" spans="1:41" ht="15.75" hidden="1" customHeight="1">
      <c r="A28" s="498" t="s">
        <v>450</v>
      </c>
      <c r="B28" s="499" t="s">
        <v>14</v>
      </c>
      <c r="C28" s="500">
        <v>45036</v>
      </c>
      <c r="D28" s="501" t="s">
        <v>8790</v>
      </c>
      <c r="E28" s="501" t="s">
        <v>8723</v>
      </c>
      <c r="F28" s="502"/>
      <c r="G28" s="502" t="s">
        <v>8799</v>
      </c>
      <c r="H28" s="502" t="s">
        <v>31</v>
      </c>
      <c r="I28" s="502" t="s">
        <v>8788</v>
      </c>
      <c r="J28" s="503" t="s">
        <v>8797</v>
      </c>
      <c r="K28" s="504" t="s">
        <v>56</v>
      </c>
      <c r="L28" s="871"/>
      <c r="M28" s="871"/>
      <c r="N28" s="871"/>
      <c r="O28" s="871"/>
      <c r="P28" s="871"/>
      <c r="Q28" s="871"/>
      <c r="R28" s="871"/>
      <c r="S28" s="871"/>
      <c r="T28" s="871"/>
      <c r="U28" s="871"/>
      <c r="V28" s="871"/>
      <c r="W28" s="871"/>
      <c r="X28" s="871"/>
      <c r="Y28" s="871"/>
      <c r="Z28" s="871"/>
      <c r="AA28" s="871"/>
      <c r="AB28" s="871"/>
      <c r="AC28" s="871"/>
      <c r="AD28" s="871"/>
      <c r="AE28" s="871"/>
      <c r="AF28" s="871"/>
      <c r="AG28" s="871"/>
      <c r="AH28" s="505"/>
      <c r="AI28" s="505"/>
      <c r="AJ28" s="505"/>
      <c r="AK28" s="505"/>
      <c r="AL28" s="505"/>
      <c r="AM28" s="505"/>
      <c r="AN28" s="505"/>
      <c r="AO28" s="505"/>
    </row>
    <row r="29" spans="1:41" ht="19.5" hidden="1" customHeight="1">
      <c r="A29" s="498" t="s">
        <v>898</v>
      </c>
      <c r="B29" s="499" t="s">
        <v>14</v>
      </c>
      <c r="C29" s="500">
        <v>45036</v>
      </c>
      <c r="D29" s="501" t="s">
        <v>8790</v>
      </c>
      <c r="E29" s="501" t="s">
        <v>8723</v>
      </c>
      <c r="F29" s="502"/>
      <c r="G29" s="502" t="s">
        <v>8800</v>
      </c>
      <c r="H29" s="502" t="s">
        <v>31</v>
      </c>
      <c r="I29" s="502" t="s">
        <v>8734</v>
      </c>
      <c r="J29" s="503" t="s">
        <v>8797</v>
      </c>
      <c r="K29" s="504" t="s">
        <v>56</v>
      </c>
      <c r="L29" s="871"/>
      <c r="M29" s="871"/>
      <c r="N29" s="871"/>
      <c r="O29" s="871"/>
      <c r="P29" s="871"/>
      <c r="Q29" s="871"/>
      <c r="R29" s="871"/>
      <c r="S29" s="871"/>
      <c r="T29" s="871"/>
      <c r="U29" s="871"/>
      <c r="V29" s="871"/>
      <c r="W29" s="871"/>
      <c r="X29" s="871"/>
      <c r="Y29" s="871"/>
      <c r="Z29" s="871"/>
      <c r="AA29" s="871"/>
      <c r="AB29" s="871"/>
      <c r="AC29" s="871"/>
      <c r="AD29" s="871"/>
      <c r="AE29" s="871"/>
      <c r="AF29" s="871"/>
      <c r="AG29" s="871"/>
      <c r="AH29" s="505"/>
      <c r="AI29" s="505"/>
      <c r="AJ29" s="505"/>
      <c r="AK29" s="505"/>
      <c r="AL29" s="505"/>
      <c r="AM29" s="505"/>
      <c r="AN29" s="505"/>
      <c r="AO29" s="505"/>
    </row>
    <row r="30" spans="1:41" ht="22.5" hidden="1" customHeight="1">
      <c r="A30" s="498" t="s">
        <v>203</v>
      </c>
      <c r="B30" s="499" t="s">
        <v>14</v>
      </c>
      <c r="C30" s="500">
        <v>45036</v>
      </c>
      <c r="D30" s="501" t="s">
        <v>8790</v>
      </c>
      <c r="E30" s="501" t="s">
        <v>8723</v>
      </c>
      <c r="F30" s="502"/>
      <c r="G30" s="502" t="s">
        <v>8801</v>
      </c>
      <c r="H30" s="502" t="s">
        <v>31</v>
      </c>
      <c r="I30" s="502" t="s">
        <v>8734</v>
      </c>
      <c r="J30" s="503" t="s">
        <v>8797</v>
      </c>
      <c r="K30" s="504" t="s">
        <v>56</v>
      </c>
      <c r="L30" s="871"/>
      <c r="M30" s="871"/>
      <c r="N30" s="871"/>
      <c r="O30" s="871"/>
      <c r="P30" s="871"/>
      <c r="Q30" s="871"/>
      <c r="R30" s="871"/>
      <c r="S30" s="871"/>
      <c r="T30" s="871"/>
      <c r="U30" s="871"/>
      <c r="V30" s="871"/>
      <c r="W30" s="871"/>
      <c r="X30" s="871"/>
      <c r="Y30" s="871"/>
      <c r="Z30" s="871"/>
      <c r="AA30" s="871"/>
      <c r="AB30" s="871"/>
      <c r="AC30" s="871"/>
      <c r="AD30" s="871"/>
      <c r="AE30" s="871"/>
      <c r="AF30" s="871"/>
      <c r="AG30" s="871"/>
      <c r="AH30" s="505"/>
      <c r="AI30" s="505"/>
      <c r="AJ30" s="505"/>
      <c r="AK30" s="505"/>
      <c r="AL30" s="505"/>
      <c r="AM30" s="505"/>
      <c r="AN30" s="505"/>
      <c r="AO30" s="505"/>
    </row>
    <row r="31" spans="1:41" ht="15.75" hidden="1" customHeight="1">
      <c r="A31" s="498" t="s">
        <v>906</v>
      </c>
      <c r="B31" s="499" t="s">
        <v>14</v>
      </c>
      <c r="C31" s="500">
        <v>45036</v>
      </c>
      <c r="D31" s="501" t="s">
        <v>8790</v>
      </c>
      <c r="E31" s="501" t="s">
        <v>8723</v>
      </c>
      <c r="F31" s="502"/>
      <c r="G31" s="502" t="s">
        <v>8802</v>
      </c>
      <c r="H31" s="502" t="s">
        <v>31</v>
      </c>
      <c r="I31" s="502" t="s">
        <v>8788</v>
      </c>
      <c r="J31" s="503" t="s">
        <v>8797</v>
      </c>
      <c r="K31" s="504" t="s">
        <v>56</v>
      </c>
      <c r="L31" s="871"/>
      <c r="M31" s="871"/>
      <c r="N31" s="871"/>
      <c r="O31" s="871"/>
      <c r="P31" s="871"/>
      <c r="Q31" s="871"/>
      <c r="R31" s="871"/>
      <c r="S31" s="871"/>
      <c r="T31" s="871"/>
      <c r="U31" s="871"/>
      <c r="V31" s="871"/>
      <c r="W31" s="871"/>
      <c r="X31" s="871"/>
      <c r="Y31" s="871"/>
      <c r="Z31" s="871"/>
      <c r="AA31" s="871"/>
      <c r="AB31" s="871"/>
      <c r="AC31" s="871"/>
      <c r="AD31" s="871"/>
      <c r="AE31" s="871"/>
      <c r="AF31" s="871"/>
      <c r="AG31" s="871"/>
      <c r="AH31" s="505"/>
      <c r="AI31" s="505"/>
      <c r="AJ31" s="505"/>
      <c r="AK31" s="505"/>
      <c r="AL31" s="505"/>
      <c r="AM31" s="505"/>
      <c r="AN31" s="505"/>
      <c r="AO31" s="505"/>
    </row>
    <row r="32" spans="1:41" ht="21" hidden="1" customHeight="1">
      <c r="A32" s="498" t="s">
        <v>910</v>
      </c>
      <c r="B32" s="499" t="s">
        <v>14</v>
      </c>
      <c r="C32" s="500">
        <v>45043</v>
      </c>
      <c r="D32" s="501" t="s">
        <v>8803</v>
      </c>
      <c r="E32" s="501" t="s">
        <v>8804</v>
      </c>
      <c r="F32" s="502"/>
      <c r="G32" s="502" t="s">
        <v>8769</v>
      </c>
      <c r="H32" s="502" t="s">
        <v>584</v>
      </c>
      <c r="I32" s="502" t="s">
        <v>8725</v>
      </c>
      <c r="J32" s="503" t="s">
        <v>8805</v>
      </c>
      <c r="K32" s="504" t="s">
        <v>2215</v>
      </c>
      <c r="L32" s="871"/>
      <c r="M32" s="871"/>
      <c r="N32" s="871"/>
      <c r="O32" s="871"/>
      <c r="P32" s="871"/>
      <c r="Q32" s="871"/>
      <c r="R32" s="871"/>
      <c r="S32" s="871"/>
      <c r="T32" s="871"/>
      <c r="U32" s="871"/>
      <c r="V32" s="871"/>
      <c r="W32" s="871"/>
      <c r="X32" s="871"/>
      <c r="Y32" s="871"/>
      <c r="Z32" s="871"/>
      <c r="AA32" s="871"/>
      <c r="AB32" s="871"/>
      <c r="AC32" s="871"/>
      <c r="AD32" s="871"/>
      <c r="AE32" s="871"/>
      <c r="AF32" s="871"/>
      <c r="AG32" s="871"/>
      <c r="AH32" s="505"/>
      <c r="AI32" s="505"/>
      <c r="AJ32" s="505"/>
      <c r="AK32" s="505"/>
      <c r="AL32" s="505"/>
      <c r="AM32" s="505"/>
      <c r="AN32" s="505"/>
      <c r="AO32" s="505"/>
    </row>
    <row r="33" spans="1:41" ht="15.75" hidden="1" customHeight="1">
      <c r="A33" s="498" t="s">
        <v>913</v>
      </c>
      <c r="B33" s="499" t="s">
        <v>14</v>
      </c>
      <c r="C33" s="500">
        <v>45036</v>
      </c>
      <c r="D33" s="501" t="s">
        <v>8806</v>
      </c>
      <c r="E33" s="501" t="s">
        <v>8807</v>
      </c>
      <c r="F33" s="502"/>
      <c r="G33" s="502" t="s">
        <v>8808</v>
      </c>
      <c r="H33" s="502" t="s">
        <v>8740</v>
      </c>
      <c r="I33" s="502" t="s">
        <v>8725</v>
      </c>
      <c r="J33" s="503" t="s">
        <v>8809</v>
      </c>
      <c r="K33" s="504" t="s">
        <v>1205</v>
      </c>
      <c r="L33" s="871"/>
      <c r="M33" s="871"/>
      <c r="N33" s="871"/>
      <c r="O33" s="871"/>
      <c r="P33" s="871"/>
      <c r="Q33" s="871"/>
      <c r="R33" s="871"/>
      <c r="S33" s="871"/>
      <c r="T33" s="871"/>
      <c r="U33" s="871"/>
      <c r="V33" s="871"/>
      <c r="W33" s="871"/>
      <c r="X33" s="871"/>
      <c r="Y33" s="871"/>
      <c r="Z33" s="871"/>
      <c r="AA33" s="871"/>
      <c r="AB33" s="871"/>
      <c r="AC33" s="871"/>
      <c r="AD33" s="871"/>
      <c r="AE33" s="871"/>
      <c r="AF33" s="871"/>
      <c r="AG33" s="871"/>
      <c r="AH33" s="505"/>
      <c r="AI33" s="505"/>
      <c r="AJ33" s="505"/>
      <c r="AK33" s="505"/>
      <c r="AL33" s="505"/>
      <c r="AM33" s="505"/>
      <c r="AN33" s="505"/>
      <c r="AO33" s="505"/>
    </row>
    <row r="34" spans="1:41" ht="15.75" hidden="1" customHeight="1">
      <c r="A34" s="498" t="s">
        <v>223</v>
      </c>
      <c r="B34" s="499" t="s">
        <v>14</v>
      </c>
      <c r="C34" s="500">
        <v>45118</v>
      </c>
      <c r="D34" s="501" t="s">
        <v>250</v>
      </c>
      <c r="E34" s="501" t="s">
        <v>8810</v>
      </c>
      <c r="F34" s="502"/>
      <c r="G34" s="502" t="s">
        <v>8811</v>
      </c>
      <c r="H34" s="502" t="s">
        <v>8740</v>
      </c>
      <c r="I34" s="502"/>
      <c r="J34" s="503" t="s">
        <v>8812</v>
      </c>
      <c r="K34" s="504" t="s">
        <v>217</v>
      </c>
      <c r="L34" s="871"/>
      <c r="M34" s="871"/>
      <c r="N34" s="871"/>
      <c r="O34" s="871"/>
      <c r="P34" s="871"/>
      <c r="Q34" s="871"/>
      <c r="R34" s="871"/>
      <c r="S34" s="871"/>
      <c r="T34" s="871"/>
      <c r="U34" s="871"/>
      <c r="V34" s="871"/>
      <c r="W34" s="871"/>
      <c r="X34" s="871"/>
      <c r="Y34" s="871"/>
      <c r="Z34" s="871"/>
      <c r="AA34" s="871"/>
      <c r="AB34" s="871"/>
      <c r="AC34" s="871"/>
      <c r="AD34" s="871"/>
      <c r="AE34" s="871"/>
      <c r="AF34" s="871"/>
      <c r="AG34" s="871"/>
      <c r="AH34" s="505"/>
      <c r="AI34" s="505"/>
      <c r="AJ34" s="505"/>
      <c r="AK34" s="505"/>
      <c r="AL34" s="505"/>
      <c r="AM34" s="505"/>
      <c r="AN34" s="505"/>
      <c r="AO34" s="505"/>
    </row>
    <row r="35" spans="1:41" ht="15.75" hidden="1" customHeight="1">
      <c r="A35" s="498" t="s">
        <v>921</v>
      </c>
      <c r="B35" s="506" t="s">
        <v>14</v>
      </c>
      <c r="C35" s="507">
        <v>45117</v>
      </c>
      <c r="D35" s="508" t="s">
        <v>8813</v>
      </c>
      <c r="E35" s="508" t="s">
        <v>8814</v>
      </c>
      <c r="F35" s="509"/>
      <c r="G35" s="509" t="s">
        <v>8815</v>
      </c>
      <c r="H35" s="509" t="s">
        <v>649</v>
      </c>
      <c r="I35" s="509" t="s">
        <v>8725</v>
      </c>
      <c r="J35" s="510" t="s">
        <v>8816</v>
      </c>
      <c r="K35" s="511" t="s">
        <v>217</v>
      </c>
      <c r="L35" s="872"/>
      <c r="M35" s="872"/>
      <c r="N35" s="872"/>
      <c r="O35" s="872"/>
      <c r="P35" s="872"/>
      <c r="Q35" s="872"/>
      <c r="R35" s="872"/>
      <c r="S35" s="872"/>
      <c r="T35" s="872"/>
      <c r="U35" s="872"/>
      <c r="V35" s="872"/>
      <c r="W35" s="872"/>
      <c r="X35" s="872"/>
      <c r="Y35" s="872"/>
      <c r="Z35" s="872"/>
      <c r="AA35" s="872"/>
      <c r="AB35" s="872"/>
      <c r="AC35" s="872"/>
      <c r="AD35" s="872"/>
      <c r="AE35" s="872"/>
      <c r="AF35" s="872"/>
      <c r="AG35" s="872"/>
      <c r="AH35" s="505"/>
      <c r="AI35" s="505"/>
      <c r="AJ35" s="505"/>
      <c r="AK35" s="505"/>
      <c r="AL35" s="505"/>
      <c r="AM35" s="505"/>
      <c r="AN35" s="505"/>
      <c r="AO35" s="505"/>
    </row>
    <row r="36" spans="1:41" ht="15.75" hidden="1" customHeight="1">
      <c r="A36" s="498" t="s">
        <v>924</v>
      </c>
      <c r="B36" s="499" t="s">
        <v>14</v>
      </c>
      <c r="C36" s="500">
        <v>44973</v>
      </c>
      <c r="D36" s="501" t="s">
        <v>250</v>
      </c>
      <c r="E36" s="501" t="s">
        <v>8817</v>
      </c>
      <c r="F36" s="502"/>
      <c r="G36" s="502" t="s">
        <v>8818</v>
      </c>
      <c r="H36" s="502" t="s">
        <v>8740</v>
      </c>
      <c r="I36" s="502" t="s">
        <v>8725</v>
      </c>
      <c r="J36" s="503" t="s">
        <v>8819</v>
      </c>
      <c r="K36" s="502" t="s">
        <v>1596</v>
      </c>
      <c r="L36" s="871"/>
      <c r="M36" s="871"/>
      <c r="N36" s="871"/>
      <c r="O36" s="871"/>
      <c r="P36" s="871"/>
      <c r="Q36" s="871"/>
      <c r="R36" s="871"/>
      <c r="S36" s="871"/>
      <c r="T36" s="871"/>
      <c r="U36" s="871"/>
      <c r="V36" s="871"/>
      <c r="W36" s="871"/>
      <c r="X36" s="871"/>
      <c r="Y36" s="871"/>
      <c r="Z36" s="871"/>
      <c r="AA36" s="871"/>
      <c r="AB36" s="871"/>
      <c r="AC36" s="871"/>
      <c r="AD36" s="871"/>
      <c r="AE36" s="871"/>
      <c r="AF36" s="871"/>
      <c r="AG36" s="871"/>
      <c r="AH36" s="505"/>
      <c r="AI36" s="505"/>
      <c r="AJ36" s="505"/>
      <c r="AK36" s="505"/>
      <c r="AL36" s="505"/>
      <c r="AM36" s="505"/>
      <c r="AN36" s="505"/>
      <c r="AO36" s="505"/>
    </row>
    <row r="37" spans="1:41" ht="15.75" hidden="1" customHeight="1">
      <c r="A37" s="498" t="s">
        <v>928</v>
      </c>
      <c r="B37" s="499" t="s">
        <v>14</v>
      </c>
      <c r="C37" s="500">
        <v>45113</v>
      </c>
      <c r="D37" s="501" t="s">
        <v>8820</v>
      </c>
      <c r="E37" s="501" t="s">
        <v>8821</v>
      </c>
      <c r="F37" s="502"/>
      <c r="G37" s="502" t="s">
        <v>8822</v>
      </c>
      <c r="H37" s="502" t="s">
        <v>35</v>
      </c>
      <c r="I37" s="502" t="s">
        <v>8823</v>
      </c>
      <c r="J37" s="503" t="s">
        <v>8824</v>
      </c>
      <c r="K37" s="504" t="s">
        <v>217</v>
      </c>
      <c r="L37" s="871"/>
      <c r="M37" s="871"/>
      <c r="N37" s="871"/>
      <c r="O37" s="871"/>
      <c r="P37" s="871"/>
      <c r="Q37" s="871"/>
      <c r="R37" s="871"/>
      <c r="S37" s="871"/>
      <c r="T37" s="871"/>
      <c r="U37" s="871"/>
      <c r="V37" s="871"/>
      <c r="W37" s="871"/>
      <c r="X37" s="871"/>
      <c r="Y37" s="871"/>
      <c r="Z37" s="871"/>
      <c r="AA37" s="871"/>
      <c r="AB37" s="871"/>
      <c r="AC37" s="871"/>
      <c r="AD37" s="871"/>
      <c r="AE37" s="871"/>
      <c r="AF37" s="871"/>
      <c r="AG37" s="871"/>
      <c r="AH37" s="505"/>
      <c r="AI37" s="505"/>
      <c r="AJ37" s="505"/>
      <c r="AK37" s="505"/>
      <c r="AL37" s="505"/>
      <c r="AM37" s="505"/>
      <c r="AN37" s="505"/>
      <c r="AO37" s="505"/>
    </row>
    <row r="38" spans="1:41" ht="15.75" hidden="1" customHeight="1">
      <c r="A38" s="498">
        <f>A37+1</f>
        <v>36</v>
      </c>
      <c r="B38" s="499" t="s">
        <v>14</v>
      </c>
      <c r="C38" s="500">
        <v>45090</v>
      </c>
      <c r="D38" s="501" t="s">
        <v>8767</v>
      </c>
      <c r="E38" s="501" t="s">
        <v>8825</v>
      </c>
      <c r="F38" s="502"/>
      <c r="G38" s="502" t="s">
        <v>8775</v>
      </c>
      <c r="H38" s="502" t="s">
        <v>584</v>
      </c>
      <c r="I38" s="502" t="s">
        <v>8734</v>
      </c>
      <c r="J38" s="503" t="s">
        <v>8826</v>
      </c>
      <c r="K38" s="504" t="s">
        <v>932</v>
      </c>
      <c r="L38" s="871"/>
      <c r="M38" s="871"/>
      <c r="N38" s="871"/>
      <c r="O38" s="871"/>
      <c r="P38" s="871"/>
      <c r="Q38" s="871"/>
      <c r="R38" s="871"/>
      <c r="S38" s="871"/>
      <c r="T38" s="871"/>
      <c r="U38" s="871"/>
      <c r="V38" s="871"/>
      <c r="W38" s="871"/>
      <c r="X38" s="871"/>
      <c r="Y38" s="871"/>
      <c r="Z38" s="871"/>
      <c r="AA38" s="871"/>
      <c r="AB38" s="871"/>
      <c r="AC38" s="871"/>
      <c r="AD38" s="871"/>
      <c r="AE38" s="871"/>
      <c r="AF38" s="871"/>
      <c r="AG38" s="871"/>
      <c r="AH38" s="505"/>
      <c r="AI38" s="505"/>
      <c r="AJ38" s="505"/>
      <c r="AK38" s="505"/>
      <c r="AL38" s="505"/>
      <c r="AM38" s="505"/>
      <c r="AN38" s="505"/>
      <c r="AO38" s="505"/>
    </row>
    <row r="39" spans="1:41" ht="15.75" hidden="1" customHeight="1">
      <c r="A39" s="498" t="s">
        <v>488</v>
      </c>
      <c r="B39" s="499" t="s">
        <v>14</v>
      </c>
      <c r="C39" s="500">
        <v>45119</v>
      </c>
      <c r="D39" s="501" t="s">
        <v>8767</v>
      </c>
      <c r="E39" s="501" t="s">
        <v>8827</v>
      </c>
      <c r="F39" s="502"/>
      <c r="G39" s="502" t="s">
        <v>8822</v>
      </c>
      <c r="H39" s="502" t="s">
        <v>584</v>
      </c>
      <c r="I39" s="502" t="s">
        <v>8823</v>
      </c>
      <c r="J39" s="503" t="s">
        <v>1205</v>
      </c>
      <c r="K39" s="504" t="s">
        <v>1205</v>
      </c>
      <c r="L39" s="871"/>
      <c r="M39" s="871"/>
      <c r="N39" s="871"/>
      <c r="O39" s="871"/>
      <c r="P39" s="871"/>
      <c r="Q39" s="871"/>
      <c r="R39" s="871"/>
      <c r="S39" s="871"/>
      <c r="T39" s="871"/>
      <c r="U39" s="871"/>
      <c r="V39" s="871"/>
      <c r="W39" s="871"/>
      <c r="X39" s="871"/>
      <c r="Y39" s="871"/>
      <c r="Z39" s="871"/>
      <c r="AA39" s="871"/>
      <c r="AB39" s="871"/>
      <c r="AC39" s="871"/>
      <c r="AD39" s="871"/>
      <c r="AE39" s="871"/>
      <c r="AF39" s="871"/>
      <c r="AG39" s="871"/>
      <c r="AH39" s="505"/>
      <c r="AI39" s="505"/>
      <c r="AJ39" s="505"/>
      <c r="AK39" s="505"/>
      <c r="AL39" s="505"/>
      <c r="AM39" s="505"/>
      <c r="AN39" s="505"/>
      <c r="AO39" s="505"/>
    </row>
    <row r="40" spans="1:41" ht="15.75" hidden="1" customHeight="1">
      <c r="A40" s="498" t="s">
        <v>938</v>
      </c>
      <c r="B40" s="499" t="s">
        <v>14</v>
      </c>
      <c r="C40" s="500">
        <v>45131</v>
      </c>
      <c r="D40" s="501" t="s">
        <v>8767</v>
      </c>
      <c r="E40" s="501" t="s">
        <v>8828</v>
      </c>
      <c r="F40" s="502"/>
      <c r="G40" s="502" t="s">
        <v>8793</v>
      </c>
      <c r="H40" s="502" t="s">
        <v>584</v>
      </c>
      <c r="I40" s="502" t="s">
        <v>8794</v>
      </c>
      <c r="J40" s="503" t="s">
        <v>1205</v>
      </c>
      <c r="K40" s="504" t="s">
        <v>1205</v>
      </c>
      <c r="L40" s="871"/>
      <c r="M40" s="871"/>
      <c r="N40" s="871"/>
      <c r="O40" s="871"/>
      <c r="P40" s="871"/>
      <c r="Q40" s="871"/>
      <c r="R40" s="871"/>
      <c r="S40" s="871"/>
      <c r="T40" s="871"/>
      <c r="U40" s="871"/>
      <c r="V40" s="871"/>
      <c r="W40" s="871"/>
      <c r="X40" s="871"/>
      <c r="Y40" s="871"/>
      <c r="Z40" s="871"/>
      <c r="AA40" s="871"/>
      <c r="AB40" s="871"/>
      <c r="AC40" s="871"/>
      <c r="AD40" s="871"/>
      <c r="AE40" s="871"/>
      <c r="AF40" s="871"/>
      <c r="AG40" s="871"/>
      <c r="AH40" s="505"/>
      <c r="AI40" s="505"/>
      <c r="AJ40" s="505"/>
      <c r="AK40" s="505"/>
      <c r="AL40" s="505"/>
      <c r="AM40" s="505"/>
      <c r="AN40" s="505"/>
      <c r="AO40" s="505"/>
    </row>
    <row r="41" spans="1:41" ht="15.75" hidden="1" customHeight="1">
      <c r="A41" s="498" t="s">
        <v>942</v>
      </c>
      <c r="B41" s="499" t="s">
        <v>14</v>
      </c>
      <c r="C41" s="500">
        <v>45082</v>
      </c>
      <c r="D41" s="501" t="s">
        <v>8829</v>
      </c>
      <c r="E41" s="501" t="s">
        <v>8830</v>
      </c>
      <c r="F41" s="502"/>
      <c r="G41" s="502" t="s">
        <v>8831</v>
      </c>
      <c r="H41" s="502" t="s">
        <v>558</v>
      </c>
      <c r="I41" s="502" t="s">
        <v>8725</v>
      </c>
      <c r="J41" s="503" t="s">
        <v>8832</v>
      </c>
      <c r="K41" s="502" t="s">
        <v>2213</v>
      </c>
      <c r="L41" s="871"/>
      <c r="M41" s="871"/>
      <c r="N41" s="871"/>
      <c r="O41" s="871"/>
      <c r="P41" s="871"/>
      <c r="Q41" s="871"/>
      <c r="R41" s="871"/>
      <c r="S41" s="871"/>
      <c r="T41" s="871"/>
      <c r="U41" s="871"/>
      <c r="V41" s="871"/>
      <c r="W41" s="871"/>
      <c r="X41" s="871"/>
      <c r="Y41" s="871"/>
      <c r="Z41" s="871"/>
      <c r="AA41" s="871"/>
      <c r="AB41" s="871"/>
      <c r="AC41" s="871"/>
      <c r="AD41" s="871"/>
      <c r="AE41" s="871"/>
      <c r="AF41" s="871"/>
      <c r="AG41" s="871"/>
      <c r="AH41" s="505"/>
      <c r="AI41" s="505"/>
      <c r="AJ41" s="505"/>
      <c r="AK41" s="505"/>
      <c r="AL41" s="505"/>
      <c r="AM41" s="505"/>
      <c r="AN41" s="505"/>
      <c r="AO41" s="505"/>
    </row>
    <row r="42" spans="1:41" ht="15.75" hidden="1" customHeight="1">
      <c r="A42" s="498" t="s">
        <v>946</v>
      </c>
      <c r="B42" s="499" t="s">
        <v>14</v>
      </c>
      <c r="C42" s="500">
        <v>45033</v>
      </c>
      <c r="D42" s="501" t="s">
        <v>8767</v>
      </c>
      <c r="E42" s="501" t="s">
        <v>8833</v>
      </c>
      <c r="F42" s="502"/>
      <c r="G42" s="502" t="s">
        <v>8834</v>
      </c>
      <c r="H42" s="502" t="s">
        <v>584</v>
      </c>
      <c r="I42" s="502" t="s">
        <v>8835</v>
      </c>
      <c r="J42" s="503" t="s">
        <v>8836</v>
      </c>
      <c r="K42" s="502" t="s">
        <v>2213</v>
      </c>
      <c r="L42" s="871"/>
      <c r="M42" s="871"/>
      <c r="N42" s="871"/>
      <c r="O42" s="871"/>
      <c r="P42" s="871"/>
      <c r="Q42" s="871"/>
      <c r="R42" s="871"/>
      <c r="S42" s="871"/>
      <c r="T42" s="871"/>
      <c r="U42" s="871"/>
      <c r="V42" s="871"/>
      <c r="W42" s="871"/>
      <c r="X42" s="871"/>
      <c r="Y42" s="871"/>
      <c r="Z42" s="871"/>
      <c r="AA42" s="871"/>
      <c r="AB42" s="871"/>
      <c r="AC42" s="871"/>
      <c r="AD42" s="871"/>
      <c r="AE42" s="871"/>
      <c r="AF42" s="871"/>
      <c r="AG42" s="871"/>
      <c r="AH42" s="505"/>
      <c r="AI42" s="505"/>
      <c r="AJ42" s="505"/>
      <c r="AK42" s="505"/>
      <c r="AL42" s="505"/>
      <c r="AM42" s="505"/>
      <c r="AN42" s="505"/>
      <c r="AO42" s="505"/>
    </row>
    <row r="43" spans="1:41" ht="15.75" hidden="1" customHeight="1">
      <c r="A43" s="498" t="s">
        <v>950</v>
      </c>
      <c r="B43" s="499" t="s">
        <v>14</v>
      </c>
      <c r="C43" s="500">
        <v>45133</v>
      </c>
      <c r="D43" s="501" t="s">
        <v>586</v>
      </c>
      <c r="E43" s="501" t="s">
        <v>8837</v>
      </c>
      <c r="F43" s="502"/>
      <c r="G43" s="502" t="s">
        <v>8834</v>
      </c>
      <c r="H43" s="502" t="s">
        <v>584</v>
      </c>
      <c r="I43" s="502" t="s">
        <v>8835</v>
      </c>
      <c r="J43" s="503" t="s">
        <v>8836</v>
      </c>
      <c r="K43" s="502" t="s">
        <v>2213</v>
      </c>
      <c r="L43" s="871"/>
      <c r="M43" s="871"/>
      <c r="N43" s="871"/>
      <c r="O43" s="871"/>
      <c r="P43" s="871"/>
      <c r="Q43" s="871"/>
      <c r="R43" s="871"/>
      <c r="S43" s="871"/>
      <c r="T43" s="871"/>
      <c r="U43" s="871"/>
      <c r="V43" s="871"/>
      <c r="W43" s="871"/>
      <c r="X43" s="871"/>
      <c r="Y43" s="871"/>
      <c r="Z43" s="871"/>
      <c r="AA43" s="871"/>
      <c r="AB43" s="871"/>
      <c r="AC43" s="871"/>
      <c r="AD43" s="871"/>
      <c r="AE43" s="871"/>
      <c r="AF43" s="871"/>
      <c r="AG43" s="871"/>
      <c r="AH43" s="505"/>
      <c r="AI43" s="505"/>
      <c r="AJ43" s="505"/>
      <c r="AK43" s="505"/>
      <c r="AL43" s="505"/>
      <c r="AM43" s="505"/>
      <c r="AN43" s="505"/>
      <c r="AO43" s="505"/>
    </row>
    <row r="44" spans="1:41" ht="15.75" hidden="1" customHeight="1">
      <c r="A44" s="498" t="s">
        <v>954</v>
      </c>
      <c r="B44" s="499" t="s">
        <v>14</v>
      </c>
      <c r="C44" s="500">
        <v>45133</v>
      </c>
      <c r="D44" s="501" t="s">
        <v>250</v>
      </c>
      <c r="E44" s="501" t="s">
        <v>8838</v>
      </c>
      <c r="F44" s="502"/>
      <c r="G44" s="502" t="s">
        <v>8839</v>
      </c>
      <c r="H44" s="502" t="s">
        <v>8740</v>
      </c>
      <c r="I44" s="502" t="s">
        <v>8725</v>
      </c>
      <c r="J44" s="503" t="s">
        <v>8840</v>
      </c>
      <c r="K44" s="504" t="s">
        <v>889</v>
      </c>
      <c r="L44" s="871"/>
      <c r="M44" s="871"/>
      <c r="N44" s="871"/>
      <c r="O44" s="871"/>
      <c r="P44" s="871"/>
      <c r="Q44" s="871"/>
      <c r="R44" s="871"/>
      <c r="S44" s="871"/>
      <c r="T44" s="871"/>
      <c r="U44" s="871"/>
      <c r="V44" s="871"/>
      <c r="W44" s="871"/>
      <c r="X44" s="871"/>
      <c r="Y44" s="871"/>
      <c r="Z44" s="871"/>
      <c r="AA44" s="871"/>
      <c r="AB44" s="871"/>
      <c r="AC44" s="871"/>
      <c r="AD44" s="871"/>
      <c r="AE44" s="871"/>
      <c r="AF44" s="871"/>
      <c r="AG44" s="871"/>
      <c r="AH44" s="505"/>
      <c r="AI44" s="505"/>
      <c r="AJ44" s="505"/>
      <c r="AK44" s="505"/>
      <c r="AL44" s="505"/>
      <c r="AM44" s="505"/>
      <c r="AN44" s="505"/>
      <c r="AO44" s="505"/>
    </row>
    <row r="45" spans="1:41" ht="15.75" hidden="1" customHeight="1">
      <c r="A45" s="498" t="s">
        <v>958</v>
      </c>
      <c r="B45" s="499" t="s">
        <v>14</v>
      </c>
      <c r="C45" s="500">
        <v>45133</v>
      </c>
      <c r="D45" s="501" t="s">
        <v>586</v>
      </c>
      <c r="E45" s="501" t="s">
        <v>8841</v>
      </c>
      <c r="F45" s="502"/>
      <c r="G45" s="502" t="s">
        <v>8842</v>
      </c>
      <c r="H45" s="502" t="s">
        <v>558</v>
      </c>
      <c r="I45" s="502" t="s">
        <v>8725</v>
      </c>
      <c r="J45" s="503" t="s">
        <v>8843</v>
      </c>
      <c r="K45" s="504" t="s">
        <v>217</v>
      </c>
      <c r="L45" s="871"/>
      <c r="M45" s="871"/>
      <c r="N45" s="871"/>
      <c r="O45" s="871"/>
      <c r="P45" s="871"/>
      <c r="Q45" s="871"/>
      <c r="R45" s="871"/>
      <c r="S45" s="871"/>
      <c r="T45" s="871"/>
      <c r="U45" s="871"/>
      <c r="V45" s="871"/>
      <c r="W45" s="871"/>
      <c r="X45" s="871"/>
      <c r="Y45" s="871"/>
      <c r="Z45" s="871"/>
      <c r="AA45" s="871"/>
      <c r="AB45" s="871"/>
      <c r="AC45" s="871"/>
      <c r="AD45" s="871"/>
      <c r="AE45" s="871"/>
      <c r="AF45" s="871"/>
      <c r="AG45" s="871"/>
      <c r="AH45" s="505"/>
      <c r="AI45" s="505"/>
      <c r="AJ45" s="505"/>
      <c r="AK45" s="505"/>
      <c r="AL45" s="505"/>
      <c r="AM45" s="505"/>
      <c r="AN45" s="505"/>
      <c r="AO45" s="505"/>
    </row>
    <row r="46" spans="1:41" ht="15.75" hidden="1" customHeight="1">
      <c r="A46" s="498" t="s">
        <v>963</v>
      </c>
      <c r="B46" s="499" t="s">
        <v>14</v>
      </c>
      <c r="C46" s="500">
        <v>45133</v>
      </c>
      <c r="D46" s="501" t="s">
        <v>8844</v>
      </c>
      <c r="E46" s="501" t="s">
        <v>8845</v>
      </c>
      <c r="F46" s="502"/>
      <c r="G46" s="502" t="s">
        <v>8846</v>
      </c>
      <c r="H46" s="502" t="s">
        <v>3095</v>
      </c>
      <c r="I46" s="502" t="s">
        <v>8794</v>
      </c>
      <c r="J46" s="503" t="s">
        <v>8847</v>
      </c>
      <c r="K46" s="504" t="s">
        <v>8727</v>
      </c>
      <c r="L46" s="871"/>
      <c r="M46" s="871"/>
      <c r="N46" s="871"/>
      <c r="O46" s="871"/>
      <c r="P46" s="871"/>
      <c r="Q46" s="871"/>
      <c r="R46" s="871"/>
      <c r="S46" s="871"/>
      <c r="T46" s="871"/>
      <c r="U46" s="871"/>
      <c r="V46" s="871"/>
      <c r="W46" s="871"/>
      <c r="X46" s="871"/>
      <c r="Y46" s="871"/>
      <c r="Z46" s="871"/>
      <c r="AA46" s="871"/>
      <c r="AB46" s="871"/>
      <c r="AC46" s="871"/>
      <c r="AD46" s="871"/>
      <c r="AE46" s="871"/>
      <c r="AF46" s="871"/>
      <c r="AG46" s="871"/>
      <c r="AH46" s="505"/>
      <c r="AI46" s="505"/>
      <c r="AJ46" s="505"/>
      <c r="AK46" s="505"/>
      <c r="AL46" s="505"/>
      <c r="AM46" s="505"/>
      <c r="AN46" s="505"/>
      <c r="AO46" s="505"/>
    </row>
    <row r="47" spans="1:41" ht="15.75" hidden="1" customHeight="1">
      <c r="A47" s="498" t="s">
        <v>968</v>
      </c>
      <c r="B47" s="499" t="s">
        <v>14</v>
      </c>
      <c r="C47" s="500">
        <v>45121</v>
      </c>
      <c r="D47" s="501" t="s">
        <v>586</v>
      </c>
      <c r="E47" s="501" t="s">
        <v>8848</v>
      </c>
      <c r="F47" s="502"/>
      <c r="G47" s="502" t="s">
        <v>8849</v>
      </c>
      <c r="H47" s="502" t="s">
        <v>558</v>
      </c>
      <c r="I47" s="502" t="s">
        <v>8725</v>
      </c>
      <c r="J47" s="503" t="s">
        <v>8785</v>
      </c>
      <c r="K47" s="504" t="s">
        <v>1205</v>
      </c>
      <c r="L47" s="871"/>
      <c r="M47" s="871"/>
      <c r="N47" s="871"/>
      <c r="O47" s="871"/>
      <c r="P47" s="871"/>
      <c r="Q47" s="871"/>
      <c r="R47" s="871"/>
      <c r="S47" s="871"/>
      <c r="T47" s="871"/>
      <c r="U47" s="871"/>
      <c r="V47" s="871"/>
      <c r="W47" s="871"/>
      <c r="X47" s="871"/>
      <c r="Y47" s="871"/>
      <c r="Z47" s="871"/>
      <c r="AA47" s="871"/>
      <c r="AB47" s="871"/>
      <c r="AC47" s="871"/>
      <c r="AD47" s="871"/>
      <c r="AE47" s="871"/>
      <c r="AF47" s="871"/>
      <c r="AG47" s="871"/>
      <c r="AH47" s="505"/>
      <c r="AI47" s="505"/>
      <c r="AJ47" s="505"/>
      <c r="AK47" s="505"/>
      <c r="AL47" s="505"/>
      <c r="AM47" s="505"/>
      <c r="AN47" s="505"/>
      <c r="AO47" s="505"/>
    </row>
    <row r="48" spans="1:41" ht="15.75" hidden="1" customHeight="1">
      <c r="A48" s="498" t="s">
        <v>974</v>
      </c>
      <c r="B48" s="499" t="s">
        <v>14</v>
      </c>
      <c r="C48" s="500">
        <v>45111</v>
      </c>
      <c r="D48" s="501" t="s">
        <v>586</v>
      </c>
      <c r="E48" s="501" t="s">
        <v>8850</v>
      </c>
      <c r="F48" s="502"/>
      <c r="G48" s="502" t="s">
        <v>8784</v>
      </c>
      <c r="H48" s="502" t="s">
        <v>584</v>
      </c>
      <c r="I48" s="502" t="s">
        <v>8725</v>
      </c>
      <c r="J48" s="503" t="s">
        <v>8851</v>
      </c>
      <c r="K48" s="504" t="s">
        <v>932</v>
      </c>
      <c r="L48" s="871"/>
      <c r="M48" s="871"/>
      <c r="N48" s="871"/>
      <c r="O48" s="871"/>
      <c r="P48" s="871"/>
      <c r="Q48" s="871"/>
      <c r="R48" s="871"/>
      <c r="S48" s="871"/>
      <c r="T48" s="871"/>
      <c r="U48" s="871"/>
      <c r="V48" s="871"/>
      <c r="W48" s="871"/>
      <c r="X48" s="871"/>
      <c r="Y48" s="871"/>
      <c r="Z48" s="871"/>
      <c r="AA48" s="871"/>
      <c r="AB48" s="871"/>
      <c r="AC48" s="871"/>
      <c r="AD48" s="871"/>
      <c r="AE48" s="871"/>
      <c r="AF48" s="871"/>
      <c r="AG48" s="871"/>
      <c r="AH48" s="505"/>
      <c r="AI48" s="505"/>
      <c r="AJ48" s="505"/>
      <c r="AK48" s="505"/>
      <c r="AL48" s="505"/>
      <c r="AM48" s="505"/>
      <c r="AN48" s="505"/>
      <c r="AO48" s="505"/>
    </row>
    <row r="49" spans="1:41" ht="15.75" hidden="1" customHeight="1">
      <c r="A49" s="498" t="s">
        <v>979</v>
      </c>
      <c r="B49" s="499" t="s">
        <v>14</v>
      </c>
      <c r="C49" s="500">
        <v>45057</v>
      </c>
      <c r="D49" s="501" t="s">
        <v>586</v>
      </c>
      <c r="E49" s="501" t="s">
        <v>8852</v>
      </c>
      <c r="F49" s="502"/>
      <c r="G49" s="502" t="s">
        <v>8796</v>
      </c>
      <c r="H49" s="502" t="s">
        <v>8740</v>
      </c>
      <c r="I49" s="502" t="s">
        <v>8761</v>
      </c>
      <c r="J49" s="503" t="s">
        <v>8853</v>
      </c>
      <c r="K49" s="504" t="s">
        <v>932</v>
      </c>
      <c r="L49" s="871"/>
      <c r="M49" s="871"/>
      <c r="N49" s="871"/>
      <c r="O49" s="871"/>
      <c r="P49" s="871"/>
      <c r="Q49" s="871"/>
      <c r="R49" s="871"/>
      <c r="S49" s="871"/>
      <c r="T49" s="871"/>
      <c r="U49" s="871"/>
      <c r="V49" s="871"/>
      <c r="W49" s="871"/>
      <c r="X49" s="871"/>
      <c r="Y49" s="871"/>
      <c r="Z49" s="871"/>
      <c r="AA49" s="871"/>
      <c r="AB49" s="871"/>
      <c r="AC49" s="871"/>
      <c r="AD49" s="871"/>
      <c r="AE49" s="871"/>
      <c r="AF49" s="871"/>
      <c r="AG49" s="871"/>
      <c r="AH49" s="505"/>
      <c r="AI49" s="505"/>
      <c r="AJ49" s="505"/>
      <c r="AK49" s="505"/>
      <c r="AL49" s="505"/>
      <c r="AM49" s="505"/>
      <c r="AN49" s="505"/>
      <c r="AO49" s="505"/>
    </row>
    <row r="50" spans="1:41" ht="15.75" hidden="1" customHeight="1">
      <c r="A50" s="498" t="s">
        <v>293</v>
      </c>
      <c r="B50" s="499" t="s">
        <v>14</v>
      </c>
      <c r="C50" s="500">
        <v>45006</v>
      </c>
      <c r="D50" s="501" t="s">
        <v>8854</v>
      </c>
      <c r="E50" s="501" t="s">
        <v>8855</v>
      </c>
      <c r="F50" s="502"/>
      <c r="G50" s="502" t="s">
        <v>8856</v>
      </c>
      <c r="H50" s="502" t="s">
        <v>558</v>
      </c>
      <c r="I50" s="502" t="s">
        <v>8725</v>
      </c>
      <c r="J50" s="503" t="s">
        <v>8785</v>
      </c>
      <c r="K50" s="504" t="s">
        <v>1205</v>
      </c>
      <c r="L50" s="871"/>
      <c r="M50" s="871"/>
      <c r="N50" s="871"/>
      <c r="O50" s="871"/>
      <c r="P50" s="871"/>
      <c r="Q50" s="871"/>
      <c r="R50" s="871"/>
      <c r="S50" s="871"/>
      <c r="T50" s="871"/>
      <c r="U50" s="871"/>
      <c r="V50" s="871"/>
      <c r="W50" s="871"/>
      <c r="X50" s="871"/>
      <c r="Y50" s="871"/>
      <c r="Z50" s="871"/>
      <c r="AA50" s="871"/>
      <c r="AB50" s="871"/>
      <c r="AC50" s="871"/>
      <c r="AD50" s="871"/>
      <c r="AE50" s="871"/>
      <c r="AF50" s="871"/>
      <c r="AG50" s="871"/>
      <c r="AH50" s="505"/>
      <c r="AI50" s="505"/>
      <c r="AJ50" s="505"/>
      <c r="AK50" s="505"/>
      <c r="AL50" s="505"/>
      <c r="AM50" s="505"/>
      <c r="AN50" s="505"/>
      <c r="AO50" s="505"/>
    </row>
    <row r="51" spans="1:41" ht="15.75" hidden="1" customHeight="1">
      <c r="A51" s="498" t="s">
        <v>299</v>
      </c>
      <c r="B51" s="499" t="s">
        <v>14</v>
      </c>
      <c r="C51" s="500">
        <v>45119</v>
      </c>
      <c r="D51" s="501" t="s">
        <v>8767</v>
      </c>
      <c r="E51" s="501" t="s">
        <v>8643</v>
      </c>
      <c r="F51" s="502"/>
      <c r="G51" s="502" t="s">
        <v>8857</v>
      </c>
      <c r="H51" s="502" t="s">
        <v>584</v>
      </c>
      <c r="I51" s="502" t="s">
        <v>8823</v>
      </c>
      <c r="J51" s="503" t="s">
        <v>8858</v>
      </c>
      <c r="K51" s="504" t="s">
        <v>89</v>
      </c>
      <c r="L51" s="871"/>
      <c r="M51" s="871"/>
      <c r="N51" s="871"/>
      <c r="O51" s="871"/>
      <c r="P51" s="871"/>
      <c r="Q51" s="871"/>
      <c r="R51" s="871"/>
      <c r="S51" s="871"/>
      <c r="T51" s="871"/>
      <c r="U51" s="871"/>
      <c r="V51" s="871"/>
      <c r="W51" s="871"/>
      <c r="X51" s="871"/>
      <c r="Y51" s="871"/>
      <c r="Z51" s="871"/>
      <c r="AA51" s="871"/>
      <c r="AB51" s="871"/>
      <c r="AC51" s="871"/>
      <c r="AD51" s="871"/>
      <c r="AE51" s="871"/>
      <c r="AF51" s="871"/>
      <c r="AG51" s="871"/>
      <c r="AH51" s="505"/>
      <c r="AI51" s="505"/>
      <c r="AJ51" s="505"/>
      <c r="AK51" s="505"/>
      <c r="AL51" s="505"/>
      <c r="AM51" s="505"/>
      <c r="AN51" s="505"/>
      <c r="AO51" s="505"/>
    </row>
    <row r="52" spans="1:41" ht="15.75" hidden="1" customHeight="1">
      <c r="A52" s="498" t="s">
        <v>305</v>
      </c>
      <c r="B52" s="499" t="s">
        <v>14</v>
      </c>
      <c r="C52" s="500">
        <v>45132</v>
      </c>
      <c r="D52" s="501" t="s">
        <v>8767</v>
      </c>
      <c r="E52" s="501" t="s">
        <v>8859</v>
      </c>
      <c r="F52" s="502"/>
      <c r="G52" s="502" t="s">
        <v>8860</v>
      </c>
      <c r="H52" s="502" t="s">
        <v>8740</v>
      </c>
      <c r="I52" s="502" t="s">
        <v>8823</v>
      </c>
      <c r="J52" s="503" t="s">
        <v>1205</v>
      </c>
      <c r="K52" s="504" t="s">
        <v>1205</v>
      </c>
      <c r="L52" s="871"/>
      <c r="M52" s="871"/>
      <c r="N52" s="871"/>
      <c r="O52" s="871"/>
      <c r="P52" s="871"/>
      <c r="Q52" s="871"/>
      <c r="R52" s="871"/>
      <c r="S52" s="871"/>
      <c r="T52" s="871"/>
      <c r="U52" s="871"/>
      <c r="V52" s="871"/>
      <c r="W52" s="871"/>
      <c r="X52" s="871"/>
      <c r="Y52" s="871"/>
      <c r="Z52" s="871"/>
      <c r="AA52" s="871"/>
      <c r="AB52" s="871"/>
      <c r="AC52" s="871"/>
      <c r="AD52" s="871"/>
      <c r="AE52" s="871"/>
      <c r="AF52" s="871"/>
      <c r="AG52" s="871"/>
      <c r="AH52" s="505"/>
      <c r="AI52" s="505"/>
      <c r="AJ52" s="505"/>
      <c r="AK52" s="505"/>
      <c r="AL52" s="505"/>
      <c r="AM52" s="505"/>
      <c r="AN52" s="505"/>
      <c r="AO52" s="505"/>
    </row>
    <row r="53" spans="1:41" ht="28.5" hidden="1" customHeight="1">
      <c r="A53" s="498" t="s">
        <v>534</v>
      </c>
      <c r="B53" s="499" t="s">
        <v>14</v>
      </c>
      <c r="C53" s="500">
        <v>45124</v>
      </c>
      <c r="D53" s="501" t="s">
        <v>8767</v>
      </c>
      <c r="E53" s="501" t="s">
        <v>7134</v>
      </c>
      <c r="F53" s="502"/>
      <c r="G53" s="502" t="s">
        <v>8861</v>
      </c>
      <c r="H53" s="502" t="s">
        <v>584</v>
      </c>
      <c r="I53" s="502" t="s">
        <v>8725</v>
      </c>
      <c r="J53" s="503" t="s">
        <v>8862</v>
      </c>
      <c r="K53" s="504" t="s">
        <v>1205</v>
      </c>
      <c r="L53" s="871"/>
      <c r="M53" s="871"/>
      <c r="N53" s="871"/>
      <c r="O53" s="871"/>
      <c r="P53" s="871"/>
      <c r="Q53" s="871"/>
      <c r="R53" s="871"/>
      <c r="S53" s="871"/>
      <c r="T53" s="871"/>
      <c r="U53" s="871"/>
      <c r="V53" s="871"/>
      <c r="W53" s="871"/>
      <c r="X53" s="871"/>
      <c r="Y53" s="871"/>
      <c r="Z53" s="871"/>
      <c r="AA53" s="871"/>
      <c r="AB53" s="871"/>
      <c r="AC53" s="871"/>
      <c r="AD53" s="871"/>
      <c r="AE53" s="871"/>
      <c r="AF53" s="871"/>
      <c r="AG53" s="871"/>
      <c r="AH53" s="505"/>
      <c r="AI53" s="505"/>
      <c r="AJ53" s="505"/>
      <c r="AK53" s="505"/>
      <c r="AL53" s="505"/>
      <c r="AM53" s="505"/>
      <c r="AN53" s="505"/>
      <c r="AO53" s="505"/>
    </row>
    <row r="54" spans="1:41" ht="15.75" hidden="1" customHeight="1">
      <c r="A54" s="498" t="s">
        <v>538</v>
      </c>
      <c r="B54" s="499" t="s">
        <v>14</v>
      </c>
      <c r="C54" s="500">
        <v>45141</v>
      </c>
      <c r="D54" s="501" t="s">
        <v>586</v>
      </c>
      <c r="E54" s="501" t="s">
        <v>8783</v>
      </c>
      <c r="F54" s="502"/>
      <c r="G54" s="502" t="s">
        <v>8863</v>
      </c>
      <c r="H54" s="502" t="s">
        <v>558</v>
      </c>
      <c r="I54" s="502" t="s">
        <v>8864</v>
      </c>
      <c r="J54" s="503" t="s">
        <v>8865</v>
      </c>
      <c r="K54" s="502" t="s">
        <v>2213</v>
      </c>
      <c r="L54" s="871"/>
      <c r="M54" s="871"/>
      <c r="N54" s="871"/>
      <c r="O54" s="871"/>
      <c r="P54" s="871"/>
      <c r="Q54" s="871"/>
      <c r="R54" s="871"/>
      <c r="S54" s="871"/>
      <c r="T54" s="871"/>
      <c r="U54" s="871"/>
      <c r="V54" s="871"/>
      <c r="W54" s="871"/>
      <c r="X54" s="871"/>
      <c r="Y54" s="871"/>
      <c r="Z54" s="871"/>
      <c r="AA54" s="871"/>
      <c r="AB54" s="871"/>
      <c r="AC54" s="871"/>
      <c r="AD54" s="871"/>
      <c r="AE54" s="871"/>
      <c r="AF54" s="871"/>
      <c r="AG54" s="871"/>
      <c r="AH54" s="505"/>
      <c r="AI54" s="505"/>
      <c r="AJ54" s="505"/>
      <c r="AK54" s="505"/>
      <c r="AL54" s="505"/>
      <c r="AM54" s="505"/>
      <c r="AN54" s="505"/>
      <c r="AO54" s="505"/>
    </row>
    <row r="55" spans="1:41" ht="15.75" hidden="1" customHeight="1">
      <c r="A55" s="498" t="s">
        <v>546</v>
      </c>
      <c r="B55" s="499" t="s">
        <v>14</v>
      </c>
      <c r="C55" s="500">
        <v>45135</v>
      </c>
      <c r="D55" s="501" t="s">
        <v>8866</v>
      </c>
      <c r="E55" s="501" t="s">
        <v>8867</v>
      </c>
      <c r="F55" s="502"/>
      <c r="G55" s="502" t="s">
        <v>8842</v>
      </c>
      <c r="H55" s="502" t="s">
        <v>584</v>
      </c>
      <c r="I55" s="502" t="s">
        <v>8725</v>
      </c>
      <c r="J55" s="503" t="s">
        <v>8868</v>
      </c>
      <c r="K55" s="504" t="s">
        <v>8869</v>
      </c>
      <c r="L55" s="871"/>
      <c r="M55" s="871"/>
      <c r="N55" s="871"/>
      <c r="O55" s="871"/>
      <c r="P55" s="871"/>
      <c r="Q55" s="871"/>
      <c r="R55" s="871"/>
      <c r="S55" s="871"/>
      <c r="T55" s="871"/>
      <c r="U55" s="871"/>
      <c r="V55" s="871"/>
      <c r="W55" s="871"/>
      <c r="X55" s="871"/>
      <c r="Y55" s="871"/>
      <c r="Z55" s="871"/>
      <c r="AA55" s="871"/>
      <c r="AB55" s="871"/>
      <c r="AC55" s="871"/>
      <c r="AD55" s="871"/>
      <c r="AE55" s="871"/>
      <c r="AF55" s="871"/>
      <c r="AG55" s="871"/>
      <c r="AH55" s="505"/>
      <c r="AI55" s="505"/>
      <c r="AJ55" s="505"/>
      <c r="AK55" s="505"/>
      <c r="AL55" s="505"/>
      <c r="AM55" s="505"/>
      <c r="AN55" s="505"/>
      <c r="AO55" s="505"/>
    </row>
    <row r="56" spans="1:41" ht="15.75" hidden="1" customHeight="1">
      <c r="A56" s="498" t="s">
        <v>550</v>
      </c>
      <c r="B56" s="499" t="s">
        <v>14</v>
      </c>
      <c r="C56" s="500">
        <v>45133</v>
      </c>
      <c r="D56" s="501" t="s">
        <v>8870</v>
      </c>
      <c r="E56" s="501" t="s">
        <v>8871</v>
      </c>
      <c r="F56" s="502"/>
      <c r="G56" s="502" t="s">
        <v>8769</v>
      </c>
      <c r="H56" s="502" t="s">
        <v>8740</v>
      </c>
      <c r="I56" s="502" t="s">
        <v>8725</v>
      </c>
      <c r="J56" s="503" t="s">
        <v>8872</v>
      </c>
      <c r="K56" s="504" t="s">
        <v>932</v>
      </c>
      <c r="L56" s="871"/>
      <c r="M56" s="871"/>
      <c r="N56" s="871"/>
      <c r="O56" s="871"/>
      <c r="P56" s="871"/>
      <c r="Q56" s="871"/>
      <c r="R56" s="871"/>
      <c r="S56" s="871"/>
      <c r="T56" s="871"/>
      <c r="U56" s="871"/>
      <c r="V56" s="871"/>
      <c r="W56" s="871"/>
      <c r="X56" s="871"/>
      <c r="Y56" s="871"/>
      <c r="Z56" s="871"/>
      <c r="AA56" s="871"/>
      <c r="AB56" s="871"/>
      <c r="AC56" s="871"/>
      <c r="AD56" s="871"/>
      <c r="AE56" s="871"/>
      <c r="AF56" s="871"/>
      <c r="AG56" s="871"/>
      <c r="AH56" s="505"/>
      <c r="AI56" s="505"/>
      <c r="AJ56" s="505"/>
      <c r="AK56" s="505"/>
      <c r="AL56" s="505"/>
      <c r="AM56" s="505"/>
      <c r="AN56" s="505"/>
      <c r="AO56" s="505"/>
    </row>
    <row r="57" spans="1:41" ht="15.75" hidden="1" customHeight="1">
      <c r="A57" s="498" t="s">
        <v>1016</v>
      </c>
      <c r="B57" s="499" t="s">
        <v>14</v>
      </c>
      <c r="C57" s="500">
        <v>45152</v>
      </c>
      <c r="D57" s="501" t="s">
        <v>8767</v>
      </c>
      <c r="E57" s="501" t="s">
        <v>8873</v>
      </c>
      <c r="F57" s="502"/>
      <c r="G57" s="502" t="s">
        <v>8831</v>
      </c>
      <c r="H57" s="502" t="s">
        <v>584</v>
      </c>
      <c r="I57" s="502" t="s">
        <v>8725</v>
      </c>
      <c r="J57" s="503" t="s">
        <v>8874</v>
      </c>
      <c r="K57" s="502" t="s">
        <v>2213</v>
      </c>
      <c r="L57" s="871"/>
      <c r="M57" s="871"/>
      <c r="N57" s="871"/>
      <c r="O57" s="871"/>
      <c r="P57" s="871"/>
      <c r="Q57" s="871"/>
      <c r="R57" s="871"/>
      <c r="S57" s="871"/>
      <c r="T57" s="871"/>
      <c r="U57" s="871"/>
      <c r="V57" s="871"/>
      <c r="W57" s="871"/>
      <c r="X57" s="871"/>
      <c r="Y57" s="871"/>
      <c r="Z57" s="871"/>
      <c r="AA57" s="871"/>
      <c r="AB57" s="871"/>
      <c r="AC57" s="871"/>
      <c r="AD57" s="871"/>
      <c r="AE57" s="871"/>
      <c r="AF57" s="871"/>
      <c r="AG57" s="871"/>
      <c r="AH57" s="505"/>
      <c r="AI57" s="505"/>
      <c r="AJ57" s="505"/>
      <c r="AK57" s="505"/>
      <c r="AL57" s="505"/>
      <c r="AM57" s="505"/>
      <c r="AN57" s="505"/>
      <c r="AO57" s="505"/>
    </row>
    <row r="58" spans="1:41" ht="15.75" hidden="1" customHeight="1">
      <c r="A58" s="498" t="s">
        <v>333</v>
      </c>
      <c r="B58" s="499" t="s">
        <v>14</v>
      </c>
      <c r="C58" s="500">
        <v>45152</v>
      </c>
      <c r="D58" s="501" t="s">
        <v>8875</v>
      </c>
      <c r="E58" s="501" t="s">
        <v>8876</v>
      </c>
      <c r="F58" s="502"/>
      <c r="G58" s="502" t="s">
        <v>8760</v>
      </c>
      <c r="H58" s="502" t="s">
        <v>35</v>
      </c>
      <c r="I58" s="502" t="s">
        <v>8761</v>
      </c>
      <c r="J58" s="503" t="s">
        <v>8877</v>
      </c>
      <c r="K58" s="504" t="s">
        <v>1205</v>
      </c>
      <c r="L58" s="871"/>
      <c r="M58" s="871"/>
      <c r="N58" s="871"/>
      <c r="O58" s="871"/>
      <c r="P58" s="871"/>
      <c r="Q58" s="871"/>
      <c r="R58" s="871"/>
      <c r="S58" s="871"/>
      <c r="T58" s="871"/>
      <c r="U58" s="871"/>
      <c r="V58" s="871"/>
      <c r="W58" s="871"/>
      <c r="X58" s="871"/>
      <c r="Y58" s="871"/>
      <c r="Z58" s="871"/>
      <c r="AA58" s="871"/>
      <c r="AB58" s="871"/>
      <c r="AC58" s="871"/>
      <c r="AD58" s="871"/>
      <c r="AE58" s="871"/>
      <c r="AF58" s="871"/>
      <c r="AG58" s="871"/>
      <c r="AH58" s="505"/>
      <c r="AI58" s="505"/>
      <c r="AJ58" s="505"/>
      <c r="AK58" s="505"/>
      <c r="AL58" s="505"/>
      <c r="AM58" s="505"/>
      <c r="AN58" s="505"/>
      <c r="AO58" s="505"/>
    </row>
    <row r="59" spans="1:41" ht="15.75" hidden="1" customHeight="1">
      <c r="A59" s="498" t="s">
        <v>563</v>
      </c>
      <c r="B59" s="499" t="s">
        <v>14</v>
      </c>
      <c r="C59" s="500">
        <v>45152</v>
      </c>
      <c r="D59" s="501" t="s">
        <v>8878</v>
      </c>
      <c r="E59" s="501" t="s">
        <v>8879</v>
      </c>
      <c r="F59" s="502"/>
      <c r="G59" s="502" t="s">
        <v>8880</v>
      </c>
      <c r="H59" s="502" t="s">
        <v>8740</v>
      </c>
      <c r="I59" s="502" t="s">
        <v>8725</v>
      </c>
      <c r="J59" s="503" t="s">
        <v>8785</v>
      </c>
      <c r="K59" s="504" t="s">
        <v>1205</v>
      </c>
      <c r="L59" s="871"/>
      <c r="M59" s="871"/>
      <c r="N59" s="871"/>
      <c r="O59" s="871"/>
      <c r="P59" s="871"/>
      <c r="Q59" s="871"/>
      <c r="R59" s="871"/>
      <c r="S59" s="871"/>
      <c r="T59" s="871"/>
      <c r="U59" s="871"/>
      <c r="V59" s="871"/>
      <c r="W59" s="871"/>
      <c r="X59" s="871"/>
      <c r="Y59" s="871"/>
      <c r="Z59" s="871"/>
      <c r="AA59" s="871"/>
      <c r="AB59" s="871"/>
      <c r="AC59" s="871"/>
      <c r="AD59" s="871"/>
      <c r="AE59" s="871"/>
      <c r="AF59" s="871"/>
      <c r="AG59" s="871"/>
      <c r="AH59" s="505"/>
      <c r="AI59" s="505"/>
      <c r="AJ59" s="505"/>
      <c r="AK59" s="505"/>
      <c r="AL59" s="505"/>
      <c r="AM59" s="505"/>
      <c r="AN59" s="505"/>
      <c r="AO59" s="505"/>
    </row>
    <row r="60" spans="1:41" ht="15.75" hidden="1" customHeight="1">
      <c r="A60" s="498" t="s">
        <v>566</v>
      </c>
      <c r="B60" s="499" t="s">
        <v>14</v>
      </c>
      <c r="C60" s="500">
        <v>45112</v>
      </c>
      <c r="D60" s="501" t="s">
        <v>8881</v>
      </c>
      <c r="E60" s="501" t="s">
        <v>8882</v>
      </c>
      <c r="F60" s="502"/>
      <c r="G60" s="502" t="s">
        <v>8860</v>
      </c>
      <c r="H60" s="502" t="s">
        <v>8740</v>
      </c>
      <c r="I60" s="502" t="s">
        <v>8823</v>
      </c>
      <c r="J60" s="503" t="s">
        <v>8883</v>
      </c>
      <c r="K60" s="504" t="s">
        <v>932</v>
      </c>
      <c r="L60" s="871"/>
      <c r="M60" s="871"/>
      <c r="N60" s="871"/>
      <c r="O60" s="871"/>
      <c r="P60" s="871"/>
      <c r="Q60" s="871"/>
      <c r="R60" s="871"/>
      <c r="S60" s="871"/>
      <c r="T60" s="871"/>
      <c r="U60" s="871"/>
      <c r="V60" s="871"/>
      <c r="W60" s="871"/>
      <c r="X60" s="871"/>
      <c r="Y60" s="871"/>
      <c r="Z60" s="871"/>
      <c r="AA60" s="871"/>
      <c r="AB60" s="871"/>
      <c r="AC60" s="871"/>
      <c r="AD60" s="871"/>
      <c r="AE60" s="871"/>
      <c r="AF60" s="871"/>
      <c r="AG60" s="871"/>
      <c r="AH60" s="505"/>
      <c r="AI60" s="505"/>
      <c r="AJ60" s="505"/>
      <c r="AK60" s="505"/>
      <c r="AL60" s="505"/>
      <c r="AM60" s="505"/>
      <c r="AN60" s="505"/>
      <c r="AO60" s="505"/>
    </row>
    <row r="61" spans="1:41" ht="15.75" hidden="1" customHeight="1">
      <c r="A61" s="498" t="s">
        <v>344</v>
      </c>
      <c r="B61" s="499" t="s">
        <v>14</v>
      </c>
      <c r="C61" s="500">
        <v>44987</v>
      </c>
      <c r="D61" s="501" t="s">
        <v>8881</v>
      </c>
      <c r="E61" s="501" t="s">
        <v>8884</v>
      </c>
      <c r="F61" s="502"/>
      <c r="G61" s="502" t="s">
        <v>8846</v>
      </c>
      <c r="H61" s="502" t="s">
        <v>8740</v>
      </c>
      <c r="I61" s="502" t="s">
        <v>8794</v>
      </c>
      <c r="J61" s="503" t="s">
        <v>8883</v>
      </c>
      <c r="K61" s="504" t="s">
        <v>932</v>
      </c>
      <c r="L61" s="871"/>
      <c r="M61" s="871"/>
      <c r="N61" s="871"/>
      <c r="O61" s="871"/>
      <c r="P61" s="871"/>
      <c r="Q61" s="871"/>
      <c r="R61" s="871"/>
      <c r="S61" s="871"/>
      <c r="T61" s="871"/>
      <c r="U61" s="871"/>
      <c r="V61" s="871"/>
      <c r="W61" s="871"/>
      <c r="X61" s="871"/>
      <c r="Y61" s="871"/>
      <c r="Z61" s="871"/>
      <c r="AA61" s="871"/>
      <c r="AB61" s="871"/>
      <c r="AC61" s="871"/>
      <c r="AD61" s="871"/>
      <c r="AE61" s="871"/>
      <c r="AF61" s="871"/>
      <c r="AG61" s="871"/>
      <c r="AH61" s="505"/>
      <c r="AI61" s="505"/>
      <c r="AJ61" s="505"/>
      <c r="AK61" s="505"/>
      <c r="AL61" s="505"/>
      <c r="AM61" s="505"/>
      <c r="AN61" s="505"/>
      <c r="AO61" s="505"/>
    </row>
    <row r="62" spans="1:41" ht="15.75" hidden="1" customHeight="1">
      <c r="A62" s="498" t="s">
        <v>574</v>
      </c>
      <c r="B62" s="499" t="s">
        <v>14</v>
      </c>
      <c r="C62" s="500">
        <v>45152</v>
      </c>
      <c r="D62" s="501" t="s">
        <v>8885</v>
      </c>
      <c r="E62" s="501" t="s">
        <v>8886</v>
      </c>
      <c r="F62" s="502"/>
      <c r="G62" s="502" t="s">
        <v>8846</v>
      </c>
      <c r="H62" s="502" t="s">
        <v>8740</v>
      </c>
      <c r="I62" s="502" t="s">
        <v>8794</v>
      </c>
      <c r="J62" s="503" t="s">
        <v>8887</v>
      </c>
      <c r="K62" s="504" t="s">
        <v>932</v>
      </c>
      <c r="L62" s="871"/>
      <c r="M62" s="871"/>
      <c r="N62" s="871"/>
      <c r="O62" s="871"/>
      <c r="P62" s="871"/>
      <c r="Q62" s="871"/>
      <c r="R62" s="871"/>
      <c r="S62" s="871"/>
      <c r="T62" s="871"/>
      <c r="U62" s="871"/>
      <c r="V62" s="871"/>
      <c r="W62" s="871"/>
      <c r="X62" s="871"/>
      <c r="Y62" s="871"/>
      <c r="Z62" s="871"/>
      <c r="AA62" s="871"/>
      <c r="AB62" s="871"/>
      <c r="AC62" s="871"/>
      <c r="AD62" s="871"/>
      <c r="AE62" s="871"/>
      <c r="AF62" s="871"/>
      <c r="AG62" s="871"/>
      <c r="AH62" s="505"/>
      <c r="AI62" s="505"/>
      <c r="AJ62" s="505"/>
      <c r="AK62" s="505"/>
      <c r="AL62" s="505"/>
      <c r="AM62" s="505"/>
      <c r="AN62" s="505"/>
      <c r="AO62" s="505"/>
    </row>
    <row r="63" spans="1:41" ht="15.75" hidden="1" customHeight="1">
      <c r="A63" s="498" t="s">
        <v>576</v>
      </c>
      <c r="B63" s="499" t="s">
        <v>14</v>
      </c>
      <c r="C63" s="500">
        <v>45168</v>
      </c>
      <c r="D63" s="501" t="s">
        <v>8888</v>
      </c>
      <c r="E63" s="501" t="s">
        <v>8889</v>
      </c>
      <c r="F63" s="502"/>
      <c r="G63" s="502" t="s">
        <v>8880</v>
      </c>
      <c r="H63" s="502" t="s">
        <v>8740</v>
      </c>
      <c r="I63" s="502" t="s">
        <v>8725</v>
      </c>
      <c r="J63" s="503" t="s">
        <v>8785</v>
      </c>
      <c r="K63" s="504" t="s">
        <v>1205</v>
      </c>
      <c r="L63" s="871"/>
      <c r="M63" s="871"/>
      <c r="N63" s="871"/>
      <c r="O63" s="871"/>
      <c r="P63" s="871"/>
      <c r="Q63" s="871"/>
      <c r="R63" s="871"/>
      <c r="S63" s="871"/>
      <c r="T63" s="871"/>
      <c r="U63" s="871"/>
      <c r="V63" s="871"/>
      <c r="W63" s="871"/>
      <c r="X63" s="871"/>
      <c r="Y63" s="871"/>
      <c r="Z63" s="871"/>
      <c r="AA63" s="871"/>
      <c r="AB63" s="871"/>
      <c r="AC63" s="871"/>
      <c r="AD63" s="871"/>
      <c r="AE63" s="871"/>
      <c r="AF63" s="871"/>
      <c r="AG63" s="871"/>
      <c r="AH63" s="505"/>
      <c r="AI63" s="505"/>
      <c r="AJ63" s="505"/>
      <c r="AK63" s="505"/>
      <c r="AL63" s="505"/>
      <c r="AM63" s="505"/>
      <c r="AN63" s="505"/>
      <c r="AO63" s="505"/>
    </row>
    <row r="64" spans="1:41" ht="15.75" hidden="1" customHeight="1">
      <c r="A64" s="498" t="s">
        <v>580</v>
      </c>
      <c r="B64" s="499" t="s">
        <v>14</v>
      </c>
      <c r="C64" s="500">
        <v>45168</v>
      </c>
      <c r="D64" s="501" t="s">
        <v>8890</v>
      </c>
      <c r="E64" s="501" t="s">
        <v>8891</v>
      </c>
      <c r="F64" s="502"/>
      <c r="G64" s="502" t="s">
        <v>8892</v>
      </c>
      <c r="H64" s="502" t="s">
        <v>8893</v>
      </c>
      <c r="I64" s="502"/>
      <c r="J64" s="503" t="s">
        <v>8894</v>
      </c>
      <c r="K64" s="504" t="s">
        <v>217</v>
      </c>
      <c r="L64" s="871"/>
      <c r="M64" s="871"/>
      <c r="N64" s="871"/>
      <c r="O64" s="871"/>
      <c r="P64" s="871"/>
      <c r="Q64" s="871"/>
      <c r="R64" s="871"/>
      <c r="S64" s="871"/>
      <c r="T64" s="871"/>
      <c r="U64" s="871"/>
      <c r="V64" s="871"/>
      <c r="W64" s="871"/>
      <c r="X64" s="871"/>
      <c r="Y64" s="871"/>
      <c r="Z64" s="871"/>
      <c r="AA64" s="871"/>
      <c r="AB64" s="871"/>
      <c r="AC64" s="871"/>
      <c r="AD64" s="871"/>
      <c r="AE64" s="871"/>
      <c r="AF64" s="871"/>
      <c r="AG64" s="871"/>
      <c r="AH64" s="505"/>
      <c r="AI64" s="505"/>
      <c r="AJ64" s="505"/>
      <c r="AK64" s="505"/>
      <c r="AL64" s="505"/>
      <c r="AM64" s="505"/>
      <c r="AN64" s="505"/>
      <c r="AO64" s="505"/>
    </row>
    <row r="65" spans="1:41" ht="15.75" hidden="1" customHeight="1">
      <c r="A65" s="498" t="s">
        <v>585</v>
      </c>
      <c r="B65" s="499" t="s">
        <v>14</v>
      </c>
      <c r="C65" s="500">
        <v>45168</v>
      </c>
      <c r="D65" s="501" t="s">
        <v>8895</v>
      </c>
      <c r="E65" s="501" t="s">
        <v>8896</v>
      </c>
      <c r="F65" s="502"/>
      <c r="G65" s="502" t="s">
        <v>8787</v>
      </c>
      <c r="H65" s="502" t="s">
        <v>3095</v>
      </c>
      <c r="I65" s="502" t="s">
        <v>8823</v>
      </c>
      <c r="J65" s="503" t="s">
        <v>8789</v>
      </c>
      <c r="K65" s="504" t="s">
        <v>56</v>
      </c>
      <c r="L65" s="871"/>
      <c r="M65" s="871"/>
      <c r="N65" s="871"/>
      <c r="O65" s="871"/>
      <c r="P65" s="871"/>
      <c r="Q65" s="871"/>
      <c r="R65" s="871"/>
      <c r="S65" s="871"/>
      <c r="T65" s="871"/>
      <c r="U65" s="871"/>
      <c r="V65" s="871"/>
      <c r="W65" s="871"/>
      <c r="X65" s="871"/>
      <c r="Y65" s="871"/>
      <c r="Z65" s="871"/>
      <c r="AA65" s="871"/>
      <c r="AB65" s="871"/>
      <c r="AC65" s="871"/>
      <c r="AD65" s="871"/>
      <c r="AE65" s="871"/>
      <c r="AF65" s="871"/>
      <c r="AG65" s="871"/>
      <c r="AH65" s="505"/>
      <c r="AI65" s="505"/>
      <c r="AJ65" s="505"/>
      <c r="AK65" s="505"/>
      <c r="AL65" s="505"/>
      <c r="AM65" s="505"/>
      <c r="AN65" s="505"/>
      <c r="AO65" s="505"/>
    </row>
    <row r="66" spans="1:41" ht="15.75" hidden="1" customHeight="1">
      <c r="A66" s="498" t="s">
        <v>589</v>
      </c>
      <c r="B66" s="499" t="s">
        <v>14</v>
      </c>
      <c r="C66" s="500">
        <v>45168</v>
      </c>
      <c r="D66" s="501" t="s">
        <v>8897</v>
      </c>
      <c r="E66" s="501" t="s">
        <v>8898</v>
      </c>
      <c r="F66" s="502"/>
      <c r="G66" s="502" t="s">
        <v>8860</v>
      </c>
      <c r="H66" s="502" t="s">
        <v>8899</v>
      </c>
      <c r="I66" s="502" t="s">
        <v>8823</v>
      </c>
      <c r="J66" s="503" t="s">
        <v>8789</v>
      </c>
      <c r="K66" s="504" t="s">
        <v>56</v>
      </c>
      <c r="L66" s="871"/>
      <c r="M66" s="871"/>
      <c r="N66" s="871"/>
      <c r="O66" s="871"/>
      <c r="P66" s="871"/>
      <c r="Q66" s="871"/>
      <c r="R66" s="871"/>
      <c r="S66" s="871"/>
      <c r="T66" s="871"/>
      <c r="U66" s="871"/>
      <c r="V66" s="871"/>
      <c r="W66" s="871"/>
      <c r="X66" s="871"/>
      <c r="Y66" s="871"/>
      <c r="Z66" s="871"/>
      <c r="AA66" s="871"/>
      <c r="AB66" s="871"/>
      <c r="AC66" s="871"/>
      <c r="AD66" s="871"/>
      <c r="AE66" s="871"/>
      <c r="AF66" s="871"/>
      <c r="AG66" s="871"/>
      <c r="AH66" s="505"/>
      <c r="AI66" s="505"/>
      <c r="AJ66" s="505"/>
      <c r="AK66" s="505"/>
      <c r="AL66" s="505"/>
      <c r="AM66" s="505"/>
      <c r="AN66" s="505"/>
      <c r="AO66" s="505"/>
    </row>
    <row r="67" spans="1:41" ht="15.75" hidden="1" customHeight="1">
      <c r="A67" s="498" t="s">
        <v>592</v>
      </c>
      <c r="B67" s="499" t="s">
        <v>14</v>
      </c>
      <c r="C67" s="500">
        <v>45168</v>
      </c>
      <c r="D67" s="501" t="s">
        <v>8900</v>
      </c>
      <c r="E67" s="501" t="s">
        <v>8901</v>
      </c>
      <c r="F67" s="502"/>
      <c r="G67" s="502" t="s">
        <v>8818</v>
      </c>
      <c r="H67" s="502" t="s">
        <v>8740</v>
      </c>
      <c r="I67" s="502" t="s">
        <v>8725</v>
      </c>
      <c r="J67" s="503" t="s">
        <v>8872</v>
      </c>
      <c r="K67" s="504" t="s">
        <v>932</v>
      </c>
      <c r="L67" s="871"/>
      <c r="M67" s="871"/>
      <c r="N67" s="871"/>
      <c r="O67" s="871"/>
      <c r="P67" s="871"/>
      <c r="Q67" s="871"/>
      <c r="R67" s="871"/>
      <c r="S67" s="871"/>
      <c r="T67" s="871"/>
      <c r="U67" s="871"/>
      <c r="V67" s="871"/>
      <c r="W67" s="871"/>
      <c r="X67" s="871"/>
      <c r="Y67" s="871"/>
      <c r="Z67" s="871"/>
      <c r="AA67" s="871"/>
      <c r="AB67" s="871"/>
      <c r="AC67" s="871"/>
      <c r="AD67" s="871"/>
      <c r="AE67" s="871"/>
      <c r="AF67" s="871"/>
      <c r="AG67" s="871"/>
      <c r="AH67" s="505"/>
      <c r="AI67" s="505"/>
      <c r="AJ67" s="505"/>
      <c r="AK67" s="505"/>
      <c r="AL67" s="505"/>
      <c r="AM67" s="505"/>
      <c r="AN67" s="505"/>
      <c r="AO67" s="505"/>
    </row>
    <row r="68" spans="1:41" ht="15.75" hidden="1" customHeight="1">
      <c r="A68" s="498" t="s">
        <v>595</v>
      </c>
      <c r="B68" s="499" t="s">
        <v>14</v>
      </c>
      <c r="C68" s="500">
        <v>45184</v>
      </c>
      <c r="D68" s="501" t="s">
        <v>8902</v>
      </c>
      <c r="E68" s="501" t="s">
        <v>8903</v>
      </c>
      <c r="F68" s="502"/>
      <c r="G68" s="502" t="s">
        <v>8834</v>
      </c>
      <c r="H68" s="502" t="s">
        <v>584</v>
      </c>
      <c r="I68" s="502" t="s">
        <v>8835</v>
      </c>
      <c r="J68" s="503" t="s">
        <v>8836</v>
      </c>
      <c r="K68" s="504" t="s">
        <v>932</v>
      </c>
      <c r="L68" s="871"/>
      <c r="M68" s="871"/>
      <c r="N68" s="871"/>
      <c r="O68" s="871"/>
      <c r="P68" s="871"/>
      <c r="Q68" s="871"/>
      <c r="R68" s="871"/>
      <c r="S68" s="871"/>
      <c r="T68" s="871"/>
      <c r="U68" s="871"/>
      <c r="V68" s="871"/>
      <c r="W68" s="871"/>
      <c r="X68" s="871"/>
      <c r="Y68" s="871"/>
      <c r="Z68" s="871"/>
      <c r="AA68" s="871"/>
      <c r="AB68" s="871"/>
      <c r="AC68" s="871"/>
      <c r="AD68" s="871"/>
      <c r="AE68" s="871"/>
      <c r="AF68" s="871"/>
      <c r="AG68" s="871"/>
      <c r="AH68" s="505"/>
      <c r="AI68" s="505"/>
      <c r="AJ68" s="505"/>
      <c r="AK68" s="505"/>
      <c r="AL68" s="505"/>
      <c r="AM68" s="505"/>
      <c r="AN68" s="505"/>
      <c r="AO68" s="505"/>
    </row>
    <row r="69" spans="1:41" ht="15.75" hidden="1" customHeight="1">
      <c r="A69" s="498" t="s">
        <v>600</v>
      </c>
      <c r="B69" s="499" t="s">
        <v>14</v>
      </c>
      <c r="C69" s="500">
        <v>44991</v>
      </c>
      <c r="D69" s="501" t="s">
        <v>8904</v>
      </c>
      <c r="E69" s="501" t="s">
        <v>8905</v>
      </c>
      <c r="F69" s="502"/>
      <c r="G69" s="502" t="s">
        <v>8765</v>
      </c>
      <c r="H69" s="502" t="s">
        <v>584</v>
      </c>
      <c r="I69" s="502" t="s">
        <v>8734</v>
      </c>
      <c r="J69" s="503" t="s">
        <v>8906</v>
      </c>
      <c r="K69" s="504" t="s">
        <v>932</v>
      </c>
      <c r="L69" s="871"/>
      <c r="M69" s="871"/>
      <c r="N69" s="871"/>
      <c r="O69" s="871"/>
      <c r="P69" s="871"/>
      <c r="Q69" s="871"/>
      <c r="R69" s="871"/>
      <c r="S69" s="871"/>
      <c r="T69" s="871"/>
      <c r="U69" s="871"/>
      <c r="V69" s="871"/>
      <c r="W69" s="871"/>
      <c r="X69" s="871"/>
      <c r="Y69" s="871"/>
      <c r="Z69" s="871"/>
      <c r="AA69" s="871"/>
      <c r="AB69" s="871"/>
      <c r="AC69" s="871"/>
      <c r="AD69" s="871"/>
      <c r="AE69" s="871"/>
      <c r="AF69" s="871"/>
      <c r="AG69" s="871"/>
      <c r="AH69" s="505"/>
      <c r="AI69" s="505"/>
      <c r="AJ69" s="505"/>
      <c r="AK69" s="505"/>
      <c r="AL69" s="505"/>
      <c r="AM69" s="505"/>
      <c r="AN69" s="505"/>
      <c r="AO69" s="505"/>
    </row>
    <row r="70" spans="1:41" ht="15.75" hidden="1" customHeight="1">
      <c r="A70" s="498" t="s">
        <v>605</v>
      </c>
      <c r="B70" s="499" t="s">
        <v>14</v>
      </c>
      <c r="C70" s="500">
        <v>44991</v>
      </c>
      <c r="D70" s="501" t="s">
        <v>8907</v>
      </c>
      <c r="E70" s="501" t="s">
        <v>8908</v>
      </c>
      <c r="F70" s="502"/>
      <c r="G70" s="502" t="s">
        <v>8909</v>
      </c>
      <c r="H70" s="502" t="s">
        <v>8740</v>
      </c>
      <c r="I70" s="502" t="s">
        <v>8725</v>
      </c>
      <c r="J70" s="503" t="s">
        <v>8910</v>
      </c>
      <c r="K70" s="504" t="s">
        <v>1205</v>
      </c>
      <c r="L70" s="871"/>
      <c r="M70" s="871"/>
      <c r="N70" s="871"/>
      <c r="O70" s="871"/>
      <c r="P70" s="871"/>
      <c r="Q70" s="871"/>
      <c r="R70" s="871"/>
      <c r="S70" s="871"/>
      <c r="T70" s="871"/>
      <c r="U70" s="871"/>
      <c r="V70" s="871"/>
      <c r="W70" s="871"/>
      <c r="X70" s="871"/>
      <c r="Y70" s="871"/>
      <c r="Z70" s="871"/>
      <c r="AA70" s="871"/>
      <c r="AB70" s="871"/>
      <c r="AC70" s="871"/>
      <c r="AD70" s="871"/>
      <c r="AE70" s="871"/>
      <c r="AF70" s="871"/>
      <c r="AG70" s="871"/>
      <c r="AH70" s="505"/>
      <c r="AI70" s="505"/>
      <c r="AJ70" s="505"/>
      <c r="AK70" s="505"/>
      <c r="AL70" s="505"/>
      <c r="AM70" s="505"/>
      <c r="AN70" s="505"/>
      <c r="AO70" s="505"/>
    </row>
    <row r="71" spans="1:41" ht="15.75" hidden="1" customHeight="1">
      <c r="A71" s="498" t="s">
        <v>610</v>
      </c>
      <c r="B71" s="499" t="s">
        <v>14</v>
      </c>
      <c r="C71" s="500">
        <v>45208</v>
      </c>
      <c r="D71" s="501" t="s">
        <v>8911</v>
      </c>
      <c r="E71" s="501" t="s">
        <v>8912</v>
      </c>
      <c r="F71" s="502"/>
      <c r="G71" s="502" t="s">
        <v>8822</v>
      </c>
      <c r="H71" s="502" t="s">
        <v>706</v>
      </c>
      <c r="I71" s="502" t="s">
        <v>8823</v>
      </c>
      <c r="J71" s="503" t="s">
        <v>1205</v>
      </c>
      <c r="K71" s="504" t="s">
        <v>1205</v>
      </c>
      <c r="L71" s="871"/>
      <c r="M71" s="871"/>
      <c r="N71" s="871"/>
      <c r="O71" s="871"/>
      <c r="P71" s="871"/>
      <c r="Q71" s="871"/>
      <c r="R71" s="871"/>
      <c r="S71" s="871"/>
      <c r="T71" s="871"/>
      <c r="U71" s="871"/>
      <c r="V71" s="871"/>
      <c r="W71" s="871"/>
      <c r="X71" s="871"/>
      <c r="Y71" s="871"/>
      <c r="Z71" s="871"/>
      <c r="AA71" s="871"/>
      <c r="AB71" s="871"/>
      <c r="AC71" s="871"/>
      <c r="AD71" s="871"/>
      <c r="AE71" s="871"/>
      <c r="AF71" s="871"/>
      <c r="AG71" s="871"/>
      <c r="AH71" s="505"/>
      <c r="AI71" s="505"/>
      <c r="AJ71" s="505"/>
      <c r="AK71" s="505"/>
      <c r="AL71" s="505"/>
      <c r="AM71" s="505"/>
      <c r="AN71" s="505"/>
      <c r="AO71" s="505"/>
    </row>
    <row r="72" spans="1:41" ht="15.75" hidden="1" customHeight="1">
      <c r="A72" s="498" t="s">
        <v>614</v>
      </c>
      <c r="B72" s="499" t="s">
        <v>14</v>
      </c>
      <c r="C72" s="500">
        <v>45274</v>
      </c>
      <c r="D72" s="501" t="s">
        <v>8913</v>
      </c>
      <c r="E72" s="501" t="s">
        <v>8914</v>
      </c>
      <c r="F72" s="502"/>
      <c r="G72" s="502" t="s">
        <v>8769</v>
      </c>
      <c r="H72" s="502" t="s">
        <v>8740</v>
      </c>
      <c r="I72" s="502" t="s">
        <v>8725</v>
      </c>
      <c r="J72" s="503" t="s">
        <v>1205</v>
      </c>
      <c r="K72" s="504" t="s">
        <v>1205</v>
      </c>
      <c r="L72" s="871"/>
      <c r="M72" s="871"/>
      <c r="N72" s="871"/>
      <c r="O72" s="871"/>
      <c r="P72" s="871"/>
      <c r="Q72" s="871"/>
      <c r="R72" s="871"/>
      <c r="S72" s="871"/>
      <c r="T72" s="871"/>
      <c r="U72" s="871"/>
      <c r="V72" s="871"/>
      <c r="W72" s="871"/>
      <c r="X72" s="871"/>
      <c r="Y72" s="871"/>
      <c r="Z72" s="871"/>
      <c r="AA72" s="871"/>
      <c r="AB72" s="871"/>
      <c r="AC72" s="871"/>
      <c r="AD72" s="871"/>
      <c r="AE72" s="871"/>
      <c r="AF72" s="871"/>
      <c r="AG72" s="871"/>
      <c r="AH72" s="505"/>
      <c r="AI72" s="505"/>
      <c r="AJ72" s="505"/>
      <c r="AK72" s="505"/>
      <c r="AL72" s="505"/>
      <c r="AM72" s="505"/>
      <c r="AN72" s="505"/>
      <c r="AO72" s="505"/>
    </row>
    <row r="73" spans="1:41" ht="15.75" hidden="1" customHeight="1">
      <c r="A73" s="498" t="s">
        <v>618</v>
      </c>
      <c r="B73" s="499" t="s">
        <v>14</v>
      </c>
      <c r="C73" s="500">
        <v>45275</v>
      </c>
      <c r="D73" s="501" t="s">
        <v>586</v>
      </c>
      <c r="E73" s="501" t="s">
        <v>8915</v>
      </c>
      <c r="F73" s="502"/>
      <c r="G73" s="502" t="s">
        <v>8831</v>
      </c>
      <c r="H73" s="502" t="s">
        <v>584</v>
      </c>
      <c r="I73" s="502" t="s">
        <v>8725</v>
      </c>
      <c r="J73" s="503" t="s">
        <v>8916</v>
      </c>
      <c r="K73" s="504" t="s">
        <v>1205</v>
      </c>
      <c r="L73" s="871"/>
      <c r="M73" s="871"/>
      <c r="N73" s="871"/>
      <c r="O73" s="871"/>
      <c r="P73" s="871"/>
      <c r="Q73" s="871"/>
      <c r="R73" s="871"/>
      <c r="S73" s="871"/>
      <c r="T73" s="871"/>
      <c r="U73" s="871"/>
      <c r="V73" s="871"/>
      <c r="W73" s="871"/>
      <c r="X73" s="871"/>
      <c r="Y73" s="871"/>
      <c r="Z73" s="871"/>
      <c r="AA73" s="871"/>
      <c r="AB73" s="871"/>
      <c r="AC73" s="871"/>
      <c r="AD73" s="871"/>
      <c r="AE73" s="871"/>
      <c r="AF73" s="871"/>
      <c r="AG73" s="871"/>
      <c r="AH73" s="505"/>
      <c r="AI73" s="505"/>
      <c r="AJ73" s="505"/>
      <c r="AK73" s="505"/>
      <c r="AL73" s="505"/>
      <c r="AM73" s="505"/>
      <c r="AN73" s="505"/>
      <c r="AO73" s="505"/>
    </row>
    <row r="74" spans="1:41" ht="15.75" hidden="1" customHeight="1">
      <c r="A74" s="498" t="s">
        <v>623</v>
      </c>
      <c r="B74" s="499" t="s">
        <v>14</v>
      </c>
      <c r="C74" s="500">
        <v>45189</v>
      </c>
      <c r="D74" s="501" t="s">
        <v>8917</v>
      </c>
      <c r="E74" s="501" t="s">
        <v>8918</v>
      </c>
      <c r="F74" s="502"/>
      <c r="G74" s="502" t="s">
        <v>8919</v>
      </c>
      <c r="H74" s="502" t="s">
        <v>609</v>
      </c>
      <c r="I74" s="502" t="s">
        <v>8725</v>
      </c>
      <c r="J74" s="503" t="s">
        <v>8920</v>
      </c>
      <c r="K74" s="504" t="s">
        <v>8869</v>
      </c>
      <c r="L74" s="871"/>
      <c r="M74" s="871"/>
      <c r="N74" s="871"/>
      <c r="O74" s="871"/>
      <c r="P74" s="871"/>
      <c r="Q74" s="871"/>
      <c r="R74" s="871"/>
      <c r="S74" s="871"/>
      <c r="T74" s="871"/>
      <c r="U74" s="871"/>
      <c r="V74" s="871"/>
      <c r="W74" s="871"/>
      <c r="X74" s="871"/>
      <c r="Y74" s="871"/>
      <c r="Z74" s="871"/>
      <c r="AA74" s="871"/>
      <c r="AB74" s="871"/>
      <c r="AC74" s="871"/>
      <c r="AD74" s="871"/>
      <c r="AE74" s="871"/>
      <c r="AF74" s="871"/>
      <c r="AG74" s="871"/>
      <c r="AH74" s="505"/>
      <c r="AI74" s="505"/>
      <c r="AJ74" s="505"/>
      <c r="AK74" s="505"/>
      <c r="AL74" s="505"/>
      <c r="AM74" s="505"/>
      <c r="AN74" s="505"/>
      <c r="AO74" s="505"/>
    </row>
    <row r="75" spans="1:41" ht="15.75" hidden="1" customHeight="1">
      <c r="A75" s="498" t="s">
        <v>629</v>
      </c>
      <c r="B75" s="506" t="s">
        <v>14</v>
      </c>
      <c r="C75" s="500">
        <v>45261</v>
      </c>
      <c r="D75" s="501" t="s">
        <v>8921</v>
      </c>
      <c r="E75" s="501" t="s">
        <v>8922</v>
      </c>
      <c r="F75" s="502"/>
      <c r="G75" s="502" t="s">
        <v>8834</v>
      </c>
      <c r="H75" s="502" t="s">
        <v>35</v>
      </c>
      <c r="I75" s="502" t="s">
        <v>8835</v>
      </c>
      <c r="J75" s="503" t="s">
        <v>8923</v>
      </c>
      <c r="K75" s="512" t="s">
        <v>71</v>
      </c>
      <c r="L75" s="871"/>
      <c r="M75" s="871"/>
      <c r="N75" s="871"/>
      <c r="O75" s="871"/>
      <c r="P75" s="871"/>
      <c r="Q75" s="871"/>
      <c r="R75" s="871"/>
      <c r="S75" s="871"/>
      <c r="T75" s="871"/>
      <c r="U75" s="871"/>
      <c r="V75" s="871"/>
      <c r="W75" s="871"/>
      <c r="X75" s="871"/>
      <c r="Y75" s="871"/>
      <c r="Z75" s="871"/>
      <c r="AA75" s="871"/>
      <c r="AB75" s="871"/>
      <c r="AC75" s="871"/>
      <c r="AD75" s="871"/>
      <c r="AE75" s="871"/>
      <c r="AF75" s="871"/>
      <c r="AG75" s="871"/>
      <c r="AH75" s="505"/>
      <c r="AI75" s="505"/>
      <c r="AJ75" s="505"/>
      <c r="AK75" s="505"/>
      <c r="AL75" s="505"/>
      <c r="AM75" s="505"/>
      <c r="AN75" s="505"/>
      <c r="AO75" s="505"/>
    </row>
    <row r="76" spans="1:41" ht="15.75" hidden="1" customHeight="1">
      <c r="A76" s="498" t="s">
        <v>633</v>
      </c>
      <c r="B76" s="499" t="s">
        <v>14</v>
      </c>
      <c r="C76" s="500">
        <v>45259</v>
      </c>
      <c r="D76" s="501" t="s">
        <v>8924</v>
      </c>
      <c r="E76" s="501" t="s">
        <v>8925</v>
      </c>
      <c r="F76" s="502"/>
      <c r="G76" s="502" t="s">
        <v>8818</v>
      </c>
      <c r="H76" s="502" t="s">
        <v>8740</v>
      </c>
      <c r="I76" s="502" t="s">
        <v>8725</v>
      </c>
      <c r="J76" s="503" t="s">
        <v>8926</v>
      </c>
      <c r="K76" s="504" t="s">
        <v>932</v>
      </c>
      <c r="L76" s="871"/>
      <c r="M76" s="871"/>
      <c r="N76" s="871"/>
      <c r="O76" s="871"/>
      <c r="P76" s="871"/>
      <c r="Q76" s="871"/>
      <c r="R76" s="871"/>
      <c r="S76" s="871"/>
      <c r="T76" s="871"/>
      <c r="U76" s="871"/>
      <c r="V76" s="871"/>
      <c r="W76" s="871"/>
      <c r="X76" s="871"/>
      <c r="Y76" s="871"/>
      <c r="Z76" s="871"/>
      <c r="AA76" s="871"/>
      <c r="AB76" s="871"/>
      <c r="AC76" s="871"/>
      <c r="AD76" s="871"/>
      <c r="AE76" s="871"/>
      <c r="AF76" s="871"/>
      <c r="AG76" s="871"/>
      <c r="AH76" s="505"/>
      <c r="AI76" s="505"/>
      <c r="AJ76" s="505"/>
      <c r="AK76" s="505"/>
      <c r="AL76" s="505"/>
      <c r="AM76" s="505"/>
      <c r="AN76" s="505"/>
      <c r="AO76" s="505"/>
    </row>
    <row r="77" spans="1:41" ht="15.75" hidden="1" customHeight="1">
      <c r="A77" s="498" t="s">
        <v>637</v>
      </c>
      <c r="B77" s="499" t="s">
        <v>14</v>
      </c>
      <c r="C77" s="501" t="s">
        <v>8927</v>
      </c>
      <c r="D77" s="501" t="s">
        <v>8928</v>
      </c>
      <c r="E77" s="501" t="s">
        <v>8929</v>
      </c>
      <c r="F77" s="502"/>
      <c r="G77" s="502" t="s">
        <v>8769</v>
      </c>
      <c r="H77" s="502" t="s">
        <v>558</v>
      </c>
      <c r="I77" s="502" t="s">
        <v>8725</v>
      </c>
      <c r="J77" s="503" t="s">
        <v>8930</v>
      </c>
      <c r="K77" s="504" t="s">
        <v>932</v>
      </c>
      <c r="L77" s="871"/>
      <c r="M77" s="871"/>
      <c r="N77" s="871"/>
      <c r="O77" s="871"/>
      <c r="P77" s="871"/>
      <c r="Q77" s="871"/>
      <c r="R77" s="871"/>
      <c r="S77" s="871"/>
      <c r="T77" s="871"/>
      <c r="U77" s="871"/>
      <c r="V77" s="871"/>
      <c r="W77" s="871"/>
      <c r="X77" s="871"/>
      <c r="Y77" s="871"/>
      <c r="Z77" s="871"/>
      <c r="AA77" s="871"/>
      <c r="AB77" s="871"/>
      <c r="AC77" s="871"/>
      <c r="AD77" s="871"/>
      <c r="AE77" s="871"/>
      <c r="AF77" s="871"/>
      <c r="AG77" s="871"/>
      <c r="AH77" s="505"/>
      <c r="AI77" s="505"/>
      <c r="AJ77" s="505"/>
      <c r="AK77" s="505"/>
      <c r="AL77" s="505"/>
      <c r="AM77" s="505"/>
      <c r="AN77" s="505"/>
      <c r="AO77" s="505"/>
    </row>
    <row r="78" spans="1:41" ht="15.75" hidden="1" customHeight="1">
      <c r="A78" s="498" t="s">
        <v>641</v>
      </c>
      <c r="B78" s="499" t="s">
        <v>14</v>
      </c>
      <c r="C78" s="500">
        <v>44935</v>
      </c>
      <c r="D78" s="501" t="s">
        <v>8931</v>
      </c>
      <c r="E78" s="501" t="s">
        <v>8932</v>
      </c>
      <c r="F78" s="502"/>
      <c r="G78" s="502" t="s">
        <v>8831</v>
      </c>
      <c r="H78" s="502" t="s">
        <v>8740</v>
      </c>
      <c r="I78" s="502" t="s">
        <v>8725</v>
      </c>
      <c r="J78" s="503" t="s">
        <v>8933</v>
      </c>
      <c r="K78" s="504" t="s">
        <v>217</v>
      </c>
      <c r="L78" s="871"/>
      <c r="M78" s="871"/>
      <c r="N78" s="871"/>
      <c r="O78" s="871"/>
      <c r="P78" s="871"/>
      <c r="Q78" s="871"/>
      <c r="R78" s="871"/>
      <c r="S78" s="871"/>
      <c r="T78" s="871"/>
      <c r="U78" s="871"/>
      <c r="V78" s="871"/>
      <c r="W78" s="871"/>
      <c r="X78" s="871"/>
      <c r="Y78" s="871"/>
      <c r="Z78" s="871"/>
      <c r="AA78" s="871"/>
      <c r="AB78" s="871"/>
      <c r="AC78" s="871"/>
      <c r="AD78" s="871"/>
      <c r="AE78" s="871"/>
      <c r="AF78" s="871"/>
      <c r="AG78" s="871"/>
      <c r="AH78" s="505"/>
      <c r="AI78" s="505"/>
      <c r="AJ78" s="505"/>
      <c r="AK78" s="505"/>
      <c r="AL78" s="505"/>
      <c r="AM78" s="505"/>
      <c r="AN78" s="505"/>
      <c r="AO78" s="505"/>
    </row>
    <row r="79" spans="1:41" ht="15.75" hidden="1" customHeight="1">
      <c r="A79" s="498" t="s">
        <v>644</v>
      </c>
      <c r="B79" s="499" t="s">
        <v>14</v>
      </c>
      <c r="C79" s="500">
        <v>45280</v>
      </c>
      <c r="D79" s="501" t="s">
        <v>8934</v>
      </c>
      <c r="E79" s="501" t="s">
        <v>8935</v>
      </c>
      <c r="F79" s="502"/>
      <c r="G79" s="502" t="s">
        <v>8846</v>
      </c>
      <c r="H79" s="502" t="s">
        <v>35</v>
      </c>
      <c r="I79" s="502" t="s">
        <v>8794</v>
      </c>
      <c r="J79" s="503" t="s">
        <v>8936</v>
      </c>
      <c r="K79" s="504" t="s">
        <v>932</v>
      </c>
      <c r="L79" s="871"/>
      <c r="M79" s="871"/>
      <c r="N79" s="871"/>
      <c r="O79" s="871"/>
      <c r="P79" s="871"/>
      <c r="Q79" s="871"/>
      <c r="R79" s="871"/>
      <c r="S79" s="871"/>
      <c r="T79" s="871"/>
      <c r="U79" s="871"/>
      <c r="V79" s="871"/>
      <c r="W79" s="871"/>
      <c r="X79" s="871"/>
      <c r="Y79" s="871"/>
      <c r="Z79" s="871"/>
      <c r="AA79" s="871"/>
      <c r="AB79" s="871"/>
      <c r="AC79" s="871"/>
      <c r="AD79" s="871"/>
      <c r="AE79" s="871"/>
      <c r="AF79" s="871"/>
      <c r="AG79" s="871"/>
      <c r="AH79" s="505"/>
      <c r="AI79" s="505"/>
      <c r="AJ79" s="505"/>
      <c r="AK79" s="505"/>
      <c r="AL79" s="505"/>
      <c r="AM79" s="505"/>
      <c r="AN79" s="505"/>
      <c r="AO79" s="505"/>
    </row>
    <row r="80" spans="1:41" ht="15.75" hidden="1" customHeight="1">
      <c r="A80" s="498" t="s">
        <v>645</v>
      </c>
      <c r="B80" s="499" t="s">
        <v>14</v>
      </c>
      <c r="C80" s="500">
        <v>45329</v>
      </c>
      <c r="D80" s="501" t="s">
        <v>8937</v>
      </c>
      <c r="E80" s="501" t="s">
        <v>8938</v>
      </c>
      <c r="F80" s="502"/>
      <c r="G80" s="502" t="s">
        <v>8880</v>
      </c>
      <c r="H80" s="502" t="s">
        <v>584</v>
      </c>
      <c r="I80" s="502" t="s">
        <v>8725</v>
      </c>
      <c r="J80" s="503" t="s">
        <v>8939</v>
      </c>
      <c r="K80" s="504" t="s">
        <v>932</v>
      </c>
      <c r="L80" s="871"/>
      <c r="M80" s="871"/>
      <c r="N80" s="871"/>
      <c r="O80" s="871"/>
      <c r="P80" s="871"/>
      <c r="Q80" s="871"/>
      <c r="R80" s="871"/>
      <c r="S80" s="871"/>
      <c r="T80" s="871"/>
      <c r="U80" s="871"/>
      <c r="V80" s="871"/>
      <c r="W80" s="871"/>
      <c r="X80" s="871"/>
      <c r="Y80" s="871"/>
      <c r="Z80" s="871"/>
      <c r="AA80" s="871"/>
      <c r="AB80" s="871"/>
      <c r="AC80" s="871"/>
      <c r="AD80" s="871"/>
      <c r="AE80" s="871"/>
      <c r="AF80" s="871"/>
      <c r="AG80" s="871"/>
      <c r="AH80" s="505"/>
      <c r="AI80" s="505"/>
      <c r="AJ80" s="505"/>
      <c r="AK80" s="505"/>
      <c r="AL80" s="505"/>
      <c r="AM80" s="505"/>
      <c r="AN80" s="505"/>
      <c r="AO80" s="505"/>
    </row>
    <row r="81" spans="1:41" ht="15.75" hidden="1" customHeight="1">
      <c r="A81" s="498" t="s">
        <v>651</v>
      </c>
      <c r="B81" s="499" t="s">
        <v>14</v>
      </c>
      <c r="C81" s="500">
        <v>45335</v>
      </c>
      <c r="D81" s="501" t="s">
        <v>8940</v>
      </c>
      <c r="E81" s="501" t="s">
        <v>8941</v>
      </c>
      <c r="F81" s="502"/>
      <c r="G81" s="502" t="s">
        <v>8796</v>
      </c>
      <c r="H81" s="502" t="s">
        <v>8740</v>
      </c>
      <c r="I81" s="502" t="s">
        <v>8761</v>
      </c>
      <c r="J81" s="503" t="s">
        <v>8942</v>
      </c>
      <c r="K81" s="504" t="s">
        <v>1205</v>
      </c>
      <c r="L81" s="871"/>
      <c r="M81" s="871"/>
      <c r="N81" s="871"/>
      <c r="O81" s="871"/>
      <c r="P81" s="871"/>
      <c r="Q81" s="871"/>
      <c r="R81" s="871"/>
      <c r="S81" s="871"/>
      <c r="T81" s="871"/>
      <c r="U81" s="871"/>
      <c r="V81" s="871"/>
      <c r="W81" s="871"/>
      <c r="X81" s="871"/>
      <c r="Y81" s="871"/>
      <c r="Z81" s="871"/>
      <c r="AA81" s="871"/>
      <c r="AB81" s="871"/>
      <c r="AC81" s="871"/>
      <c r="AD81" s="871"/>
      <c r="AE81" s="871"/>
      <c r="AF81" s="871"/>
      <c r="AG81" s="871"/>
      <c r="AH81" s="505"/>
      <c r="AI81" s="505"/>
      <c r="AJ81" s="505"/>
      <c r="AK81" s="505"/>
      <c r="AL81" s="505"/>
      <c r="AM81" s="505"/>
      <c r="AN81" s="505"/>
      <c r="AO81" s="505"/>
    </row>
    <row r="82" spans="1:41" ht="15.75" hidden="1" customHeight="1">
      <c r="A82" s="498" t="s">
        <v>1091</v>
      </c>
      <c r="B82" s="499" t="s">
        <v>14</v>
      </c>
      <c r="C82" s="500">
        <v>45335</v>
      </c>
      <c r="D82" s="501" t="s">
        <v>8943</v>
      </c>
      <c r="E82" s="501" t="s">
        <v>8944</v>
      </c>
      <c r="F82" s="502"/>
      <c r="G82" s="502" t="s">
        <v>8784</v>
      </c>
      <c r="H82" s="502" t="s">
        <v>35</v>
      </c>
      <c r="I82" s="502" t="s">
        <v>8725</v>
      </c>
      <c r="J82" s="503" t="s">
        <v>8945</v>
      </c>
      <c r="K82" s="504" t="s">
        <v>932</v>
      </c>
      <c r="L82" s="871"/>
      <c r="M82" s="871"/>
      <c r="N82" s="871"/>
      <c r="O82" s="871"/>
      <c r="P82" s="871"/>
      <c r="Q82" s="871"/>
      <c r="R82" s="871"/>
      <c r="S82" s="871"/>
      <c r="T82" s="871"/>
      <c r="U82" s="871"/>
      <c r="V82" s="871"/>
      <c r="W82" s="871"/>
      <c r="X82" s="871"/>
      <c r="Y82" s="871"/>
      <c r="Z82" s="871"/>
      <c r="AA82" s="871"/>
      <c r="AB82" s="871"/>
      <c r="AC82" s="871"/>
      <c r="AD82" s="871"/>
      <c r="AE82" s="871"/>
      <c r="AF82" s="871"/>
      <c r="AG82" s="871"/>
      <c r="AH82" s="505"/>
      <c r="AI82" s="505"/>
      <c r="AJ82" s="505"/>
      <c r="AK82" s="505"/>
      <c r="AL82" s="505"/>
      <c r="AM82" s="505"/>
      <c r="AN82" s="505"/>
      <c r="AO82" s="505"/>
    </row>
    <row r="83" spans="1:41" ht="15.75" hidden="1" customHeight="1">
      <c r="A83" s="498" t="s">
        <v>1096</v>
      </c>
      <c r="B83" s="499" t="s">
        <v>14</v>
      </c>
      <c r="C83" s="500">
        <v>45335</v>
      </c>
      <c r="D83" s="501" t="s">
        <v>8946</v>
      </c>
      <c r="E83" s="501" t="s">
        <v>8947</v>
      </c>
      <c r="F83" s="502"/>
      <c r="G83" s="502" t="s">
        <v>8880</v>
      </c>
      <c r="H83" s="502" t="s">
        <v>8740</v>
      </c>
      <c r="I83" s="502" t="s">
        <v>8725</v>
      </c>
      <c r="J83" s="503" t="s">
        <v>8948</v>
      </c>
      <c r="K83" s="512" t="s">
        <v>71</v>
      </c>
      <c r="L83" s="871"/>
      <c r="M83" s="871"/>
      <c r="N83" s="871"/>
      <c r="O83" s="871"/>
      <c r="P83" s="871"/>
      <c r="Q83" s="871"/>
      <c r="R83" s="871"/>
      <c r="S83" s="871"/>
      <c r="T83" s="871"/>
      <c r="U83" s="871"/>
      <c r="V83" s="871"/>
      <c r="W83" s="871"/>
      <c r="X83" s="871"/>
      <c r="Y83" s="871"/>
      <c r="Z83" s="871"/>
      <c r="AA83" s="871"/>
      <c r="AB83" s="871"/>
      <c r="AC83" s="871"/>
      <c r="AD83" s="871"/>
      <c r="AE83" s="871"/>
      <c r="AF83" s="871"/>
      <c r="AG83" s="871"/>
      <c r="AH83" s="505"/>
      <c r="AI83" s="505"/>
      <c r="AJ83" s="505"/>
      <c r="AK83" s="505"/>
      <c r="AL83" s="505"/>
      <c r="AM83" s="505"/>
      <c r="AN83" s="505"/>
      <c r="AO83" s="505"/>
    </row>
    <row r="84" spans="1:41" ht="15.75" hidden="1" customHeight="1">
      <c r="A84" s="498" t="s">
        <v>1099</v>
      </c>
      <c r="B84" s="499" t="s">
        <v>14</v>
      </c>
      <c r="C84" s="500">
        <v>45334</v>
      </c>
      <c r="D84" s="501" t="s">
        <v>8949</v>
      </c>
      <c r="E84" s="501" t="s">
        <v>8950</v>
      </c>
      <c r="F84" s="502"/>
      <c r="G84" s="502" t="s">
        <v>8846</v>
      </c>
      <c r="H84" s="502" t="s">
        <v>25</v>
      </c>
      <c r="I84" s="502" t="s">
        <v>8794</v>
      </c>
      <c r="J84" s="503" t="s">
        <v>8951</v>
      </c>
      <c r="K84" s="504" t="s">
        <v>932</v>
      </c>
      <c r="L84" s="871"/>
      <c r="M84" s="871"/>
      <c r="N84" s="871"/>
      <c r="O84" s="871"/>
      <c r="P84" s="871"/>
      <c r="Q84" s="871"/>
      <c r="R84" s="871"/>
      <c r="S84" s="871"/>
      <c r="T84" s="871"/>
      <c r="U84" s="871"/>
      <c r="V84" s="871"/>
      <c r="W84" s="871"/>
      <c r="X84" s="871"/>
      <c r="Y84" s="871"/>
      <c r="Z84" s="871"/>
      <c r="AA84" s="871"/>
      <c r="AB84" s="871"/>
      <c r="AC84" s="871"/>
      <c r="AD84" s="871"/>
      <c r="AE84" s="871"/>
      <c r="AF84" s="871"/>
      <c r="AG84" s="871"/>
      <c r="AH84" s="505"/>
      <c r="AI84" s="505"/>
      <c r="AJ84" s="505"/>
      <c r="AK84" s="505"/>
      <c r="AL84" s="505"/>
      <c r="AM84" s="505"/>
      <c r="AN84" s="505"/>
      <c r="AO84" s="505"/>
    </row>
    <row r="85" spans="1:41" ht="15.75" hidden="1" customHeight="1">
      <c r="A85" s="498" t="s">
        <v>1105</v>
      </c>
      <c r="B85" s="499" t="s">
        <v>14</v>
      </c>
      <c r="C85" s="500">
        <v>45345</v>
      </c>
      <c r="D85" s="501" t="s">
        <v>8952</v>
      </c>
      <c r="E85" s="501" t="s">
        <v>8953</v>
      </c>
      <c r="F85" s="502"/>
      <c r="G85" s="502" t="s">
        <v>8863</v>
      </c>
      <c r="H85" s="502" t="s">
        <v>558</v>
      </c>
      <c r="I85" s="502" t="s">
        <v>8864</v>
      </c>
      <c r="J85" s="503" t="s">
        <v>8785</v>
      </c>
      <c r="K85" s="504" t="s">
        <v>1205</v>
      </c>
      <c r="L85" s="871"/>
      <c r="M85" s="871"/>
      <c r="N85" s="871"/>
      <c r="O85" s="871"/>
      <c r="P85" s="871"/>
      <c r="Q85" s="871"/>
      <c r="R85" s="871"/>
      <c r="S85" s="871"/>
      <c r="T85" s="871"/>
      <c r="U85" s="871"/>
      <c r="V85" s="871"/>
      <c r="W85" s="871"/>
      <c r="X85" s="871"/>
      <c r="Y85" s="871"/>
      <c r="Z85" s="871"/>
      <c r="AA85" s="871"/>
      <c r="AB85" s="871"/>
      <c r="AC85" s="871"/>
      <c r="AD85" s="871"/>
      <c r="AE85" s="871"/>
      <c r="AF85" s="871"/>
      <c r="AG85" s="871"/>
      <c r="AH85" s="505"/>
      <c r="AI85" s="505"/>
      <c r="AJ85" s="505"/>
      <c r="AK85" s="505"/>
      <c r="AL85" s="505"/>
      <c r="AM85" s="505"/>
      <c r="AN85" s="505"/>
      <c r="AO85" s="505"/>
    </row>
    <row r="86" spans="1:41" ht="15.75" hidden="1" customHeight="1">
      <c r="A86" s="498" t="s">
        <v>1109</v>
      </c>
      <c r="B86" s="499" t="s">
        <v>14</v>
      </c>
      <c r="C86" s="500">
        <v>45335</v>
      </c>
      <c r="D86" s="501" t="s">
        <v>8954</v>
      </c>
      <c r="E86" s="501" t="s">
        <v>8955</v>
      </c>
      <c r="F86" s="502"/>
      <c r="G86" s="502" t="s">
        <v>8769</v>
      </c>
      <c r="H86" s="502" t="s">
        <v>558</v>
      </c>
      <c r="I86" s="502" t="s">
        <v>8725</v>
      </c>
      <c r="J86" s="503" t="s">
        <v>8956</v>
      </c>
      <c r="K86" s="504" t="s">
        <v>932</v>
      </c>
      <c r="L86" s="871"/>
      <c r="M86" s="871"/>
      <c r="N86" s="871"/>
      <c r="O86" s="871"/>
      <c r="P86" s="871"/>
      <c r="Q86" s="871"/>
      <c r="R86" s="871"/>
      <c r="S86" s="871"/>
      <c r="T86" s="871"/>
      <c r="U86" s="871"/>
      <c r="V86" s="871"/>
      <c r="W86" s="871"/>
      <c r="X86" s="871"/>
      <c r="Y86" s="871"/>
      <c r="Z86" s="871"/>
      <c r="AA86" s="871"/>
      <c r="AB86" s="871"/>
      <c r="AC86" s="871"/>
      <c r="AD86" s="871"/>
      <c r="AE86" s="871"/>
      <c r="AF86" s="871"/>
      <c r="AG86" s="871"/>
      <c r="AH86" s="505"/>
      <c r="AI86" s="505"/>
      <c r="AJ86" s="505"/>
      <c r="AK86" s="505"/>
      <c r="AL86" s="505"/>
      <c r="AM86" s="505"/>
      <c r="AN86" s="505"/>
      <c r="AO86" s="505"/>
    </row>
    <row r="87" spans="1:41" ht="15.75" hidden="1" customHeight="1">
      <c r="A87" s="498" t="s">
        <v>1113</v>
      </c>
      <c r="B87" s="499" t="s">
        <v>14</v>
      </c>
      <c r="C87" s="500">
        <v>45335</v>
      </c>
      <c r="D87" s="501" t="s">
        <v>8957</v>
      </c>
      <c r="E87" s="501" t="s">
        <v>8958</v>
      </c>
      <c r="F87" s="502"/>
      <c r="G87" s="502" t="s">
        <v>8846</v>
      </c>
      <c r="H87" s="502" t="s">
        <v>8740</v>
      </c>
      <c r="I87" s="502" t="s">
        <v>8794</v>
      </c>
      <c r="J87" s="503" t="s">
        <v>8936</v>
      </c>
      <c r="K87" s="504" t="s">
        <v>932</v>
      </c>
      <c r="L87" s="871"/>
      <c r="M87" s="871"/>
      <c r="N87" s="871"/>
      <c r="O87" s="871"/>
      <c r="P87" s="871"/>
      <c r="Q87" s="871"/>
      <c r="R87" s="871"/>
      <c r="S87" s="871"/>
      <c r="T87" s="871"/>
      <c r="U87" s="871"/>
      <c r="V87" s="871"/>
      <c r="W87" s="871"/>
      <c r="X87" s="871"/>
      <c r="Y87" s="871"/>
      <c r="Z87" s="871"/>
      <c r="AA87" s="871"/>
      <c r="AB87" s="871"/>
      <c r="AC87" s="871"/>
      <c r="AD87" s="871"/>
      <c r="AE87" s="871"/>
      <c r="AF87" s="871"/>
      <c r="AG87" s="871"/>
      <c r="AH87" s="505"/>
      <c r="AI87" s="505"/>
      <c r="AJ87" s="505"/>
      <c r="AK87" s="505"/>
      <c r="AL87" s="505"/>
      <c r="AM87" s="505"/>
      <c r="AN87" s="505"/>
      <c r="AO87" s="505"/>
    </row>
    <row r="88" spans="1:41" ht="15.75" hidden="1" customHeight="1">
      <c r="A88" s="498" t="s">
        <v>1116</v>
      </c>
      <c r="B88" s="499" t="s">
        <v>14</v>
      </c>
      <c r="C88" s="500">
        <v>45335</v>
      </c>
      <c r="D88" s="501" t="s">
        <v>8959</v>
      </c>
      <c r="E88" s="501" t="s">
        <v>8960</v>
      </c>
      <c r="F88" s="502"/>
      <c r="G88" s="502" t="s">
        <v>8961</v>
      </c>
      <c r="H88" s="502" t="s">
        <v>8899</v>
      </c>
      <c r="I88" s="502"/>
      <c r="J88" s="503" t="s">
        <v>8962</v>
      </c>
      <c r="K88" s="504" t="s">
        <v>932</v>
      </c>
      <c r="L88" s="871"/>
      <c r="M88" s="871"/>
      <c r="N88" s="871"/>
      <c r="O88" s="871"/>
      <c r="P88" s="871"/>
      <c r="Q88" s="871"/>
      <c r="R88" s="871"/>
      <c r="S88" s="871"/>
      <c r="T88" s="871"/>
      <c r="U88" s="871"/>
      <c r="V88" s="871"/>
      <c r="W88" s="871"/>
      <c r="X88" s="871"/>
      <c r="Y88" s="871"/>
      <c r="Z88" s="871"/>
      <c r="AA88" s="871"/>
      <c r="AB88" s="871"/>
      <c r="AC88" s="871"/>
      <c r="AD88" s="871"/>
      <c r="AE88" s="871"/>
      <c r="AF88" s="871"/>
      <c r="AG88" s="871"/>
      <c r="AH88" s="505"/>
      <c r="AI88" s="505"/>
      <c r="AJ88" s="505"/>
      <c r="AK88" s="505"/>
      <c r="AL88" s="505"/>
      <c r="AM88" s="505"/>
      <c r="AN88" s="505"/>
      <c r="AO88" s="505"/>
    </row>
    <row r="89" spans="1:41" ht="28.5" customHeight="1">
      <c r="A89" s="513" t="s">
        <v>362</v>
      </c>
      <c r="B89" s="499" t="s">
        <v>14</v>
      </c>
      <c r="C89" s="500">
        <v>45371</v>
      </c>
      <c r="D89" s="501" t="s">
        <v>8937</v>
      </c>
      <c r="E89" s="501" t="s">
        <v>8963</v>
      </c>
      <c r="F89" s="502"/>
      <c r="G89" s="502" t="s">
        <v>8909</v>
      </c>
      <c r="H89" s="502" t="s">
        <v>8740</v>
      </c>
      <c r="I89" s="502" t="s">
        <v>8725</v>
      </c>
      <c r="J89" s="514" t="s">
        <v>8964</v>
      </c>
      <c r="K89" s="504" t="s">
        <v>518</v>
      </c>
      <c r="L89" s="871"/>
      <c r="M89" s="871"/>
      <c r="N89" s="871"/>
      <c r="O89" s="871"/>
      <c r="P89" s="871"/>
      <c r="Q89" s="871"/>
      <c r="R89" s="871"/>
      <c r="S89" s="871"/>
      <c r="T89" s="871"/>
      <c r="U89" s="871"/>
      <c r="V89" s="871"/>
      <c r="W89" s="871"/>
      <c r="X89" s="871"/>
      <c r="Y89" s="871"/>
      <c r="Z89" s="871"/>
      <c r="AA89" s="871"/>
      <c r="AB89" s="871"/>
      <c r="AC89" s="871"/>
      <c r="AD89" s="871"/>
      <c r="AE89" s="871"/>
      <c r="AF89" s="871"/>
      <c r="AG89" s="871"/>
      <c r="AH89" s="505"/>
      <c r="AI89" s="505"/>
      <c r="AJ89" s="505"/>
      <c r="AK89" s="505"/>
      <c r="AL89" s="505"/>
      <c r="AM89" s="505"/>
      <c r="AN89" s="505"/>
      <c r="AO89" s="505"/>
    </row>
    <row r="90" spans="1:41" ht="15.75" customHeight="1">
      <c r="A90" s="513">
        <f t="shared" ref="A90:A110" si="0">A89+1</f>
        <v>2</v>
      </c>
      <c r="B90" s="499" t="s">
        <v>14</v>
      </c>
      <c r="C90" s="500">
        <v>45372</v>
      </c>
      <c r="D90" s="501" t="s">
        <v>8965</v>
      </c>
      <c r="E90" s="501" t="s">
        <v>8966</v>
      </c>
      <c r="F90" s="502"/>
      <c r="G90" s="502" t="s">
        <v>8967</v>
      </c>
      <c r="H90" s="502" t="s">
        <v>35</v>
      </c>
      <c r="I90" s="502" t="s">
        <v>8968</v>
      </c>
      <c r="J90" s="514" t="s">
        <v>8969</v>
      </c>
      <c r="K90" s="504" t="s">
        <v>518</v>
      </c>
      <c r="L90" s="871"/>
      <c r="M90" s="871"/>
      <c r="N90" s="871"/>
      <c r="O90" s="871"/>
      <c r="P90" s="871"/>
      <c r="Q90" s="871"/>
      <c r="R90" s="871"/>
      <c r="S90" s="871"/>
      <c r="T90" s="871"/>
      <c r="U90" s="871"/>
      <c r="V90" s="871"/>
      <c r="W90" s="871"/>
      <c r="X90" s="871"/>
      <c r="Y90" s="871"/>
      <c r="Z90" s="871"/>
      <c r="AA90" s="871"/>
      <c r="AB90" s="871"/>
      <c r="AC90" s="871"/>
      <c r="AD90" s="871"/>
      <c r="AE90" s="871"/>
      <c r="AF90" s="871"/>
      <c r="AG90" s="871"/>
      <c r="AH90" s="505"/>
      <c r="AI90" s="505"/>
      <c r="AJ90" s="505"/>
      <c r="AK90" s="505"/>
      <c r="AL90" s="505"/>
      <c r="AM90" s="505"/>
      <c r="AN90" s="505"/>
      <c r="AO90" s="505"/>
    </row>
    <row r="91" spans="1:41" ht="15.75" customHeight="1">
      <c r="A91" s="513">
        <f t="shared" si="0"/>
        <v>3</v>
      </c>
      <c r="B91" s="499" t="s">
        <v>14</v>
      </c>
      <c r="C91" s="500">
        <v>45377</v>
      </c>
      <c r="D91" s="501" t="s">
        <v>8970</v>
      </c>
      <c r="E91" s="501" t="s">
        <v>8971</v>
      </c>
      <c r="F91" s="502"/>
      <c r="G91" s="502" t="s">
        <v>8846</v>
      </c>
      <c r="H91" s="502" t="s">
        <v>35</v>
      </c>
      <c r="I91" s="502" t="s">
        <v>8794</v>
      </c>
      <c r="J91" s="503"/>
      <c r="K91" s="504" t="s">
        <v>518</v>
      </c>
      <c r="L91" s="871"/>
      <c r="M91" s="871"/>
      <c r="N91" s="871"/>
      <c r="O91" s="871"/>
      <c r="P91" s="871"/>
      <c r="Q91" s="871"/>
      <c r="R91" s="871"/>
      <c r="S91" s="871"/>
      <c r="T91" s="871"/>
      <c r="U91" s="871"/>
      <c r="V91" s="871"/>
      <c r="W91" s="871"/>
      <c r="X91" s="871"/>
      <c r="Y91" s="871"/>
      <c r="Z91" s="871"/>
      <c r="AA91" s="871"/>
      <c r="AB91" s="871"/>
      <c r="AC91" s="871"/>
      <c r="AD91" s="871"/>
      <c r="AE91" s="871"/>
      <c r="AF91" s="871"/>
      <c r="AG91" s="871"/>
      <c r="AH91" s="505"/>
      <c r="AI91" s="505"/>
      <c r="AJ91" s="505"/>
      <c r="AK91" s="505"/>
      <c r="AL91" s="505"/>
      <c r="AM91" s="505"/>
      <c r="AN91" s="505"/>
      <c r="AO91" s="505"/>
    </row>
    <row r="92" spans="1:41" ht="15.75" customHeight="1">
      <c r="A92" s="513">
        <f t="shared" si="0"/>
        <v>4</v>
      </c>
      <c r="B92" s="499" t="s">
        <v>14</v>
      </c>
      <c r="C92" s="500">
        <v>45377</v>
      </c>
      <c r="D92" s="501" t="s">
        <v>8972</v>
      </c>
      <c r="E92" s="501" t="s">
        <v>8971</v>
      </c>
      <c r="F92" s="502"/>
      <c r="G92" s="502" t="s">
        <v>8846</v>
      </c>
      <c r="H92" s="502" t="s">
        <v>35</v>
      </c>
      <c r="I92" s="502" t="s">
        <v>8794</v>
      </c>
      <c r="J92" s="503"/>
      <c r="K92" s="504" t="s">
        <v>518</v>
      </c>
      <c r="L92" s="871"/>
      <c r="M92" s="871"/>
      <c r="N92" s="871"/>
      <c r="O92" s="871"/>
      <c r="P92" s="871"/>
      <c r="Q92" s="871"/>
      <c r="R92" s="871"/>
      <c r="S92" s="871"/>
      <c r="T92" s="871"/>
      <c r="U92" s="871"/>
      <c r="V92" s="871"/>
      <c r="W92" s="871"/>
      <c r="X92" s="871"/>
      <c r="Y92" s="871"/>
      <c r="Z92" s="871"/>
      <c r="AA92" s="871"/>
      <c r="AB92" s="871"/>
      <c r="AC92" s="871"/>
      <c r="AD92" s="871"/>
      <c r="AE92" s="871"/>
      <c r="AF92" s="871"/>
      <c r="AG92" s="871"/>
      <c r="AH92" s="505"/>
      <c r="AI92" s="505"/>
      <c r="AJ92" s="505"/>
      <c r="AK92" s="505"/>
      <c r="AL92" s="505"/>
      <c r="AM92" s="505"/>
      <c r="AN92" s="505"/>
      <c r="AO92" s="505"/>
    </row>
    <row r="93" spans="1:41" ht="15.75" customHeight="1">
      <c r="A93" s="513">
        <f t="shared" si="0"/>
        <v>5</v>
      </c>
      <c r="B93" s="499" t="s">
        <v>14</v>
      </c>
      <c r="C93" s="500">
        <v>45377</v>
      </c>
      <c r="D93" s="501" t="s">
        <v>8973</v>
      </c>
      <c r="E93" s="501" t="s">
        <v>1271</v>
      </c>
      <c r="F93" s="502"/>
      <c r="G93" s="502"/>
      <c r="H93" s="502" t="s">
        <v>649</v>
      </c>
      <c r="I93" s="502"/>
      <c r="J93" s="514" t="s">
        <v>8974</v>
      </c>
      <c r="K93" s="504" t="s">
        <v>518</v>
      </c>
      <c r="L93" s="871"/>
      <c r="M93" s="871"/>
      <c r="N93" s="871"/>
      <c r="O93" s="871"/>
      <c r="P93" s="871"/>
      <c r="Q93" s="871"/>
      <c r="R93" s="871"/>
      <c r="S93" s="871"/>
      <c r="T93" s="871"/>
      <c r="U93" s="871"/>
      <c r="V93" s="871"/>
      <c r="W93" s="871"/>
      <c r="X93" s="871"/>
      <c r="Y93" s="871"/>
      <c r="Z93" s="871"/>
      <c r="AA93" s="871"/>
      <c r="AB93" s="871"/>
      <c r="AC93" s="871"/>
      <c r="AD93" s="871"/>
      <c r="AE93" s="871"/>
      <c r="AF93" s="871"/>
      <c r="AG93" s="871"/>
      <c r="AH93" s="505"/>
      <c r="AI93" s="505"/>
      <c r="AJ93" s="505"/>
      <c r="AK93" s="505"/>
      <c r="AL93" s="505"/>
      <c r="AM93" s="505"/>
      <c r="AN93" s="505"/>
      <c r="AO93" s="505"/>
    </row>
    <row r="94" spans="1:41" ht="15.75" customHeight="1">
      <c r="A94" s="513">
        <f t="shared" si="0"/>
        <v>6</v>
      </c>
      <c r="B94" s="499" t="s">
        <v>14</v>
      </c>
      <c r="C94" s="500">
        <v>45387</v>
      </c>
      <c r="D94" s="501" t="s">
        <v>8937</v>
      </c>
      <c r="E94" s="501" t="s">
        <v>8975</v>
      </c>
      <c r="F94" s="502"/>
      <c r="G94" s="502" t="s">
        <v>8909</v>
      </c>
      <c r="H94" s="502" t="s">
        <v>8740</v>
      </c>
      <c r="I94" s="502" t="s">
        <v>8725</v>
      </c>
      <c r="J94" s="503"/>
      <c r="K94" s="504" t="s">
        <v>518</v>
      </c>
      <c r="L94" s="871"/>
      <c r="M94" s="871"/>
      <c r="N94" s="871"/>
      <c r="O94" s="871"/>
      <c r="P94" s="871"/>
      <c r="Q94" s="871"/>
      <c r="R94" s="871"/>
      <c r="S94" s="871"/>
      <c r="T94" s="871"/>
      <c r="U94" s="871"/>
      <c r="V94" s="871"/>
      <c r="W94" s="871"/>
      <c r="X94" s="871"/>
      <c r="Y94" s="871"/>
      <c r="Z94" s="871"/>
      <c r="AA94" s="871"/>
      <c r="AB94" s="871"/>
      <c r="AC94" s="871"/>
      <c r="AD94" s="871"/>
      <c r="AE94" s="871"/>
      <c r="AF94" s="871"/>
      <c r="AG94" s="871"/>
      <c r="AH94" s="505"/>
      <c r="AI94" s="505"/>
      <c r="AJ94" s="505"/>
      <c r="AK94" s="505"/>
      <c r="AL94" s="505"/>
      <c r="AM94" s="505"/>
      <c r="AN94" s="505"/>
      <c r="AO94" s="505"/>
    </row>
    <row r="95" spans="1:41" ht="15.75" customHeight="1">
      <c r="A95" s="513">
        <f t="shared" si="0"/>
        <v>7</v>
      </c>
      <c r="B95" s="506" t="s">
        <v>14</v>
      </c>
      <c r="C95" s="500">
        <v>45393</v>
      </c>
      <c r="D95" s="501" t="s">
        <v>8937</v>
      </c>
      <c r="E95" s="501" t="s">
        <v>8976</v>
      </c>
      <c r="F95" s="502"/>
      <c r="G95" s="502" t="s">
        <v>8863</v>
      </c>
      <c r="H95" s="502" t="s">
        <v>8740</v>
      </c>
      <c r="I95" s="502" t="s">
        <v>8864</v>
      </c>
      <c r="J95" s="503"/>
      <c r="K95" s="504" t="s">
        <v>518</v>
      </c>
      <c r="L95" s="871"/>
      <c r="M95" s="871"/>
      <c r="N95" s="871"/>
      <c r="O95" s="871"/>
      <c r="P95" s="871"/>
      <c r="Q95" s="871"/>
      <c r="R95" s="871"/>
      <c r="S95" s="871"/>
      <c r="T95" s="871"/>
      <c r="U95" s="871"/>
      <c r="V95" s="871"/>
      <c r="W95" s="871"/>
      <c r="X95" s="871"/>
      <c r="Y95" s="871"/>
      <c r="Z95" s="871"/>
      <c r="AA95" s="871"/>
      <c r="AB95" s="871"/>
      <c r="AC95" s="871"/>
      <c r="AD95" s="871"/>
      <c r="AE95" s="871"/>
      <c r="AF95" s="871"/>
      <c r="AG95" s="871"/>
      <c r="AH95" s="505"/>
      <c r="AI95" s="505"/>
      <c r="AJ95" s="505"/>
      <c r="AK95" s="505"/>
      <c r="AL95" s="505"/>
      <c r="AM95" s="505"/>
      <c r="AN95" s="505"/>
      <c r="AO95" s="505"/>
    </row>
    <row r="96" spans="1:41" ht="15.75" customHeight="1">
      <c r="A96" s="513">
        <f t="shared" si="0"/>
        <v>8</v>
      </c>
      <c r="B96" s="506" t="s">
        <v>14</v>
      </c>
      <c r="C96" s="500">
        <v>45393</v>
      </c>
      <c r="D96" s="501" t="s">
        <v>8977</v>
      </c>
      <c r="E96" s="501" t="s">
        <v>8978</v>
      </c>
      <c r="F96" s="502"/>
      <c r="G96" s="502" t="s">
        <v>8765</v>
      </c>
      <c r="H96" s="502" t="s">
        <v>8740</v>
      </c>
      <c r="I96" s="502" t="s">
        <v>8734</v>
      </c>
      <c r="J96" s="514" t="s">
        <v>8979</v>
      </c>
      <c r="K96" s="504" t="s">
        <v>518</v>
      </c>
      <c r="L96" s="871"/>
      <c r="M96" s="871"/>
      <c r="N96" s="871"/>
      <c r="O96" s="871"/>
      <c r="P96" s="871"/>
      <c r="Q96" s="871"/>
      <c r="R96" s="871"/>
      <c r="S96" s="871"/>
      <c r="T96" s="871"/>
      <c r="U96" s="871"/>
      <c r="V96" s="871"/>
      <c r="W96" s="871"/>
      <c r="X96" s="871"/>
      <c r="Y96" s="871"/>
      <c r="Z96" s="871"/>
      <c r="AA96" s="871"/>
      <c r="AB96" s="871"/>
      <c r="AC96" s="871"/>
      <c r="AD96" s="871"/>
      <c r="AE96" s="871"/>
      <c r="AF96" s="871"/>
      <c r="AG96" s="871"/>
      <c r="AH96" s="505"/>
      <c r="AI96" s="505"/>
      <c r="AJ96" s="505"/>
      <c r="AK96" s="505"/>
      <c r="AL96" s="505"/>
      <c r="AM96" s="505"/>
      <c r="AN96" s="505"/>
      <c r="AO96" s="505"/>
    </row>
    <row r="97" spans="1:41" ht="45">
      <c r="A97" s="513">
        <f t="shared" si="0"/>
        <v>9</v>
      </c>
      <c r="B97" s="506" t="s">
        <v>14</v>
      </c>
      <c r="C97" s="507">
        <v>45393</v>
      </c>
      <c r="D97" s="508" t="s">
        <v>8980</v>
      </c>
      <c r="E97" s="508" t="s">
        <v>8981</v>
      </c>
      <c r="F97" s="509"/>
      <c r="G97" s="509" t="s">
        <v>8982</v>
      </c>
      <c r="H97" s="509" t="s">
        <v>649</v>
      </c>
      <c r="I97" s="509" t="s">
        <v>8823</v>
      </c>
      <c r="J97" s="515" t="s">
        <v>8983</v>
      </c>
      <c r="K97" s="504" t="s">
        <v>518</v>
      </c>
      <c r="L97" s="871"/>
      <c r="M97" s="871"/>
      <c r="N97" s="871"/>
      <c r="O97" s="871"/>
      <c r="P97" s="871"/>
      <c r="Q97" s="871"/>
      <c r="R97" s="871"/>
      <c r="S97" s="871"/>
      <c r="T97" s="871"/>
      <c r="U97" s="871"/>
      <c r="V97" s="871"/>
      <c r="W97" s="871"/>
      <c r="X97" s="871"/>
      <c r="Y97" s="871"/>
      <c r="Z97" s="871"/>
      <c r="AA97" s="871"/>
      <c r="AB97" s="871"/>
      <c r="AC97" s="871"/>
      <c r="AD97" s="871"/>
      <c r="AE97" s="871"/>
      <c r="AF97" s="871"/>
      <c r="AG97" s="871"/>
      <c r="AH97" s="505"/>
      <c r="AI97" s="505"/>
      <c r="AJ97" s="505"/>
      <c r="AK97" s="505"/>
      <c r="AL97" s="505"/>
      <c r="AM97" s="505"/>
      <c r="AN97" s="505"/>
      <c r="AO97" s="505"/>
    </row>
    <row r="98" spans="1:41" ht="60">
      <c r="A98" s="513">
        <f t="shared" si="0"/>
        <v>10</v>
      </c>
      <c r="B98" s="506" t="s">
        <v>14</v>
      </c>
      <c r="C98" s="507">
        <v>45393</v>
      </c>
      <c r="D98" s="508" t="s">
        <v>8984</v>
      </c>
      <c r="E98" s="508" t="s">
        <v>8981</v>
      </c>
      <c r="F98" s="509"/>
      <c r="G98" s="509" t="s">
        <v>8982</v>
      </c>
      <c r="H98" s="509" t="s">
        <v>649</v>
      </c>
      <c r="I98" s="509" t="s">
        <v>8823</v>
      </c>
      <c r="J98" s="515" t="s">
        <v>8983</v>
      </c>
      <c r="K98" s="504" t="s">
        <v>518</v>
      </c>
      <c r="L98" s="871"/>
      <c r="M98" s="871"/>
      <c r="N98" s="871"/>
      <c r="O98" s="871"/>
      <c r="P98" s="871"/>
      <c r="Q98" s="871"/>
      <c r="R98" s="871"/>
      <c r="S98" s="871"/>
      <c r="T98" s="871"/>
      <c r="U98" s="871"/>
      <c r="V98" s="871"/>
      <c r="W98" s="871"/>
      <c r="X98" s="871"/>
      <c r="Y98" s="871"/>
      <c r="Z98" s="871"/>
      <c r="AA98" s="871"/>
      <c r="AB98" s="871"/>
      <c r="AC98" s="871"/>
      <c r="AD98" s="871"/>
      <c r="AE98" s="871"/>
      <c r="AF98" s="871"/>
      <c r="AG98" s="871"/>
      <c r="AH98" s="505"/>
      <c r="AI98" s="505"/>
      <c r="AJ98" s="505"/>
      <c r="AK98" s="505"/>
      <c r="AL98" s="505"/>
      <c r="AM98" s="505"/>
      <c r="AN98" s="505"/>
      <c r="AO98" s="505"/>
    </row>
    <row r="99" spans="1:41" ht="60">
      <c r="A99" s="513">
        <f t="shared" si="0"/>
        <v>11</v>
      </c>
      <c r="B99" s="506" t="s">
        <v>14</v>
      </c>
      <c r="C99" s="500">
        <v>45393</v>
      </c>
      <c r="D99" s="501" t="s">
        <v>586</v>
      </c>
      <c r="E99" s="501" t="s">
        <v>8985</v>
      </c>
      <c r="F99" s="502"/>
      <c r="G99" s="502" t="s">
        <v>8760</v>
      </c>
      <c r="H99" s="502" t="s">
        <v>8740</v>
      </c>
      <c r="I99" s="502" t="s">
        <v>8986</v>
      </c>
      <c r="J99" s="515" t="s">
        <v>8987</v>
      </c>
      <c r="K99" s="504" t="s">
        <v>518</v>
      </c>
      <c r="L99" s="871"/>
      <c r="M99" s="871"/>
      <c r="N99" s="871"/>
      <c r="O99" s="871"/>
      <c r="P99" s="871"/>
      <c r="Q99" s="871"/>
      <c r="R99" s="871"/>
      <c r="S99" s="871"/>
      <c r="T99" s="871"/>
      <c r="U99" s="871"/>
      <c r="V99" s="871"/>
      <c r="W99" s="871"/>
      <c r="X99" s="871"/>
      <c r="Y99" s="871"/>
      <c r="Z99" s="871"/>
      <c r="AA99" s="871"/>
      <c r="AB99" s="871"/>
      <c r="AC99" s="871"/>
      <c r="AD99" s="871"/>
      <c r="AE99" s="871"/>
      <c r="AF99" s="871"/>
      <c r="AG99" s="871"/>
      <c r="AH99" s="505"/>
      <c r="AI99" s="505"/>
      <c r="AJ99" s="505"/>
      <c r="AK99" s="505"/>
      <c r="AL99" s="505"/>
      <c r="AM99" s="505"/>
      <c r="AN99" s="505"/>
      <c r="AO99" s="505"/>
    </row>
    <row r="100" spans="1:41" ht="75">
      <c r="A100" s="513">
        <f t="shared" si="0"/>
        <v>12</v>
      </c>
      <c r="B100" s="506" t="s">
        <v>14</v>
      </c>
      <c r="C100" s="507">
        <v>45393</v>
      </c>
      <c r="D100" s="508" t="s">
        <v>8988</v>
      </c>
      <c r="E100" s="508" t="s">
        <v>8981</v>
      </c>
      <c r="F100" s="509"/>
      <c r="G100" s="509" t="s">
        <v>8989</v>
      </c>
      <c r="H100" s="509" t="s">
        <v>649</v>
      </c>
      <c r="I100" s="509" t="s">
        <v>8734</v>
      </c>
      <c r="J100" s="515" t="s">
        <v>8983</v>
      </c>
      <c r="K100" s="504" t="s">
        <v>518</v>
      </c>
      <c r="L100" s="871"/>
      <c r="M100" s="871"/>
      <c r="N100" s="871"/>
      <c r="O100" s="871"/>
      <c r="P100" s="871"/>
      <c r="Q100" s="871"/>
      <c r="R100" s="871"/>
      <c r="S100" s="871"/>
      <c r="T100" s="871"/>
      <c r="U100" s="871"/>
      <c r="V100" s="871"/>
      <c r="W100" s="871"/>
      <c r="X100" s="871"/>
      <c r="Y100" s="871"/>
      <c r="Z100" s="871"/>
      <c r="AA100" s="871"/>
      <c r="AB100" s="871"/>
      <c r="AC100" s="871"/>
      <c r="AD100" s="871"/>
      <c r="AE100" s="871"/>
      <c r="AF100" s="871"/>
      <c r="AG100" s="871"/>
      <c r="AH100" s="505"/>
      <c r="AI100" s="505"/>
      <c r="AJ100" s="505"/>
      <c r="AK100" s="505"/>
      <c r="AL100" s="505"/>
      <c r="AM100" s="505"/>
      <c r="AN100" s="505"/>
      <c r="AO100" s="505"/>
    </row>
    <row r="101" spans="1:41" ht="30">
      <c r="A101" s="513">
        <f t="shared" si="0"/>
        <v>13</v>
      </c>
      <c r="B101" s="499" t="s">
        <v>14</v>
      </c>
      <c r="C101" s="500">
        <v>45406</v>
      </c>
      <c r="D101" s="501" t="s">
        <v>8990</v>
      </c>
      <c r="E101" s="501" t="s">
        <v>8991</v>
      </c>
      <c r="F101" s="502"/>
      <c r="G101" s="502" t="s">
        <v>8992</v>
      </c>
      <c r="H101" s="502" t="s">
        <v>8740</v>
      </c>
      <c r="I101" s="502" t="s">
        <v>8725</v>
      </c>
      <c r="J101" s="514" t="s">
        <v>8983</v>
      </c>
      <c r="K101" s="504" t="s">
        <v>518</v>
      </c>
      <c r="L101" s="871"/>
      <c r="M101" s="871"/>
      <c r="N101" s="871"/>
      <c r="O101" s="871"/>
      <c r="P101" s="871"/>
      <c r="Q101" s="871"/>
      <c r="R101" s="871"/>
      <c r="S101" s="871"/>
      <c r="T101" s="871"/>
      <c r="U101" s="871"/>
      <c r="V101" s="871"/>
      <c r="W101" s="871"/>
      <c r="X101" s="871"/>
      <c r="Y101" s="871"/>
      <c r="Z101" s="871"/>
      <c r="AA101" s="871"/>
      <c r="AB101" s="871"/>
      <c r="AC101" s="871"/>
      <c r="AD101" s="871"/>
      <c r="AE101" s="871"/>
      <c r="AF101" s="871"/>
      <c r="AG101" s="871"/>
      <c r="AH101" s="505"/>
      <c r="AI101" s="505"/>
      <c r="AJ101" s="505"/>
      <c r="AK101" s="505"/>
      <c r="AL101" s="505"/>
      <c r="AM101" s="505"/>
      <c r="AN101" s="505"/>
      <c r="AO101" s="505"/>
    </row>
    <row r="102" spans="1:41">
      <c r="A102" s="513">
        <f t="shared" si="0"/>
        <v>14</v>
      </c>
      <c r="B102" s="499" t="s">
        <v>14</v>
      </c>
      <c r="C102" s="500">
        <v>45406</v>
      </c>
      <c r="D102" s="501" t="s">
        <v>8993</v>
      </c>
      <c r="E102" s="501" t="s">
        <v>8994</v>
      </c>
      <c r="F102" s="502"/>
      <c r="G102" s="502"/>
      <c r="H102" s="502" t="s">
        <v>584</v>
      </c>
      <c r="I102" s="502"/>
      <c r="J102" s="503"/>
      <c r="K102" s="504" t="s">
        <v>518</v>
      </c>
      <c r="L102" s="871"/>
      <c r="M102" s="871"/>
      <c r="N102" s="871"/>
      <c r="O102" s="871"/>
      <c r="P102" s="871"/>
      <c r="Q102" s="871"/>
      <c r="R102" s="871"/>
      <c r="S102" s="871"/>
      <c r="T102" s="871"/>
      <c r="U102" s="871"/>
      <c r="V102" s="871"/>
      <c r="W102" s="871"/>
      <c r="X102" s="871"/>
      <c r="Y102" s="871"/>
      <c r="Z102" s="871"/>
      <c r="AA102" s="871"/>
      <c r="AB102" s="871"/>
      <c r="AC102" s="871"/>
      <c r="AD102" s="871"/>
      <c r="AE102" s="871"/>
      <c r="AF102" s="871"/>
      <c r="AG102" s="871"/>
      <c r="AH102" s="505"/>
      <c r="AI102" s="505"/>
      <c r="AJ102" s="505"/>
      <c r="AK102" s="505"/>
      <c r="AL102" s="505"/>
      <c r="AM102" s="505"/>
      <c r="AN102" s="505"/>
      <c r="AO102" s="505"/>
    </row>
    <row r="103" spans="1:41" ht="60">
      <c r="A103" s="513">
        <f t="shared" si="0"/>
        <v>15</v>
      </c>
      <c r="B103" s="499" t="s">
        <v>14</v>
      </c>
      <c r="C103" s="500">
        <v>45406</v>
      </c>
      <c r="D103" s="501" t="s">
        <v>8995</v>
      </c>
      <c r="E103" s="501" t="s">
        <v>8996</v>
      </c>
      <c r="F103" s="502"/>
      <c r="G103" s="502"/>
      <c r="H103" s="502" t="s">
        <v>8740</v>
      </c>
      <c r="I103" s="502"/>
      <c r="J103" s="503"/>
      <c r="K103" s="504" t="s">
        <v>518</v>
      </c>
      <c r="L103" s="871"/>
      <c r="M103" s="871"/>
      <c r="N103" s="871"/>
      <c r="O103" s="871"/>
      <c r="P103" s="871"/>
      <c r="Q103" s="871"/>
      <c r="R103" s="871"/>
      <c r="S103" s="871"/>
      <c r="T103" s="871"/>
      <c r="U103" s="871"/>
      <c r="V103" s="871"/>
      <c r="W103" s="871"/>
      <c r="X103" s="871"/>
      <c r="Y103" s="871"/>
      <c r="Z103" s="871"/>
      <c r="AA103" s="871"/>
      <c r="AB103" s="871"/>
      <c r="AC103" s="871"/>
      <c r="AD103" s="871"/>
      <c r="AE103" s="871"/>
      <c r="AF103" s="871"/>
      <c r="AG103" s="871"/>
      <c r="AH103" s="505"/>
      <c r="AI103" s="505"/>
      <c r="AJ103" s="505"/>
      <c r="AK103" s="505"/>
      <c r="AL103" s="505"/>
      <c r="AM103" s="505"/>
      <c r="AN103" s="505"/>
      <c r="AO103" s="505"/>
    </row>
    <row r="104" spans="1:41" ht="85.5">
      <c r="A104" s="513">
        <f t="shared" si="0"/>
        <v>16</v>
      </c>
      <c r="B104" s="499" t="s">
        <v>14</v>
      </c>
      <c r="C104" s="500">
        <v>45406</v>
      </c>
      <c r="D104" s="501" t="s">
        <v>8997</v>
      </c>
      <c r="E104" s="501" t="s">
        <v>8998</v>
      </c>
      <c r="F104" s="502"/>
      <c r="G104" s="502" t="s">
        <v>8999</v>
      </c>
      <c r="H104" s="502" t="s">
        <v>584</v>
      </c>
      <c r="I104" s="502" t="s">
        <v>8725</v>
      </c>
      <c r="J104" s="516" t="s">
        <v>9000</v>
      </c>
      <c r="K104" s="504" t="s">
        <v>518</v>
      </c>
      <c r="L104" s="871"/>
      <c r="M104" s="871"/>
      <c r="N104" s="871"/>
      <c r="O104" s="871"/>
      <c r="P104" s="871"/>
      <c r="Q104" s="871"/>
      <c r="R104" s="871"/>
      <c r="S104" s="871"/>
      <c r="T104" s="871"/>
      <c r="U104" s="871"/>
      <c r="V104" s="871"/>
      <c r="W104" s="871"/>
      <c r="X104" s="871"/>
      <c r="Y104" s="871"/>
      <c r="Z104" s="871"/>
      <c r="AA104" s="871"/>
      <c r="AB104" s="871"/>
      <c r="AC104" s="871"/>
      <c r="AD104" s="871"/>
      <c r="AE104" s="871"/>
      <c r="AF104" s="871"/>
      <c r="AG104" s="871"/>
      <c r="AH104" s="505"/>
      <c r="AI104" s="505"/>
      <c r="AJ104" s="505"/>
      <c r="AK104" s="505"/>
      <c r="AL104" s="505"/>
      <c r="AM104" s="505"/>
      <c r="AN104" s="505"/>
      <c r="AO104" s="505"/>
    </row>
    <row r="105" spans="1:41" ht="42.75">
      <c r="A105" s="513">
        <f t="shared" si="0"/>
        <v>17</v>
      </c>
      <c r="B105" s="499" t="s">
        <v>14</v>
      </c>
      <c r="C105" s="500">
        <v>45412</v>
      </c>
      <c r="D105" s="501" t="s">
        <v>710</v>
      </c>
      <c r="E105" s="501" t="s">
        <v>9001</v>
      </c>
      <c r="F105" s="502"/>
      <c r="G105" s="502" t="s">
        <v>8856</v>
      </c>
      <c r="H105" s="502" t="s">
        <v>8893</v>
      </c>
      <c r="I105" s="502" t="s">
        <v>8725</v>
      </c>
      <c r="J105" s="514" t="s">
        <v>9002</v>
      </c>
      <c r="K105" s="504" t="s">
        <v>518</v>
      </c>
      <c r="L105" s="871"/>
      <c r="M105" s="871"/>
      <c r="N105" s="871"/>
      <c r="O105" s="871"/>
      <c r="P105" s="871"/>
      <c r="Q105" s="871"/>
      <c r="R105" s="871"/>
      <c r="S105" s="871"/>
      <c r="T105" s="871"/>
      <c r="U105" s="871"/>
      <c r="V105" s="871"/>
      <c r="W105" s="871"/>
      <c r="X105" s="871"/>
      <c r="Y105" s="871"/>
      <c r="Z105" s="871"/>
      <c r="AA105" s="871"/>
      <c r="AB105" s="871"/>
      <c r="AC105" s="871"/>
      <c r="AD105" s="871"/>
      <c r="AE105" s="871"/>
      <c r="AF105" s="871"/>
      <c r="AG105" s="871"/>
      <c r="AH105" s="505"/>
      <c r="AI105" s="505"/>
      <c r="AJ105" s="505"/>
      <c r="AK105" s="505"/>
      <c r="AL105" s="505"/>
      <c r="AM105" s="505"/>
      <c r="AN105" s="505"/>
      <c r="AO105" s="505"/>
    </row>
    <row r="106" spans="1:41" ht="60">
      <c r="A106" s="513">
        <f t="shared" si="0"/>
        <v>18</v>
      </c>
      <c r="B106" s="506" t="s">
        <v>14</v>
      </c>
      <c r="C106" s="507">
        <v>45415</v>
      </c>
      <c r="D106" s="508" t="s">
        <v>9003</v>
      </c>
      <c r="E106" s="508" t="s">
        <v>9004</v>
      </c>
      <c r="F106" s="509"/>
      <c r="G106" s="509" t="s">
        <v>8880</v>
      </c>
      <c r="H106" s="509" t="s">
        <v>649</v>
      </c>
      <c r="I106" s="509" t="s">
        <v>8725</v>
      </c>
      <c r="J106" s="503"/>
      <c r="K106" s="504" t="s">
        <v>518</v>
      </c>
      <c r="L106" s="871"/>
      <c r="M106" s="871"/>
      <c r="N106" s="871"/>
      <c r="O106" s="871"/>
      <c r="P106" s="871"/>
      <c r="Q106" s="871"/>
      <c r="R106" s="871"/>
      <c r="S106" s="871"/>
      <c r="T106" s="871"/>
      <c r="U106" s="871"/>
      <c r="V106" s="871"/>
      <c r="W106" s="871"/>
      <c r="X106" s="871"/>
      <c r="Y106" s="871"/>
      <c r="Z106" s="871"/>
      <c r="AA106" s="871"/>
      <c r="AB106" s="871"/>
      <c r="AC106" s="871"/>
      <c r="AD106" s="871"/>
      <c r="AE106" s="871"/>
      <c r="AF106" s="871"/>
      <c r="AG106" s="871"/>
      <c r="AH106" s="505"/>
      <c r="AI106" s="505"/>
      <c r="AJ106" s="505"/>
      <c r="AK106" s="505"/>
      <c r="AL106" s="505"/>
      <c r="AM106" s="505"/>
      <c r="AN106" s="505"/>
      <c r="AO106" s="505"/>
    </row>
    <row r="107" spans="1:41" ht="30">
      <c r="A107" s="513">
        <f t="shared" si="0"/>
        <v>19</v>
      </c>
      <c r="B107" s="499" t="s">
        <v>14</v>
      </c>
      <c r="C107" s="507">
        <v>45415</v>
      </c>
      <c r="D107" s="508" t="s">
        <v>8937</v>
      </c>
      <c r="E107" s="508" t="s">
        <v>8975</v>
      </c>
      <c r="F107" s="509"/>
      <c r="G107" s="509" t="s">
        <v>8880</v>
      </c>
      <c r="H107" s="509" t="s">
        <v>8740</v>
      </c>
      <c r="I107" s="509" t="s">
        <v>8725</v>
      </c>
      <c r="J107" s="503"/>
      <c r="K107" s="504" t="s">
        <v>518</v>
      </c>
      <c r="L107" s="871"/>
      <c r="M107" s="871"/>
      <c r="N107" s="871"/>
      <c r="O107" s="871"/>
      <c r="P107" s="871"/>
      <c r="Q107" s="871"/>
      <c r="R107" s="871"/>
      <c r="S107" s="871"/>
      <c r="T107" s="871"/>
      <c r="U107" s="871"/>
      <c r="V107" s="871"/>
      <c r="W107" s="871"/>
      <c r="X107" s="871"/>
      <c r="Y107" s="871"/>
      <c r="Z107" s="871"/>
      <c r="AA107" s="871"/>
      <c r="AB107" s="871"/>
      <c r="AC107" s="871"/>
      <c r="AD107" s="871"/>
      <c r="AE107" s="871"/>
      <c r="AF107" s="871"/>
      <c r="AG107" s="871"/>
      <c r="AH107" s="505"/>
      <c r="AI107" s="505"/>
      <c r="AJ107" s="505"/>
      <c r="AK107" s="505"/>
      <c r="AL107" s="505"/>
      <c r="AM107" s="505"/>
      <c r="AN107" s="505"/>
      <c r="AO107" s="505"/>
    </row>
    <row r="108" spans="1:41" ht="60">
      <c r="A108" s="513">
        <f t="shared" si="0"/>
        <v>20</v>
      </c>
      <c r="B108" s="506" t="s">
        <v>14</v>
      </c>
      <c r="C108" s="507">
        <v>45415</v>
      </c>
      <c r="D108" s="508" t="s">
        <v>9005</v>
      </c>
      <c r="E108" s="508" t="s">
        <v>9004</v>
      </c>
      <c r="F108" s="509"/>
      <c r="G108" s="509" t="s">
        <v>8880</v>
      </c>
      <c r="H108" s="509" t="s">
        <v>649</v>
      </c>
      <c r="I108" s="509" t="s">
        <v>8725</v>
      </c>
      <c r="J108" s="503"/>
      <c r="K108" s="504" t="s">
        <v>518</v>
      </c>
      <c r="L108" s="871"/>
      <c r="M108" s="871"/>
      <c r="N108" s="871"/>
      <c r="O108" s="871"/>
      <c r="P108" s="871"/>
      <c r="Q108" s="871"/>
      <c r="R108" s="871"/>
      <c r="S108" s="871"/>
      <c r="T108" s="871"/>
      <c r="U108" s="871"/>
      <c r="V108" s="871"/>
      <c r="W108" s="871"/>
      <c r="X108" s="871"/>
      <c r="Y108" s="871"/>
      <c r="Z108" s="871"/>
      <c r="AA108" s="871"/>
      <c r="AB108" s="871"/>
      <c r="AC108" s="871"/>
      <c r="AD108" s="871"/>
      <c r="AE108" s="871"/>
      <c r="AF108" s="871"/>
      <c r="AG108" s="871"/>
      <c r="AH108" s="505"/>
      <c r="AI108" s="505"/>
      <c r="AJ108" s="505"/>
      <c r="AK108" s="505"/>
      <c r="AL108" s="505"/>
      <c r="AM108" s="505"/>
      <c r="AN108" s="505"/>
      <c r="AO108" s="505"/>
    </row>
    <row r="109" spans="1:41" ht="60">
      <c r="A109" s="513">
        <f t="shared" si="0"/>
        <v>21</v>
      </c>
      <c r="B109" s="506" t="s">
        <v>14</v>
      </c>
      <c r="C109" s="507">
        <v>45415</v>
      </c>
      <c r="D109" s="508" t="s">
        <v>9006</v>
      </c>
      <c r="E109" s="508" t="s">
        <v>9004</v>
      </c>
      <c r="F109" s="509"/>
      <c r="G109" s="509" t="s">
        <v>8880</v>
      </c>
      <c r="H109" s="509" t="s">
        <v>649</v>
      </c>
      <c r="I109" s="509" t="s">
        <v>8725</v>
      </c>
      <c r="J109" s="503"/>
      <c r="K109" s="504" t="s">
        <v>518</v>
      </c>
      <c r="L109" s="871"/>
      <c r="M109" s="871"/>
      <c r="N109" s="871"/>
      <c r="O109" s="871"/>
      <c r="P109" s="871"/>
      <c r="Q109" s="871"/>
      <c r="R109" s="871"/>
      <c r="S109" s="871"/>
      <c r="T109" s="871"/>
      <c r="U109" s="871"/>
      <c r="V109" s="871"/>
      <c r="W109" s="871"/>
      <c r="X109" s="871"/>
      <c r="Y109" s="871"/>
      <c r="Z109" s="871"/>
      <c r="AA109" s="871"/>
      <c r="AB109" s="871"/>
      <c r="AC109" s="871"/>
      <c r="AD109" s="871"/>
      <c r="AE109" s="871"/>
      <c r="AF109" s="871"/>
      <c r="AG109" s="871"/>
      <c r="AH109" s="505"/>
      <c r="AI109" s="505"/>
      <c r="AJ109" s="505"/>
      <c r="AK109" s="505"/>
      <c r="AL109" s="505"/>
      <c r="AM109" s="505"/>
      <c r="AN109" s="505"/>
      <c r="AO109" s="505"/>
    </row>
    <row r="110" spans="1:41" ht="102.75" customHeight="1">
      <c r="A110" s="513">
        <f t="shared" si="0"/>
        <v>22</v>
      </c>
      <c r="B110" s="506" t="s">
        <v>14</v>
      </c>
      <c r="C110" s="507">
        <v>45415</v>
      </c>
      <c r="D110" s="508" t="s">
        <v>9007</v>
      </c>
      <c r="E110" s="508" t="s">
        <v>9004</v>
      </c>
      <c r="F110" s="509"/>
      <c r="G110" s="509" t="s">
        <v>8909</v>
      </c>
      <c r="H110" s="509" t="s">
        <v>649</v>
      </c>
      <c r="I110" s="509" t="s">
        <v>8725</v>
      </c>
      <c r="J110" s="514" t="s">
        <v>9008</v>
      </c>
      <c r="K110" s="504" t="s">
        <v>518</v>
      </c>
      <c r="L110" s="871"/>
      <c r="M110" s="871"/>
      <c r="N110" s="871"/>
      <c r="O110" s="871"/>
      <c r="P110" s="871"/>
      <c r="Q110" s="871"/>
      <c r="R110" s="871"/>
      <c r="S110" s="871"/>
      <c r="T110" s="871"/>
      <c r="U110" s="871"/>
      <c r="V110" s="871"/>
      <c r="W110" s="871"/>
      <c r="X110" s="871"/>
      <c r="Y110" s="871"/>
      <c r="Z110" s="871"/>
      <c r="AA110" s="871"/>
      <c r="AB110" s="871"/>
      <c r="AC110" s="871"/>
      <c r="AD110" s="871"/>
      <c r="AE110" s="871"/>
      <c r="AF110" s="871"/>
      <c r="AG110" s="871"/>
      <c r="AH110" s="505"/>
      <c r="AI110" s="505"/>
      <c r="AJ110" s="505"/>
      <c r="AK110" s="505"/>
      <c r="AL110" s="505"/>
      <c r="AM110" s="505"/>
      <c r="AN110" s="505"/>
      <c r="AO110" s="505"/>
    </row>
    <row r="111" spans="1:41" ht="45" hidden="1">
      <c r="A111" s="498" t="s">
        <v>2590</v>
      </c>
      <c r="B111" s="499" t="s">
        <v>14</v>
      </c>
      <c r="C111" s="500">
        <v>45415</v>
      </c>
      <c r="D111" s="501" t="s">
        <v>9009</v>
      </c>
      <c r="E111" s="501" t="s">
        <v>9010</v>
      </c>
      <c r="F111" s="502"/>
      <c r="G111" s="502"/>
      <c r="H111" s="502" t="s">
        <v>649</v>
      </c>
      <c r="I111" s="502"/>
      <c r="J111" s="503" t="s">
        <v>9011</v>
      </c>
      <c r="K111" s="504" t="s">
        <v>889</v>
      </c>
      <c r="L111" s="871"/>
      <c r="M111" s="871"/>
      <c r="N111" s="871"/>
      <c r="O111" s="871"/>
      <c r="P111" s="871"/>
      <c r="Q111" s="871"/>
      <c r="R111" s="871"/>
      <c r="S111" s="871"/>
      <c r="T111" s="871"/>
      <c r="U111" s="871"/>
      <c r="V111" s="871"/>
      <c r="W111" s="871"/>
      <c r="X111" s="871"/>
      <c r="Y111" s="871"/>
      <c r="Z111" s="871"/>
      <c r="AA111" s="871"/>
      <c r="AB111" s="871"/>
      <c r="AC111" s="871"/>
      <c r="AD111" s="871"/>
      <c r="AE111" s="871"/>
      <c r="AF111" s="871"/>
      <c r="AG111" s="871"/>
      <c r="AH111" s="505"/>
      <c r="AI111" s="505"/>
      <c r="AJ111" s="505"/>
      <c r="AK111" s="505"/>
      <c r="AL111" s="505"/>
      <c r="AM111" s="505"/>
      <c r="AN111" s="505"/>
      <c r="AO111" s="505"/>
    </row>
    <row r="112" spans="1:41" ht="45" hidden="1">
      <c r="A112" s="498" t="s">
        <v>2594</v>
      </c>
      <c r="B112" s="499" t="s">
        <v>14</v>
      </c>
      <c r="C112" s="500">
        <v>45415</v>
      </c>
      <c r="D112" s="501" t="s">
        <v>9012</v>
      </c>
      <c r="E112" s="501" t="s">
        <v>9010</v>
      </c>
      <c r="F112" s="502"/>
      <c r="G112" s="502"/>
      <c r="H112" s="502" t="s">
        <v>649</v>
      </c>
      <c r="I112" s="502"/>
      <c r="J112" s="503" t="s">
        <v>9013</v>
      </c>
      <c r="K112" s="504" t="s">
        <v>217</v>
      </c>
      <c r="L112" s="871"/>
      <c r="M112" s="871"/>
      <c r="N112" s="871"/>
      <c r="O112" s="871"/>
      <c r="P112" s="871"/>
      <c r="Q112" s="871"/>
      <c r="R112" s="871"/>
      <c r="S112" s="871"/>
      <c r="T112" s="871"/>
      <c r="U112" s="871"/>
      <c r="V112" s="871"/>
      <c r="W112" s="871"/>
      <c r="X112" s="871"/>
      <c r="Y112" s="871"/>
      <c r="Z112" s="871"/>
      <c r="AA112" s="871"/>
      <c r="AB112" s="871"/>
      <c r="AC112" s="871"/>
      <c r="AD112" s="871"/>
      <c r="AE112" s="871"/>
      <c r="AF112" s="871"/>
      <c r="AG112" s="871"/>
      <c r="AH112" s="505"/>
      <c r="AI112" s="505"/>
      <c r="AJ112" s="505"/>
      <c r="AK112" s="505"/>
      <c r="AL112" s="505"/>
      <c r="AM112" s="505"/>
      <c r="AN112" s="505"/>
      <c r="AO112" s="505"/>
    </row>
    <row r="113" spans="1:41" ht="30">
      <c r="A113" s="513" t="s">
        <v>882</v>
      </c>
      <c r="B113" s="499" t="s">
        <v>14</v>
      </c>
      <c r="C113" s="500">
        <v>45415</v>
      </c>
      <c r="D113" s="501" t="s">
        <v>8937</v>
      </c>
      <c r="E113" s="501" t="s">
        <v>8963</v>
      </c>
      <c r="F113" s="502"/>
      <c r="G113" s="502" t="s">
        <v>8880</v>
      </c>
      <c r="H113" s="502" t="s">
        <v>584</v>
      </c>
      <c r="I113" s="502" t="s">
        <v>8725</v>
      </c>
      <c r="J113" s="514" t="s">
        <v>8964</v>
      </c>
      <c r="K113" s="504" t="s">
        <v>518</v>
      </c>
      <c r="L113" s="871"/>
      <c r="M113" s="871"/>
      <c r="N113" s="871"/>
      <c r="O113" s="871"/>
      <c r="P113" s="871"/>
      <c r="Q113" s="871"/>
      <c r="R113" s="871"/>
      <c r="S113" s="871"/>
      <c r="T113" s="871"/>
      <c r="U113" s="871"/>
      <c r="V113" s="871"/>
      <c r="W113" s="871"/>
      <c r="X113" s="871"/>
      <c r="Y113" s="871"/>
      <c r="Z113" s="871"/>
      <c r="AA113" s="871"/>
      <c r="AB113" s="871"/>
      <c r="AC113" s="871"/>
      <c r="AD113" s="871"/>
      <c r="AE113" s="871"/>
      <c r="AF113" s="871"/>
      <c r="AG113" s="871"/>
      <c r="AH113" s="505"/>
      <c r="AI113" s="505"/>
      <c r="AJ113" s="505"/>
      <c r="AK113" s="505"/>
      <c r="AL113" s="505"/>
      <c r="AM113" s="505"/>
      <c r="AN113" s="505"/>
      <c r="AO113" s="505"/>
    </row>
    <row r="114" spans="1:41" ht="30">
      <c r="A114" s="513">
        <f t="shared" ref="A114:A117" si="1">A113+1</f>
        <v>24</v>
      </c>
      <c r="B114" s="499" t="s">
        <v>14</v>
      </c>
      <c r="C114" s="500">
        <v>45415</v>
      </c>
      <c r="D114" s="501" t="s">
        <v>9014</v>
      </c>
      <c r="E114" s="501" t="s">
        <v>9015</v>
      </c>
      <c r="F114" s="502"/>
      <c r="G114" s="502" t="s">
        <v>9016</v>
      </c>
      <c r="H114" s="502" t="s">
        <v>9017</v>
      </c>
      <c r="I114" s="502" t="s">
        <v>8823</v>
      </c>
      <c r="J114" s="514" t="s">
        <v>9018</v>
      </c>
      <c r="K114" s="504" t="s">
        <v>518</v>
      </c>
      <c r="L114" s="871"/>
      <c r="M114" s="871"/>
      <c r="N114" s="871"/>
      <c r="O114" s="871"/>
      <c r="P114" s="871"/>
      <c r="Q114" s="871"/>
      <c r="R114" s="871"/>
      <c r="S114" s="871"/>
      <c r="T114" s="871"/>
      <c r="U114" s="871"/>
      <c r="V114" s="871"/>
      <c r="W114" s="871"/>
      <c r="X114" s="871"/>
      <c r="Y114" s="871"/>
      <c r="Z114" s="871"/>
      <c r="AA114" s="871"/>
      <c r="AB114" s="871"/>
      <c r="AC114" s="871"/>
      <c r="AD114" s="871"/>
      <c r="AE114" s="871"/>
      <c r="AF114" s="871"/>
      <c r="AG114" s="871"/>
      <c r="AH114" s="505"/>
      <c r="AI114" s="505"/>
      <c r="AJ114" s="505"/>
      <c r="AK114" s="505"/>
      <c r="AL114" s="505"/>
      <c r="AM114" s="505"/>
      <c r="AN114" s="505"/>
      <c r="AO114" s="505"/>
    </row>
    <row r="115" spans="1:41" ht="30">
      <c r="A115" s="513">
        <f t="shared" si="1"/>
        <v>25</v>
      </c>
      <c r="B115" s="499" t="s">
        <v>14</v>
      </c>
      <c r="C115" s="500">
        <v>45415</v>
      </c>
      <c r="D115" s="501" t="s">
        <v>8952</v>
      </c>
      <c r="E115" s="501" t="s">
        <v>9019</v>
      </c>
      <c r="F115" s="502"/>
      <c r="G115" s="502" t="s">
        <v>8863</v>
      </c>
      <c r="H115" s="502" t="s">
        <v>8740</v>
      </c>
      <c r="I115" s="502" t="s">
        <v>8864</v>
      </c>
      <c r="J115" s="514" t="s">
        <v>8789</v>
      </c>
      <c r="K115" s="504" t="s">
        <v>518</v>
      </c>
      <c r="L115" s="871"/>
      <c r="M115" s="871"/>
      <c r="N115" s="871"/>
      <c r="O115" s="871"/>
      <c r="P115" s="871"/>
      <c r="Q115" s="871"/>
      <c r="R115" s="871"/>
      <c r="S115" s="871"/>
      <c r="T115" s="871"/>
      <c r="U115" s="871"/>
      <c r="V115" s="871"/>
      <c r="W115" s="871"/>
      <c r="X115" s="871"/>
      <c r="Y115" s="871"/>
      <c r="Z115" s="871"/>
      <c r="AA115" s="871"/>
      <c r="AB115" s="871"/>
      <c r="AC115" s="871"/>
      <c r="AD115" s="871"/>
      <c r="AE115" s="871"/>
      <c r="AF115" s="871"/>
      <c r="AG115" s="871"/>
      <c r="AH115" s="505"/>
      <c r="AI115" s="505"/>
      <c r="AJ115" s="505"/>
      <c r="AK115" s="505"/>
      <c r="AL115" s="505"/>
      <c r="AM115" s="505"/>
      <c r="AN115" s="505"/>
      <c r="AO115" s="505"/>
    </row>
    <row r="116" spans="1:41" ht="75">
      <c r="A116" s="513">
        <f t="shared" si="1"/>
        <v>26</v>
      </c>
      <c r="B116" s="499" t="s">
        <v>14</v>
      </c>
      <c r="C116" s="500">
        <v>45419</v>
      </c>
      <c r="D116" s="501" t="s">
        <v>9020</v>
      </c>
      <c r="E116" s="501" t="s">
        <v>9021</v>
      </c>
      <c r="F116" s="502"/>
      <c r="G116" s="502" t="s">
        <v>9022</v>
      </c>
      <c r="H116" s="502" t="s">
        <v>8740</v>
      </c>
      <c r="I116" s="502" t="s">
        <v>8725</v>
      </c>
      <c r="J116" s="503"/>
      <c r="K116" s="504" t="s">
        <v>518</v>
      </c>
      <c r="L116" s="871"/>
      <c r="M116" s="871"/>
      <c r="N116" s="871"/>
      <c r="O116" s="871"/>
      <c r="P116" s="871"/>
      <c r="Q116" s="871"/>
      <c r="R116" s="871"/>
      <c r="S116" s="871"/>
      <c r="T116" s="871"/>
      <c r="U116" s="871"/>
      <c r="V116" s="871"/>
      <c r="W116" s="871"/>
      <c r="X116" s="871"/>
      <c r="Y116" s="871"/>
      <c r="Z116" s="871"/>
      <c r="AA116" s="871"/>
      <c r="AB116" s="871"/>
      <c r="AC116" s="871"/>
      <c r="AD116" s="871"/>
      <c r="AE116" s="871"/>
      <c r="AF116" s="871"/>
      <c r="AG116" s="871"/>
      <c r="AH116" s="505"/>
      <c r="AI116" s="505"/>
      <c r="AJ116" s="505"/>
      <c r="AK116" s="505"/>
      <c r="AL116" s="505"/>
      <c r="AM116" s="505"/>
      <c r="AN116" s="505"/>
      <c r="AO116" s="505"/>
    </row>
    <row r="117" spans="1:41" ht="42.75">
      <c r="A117" s="513">
        <f t="shared" si="1"/>
        <v>27</v>
      </c>
      <c r="B117" s="499" t="s">
        <v>14</v>
      </c>
      <c r="C117" s="500">
        <v>45419</v>
      </c>
      <c r="D117" s="501" t="s">
        <v>9023</v>
      </c>
      <c r="E117" s="501" t="s">
        <v>9024</v>
      </c>
      <c r="F117" s="502"/>
      <c r="G117" s="502" t="s">
        <v>9016</v>
      </c>
      <c r="H117" s="502" t="s">
        <v>3095</v>
      </c>
      <c r="I117" s="502" t="s">
        <v>8823</v>
      </c>
      <c r="J117" s="514" t="s">
        <v>9025</v>
      </c>
      <c r="K117" s="504" t="s">
        <v>518</v>
      </c>
      <c r="L117" s="871"/>
      <c r="M117" s="871"/>
      <c r="N117" s="871"/>
      <c r="O117" s="871"/>
      <c r="P117" s="871"/>
      <c r="Q117" s="871"/>
      <c r="R117" s="871"/>
      <c r="S117" s="871"/>
      <c r="T117" s="871"/>
      <c r="U117" s="871"/>
      <c r="V117" s="871"/>
      <c r="W117" s="871"/>
      <c r="X117" s="871"/>
      <c r="Y117" s="871"/>
      <c r="Z117" s="871"/>
      <c r="AA117" s="871"/>
      <c r="AB117" s="871"/>
      <c r="AC117" s="871"/>
      <c r="AD117" s="871"/>
      <c r="AE117" s="871"/>
      <c r="AF117" s="871"/>
      <c r="AG117" s="871"/>
      <c r="AH117" s="505"/>
      <c r="AI117" s="505"/>
      <c r="AJ117" s="505"/>
      <c r="AK117" s="505"/>
      <c r="AL117" s="505"/>
      <c r="AM117" s="505"/>
      <c r="AN117" s="505"/>
      <c r="AO117" s="505"/>
    </row>
    <row r="118" spans="1:41" ht="30" hidden="1">
      <c r="A118" s="498" t="s">
        <v>2616</v>
      </c>
      <c r="B118" s="499" t="s">
        <v>14</v>
      </c>
      <c r="C118" s="500">
        <v>45429</v>
      </c>
      <c r="D118" s="508" t="s">
        <v>9026</v>
      </c>
      <c r="E118" s="501" t="s">
        <v>9027</v>
      </c>
      <c r="F118" s="502"/>
      <c r="G118" s="502" t="s">
        <v>8846</v>
      </c>
      <c r="H118" s="502" t="s">
        <v>3095</v>
      </c>
      <c r="I118" s="502" t="s">
        <v>8794</v>
      </c>
      <c r="J118" s="503" t="s">
        <v>9028</v>
      </c>
      <c r="K118" s="504" t="s">
        <v>56</v>
      </c>
      <c r="L118" s="871"/>
      <c r="M118" s="871"/>
      <c r="N118" s="871"/>
      <c r="O118" s="871"/>
      <c r="P118" s="871"/>
      <c r="Q118" s="871"/>
      <c r="R118" s="871"/>
      <c r="S118" s="871"/>
      <c r="T118" s="871"/>
      <c r="U118" s="871"/>
      <c r="V118" s="871"/>
      <c r="W118" s="871"/>
      <c r="X118" s="871"/>
      <c r="Y118" s="871"/>
      <c r="Z118" s="871"/>
      <c r="AA118" s="871"/>
      <c r="AB118" s="871"/>
      <c r="AC118" s="871"/>
      <c r="AD118" s="871"/>
      <c r="AE118" s="871"/>
      <c r="AF118" s="871"/>
      <c r="AG118" s="871"/>
      <c r="AH118" s="505"/>
      <c r="AI118" s="505"/>
      <c r="AJ118" s="505"/>
      <c r="AK118" s="505"/>
      <c r="AL118" s="505"/>
      <c r="AM118" s="505"/>
      <c r="AN118" s="505"/>
      <c r="AO118" s="505"/>
    </row>
    <row r="119" spans="1:41" ht="72" customHeight="1">
      <c r="A119" s="513" t="s">
        <v>203</v>
      </c>
      <c r="B119" s="499" t="s">
        <v>14</v>
      </c>
      <c r="C119" s="500">
        <v>45429</v>
      </c>
      <c r="D119" s="501" t="s">
        <v>9029</v>
      </c>
      <c r="E119" s="501" t="s">
        <v>9030</v>
      </c>
      <c r="F119" s="502"/>
      <c r="G119" s="502" t="s">
        <v>9031</v>
      </c>
      <c r="H119" s="502" t="s">
        <v>8740</v>
      </c>
      <c r="I119" s="502" t="s">
        <v>8729</v>
      </c>
      <c r="J119" s="515" t="s">
        <v>8987</v>
      </c>
      <c r="K119" s="504" t="s">
        <v>518</v>
      </c>
      <c r="L119" s="871"/>
      <c r="M119" s="871"/>
      <c r="N119" s="871"/>
      <c r="O119" s="871"/>
      <c r="P119" s="871"/>
      <c r="Q119" s="871"/>
      <c r="R119" s="871"/>
      <c r="S119" s="871"/>
      <c r="T119" s="871"/>
      <c r="U119" s="871"/>
      <c r="V119" s="871"/>
      <c r="W119" s="871"/>
      <c r="X119" s="871"/>
      <c r="Y119" s="871"/>
      <c r="Z119" s="871"/>
      <c r="AA119" s="871"/>
      <c r="AB119" s="871"/>
      <c r="AC119" s="871"/>
      <c r="AD119" s="871"/>
      <c r="AE119" s="871"/>
      <c r="AF119" s="871"/>
      <c r="AG119" s="871"/>
      <c r="AH119" s="505"/>
      <c r="AI119" s="505"/>
      <c r="AJ119" s="505"/>
      <c r="AK119" s="505"/>
      <c r="AL119" s="505"/>
      <c r="AM119" s="505"/>
      <c r="AN119" s="505"/>
      <c r="AO119" s="505"/>
    </row>
    <row r="120" spans="1:41" ht="45" hidden="1">
      <c r="A120" s="498" t="s">
        <v>2624</v>
      </c>
      <c r="B120" s="499" t="s">
        <v>14</v>
      </c>
      <c r="C120" s="500">
        <v>45429</v>
      </c>
      <c r="D120" s="501" t="s">
        <v>9032</v>
      </c>
      <c r="E120" s="501" t="s">
        <v>9033</v>
      </c>
      <c r="F120" s="502"/>
      <c r="G120" s="502" t="s">
        <v>8760</v>
      </c>
      <c r="H120" s="502" t="s">
        <v>8740</v>
      </c>
      <c r="I120" s="502" t="s">
        <v>8761</v>
      </c>
      <c r="J120" s="503" t="s">
        <v>9034</v>
      </c>
      <c r="K120" s="504" t="s">
        <v>932</v>
      </c>
      <c r="L120" s="871"/>
      <c r="M120" s="871"/>
      <c r="N120" s="871"/>
      <c r="O120" s="871"/>
      <c r="P120" s="871"/>
      <c r="Q120" s="871"/>
      <c r="R120" s="871"/>
      <c r="S120" s="871"/>
      <c r="T120" s="871"/>
      <c r="U120" s="871"/>
      <c r="V120" s="871"/>
      <c r="W120" s="871"/>
      <c r="X120" s="871"/>
      <c r="Y120" s="871"/>
      <c r="Z120" s="871"/>
      <c r="AA120" s="871"/>
      <c r="AB120" s="871"/>
      <c r="AC120" s="871"/>
      <c r="AD120" s="871"/>
      <c r="AE120" s="871"/>
      <c r="AF120" s="871"/>
      <c r="AG120" s="871"/>
      <c r="AH120" s="505"/>
      <c r="AI120" s="505"/>
      <c r="AJ120" s="505"/>
      <c r="AK120" s="505"/>
      <c r="AL120" s="505"/>
      <c r="AM120" s="505"/>
      <c r="AN120" s="505"/>
      <c r="AO120" s="505"/>
    </row>
    <row r="121" spans="1:41" ht="30" hidden="1">
      <c r="A121" s="498" t="s">
        <v>2628</v>
      </c>
      <c r="B121" s="499" t="s">
        <v>14</v>
      </c>
      <c r="C121" s="500">
        <v>45429</v>
      </c>
      <c r="D121" s="501" t="s">
        <v>9035</v>
      </c>
      <c r="E121" s="501" t="s">
        <v>9027</v>
      </c>
      <c r="F121" s="502"/>
      <c r="G121" s="502" t="s">
        <v>8846</v>
      </c>
      <c r="H121" s="502" t="s">
        <v>3095</v>
      </c>
      <c r="I121" s="502" t="s">
        <v>8794</v>
      </c>
      <c r="J121" s="503" t="s">
        <v>9036</v>
      </c>
      <c r="K121" s="504" t="s">
        <v>56</v>
      </c>
      <c r="L121" s="871"/>
      <c r="M121" s="871"/>
      <c r="N121" s="871"/>
      <c r="O121" s="871"/>
      <c r="P121" s="871"/>
      <c r="Q121" s="871"/>
      <c r="R121" s="871"/>
      <c r="S121" s="871"/>
      <c r="T121" s="871"/>
      <c r="U121" s="871"/>
      <c r="V121" s="871"/>
      <c r="W121" s="871"/>
      <c r="X121" s="871"/>
      <c r="Y121" s="871"/>
      <c r="Z121" s="871"/>
      <c r="AA121" s="871"/>
      <c r="AB121" s="871"/>
      <c r="AC121" s="871"/>
      <c r="AD121" s="871"/>
      <c r="AE121" s="871"/>
      <c r="AF121" s="871"/>
      <c r="AG121" s="871"/>
      <c r="AH121" s="505"/>
      <c r="AI121" s="505"/>
      <c r="AJ121" s="505"/>
      <c r="AK121" s="505"/>
      <c r="AL121" s="505"/>
      <c r="AM121" s="505"/>
      <c r="AN121" s="505"/>
      <c r="AO121" s="505"/>
    </row>
    <row r="122" spans="1:41" ht="30" hidden="1">
      <c r="A122" s="498" t="s">
        <v>2631</v>
      </c>
      <c r="B122" s="499" t="s">
        <v>14</v>
      </c>
      <c r="C122" s="500">
        <v>45429</v>
      </c>
      <c r="D122" s="501" t="s">
        <v>9037</v>
      </c>
      <c r="E122" s="501" t="s">
        <v>9027</v>
      </c>
      <c r="F122" s="502"/>
      <c r="G122" s="502" t="s">
        <v>8846</v>
      </c>
      <c r="H122" s="502" t="s">
        <v>3095</v>
      </c>
      <c r="I122" s="502" t="s">
        <v>8794</v>
      </c>
      <c r="J122" s="503" t="s">
        <v>9038</v>
      </c>
      <c r="K122" s="504" t="s">
        <v>56</v>
      </c>
      <c r="L122" s="871"/>
      <c r="M122" s="871"/>
      <c r="N122" s="871"/>
      <c r="O122" s="871"/>
      <c r="P122" s="871"/>
      <c r="Q122" s="871"/>
      <c r="R122" s="871"/>
      <c r="S122" s="871"/>
      <c r="T122" s="871"/>
      <c r="U122" s="871"/>
      <c r="V122" s="871"/>
      <c r="W122" s="871"/>
      <c r="X122" s="871"/>
      <c r="Y122" s="871"/>
      <c r="Z122" s="871"/>
      <c r="AA122" s="871"/>
      <c r="AB122" s="871"/>
      <c r="AC122" s="871"/>
      <c r="AD122" s="871"/>
      <c r="AE122" s="871"/>
      <c r="AF122" s="871"/>
      <c r="AG122" s="871"/>
      <c r="AH122" s="505"/>
      <c r="AI122" s="505"/>
      <c r="AJ122" s="505"/>
      <c r="AK122" s="505"/>
      <c r="AL122" s="505"/>
      <c r="AM122" s="505"/>
      <c r="AN122" s="505"/>
      <c r="AO122" s="505"/>
    </row>
    <row r="123" spans="1:41" ht="30">
      <c r="A123" s="513" t="s">
        <v>906</v>
      </c>
      <c r="B123" s="499" t="s">
        <v>14</v>
      </c>
      <c r="C123" s="500">
        <v>45429</v>
      </c>
      <c r="D123" s="501" t="s">
        <v>9039</v>
      </c>
      <c r="E123" s="501" t="s">
        <v>9027</v>
      </c>
      <c r="F123" s="502"/>
      <c r="G123" s="502" t="s">
        <v>8846</v>
      </c>
      <c r="H123" s="502" t="s">
        <v>3095</v>
      </c>
      <c r="I123" s="502" t="s">
        <v>8794</v>
      </c>
      <c r="J123" s="503"/>
      <c r="K123" s="504" t="s">
        <v>518</v>
      </c>
      <c r="L123" s="871"/>
      <c r="M123" s="871"/>
      <c r="N123" s="871"/>
      <c r="O123" s="871"/>
      <c r="P123" s="871"/>
      <c r="Q123" s="871"/>
      <c r="R123" s="871"/>
      <c r="S123" s="871"/>
      <c r="T123" s="871"/>
      <c r="U123" s="871"/>
      <c r="V123" s="871"/>
      <c r="W123" s="871"/>
      <c r="X123" s="871"/>
      <c r="Y123" s="871"/>
      <c r="Z123" s="871"/>
      <c r="AA123" s="871"/>
      <c r="AB123" s="871"/>
      <c r="AC123" s="871"/>
      <c r="AD123" s="871"/>
      <c r="AE123" s="871"/>
      <c r="AF123" s="871"/>
      <c r="AG123" s="871"/>
      <c r="AH123" s="505"/>
      <c r="AI123" s="505"/>
      <c r="AJ123" s="505"/>
      <c r="AK123" s="505"/>
      <c r="AL123" s="505"/>
      <c r="AM123" s="505"/>
      <c r="AN123" s="505"/>
      <c r="AO123" s="505"/>
    </row>
    <row r="124" spans="1:41" ht="30" hidden="1">
      <c r="A124" s="498" t="s">
        <v>2640</v>
      </c>
      <c r="B124" s="499" t="s">
        <v>14</v>
      </c>
      <c r="C124" s="500">
        <v>45429</v>
      </c>
      <c r="D124" s="501" t="s">
        <v>9040</v>
      </c>
      <c r="E124" s="501" t="s">
        <v>9027</v>
      </c>
      <c r="F124" s="502"/>
      <c r="G124" s="502" t="s">
        <v>8846</v>
      </c>
      <c r="H124" s="502" t="s">
        <v>3095</v>
      </c>
      <c r="I124" s="502" t="s">
        <v>8794</v>
      </c>
      <c r="J124" s="503" t="s">
        <v>9036</v>
      </c>
      <c r="K124" s="504" t="s">
        <v>56</v>
      </c>
      <c r="L124" s="871"/>
      <c r="M124" s="871"/>
      <c r="N124" s="871"/>
      <c r="O124" s="871"/>
      <c r="P124" s="871"/>
      <c r="Q124" s="871"/>
      <c r="R124" s="871"/>
      <c r="S124" s="871"/>
      <c r="T124" s="871"/>
      <c r="U124" s="871"/>
      <c r="V124" s="871"/>
      <c r="W124" s="871"/>
      <c r="X124" s="871"/>
      <c r="Y124" s="871"/>
      <c r="Z124" s="871"/>
      <c r="AA124" s="871"/>
      <c r="AB124" s="871"/>
      <c r="AC124" s="871"/>
      <c r="AD124" s="871"/>
      <c r="AE124" s="871"/>
      <c r="AF124" s="871"/>
      <c r="AG124" s="871"/>
      <c r="AH124" s="505"/>
      <c r="AI124" s="505"/>
      <c r="AJ124" s="505"/>
      <c r="AK124" s="505"/>
      <c r="AL124" s="505"/>
      <c r="AM124" s="505"/>
      <c r="AN124" s="505"/>
      <c r="AO124" s="505"/>
    </row>
    <row r="125" spans="1:41" ht="30" hidden="1">
      <c r="A125" s="498" t="s">
        <v>2645</v>
      </c>
      <c r="B125" s="499" t="s">
        <v>14</v>
      </c>
      <c r="C125" s="500">
        <v>45429</v>
      </c>
      <c r="D125" s="501" t="s">
        <v>9041</v>
      </c>
      <c r="E125" s="501" t="s">
        <v>9027</v>
      </c>
      <c r="F125" s="502"/>
      <c r="G125" s="502" t="s">
        <v>8846</v>
      </c>
      <c r="H125" s="502" t="s">
        <v>3095</v>
      </c>
      <c r="I125" s="502" t="s">
        <v>8794</v>
      </c>
      <c r="J125" s="503" t="s">
        <v>9042</v>
      </c>
      <c r="K125" s="504" t="s">
        <v>56</v>
      </c>
      <c r="L125" s="871"/>
      <c r="M125" s="871"/>
      <c r="N125" s="871"/>
      <c r="O125" s="871"/>
      <c r="P125" s="871"/>
      <c r="Q125" s="871"/>
      <c r="R125" s="871"/>
      <c r="S125" s="871"/>
      <c r="T125" s="871"/>
      <c r="U125" s="871"/>
      <c r="V125" s="871"/>
      <c r="W125" s="871"/>
      <c r="X125" s="871"/>
      <c r="Y125" s="871"/>
      <c r="Z125" s="871"/>
      <c r="AA125" s="871"/>
      <c r="AB125" s="871"/>
      <c r="AC125" s="871"/>
      <c r="AD125" s="871"/>
      <c r="AE125" s="871"/>
      <c r="AF125" s="871"/>
      <c r="AG125" s="871"/>
      <c r="AH125" s="505"/>
      <c r="AI125" s="505"/>
      <c r="AJ125" s="505"/>
      <c r="AK125" s="505"/>
      <c r="AL125" s="505"/>
      <c r="AM125" s="505"/>
      <c r="AN125" s="505"/>
      <c r="AO125" s="505"/>
    </row>
    <row r="126" spans="1:41" ht="30" hidden="1">
      <c r="A126" s="498" t="s">
        <v>2649</v>
      </c>
      <c r="B126" s="499" t="s">
        <v>14</v>
      </c>
      <c r="C126" s="500">
        <v>45429</v>
      </c>
      <c r="D126" s="501" t="s">
        <v>9043</v>
      </c>
      <c r="E126" s="501" t="s">
        <v>9027</v>
      </c>
      <c r="F126" s="502"/>
      <c r="G126" s="502" t="s">
        <v>8846</v>
      </c>
      <c r="H126" s="502" t="s">
        <v>3095</v>
      </c>
      <c r="I126" s="502" t="s">
        <v>8794</v>
      </c>
      <c r="J126" s="503" t="s">
        <v>9038</v>
      </c>
      <c r="K126" s="504" t="s">
        <v>56</v>
      </c>
      <c r="L126" s="871"/>
      <c r="M126" s="871"/>
      <c r="N126" s="871"/>
      <c r="O126" s="871"/>
      <c r="P126" s="871"/>
      <c r="Q126" s="871"/>
      <c r="R126" s="871"/>
      <c r="S126" s="871"/>
      <c r="T126" s="871"/>
      <c r="U126" s="871"/>
      <c r="V126" s="871"/>
      <c r="W126" s="871"/>
      <c r="X126" s="871"/>
      <c r="Y126" s="871"/>
      <c r="Z126" s="871"/>
      <c r="AA126" s="871"/>
      <c r="AB126" s="871"/>
      <c r="AC126" s="871"/>
      <c r="AD126" s="871"/>
      <c r="AE126" s="871"/>
      <c r="AF126" s="871"/>
      <c r="AG126" s="871"/>
      <c r="AH126" s="505"/>
      <c r="AI126" s="505"/>
      <c r="AJ126" s="505"/>
      <c r="AK126" s="505"/>
      <c r="AL126" s="505"/>
      <c r="AM126" s="505"/>
      <c r="AN126" s="505"/>
      <c r="AO126" s="505"/>
    </row>
    <row r="127" spans="1:41">
      <c r="A127" s="513" t="s">
        <v>910</v>
      </c>
      <c r="B127" s="499" t="s">
        <v>14</v>
      </c>
      <c r="C127" s="500">
        <v>45434</v>
      </c>
      <c r="D127" s="501" t="s">
        <v>9044</v>
      </c>
      <c r="E127" s="501" t="s">
        <v>9045</v>
      </c>
      <c r="F127" s="502"/>
      <c r="G127" s="502"/>
      <c r="H127" s="502" t="s">
        <v>584</v>
      </c>
      <c r="I127" s="502"/>
      <c r="J127" s="503"/>
      <c r="K127" s="504" t="s">
        <v>518</v>
      </c>
      <c r="L127" s="871"/>
      <c r="M127" s="871"/>
      <c r="N127" s="871"/>
      <c r="O127" s="871"/>
      <c r="P127" s="871"/>
      <c r="Q127" s="871"/>
      <c r="R127" s="871"/>
      <c r="S127" s="871"/>
      <c r="T127" s="871"/>
      <c r="U127" s="871"/>
      <c r="V127" s="871"/>
      <c r="W127" s="871"/>
      <c r="X127" s="871"/>
      <c r="Y127" s="871"/>
      <c r="Z127" s="871"/>
      <c r="AA127" s="871"/>
      <c r="AB127" s="871"/>
      <c r="AC127" s="871"/>
      <c r="AD127" s="871"/>
      <c r="AE127" s="871"/>
      <c r="AF127" s="871"/>
      <c r="AG127" s="871"/>
      <c r="AH127" s="505"/>
      <c r="AI127" s="505"/>
      <c r="AJ127" s="505"/>
      <c r="AK127" s="505"/>
      <c r="AL127" s="505"/>
      <c r="AM127" s="505"/>
      <c r="AN127" s="505"/>
      <c r="AO127" s="505"/>
    </row>
    <row r="128" spans="1:41" ht="30">
      <c r="A128" s="513">
        <f t="shared" ref="A128:A157" si="2">A127+1</f>
        <v>31</v>
      </c>
      <c r="B128" s="499" t="s">
        <v>14</v>
      </c>
      <c r="C128" s="500">
        <v>45436</v>
      </c>
      <c r="D128" s="501" t="s">
        <v>586</v>
      </c>
      <c r="E128" s="501" t="s">
        <v>9046</v>
      </c>
      <c r="F128" s="502"/>
      <c r="G128" s="502" t="s">
        <v>8880</v>
      </c>
      <c r="H128" s="502" t="s">
        <v>584</v>
      </c>
      <c r="I128" s="502" t="s">
        <v>8725</v>
      </c>
      <c r="J128" s="503"/>
      <c r="K128" s="504" t="s">
        <v>518</v>
      </c>
      <c r="L128" s="871"/>
      <c r="M128" s="871"/>
      <c r="N128" s="871"/>
      <c r="O128" s="871"/>
      <c r="P128" s="871"/>
      <c r="Q128" s="871"/>
      <c r="R128" s="871"/>
      <c r="S128" s="871"/>
      <c r="T128" s="871"/>
      <c r="U128" s="871"/>
      <c r="V128" s="871"/>
      <c r="W128" s="871"/>
      <c r="X128" s="871"/>
      <c r="Y128" s="871"/>
      <c r="Z128" s="871"/>
      <c r="AA128" s="871"/>
      <c r="AB128" s="871"/>
      <c r="AC128" s="871"/>
      <c r="AD128" s="871"/>
      <c r="AE128" s="871"/>
      <c r="AF128" s="871"/>
      <c r="AG128" s="871"/>
      <c r="AH128" s="505"/>
      <c r="AI128" s="505"/>
      <c r="AJ128" s="505"/>
      <c r="AK128" s="505"/>
      <c r="AL128" s="505"/>
      <c r="AM128" s="505"/>
      <c r="AN128" s="505"/>
      <c r="AO128" s="505"/>
    </row>
    <row r="129" spans="1:41" ht="60">
      <c r="A129" s="513">
        <f t="shared" si="2"/>
        <v>32</v>
      </c>
      <c r="B129" s="499" t="s">
        <v>14</v>
      </c>
      <c r="C129" s="500">
        <v>45436</v>
      </c>
      <c r="D129" s="501" t="s">
        <v>8952</v>
      </c>
      <c r="E129" s="501" t="s">
        <v>9047</v>
      </c>
      <c r="F129" s="502"/>
      <c r="G129" s="502" t="s">
        <v>8863</v>
      </c>
      <c r="H129" s="502" t="s">
        <v>8740</v>
      </c>
      <c r="I129" s="502" t="s">
        <v>8864</v>
      </c>
      <c r="J129" s="503"/>
      <c r="K129" s="504" t="s">
        <v>518</v>
      </c>
      <c r="L129" s="871"/>
      <c r="M129" s="871"/>
      <c r="N129" s="871"/>
      <c r="O129" s="871"/>
      <c r="P129" s="871"/>
      <c r="Q129" s="871"/>
      <c r="R129" s="871"/>
      <c r="S129" s="871"/>
      <c r="T129" s="871"/>
      <c r="U129" s="871"/>
      <c r="V129" s="871"/>
      <c r="W129" s="871"/>
      <c r="X129" s="871"/>
      <c r="Y129" s="871"/>
      <c r="Z129" s="871"/>
      <c r="AA129" s="871"/>
      <c r="AB129" s="871"/>
      <c r="AC129" s="871"/>
      <c r="AD129" s="871"/>
      <c r="AE129" s="871"/>
      <c r="AF129" s="871"/>
      <c r="AG129" s="871"/>
      <c r="AH129" s="505"/>
      <c r="AI129" s="505"/>
      <c r="AJ129" s="505"/>
      <c r="AK129" s="505"/>
      <c r="AL129" s="505"/>
      <c r="AM129" s="505"/>
      <c r="AN129" s="505"/>
      <c r="AO129" s="505"/>
    </row>
    <row r="130" spans="1:41">
      <c r="A130" s="513">
        <f t="shared" si="2"/>
        <v>33</v>
      </c>
      <c r="B130" s="499" t="s">
        <v>14</v>
      </c>
      <c r="C130" s="500">
        <v>45436</v>
      </c>
      <c r="D130" s="501" t="s">
        <v>9048</v>
      </c>
      <c r="E130" s="501" t="s">
        <v>7134</v>
      </c>
      <c r="F130" s="502"/>
      <c r="G130" s="502" t="s">
        <v>9049</v>
      </c>
      <c r="H130" s="502" t="s">
        <v>584</v>
      </c>
      <c r="I130" s="502" t="s">
        <v>8725</v>
      </c>
      <c r="J130" s="503"/>
      <c r="K130" s="504" t="s">
        <v>518</v>
      </c>
      <c r="L130" s="871"/>
      <c r="M130" s="871"/>
      <c r="N130" s="871"/>
      <c r="O130" s="871"/>
      <c r="P130" s="871"/>
      <c r="Q130" s="871"/>
      <c r="R130" s="871"/>
      <c r="S130" s="871"/>
      <c r="T130" s="871"/>
      <c r="U130" s="871"/>
      <c r="V130" s="871"/>
      <c r="W130" s="871"/>
      <c r="X130" s="871"/>
      <c r="Y130" s="871"/>
      <c r="Z130" s="871"/>
      <c r="AA130" s="871"/>
      <c r="AB130" s="871"/>
      <c r="AC130" s="871"/>
      <c r="AD130" s="871"/>
      <c r="AE130" s="871"/>
      <c r="AF130" s="871"/>
      <c r="AG130" s="871"/>
      <c r="AH130" s="505"/>
      <c r="AI130" s="505"/>
      <c r="AJ130" s="505"/>
      <c r="AK130" s="505"/>
      <c r="AL130" s="505"/>
      <c r="AM130" s="505"/>
      <c r="AN130" s="505"/>
      <c r="AO130" s="505"/>
    </row>
    <row r="131" spans="1:41" ht="120">
      <c r="A131" s="513">
        <f t="shared" si="2"/>
        <v>34</v>
      </c>
      <c r="B131" s="499" t="s">
        <v>14</v>
      </c>
      <c r="C131" s="500">
        <v>45436</v>
      </c>
      <c r="D131" s="501" t="s">
        <v>8750</v>
      </c>
      <c r="E131" s="501" t="s">
        <v>9050</v>
      </c>
      <c r="F131" s="502"/>
      <c r="G131" s="502" t="s">
        <v>9051</v>
      </c>
      <c r="H131" s="502" t="s">
        <v>584</v>
      </c>
      <c r="I131" s="502" t="s">
        <v>8725</v>
      </c>
      <c r="J131" s="503"/>
      <c r="K131" s="504" t="s">
        <v>518</v>
      </c>
      <c r="L131" s="871"/>
      <c r="M131" s="871"/>
      <c r="N131" s="871"/>
      <c r="O131" s="871"/>
      <c r="P131" s="871"/>
      <c r="Q131" s="871"/>
      <c r="R131" s="871"/>
      <c r="S131" s="871"/>
      <c r="T131" s="871"/>
      <c r="U131" s="871"/>
      <c r="V131" s="871"/>
      <c r="W131" s="871"/>
      <c r="X131" s="871"/>
      <c r="Y131" s="871"/>
      <c r="Z131" s="871"/>
      <c r="AA131" s="871"/>
      <c r="AB131" s="871"/>
      <c r="AC131" s="871"/>
      <c r="AD131" s="871"/>
      <c r="AE131" s="871"/>
      <c r="AF131" s="871"/>
      <c r="AG131" s="871"/>
      <c r="AH131" s="505"/>
      <c r="AI131" s="505"/>
      <c r="AJ131" s="505"/>
      <c r="AK131" s="505"/>
      <c r="AL131" s="505"/>
      <c r="AM131" s="505"/>
      <c r="AN131" s="505"/>
      <c r="AO131" s="505"/>
    </row>
    <row r="132" spans="1:41" ht="30">
      <c r="A132" s="513">
        <f t="shared" si="2"/>
        <v>35</v>
      </c>
      <c r="B132" s="499" t="s">
        <v>14</v>
      </c>
      <c r="C132" s="500">
        <v>45436</v>
      </c>
      <c r="D132" s="501" t="s">
        <v>8952</v>
      </c>
      <c r="E132" s="501" t="s">
        <v>9052</v>
      </c>
      <c r="F132" s="502"/>
      <c r="G132" s="502" t="s">
        <v>8863</v>
      </c>
      <c r="H132" s="502" t="s">
        <v>558</v>
      </c>
      <c r="I132" s="502" t="s">
        <v>8864</v>
      </c>
      <c r="J132" s="503"/>
      <c r="K132" s="504" t="s">
        <v>518</v>
      </c>
      <c r="L132" s="871"/>
      <c r="M132" s="871"/>
      <c r="N132" s="871"/>
      <c r="O132" s="871"/>
      <c r="P132" s="871"/>
      <c r="Q132" s="871"/>
      <c r="R132" s="871"/>
      <c r="S132" s="871"/>
      <c r="T132" s="871"/>
      <c r="U132" s="871"/>
      <c r="V132" s="871"/>
      <c r="W132" s="871"/>
      <c r="X132" s="871"/>
      <c r="Y132" s="871"/>
      <c r="Z132" s="871"/>
      <c r="AA132" s="871"/>
      <c r="AB132" s="871"/>
      <c r="AC132" s="871"/>
      <c r="AD132" s="871"/>
      <c r="AE132" s="871"/>
      <c r="AF132" s="871"/>
      <c r="AG132" s="871"/>
      <c r="AH132" s="505"/>
      <c r="AI132" s="505"/>
      <c r="AJ132" s="505"/>
      <c r="AK132" s="505"/>
      <c r="AL132" s="505"/>
      <c r="AM132" s="505"/>
      <c r="AN132" s="505"/>
      <c r="AO132" s="505"/>
    </row>
    <row r="133" spans="1:41" ht="45">
      <c r="A133" s="513">
        <f t="shared" si="2"/>
        <v>36</v>
      </c>
      <c r="B133" s="499" t="s">
        <v>14</v>
      </c>
      <c r="C133" s="500">
        <v>45449</v>
      </c>
      <c r="D133" s="501" t="s">
        <v>9053</v>
      </c>
      <c r="E133" s="501" t="s">
        <v>647</v>
      </c>
      <c r="F133" s="502"/>
      <c r="G133" s="502" t="s">
        <v>8863</v>
      </c>
      <c r="H133" s="502" t="s">
        <v>649</v>
      </c>
      <c r="I133" s="502" t="s">
        <v>8864</v>
      </c>
      <c r="J133" s="503"/>
      <c r="K133" s="504" t="s">
        <v>518</v>
      </c>
      <c r="L133" s="871"/>
      <c r="M133" s="871"/>
      <c r="N133" s="871"/>
      <c r="O133" s="871"/>
      <c r="P133" s="871"/>
      <c r="Q133" s="871"/>
      <c r="R133" s="871"/>
      <c r="S133" s="871"/>
      <c r="T133" s="871"/>
      <c r="U133" s="871"/>
      <c r="V133" s="871"/>
      <c r="W133" s="871"/>
      <c r="X133" s="871"/>
      <c r="Y133" s="871"/>
      <c r="Z133" s="871"/>
      <c r="AA133" s="871"/>
      <c r="AB133" s="871"/>
      <c r="AC133" s="871"/>
      <c r="AD133" s="871"/>
      <c r="AE133" s="871"/>
      <c r="AF133" s="871"/>
      <c r="AG133" s="871"/>
      <c r="AH133" s="505"/>
      <c r="AI133" s="505"/>
      <c r="AJ133" s="505"/>
      <c r="AK133" s="505"/>
      <c r="AL133" s="505"/>
      <c r="AM133" s="505"/>
      <c r="AN133" s="505"/>
      <c r="AO133" s="505"/>
    </row>
    <row r="134" spans="1:41">
      <c r="A134" s="513">
        <f t="shared" si="2"/>
        <v>37</v>
      </c>
      <c r="B134" s="499" t="s">
        <v>14</v>
      </c>
      <c r="C134" s="500">
        <v>45449</v>
      </c>
      <c r="D134" s="501" t="s">
        <v>8937</v>
      </c>
      <c r="E134" s="517" t="s">
        <v>8643</v>
      </c>
      <c r="F134" s="502"/>
      <c r="G134" s="502" t="s">
        <v>8880</v>
      </c>
      <c r="H134" s="502" t="s">
        <v>584</v>
      </c>
      <c r="I134" s="502" t="s">
        <v>8725</v>
      </c>
      <c r="J134" s="503"/>
      <c r="K134" s="504" t="s">
        <v>518</v>
      </c>
      <c r="L134" s="871"/>
      <c r="M134" s="871"/>
      <c r="N134" s="871"/>
      <c r="O134" s="871"/>
      <c r="P134" s="871"/>
      <c r="Q134" s="871"/>
      <c r="R134" s="871"/>
      <c r="S134" s="871"/>
      <c r="T134" s="871"/>
      <c r="U134" s="871"/>
      <c r="V134" s="871"/>
      <c r="W134" s="871"/>
      <c r="X134" s="871"/>
      <c r="Y134" s="871"/>
      <c r="Z134" s="871"/>
      <c r="AA134" s="871"/>
      <c r="AB134" s="871"/>
      <c r="AC134" s="871"/>
      <c r="AD134" s="871"/>
      <c r="AE134" s="871"/>
      <c r="AF134" s="871"/>
      <c r="AG134" s="871"/>
      <c r="AH134" s="505"/>
      <c r="AI134" s="505"/>
      <c r="AJ134" s="505"/>
      <c r="AK134" s="505"/>
      <c r="AL134" s="505"/>
      <c r="AM134" s="505"/>
      <c r="AN134" s="505"/>
      <c r="AO134" s="505"/>
    </row>
    <row r="135" spans="1:41" ht="45">
      <c r="A135" s="513">
        <f t="shared" si="2"/>
        <v>38</v>
      </c>
      <c r="B135" s="499" t="s">
        <v>14</v>
      </c>
      <c r="C135" s="500">
        <v>45449</v>
      </c>
      <c r="D135" s="501" t="s">
        <v>9054</v>
      </c>
      <c r="E135" s="501" t="s">
        <v>647</v>
      </c>
      <c r="F135" s="502"/>
      <c r="G135" s="502" t="s">
        <v>8863</v>
      </c>
      <c r="H135" s="502" t="s">
        <v>649</v>
      </c>
      <c r="I135" s="502" t="s">
        <v>8864</v>
      </c>
      <c r="J135" s="503"/>
      <c r="K135" s="504" t="s">
        <v>518</v>
      </c>
      <c r="L135" s="871"/>
      <c r="M135" s="871"/>
      <c r="N135" s="871"/>
      <c r="O135" s="871"/>
      <c r="P135" s="871"/>
      <c r="Q135" s="871"/>
      <c r="R135" s="871"/>
      <c r="S135" s="871"/>
      <c r="T135" s="871"/>
      <c r="U135" s="871"/>
      <c r="V135" s="871"/>
      <c r="W135" s="871"/>
      <c r="X135" s="871"/>
      <c r="Y135" s="871"/>
      <c r="Z135" s="871"/>
      <c r="AA135" s="871"/>
      <c r="AB135" s="871"/>
      <c r="AC135" s="871"/>
      <c r="AD135" s="871"/>
      <c r="AE135" s="871"/>
      <c r="AF135" s="871"/>
      <c r="AG135" s="871"/>
      <c r="AH135" s="505"/>
      <c r="AI135" s="505"/>
      <c r="AJ135" s="505"/>
      <c r="AK135" s="505"/>
      <c r="AL135" s="505"/>
      <c r="AM135" s="505"/>
      <c r="AN135" s="505"/>
      <c r="AO135" s="505"/>
    </row>
    <row r="136" spans="1:41">
      <c r="A136" s="513">
        <f t="shared" si="2"/>
        <v>39</v>
      </c>
      <c r="B136" s="499" t="s">
        <v>14</v>
      </c>
      <c r="C136" s="500">
        <v>45449</v>
      </c>
      <c r="D136" s="501" t="s">
        <v>9055</v>
      </c>
      <c r="E136" s="501" t="s">
        <v>3425</v>
      </c>
      <c r="F136" s="502"/>
      <c r="G136" s="502" t="s">
        <v>8831</v>
      </c>
      <c r="H136" s="502" t="s">
        <v>25</v>
      </c>
      <c r="I136" s="502" t="s">
        <v>8725</v>
      </c>
      <c r="J136" s="514" t="s">
        <v>920</v>
      </c>
      <c r="K136" s="504" t="s">
        <v>518</v>
      </c>
      <c r="L136" s="871"/>
      <c r="M136" s="871"/>
      <c r="N136" s="871"/>
      <c r="O136" s="871"/>
      <c r="P136" s="871"/>
      <c r="Q136" s="871"/>
      <c r="R136" s="871"/>
      <c r="S136" s="871"/>
      <c r="T136" s="871"/>
      <c r="U136" s="871"/>
      <c r="V136" s="871"/>
      <c r="W136" s="871"/>
      <c r="X136" s="871"/>
      <c r="Y136" s="871"/>
      <c r="Z136" s="871"/>
      <c r="AA136" s="871"/>
      <c r="AB136" s="871"/>
      <c r="AC136" s="871"/>
      <c r="AD136" s="871"/>
      <c r="AE136" s="871"/>
      <c r="AF136" s="871"/>
      <c r="AG136" s="871"/>
      <c r="AH136" s="505"/>
      <c r="AI136" s="505"/>
      <c r="AJ136" s="505"/>
      <c r="AK136" s="505"/>
      <c r="AL136" s="505"/>
      <c r="AM136" s="505"/>
      <c r="AN136" s="505"/>
      <c r="AO136" s="505"/>
    </row>
    <row r="137" spans="1:41" ht="30">
      <c r="A137" s="513">
        <f t="shared" si="2"/>
        <v>40</v>
      </c>
      <c r="B137" s="499" t="s">
        <v>14</v>
      </c>
      <c r="C137" s="500">
        <v>45449</v>
      </c>
      <c r="D137" s="501" t="s">
        <v>9056</v>
      </c>
      <c r="E137" s="501" t="s">
        <v>3425</v>
      </c>
      <c r="F137" s="502"/>
      <c r="G137" s="502" t="s">
        <v>9049</v>
      </c>
      <c r="H137" s="502" t="s">
        <v>25</v>
      </c>
      <c r="I137" s="502" t="s">
        <v>8725</v>
      </c>
      <c r="J137" s="503" t="s">
        <v>9057</v>
      </c>
      <c r="K137" s="504" t="s">
        <v>518</v>
      </c>
      <c r="L137" s="871"/>
      <c r="M137" s="871"/>
      <c r="N137" s="871"/>
      <c r="O137" s="871"/>
      <c r="P137" s="871"/>
      <c r="Q137" s="871"/>
      <c r="R137" s="871"/>
      <c r="S137" s="871"/>
      <c r="T137" s="871"/>
      <c r="U137" s="871"/>
      <c r="V137" s="871"/>
      <c r="W137" s="871"/>
      <c r="X137" s="871"/>
      <c r="Y137" s="871"/>
      <c r="Z137" s="871"/>
      <c r="AA137" s="871"/>
      <c r="AB137" s="871"/>
      <c r="AC137" s="871"/>
      <c r="AD137" s="871"/>
      <c r="AE137" s="871"/>
      <c r="AF137" s="871"/>
      <c r="AG137" s="871"/>
      <c r="AH137" s="505"/>
      <c r="AI137" s="505"/>
      <c r="AJ137" s="505"/>
      <c r="AK137" s="505"/>
      <c r="AL137" s="505"/>
      <c r="AM137" s="505"/>
      <c r="AN137" s="505"/>
      <c r="AO137" s="505"/>
    </row>
    <row r="138" spans="1:41" ht="30">
      <c r="A138" s="513">
        <f t="shared" si="2"/>
        <v>41</v>
      </c>
      <c r="B138" s="499" t="s">
        <v>14</v>
      </c>
      <c r="C138" s="500">
        <v>45449</v>
      </c>
      <c r="D138" s="501" t="s">
        <v>9058</v>
      </c>
      <c r="E138" s="501" t="s">
        <v>9059</v>
      </c>
      <c r="F138" s="502"/>
      <c r="G138" s="502" t="s">
        <v>8863</v>
      </c>
      <c r="H138" s="502" t="s">
        <v>25</v>
      </c>
      <c r="I138" s="502" t="s">
        <v>8864</v>
      </c>
      <c r="J138" s="514" t="s">
        <v>1173</v>
      </c>
      <c r="K138" s="504" t="s">
        <v>518</v>
      </c>
      <c r="L138" s="871"/>
      <c r="M138" s="871"/>
      <c r="N138" s="871"/>
      <c r="O138" s="871"/>
      <c r="P138" s="871"/>
      <c r="Q138" s="871"/>
      <c r="R138" s="871"/>
      <c r="S138" s="871"/>
      <c r="T138" s="871"/>
      <c r="U138" s="871"/>
      <c r="V138" s="871"/>
      <c r="W138" s="871"/>
      <c r="X138" s="871"/>
      <c r="Y138" s="871"/>
      <c r="Z138" s="871"/>
      <c r="AA138" s="871"/>
      <c r="AB138" s="871"/>
      <c r="AC138" s="871"/>
      <c r="AD138" s="871"/>
      <c r="AE138" s="871"/>
      <c r="AF138" s="871"/>
      <c r="AG138" s="871"/>
      <c r="AH138" s="505"/>
      <c r="AI138" s="505"/>
      <c r="AJ138" s="505"/>
      <c r="AK138" s="505"/>
      <c r="AL138" s="505"/>
      <c r="AM138" s="505"/>
      <c r="AN138" s="505"/>
      <c r="AO138" s="505"/>
    </row>
    <row r="139" spans="1:41" ht="99.75">
      <c r="A139" s="513">
        <f t="shared" si="2"/>
        <v>42</v>
      </c>
      <c r="B139" s="499" t="s">
        <v>14</v>
      </c>
      <c r="C139" s="500">
        <v>45449</v>
      </c>
      <c r="D139" s="501" t="s">
        <v>250</v>
      </c>
      <c r="E139" s="501" t="s">
        <v>9060</v>
      </c>
      <c r="F139" s="502"/>
      <c r="G139" s="502" t="s">
        <v>8999</v>
      </c>
      <c r="H139" s="502" t="s">
        <v>8740</v>
      </c>
      <c r="I139" s="502" t="s">
        <v>8725</v>
      </c>
      <c r="J139" s="514" t="s">
        <v>9061</v>
      </c>
      <c r="K139" s="504" t="s">
        <v>518</v>
      </c>
      <c r="L139" s="871"/>
      <c r="M139" s="871"/>
      <c r="N139" s="871"/>
      <c r="O139" s="871"/>
      <c r="P139" s="871"/>
      <c r="Q139" s="871"/>
      <c r="R139" s="871"/>
      <c r="S139" s="871"/>
      <c r="T139" s="871"/>
      <c r="U139" s="871"/>
      <c r="V139" s="871"/>
      <c r="W139" s="871"/>
      <c r="X139" s="871"/>
      <c r="Y139" s="871"/>
      <c r="Z139" s="871"/>
      <c r="AA139" s="871"/>
      <c r="AB139" s="871"/>
      <c r="AC139" s="871"/>
      <c r="AD139" s="871"/>
      <c r="AE139" s="871"/>
      <c r="AF139" s="871"/>
      <c r="AG139" s="871"/>
      <c r="AH139" s="505"/>
      <c r="AI139" s="505"/>
      <c r="AJ139" s="505"/>
      <c r="AK139" s="505"/>
      <c r="AL139" s="505"/>
      <c r="AM139" s="505"/>
      <c r="AN139" s="505"/>
      <c r="AO139" s="505"/>
    </row>
    <row r="140" spans="1:41" ht="30">
      <c r="A140" s="513">
        <f t="shared" si="2"/>
        <v>43</v>
      </c>
      <c r="B140" s="499" t="s">
        <v>14</v>
      </c>
      <c r="C140" s="500">
        <v>45449</v>
      </c>
      <c r="D140" s="501" t="s">
        <v>9062</v>
      </c>
      <c r="E140" s="501" t="s">
        <v>9063</v>
      </c>
      <c r="F140" s="502"/>
      <c r="G140" s="502"/>
      <c r="H140" s="502" t="s">
        <v>8740</v>
      </c>
      <c r="I140" s="502"/>
      <c r="J140" s="514" t="s">
        <v>9064</v>
      </c>
      <c r="K140" s="504" t="s">
        <v>518</v>
      </c>
      <c r="L140" s="871"/>
      <c r="M140" s="871"/>
      <c r="N140" s="871"/>
      <c r="O140" s="871"/>
      <c r="P140" s="871"/>
      <c r="Q140" s="871"/>
      <c r="R140" s="871"/>
      <c r="S140" s="871"/>
      <c r="T140" s="871"/>
      <c r="U140" s="871"/>
      <c r="V140" s="871"/>
      <c r="W140" s="871"/>
      <c r="X140" s="871"/>
      <c r="Y140" s="871"/>
      <c r="Z140" s="871"/>
      <c r="AA140" s="871"/>
      <c r="AB140" s="871"/>
      <c r="AC140" s="871"/>
      <c r="AD140" s="871"/>
      <c r="AE140" s="871"/>
      <c r="AF140" s="871"/>
      <c r="AG140" s="871"/>
      <c r="AH140" s="505"/>
      <c r="AI140" s="505"/>
      <c r="AJ140" s="505"/>
      <c r="AK140" s="505"/>
      <c r="AL140" s="505"/>
      <c r="AM140" s="505"/>
      <c r="AN140" s="505"/>
      <c r="AO140" s="505"/>
    </row>
    <row r="141" spans="1:41" ht="60">
      <c r="A141" s="513">
        <f t="shared" si="2"/>
        <v>44</v>
      </c>
      <c r="B141" s="499" t="s">
        <v>14</v>
      </c>
      <c r="C141" s="500">
        <v>45449</v>
      </c>
      <c r="D141" s="501" t="s">
        <v>9065</v>
      </c>
      <c r="E141" s="501" t="s">
        <v>647</v>
      </c>
      <c r="F141" s="502"/>
      <c r="G141" s="502"/>
      <c r="H141" s="502" t="s">
        <v>649</v>
      </c>
      <c r="I141" s="502"/>
      <c r="J141" s="503"/>
      <c r="K141" s="504" t="s">
        <v>518</v>
      </c>
      <c r="L141" s="871"/>
      <c r="M141" s="871"/>
      <c r="N141" s="871"/>
      <c r="O141" s="871"/>
      <c r="P141" s="871"/>
      <c r="Q141" s="871"/>
      <c r="R141" s="871"/>
      <c r="S141" s="871"/>
      <c r="T141" s="871"/>
      <c r="U141" s="871"/>
      <c r="V141" s="871"/>
      <c r="W141" s="871"/>
      <c r="X141" s="871"/>
      <c r="Y141" s="871"/>
      <c r="Z141" s="871"/>
      <c r="AA141" s="871"/>
      <c r="AB141" s="871"/>
      <c r="AC141" s="871"/>
      <c r="AD141" s="871"/>
      <c r="AE141" s="871"/>
      <c r="AF141" s="871"/>
      <c r="AG141" s="871"/>
      <c r="AH141" s="505"/>
      <c r="AI141" s="505"/>
      <c r="AJ141" s="505"/>
      <c r="AK141" s="505"/>
      <c r="AL141" s="505"/>
      <c r="AM141" s="505"/>
      <c r="AN141" s="505"/>
      <c r="AO141" s="505"/>
    </row>
    <row r="142" spans="1:41" ht="28.5">
      <c r="A142" s="513">
        <f t="shared" si="2"/>
        <v>45</v>
      </c>
      <c r="B142" s="499" t="s">
        <v>14</v>
      </c>
      <c r="C142" s="500">
        <v>45450</v>
      </c>
      <c r="D142" s="501" t="s">
        <v>9066</v>
      </c>
      <c r="E142" s="501" t="s">
        <v>3425</v>
      </c>
      <c r="F142" s="502"/>
      <c r="G142" s="502" t="s">
        <v>8856</v>
      </c>
      <c r="H142" s="502" t="s">
        <v>25</v>
      </c>
      <c r="I142" s="502" t="s">
        <v>8725</v>
      </c>
      <c r="J142" s="514" t="s">
        <v>9057</v>
      </c>
      <c r="K142" s="504" t="s">
        <v>518</v>
      </c>
      <c r="L142" s="871"/>
      <c r="M142" s="871"/>
      <c r="N142" s="871"/>
      <c r="O142" s="871"/>
      <c r="P142" s="871"/>
      <c r="Q142" s="871"/>
      <c r="R142" s="871"/>
      <c r="S142" s="871"/>
      <c r="T142" s="871"/>
      <c r="U142" s="871"/>
      <c r="V142" s="871"/>
      <c r="W142" s="871"/>
      <c r="X142" s="871"/>
      <c r="Y142" s="871"/>
      <c r="Z142" s="871"/>
      <c r="AA142" s="871"/>
      <c r="AB142" s="871"/>
      <c r="AC142" s="871"/>
      <c r="AD142" s="871"/>
      <c r="AE142" s="871"/>
      <c r="AF142" s="871"/>
      <c r="AG142" s="871"/>
      <c r="AH142" s="505"/>
      <c r="AI142" s="505"/>
      <c r="AJ142" s="505"/>
      <c r="AK142" s="505"/>
      <c r="AL142" s="505"/>
      <c r="AM142" s="505"/>
      <c r="AN142" s="505"/>
      <c r="AO142" s="505"/>
    </row>
    <row r="143" spans="1:41" ht="30">
      <c r="A143" s="513">
        <f t="shared" si="2"/>
        <v>46</v>
      </c>
      <c r="B143" s="499" t="s">
        <v>14</v>
      </c>
      <c r="C143" s="500">
        <v>45450</v>
      </c>
      <c r="D143" s="501" t="s">
        <v>9067</v>
      </c>
      <c r="E143" s="501" t="s">
        <v>2819</v>
      </c>
      <c r="F143" s="502"/>
      <c r="G143" s="502" t="s">
        <v>8846</v>
      </c>
      <c r="H143" s="502" t="s">
        <v>3095</v>
      </c>
      <c r="I143" s="502" t="s">
        <v>8794</v>
      </c>
      <c r="J143" s="503"/>
      <c r="K143" s="504" t="s">
        <v>518</v>
      </c>
      <c r="L143" s="871"/>
      <c r="M143" s="871"/>
      <c r="N143" s="871"/>
      <c r="O143" s="871"/>
      <c r="P143" s="871"/>
      <c r="Q143" s="871"/>
      <c r="R143" s="871"/>
      <c r="S143" s="871"/>
      <c r="T143" s="871"/>
      <c r="U143" s="871"/>
      <c r="V143" s="871"/>
      <c r="W143" s="871"/>
      <c r="X143" s="871"/>
      <c r="Y143" s="871"/>
      <c r="Z143" s="871"/>
      <c r="AA143" s="871"/>
      <c r="AB143" s="871"/>
      <c r="AC143" s="871"/>
      <c r="AD143" s="871"/>
      <c r="AE143" s="871"/>
      <c r="AF143" s="871"/>
      <c r="AG143" s="871"/>
      <c r="AH143" s="505"/>
      <c r="AI143" s="505"/>
      <c r="AJ143" s="505"/>
      <c r="AK143" s="505"/>
      <c r="AL143" s="505"/>
      <c r="AM143" s="505"/>
      <c r="AN143" s="505"/>
      <c r="AO143" s="505"/>
    </row>
    <row r="144" spans="1:41" ht="30">
      <c r="A144" s="513">
        <f t="shared" si="2"/>
        <v>47</v>
      </c>
      <c r="B144" s="499" t="s">
        <v>14</v>
      </c>
      <c r="C144" s="500">
        <v>45450</v>
      </c>
      <c r="D144" s="501" t="s">
        <v>9068</v>
      </c>
      <c r="E144" s="501" t="s">
        <v>2819</v>
      </c>
      <c r="F144" s="502"/>
      <c r="G144" s="502" t="s">
        <v>8846</v>
      </c>
      <c r="H144" s="502" t="s">
        <v>3095</v>
      </c>
      <c r="I144" s="502" t="s">
        <v>8794</v>
      </c>
      <c r="J144" s="503"/>
      <c r="K144" s="504" t="s">
        <v>518</v>
      </c>
      <c r="L144" s="871"/>
      <c r="M144" s="871"/>
      <c r="N144" s="871"/>
      <c r="O144" s="871"/>
      <c r="P144" s="871"/>
      <c r="Q144" s="871"/>
      <c r="R144" s="871"/>
      <c r="S144" s="871"/>
      <c r="T144" s="871"/>
      <c r="U144" s="871"/>
      <c r="V144" s="871"/>
      <c r="W144" s="871"/>
      <c r="X144" s="871"/>
      <c r="Y144" s="871"/>
      <c r="Z144" s="871"/>
      <c r="AA144" s="871"/>
      <c r="AB144" s="871"/>
      <c r="AC144" s="871"/>
      <c r="AD144" s="871"/>
      <c r="AE144" s="871"/>
      <c r="AF144" s="871"/>
      <c r="AG144" s="871"/>
      <c r="AH144" s="505"/>
      <c r="AI144" s="505"/>
      <c r="AJ144" s="505"/>
      <c r="AK144" s="505"/>
      <c r="AL144" s="505"/>
      <c r="AM144" s="505"/>
      <c r="AN144" s="505"/>
      <c r="AO144" s="505"/>
    </row>
    <row r="145" spans="1:41" ht="90">
      <c r="A145" s="513">
        <f t="shared" si="2"/>
        <v>48</v>
      </c>
      <c r="B145" s="499" t="s">
        <v>14</v>
      </c>
      <c r="C145" s="500">
        <v>45450</v>
      </c>
      <c r="D145" s="501" t="s">
        <v>8767</v>
      </c>
      <c r="E145" s="501" t="s">
        <v>9069</v>
      </c>
      <c r="F145" s="502"/>
      <c r="G145" s="502" t="s">
        <v>9070</v>
      </c>
      <c r="H145" s="502" t="s">
        <v>8740</v>
      </c>
      <c r="I145" s="502" t="s">
        <v>8823</v>
      </c>
      <c r="J145" s="503"/>
      <c r="K145" s="504" t="s">
        <v>518</v>
      </c>
      <c r="L145" s="871"/>
      <c r="M145" s="871"/>
      <c r="N145" s="871"/>
      <c r="O145" s="871"/>
      <c r="P145" s="871"/>
      <c r="Q145" s="871"/>
      <c r="R145" s="871"/>
      <c r="S145" s="871"/>
      <c r="T145" s="871"/>
      <c r="U145" s="871"/>
      <c r="V145" s="871"/>
      <c r="W145" s="871"/>
      <c r="X145" s="871"/>
      <c r="Y145" s="871"/>
      <c r="Z145" s="871"/>
      <c r="AA145" s="871"/>
      <c r="AB145" s="871"/>
      <c r="AC145" s="871"/>
      <c r="AD145" s="871"/>
      <c r="AE145" s="871"/>
      <c r="AF145" s="871"/>
      <c r="AG145" s="871"/>
      <c r="AH145" s="505"/>
      <c r="AI145" s="505"/>
      <c r="AJ145" s="505"/>
      <c r="AK145" s="505"/>
      <c r="AL145" s="505"/>
      <c r="AM145" s="505"/>
      <c r="AN145" s="505"/>
      <c r="AO145" s="505"/>
    </row>
    <row r="146" spans="1:41" ht="30">
      <c r="A146" s="513">
        <f t="shared" si="2"/>
        <v>49</v>
      </c>
      <c r="B146" s="499" t="s">
        <v>14</v>
      </c>
      <c r="C146" s="500">
        <v>45450</v>
      </c>
      <c r="D146" s="501" t="s">
        <v>9071</v>
      </c>
      <c r="E146" s="501" t="s">
        <v>9072</v>
      </c>
      <c r="F146" s="502"/>
      <c r="G146" s="502" t="s">
        <v>9073</v>
      </c>
      <c r="H146" s="502" t="s">
        <v>8740</v>
      </c>
      <c r="I146" s="502" t="s">
        <v>8823</v>
      </c>
      <c r="J146" s="514"/>
      <c r="K146" s="504" t="s">
        <v>518</v>
      </c>
      <c r="L146" s="871"/>
      <c r="M146" s="871"/>
      <c r="N146" s="871"/>
      <c r="O146" s="871"/>
      <c r="P146" s="871"/>
      <c r="Q146" s="871"/>
      <c r="R146" s="871"/>
      <c r="S146" s="871"/>
      <c r="T146" s="871"/>
      <c r="U146" s="871"/>
      <c r="V146" s="871"/>
      <c r="W146" s="871"/>
      <c r="X146" s="871"/>
      <c r="Y146" s="871"/>
      <c r="Z146" s="871"/>
      <c r="AA146" s="871"/>
      <c r="AB146" s="871"/>
      <c r="AC146" s="871"/>
      <c r="AD146" s="871"/>
      <c r="AE146" s="871"/>
      <c r="AF146" s="871"/>
      <c r="AG146" s="871"/>
      <c r="AH146" s="505"/>
      <c r="AI146" s="505"/>
      <c r="AJ146" s="505"/>
      <c r="AK146" s="505"/>
      <c r="AL146" s="505"/>
      <c r="AM146" s="505"/>
      <c r="AN146" s="505"/>
      <c r="AO146" s="505"/>
    </row>
    <row r="147" spans="1:41" ht="30">
      <c r="A147" s="513">
        <f t="shared" si="2"/>
        <v>50</v>
      </c>
      <c r="B147" s="499" t="s">
        <v>14</v>
      </c>
      <c r="C147" s="500">
        <v>45456</v>
      </c>
      <c r="D147" s="501" t="s">
        <v>8767</v>
      </c>
      <c r="E147" s="501" t="s">
        <v>9074</v>
      </c>
      <c r="F147" s="502"/>
      <c r="G147" s="502" t="s">
        <v>8765</v>
      </c>
      <c r="H147" s="502" t="s">
        <v>8740</v>
      </c>
      <c r="I147" s="502" t="s">
        <v>8734</v>
      </c>
      <c r="J147" s="514" t="s">
        <v>9075</v>
      </c>
      <c r="K147" s="504" t="s">
        <v>518</v>
      </c>
      <c r="L147" s="871"/>
      <c r="M147" s="871"/>
      <c r="N147" s="871"/>
      <c r="O147" s="871"/>
      <c r="P147" s="871"/>
      <c r="Q147" s="871"/>
      <c r="R147" s="871"/>
      <c r="S147" s="871"/>
      <c r="T147" s="871"/>
      <c r="U147" s="871"/>
      <c r="V147" s="871"/>
      <c r="W147" s="871"/>
      <c r="X147" s="871"/>
      <c r="Y147" s="871"/>
      <c r="Z147" s="871"/>
      <c r="AA147" s="871"/>
      <c r="AB147" s="871"/>
      <c r="AC147" s="871"/>
      <c r="AD147" s="871"/>
      <c r="AE147" s="871"/>
      <c r="AF147" s="871"/>
      <c r="AG147" s="871"/>
      <c r="AH147" s="505"/>
      <c r="AI147" s="505"/>
      <c r="AJ147" s="505"/>
      <c r="AK147" s="505"/>
      <c r="AL147" s="505"/>
      <c r="AM147" s="505"/>
      <c r="AN147" s="505"/>
      <c r="AO147" s="505"/>
    </row>
    <row r="148" spans="1:41" ht="30">
      <c r="A148" s="513">
        <f t="shared" si="2"/>
        <v>51</v>
      </c>
      <c r="B148" s="499" t="s">
        <v>14</v>
      </c>
      <c r="C148" s="500">
        <v>45456</v>
      </c>
      <c r="D148" s="501" t="s">
        <v>9076</v>
      </c>
      <c r="E148" s="501" t="s">
        <v>9077</v>
      </c>
      <c r="F148" s="502"/>
      <c r="G148" s="502" t="s">
        <v>8775</v>
      </c>
      <c r="H148" s="502" t="s">
        <v>8740</v>
      </c>
      <c r="I148" s="502" t="s">
        <v>8734</v>
      </c>
      <c r="J148" s="514" t="s">
        <v>9078</v>
      </c>
      <c r="K148" s="504" t="s">
        <v>518</v>
      </c>
      <c r="L148" s="871"/>
      <c r="M148" s="871"/>
      <c r="N148" s="871"/>
      <c r="O148" s="871"/>
      <c r="P148" s="871"/>
      <c r="Q148" s="871"/>
      <c r="R148" s="871"/>
      <c r="S148" s="871"/>
      <c r="T148" s="871"/>
      <c r="U148" s="871"/>
      <c r="V148" s="871"/>
      <c r="W148" s="871"/>
      <c r="X148" s="871"/>
      <c r="Y148" s="871"/>
      <c r="Z148" s="871"/>
      <c r="AA148" s="871"/>
      <c r="AB148" s="871"/>
      <c r="AC148" s="871"/>
      <c r="AD148" s="871"/>
      <c r="AE148" s="871"/>
      <c r="AF148" s="871"/>
      <c r="AG148" s="871"/>
      <c r="AH148" s="505"/>
      <c r="AI148" s="505"/>
      <c r="AJ148" s="505"/>
      <c r="AK148" s="505"/>
      <c r="AL148" s="505"/>
      <c r="AM148" s="505"/>
      <c r="AN148" s="505"/>
      <c r="AO148" s="505"/>
    </row>
    <row r="149" spans="1:41" ht="30">
      <c r="A149" s="513">
        <f t="shared" si="2"/>
        <v>52</v>
      </c>
      <c r="B149" s="499" t="s">
        <v>14</v>
      </c>
      <c r="C149" s="500">
        <v>45456</v>
      </c>
      <c r="D149" s="501" t="s">
        <v>9079</v>
      </c>
      <c r="E149" s="501" t="s">
        <v>9080</v>
      </c>
      <c r="F149" s="502"/>
      <c r="G149" s="502" t="s">
        <v>9049</v>
      </c>
      <c r="H149" s="502" t="s">
        <v>8740</v>
      </c>
      <c r="I149" s="502" t="s">
        <v>8725</v>
      </c>
      <c r="J149" s="503"/>
      <c r="K149" s="504" t="s">
        <v>518</v>
      </c>
      <c r="L149" s="871"/>
      <c r="M149" s="871"/>
      <c r="N149" s="871"/>
      <c r="O149" s="871"/>
      <c r="P149" s="871"/>
      <c r="Q149" s="871"/>
      <c r="R149" s="871"/>
      <c r="S149" s="871"/>
      <c r="T149" s="871"/>
      <c r="U149" s="871"/>
      <c r="V149" s="871"/>
      <c r="W149" s="871"/>
      <c r="X149" s="871"/>
      <c r="Y149" s="871"/>
      <c r="Z149" s="871"/>
      <c r="AA149" s="871"/>
      <c r="AB149" s="871"/>
      <c r="AC149" s="871"/>
      <c r="AD149" s="871"/>
      <c r="AE149" s="871"/>
      <c r="AF149" s="871"/>
      <c r="AG149" s="871"/>
      <c r="AH149" s="505"/>
      <c r="AI149" s="505"/>
      <c r="AJ149" s="505"/>
      <c r="AK149" s="505"/>
      <c r="AL149" s="505"/>
      <c r="AM149" s="505"/>
      <c r="AN149" s="505"/>
      <c r="AO149" s="505"/>
    </row>
    <row r="150" spans="1:41">
      <c r="A150" s="513">
        <f t="shared" si="2"/>
        <v>53</v>
      </c>
      <c r="B150" s="499" t="s">
        <v>14</v>
      </c>
      <c r="C150" s="500">
        <v>45456</v>
      </c>
      <c r="D150" s="501" t="s">
        <v>9081</v>
      </c>
      <c r="E150" s="501" t="s">
        <v>9082</v>
      </c>
      <c r="F150" s="502"/>
      <c r="G150" s="502" t="s">
        <v>9083</v>
      </c>
      <c r="H150" s="502" t="s">
        <v>25</v>
      </c>
      <c r="I150" s="502" t="s">
        <v>8725</v>
      </c>
      <c r="J150" s="514" t="s">
        <v>9084</v>
      </c>
      <c r="K150" s="504" t="s">
        <v>518</v>
      </c>
      <c r="L150" s="871"/>
      <c r="M150" s="871"/>
      <c r="N150" s="871"/>
      <c r="O150" s="871"/>
      <c r="P150" s="871"/>
      <c r="Q150" s="871"/>
      <c r="R150" s="871"/>
      <c r="S150" s="871"/>
      <c r="T150" s="871"/>
      <c r="U150" s="871"/>
      <c r="V150" s="871"/>
      <c r="W150" s="871"/>
      <c r="X150" s="871"/>
      <c r="Y150" s="871"/>
      <c r="Z150" s="871"/>
      <c r="AA150" s="871"/>
      <c r="AB150" s="871"/>
      <c r="AC150" s="871"/>
      <c r="AD150" s="871"/>
      <c r="AE150" s="871"/>
      <c r="AF150" s="871"/>
      <c r="AG150" s="871"/>
      <c r="AH150" s="505"/>
      <c r="AI150" s="505"/>
      <c r="AJ150" s="505"/>
      <c r="AK150" s="505"/>
      <c r="AL150" s="505"/>
      <c r="AM150" s="505"/>
      <c r="AN150" s="505"/>
      <c r="AO150" s="505"/>
    </row>
    <row r="151" spans="1:41">
      <c r="A151" s="513">
        <f t="shared" si="2"/>
        <v>54</v>
      </c>
      <c r="B151" s="499" t="s">
        <v>14</v>
      </c>
      <c r="C151" s="500">
        <v>45456</v>
      </c>
      <c r="D151" s="501" t="s">
        <v>9085</v>
      </c>
      <c r="E151" s="501" t="s">
        <v>3425</v>
      </c>
      <c r="F151" s="502"/>
      <c r="G151" s="502" t="s">
        <v>9049</v>
      </c>
      <c r="H151" s="502" t="s">
        <v>25</v>
      </c>
      <c r="I151" s="502" t="s">
        <v>8725</v>
      </c>
      <c r="J151" s="514" t="s">
        <v>9086</v>
      </c>
      <c r="K151" s="504" t="s">
        <v>518</v>
      </c>
      <c r="L151" s="871"/>
      <c r="M151" s="871"/>
      <c r="N151" s="871"/>
      <c r="O151" s="871"/>
      <c r="P151" s="871"/>
      <c r="Q151" s="871"/>
      <c r="R151" s="871"/>
      <c r="S151" s="871"/>
      <c r="T151" s="871"/>
      <c r="U151" s="871"/>
      <c r="V151" s="871"/>
      <c r="W151" s="871"/>
      <c r="X151" s="871"/>
      <c r="Y151" s="871"/>
      <c r="Z151" s="871"/>
      <c r="AA151" s="871"/>
      <c r="AB151" s="871"/>
      <c r="AC151" s="871"/>
      <c r="AD151" s="871"/>
      <c r="AE151" s="871"/>
      <c r="AF151" s="871"/>
      <c r="AG151" s="871"/>
      <c r="AH151" s="505"/>
      <c r="AI151" s="505"/>
      <c r="AJ151" s="505"/>
      <c r="AK151" s="505"/>
      <c r="AL151" s="505"/>
      <c r="AM151" s="505"/>
      <c r="AN151" s="505"/>
      <c r="AO151" s="505"/>
    </row>
    <row r="152" spans="1:41" ht="30">
      <c r="A152" s="513">
        <f t="shared" si="2"/>
        <v>55</v>
      </c>
      <c r="B152" s="499" t="s">
        <v>14</v>
      </c>
      <c r="C152" s="500">
        <v>45467</v>
      </c>
      <c r="D152" s="501" t="s">
        <v>8949</v>
      </c>
      <c r="E152" s="501" t="s">
        <v>9027</v>
      </c>
      <c r="F152" s="502"/>
      <c r="G152" s="502" t="s">
        <v>8846</v>
      </c>
      <c r="H152" s="502" t="s">
        <v>3095</v>
      </c>
      <c r="I152" s="502" t="s">
        <v>8794</v>
      </c>
      <c r="J152" s="503"/>
      <c r="K152" s="504" t="s">
        <v>518</v>
      </c>
      <c r="L152" s="871"/>
      <c r="M152" s="871"/>
      <c r="N152" s="871"/>
      <c r="O152" s="871"/>
      <c r="P152" s="871"/>
      <c r="Q152" s="871"/>
      <c r="R152" s="871"/>
      <c r="S152" s="871"/>
      <c r="T152" s="871"/>
      <c r="U152" s="871"/>
      <c r="V152" s="871"/>
      <c r="W152" s="871"/>
      <c r="X152" s="871"/>
      <c r="Y152" s="871"/>
      <c r="Z152" s="871"/>
      <c r="AA152" s="871"/>
      <c r="AB152" s="871"/>
      <c r="AC152" s="871"/>
      <c r="AD152" s="871"/>
      <c r="AE152" s="871"/>
      <c r="AF152" s="871"/>
      <c r="AG152" s="871"/>
      <c r="AH152" s="505"/>
      <c r="AI152" s="505"/>
      <c r="AJ152" s="505"/>
      <c r="AK152" s="505"/>
      <c r="AL152" s="505"/>
      <c r="AM152" s="505"/>
      <c r="AN152" s="505"/>
      <c r="AO152" s="505"/>
    </row>
    <row r="153" spans="1:41" ht="225">
      <c r="A153" s="513">
        <f t="shared" si="2"/>
        <v>56</v>
      </c>
      <c r="B153" s="499" t="s">
        <v>14</v>
      </c>
      <c r="C153" s="500">
        <v>45470</v>
      </c>
      <c r="D153" s="501" t="s">
        <v>9087</v>
      </c>
      <c r="E153" s="501" t="s">
        <v>9010</v>
      </c>
      <c r="F153" s="502"/>
      <c r="G153" s="502" t="s">
        <v>8839</v>
      </c>
      <c r="H153" s="502" t="s">
        <v>649</v>
      </c>
      <c r="I153" s="502" t="s">
        <v>8725</v>
      </c>
      <c r="J153" s="503"/>
      <c r="K153" s="504" t="s">
        <v>518</v>
      </c>
      <c r="L153" s="871"/>
      <c r="M153" s="871"/>
      <c r="N153" s="871"/>
      <c r="O153" s="871"/>
      <c r="P153" s="871"/>
      <c r="Q153" s="871"/>
      <c r="R153" s="871"/>
      <c r="S153" s="871"/>
      <c r="T153" s="871"/>
      <c r="U153" s="871"/>
      <c r="V153" s="871"/>
      <c r="W153" s="871"/>
      <c r="X153" s="871"/>
      <c r="Y153" s="871"/>
      <c r="Z153" s="871"/>
      <c r="AA153" s="871"/>
      <c r="AB153" s="871"/>
      <c r="AC153" s="871"/>
      <c r="AD153" s="871"/>
      <c r="AE153" s="871"/>
      <c r="AF153" s="871"/>
      <c r="AG153" s="871"/>
      <c r="AH153" s="505"/>
      <c r="AI153" s="505"/>
      <c r="AJ153" s="505"/>
      <c r="AK153" s="505"/>
      <c r="AL153" s="505"/>
      <c r="AM153" s="505"/>
      <c r="AN153" s="505"/>
      <c r="AO153" s="505"/>
    </row>
    <row r="154" spans="1:41">
      <c r="A154" s="513">
        <f t="shared" si="2"/>
        <v>57</v>
      </c>
      <c r="B154" s="499" t="s">
        <v>14</v>
      </c>
      <c r="C154" s="500">
        <v>45470</v>
      </c>
      <c r="D154" s="501" t="s">
        <v>9088</v>
      </c>
      <c r="E154" s="501" t="s">
        <v>8971</v>
      </c>
      <c r="F154" s="502"/>
      <c r="G154" s="502"/>
      <c r="H154" s="502" t="s">
        <v>35</v>
      </c>
      <c r="I154" s="502"/>
      <c r="J154" s="503"/>
      <c r="K154" s="504" t="s">
        <v>518</v>
      </c>
      <c r="L154" s="871"/>
      <c r="M154" s="871"/>
      <c r="N154" s="871"/>
      <c r="O154" s="871"/>
      <c r="P154" s="871"/>
      <c r="Q154" s="871"/>
      <c r="R154" s="871"/>
      <c r="S154" s="871"/>
      <c r="T154" s="871"/>
      <c r="U154" s="871"/>
      <c r="V154" s="871"/>
      <c r="W154" s="871"/>
      <c r="X154" s="871"/>
      <c r="Y154" s="871"/>
      <c r="Z154" s="871"/>
      <c r="AA154" s="871"/>
      <c r="AB154" s="871"/>
      <c r="AC154" s="871"/>
      <c r="AD154" s="871"/>
      <c r="AE154" s="871"/>
      <c r="AF154" s="871"/>
      <c r="AG154" s="871"/>
      <c r="AH154" s="505"/>
      <c r="AI154" s="505"/>
      <c r="AJ154" s="505"/>
      <c r="AK154" s="505"/>
      <c r="AL154" s="505"/>
      <c r="AM154" s="505"/>
      <c r="AN154" s="505"/>
      <c r="AO154" s="505"/>
    </row>
    <row r="155" spans="1:41" ht="30">
      <c r="A155" s="513">
        <f t="shared" si="2"/>
        <v>58</v>
      </c>
      <c r="B155" s="499" t="s">
        <v>14</v>
      </c>
      <c r="C155" s="500">
        <v>45470</v>
      </c>
      <c r="D155" s="501" t="s">
        <v>9089</v>
      </c>
      <c r="E155" s="501" t="s">
        <v>9072</v>
      </c>
      <c r="F155" s="502"/>
      <c r="G155" s="502" t="s">
        <v>9073</v>
      </c>
      <c r="H155" s="502" t="s">
        <v>8740</v>
      </c>
      <c r="I155" s="502" t="s">
        <v>8741</v>
      </c>
      <c r="J155" s="503"/>
      <c r="K155" s="504" t="s">
        <v>518</v>
      </c>
      <c r="L155" s="871"/>
      <c r="M155" s="871"/>
      <c r="N155" s="871"/>
      <c r="O155" s="871"/>
      <c r="P155" s="871"/>
      <c r="Q155" s="871"/>
      <c r="R155" s="871"/>
      <c r="S155" s="871"/>
      <c r="T155" s="871"/>
      <c r="U155" s="871"/>
      <c r="V155" s="871"/>
      <c r="W155" s="871"/>
      <c r="X155" s="871"/>
      <c r="Y155" s="871"/>
      <c r="Z155" s="871"/>
      <c r="AA155" s="871"/>
      <c r="AB155" s="871"/>
      <c r="AC155" s="871"/>
      <c r="AD155" s="871"/>
      <c r="AE155" s="871"/>
      <c r="AF155" s="871"/>
      <c r="AG155" s="871"/>
      <c r="AH155" s="505"/>
      <c r="AI155" s="505"/>
      <c r="AJ155" s="505"/>
      <c r="AK155" s="505"/>
      <c r="AL155" s="505"/>
      <c r="AM155" s="505"/>
      <c r="AN155" s="505"/>
      <c r="AO155" s="505"/>
    </row>
    <row r="156" spans="1:41" ht="30">
      <c r="A156" s="513">
        <f t="shared" si="2"/>
        <v>59</v>
      </c>
      <c r="B156" s="499" t="s">
        <v>14</v>
      </c>
      <c r="C156" s="500">
        <v>45470</v>
      </c>
      <c r="D156" s="501" t="s">
        <v>9071</v>
      </c>
      <c r="E156" s="501" t="s">
        <v>9090</v>
      </c>
      <c r="F156" s="502"/>
      <c r="G156" s="502" t="s">
        <v>9091</v>
      </c>
      <c r="H156" s="502" t="s">
        <v>8740</v>
      </c>
      <c r="I156" s="502" t="s">
        <v>8741</v>
      </c>
      <c r="J156" s="503"/>
      <c r="K156" s="504" t="s">
        <v>518</v>
      </c>
      <c r="L156" s="871"/>
      <c r="M156" s="871"/>
      <c r="N156" s="871"/>
      <c r="O156" s="871"/>
      <c r="P156" s="871"/>
      <c r="Q156" s="871"/>
      <c r="R156" s="871"/>
      <c r="S156" s="871"/>
      <c r="T156" s="871"/>
      <c r="U156" s="871"/>
      <c r="V156" s="871"/>
      <c r="W156" s="871"/>
      <c r="X156" s="871"/>
      <c r="Y156" s="871"/>
      <c r="Z156" s="871"/>
      <c r="AA156" s="871"/>
      <c r="AB156" s="871"/>
      <c r="AC156" s="871"/>
      <c r="AD156" s="871"/>
      <c r="AE156" s="871"/>
      <c r="AF156" s="871"/>
      <c r="AG156" s="871"/>
      <c r="AH156" s="505"/>
      <c r="AI156" s="505"/>
      <c r="AJ156" s="505"/>
      <c r="AK156" s="505"/>
      <c r="AL156" s="505"/>
      <c r="AM156" s="505"/>
      <c r="AN156" s="505"/>
      <c r="AO156" s="505"/>
    </row>
    <row r="157" spans="1:41">
      <c r="A157" s="513">
        <f t="shared" si="2"/>
        <v>60</v>
      </c>
      <c r="B157" s="499" t="s">
        <v>14</v>
      </c>
      <c r="C157" s="500">
        <v>45470</v>
      </c>
      <c r="D157" s="501" t="s">
        <v>9092</v>
      </c>
      <c r="E157" s="501" t="s">
        <v>9093</v>
      </c>
      <c r="F157" s="502"/>
      <c r="G157" s="502"/>
      <c r="H157" s="502" t="s">
        <v>8893</v>
      </c>
      <c r="I157" s="502"/>
      <c r="J157" s="503"/>
      <c r="K157" s="504" t="s">
        <v>518</v>
      </c>
      <c r="L157" s="871"/>
      <c r="M157" s="871"/>
      <c r="N157" s="871"/>
      <c r="O157" s="871"/>
      <c r="P157" s="871"/>
      <c r="Q157" s="871"/>
      <c r="R157" s="871"/>
      <c r="S157" s="871"/>
      <c r="T157" s="871"/>
      <c r="U157" s="871"/>
      <c r="V157" s="871"/>
      <c r="W157" s="871"/>
      <c r="X157" s="871"/>
      <c r="Y157" s="871"/>
      <c r="Z157" s="871"/>
      <c r="AA157" s="871"/>
      <c r="AB157" s="871"/>
      <c r="AC157" s="871"/>
      <c r="AD157" s="871"/>
      <c r="AE157" s="871"/>
      <c r="AF157" s="871"/>
      <c r="AG157" s="871"/>
      <c r="AH157" s="505"/>
      <c r="AI157" s="505"/>
      <c r="AJ157" s="505"/>
      <c r="AK157" s="505"/>
      <c r="AL157" s="505"/>
      <c r="AM157" s="505"/>
      <c r="AN157" s="505"/>
      <c r="AO157" s="505"/>
    </row>
    <row r="158" spans="1:41" ht="30" hidden="1">
      <c r="A158" s="498" t="s">
        <v>2766</v>
      </c>
      <c r="B158" s="499" t="s">
        <v>14</v>
      </c>
      <c r="C158" s="500">
        <v>45470</v>
      </c>
      <c r="D158" s="501" t="s">
        <v>250</v>
      </c>
      <c r="E158" s="501" t="s">
        <v>9094</v>
      </c>
      <c r="F158" s="502"/>
      <c r="G158" s="502" t="s">
        <v>8760</v>
      </c>
      <c r="H158" s="502" t="s">
        <v>8740</v>
      </c>
      <c r="I158" s="502" t="s">
        <v>8761</v>
      </c>
      <c r="J158" s="503" t="s">
        <v>9095</v>
      </c>
      <c r="K158" s="504" t="s">
        <v>9096</v>
      </c>
      <c r="L158" s="871"/>
      <c r="M158" s="871"/>
      <c r="N158" s="871"/>
      <c r="O158" s="871"/>
      <c r="P158" s="871"/>
      <c r="Q158" s="871"/>
      <c r="R158" s="871"/>
      <c r="S158" s="871"/>
      <c r="T158" s="871"/>
      <c r="U158" s="871"/>
      <c r="V158" s="871"/>
      <c r="W158" s="871"/>
      <c r="X158" s="871"/>
      <c r="Y158" s="871"/>
      <c r="Z158" s="871"/>
      <c r="AA158" s="871"/>
      <c r="AB158" s="871"/>
      <c r="AC158" s="871"/>
      <c r="AD158" s="871"/>
      <c r="AE158" s="871"/>
      <c r="AF158" s="871"/>
      <c r="AG158" s="871"/>
      <c r="AH158" s="505"/>
      <c r="AI158" s="505"/>
      <c r="AJ158" s="505"/>
      <c r="AK158" s="505"/>
      <c r="AL158" s="505"/>
      <c r="AM158" s="505"/>
      <c r="AN158" s="505"/>
      <c r="AO158" s="505"/>
    </row>
    <row r="159" spans="1:41" ht="30">
      <c r="A159" s="513" t="s">
        <v>574</v>
      </c>
      <c r="B159" s="499" t="s">
        <v>14</v>
      </c>
      <c r="C159" s="500">
        <v>45471</v>
      </c>
      <c r="D159" s="501" t="s">
        <v>9097</v>
      </c>
      <c r="E159" s="501" t="s">
        <v>9027</v>
      </c>
      <c r="F159" s="502"/>
      <c r="G159" s="502" t="s">
        <v>8846</v>
      </c>
      <c r="H159" s="502" t="s">
        <v>3095</v>
      </c>
      <c r="I159" s="502" t="s">
        <v>8794</v>
      </c>
      <c r="J159" s="503"/>
      <c r="K159" s="504" t="s">
        <v>518</v>
      </c>
      <c r="L159" s="871"/>
      <c r="M159" s="871"/>
      <c r="N159" s="871"/>
      <c r="O159" s="871"/>
      <c r="P159" s="871"/>
      <c r="Q159" s="871"/>
      <c r="R159" s="871"/>
      <c r="S159" s="871"/>
      <c r="T159" s="871"/>
      <c r="U159" s="871"/>
      <c r="V159" s="871"/>
      <c r="W159" s="871"/>
      <c r="X159" s="871"/>
      <c r="Y159" s="871"/>
      <c r="Z159" s="871"/>
      <c r="AA159" s="871"/>
      <c r="AB159" s="871"/>
      <c r="AC159" s="871"/>
      <c r="AD159" s="871"/>
      <c r="AE159" s="871"/>
      <c r="AF159" s="871"/>
      <c r="AG159" s="871"/>
      <c r="AH159" s="505"/>
      <c r="AI159" s="505"/>
      <c r="AJ159" s="505"/>
      <c r="AK159" s="505"/>
      <c r="AL159" s="505"/>
      <c r="AM159" s="505"/>
      <c r="AN159" s="505"/>
      <c r="AO159" s="505"/>
    </row>
    <row r="160" spans="1:41" ht="30">
      <c r="A160" s="513">
        <f t="shared" ref="A160:A164" si="3">A159+1</f>
        <v>62</v>
      </c>
      <c r="B160" s="499" t="s">
        <v>14</v>
      </c>
      <c r="C160" s="500">
        <v>45471</v>
      </c>
      <c r="D160" s="501" t="s">
        <v>9098</v>
      </c>
      <c r="E160" s="501" t="s">
        <v>9027</v>
      </c>
      <c r="F160" s="502"/>
      <c r="G160" s="502" t="s">
        <v>8846</v>
      </c>
      <c r="H160" s="502" t="s">
        <v>3095</v>
      </c>
      <c r="I160" s="502" t="s">
        <v>8794</v>
      </c>
      <c r="J160" s="503"/>
      <c r="K160" s="504" t="s">
        <v>518</v>
      </c>
      <c r="L160" s="871"/>
      <c r="M160" s="871"/>
      <c r="N160" s="871"/>
      <c r="O160" s="871"/>
      <c r="P160" s="871"/>
      <c r="Q160" s="871"/>
      <c r="R160" s="871"/>
      <c r="S160" s="871"/>
      <c r="T160" s="871"/>
      <c r="U160" s="871"/>
      <c r="V160" s="871"/>
      <c r="W160" s="871"/>
      <c r="X160" s="871"/>
      <c r="Y160" s="871"/>
      <c r="Z160" s="871"/>
      <c r="AA160" s="871"/>
      <c r="AB160" s="871"/>
      <c r="AC160" s="871"/>
      <c r="AD160" s="871"/>
      <c r="AE160" s="871"/>
      <c r="AF160" s="871"/>
      <c r="AG160" s="871"/>
      <c r="AH160" s="505"/>
      <c r="AI160" s="505"/>
      <c r="AJ160" s="505"/>
      <c r="AK160" s="505"/>
      <c r="AL160" s="505"/>
      <c r="AM160" s="505"/>
      <c r="AN160" s="505"/>
      <c r="AO160" s="505"/>
    </row>
    <row r="161" spans="1:41" ht="30">
      <c r="A161" s="513">
        <f t="shared" si="3"/>
        <v>63</v>
      </c>
      <c r="B161" s="499" t="s">
        <v>14</v>
      </c>
      <c r="C161" s="500">
        <v>45471</v>
      </c>
      <c r="D161" s="501" t="s">
        <v>9099</v>
      </c>
      <c r="E161" s="501" t="s">
        <v>9027</v>
      </c>
      <c r="F161" s="502"/>
      <c r="G161" s="502" t="s">
        <v>8846</v>
      </c>
      <c r="H161" s="502" t="s">
        <v>3095</v>
      </c>
      <c r="I161" s="502" t="s">
        <v>8794</v>
      </c>
      <c r="J161" s="503"/>
      <c r="K161" s="504" t="s">
        <v>518</v>
      </c>
      <c r="L161" s="871"/>
      <c r="M161" s="871"/>
      <c r="N161" s="871"/>
      <c r="O161" s="871"/>
      <c r="P161" s="871"/>
      <c r="Q161" s="871"/>
      <c r="R161" s="871"/>
      <c r="S161" s="871"/>
      <c r="T161" s="871"/>
      <c r="U161" s="871"/>
      <c r="V161" s="871"/>
      <c r="W161" s="871"/>
      <c r="X161" s="871"/>
      <c r="Y161" s="871"/>
      <c r="Z161" s="871"/>
      <c r="AA161" s="871"/>
      <c r="AB161" s="871"/>
      <c r="AC161" s="871"/>
      <c r="AD161" s="871"/>
      <c r="AE161" s="871"/>
      <c r="AF161" s="871"/>
      <c r="AG161" s="871"/>
      <c r="AH161" s="505"/>
      <c r="AI161" s="505"/>
      <c r="AJ161" s="505"/>
      <c r="AK161" s="505"/>
      <c r="AL161" s="505"/>
      <c r="AM161" s="505"/>
      <c r="AN161" s="505"/>
      <c r="AO161" s="505"/>
    </row>
    <row r="162" spans="1:41" ht="30">
      <c r="A162" s="513">
        <f t="shared" si="3"/>
        <v>64</v>
      </c>
      <c r="B162" s="499" t="s">
        <v>14</v>
      </c>
      <c r="C162" s="500">
        <v>45471</v>
      </c>
      <c r="D162" s="501" t="s">
        <v>9100</v>
      </c>
      <c r="E162" s="501" t="s">
        <v>9027</v>
      </c>
      <c r="F162" s="502"/>
      <c r="G162" s="502" t="s">
        <v>8846</v>
      </c>
      <c r="H162" s="502" t="s">
        <v>3095</v>
      </c>
      <c r="I162" s="502" t="s">
        <v>8794</v>
      </c>
      <c r="J162" s="503"/>
      <c r="K162" s="504" t="s">
        <v>518</v>
      </c>
      <c r="L162" s="871"/>
      <c r="M162" s="871"/>
      <c r="N162" s="871"/>
      <c r="O162" s="871"/>
      <c r="P162" s="871"/>
      <c r="Q162" s="871"/>
      <c r="R162" s="871"/>
      <c r="S162" s="871"/>
      <c r="T162" s="871"/>
      <c r="U162" s="871"/>
      <c r="V162" s="871"/>
      <c r="W162" s="871"/>
      <c r="X162" s="871"/>
      <c r="Y162" s="871"/>
      <c r="Z162" s="871"/>
      <c r="AA162" s="871"/>
      <c r="AB162" s="871"/>
      <c r="AC162" s="871"/>
      <c r="AD162" s="871"/>
      <c r="AE162" s="871"/>
      <c r="AF162" s="871"/>
      <c r="AG162" s="871"/>
      <c r="AH162" s="505"/>
      <c r="AI162" s="505"/>
      <c r="AJ162" s="505"/>
      <c r="AK162" s="505"/>
      <c r="AL162" s="505"/>
      <c r="AM162" s="505"/>
      <c r="AN162" s="505"/>
      <c r="AO162" s="505"/>
    </row>
    <row r="163" spans="1:41" ht="30">
      <c r="A163" s="513">
        <f t="shared" si="3"/>
        <v>65</v>
      </c>
      <c r="B163" s="499" t="s">
        <v>14</v>
      </c>
      <c r="C163" s="500">
        <v>45471</v>
      </c>
      <c r="D163" s="501" t="s">
        <v>9101</v>
      </c>
      <c r="E163" s="501" t="s">
        <v>9027</v>
      </c>
      <c r="F163" s="502"/>
      <c r="G163" s="502" t="s">
        <v>8846</v>
      </c>
      <c r="H163" s="502" t="s">
        <v>3095</v>
      </c>
      <c r="I163" s="502" t="s">
        <v>8794</v>
      </c>
      <c r="J163" s="503"/>
      <c r="K163" s="504" t="s">
        <v>518</v>
      </c>
      <c r="L163" s="871"/>
      <c r="M163" s="871"/>
      <c r="N163" s="871"/>
      <c r="O163" s="871"/>
      <c r="P163" s="871"/>
      <c r="Q163" s="871"/>
      <c r="R163" s="871"/>
      <c r="S163" s="871"/>
      <c r="T163" s="871"/>
      <c r="U163" s="871"/>
      <c r="V163" s="871"/>
      <c r="W163" s="871"/>
      <c r="X163" s="871"/>
      <c r="Y163" s="871"/>
      <c r="Z163" s="871"/>
      <c r="AA163" s="871"/>
      <c r="AB163" s="871"/>
      <c r="AC163" s="871"/>
      <c r="AD163" s="871"/>
      <c r="AE163" s="871"/>
      <c r="AF163" s="871"/>
      <c r="AG163" s="871"/>
      <c r="AH163" s="505"/>
      <c r="AI163" s="505"/>
      <c r="AJ163" s="505"/>
      <c r="AK163" s="505"/>
      <c r="AL163" s="505"/>
      <c r="AM163" s="505"/>
      <c r="AN163" s="505"/>
      <c r="AO163" s="505"/>
    </row>
    <row r="164" spans="1:41" ht="31.5" customHeight="1">
      <c r="A164" s="513">
        <f t="shared" si="3"/>
        <v>66</v>
      </c>
      <c r="B164" s="499" t="s">
        <v>14</v>
      </c>
      <c r="C164" s="500">
        <v>45471</v>
      </c>
      <c r="D164" s="501" t="s">
        <v>9102</v>
      </c>
      <c r="E164" s="501" t="s">
        <v>9027</v>
      </c>
      <c r="F164" s="502"/>
      <c r="G164" s="502" t="s">
        <v>8846</v>
      </c>
      <c r="H164" s="502" t="s">
        <v>3095</v>
      </c>
      <c r="I164" s="502" t="s">
        <v>8794</v>
      </c>
      <c r="J164" s="503"/>
      <c r="K164" s="504" t="s">
        <v>518</v>
      </c>
      <c r="L164" s="871"/>
      <c r="M164" s="871"/>
      <c r="N164" s="871"/>
      <c r="O164" s="871"/>
      <c r="P164" s="871"/>
      <c r="Q164" s="871"/>
      <c r="R164" s="871"/>
      <c r="S164" s="871"/>
      <c r="T164" s="871"/>
      <c r="U164" s="871"/>
      <c r="V164" s="871"/>
      <c r="W164" s="871"/>
      <c r="X164" s="871"/>
      <c r="Y164" s="871"/>
      <c r="Z164" s="871"/>
      <c r="AA164" s="871"/>
      <c r="AB164" s="871"/>
      <c r="AC164" s="871"/>
      <c r="AD164" s="871"/>
      <c r="AE164" s="871"/>
      <c r="AF164" s="871"/>
      <c r="AG164" s="871"/>
      <c r="AH164" s="505"/>
      <c r="AI164" s="505"/>
      <c r="AJ164" s="505"/>
      <c r="AK164" s="505"/>
      <c r="AL164" s="505"/>
      <c r="AM164" s="505"/>
      <c r="AN164" s="505"/>
      <c r="AO164" s="505"/>
    </row>
    <row r="165" spans="1:41" ht="105" hidden="1">
      <c r="A165" s="498" t="s">
        <v>2786</v>
      </c>
      <c r="B165" s="499" t="s">
        <v>14</v>
      </c>
      <c r="C165" s="500">
        <v>45478</v>
      </c>
      <c r="D165" s="501" t="s">
        <v>9103</v>
      </c>
      <c r="E165" s="501" t="s">
        <v>9104</v>
      </c>
      <c r="F165" s="502"/>
      <c r="G165" s="502" t="s">
        <v>8760</v>
      </c>
      <c r="H165" s="502" t="s">
        <v>35</v>
      </c>
      <c r="I165" s="502" t="s">
        <v>8761</v>
      </c>
      <c r="J165" s="503" t="s">
        <v>9105</v>
      </c>
      <c r="K165" s="504" t="s">
        <v>932</v>
      </c>
      <c r="L165" s="871"/>
      <c r="M165" s="871"/>
      <c r="N165" s="871"/>
      <c r="O165" s="871"/>
      <c r="P165" s="871"/>
      <c r="Q165" s="871"/>
      <c r="R165" s="871"/>
      <c r="S165" s="871"/>
      <c r="T165" s="871"/>
      <c r="U165" s="871"/>
      <c r="V165" s="871"/>
      <c r="W165" s="871"/>
      <c r="X165" s="871"/>
      <c r="Y165" s="871"/>
      <c r="Z165" s="871"/>
      <c r="AA165" s="871"/>
      <c r="AB165" s="871"/>
      <c r="AC165" s="871"/>
      <c r="AD165" s="871"/>
      <c r="AE165" s="871"/>
      <c r="AF165" s="871"/>
      <c r="AG165" s="871"/>
      <c r="AH165" s="505"/>
      <c r="AI165" s="505"/>
      <c r="AJ165" s="505"/>
      <c r="AK165" s="505"/>
      <c r="AL165" s="505"/>
      <c r="AM165" s="505"/>
      <c r="AN165" s="505"/>
      <c r="AO165" s="505"/>
    </row>
    <row r="166" spans="1:41" ht="75">
      <c r="A166" s="513" t="s">
        <v>595</v>
      </c>
      <c r="B166" s="499" t="s">
        <v>14</v>
      </c>
      <c r="C166" s="500">
        <v>45478</v>
      </c>
      <c r="D166" s="501" t="s">
        <v>9106</v>
      </c>
      <c r="E166" s="501" t="s">
        <v>9107</v>
      </c>
      <c r="F166" s="502"/>
      <c r="G166" s="502" t="s">
        <v>8760</v>
      </c>
      <c r="H166" s="502" t="s">
        <v>8740</v>
      </c>
      <c r="I166" s="502" t="s">
        <v>8761</v>
      </c>
      <c r="J166" s="515" t="s">
        <v>8987</v>
      </c>
      <c r="K166" s="504" t="s">
        <v>518</v>
      </c>
      <c r="L166" s="871"/>
      <c r="M166" s="871"/>
      <c r="N166" s="871"/>
      <c r="O166" s="871"/>
      <c r="P166" s="871"/>
      <c r="Q166" s="871"/>
      <c r="R166" s="871"/>
      <c r="S166" s="871"/>
      <c r="T166" s="871"/>
      <c r="U166" s="871"/>
      <c r="V166" s="871"/>
      <c r="W166" s="871"/>
      <c r="X166" s="871"/>
      <c r="Y166" s="871"/>
      <c r="Z166" s="871"/>
      <c r="AA166" s="871"/>
      <c r="AB166" s="871"/>
      <c r="AC166" s="871"/>
      <c r="AD166" s="871"/>
      <c r="AE166" s="871"/>
      <c r="AF166" s="871"/>
      <c r="AG166" s="871"/>
      <c r="AH166" s="505"/>
      <c r="AI166" s="505"/>
      <c r="AJ166" s="505"/>
      <c r="AK166" s="505"/>
      <c r="AL166" s="505"/>
      <c r="AM166" s="505"/>
      <c r="AN166" s="505"/>
      <c r="AO166" s="505"/>
    </row>
    <row r="167" spans="1:41" ht="30">
      <c r="A167" s="513">
        <f t="shared" ref="A167:A169" si="4">A166+1</f>
        <v>68</v>
      </c>
      <c r="B167" s="499" t="s">
        <v>14</v>
      </c>
      <c r="C167" s="500">
        <v>45478</v>
      </c>
      <c r="D167" s="501" t="s">
        <v>9108</v>
      </c>
      <c r="E167" s="501" t="s">
        <v>9027</v>
      </c>
      <c r="F167" s="502"/>
      <c r="G167" s="502" t="s">
        <v>8846</v>
      </c>
      <c r="H167" s="502" t="s">
        <v>3095</v>
      </c>
      <c r="I167" s="502" t="s">
        <v>8794</v>
      </c>
      <c r="J167" s="503"/>
      <c r="K167" s="504" t="s">
        <v>518</v>
      </c>
      <c r="L167" s="871"/>
      <c r="M167" s="871"/>
      <c r="N167" s="871"/>
      <c r="O167" s="871"/>
      <c r="P167" s="871"/>
      <c r="Q167" s="871"/>
      <c r="R167" s="871"/>
      <c r="S167" s="871"/>
      <c r="T167" s="871"/>
      <c r="U167" s="871"/>
      <c r="V167" s="871"/>
      <c r="W167" s="871"/>
      <c r="X167" s="871"/>
      <c r="Y167" s="871"/>
      <c r="Z167" s="871"/>
      <c r="AA167" s="871"/>
      <c r="AB167" s="871"/>
      <c r="AC167" s="871"/>
      <c r="AD167" s="871"/>
      <c r="AE167" s="871"/>
      <c r="AF167" s="871"/>
      <c r="AG167" s="871"/>
      <c r="AH167" s="505"/>
      <c r="AI167" s="505"/>
      <c r="AJ167" s="505"/>
      <c r="AK167" s="505"/>
      <c r="AL167" s="505"/>
      <c r="AM167" s="505"/>
      <c r="AN167" s="505"/>
      <c r="AO167" s="505"/>
    </row>
    <row r="168" spans="1:41" ht="30">
      <c r="A168" s="513">
        <f t="shared" si="4"/>
        <v>69</v>
      </c>
      <c r="B168" s="499" t="s">
        <v>14</v>
      </c>
      <c r="C168" s="500">
        <v>45486</v>
      </c>
      <c r="D168" s="501" t="s">
        <v>710</v>
      </c>
      <c r="E168" s="501" t="s">
        <v>8891</v>
      </c>
      <c r="F168" s="502"/>
      <c r="G168" s="502" t="s">
        <v>8769</v>
      </c>
      <c r="H168" s="502" t="s">
        <v>8893</v>
      </c>
      <c r="I168" s="502" t="s">
        <v>8725</v>
      </c>
      <c r="J168" s="503"/>
      <c r="K168" s="504" t="s">
        <v>518</v>
      </c>
      <c r="L168" s="871"/>
      <c r="M168" s="871"/>
      <c r="N168" s="871"/>
      <c r="O168" s="871"/>
      <c r="P168" s="871"/>
      <c r="Q168" s="871"/>
      <c r="R168" s="871"/>
      <c r="S168" s="871"/>
      <c r="T168" s="871"/>
      <c r="U168" s="871"/>
      <c r="V168" s="871"/>
      <c r="W168" s="871"/>
      <c r="X168" s="871"/>
      <c r="Y168" s="871"/>
      <c r="Z168" s="871"/>
      <c r="AA168" s="871"/>
      <c r="AB168" s="871"/>
      <c r="AC168" s="871"/>
      <c r="AD168" s="871"/>
      <c r="AE168" s="871"/>
      <c r="AF168" s="871"/>
      <c r="AG168" s="871"/>
      <c r="AH168" s="505"/>
      <c r="AI168" s="505"/>
      <c r="AJ168" s="505"/>
      <c r="AK168" s="505"/>
      <c r="AL168" s="505"/>
      <c r="AM168" s="505"/>
      <c r="AN168" s="505"/>
      <c r="AO168" s="505"/>
    </row>
    <row r="169" spans="1:41" ht="75">
      <c r="A169" s="513">
        <f t="shared" si="4"/>
        <v>70</v>
      </c>
      <c r="B169" s="499" t="s">
        <v>14</v>
      </c>
      <c r="C169" s="500">
        <v>45496</v>
      </c>
      <c r="D169" s="501" t="s">
        <v>9109</v>
      </c>
      <c r="E169" s="501" t="s">
        <v>9110</v>
      </c>
      <c r="F169" s="502"/>
      <c r="G169" s="502" t="s">
        <v>8982</v>
      </c>
      <c r="H169" s="502" t="s">
        <v>8740</v>
      </c>
      <c r="I169" s="502" t="s">
        <v>8823</v>
      </c>
      <c r="J169" s="514" t="s">
        <v>9111</v>
      </c>
      <c r="K169" s="504" t="s">
        <v>518</v>
      </c>
      <c r="L169" s="871"/>
      <c r="M169" s="871"/>
      <c r="N169" s="871"/>
      <c r="O169" s="871"/>
      <c r="P169" s="871"/>
      <c r="Q169" s="871"/>
      <c r="R169" s="871"/>
      <c r="S169" s="871"/>
      <c r="T169" s="871"/>
      <c r="U169" s="871"/>
      <c r="V169" s="871"/>
      <c r="W169" s="871"/>
      <c r="X169" s="871"/>
      <c r="Y169" s="871"/>
      <c r="Z169" s="871"/>
      <c r="AA169" s="871"/>
      <c r="AB169" s="871"/>
      <c r="AC169" s="871"/>
      <c r="AD169" s="871"/>
      <c r="AE169" s="871"/>
      <c r="AF169" s="871"/>
      <c r="AG169" s="871"/>
      <c r="AH169" s="505"/>
      <c r="AI169" s="505"/>
      <c r="AJ169" s="505"/>
      <c r="AK169" s="505"/>
      <c r="AL169" s="505"/>
      <c r="AM169" s="505"/>
      <c r="AN169" s="505"/>
      <c r="AO169" s="505"/>
    </row>
    <row r="170" spans="1:41" ht="60" hidden="1">
      <c r="A170" s="498" t="s">
        <v>2813</v>
      </c>
      <c r="B170" s="499" t="s">
        <v>14</v>
      </c>
      <c r="C170" s="500">
        <v>45496</v>
      </c>
      <c r="D170" s="501" t="s">
        <v>9109</v>
      </c>
      <c r="E170" s="501" t="s">
        <v>9112</v>
      </c>
      <c r="F170" s="502"/>
      <c r="G170" s="502" t="s">
        <v>8760</v>
      </c>
      <c r="H170" s="502" t="s">
        <v>8740</v>
      </c>
      <c r="I170" s="502" t="s">
        <v>8761</v>
      </c>
      <c r="J170" s="503" t="s">
        <v>9105</v>
      </c>
      <c r="K170" s="504" t="s">
        <v>932</v>
      </c>
      <c r="L170" s="871"/>
      <c r="M170" s="871"/>
      <c r="N170" s="871"/>
      <c r="O170" s="871"/>
      <c r="P170" s="871"/>
      <c r="Q170" s="871"/>
      <c r="R170" s="871"/>
      <c r="S170" s="871"/>
      <c r="T170" s="871"/>
      <c r="U170" s="871"/>
      <c r="V170" s="871"/>
      <c r="W170" s="871"/>
      <c r="X170" s="871"/>
      <c r="Y170" s="871"/>
      <c r="Z170" s="871"/>
      <c r="AA170" s="871"/>
      <c r="AB170" s="871"/>
      <c r="AC170" s="871"/>
      <c r="AD170" s="871"/>
      <c r="AE170" s="871"/>
      <c r="AF170" s="871"/>
      <c r="AG170" s="871"/>
      <c r="AH170" s="505"/>
      <c r="AI170" s="505"/>
      <c r="AJ170" s="505"/>
      <c r="AK170" s="505"/>
      <c r="AL170" s="505"/>
      <c r="AM170" s="505"/>
      <c r="AN170" s="505"/>
      <c r="AO170" s="505"/>
    </row>
    <row r="171" spans="1:41" ht="30">
      <c r="A171" s="513" t="s">
        <v>614</v>
      </c>
      <c r="B171" s="499" t="s">
        <v>14</v>
      </c>
      <c r="C171" s="500">
        <v>45502</v>
      </c>
      <c r="D171" s="501" t="s">
        <v>710</v>
      </c>
      <c r="E171" s="501" t="s">
        <v>9113</v>
      </c>
      <c r="F171" s="502"/>
      <c r="G171" s="502" t="s">
        <v>8982</v>
      </c>
      <c r="H171" s="502" t="s">
        <v>8893</v>
      </c>
      <c r="I171" s="502" t="s">
        <v>8823</v>
      </c>
      <c r="J171" s="514" t="s">
        <v>9114</v>
      </c>
      <c r="K171" s="504" t="s">
        <v>518</v>
      </c>
      <c r="L171" s="871"/>
      <c r="M171" s="871"/>
      <c r="N171" s="871"/>
      <c r="O171" s="871"/>
      <c r="P171" s="871"/>
      <c r="Q171" s="871"/>
      <c r="R171" s="871"/>
      <c r="S171" s="871"/>
      <c r="T171" s="871"/>
      <c r="U171" s="871"/>
      <c r="V171" s="871"/>
      <c r="W171" s="871"/>
      <c r="X171" s="871"/>
      <c r="Y171" s="871"/>
      <c r="Z171" s="871"/>
      <c r="AA171" s="871"/>
      <c r="AB171" s="871"/>
      <c r="AC171" s="871"/>
      <c r="AD171" s="871"/>
      <c r="AE171" s="871"/>
      <c r="AF171" s="871"/>
      <c r="AG171" s="871"/>
      <c r="AH171" s="505"/>
      <c r="AI171" s="505"/>
      <c r="AJ171" s="505"/>
      <c r="AK171" s="505"/>
      <c r="AL171" s="505"/>
      <c r="AM171" s="505"/>
      <c r="AN171" s="505"/>
      <c r="AO171" s="505"/>
    </row>
    <row r="172" spans="1:41" ht="30">
      <c r="A172" s="513">
        <f t="shared" ref="A172:A181" si="5">A171+1</f>
        <v>72</v>
      </c>
      <c r="B172" s="499" t="s">
        <v>14</v>
      </c>
      <c r="C172" s="500">
        <v>45502</v>
      </c>
      <c r="D172" s="501" t="s">
        <v>4483</v>
      </c>
      <c r="E172" s="501" t="s">
        <v>9115</v>
      </c>
      <c r="F172" s="502"/>
      <c r="G172" s="502" t="s">
        <v>8818</v>
      </c>
      <c r="H172" s="502" t="s">
        <v>8740</v>
      </c>
      <c r="I172" s="502" t="s">
        <v>8725</v>
      </c>
      <c r="J172" s="514" t="s">
        <v>9116</v>
      </c>
      <c r="K172" s="504" t="s">
        <v>518</v>
      </c>
      <c r="L172" s="871"/>
      <c r="M172" s="871"/>
      <c r="N172" s="871"/>
      <c r="O172" s="871"/>
      <c r="P172" s="871"/>
      <c r="Q172" s="871"/>
      <c r="R172" s="871"/>
      <c r="S172" s="871"/>
      <c r="T172" s="871"/>
      <c r="U172" s="871"/>
      <c r="V172" s="871"/>
      <c r="W172" s="871"/>
      <c r="X172" s="871"/>
      <c r="Y172" s="871"/>
      <c r="Z172" s="871"/>
      <c r="AA172" s="871"/>
      <c r="AB172" s="871"/>
      <c r="AC172" s="871"/>
      <c r="AD172" s="871"/>
      <c r="AE172" s="871"/>
      <c r="AF172" s="871"/>
      <c r="AG172" s="871"/>
      <c r="AH172" s="505"/>
      <c r="AI172" s="505"/>
      <c r="AJ172" s="505"/>
      <c r="AK172" s="505"/>
      <c r="AL172" s="505"/>
      <c r="AM172" s="505"/>
      <c r="AN172" s="505"/>
      <c r="AO172" s="505"/>
    </row>
    <row r="173" spans="1:41" ht="30">
      <c r="A173" s="513">
        <f t="shared" si="5"/>
        <v>73</v>
      </c>
      <c r="B173" s="499" t="s">
        <v>14</v>
      </c>
      <c r="C173" s="500">
        <v>45502</v>
      </c>
      <c r="D173" s="501" t="s">
        <v>9117</v>
      </c>
      <c r="E173" s="501" t="s">
        <v>9027</v>
      </c>
      <c r="F173" s="502"/>
      <c r="G173" s="502" t="s">
        <v>8846</v>
      </c>
      <c r="H173" s="502" t="s">
        <v>3095</v>
      </c>
      <c r="I173" s="502" t="s">
        <v>8794</v>
      </c>
      <c r="J173" s="503"/>
      <c r="K173" s="504" t="s">
        <v>518</v>
      </c>
      <c r="L173" s="871"/>
      <c r="M173" s="871"/>
      <c r="N173" s="871"/>
      <c r="O173" s="871"/>
      <c r="P173" s="871"/>
      <c r="Q173" s="871"/>
      <c r="R173" s="871"/>
      <c r="S173" s="871"/>
      <c r="T173" s="871"/>
      <c r="U173" s="871"/>
      <c r="V173" s="871"/>
      <c r="W173" s="871"/>
      <c r="X173" s="871"/>
      <c r="Y173" s="871"/>
      <c r="Z173" s="871"/>
      <c r="AA173" s="871"/>
      <c r="AB173" s="871"/>
      <c r="AC173" s="871"/>
      <c r="AD173" s="871"/>
      <c r="AE173" s="871"/>
      <c r="AF173" s="871"/>
      <c r="AG173" s="871"/>
      <c r="AH173" s="505"/>
      <c r="AI173" s="505"/>
      <c r="AJ173" s="505"/>
      <c r="AK173" s="505"/>
      <c r="AL173" s="505"/>
      <c r="AM173" s="505"/>
      <c r="AN173" s="505"/>
      <c r="AO173" s="505"/>
    </row>
    <row r="174" spans="1:41">
      <c r="A174" s="513">
        <f t="shared" si="5"/>
        <v>74</v>
      </c>
      <c r="B174" s="499" t="s">
        <v>14</v>
      </c>
      <c r="C174" s="500">
        <v>45502</v>
      </c>
      <c r="D174" s="501" t="s">
        <v>9118</v>
      </c>
      <c r="E174" s="501" t="s">
        <v>9027</v>
      </c>
      <c r="F174" s="502"/>
      <c r="G174" s="502" t="s">
        <v>9119</v>
      </c>
      <c r="H174" s="502" t="s">
        <v>3095</v>
      </c>
      <c r="I174" s="502" t="s">
        <v>8725</v>
      </c>
      <c r="J174" s="503"/>
      <c r="K174" s="504" t="s">
        <v>518</v>
      </c>
      <c r="L174" s="871"/>
      <c r="M174" s="871"/>
      <c r="N174" s="871"/>
      <c r="O174" s="871"/>
      <c r="P174" s="871"/>
      <c r="Q174" s="871"/>
      <c r="R174" s="871"/>
      <c r="S174" s="871"/>
      <c r="T174" s="871"/>
      <c r="U174" s="871"/>
      <c r="V174" s="871"/>
      <c r="W174" s="871"/>
      <c r="X174" s="871"/>
      <c r="Y174" s="871"/>
      <c r="Z174" s="871"/>
      <c r="AA174" s="871"/>
      <c r="AB174" s="871"/>
      <c r="AC174" s="871"/>
      <c r="AD174" s="871"/>
      <c r="AE174" s="871"/>
      <c r="AF174" s="871"/>
      <c r="AG174" s="871"/>
      <c r="AH174" s="505"/>
      <c r="AI174" s="505"/>
      <c r="AJ174" s="505"/>
      <c r="AK174" s="505"/>
      <c r="AL174" s="505"/>
      <c r="AM174" s="505"/>
      <c r="AN174" s="505"/>
      <c r="AO174" s="505"/>
    </row>
    <row r="175" spans="1:41" ht="30">
      <c r="A175" s="513">
        <f t="shared" si="5"/>
        <v>75</v>
      </c>
      <c r="B175" s="499" t="s">
        <v>14</v>
      </c>
      <c r="C175" s="500">
        <v>45502</v>
      </c>
      <c r="D175" s="501" t="s">
        <v>4483</v>
      </c>
      <c r="E175" s="501" t="s">
        <v>9115</v>
      </c>
      <c r="F175" s="502"/>
      <c r="G175" s="502" t="s">
        <v>8756</v>
      </c>
      <c r="H175" s="502" t="s">
        <v>8740</v>
      </c>
      <c r="I175" s="502" t="s">
        <v>8725</v>
      </c>
      <c r="J175" s="514" t="s">
        <v>9120</v>
      </c>
      <c r="K175" s="504" t="s">
        <v>518</v>
      </c>
      <c r="L175" s="871"/>
      <c r="M175" s="871"/>
      <c r="N175" s="871"/>
      <c r="O175" s="871"/>
      <c r="P175" s="871"/>
      <c r="Q175" s="871"/>
      <c r="R175" s="871"/>
      <c r="S175" s="871"/>
      <c r="T175" s="871"/>
      <c r="U175" s="871"/>
      <c r="V175" s="871"/>
      <c r="W175" s="871"/>
      <c r="X175" s="871"/>
      <c r="Y175" s="871"/>
      <c r="Z175" s="871"/>
      <c r="AA175" s="871"/>
      <c r="AB175" s="871"/>
      <c r="AC175" s="871"/>
      <c r="AD175" s="871"/>
      <c r="AE175" s="871"/>
      <c r="AF175" s="871"/>
      <c r="AG175" s="871"/>
      <c r="AH175" s="505"/>
      <c r="AI175" s="505"/>
      <c r="AJ175" s="505"/>
      <c r="AK175" s="505"/>
      <c r="AL175" s="505"/>
      <c r="AM175" s="505"/>
      <c r="AN175" s="505"/>
      <c r="AO175" s="505"/>
    </row>
    <row r="176" spans="1:41" ht="45">
      <c r="A176" s="513">
        <f t="shared" si="5"/>
        <v>76</v>
      </c>
      <c r="B176" s="499" t="s">
        <v>14</v>
      </c>
      <c r="C176" s="500">
        <v>45502</v>
      </c>
      <c r="D176" s="501" t="s">
        <v>4483</v>
      </c>
      <c r="E176" s="501" t="s">
        <v>9121</v>
      </c>
      <c r="F176" s="502"/>
      <c r="G176" s="502" t="s">
        <v>8756</v>
      </c>
      <c r="H176" s="502" t="s">
        <v>8740</v>
      </c>
      <c r="I176" s="502" t="s">
        <v>8725</v>
      </c>
      <c r="J176" s="514" t="s">
        <v>9120</v>
      </c>
      <c r="K176" s="504" t="s">
        <v>518</v>
      </c>
      <c r="L176" s="871"/>
      <c r="M176" s="871"/>
      <c r="N176" s="871"/>
      <c r="O176" s="871"/>
      <c r="P176" s="871"/>
      <c r="Q176" s="871"/>
      <c r="R176" s="871"/>
      <c r="S176" s="871"/>
      <c r="T176" s="871"/>
      <c r="U176" s="871"/>
      <c r="V176" s="871"/>
      <c r="W176" s="871"/>
      <c r="X176" s="871"/>
      <c r="Y176" s="871"/>
      <c r="Z176" s="871"/>
      <c r="AA176" s="871"/>
      <c r="AB176" s="871"/>
      <c r="AC176" s="871"/>
      <c r="AD176" s="871"/>
      <c r="AE176" s="871"/>
      <c r="AF176" s="871"/>
      <c r="AG176" s="871"/>
      <c r="AH176" s="505"/>
      <c r="AI176" s="505"/>
      <c r="AJ176" s="505"/>
      <c r="AK176" s="505"/>
      <c r="AL176" s="505"/>
      <c r="AM176" s="505"/>
      <c r="AN176" s="505"/>
      <c r="AO176" s="505"/>
    </row>
    <row r="177" spans="1:41" ht="30">
      <c r="A177" s="513">
        <f t="shared" si="5"/>
        <v>77</v>
      </c>
      <c r="B177" s="499" t="s">
        <v>14</v>
      </c>
      <c r="C177" s="500">
        <v>45502</v>
      </c>
      <c r="D177" s="501" t="s">
        <v>4483</v>
      </c>
      <c r="E177" s="501" t="s">
        <v>9115</v>
      </c>
      <c r="F177" s="502"/>
      <c r="G177" s="502" t="s">
        <v>9122</v>
      </c>
      <c r="H177" s="502" t="s">
        <v>8740</v>
      </c>
      <c r="I177" s="502" t="s">
        <v>8741</v>
      </c>
      <c r="J177" s="503"/>
      <c r="K177" s="504" t="s">
        <v>518</v>
      </c>
      <c r="L177" s="871"/>
      <c r="M177" s="871"/>
      <c r="N177" s="871"/>
      <c r="O177" s="871"/>
      <c r="P177" s="871"/>
      <c r="Q177" s="871"/>
      <c r="R177" s="871"/>
      <c r="S177" s="871"/>
      <c r="T177" s="871"/>
      <c r="U177" s="871"/>
      <c r="V177" s="871"/>
      <c r="W177" s="871"/>
      <c r="X177" s="871"/>
      <c r="Y177" s="871"/>
      <c r="Z177" s="871"/>
      <c r="AA177" s="871"/>
      <c r="AB177" s="871"/>
      <c r="AC177" s="871"/>
      <c r="AD177" s="871"/>
      <c r="AE177" s="871"/>
      <c r="AF177" s="871"/>
      <c r="AG177" s="871"/>
      <c r="AH177" s="505"/>
      <c r="AI177" s="505"/>
      <c r="AJ177" s="505"/>
      <c r="AK177" s="505"/>
      <c r="AL177" s="505"/>
      <c r="AM177" s="505"/>
      <c r="AN177" s="505"/>
      <c r="AO177" s="505"/>
    </row>
    <row r="178" spans="1:41">
      <c r="A178" s="513">
        <f t="shared" si="5"/>
        <v>78</v>
      </c>
      <c r="B178" s="499" t="s">
        <v>14</v>
      </c>
      <c r="C178" s="500">
        <v>45502</v>
      </c>
      <c r="D178" s="501" t="s">
        <v>9048</v>
      </c>
      <c r="E178" s="501" t="s">
        <v>9123</v>
      </c>
      <c r="F178" s="502"/>
      <c r="G178" s="502" t="s">
        <v>9049</v>
      </c>
      <c r="H178" s="502" t="s">
        <v>584</v>
      </c>
      <c r="I178" s="502" t="s">
        <v>8725</v>
      </c>
      <c r="J178" s="514" t="s">
        <v>9124</v>
      </c>
      <c r="K178" s="504" t="s">
        <v>518</v>
      </c>
      <c r="L178" s="871"/>
      <c r="M178" s="871"/>
      <c r="N178" s="871"/>
      <c r="O178" s="871"/>
      <c r="P178" s="871"/>
      <c r="Q178" s="871"/>
      <c r="R178" s="871"/>
      <c r="S178" s="871"/>
      <c r="T178" s="871"/>
      <c r="U178" s="871"/>
      <c r="V178" s="871"/>
      <c r="W178" s="871"/>
      <c r="X178" s="871"/>
      <c r="Y178" s="871"/>
      <c r="Z178" s="871"/>
      <c r="AA178" s="871"/>
      <c r="AB178" s="871"/>
      <c r="AC178" s="871"/>
      <c r="AD178" s="871"/>
      <c r="AE178" s="871"/>
      <c r="AF178" s="871"/>
      <c r="AG178" s="871"/>
      <c r="AH178" s="505"/>
      <c r="AI178" s="505"/>
      <c r="AJ178" s="505"/>
      <c r="AK178" s="505"/>
      <c r="AL178" s="505"/>
      <c r="AM178" s="505"/>
      <c r="AN178" s="505"/>
      <c r="AO178" s="505"/>
    </row>
    <row r="179" spans="1:41" ht="30">
      <c r="A179" s="513">
        <f t="shared" si="5"/>
        <v>79</v>
      </c>
      <c r="B179" s="499" t="s">
        <v>14</v>
      </c>
      <c r="C179" s="500">
        <v>45503</v>
      </c>
      <c r="D179" s="501" t="s">
        <v>586</v>
      </c>
      <c r="E179" s="501" t="s">
        <v>9125</v>
      </c>
      <c r="F179" s="502"/>
      <c r="G179" s="502" t="s">
        <v>8880</v>
      </c>
      <c r="H179" s="502" t="s">
        <v>584</v>
      </c>
      <c r="I179" s="502" t="s">
        <v>8725</v>
      </c>
      <c r="J179" s="503"/>
      <c r="K179" s="504" t="s">
        <v>518</v>
      </c>
      <c r="L179" s="871"/>
      <c r="M179" s="871"/>
      <c r="N179" s="871"/>
      <c r="O179" s="871"/>
      <c r="P179" s="871"/>
      <c r="Q179" s="871"/>
      <c r="R179" s="871"/>
      <c r="S179" s="871"/>
      <c r="T179" s="871"/>
      <c r="U179" s="871"/>
      <c r="V179" s="871"/>
      <c r="W179" s="871"/>
      <c r="X179" s="871"/>
      <c r="Y179" s="871"/>
      <c r="Z179" s="871"/>
      <c r="AA179" s="871"/>
      <c r="AB179" s="871"/>
      <c r="AC179" s="871"/>
      <c r="AD179" s="871"/>
      <c r="AE179" s="871"/>
      <c r="AF179" s="871"/>
      <c r="AG179" s="871"/>
      <c r="AH179" s="505"/>
      <c r="AI179" s="505"/>
      <c r="AJ179" s="505"/>
      <c r="AK179" s="505"/>
      <c r="AL179" s="505"/>
      <c r="AM179" s="505"/>
      <c r="AN179" s="505"/>
      <c r="AO179" s="505"/>
    </row>
    <row r="180" spans="1:41" ht="30">
      <c r="A180" s="513">
        <f t="shared" si="5"/>
        <v>80</v>
      </c>
      <c r="B180" s="499" t="s">
        <v>14</v>
      </c>
      <c r="C180" s="500">
        <v>45513</v>
      </c>
      <c r="D180" s="501" t="s">
        <v>9126</v>
      </c>
      <c r="E180" s="501" t="s">
        <v>9127</v>
      </c>
      <c r="F180" s="502"/>
      <c r="G180" s="502" t="s">
        <v>9128</v>
      </c>
      <c r="H180" s="502" t="s">
        <v>8740</v>
      </c>
      <c r="I180" s="502" t="s">
        <v>8725</v>
      </c>
      <c r="J180" s="503"/>
      <c r="K180" s="504" t="s">
        <v>518</v>
      </c>
      <c r="L180" s="871"/>
      <c r="M180" s="871"/>
      <c r="N180" s="871"/>
      <c r="O180" s="871"/>
      <c r="P180" s="871"/>
      <c r="Q180" s="871"/>
      <c r="R180" s="871"/>
      <c r="S180" s="871"/>
      <c r="T180" s="871"/>
      <c r="U180" s="871"/>
      <c r="V180" s="871"/>
      <c r="W180" s="871"/>
      <c r="X180" s="871"/>
      <c r="Y180" s="871"/>
      <c r="Z180" s="871"/>
      <c r="AA180" s="871"/>
      <c r="AB180" s="871"/>
      <c r="AC180" s="871"/>
      <c r="AD180" s="871"/>
      <c r="AE180" s="871"/>
      <c r="AF180" s="871"/>
      <c r="AG180" s="871"/>
      <c r="AH180" s="505"/>
      <c r="AI180" s="505"/>
      <c r="AJ180" s="505"/>
      <c r="AK180" s="505"/>
      <c r="AL180" s="505"/>
      <c r="AM180" s="505"/>
      <c r="AN180" s="505"/>
      <c r="AO180" s="505"/>
    </row>
    <row r="181" spans="1:41">
      <c r="A181" s="513">
        <f t="shared" si="5"/>
        <v>81</v>
      </c>
      <c r="B181" s="499" t="s">
        <v>14</v>
      </c>
      <c r="C181" s="500">
        <v>45513</v>
      </c>
      <c r="D181" s="501" t="s">
        <v>9129</v>
      </c>
      <c r="E181" s="501" t="s">
        <v>9063</v>
      </c>
      <c r="F181" s="502"/>
      <c r="G181" s="502"/>
      <c r="H181" s="502" t="s">
        <v>35</v>
      </c>
      <c r="I181" s="502"/>
      <c r="J181" s="503"/>
      <c r="K181" s="504" t="s">
        <v>518</v>
      </c>
      <c r="L181" s="871"/>
      <c r="M181" s="871"/>
      <c r="N181" s="871"/>
      <c r="O181" s="871"/>
      <c r="P181" s="871"/>
      <c r="Q181" s="871"/>
      <c r="R181" s="871"/>
      <c r="S181" s="871"/>
      <c r="T181" s="871"/>
      <c r="U181" s="871"/>
      <c r="V181" s="871"/>
      <c r="W181" s="871"/>
      <c r="X181" s="871"/>
      <c r="Y181" s="871"/>
      <c r="Z181" s="871"/>
      <c r="AA181" s="871"/>
      <c r="AB181" s="871"/>
      <c r="AC181" s="871"/>
      <c r="AD181" s="871"/>
      <c r="AE181" s="871"/>
      <c r="AF181" s="871"/>
      <c r="AG181" s="871"/>
      <c r="AH181" s="505"/>
      <c r="AI181" s="505"/>
      <c r="AJ181" s="505"/>
      <c r="AK181" s="505"/>
      <c r="AL181" s="505"/>
      <c r="AM181" s="505"/>
      <c r="AN181" s="505"/>
      <c r="AO181" s="505"/>
    </row>
    <row r="182" spans="1:41" ht="45" hidden="1">
      <c r="A182" s="498" t="s">
        <v>3561</v>
      </c>
      <c r="B182" s="499" t="s">
        <v>14</v>
      </c>
      <c r="C182" s="500">
        <v>45513</v>
      </c>
      <c r="D182" s="501" t="s">
        <v>9130</v>
      </c>
      <c r="E182" s="501" t="s">
        <v>9131</v>
      </c>
      <c r="F182" s="502"/>
      <c r="G182" s="502"/>
      <c r="H182" s="502" t="s">
        <v>649</v>
      </c>
      <c r="I182" s="502"/>
      <c r="J182" s="503" t="s">
        <v>9132</v>
      </c>
      <c r="K182" s="504" t="s">
        <v>889</v>
      </c>
      <c r="L182" s="871"/>
      <c r="M182" s="871"/>
      <c r="N182" s="871"/>
      <c r="O182" s="871"/>
      <c r="P182" s="871"/>
      <c r="Q182" s="871"/>
      <c r="R182" s="871"/>
      <c r="S182" s="871"/>
      <c r="T182" s="871"/>
      <c r="U182" s="871"/>
      <c r="V182" s="871"/>
      <c r="W182" s="871"/>
      <c r="X182" s="871"/>
      <c r="Y182" s="871"/>
      <c r="Z182" s="871"/>
      <c r="AA182" s="871"/>
      <c r="AB182" s="871"/>
      <c r="AC182" s="871"/>
      <c r="AD182" s="871"/>
      <c r="AE182" s="871"/>
      <c r="AF182" s="871"/>
      <c r="AG182" s="871"/>
      <c r="AH182" s="505"/>
      <c r="AI182" s="505"/>
      <c r="AJ182" s="505"/>
      <c r="AK182" s="505"/>
      <c r="AL182" s="505"/>
      <c r="AM182" s="505"/>
      <c r="AN182" s="505"/>
      <c r="AO182" s="505"/>
    </row>
    <row r="183" spans="1:41" ht="30">
      <c r="A183" s="513" t="s">
        <v>1091</v>
      </c>
      <c r="B183" s="499" t="s">
        <v>14</v>
      </c>
      <c r="C183" s="500">
        <v>45513</v>
      </c>
      <c r="D183" s="501" t="s">
        <v>9133</v>
      </c>
      <c r="E183" s="501" t="s">
        <v>8971</v>
      </c>
      <c r="F183" s="502"/>
      <c r="G183" s="502"/>
      <c r="H183" s="502" t="s">
        <v>35</v>
      </c>
      <c r="I183" s="502"/>
      <c r="J183" s="503"/>
      <c r="K183" s="504" t="s">
        <v>518</v>
      </c>
      <c r="L183" s="871"/>
      <c r="M183" s="871"/>
      <c r="N183" s="871"/>
      <c r="O183" s="871"/>
      <c r="P183" s="871"/>
      <c r="Q183" s="871"/>
      <c r="R183" s="871"/>
      <c r="S183" s="871"/>
      <c r="T183" s="871"/>
      <c r="U183" s="871"/>
      <c r="V183" s="871"/>
      <c r="W183" s="871"/>
      <c r="X183" s="871"/>
      <c r="Y183" s="871"/>
      <c r="Z183" s="871"/>
      <c r="AA183" s="871"/>
      <c r="AB183" s="871"/>
      <c r="AC183" s="871"/>
      <c r="AD183" s="871"/>
      <c r="AE183" s="871"/>
      <c r="AF183" s="871"/>
      <c r="AG183" s="871"/>
      <c r="AH183" s="505"/>
      <c r="AI183" s="505"/>
      <c r="AJ183" s="505"/>
      <c r="AK183" s="505"/>
      <c r="AL183" s="505"/>
      <c r="AM183" s="505"/>
      <c r="AN183" s="505"/>
      <c r="AO183" s="505"/>
    </row>
    <row r="184" spans="1:41" ht="30">
      <c r="A184" s="513">
        <f t="shared" ref="A184:A218" si="6">A183+1</f>
        <v>83</v>
      </c>
      <c r="B184" s="499" t="s">
        <v>14</v>
      </c>
      <c r="C184" s="500">
        <v>45513</v>
      </c>
      <c r="D184" s="501" t="s">
        <v>9134</v>
      </c>
      <c r="E184" s="501" t="s">
        <v>9027</v>
      </c>
      <c r="F184" s="502"/>
      <c r="G184" s="502" t="s">
        <v>8846</v>
      </c>
      <c r="H184" s="502" t="s">
        <v>3095</v>
      </c>
      <c r="I184" s="502" t="s">
        <v>8794</v>
      </c>
      <c r="J184" s="503"/>
      <c r="K184" s="504" t="s">
        <v>518</v>
      </c>
      <c r="L184" s="871"/>
      <c r="M184" s="871"/>
      <c r="N184" s="871"/>
      <c r="O184" s="871"/>
      <c r="P184" s="871"/>
      <c r="Q184" s="871"/>
      <c r="R184" s="871"/>
      <c r="S184" s="871"/>
      <c r="T184" s="871"/>
      <c r="U184" s="871"/>
      <c r="V184" s="871"/>
      <c r="W184" s="871"/>
      <c r="X184" s="871"/>
      <c r="Y184" s="871"/>
      <c r="Z184" s="871"/>
      <c r="AA184" s="871"/>
      <c r="AB184" s="871"/>
      <c r="AC184" s="871"/>
      <c r="AD184" s="871"/>
      <c r="AE184" s="871"/>
      <c r="AF184" s="871"/>
      <c r="AG184" s="871"/>
      <c r="AH184" s="505"/>
      <c r="AI184" s="505"/>
      <c r="AJ184" s="505"/>
      <c r="AK184" s="505"/>
      <c r="AL184" s="505"/>
      <c r="AM184" s="505"/>
      <c r="AN184" s="505"/>
      <c r="AO184" s="505"/>
    </row>
    <row r="185" spans="1:41">
      <c r="A185" s="513">
        <f t="shared" si="6"/>
        <v>84</v>
      </c>
      <c r="B185" s="499" t="s">
        <v>14</v>
      </c>
      <c r="C185" s="500">
        <v>45513</v>
      </c>
      <c r="D185" s="501" t="s">
        <v>9135</v>
      </c>
      <c r="E185" s="501" t="s">
        <v>9027</v>
      </c>
      <c r="F185" s="502"/>
      <c r="G185" s="502" t="s">
        <v>9119</v>
      </c>
      <c r="H185" s="502" t="s">
        <v>3095</v>
      </c>
      <c r="I185" s="502" t="s">
        <v>8725</v>
      </c>
      <c r="J185" s="503"/>
      <c r="K185" s="504" t="s">
        <v>518</v>
      </c>
      <c r="L185" s="871"/>
      <c r="M185" s="871"/>
      <c r="N185" s="871"/>
      <c r="O185" s="871"/>
      <c r="P185" s="871"/>
      <c r="Q185" s="871"/>
      <c r="R185" s="871"/>
      <c r="S185" s="871"/>
      <c r="T185" s="871"/>
      <c r="U185" s="871"/>
      <c r="V185" s="871"/>
      <c r="W185" s="871"/>
      <c r="X185" s="871"/>
      <c r="Y185" s="871"/>
      <c r="Z185" s="871"/>
      <c r="AA185" s="871"/>
      <c r="AB185" s="871"/>
      <c r="AC185" s="871"/>
      <c r="AD185" s="871"/>
      <c r="AE185" s="871"/>
      <c r="AF185" s="871"/>
      <c r="AG185" s="871"/>
      <c r="AH185" s="505"/>
      <c r="AI185" s="505"/>
      <c r="AJ185" s="505"/>
      <c r="AK185" s="505"/>
      <c r="AL185" s="505"/>
      <c r="AM185" s="505"/>
      <c r="AN185" s="505"/>
      <c r="AO185" s="505"/>
    </row>
    <row r="186" spans="1:41" ht="30">
      <c r="A186" s="513">
        <f t="shared" si="6"/>
        <v>85</v>
      </c>
      <c r="B186" s="499" t="s">
        <v>14</v>
      </c>
      <c r="C186" s="500">
        <v>45513</v>
      </c>
      <c r="D186" s="501" t="s">
        <v>9136</v>
      </c>
      <c r="E186" s="501" t="s">
        <v>9027</v>
      </c>
      <c r="F186" s="502"/>
      <c r="G186" s="502" t="s">
        <v>8846</v>
      </c>
      <c r="H186" s="502" t="s">
        <v>3095</v>
      </c>
      <c r="I186" s="502" t="s">
        <v>8794</v>
      </c>
      <c r="J186" s="503"/>
      <c r="K186" s="504" t="s">
        <v>518</v>
      </c>
      <c r="L186" s="871"/>
      <c r="M186" s="871"/>
      <c r="N186" s="871"/>
      <c r="O186" s="871"/>
      <c r="P186" s="871"/>
      <c r="Q186" s="871"/>
      <c r="R186" s="871"/>
      <c r="S186" s="871"/>
      <c r="T186" s="871"/>
      <c r="U186" s="871"/>
      <c r="V186" s="871"/>
      <c r="W186" s="871"/>
      <c r="X186" s="871"/>
      <c r="Y186" s="871"/>
      <c r="Z186" s="871"/>
      <c r="AA186" s="871"/>
      <c r="AB186" s="871"/>
      <c r="AC186" s="871"/>
      <c r="AD186" s="871"/>
      <c r="AE186" s="871"/>
      <c r="AF186" s="871"/>
      <c r="AG186" s="871"/>
      <c r="AH186" s="505"/>
      <c r="AI186" s="505"/>
      <c r="AJ186" s="505"/>
      <c r="AK186" s="505"/>
      <c r="AL186" s="505"/>
      <c r="AM186" s="505"/>
      <c r="AN186" s="505"/>
      <c r="AO186" s="505"/>
    </row>
    <row r="187" spans="1:41" ht="30">
      <c r="A187" s="513">
        <f t="shared" si="6"/>
        <v>86</v>
      </c>
      <c r="B187" s="499" t="s">
        <v>14</v>
      </c>
      <c r="C187" s="500">
        <v>45513</v>
      </c>
      <c r="D187" s="501" t="s">
        <v>9137</v>
      </c>
      <c r="E187" s="501" t="s">
        <v>9138</v>
      </c>
      <c r="F187" s="502"/>
      <c r="G187" s="502" t="s">
        <v>9119</v>
      </c>
      <c r="H187" s="502" t="s">
        <v>3095</v>
      </c>
      <c r="I187" s="502" t="s">
        <v>8725</v>
      </c>
      <c r="J187" s="503"/>
      <c r="K187" s="504" t="s">
        <v>518</v>
      </c>
      <c r="L187" s="871"/>
      <c r="M187" s="871"/>
      <c r="N187" s="871"/>
      <c r="O187" s="871"/>
      <c r="P187" s="871"/>
      <c r="Q187" s="871"/>
      <c r="R187" s="871"/>
      <c r="S187" s="871"/>
      <c r="T187" s="871"/>
      <c r="U187" s="871"/>
      <c r="V187" s="871"/>
      <c r="W187" s="871"/>
      <c r="X187" s="871"/>
      <c r="Y187" s="871"/>
      <c r="Z187" s="871"/>
      <c r="AA187" s="871"/>
      <c r="AB187" s="871"/>
      <c r="AC187" s="871"/>
      <c r="AD187" s="871"/>
      <c r="AE187" s="871"/>
      <c r="AF187" s="871"/>
      <c r="AG187" s="871"/>
      <c r="AH187" s="505"/>
      <c r="AI187" s="505"/>
      <c r="AJ187" s="505"/>
      <c r="AK187" s="505"/>
      <c r="AL187" s="505"/>
      <c r="AM187" s="505"/>
      <c r="AN187" s="505"/>
      <c r="AO187" s="505"/>
    </row>
    <row r="188" spans="1:41">
      <c r="A188" s="513">
        <f t="shared" si="6"/>
        <v>87</v>
      </c>
      <c r="B188" s="499" t="s">
        <v>14</v>
      </c>
      <c r="C188" s="500">
        <v>45513</v>
      </c>
      <c r="D188" s="501" t="s">
        <v>2264</v>
      </c>
      <c r="E188" s="501" t="s">
        <v>9139</v>
      </c>
      <c r="F188" s="502"/>
      <c r="G188" s="502" t="s">
        <v>9140</v>
      </c>
      <c r="H188" s="502" t="s">
        <v>9017</v>
      </c>
      <c r="I188" s="502" t="s">
        <v>8734</v>
      </c>
      <c r="J188" s="514" t="s">
        <v>9141</v>
      </c>
      <c r="K188" s="504" t="s">
        <v>518</v>
      </c>
      <c r="L188" s="871"/>
      <c r="M188" s="871"/>
      <c r="N188" s="871"/>
      <c r="O188" s="871"/>
      <c r="P188" s="871"/>
      <c r="Q188" s="871"/>
      <c r="R188" s="871"/>
      <c r="S188" s="871"/>
      <c r="T188" s="871"/>
      <c r="U188" s="871"/>
      <c r="V188" s="871"/>
      <c r="W188" s="871"/>
      <c r="X188" s="871"/>
      <c r="Y188" s="871"/>
      <c r="Z188" s="871"/>
      <c r="AA188" s="871"/>
      <c r="AB188" s="871"/>
      <c r="AC188" s="871"/>
      <c r="AD188" s="871"/>
      <c r="AE188" s="871"/>
      <c r="AF188" s="871"/>
      <c r="AG188" s="871"/>
      <c r="AH188" s="505"/>
      <c r="AI188" s="505"/>
      <c r="AJ188" s="505"/>
      <c r="AK188" s="505"/>
      <c r="AL188" s="505"/>
      <c r="AM188" s="505"/>
      <c r="AN188" s="505"/>
      <c r="AO188" s="505"/>
    </row>
    <row r="189" spans="1:41" ht="57">
      <c r="A189" s="513">
        <f t="shared" si="6"/>
        <v>88</v>
      </c>
      <c r="B189" s="499" t="s">
        <v>14</v>
      </c>
      <c r="C189" s="500">
        <v>45517</v>
      </c>
      <c r="D189" s="501" t="s">
        <v>1058</v>
      </c>
      <c r="E189" s="501" t="s">
        <v>4705</v>
      </c>
      <c r="F189" s="502"/>
      <c r="G189" s="502" t="s">
        <v>8765</v>
      </c>
      <c r="H189" s="502" t="s">
        <v>8740</v>
      </c>
      <c r="I189" s="502" t="s">
        <v>8734</v>
      </c>
      <c r="J189" s="514" t="s">
        <v>9142</v>
      </c>
      <c r="K189" s="504" t="s">
        <v>518</v>
      </c>
      <c r="L189" s="871"/>
      <c r="M189" s="871"/>
      <c r="N189" s="871"/>
      <c r="O189" s="871"/>
      <c r="P189" s="871"/>
      <c r="Q189" s="871"/>
      <c r="R189" s="871"/>
      <c r="S189" s="871"/>
      <c r="T189" s="871"/>
      <c r="U189" s="871"/>
      <c r="V189" s="871"/>
      <c r="W189" s="871"/>
      <c r="X189" s="871"/>
      <c r="Y189" s="871"/>
      <c r="Z189" s="871"/>
      <c r="AA189" s="871"/>
      <c r="AB189" s="871"/>
      <c r="AC189" s="871"/>
      <c r="AD189" s="871"/>
      <c r="AE189" s="871"/>
      <c r="AF189" s="871"/>
      <c r="AG189" s="871"/>
      <c r="AH189" s="505"/>
      <c r="AI189" s="505"/>
      <c r="AJ189" s="505"/>
      <c r="AK189" s="505"/>
      <c r="AL189" s="505"/>
      <c r="AM189" s="505"/>
      <c r="AN189" s="505"/>
      <c r="AO189" s="505"/>
    </row>
    <row r="190" spans="1:41" ht="135">
      <c r="A190" s="513">
        <f t="shared" si="6"/>
        <v>89</v>
      </c>
      <c r="B190" s="499" t="s">
        <v>14</v>
      </c>
      <c r="C190" s="500">
        <v>45517</v>
      </c>
      <c r="D190" s="501" t="s">
        <v>9143</v>
      </c>
      <c r="E190" s="501" t="s">
        <v>9144</v>
      </c>
      <c r="F190" s="502"/>
      <c r="G190" s="502" t="s">
        <v>8846</v>
      </c>
      <c r="H190" s="502" t="s">
        <v>35</v>
      </c>
      <c r="I190" s="502" t="s">
        <v>8794</v>
      </c>
      <c r="J190" s="503"/>
      <c r="K190" s="504" t="s">
        <v>518</v>
      </c>
      <c r="L190" s="871"/>
      <c r="M190" s="871"/>
      <c r="N190" s="871"/>
      <c r="O190" s="871"/>
      <c r="P190" s="871"/>
      <c r="Q190" s="871"/>
      <c r="R190" s="871"/>
      <c r="S190" s="871"/>
      <c r="T190" s="871"/>
      <c r="U190" s="871"/>
      <c r="V190" s="871"/>
      <c r="W190" s="871"/>
      <c r="X190" s="871"/>
      <c r="Y190" s="871"/>
      <c r="Z190" s="871"/>
      <c r="AA190" s="871"/>
      <c r="AB190" s="871"/>
      <c r="AC190" s="871"/>
      <c r="AD190" s="871"/>
      <c r="AE190" s="871"/>
      <c r="AF190" s="871"/>
      <c r="AG190" s="871"/>
      <c r="AH190" s="505"/>
      <c r="AI190" s="505"/>
      <c r="AJ190" s="505"/>
      <c r="AK190" s="505"/>
      <c r="AL190" s="505"/>
      <c r="AM190" s="505"/>
      <c r="AN190" s="505"/>
      <c r="AO190" s="505"/>
    </row>
    <row r="191" spans="1:41" ht="75">
      <c r="A191" s="513">
        <f t="shared" si="6"/>
        <v>90</v>
      </c>
      <c r="B191" s="499" t="s">
        <v>14</v>
      </c>
      <c r="C191" s="500">
        <v>45517</v>
      </c>
      <c r="D191" s="501" t="s">
        <v>586</v>
      </c>
      <c r="E191" s="501" t="s">
        <v>9145</v>
      </c>
      <c r="F191" s="502"/>
      <c r="G191" s="502" t="s">
        <v>8880</v>
      </c>
      <c r="H191" s="502" t="s">
        <v>584</v>
      </c>
      <c r="I191" s="502" t="s">
        <v>8725</v>
      </c>
      <c r="J191" s="503"/>
      <c r="K191" s="504" t="s">
        <v>518</v>
      </c>
      <c r="L191" s="871"/>
      <c r="M191" s="871"/>
      <c r="N191" s="871"/>
      <c r="O191" s="871"/>
      <c r="P191" s="871"/>
      <c r="Q191" s="871"/>
      <c r="R191" s="871"/>
      <c r="S191" s="871"/>
      <c r="T191" s="871"/>
      <c r="U191" s="871"/>
      <c r="V191" s="871"/>
      <c r="W191" s="871"/>
      <c r="X191" s="871"/>
      <c r="Y191" s="871"/>
      <c r="Z191" s="871"/>
      <c r="AA191" s="871"/>
      <c r="AB191" s="871"/>
      <c r="AC191" s="871"/>
      <c r="AD191" s="871"/>
      <c r="AE191" s="871"/>
      <c r="AF191" s="871"/>
      <c r="AG191" s="871"/>
      <c r="AH191" s="505"/>
      <c r="AI191" s="505"/>
      <c r="AJ191" s="505"/>
      <c r="AK191" s="505"/>
      <c r="AL191" s="505"/>
      <c r="AM191" s="505"/>
      <c r="AN191" s="505"/>
      <c r="AO191" s="505"/>
    </row>
    <row r="192" spans="1:41" ht="90">
      <c r="A192" s="513">
        <f t="shared" si="6"/>
        <v>91</v>
      </c>
      <c r="B192" s="499" t="s">
        <v>14</v>
      </c>
      <c r="C192" s="500">
        <v>45520</v>
      </c>
      <c r="D192" s="501" t="s">
        <v>9146</v>
      </c>
      <c r="E192" s="501" t="s">
        <v>9147</v>
      </c>
      <c r="F192" s="502"/>
      <c r="G192" s="502" t="s">
        <v>8760</v>
      </c>
      <c r="H192" s="502" t="s">
        <v>1028</v>
      </c>
      <c r="I192" s="502" t="s">
        <v>8761</v>
      </c>
      <c r="J192" s="515" t="s">
        <v>8987</v>
      </c>
      <c r="K192" s="504" t="s">
        <v>518</v>
      </c>
      <c r="L192" s="871"/>
      <c r="M192" s="871"/>
      <c r="N192" s="871"/>
      <c r="O192" s="871"/>
      <c r="P192" s="871"/>
      <c r="Q192" s="871"/>
      <c r="R192" s="871"/>
      <c r="S192" s="871"/>
      <c r="T192" s="871"/>
      <c r="U192" s="871"/>
      <c r="V192" s="871"/>
      <c r="W192" s="871"/>
      <c r="X192" s="871"/>
      <c r="Y192" s="871"/>
      <c r="Z192" s="871"/>
      <c r="AA192" s="871"/>
      <c r="AB192" s="871"/>
      <c r="AC192" s="871"/>
      <c r="AD192" s="871"/>
      <c r="AE192" s="871"/>
      <c r="AF192" s="871"/>
      <c r="AG192" s="871"/>
      <c r="AH192" s="505"/>
      <c r="AI192" s="505"/>
      <c r="AJ192" s="505"/>
      <c r="AK192" s="505"/>
      <c r="AL192" s="505"/>
      <c r="AM192" s="505"/>
      <c r="AN192" s="505"/>
      <c r="AO192" s="505"/>
    </row>
    <row r="193" spans="1:41" ht="45">
      <c r="A193" s="513">
        <f t="shared" si="6"/>
        <v>92</v>
      </c>
      <c r="B193" s="499" t="s">
        <v>14</v>
      </c>
      <c r="C193" s="500">
        <v>45539</v>
      </c>
      <c r="D193" s="501" t="s">
        <v>9148</v>
      </c>
      <c r="E193" s="501" t="s">
        <v>9149</v>
      </c>
      <c r="F193" s="502"/>
      <c r="G193" s="502" t="s">
        <v>8982</v>
      </c>
      <c r="H193" s="502" t="s">
        <v>1028</v>
      </c>
      <c r="I193" s="502" t="s">
        <v>8823</v>
      </c>
      <c r="J193" s="514" t="s">
        <v>9150</v>
      </c>
      <c r="K193" s="504" t="s">
        <v>518</v>
      </c>
      <c r="L193" s="871"/>
      <c r="M193" s="871"/>
      <c r="N193" s="871"/>
      <c r="O193" s="871"/>
      <c r="P193" s="871"/>
      <c r="Q193" s="871"/>
      <c r="R193" s="871"/>
      <c r="S193" s="871"/>
      <c r="T193" s="871"/>
      <c r="U193" s="871"/>
      <c r="V193" s="871"/>
      <c r="W193" s="871"/>
      <c r="X193" s="871"/>
      <c r="Y193" s="871"/>
      <c r="Z193" s="871"/>
      <c r="AA193" s="871"/>
      <c r="AB193" s="871"/>
      <c r="AC193" s="871"/>
      <c r="AD193" s="871"/>
      <c r="AE193" s="871"/>
      <c r="AF193" s="871"/>
      <c r="AG193" s="871"/>
      <c r="AH193" s="505"/>
      <c r="AI193" s="505"/>
      <c r="AJ193" s="505"/>
      <c r="AK193" s="505"/>
      <c r="AL193" s="505"/>
      <c r="AM193" s="505"/>
      <c r="AN193" s="505"/>
      <c r="AO193" s="505"/>
    </row>
    <row r="194" spans="1:41" ht="45">
      <c r="A194" s="513">
        <f t="shared" si="6"/>
        <v>93</v>
      </c>
      <c r="B194" s="499" t="s">
        <v>14</v>
      </c>
      <c r="C194" s="500">
        <v>45539</v>
      </c>
      <c r="D194" s="501" t="s">
        <v>9151</v>
      </c>
      <c r="E194" s="501" t="s">
        <v>647</v>
      </c>
      <c r="F194" s="502"/>
      <c r="G194" s="502" t="s">
        <v>8880</v>
      </c>
      <c r="H194" s="502" t="s">
        <v>649</v>
      </c>
      <c r="I194" s="502" t="s">
        <v>8725</v>
      </c>
      <c r="J194" s="503"/>
      <c r="K194" s="504" t="s">
        <v>518</v>
      </c>
      <c r="L194" s="871"/>
      <c r="M194" s="871"/>
      <c r="N194" s="871"/>
      <c r="O194" s="871"/>
      <c r="P194" s="871"/>
      <c r="Q194" s="871"/>
      <c r="R194" s="871"/>
      <c r="S194" s="871"/>
      <c r="T194" s="871"/>
      <c r="U194" s="871"/>
      <c r="V194" s="871"/>
      <c r="W194" s="871"/>
      <c r="X194" s="871"/>
      <c r="Y194" s="871"/>
      <c r="Z194" s="871"/>
      <c r="AA194" s="871"/>
      <c r="AB194" s="871"/>
      <c r="AC194" s="871"/>
      <c r="AD194" s="871"/>
      <c r="AE194" s="871"/>
      <c r="AF194" s="871"/>
      <c r="AG194" s="871"/>
      <c r="AH194" s="505"/>
      <c r="AI194" s="505"/>
      <c r="AJ194" s="505"/>
      <c r="AK194" s="505"/>
      <c r="AL194" s="505"/>
      <c r="AM194" s="505"/>
      <c r="AN194" s="505"/>
      <c r="AO194" s="505"/>
    </row>
    <row r="195" spans="1:41" ht="45">
      <c r="A195" s="513">
        <f t="shared" si="6"/>
        <v>94</v>
      </c>
      <c r="B195" s="499" t="s">
        <v>14</v>
      </c>
      <c r="C195" s="500">
        <v>45539</v>
      </c>
      <c r="D195" s="501" t="s">
        <v>9152</v>
      </c>
      <c r="E195" s="501" t="s">
        <v>647</v>
      </c>
      <c r="F195" s="502"/>
      <c r="G195" s="502" t="s">
        <v>8880</v>
      </c>
      <c r="H195" s="502" t="s">
        <v>649</v>
      </c>
      <c r="I195" s="502" t="s">
        <v>8725</v>
      </c>
      <c r="J195" s="503"/>
      <c r="K195" s="504" t="s">
        <v>518</v>
      </c>
      <c r="L195" s="871"/>
      <c r="M195" s="871"/>
      <c r="N195" s="871"/>
      <c r="O195" s="871"/>
      <c r="P195" s="871"/>
      <c r="Q195" s="871"/>
      <c r="R195" s="871"/>
      <c r="S195" s="871"/>
      <c r="T195" s="871"/>
      <c r="U195" s="871"/>
      <c r="V195" s="871"/>
      <c r="W195" s="871"/>
      <c r="X195" s="871"/>
      <c r="Y195" s="871"/>
      <c r="Z195" s="871"/>
      <c r="AA195" s="871"/>
      <c r="AB195" s="871"/>
      <c r="AC195" s="871"/>
      <c r="AD195" s="871"/>
      <c r="AE195" s="871"/>
      <c r="AF195" s="871"/>
      <c r="AG195" s="871"/>
      <c r="AH195" s="505"/>
      <c r="AI195" s="505"/>
      <c r="AJ195" s="505"/>
      <c r="AK195" s="505"/>
      <c r="AL195" s="505"/>
      <c r="AM195" s="505"/>
      <c r="AN195" s="505"/>
      <c r="AO195" s="505"/>
    </row>
    <row r="196" spans="1:41" ht="60">
      <c r="A196" s="513">
        <f t="shared" si="6"/>
        <v>95</v>
      </c>
      <c r="B196" s="499" t="s">
        <v>14</v>
      </c>
      <c r="C196" s="500">
        <v>45539</v>
      </c>
      <c r="D196" s="501" t="s">
        <v>9153</v>
      </c>
      <c r="E196" s="501" t="s">
        <v>647</v>
      </c>
      <c r="F196" s="502"/>
      <c r="G196" s="502"/>
      <c r="H196" s="502" t="s">
        <v>649</v>
      </c>
      <c r="I196" s="502"/>
      <c r="J196" s="503"/>
      <c r="K196" s="504" t="s">
        <v>518</v>
      </c>
      <c r="L196" s="871"/>
      <c r="M196" s="871"/>
      <c r="N196" s="871"/>
      <c r="O196" s="871"/>
      <c r="P196" s="871"/>
      <c r="Q196" s="871"/>
      <c r="R196" s="871"/>
      <c r="S196" s="871"/>
      <c r="T196" s="871"/>
      <c r="U196" s="871"/>
      <c r="V196" s="871"/>
      <c r="W196" s="871"/>
      <c r="X196" s="871"/>
      <c r="Y196" s="871"/>
      <c r="Z196" s="871"/>
      <c r="AA196" s="871"/>
      <c r="AB196" s="871"/>
      <c r="AC196" s="871"/>
      <c r="AD196" s="871"/>
      <c r="AE196" s="871"/>
      <c r="AF196" s="871"/>
      <c r="AG196" s="871"/>
      <c r="AH196" s="505"/>
      <c r="AI196" s="505"/>
      <c r="AJ196" s="505"/>
      <c r="AK196" s="505"/>
      <c r="AL196" s="505"/>
      <c r="AM196" s="505"/>
      <c r="AN196" s="505"/>
      <c r="AO196" s="505"/>
    </row>
    <row r="197" spans="1:41" ht="45">
      <c r="A197" s="513">
        <f t="shared" si="6"/>
        <v>96</v>
      </c>
      <c r="B197" s="499" t="s">
        <v>14</v>
      </c>
      <c r="C197" s="500">
        <v>45539</v>
      </c>
      <c r="D197" s="501" t="s">
        <v>9154</v>
      </c>
      <c r="E197" s="501" t="s">
        <v>647</v>
      </c>
      <c r="F197" s="502"/>
      <c r="G197" s="502"/>
      <c r="H197" s="502" t="s">
        <v>649</v>
      </c>
      <c r="I197" s="502"/>
      <c r="J197" s="503"/>
      <c r="K197" s="504" t="s">
        <v>518</v>
      </c>
      <c r="L197" s="871"/>
      <c r="M197" s="871"/>
      <c r="N197" s="871"/>
      <c r="O197" s="871"/>
      <c r="P197" s="871"/>
      <c r="Q197" s="871"/>
      <c r="R197" s="871"/>
      <c r="S197" s="871"/>
      <c r="T197" s="871"/>
      <c r="U197" s="871"/>
      <c r="V197" s="871"/>
      <c r="W197" s="871"/>
      <c r="X197" s="871"/>
      <c r="Y197" s="871"/>
      <c r="Z197" s="871"/>
      <c r="AA197" s="871"/>
      <c r="AB197" s="871"/>
      <c r="AC197" s="871"/>
      <c r="AD197" s="871"/>
      <c r="AE197" s="871"/>
      <c r="AF197" s="871"/>
      <c r="AG197" s="871"/>
      <c r="AH197" s="505"/>
      <c r="AI197" s="505"/>
      <c r="AJ197" s="505"/>
      <c r="AK197" s="505"/>
      <c r="AL197" s="505"/>
      <c r="AM197" s="505"/>
      <c r="AN197" s="505"/>
      <c r="AO197" s="505"/>
    </row>
    <row r="198" spans="1:41" ht="45">
      <c r="A198" s="513">
        <f t="shared" si="6"/>
        <v>97</v>
      </c>
      <c r="B198" s="499" t="s">
        <v>14</v>
      </c>
      <c r="C198" s="500">
        <v>45539</v>
      </c>
      <c r="D198" s="501" t="s">
        <v>9007</v>
      </c>
      <c r="E198" s="501" t="s">
        <v>8814</v>
      </c>
      <c r="F198" s="502"/>
      <c r="G198" s="502" t="s">
        <v>8909</v>
      </c>
      <c r="H198" s="502" t="s">
        <v>649</v>
      </c>
      <c r="I198" s="502" t="s">
        <v>8725</v>
      </c>
      <c r="J198" s="514" t="s">
        <v>9008</v>
      </c>
      <c r="K198" s="504" t="s">
        <v>518</v>
      </c>
      <c r="L198" s="871"/>
      <c r="M198" s="871"/>
      <c r="N198" s="871"/>
      <c r="O198" s="871"/>
      <c r="P198" s="871"/>
      <c r="Q198" s="871"/>
      <c r="R198" s="871"/>
      <c r="S198" s="871"/>
      <c r="T198" s="871"/>
      <c r="U198" s="871"/>
      <c r="V198" s="871"/>
      <c r="W198" s="871"/>
      <c r="X198" s="871"/>
      <c r="Y198" s="871"/>
      <c r="Z198" s="871"/>
      <c r="AA198" s="871"/>
      <c r="AB198" s="871"/>
      <c r="AC198" s="871"/>
      <c r="AD198" s="871"/>
      <c r="AE198" s="871"/>
      <c r="AF198" s="871"/>
      <c r="AG198" s="871"/>
      <c r="AH198" s="505"/>
      <c r="AI198" s="505"/>
      <c r="AJ198" s="505"/>
      <c r="AK198" s="505"/>
      <c r="AL198" s="505"/>
      <c r="AM198" s="505"/>
      <c r="AN198" s="505"/>
      <c r="AO198" s="505"/>
    </row>
    <row r="199" spans="1:41" ht="30">
      <c r="A199" s="513">
        <f t="shared" si="6"/>
        <v>98</v>
      </c>
      <c r="B199" s="499" t="s">
        <v>14</v>
      </c>
      <c r="C199" s="500">
        <v>45539</v>
      </c>
      <c r="D199" s="501" t="s">
        <v>9130</v>
      </c>
      <c r="E199" s="501" t="s">
        <v>9155</v>
      </c>
      <c r="F199" s="502"/>
      <c r="G199" s="502"/>
      <c r="H199" s="502" t="s">
        <v>1028</v>
      </c>
      <c r="I199" s="502"/>
      <c r="J199" s="514" t="s">
        <v>9132</v>
      </c>
      <c r="K199" s="504" t="s">
        <v>518</v>
      </c>
      <c r="L199" s="871"/>
      <c r="M199" s="871"/>
      <c r="N199" s="871"/>
      <c r="O199" s="871"/>
      <c r="P199" s="871"/>
      <c r="Q199" s="871"/>
      <c r="R199" s="871"/>
      <c r="S199" s="871"/>
      <c r="T199" s="871"/>
      <c r="U199" s="871"/>
      <c r="V199" s="871"/>
      <c r="W199" s="871"/>
      <c r="X199" s="871"/>
      <c r="Y199" s="871"/>
      <c r="Z199" s="871"/>
      <c r="AA199" s="871"/>
      <c r="AB199" s="871"/>
      <c r="AC199" s="871"/>
      <c r="AD199" s="871"/>
      <c r="AE199" s="871"/>
      <c r="AF199" s="871"/>
      <c r="AG199" s="871"/>
      <c r="AH199" s="505"/>
      <c r="AI199" s="505"/>
      <c r="AJ199" s="505"/>
      <c r="AK199" s="505"/>
      <c r="AL199" s="505"/>
      <c r="AM199" s="505"/>
      <c r="AN199" s="505"/>
      <c r="AO199" s="505"/>
    </row>
    <row r="200" spans="1:41" ht="105">
      <c r="A200" s="513">
        <f t="shared" si="6"/>
        <v>99</v>
      </c>
      <c r="B200" s="499" t="s">
        <v>14</v>
      </c>
      <c r="C200" s="500">
        <v>45539</v>
      </c>
      <c r="D200" s="501" t="s">
        <v>9156</v>
      </c>
      <c r="E200" s="501" t="s">
        <v>9157</v>
      </c>
      <c r="F200" s="502"/>
      <c r="G200" s="502" t="s">
        <v>9016</v>
      </c>
      <c r="H200" s="502" t="s">
        <v>35</v>
      </c>
      <c r="I200" s="502" t="s">
        <v>8823</v>
      </c>
      <c r="J200" s="514" t="s">
        <v>9018</v>
      </c>
      <c r="K200" s="504" t="s">
        <v>518</v>
      </c>
      <c r="L200" s="871"/>
      <c r="M200" s="871"/>
      <c r="N200" s="871"/>
      <c r="O200" s="871"/>
      <c r="P200" s="871"/>
      <c r="Q200" s="871"/>
      <c r="R200" s="871"/>
      <c r="S200" s="871"/>
      <c r="T200" s="871"/>
      <c r="U200" s="871"/>
      <c r="V200" s="871"/>
      <c r="W200" s="871"/>
      <c r="X200" s="871"/>
      <c r="Y200" s="871"/>
      <c r="Z200" s="871"/>
      <c r="AA200" s="871"/>
      <c r="AB200" s="871"/>
      <c r="AC200" s="871"/>
      <c r="AD200" s="871"/>
      <c r="AE200" s="871"/>
      <c r="AF200" s="871"/>
      <c r="AG200" s="871"/>
      <c r="AH200" s="505"/>
      <c r="AI200" s="505"/>
      <c r="AJ200" s="505"/>
      <c r="AK200" s="505"/>
      <c r="AL200" s="505"/>
      <c r="AM200" s="505"/>
      <c r="AN200" s="505"/>
      <c r="AO200" s="505"/>
    </row>
    <row r="201" spans="1:41" ht="30">
      <c r="A201" s="513">
        <f t="shared" si="6"/>
        <v>100</v>
      </c>
      <c r="B201" s="499" t="s">
        <v>14</v>
      </c>
      <c r="C201" s="500">
        <v>45539</v>
      </c>
      <c r="D201" s="501" t="s">
        <v>9158</v>
      </c>
      <c r="E201" s="501" t="s">
        <v>9159</v>
      </c>
      <c r="F201" s="502"/>
      <c r="G201" s="502" t="s">
        <v>9119</v>
      </c>
      <c r="H201" s="502" t="s">
        <v>584</v>
      </c>
      <c r="I201" s="502" t="s">
        <v>8725</v>
      </c>
      <c r="J201" s="503"/>
      <c r="K201" s="504" t="s">
        <v>518</v>
      </c>
      <c r="L201" s="871"/>
      <c r="M201" s="871"/>
      <c r="N201" s="871"/>
      <c r="O201" s="871"/>
      <c r="P201" s="871"/>
      <c r="Q201" s="871"/>
      <c r="R201" s="871"/>
      <c r="S201" s="871"/>
      <c r="T201" s="871"/>
      <c r="U201" s="871"/>
      <c r="V201" s="871"/>
      <c r="W201" s="871"/>
      <c r="X201" s="871"/>
      <c r="Y201" s="871"/>
      <c r="Z201" s="871"/>
      <c r="AA201" s="871"/>
      <c r="AB201" s="871"/>
      <c r="AC201" s="871"/>
      <c r="AD201" s="871"/>
      <c r="AE201" s="871"/>
      <c r="AF201" s="871"/>
      <c r="AG201" s="871"/>
      <c r="AH201" s="505"/>
      <c r="AI201" s="505"/>
      <c r="AJ201" s="505"/>
      <c r="AK201" s="505"/>
      <c r="AL201" s="505"/>
      <c r="AM201" s="505"/>
      <c r="AN201" s="505"/>
      <c r="AO201" s="505"/>
    </row>
    <row r="202" spans="1:41" ht="45">
      <c r="A202" s="513">
        <f t="shared" si="6"/>
        <v>101</v>
      </c>
      <c r="B202" s="499" t="s">
        <v>14</v>
      </c>
      <c r="C202" s="500">
        <v>45539</v>
      </c>
      <c r="D202" s="501" t="s">
        <v>9160</v>
      </c>
      <c r="E202" s="501" t="s">
        <v>9161</v>
      </c>
      <c r="F202" s="502"/>
      <c r="G202" s="502" t="s">
        <v>8775</v>
      </c>
      <c r="H202" s="502" t="s">
        <v>35</v>
      </c>
      <c r="I202" s="502" t="s">
        <v>8734</v>
      </c>
      <c r="J202" s="514" t="s">
        <v>9162</v>
      </c>
      <c r="K202" s="504" t="s">
        <v>518</v>
      </c>
      <c r="L202" s="871"/>
      <c r="M202" s="871"/>
      <c r="N202" s="871"/>
      <c r="O202" s="871"/>
      <c r="P202" s="871"/>
      <c r="Q202" s="871"/>
      <c r="R202" s="871"/>
      <c r="S202" s="871"/>
      <c r="T202" s="871"/>
      <c r="U202" s="871"/>
      <c r="V202" s="871"/>
      <c r="W202" s="871"/>
      <c r="X202" s="871"/>
      <c r="Y202" s="871"/>
      <c r="Z202" s="871"/>
      <c r="AA202" s="871"/>
      <c r="AB202" s="871"/>
      <c r="AC202" s="871"/>
      <c r="AD202" s="871"/>
      <c r="AE202" s="871"/>
      <c r="AF202" s="871"/>
      <c r="AG202" s="871"/>
      <c r="AH202" s="505"/>
      <c r="AI202" s="505"/>
      <c r="AJ202" s="505"/>
      <c r="AK202" s="505"/>
      <c r="AL202" s="505"/>
      <c r="AM202" s="505"/>
      <c r="AN202" s="505"/>
      <c r="AO202" s="505"/>
    </row>
    <row r="203" spans="1:41">
      <c r="A203" s="513">
        <f t="shared" si="6"/>
        <v>102</v>
      </c>
      <c r="B203" s="499" t="s">
        <v>14</v>
      </c>
      <c r="C203" s="500">
        <v>45539</v>
      </c>
      <c r="D203" s="501" t="s">
        <v>9163</v>
      </c>
      <c r="E203" s="501" t="s">
        <v>9144</v>
      </c>
      <c r="F203" s="502"/>
      <c r="G203" s="502" t="s">
        <v>8880</v>
      </c>
      <c r="H203" s="502" t="s">
        <v>35</v>
      </c>
      <c r="I203" s="502" t="s">
        <v>8725</v>
      </c>
      <c r="J203" s="503"/>
      <c r="K203" s="504" t="s">
        <v>518</v>
      </c>
      <c r="L203" s="871"/>
      <c r="M203" s="871"/>
      <c r="N203" s="871"/>
      <c r="O203" s="871"/>
      <c r="P203" s="871"/>
      <c r="Q203" s="871"/>
      <c r="R203" s="871"/>
      <c r="S203" s="871"/>
      <c r="T203" s="871"/>
      <c r="U203" s="871"/>
      <c r="V203" s="871"/>
      <c r="W203" s="871"/>
      <c r="X203" s="871"/>
      <c r="Y203" s="871"/>
      <c r="Z203" s="871"/>
      <c r="AA203" s="871"/>
      <c r="AB203" s="871"/>
      <c r="AC203" s="871"/>
      <c r="AD203" s="871"/>
      <c r="AE203" s="871"/>
      <c r="AF203" s="871"/>
      <c r="AG203" s="871"/>
      <c r="AH203" s="505"/>
      <c r="AI203" s="505"/>
      <c r="AJ203" s="505"/>
      <c r="AK203" s="505"/>
      <c r="AL203" s="505"/>
      <c r="AM203" s="505"/>
      <c r="AN203" s="505"/>
      <c r="AO203" s="505"/>
    </row>
    <row r="204" spans="1:41" ht="75">
      <c r="A204" s="513">
        <f t="shared" si="6"/>
        <v>103</v>
      </c>
      <c r="B204" s="499" t="s">
        <v>14</v>
      </c>
      <c r="C204" s="500">
        <v>45553</v>
      </c>
      <c r="D204" s="501" t="s">
        <v>250</v>
      </c>
      <c r="E204" s="501" t="s">
        <v>9164</v>
      </c>
      <c r="F204" s="502"/>
      <c r="G204" s="502" t="s">
        <v>9165</v>
      </c>
      <c r="H204" s="502" t="s">
        <v>8740</v>
      </c>
      <c r="I204" s="502" t="s">
        <v>8725</v>
      </c>
      <c r="J204" s="514" t="s">
        <v>9166</v>
      </c>
      <c r="K204" s="504" t="s">
        <v>518</v>
      </c>
      <c r="L204" s="871"/>
      <c r="M204" s="871"/>
      <c r="N204" s="871"/>
      <c r="O204" s="871"/>
      <c r="P204" s="871"/>
      <c r="Q204" s="871"/>
      <c r="R204" s="871"/>
      <c r="S204" s="871"/>
      <c r="T204" s="871"/>
      <c r="U204" s="871"/>
      <c r="V204" s="871"/>
      <c r="W204" s="871"/>
      <c r="X204" s="871"/>
      <c r="Y204" s="871"/>
      <c r="Z204" s="871"/>
      <c r="AA204" s="871"/>
      <c r="AB204" s="871"/>
      <c r="AC204" s="871"/>
      <c r="AD204" s="871"/>
      <c r="AE204" s="871"/>
      <c r="AF204" s="871"/>
      <c r="AG204" s="871"/>
      <c r="AH204" s="505"/>
      <c r="AI204" s="505"/>
      <c r="AJ204" s="505"/>
      <c r="AK204" s="505"/>
      <c r="AL204" s="505"/>
      <c r="AM204" s="505"/>
      <c r="AN204" s="505"/>
      <c r="AO204" s="505"/>
    </row>
    <row r="205" spans="1:41" ht="45">
      <c r="A205" s="513">
        <f t="shared" si="6"/>
        <v>104</v>
      </c>
      <c r="B205" s="499" t="s">
        <v>14</v>
      </c>
      <c r="C205" s="500">
        <v>45554</v>
      </c>
      <c r="D205" s="501" t="s">
        <v>9167</v>
      </c>
      <c r="E205" s="501" t="s">
        <v>9168</v>
      </c>
      <c r="F205" s="502"/>
      <c r="G205" s="502" t="s">
        <v>8808</v>
      </c>
      <c r="H205" s="502" t="s">
        <v>649</v>
      </c>
      <c r="I205" s="502" t="s">
        <v>8725</v>
      </c>
      <c r="J205" s="503"/>
      <c r="K205" s="504" t="s">
        <v>518</v>
      </c>
      <c r="L205" s="871"/>
      <c r="M205" s="871"/>
      <c r="N205" s="871"/>
      <c r="O205" s="871"/>
      <c r="P205" s="871"/>
      <c r="Q205" s="871"/>
      <c r="R205" s="871"/>
      <c r="S205" s="871"/>
      <c r="T205" s="871"/>
      <c r="U205" s="871"/>
      <c r="V205" s="871"/>
      <c r="W205" s="871"/>
      <c r="X205" s="871"/>
      <c r="Y205" s="871"/>
      <c r="Z205" s="871"/>
      <c r="AA205" s="871"/>
      <c r="AB205" s="871"/>
      <c r="AC205" s="871"/>
      <c r="AD205" s="871"/>
      <c r="AE205" s="871"/>
      <c r="AF205" s="871"/>
      <c r="AG205" s="871"/>
      <c r="AH205" s="505"/>
      <c r="AI205" s="505"/>
      <c r="AJ205" s="505"/>
      <c r="AK205" s="505"/>
      <c r="AL205" s="505"/>
      <c r="AM205" s="505"/>
      <c r="AN205" s="505"/>
      <c r="AO205" s="505"/>
    </row>
    <row r="206" spans="1:41" ht="30">
      <c r="A206" s="513">
        <f t="shared" si="6"/>
        <v>105</v>
      </c>
      <c r="B206" s="499" t="s">
        <v>14</v>
      </c>
      <c r="C206" s="500">
        <v>45554</v>
      </c>
      <c r="D206" s="501" t="s">
        <v>9169</v>
      </c>
      <c r="E206" s="501" t="s">
        <v>9170</v>
      </c>
      <c r="F206" s="502"/>
      <c r="G206" s="502" t="s">
        <v>8839</v>
      </c>
      <c r="H206" s="502" t="s">
        <v>8740</v>
      </c>
      <c r="I206" s="502" t="s">
        <v>8725</v>
      </c>
      <c r="J206" s="503"/>
      <c r="K206" s="504" t="s">
        <v>518</v>
      </c>
      <c r="L206" s="871"/>
      <c r="M206" s="871"/>
      <c r="N206" s="871"/>
      <c r="O206" s="871"/>
      <c r="P206" s="871"/>
      <c r="Q206" s="871"/>
      <c r="R206" s="871"/>
      <c r="S206" s="871"/>
      <c r="T206" s="871"/>
      <c r="U206" s="871"/>
      <c r="V206" s="871"/>
      <c r="W206" s="871"/>
      <c r="X206" s="871"/>
      <c r="Y206" s="871"/>
      <c r="Z206" s="871"/>
      <c r="AA206" s="871"/>
      <c r="AB206" s="871"/>
      <c r="AC206" s="871"/>
      <c r="AD206" s="871"/>
      <c r="AE206" s="871"/>
      <c r="AF206" s="871"/>
      <c r="AG206" s="871"/>
      <c r="AH206" s="505"/>
      <c r="AI206" s="505"/>
      <c r="AJ206" s="505"/>
      <c r="AK206" s="505"/>
      <c r="AL206" s="505"/>
      <c r="AM206" s="505"/>
      <c r="AN206" s="505"/>
      <c r="AO206" s="505"/>
    </row>
    <row r="207" spans="1:41">
      <c r="A207" s="513">
        <f t="shared" si="6"/>
        <v>106</v>
      </c>
      <c r="B207" s="499" t="s">
        <v>14</v>
      </c>
      <c r="C207" s="500">
        <v>45559</v>
      </c>
      <c r="D207" s="501" t="s">
        <v>9171</v>
      </c>
      <c r="E207" s="501" t="s">
        <v>3425</v>
      </c>
      <c r="F207" s="502"/>
      <c r="G207" s="502" t="s">
        <v>8909</v>
      </c>
      <c r="H207" s="502" t="s">
        <v>25</v>
      </c>
      <c r="I207" s="502" t="s">
        <v>8725</v>
      </c>
      <c r="J207" s="514" t="s">
        <v>9166</v>
      </c>
      <c r="K207" s="504" t="s">
        <v>518</v>
      </c>
      <c r="L207" s="871"/>
      <c r="M207" s="871"/>
      <c r="N207" s="871"/>
      <c r="O207" s="871"/>
      <c r="P207" s="871"/>
      <c r="Q207" s="871"/>
      <c r="R207" s="871"/>
      <c r="S207" s="871"/>
      <c r="T207" s="871"/>
      <c r="U207" s="871"/>
      <c r="V207" s="871"/>
      <c r="W207" s="871"/>
      <c r="X207" s="871"/>
      <c r="Y207" s="871"/>
      <c r="Z207" s="871"/>
      <c r="AA207" s="871"/>
      <c r="AB207" s="871"/>
      <c r="AC207" s="871"/>
      <c r="AD207" s="871"/>
      <c r="AE207" s="871"/>
      <c r="AF207" s="871"/>
      <c r="AG207" s="871"/>
      <c r="AH207" s="505"/>
      <c r="AI207" s="505"/>
      <c r="AJ207" s="505"/>
      <c r="AK207" s="505"/>
      <c r="AL207" s="505"/>
      <c r="AM207" s="505"/>
      <c r="AN207" s="505"/>
      <c r="AO207" s="505"/>
    </row>
    <row r="208" spans="1:41" ht="87.75" customHeight="1">
      <c r="A208" s="513">
        <f t="shared" si="6"/>
        <v>107</v>
      </c>
      <c r="B208" s="499" t="s">
        <v>14</v>
      </c>
      <c r="C208" s="500">
        <v>45559</v>
      </c>
      <c r="D208" s="501" t="s">
        <v>9172</v>
      </c>
      <c r="E208" s="501" t="s">
        <v>9173</v>
      </c>
      <c r="F208" s="502"/>
      <c r="G208" s="502" t="s">
        <v>9174</v>
      </c>
      <c r="H208" s="502" t="s">
        <v>8740</v>
      </c>
      <c r="I208" s="502" t="s">
        <v>8823</v>
      </c>
      <c r="J208" s="518" t="s">
        <v>9175</v>
      </c>
      <c r="K208" s="504" t="s">
        <v>518</v>
      </c>
      <c r="L208" s="871"/>
      <c r="M208" s="871"/>
      <c r="N208" s="871"/>
      <c r="O208" s="871"/>
      <c r="P208" s="871"/>
      <c r="Q208" s="871"/>
      <c r="R208" s="871"/>
      <c r="S208" s="871"/>
      <c r="T208" s="871"/>
      <c r="U208" s="871"/>
      <c r="V208" s="871"/>
      <c r="W208" s="871"/>
      <c r="X208" s="871"/>
      <c r="Y208" s="871"/>
      <c r="Z208" s="871"/>
      <c r="AA208" s="871"/>
      <c r="AB208" s="871"/>
      <c r="AC208" s="871"/>
      <c r="AD208" s="871"/>
      <c r="AE208" s="871"/>
      <c r="AF208" s="871"/>
      <c r="AG208" s="871"/>
      <c r="AH208" s="505"/>
      <c r="AI208" s="505"/>
      <c r="AJ208" s="505"/>
      <c r="AK208" s="505"/>
      <c r="AL208" s="505"/>
      <c r="AM208" s="505"/>
      <c r="AN208" s="505"/>
      <c r="AO208" s="505"/>
    </row>
    <row r="209" spans="1:41" ht="30">
      <c r="A209" s="513">
        <f t="shared" si="6"/>
        <v>108</v>
      </c>
      <c r="B209" s="499" t="s">
        <v>14</v>
      </c>
      <c r="C209" s="500">
        <v>45559</v>
      </c>
      <c r="D209" s="501" t="s">
        <v>250</v>
      </c>
      <c r="E209" s="501" t="s">
        <v>9176</v>
      </c>
      <c r="F209" s="502"/>
      <c r="G209" s="502" t="s">
        <v>8839</v>
      </c>
      <c r="H209" s="502" t="s">
        <v>8740</v>
      </c>
      <c r="I209" s="502" t="s">
        <v>8725</v>
      </c>
      <c r="J209" s="503"/>
      <c r="K209" s="504" t="s">
        <v>518</v>
      </c>
      <c r="L209" s="871"/>
      <c r="M209" s="871"/>
      <c r="N209" s="871"/>
      <c r="O209" s="871"/>
      <c r="P209" s="871"/>
      <c r="Q209" s="871"/>
      <c r="R209" s="871"/>
      <c r="S209" s="871"/>
      <c r="T209" s="871"/>
      <c r="U209" s="871"/>
      <c r="V209" s="871"/>
      <c r="W209" s="871"/>
      <c r="X209" s="871"/>
      <c r="Y209" s="871"/>
      <c r="Z209" s="871"/>
      <c r="AA209" s="871"/>
      <c r="AB209" s="871"/>
      <c r="AC209" s="871"/>
      <c r="AD209" s="871"/>
      <c r="AE209" s="871"/>
      <c r="AF209" s="871"/>
      <c r="AG209" s="871"/>
      <c r="AH209" s="505"/>
      <c r="AI209" s="505"/>
      <c r="AJ209" s="505"/>
      <c r="AK209" s="505"/>
      <c r="AL209" s="505"/>
      <c r="AM209" s="505"/>
      <c r="AN209" s="505"/>
      <c r="AO209" s="505"/>
    </row>
    <row r="210" spans="1:41" ht="42.75">
      <c r="A210" s="513">
        <f t="shared" si="6"/>
        <v>109</v>
      </c>
      <c r="B210" s="499" t="s">
        <v>14</v>
      </c>
      <c r="C210" s="500">
        <v>45559</v>
      </c>
      <c r="D210" s="501" t="s">
        <v>9177</v>
      </c>
      <c r="E210" s="501" t="s">
        <v>9178</v>
      </c>
      <c r="F210" s="502"/>
      <c r="G210" s="502" t="s">
        <v>8756</v>
      </c>
      <c r="H210" s="502" t="s">
        <v>8740</v>
      </c>
      <c r="I210" s="502" t="s">
        <v>8725</v>
      </c>
      <c r="J210" s="514" t="s">
        <v>9179</v>
      </c>
      <c r="K210" s="504" t="s">
        <v>518</v>
      </c>
      <c r="L210" s="871"/>
      <c r="M210" s="871"/>
      <c r="N210" s="871"/>
      <c r="O210" s="871"/>
      <c r="P210" s="871"/>
      <c r="Q210" s="871"/>
      <c r="R210" s="871"/>
      <c r="S210" s="871"/>
      <c r="T210" s="871"/>
      <c r="U210" s="871"/>
      <c r="V210" s="871"/>
      <c r="W210" s="871"/>
      <c r="X210" s="871"/>
      <c r="Y210" s="871"/>
      <c r="Z210" s="871"/>
      <c r="AA210" s="871"/>
      <c r="AB210" s="871"/>
      <c r="AC210" s="871"/>
      <c r="AD210" s="871"/>
      <c r="AE210" s="871"/>
      <c r="AF210" s="871"/>
      <c r="AG210" s="871"/>
      <c r="AH210" s="505"/>
      <c r="AI210" s="505"/>
      <c r="AJ210" s="505"/>
      <c r="AK210" s="505"/>
      <c r="AL210" s="505"/>
      <c r="AM210" s="505"/>
      <c r="AN210" s="505"/>
      <c r="AO210" s="505"/>
    </row>
    <row r="211" spans="1:41" ht="42.75">
      <c r="A211" s="513">
        <f t="shared" si="6"/>
        <v>110</v>
      </c>
      <c r="B211" s="499" t="s">
        <v>14</v>
      </c>
      <c r="C211" s="500">
        <v>45559</v>
      </c>
      <c r="D211" s="501" t="s">
        <v>9180</v>
      </c>
      <c r="E211" s="501" t="s">
        <v>9181</v>
      </c>
      <c r="F211" s="502"/>
      <c r="G211" s="502" t="s">
        <v>8775</v>
      </c>
      <c r="H211" s="502" t="s">
        <v>3095</v>
      </c>
      <c r="I211" s="502" t="s">
        <v>8734</v>
      </c>
      <c r="J211" s="514" t="s">
        <v>9182</v>
      </c>
      <c r="K211" s="504" t="s">
        <v>518</v>
      </c>
      <c r="L211" s="871"/>
      <c r="M211" s="871"/>
      <c r="N211" s="871"/>
      <c r="O211" s="871"/>
      <c r="P211" s="871"/>
      <c r="Q211" s="871"/>
      <c r="R211" s="871"/>
      <c r="S211" s="871"/>
      <c r="T211" s="871"/>
      <c r="U211" s="871"/>
      <c r="V211" s="871"/>
      <c r="W211" s="871"/>
      <c r="X211" s="871"/>
      <c r="Y211" s="871"/>
      <c r="Z211" s="871"/>
      <c r="AA211" s="871"/>
      <c r="AB211" s="871"/>
      <c r="AC211" s="871"/>
      <c r="AD211" s="871"/>
      <c r="AE211" s="871"/>
      <c r="AF211" s="871"/>
      <c r="AG211" s="871"/>
      <c r="AH211" s="505"/>
      <c r="AI211" s="505"/>
      <c r="AJ211" s="505"/>
      <c r="AK211" s="505"/>
      <c r="AL211" s="505"/>
      <c r="AM211" s="505"/>
      <c r="AN211" s="505"/>
      <c r="AO211" s="505"/>
    </row>
    <row r="212" spans="1:41" ht="30">
      <c r="A212" s="513">
        <f t="shared" si="6"/>
        <v>111</v>
      </c>
      <c r="B212" s="499" t="s">
        <v>14</v>
      </c>
      <c r="C212" s="500">
        <v>45560</v>
      </c>
      <c r="D212" s="501" t="s">
        <v>9183</v>
      </c>
      <c r="E212" s="501" t="s">
        <v>9184</v>
      </c>
      <c r="F212" s="502"/>
      <c r="G212" s="502" t="s">
        <v>8846</v>
      </c>
      <c r="H212" s="502" t="s">
        <v>8893</v>
      </c>
      <c r="I212" s="502" t="s">
        <v>8794</v>
      </c>
      <c r="J212" s="503"/>
      <c r="K212" s="504" t="s">
        <v>518</v>
      </c>
      <c r="L212" s="871"/>
      <c r="M212" s="871"/>
      <c r="N212" s="871"/>
      <c r="O212" s="871"/>
      <c r="P212" s="871"/>
      <c r="Q212" s="871"/>
      <c r="R212" s="871"/>
      <c r="S212" s="871"/>
      <c r="T212" s="871"/>
      <c r="U212" s="871"/>
      <c r="V212" s="871"/>
      <c r="W212" s="871"/>
      <c r="X212" s="871"/>
      <c r="Y212" s="871"/>
      <c r="Z212" s="871"/>
      <c r="AA212" s="871"/>
      <c r="AB212" s="871"/>
      <c r="AC212" s="871"/>
      <c r="AD212" s="871"/>
      <c r="AE212" s="871"/>
      <c r="AF212" s="871"/>
      <c r="AG212" s="871"/>
      <c r="AH212" s="505"/>
      <c r="AI212" s="505"/>
      <c r="AJ212" s="505"/>
      <c r="AK212" s="505"/>
      <c r="AL212" s="505"/>
      <c r="AM212" s="505"/>
      <c r="AN212" s="505"/>
      <c r="AO212" s="505"/>
    </row>
    <row r="213" spans="1:41" ht="85.5">
      <c r="A213" s="513">
        <f t="shared" si="6"/>
        <v>112</v>
      </c>
      <c r="B213" s="499" t="s">
        <v>14</v>
      </c>
      <c r="C213" s="500">
        <v>45566</v>
      </c>
      <c r="D213" s="501" t="s">
        <v>9185</v>
      </c>
      <c r="E213" s="501" t="s">
        <v>9186</v>
      </c>
      <c r="F213" s="502"/>
      <c r="G213" s="502" t="s">
        <v>9016</v>
      </c>
      <c r="H213" s="502" t="s">
        <v>8740</v>
      </c>
      <c r="I213" s="502" t="s">
        <v>8823</v>
      </c>
      <c r="J213" s="514" t="s">
        <v>9187</v>
      </c>
      <c r="K213" s="504" t="s">
        <v>518</v>
      </c>
      <c r="L213" s="871"/>
      <c r="M213" s="871"/>
      <c r="N213" s="871"/>
      <c r="O213" s="871"/>
      <c r="P213" s="871"/>
      <c r="Q213" s="871"/>
      <c r="R213" s="871"/>
      <c r="S213" s="871"/>
      <c r="T213" s="871"/>
      <c r="U213" s="871"/>
      <c r="V213" s="871"/>
      <c r="W213" s="871"/>
      <c r="X213" s="871"/>
      <c r="Y213" s="871"/>
      <c r="Z213" s="871"/>
      <c r="AA213" s="871"/>
      <c r="AB213" s="871"/>
      <c r="AC213" s="871"/>
      <c r="AD213" s="871"/>
      <c r="AE213" s="871"/>
      <c r="AF213" s="871"/>
      <c r="AG213" s="871"/>
      <c r="AH213" s="505"/>
      <c r="AI213" s="505"/>
      <c r="AJ213" s="505"/>
      <c r="AK213" s="505"/>
      <c r="AL213" s="505"/>
      <c r="AM213" s="505"/>
      <c r="AN213" s="505"/>
      <c r="AO213" s="505"/>
    </row>
    <row r="214" spans="1:41" ht="30">
      <c r="A214" s="513">
        <f t="shared" si="6"/>
        <v>113</v>
      </c>
      <c r="B214" s="499" t="s">
        <v>14</v>
      </c>
      <c r="C214" s="500">
        <v>45574</v>
      </c>
      <c r="D214" s="501" t="s">
        <v>9188</v>
      </c>
      <c r="E214" s="501" t="s">
        <v>9027</v>
      </c>
      <c r="F214" s="502"/>
      <c r="G214" s="502" t="s">
        <v>8846</v>
      </c>
      <c r="H214" s="502" t="s">
        <v>3095</v>
      </c>
      <c r="I214" s="502" t="s">
        <v>8794</v>
      </c>
      <c r="J214" s="503"/>
      <c r="K214" s="504" t="s">
        <v>518</v>
      </c>
      <c r="L214" s="871"/>
      <c r="M214" s="871"/>
      <c r="N214" s="871"/>
      <c r="O214" s="871"/>
      <c r="P214" s="871"/>
      <c r="Q214" s="871"/>
      <c r="R214" s="871"/>
      <c r="S214" s="871"/>
      <c r="T214" s="871"/>
      <c r="U214" s="871"/>
      <c r="V214" s="871"/>
      <c r="W214" s="871"/>
      <c r="X214" s="871"/>
      <c r="Y214" s="871"/>
      <c r="Z214" s="871"/>
      <c r="AA214" s="871"/>
      <c r="AB214" s="871"/>
      <c r="AC214" s="871"/>
      <c r="AD214" s="871"/>
      <c r="AE214" s="871"/>
      <c r="AF214" s="871"/>
      <c r="AG214" s="871"/>
      <c r="AH214" s="505"/>
      <c r="AI214" s="505"/>
      <c r="AJ214" s="505"/>
      <c r="AK214" s="505"/>
      <c r="AL214" s="505"/>
      <c r="AM214" s="505"/>
      <c r="AN214" s="505"/>
      <c r="AO214" s="505"/>
    </row>
    <row r="215" spans="1:41" ht="30">
      <c r="A215" s="513">
        <f t="shared" si="6"/>
        <v>114</v>
      </c>
      <c r="B215" s="499" t="s">
        <v>14</v>
      </c>
      <c r="C215" s="500">
        <v>45574</v>
      </c>
      <c r="D215" s="501" t="s">
        <v>8767</v>
      </c>
      <c r="E215" s="501" t="s">
        <v>9189</v>
      </c>
      <c r="F215" s="502"/>
      <c r="G215" s="502" t="s">
        <v>9073</v>
      </c>
      <c r="H215" s="502" t="s">
        <v>584</v>
      </c>
      <c r="I215" s="502" t="s">
        <v>8741</v>
      </c>
      <c r="J215" s="503"/>
      <c r="K215" s="504" t="s">
        <v>518</v>
      </c>
      <c r="L215" s="871"/>
      <c r="M215" s="871"/>
      <c r="N215" s="871"/>
      <c r="O215" s="871"/>
      <c r="P215" s="871"/>
      <c r="Q215" s="871"/>
      <c r="R215" s="871"/>
      <c r="S215" s="871"/>
      <c r="T215" s="871"/>
      <c r="U215" s="871"/>
      <c r="V215" s="871"/>
      <c r="W215" s="871"/>
      <c r="X215" s="871"/>
      <c r="Y215" s="871"/>
      <c r="Z215" s="871"/>
      <c r="AA215" s="871"/>
      <c r="AB215" s="871"/>
      <c r="AC215" s="871"/>
      <c r="AD215" s="871"/>
      <c r="AE215" s="871"/>
      <c r="AF215" s="871"/>
      <c r="AG215" s="871"/>
      <c r="AH215" s="505"/>
      <c r="AI215" s="505"/>
      <c r="AJ215" s="505"/>
      <c r="AK215" s="505"/>
      <c r="AL215" s="505"/>
      <c r="AM215" s="505"/>
      <c r="AN215" s="505"/>
      <c r="AO215" s="505"/>
    </row>
    <row r="216" spans="1:41" ht="30">
      <c r="A216" s="513">
        <f t="shared" si="6"/>
        <v>115</v>
      </c>
      <c r="B216" s="499" t="s">
        <v>14</v>
      </c>
      <c r="C216" s="500">
        <v>45574</v>
      </c>
      <c r="D216" s="501" t="s">
        <v>8767</v>
      </c>
      <c r="E216" s="501" t="s">
        <v>9190</v>
      </c>
      <c r="F216" s="502"/>
      <c r="G216" s="502" t="s">
        <v>9073</v>
      </c>
      <c r="H216" s="502" t="s">
        <v>8740</v>
      </c>
      <c r="I216" s="502" t="s">
        <v>8741</v>
      </c>
      <c r="J216" s="503"/>
      <c r="K216" s="504" t="s">
        <v>518</v>
      </c>
      <c r="L216" s="871"/>
      <c r="M216" s="871"/>
      <c r="N216" s="871"/>
      <c r="O216" s="871"/>
      <c r="P216" s="871"/>
      <c r="Q216" s="871"/>
      <c r="R216" s="871"/>
      <c r="S216" s="871"/>
      <c r="T216" s="871"/>
      <c r="U216" s="871"/>
      <c r="V216" s="871"/>
      <c r="W216" s="871"/>
      <c r="X216" s="871"/>
      <c r="Y216" s="871"/>
      <c r="Z216" s="871"/>
      <c r="AA216" s="871"/>
      <c r="AB216" s="871"/>
      <c r="AC216" s="871"/>
      <c r="AD216" s="871"/>
      <c r="AE216" s="871"/>
      <c r="AF216" s="871"/>
      <c r="AG216" s="871"/>
      <c r="AH216" s="505"/>
      <c r="AI216" s="505"/>
      <c r="AJ216" s="505"/>
      <c r="AK216" s="505"/>
      <c r="AL216" s="505"/>
      <c r="AM216" s="505"/>
      <c r="AN216" s="505"/>
      <c r="AO216" s="505"/>
    </row>
    <row r="217" spans="1:41" ht="45">
      <c r="A217" s="513">
        <f t="shared" si="6"/>
        <v>116</v>
      </c>
      <c r="B217" s="499" t="s">
        <v>14</v>
      </c>
      <c r="C217" s="500">
        <v>45574</v>
      </c>
      <c r="D217" s="501" t="s">
        <v>9191</v>
      </c>
      <c r="E217" s="501" t="s">
        <v>9192</v>
      </c>
      <c r="F217" s="502"/>
      <c r="G217" s="502" t="s">
        <v>9016</v>
      </c>
      <c r="H217" s="502" t="s">
        <v>3095</v>
      </c>
      <c r="I217" s="502" t="s">
        <v>8823</v>
      </c>
      <c r="J217" s="515" t="s">
        <v>8987</v>
      </c>
      <c r="K217" s="504" t="s">
        <v>518</v>
      </c>
      <c r="L217" s="871"/>
      <c r="M217" s="871"/>
      <c r="N217" s="871"/>
      <c r="O217" s="871"/>
      <c r="P217" s="871"/>
      <c r="Q217" s="871"/>
      <c r="R217" s="871"/>
      <c r="S217" s="871"/>
      <c r="T217" s="871"/>
      <c r="U217" s="871"/>
      <c r="V217" s="871"/>
      <c r="W217" s="871"/>
      <c r="X217" s="871"/>
      <c r="Y217" s="871"/>
      <c r="Z217" s="871"/>
      <c r="AA217" s="871"/>
      <c r="AB217" s="871"/>
      <c r="AC217" s="871"/>
      <c r="AD217" s="871"/>
      <c r="AE217" s="871"/>
      <c r="AF217" s="871"/>
      <c r="AG217" s="871"/>
      <c r="AH217" s="505"/>
      <c r="AI217" s="505"/>
      <c r="AJ217" s="505"/>
      <c r="AK217" s="505"/>
      <c r="AL217" s="505"/>
      <c r="AM217" s="505"/>
      <c r="AN217" s="505"/>
      <c r="AO217" s="505"/>
    </row>
    <row r="218" spans="1:41" ht="57">
      <c r="A218" s="513">
        <f t="shared" si="6"/>
        <v>117</v>
      </c>
      <c r="B218" s="499" t="s">
        <v>14</v>
      </c>
      <c r="C218" s="500">
        <v>45574</v>
      </c>
      <c r="D218" s="501" t="s">
        <v>9191</v>
      </c>
      <c r="E218" s="501" t="s">
        <v>9192</v>
      </c>
      <c r="F218" s="502"/>
      <c r="G218" s="502" t="s">
        <v>9140</v>
      </c>
      <c r="H218" s="502" t="s">
        <v>3095</v>
      </c>
      <c r="I218" s="502" t="s">
        <v>8734</v>
      </c>
      <c r="J218" s="514" t="s">
        <v>9193</v>
      </c>
      <c r="K218" s="504" t="s">
        <v>518</v>
      </c>
      <c r="L218" s="871"/>
      <c r="M218" s="871"/>
      <c r="N218" s="871"/>
      <c r="O218" s="871"/>
      <c r="P218" s="871"/>
      <c r="Q218" s="871"/>
      <c r="R218" s="871"/>
      <c r="S218" s="871"/>
      <c r="T218" s="871"/>
      <c r="U218" s="871"/>
      <c r="V218" s="871"/>
      <c r="W218" s="871"/>
      <c r="X218" s="871"/>
      <c r="Y218" s="871"/>
      <c r="Z218" s="871"/>
      <c r="AA218" s="871"/>
      <c r="AB218" s="871"/>
      <c r="AC218" s="871"/>
      <c r="AD218" s="871"/>
      <c r="AE218" s="871"/>
      <c r="AF218" s="871"/>
      <c r="AG218" s="871"/>
      <c r="AH218" s="505"/>
      <c r="AI218" s="505"/>
      <c r="AJ218" s="505"/>
      <c r="AK218" s="505"/>
      <c r="AL218" s="505"/>
      <c r="AM218" s="505"/>
      <c r="AN218" s="505"/>
      <c r="AO218" s="505"/>
    </row>
    <row r="219" spans="1:41" ht="45" hidden="1">
      <c r="A219" s="498" t="s">
        <v>3694</v>
      </c>
      <c r="B219" s="499" t="s">
        <v>14</v>
      </c>
      <c r="C219" s="500">
        <v>45576</v>
      </c>
      <c r="D219" s="501" t="s">
        <v>9194</v>
      </c>
      <c r="E219" s="501" t="s">
        <v>9195</v>
      </c>
      <c r="F219" s="502"/>
      <c r="G219" s="502"/>
      <c r="H219" s="502" t="s">
        <v>649</v>
      </c>
      <c r="I219" s="502"/>
      <c r="J219" s="503" t="s">
        <v>9196</v>
      </c>
      <c r="K219" s="504" t="s">
        <v>802</v>
      </c>
      <c r="L219" s="871"/>
      <c r="M219" s="871"/>
      <c r="N219" s="871"/>
      <c r="O219" s="871"/>
      <c r="P219" s="871"/>
      <c r="Q219" s="871"/>
      <c r="R219" s="871"/>
      <c r="S219" s="871"/>
      <c r="T219" s="871"/>
      <c r="U219" s="871"/>
      <c r="V219" s="871"/>
      <c r="W219" s="871"/>
      <c r="X219" s="871"/>
      <c r="Y219" s="871"/>
      <c r="Z219" s="871"/>
      <c r="AA219" s="871"/>
      <c r="AB219" s="871"/>
      <c r="AC219" s="871"/>
      <c r="AD219" s="871"/>
      <c r="AE219" s="871"/>
      <c r="AF219" s="871"/>
      <c r="AG219" s="871"/>
      <c r="AH219" s="505"/>
      <c r="AI219" s="505"/>
      <c r="AJ219" s="505"/>
      <c r="AK219" s="505"/>
      <c r="AL219" s="505"/>
      <c r="AM219" s="505"/>
      <c r="AN219" s="505"/>
      <c r="AO219" s="505"/>
    </row>
    <row r="220" spans="1:41" ht="45" hidden="1">
      <c r="A220" s="498" t="s">
        <v>3696</v>
      </c>
      <c r="B220" s="499" t="s">
        <v>14</v>
      </c>
      <c r="C220" s="500">
        <v>45576</v>
      </c>
      <c r="D220" s="501" t="s">
        <v>9197</v>
      </c>
      <c r="E220" s="501" t="s">
        <v>9198</v>
      </c>
      <c r="F220" s="502"/>
      <c r="G220" s="502"/>
      <c r="H220" s="502" t="s">
        <v>649</v>
      </c>
      <c r="I220" s="502"/>
      <c r="J220" s="503" t="s">
        <v>9199</v>
      </c>
      <c r="K220" s="504" t="s">
        <v>741</v>
      </c>
      <c r="L220" s="871"/>
      <c r="M220" s="871"/>
      <c r="N220" s="871"/>
      <c r="O220" s="871"/>
      <c r="P220" s="871"/>
      <c r="Q220" s="871"/>
      <c r="R220" s="871"/>
      <c r="S220" s="871"/>
      <c r="T220" s="871"/>
      <c r="U220" s="871"/>
      <c r="V220" s="871"/>
      <c r="W220" s="871"/>
      <c r="X220" s="871"/>
      <c r="Y220" s="871"/>
      <c r="Z220" s="871"/>
      <c r="AA220" s="871"/>
      <c r="AB220" s="871"/>
      <c r="AC220" s="871"/>
      <c r="AD220" s="871"/>
      <c r="AE220" s="871"/>
      <c r="AF220" s="871"/>
      <c r="AG220" s="871"/>
      <c r="AH220" s="505"/>
      <c r="AI220" s="505"/>
      <c r="AJ220" s="505"/>
      <c r="AK220" s="505"/>
      <c r="AL220" s="505"/>
      <c r="AM220" s="505"/>
      <c r="AN220" s="505"/>
      <c r="AO220" s="505"/>
    </row>
    <row r="221" spans="1:41" ht="45" hidden="1">
      <c r="A221" s="498" t="s">
        <v>3698</v>
      </c>
      <c r="B221" s="499" t="s">
        <v>14</v>
      </c>
      <c r="C221" s="500">
        <v>45576</v>
      </c>
      <c r="D221" s="501" t="s">
        <v>9200</v>
      </c>
      <c r="E221" s="501" t="s">
        <v>9201</v>
      </c>
      <c r="F221" s="502"/>
      <c r="G221" s="502"/>
      <c r="H221" s="502" t="s">
        <v>649</v>
      </c>
      <c r="I221" s="502"/>
      <c r="J221" s="503" t="s">
        <v>9196</v>
      </c>
      <c r="K221" s="504" t="s">
        <v>802</v>
      </c>
      <c r="L221" s="871"/>
      <c r="M221" s="871"/>
      <c r="N221" s="871"/>
      <c r="O221" s="871"/>
      <c r="P221" s="871"/>
      <c r="Q221" s="871"/>
      <c r="R221" s="871"/>
      <c r="S221" s="871"/>
      <c r="T221" s="871"/>
      <c r="U221" s="871"/>
      <c r="V221" s="871"/>
      <c r="W221" s="871"/>
      <c r="X221" s="871"/>
      <c r="Y221" s="871"/>
      <c r="Z221" s="871"/>
      <c r="AA221" s="871"/>
      <c r="AB221" s="871"/>
      <c r="AC221" s="871"/>
      <c r="AD221" s="871"/>
      <c r="AE221" s="871"/>
      <c r="AF221" s="871"/>
      <c r="AG221" s="871"/>
      <c r="AH221" s="505"/>
      <c r="AI221" s="505"/>
      <c r="AJ221" s="505"/>
      <c r="AK221" s="505"/>
      <c r="AL221" s="505"/>
      <c r="AM221" s="505"/>
      <c r="AN221" s="505"/>
      <c r="AO221" s="505"/>
    </row>
    <row r="222" spans="1:41" ht="45" hidden="1">
      <c r="A222" s="498" t="s">
        <v>3701</v>
      </c>
      <c r="B222" s="499" t="s">
        <v>14</v>
      </c>
      <c r="C222" s="500">
        <v>45576</v>
      </c>
      <c r="D222" s="501" t="s">
        <v>9202</v>
      </c>
      <c r="E222" s="501" t="s">
        <v>9203</v>
      </c>
      <c r="F222" s="502"/>
      <c r="G222" s="502"/>
      <c r="H222" s="502" t="s">
        <v>649</v>
      </c>
      <c r="I222" s="502"/>
      <c r="J222" s="503" t="s">
        <v>9204</v>
      </c>
      <c r="K222" s="504" t="s">
        <v>741</v>
      </c>
      <c r="L222" s="871"/>
      <c r="M222" s="871"/>
      <c r="N222" s="871"/>
      <c r="O222" s="871"/>
      <c r="P222" s="871"/>
      <c r="Q222" s="871"/>
      <c r="R222" s="871"/>
      <c r="S222" s="871"/>
      <c r="T222" s="871"/>
      <c r="U222" s="871"/>
      <c r="V222" s="871"/>
      <c r="W222" s="871"/>
      <c r="X222" s="871"/>
      <c r="Y222" s="871"/>
      <c r="Z222" s="871"/>
      <c r="AA222" s="871"/>
      <c r="AB222" s="871"/>
      <c r="AC222" s="871"/>
      <c r="AD222" s="871"/>
      <c r="AE222" s="871"/>
      <c r="AF222" s="871"/>
      <c r="AG222" s="871"/>
      <c r="AH222" s="505"/>
      <c r="AI222" s="505"/>
      <c r="AJ222" s="505"/>
      <c r="AK222" s="505"/>
      <c r="AL222" s="505"/>
      <c r="AM222" s="505"/>
      <c r="AN222" s="505"/>
      <c r="AO222" s="505"/>
    </row>
    <row r="223" spans="1:41" ht="30">
      <c r="A223" s="513" t="s">
        <v>2608</v>
      </c>
      <c r="B223" s="499" t="s">
        <v>14</v>
      </c>
      <c r="C223" s="500">
        <v>45593</v>
      </c>
      <c r="D223" s="501" t="s">
        <v>9205</v>
      </c>
      <c r="E223" s="501" t="s">
        <v>9206</v>
      </c>
      <c r="F223" s="502"/>
      <c r="G223" s="502" t="s">
        <v>9016</v>
      </c>
      <c r="H223" s="502" t="s">
        <v>35</v>
      </c>
      <c r="I223" s="502" t="s">
        <v>8823</v>
      </c>
      <c r="J223" s="514" t="s">
        <v>9207</v>
      </c>
      <c r="K223" s="504" t="s">
        <v>518</v>
      </c>
      <c r="L223" s="871"/>
      <c r="M223" s="871"/>
      <c r="N223" s="871"/>
      <c r="O223" s="871"/>
      <c r="P223" s="871"/>
      <c r="Q223" s="871"/>
      <c r="R223" s="871"/>
      <c r="S223" s="871"/>
      <c r="T223" s="871"/>
      <c r="U223" s="871"/>
      <c r="V223" s="871"/>
      <c r="W223" s="871"/>
      <c r="X223" s="871"/>
      <c r="Y223" s="871"/>
      <c r="Z223" s="871"/>
      <c r="AA223" s="871"/>
      <c r="AB223" s="871"/>
      <c r="AC223" s="871"/>
      <c r="AD223" s="871"/>
      <c r="AE223" s="871"/>
      <c r="AF223" s="871"/>
      <c r="AG223" s="871"/>
      <c r="AH223" s="505"/>
      <c r="AI223" s="505"/>
      <c r="AJ223" s="505"/>
      <c r="AK223" s="505"/>
      <c r="AL223" s="505"/>
      <c r="AM223" s="505"/>
      <c r="AN223" s="505"/>
      <c r="AO223" s="505"/>
    </row>
    <row r="224" spans="1:41">
      <c r="A224" s="513">
        <f t="shared" ref="A224:A231" si="7">A223+1</f>
        <v>119</v>
      </c>
      <c r="B224" s="499" t="s">
        <v>14</v>
      </c>
      <c r="C224" s="500">
        <v>45593</v>
      </c>
      <c r="D224" s="501" t="s">
        <v>9208</v>
      </c>
      <c r="E224" s="501" t="s">
        <v>9209</v>
      </c>
      <c r="F224" s="502"/>
      <c r="G224" s="502" t="s">
        <v>8815</v>
      </c>
      <c r="H224" s="502" t="s">
        <v>558</v>
      </c>
      <c r="I224" s="502" t="s">
        <v>8725</v>
      </c>
      <c r="J224" s="503"/>
      <c r="K224" s="504" t="s">
        <v>518</v>
      </c>
      <c r="L224" s="871"/>
      <c r="M224" s="871"/>
      <c r="N224" s="871"/>
      <c r="O224" s="871"/>
      <c r="P224" s="871"/>
      <c r="Q224" s="871"/>
      <c r="R224" s="871"/>
      <c r="S224" s="871"/>
      <c r="T224" s="871"/>
      <c r="U224" s="871"/>
      <c r="V224" s="871"/>
      <c r="W224" s="871"/>
      <c r="X224" s="871"/>
      <c r="Y224" s="871"/>
      <c r="Z224" s="871"/>
      <c r="AA224" s="871"/>
      <c r="AB224" s="871"/>
      <c r="AC224" s="871"/>
      <c r="AD224" s="871"/>
      <c r="AE224" s="871"/>
      <c r="AF224" s="871"/>
      <c r="AG224" s="871"/>
      <c r="AH224" s="505"/>
      <c r="AI224" s="505"/>
      <c r="AJ224" s="505"/>
      <c r="AK224" s="505"/>
      <c r="AL224" s="505"/>
      <c r="AM224" s="505"/>
      <c r="AN224" s="505"/>
      <c r="AO224" s="505"/>
    </row>
    <row r="225" spans="1:41" ht="30">
      <c r="A225" s="513">
        <f t="shared" si="7"/>
        <v>120</v>
      </c>
      <c r="B225" s="499" t="s">
        <v>14</v>
      </c>
      <c r="C225" s="500">
        <v>45586</v>
      </c>
      <c r="D225" s="501" t="s">
        <v>9210</v>
      </c>
      <c r="E225" s="501" t="s">
        <v>9211</v>
      </c>
      <c r="F225" s="502"/>
      <c r="G225" s="502"/>
      <c r="H225" s="502" t="s">
        <v>35</v>
      </c>
      <c r="I225" s="502"/>
      <c r="J225" s="514" t="s">
        <v>9212</v>
      </c>
      <c r="K225" s="504" t="s">
        <v>518</v>
      </c>
      <c r="L225" s="871"/>
      <c r="M225" s="871"/>
      <c r="N225" s="871"/>
      <c r="O225" s="871"/>
      <c r="P225" s="871"/>
      <c r="Q225" s="871"/>
      <c r="R225" s="871"/>
      <c r="S225" s="871"/>
      <c r="T225" s="871"/>
      <c r="U225" s="871"/>
      <c r="V225" s="871"/>
      <c r="W225" s="871"/>
      <c r="X225" s="871"/>
      <c r="Y225" s="871"/>
      <c r="Z225" s="871"/>
      <c r="AA225" s="871"/>
      <c r="AB225" s="871"/>
      <c r="AC225" s="871"/>
      <c r="AD225" s="871"/>
      <c r="AE225" s="871"/>
      <c r="AF225" s="871"/>
      <c r="AG225" s="871"/>
      <c r="AH225" s="505"/>
      <c r="AI225" s="505"/>
      <c r="AJ225" s="505"/>
      <c r="AK225" s="505"/>
      <c r="AL225" s="505"/>
      <c r="AM225" s="505"/>
      <c r="AN225" s="505"/>
      <c r="AO225" s="505"/>
    </row>
    <row r="226" spans="1:41" ht="30">
      <c r="A226" s="513">
        <f t="shared" si="7"/>
        <v>121</v>
      </c>
      <c r="B226" s="499" t="s">
        <v>14</v>
      </c>
      <c r="C226" s="500">
        <v>45593</v>
      </c>
      <c r="D226" s="501" t="s">
        <v>9208</v>
      </c>
      <c r="E226" s="501" t="s">
        <v>9213</v>
      </c>
      <c r="F226" s="502"/>
      <c r="G226" s="502" t="s">
        <v>8815</v>
      </c>
      <c r="H226" s="502" t="s">
        <v>584</v>
      </c>
      <c r="I226" s="502" t="s">
        <v>8725</v>
      </c>
      <c r="J226" s="503"/>
      <c r="K226" s="504" t="s">
        <v>518</v>
      </c>
      <c r="L226" s="871"/>
      <c r="M226" s="871"/>
      <c r="N226" s="871"/>
      <c r="O226" s="871"/>
      <c r="P226" s="871"/>
      <c r="Q226" s="871"/>
      <c r="R226" s="871"/>
      <c r="S226" s="871"/>
      <c r="T226" s="871"/>
      <c r="U226" s="871"/>
      <c r="V226" s="871"/>
      <c r="W226" s="871"/>
      <c r="X226" s="871"/>
      <c r="Y226" s="871"/>
      <c r="Z226" s="871"/>
      <c r="AA226" s="871"/>
      <c r="AB226" s="871"/>
      <c r="AC226" s="871"/>
      <c r="AD226" s="871"/>
      <c r="AE226" s="871"/>
      <c r="AF226" s="871"/>
      <c r="AG226" s="871"/>
      <c r="AH226" s="505"/>
      <c r="AI226" s="505"/>
      <c r="AJ226" s="505"/>
      <c r="AK226" s="505"/>
      <c r="AL226" s="505"/>
      <c r="AM226" s="505"/>
      <c r="AN226" s="505"/>
      <c r="AO226" s="505"/>
    </row>
    <row r="227" spans="1:41" ht="30">
      <c r="A227" s="513">
        <f t="shared" si="7"/>
        <v>122</v>
      </c>
      <c r="B227" s="499" t="s">
        <v>14</v>
      </c>
      <c r="C227" s="500">
        <v>45601</v>
      </c>
      <c r="D227" s="501" t="s">
        <v>59</v>
      </c>
      <c r="E227" s="501" t="s">
        <v>9214</v>
      </c>
      <c r="F227" s="502"/>
      <c r="G227" s="502" t="s">
        <v>8769</v>
      </c>
      <c r="H227" s="502" t="s">
        <v>9017</v>
      </c>
      <c r="I227" s="502" t="s">
        <v>8725</v>
      </c>
      <c r="J227" s="503"/>
      <c r="K227" s="504" t="s">
        <v>518</v>
      </c>
      <c r="L227" s="871"/>
      <c r="M227" s="871"/>
      <c r="N227" s="871"/>
      <c r="O227" s="871"/>
      <c r="P227" s="871"/>
      <c r="Q227" s="871"/>
      <c r="R227" s="871"/>
      <c r="S227" s="871"/>
      <c r="T227" s="871"/>
      <c r="U227" s="871"/>
      <c r="V227" s="871"/>
      <c r="W227" s="871"/>
      <c r="X227" s="871"/>
      <c r="Y227" s="871"/>
      <c r="Z227" s="871"/>
      <c r="AA227" s="871"/>
      <c r="AB227" s="871"/>
      <c r="AC227" s="871"/>
      <c r="AD227" s="871"/>
      <c r="AE227" s="871"/>
      <c r="AF227" s="871"/>
      <c r="AG227" s="871"/>
      <c r="AH227" s="505"/>
      <c r="AI227" s="505"/>
      <c r="AJ227" s="505"/>
      <c r="AK227" s="505"/>
      <c r="AL227" s="505"/>
      <c r="AM227" s="505"/>
      <c r="AN227" s="505"/>
      <c r="AO227" s="505"/>
    </row>
    <row r="228" spans="1:41" ht="30">
      <c r="A228" s="513">
        <f t="shared" si="7"/>
        <v>123</v>
      </c>
      <c r="B228" s="499" t="s">
        <v>14</v>
      </c>
      <c r="C228" s="500">
        <v>45601</v>
      </c>
      <c r="D228" s="501" t="s">
        <v>59</v>
      </c>
      <c r="E228" s="501" t="s">
        <v>9215</v>
      </c>
      <c r="F228" s="502"/>
      <c r="G228" s="502" t="s">
        <v>8982</v>
      </c>
      <c r="H228" s="502" t="s">
        <v>9017</v>
      </c>
      <c r="I228" s="502" t="s">
        <v>8823</v>
      </c>
      <c r="J228" s="514" t="s">
        <v>9216</v>
      </c>
      <c r="K228" s="504" t="s">
        <v>518</v>
      </c>
      <c r="L228" s="871"/>
      <c r="M228" s="871"/>
      <c r="N228" s="871"/>
      <c r="O228" s="871"/>
      <c r="P228" s="871"/>
      <c r="Q228" s="871"/>
      <c r="R228" s="871"/>
      <c r="S228" s="871"/>
      <c r="T228" s="871"/>
      <c r="U228" s="871"/>
      <c r="V228" s="871"/>
      <c r="W228" s="871"/>
      <c r="X228" s="871"/>
      <c r="Y228" s="871"/>
      <c r="Z228" s="871"/>
      <c r="AA228" s="871"/>
      <c r="AB228" s="871"/>
      <c r="AC228" s="871"/>
      <c r="AD228" s="871"/>
      <c r="AE228" s="871"/>
      <c r="AF228" s="871"/>
      <c r="AG228" s="871"/>
      <c r="AH228" s="505"/>
      <c r="AI228" s="505"/>
      <c r="AJ228" s="505"/>
      <c r="AK228" s="505"/>
      <c r="AL228" s="505"/>
      <c r="AM228" s="505"/>
      <c r="AN228" s="505"/>
      <c r="AO228" s="505"/>
    </row>
    <row r="229" spans="1:41" ht="45">
      <c r="A229" s="513">
        <f t="shared" si="7"/>
        <v>124</v>
      </c>
      <c r="B229" s="499" t="s">
        <v>14</v>
      </c>
      <c r="C229" s="500">
        <v>45601</v>
      </c>
      <c r="D229" s="501" t="s">
        <v>59</v>
      </c>
      <c r="E229" s="501" t="s">
        <v>9217</v>
      </c>
      <c r="F229" s="502"/>
      <c r="G229" s="502" t="s">
        <v>9218</v>
      </c>
      <c r="H229" s="502" t="s">
        <v>9017</v>
      </c>
      <c r="I229" s="502" t="s">
        <v>9219</v>
      </c>
      <c r="J229" s="503"/>
      <c r="K229" s="504" t="s">
        <v>518</v>
      </c>
      <c r="L229" s="871"/>
      <c r="M229" s="871"/>
      <c r="N229" s="871"/>
      <c r="O229" s="871"/>
      <c r="P229" s="871"/>
      <c r="Q229" s="871"/>
      <c r="R229" s="871"/>
      <c r="S229" s="871"/>
      <c r="T229" s="871"/>
      <c r="U229" s="871"/>
      <c r="V229" s="871"/>
      <c r="W229" s="871"/>
      <c r="X229" s="871"/>
      <c r="Y229" s="871"/>
      <c r="Z229" s="871"/>
      <c r="AA229" s="871"/>
      <c r="AB229" s="871"/>
      <c r="AC229" s="871"/>
      <c r="AD229" s="871"/>
      <c r="AE229" s="871"/>
      <c r="AF229" s="871"/>
      <c r="AG229" s="871"/>
      <c r="AH229" s="505"/>
      <c r="AI229" s="505"/>
      <c r="AJ229" s="505"/>
      <c r="AK229" s="505"/>
      <c r="AL229" s="505"/>
      <c r="AM229" s="505"/>
      <c r="AN229" s="505"/>
      <c r="AO229" s="505"/>
    </row>
    <row r="230" spans="1:41" ht="45">
      <c r="A230" s="513">
        <f t="shared" si="7"/>
        <v>125</v>
      </c>
      <c r="B230" s="499" t="s">
        <v>14</v>
      </c>
      <c r="C230" s="500">
        <v>45601</v>
      </c>
      <c r="D230" s="501" t="s">
        <v>586</v>
      </c>
      <c r="E230" s="501" t="s">
        <v>9220</v>
      </c>
      <c r="F230" s="502"/>
      <c r="G230" s="502"/>
      <c r="H230" s="502" t="s">
        <v>8740</v>
      </c>
      <c r="I230" s="502"/>
      <c r="J230" s="503"/>
      <c r="K230" s="504" t="s">
        <v>518</v>
      </c>
      <c r="L230" s="871"/>
      <c r="M230" s="871"/>
      <c r="N230" s="871"/>
      <c r="O230" s="871"/>
      <c r="P230" s="871"/>
      <c r="Q230" s="871"/>
      <c r="R230" s="871"/>
      <c r="S230" s="871"/>
      <c r="T230" s="871"/>
      <c r="U230" s="871"/>
      <c r="V230" s="871"/>
      <c r="W230" s="871"/>
      <c r="X230" s="871"/>
      <c r="Y230" s="871"/>
      <c r="Z230" s="871"/>
      <c r="AA230" s="871"/>
      <c r="AB230" s="871"/>
      <c r="AC230" s="871"/>
      <c r="AD230" s="871"/>
      <c r="AE230" s="871"/>
      <c r="AF230" s="871"/>
      <c r="AG230" s="871"/>
      <c r="AH230" s="505"/>
      <c r="AI230" s="505"/>
      <c r="AJ230" s="505"/>
      <c r="AK230" s="505"/>
      <c r="AL230" s="505"/>
      <c r="AM230" s="505"/>
      <c r="AN230" s="505"/>
      <c r="AO230" s="505"/>
    </row>
    <row r="231" spans="1:41" ht="30">
      <c r="A231" s="513">
        <f t="shared" si="7"/>
        <v>126</v>
      </c>
      <c r="B231" s="499" t="s">
        <v>14</v>
      </c>
      <c r="C231" s="500">
        <v>45601</v>
      </c>
      <c r="D231" s="501" t="s">
        <v>586</v>
      </c>
      <c r="E231" s="501" t="s">
        <v>3814</v>
      </c>
      <c r="F231" s="502"/>
      <c r="G231" s="502" t="s">
        <v>8815</v>
      </c>
      <c r="H231" s="502" t="s">
        <v>8740</v>
      </c>
      <c r="I231" s="502" t="s">
        <v>8725</v>
      </c>
      <c r="J231" s="503"/>
      <c r="K231" s="504" t="s">
        <v>518</v>
      </c>
      <c r="L231" s="871"/>
      <c r="M231" s="871"/>
      <c r="N231" s="871"/>
      <c r="O231" s="871"/>
      <c r="P231" s="871"/>
      <c r="Q231" s="871"/>
      <c r="R231" s="871"/>
      <c r="S231" s="871"/>
      <c r="T231" s="871"/>
      <c r="U231" s="871"/>
      <c r="V231" s="871"/>
      <c r="W231" s="871"/>
      <c r="X231" s="871"/>
      <c r="Y231" s="871"/>
      <c r="Z231" s="871"/>
      <c r="AA231" s="871"/>
      <c r="AB231" s="871"/>
      <c r="AC231" s="871"/>
      <c r="AD231" s="871"/>
      <c r="AE231" s="871"/>
      <c r="AF231" s="871"/>
      <c r="AG231" s="871"/>
      <c r="AH231" s="505"/>
      <c r="AI231" s="505"/>
      <c r="AJ231" s="505"/>
      <c r="AK231" s="505"/>
      <c r="AL231" s="505"/>
      <c r="AM231" s="505"/>
      <c r="AN231" s="505"/>
      <c r="AO231" s="505"/>
    </row>
    <row r="232" spans="1:41" ht="150" hidden="1">
      <c r="A232" s="498" t="s">
        <v>3738</v>
      </c>
      <c r="B232" s="499" t="s">
        <v>14</v>
      </c>
      <c r="C232" s="500">
        <v>45601</v>
      </c>
      <c r="D232" s="501" t="s">
        <v>9221</v>
      </c>
      <c r="E232" s="501" t="s">
        <v>9222</v>
      </c>
      <c r="F232" s="502"/>
      <c r="G232" s="502" t="s">
        <v>8775</v>
      </c>
      <c r="H232" s="502" t="s">
        <v>8740</v>
      </c>
      <c r="I232" s="502" t="s">
        <v>8734</v>
      </c>
      <c r="J232" s="503" t="s">
        <v>9223</v>
      </c>
      <c r="K232" s="502" t="s">
        <v>9224</v>
      </c>
      <c r="L232" s="871"/>
      <c r="M232" s="871"/>
      <c r="N232" s="871"/>
      <c r="O232" s="871"/>
      <c r="P232" s="871"/>
      <c r="Q232" s="871"/>
      <c r="R232" s="871"/>
      <c r="S232" s="871"/>
      <c r="T232" s="871"/>
      <c r="U232" s="871"/>
      <c r="V232" s="871"/>
      <c r="W232" s="871"/>
      <c r="X232" s="871"/>
      <c r="Y232" s="871"/>
      <c r="Z232" s="871"/>
      <c r="AA232" s="871"/>
      <c r="AB232" s="871"/>
      <c r="AC232" s="871"/>
      <c r="AD232" s="871"/>
      <c r="AE232" s="871"/>
      <c r="AF232" s="871"/>
      <c r="AG232" s="871"/>
      <c r="AH232" s="505"/>
      <c r="AI232" s="505"/>
      <c r="AJ232" s="505"/>
      <c r="AK232" s="505"/>
      <c r="AL232" s="505"/>
      <c r="AM232" s="505"/>
      <c r="AN232" s="505"/>
      <c r="AO232" s="505"/>
    </row>
    <row r="233" spans="1:41" ht="57">
      <c r="A233" s="513" t="s">
        <v>2645</v>
      </c>
      <c r="B233" s="499" t="s">
        <v>14</v>
      </c>
      <c r="C233" s="500">
        <v>45614</v>
      </c>
      <c r="D233" s="517" t="s">
        <v>9225</v>
      </c>
      <c r="E233" s="501" t="s">
        <v>9226</v>
      </c>
      <c r="F233" s="502"/>
      <c r="G233" s="502" t="s">
        <v>9227</v>
      </c>
      <c r="H233" s="502" t="s">
        <v>649</v>
      </c>
      <c r="I233" s="502" t="s">
        <v>8761</v>
      </c>
      <c r="J233" s="515" t="s">
        <v>9228</v>
      </c>
      <c r="K233" s="504" t="s">
        <v>518</v>
      </c>
      <c r="L233" s="871"/>
      <c r="M233" s="871"/>
      <c r="N233" s="871"/>
      <c r="O233" s="871"/>
      <c r="P233" s="871"/>
      <c r="Q233" s="871"/>
      <c r="R233" s="871"/>
      <c r="S233" s="871"/>
      <c r="T233" s="871"/>
      <c r="U233" s="871"/>
      <c r="V233" s="871"/>
      <c r="W233" s="871"/>
      <c r="X233" s="871"/>
      <c r="Y233" s="871"/>
      <c r="Z233" s="871"/>
      <c r="AA233" s="871"/>
      <c r="AB233" s="871"/>
      <c r="AC233" s="871"/>
      <c r="AD233" s="871"/>
      <c r="AE233" s="871"/>
      <c r="AF233" s="871"/>
      <c r="AG233" s="871"/>
      <c r="AH233" s="505"/>
      <c r="AI233" s="505"/>
      <c r="AJ233" s="505"/>
      <c r="AK233" s="505"/>
      <c r="AL233" s="505"/>
      <c r="AM233" s="505"/>
      <c r="AN233" s="505"/>
      <c r="AO233" s="505"/>
    </row>
    <row r="234" spans="1:41" ht="45">
      <c r="A234" s="513">
        <f t="shared" ref="A234:A236" si="8">A233+1</f>
        <v>128</v>
      </c>
      <c r="B234" s="499" t="s">
        <v>14</v>
      </c>
      <c r="C234" s="500">
        <v>45614</v>
      </c>
      <c r="D234" s="501" t="s">
        <v>9229</v>
      </c>
      <c r="E234" s="501" t="s">
        <v>9230</v>
      </c>
      <c r="F234" s="502"/>
      <c r="G234" s="502" t="s">
        <v>8834</v>
      </c>
      <c r="H234" s="502" t="s">
        <v>649</v>
      </c>
      <c r="I234" s="502" t="s">
        <v>8835</v>
      </c>
      <c r="J234" s="503"/>
      <c r="K234" s="504" t="s">
        <v>518</v>
      </c>
      <c r="L234" s="871"/>
      <c r="M234" s="871"/>
      <c r="N234" s="871"/>
      <c r="O234" s="871"/>
      <c r="P234" s="871"/>
      <c r="Q234" s="871"/>
      <c r="R234" s="871"/>
      <c r="S234" s="871"/>
      <c r="T234" s="871"/>
      <c r="U234" s="871"/>
      <c r="V234" s="871"/>
      <c r="W234" s="871"/>
      <c r="X234" s="871"/>
      <c r="Y234" s="871"/>
      <c r="Z234" s="871"/>
      <c r="AA234" s="871"/>
      <c r="AB234" s="871"/>
      <c r="AC234" s="871"/>
      <c r="AD234" s="871"/>
      <c r="AE234" s="871"/>
      <c r="AF234" s="871"/>
      <c r="AG234" s="871"/>
      <c r="AH234" s="505"/>
      <c r="AI234" s="505"/>
      <c r="AJ234" s="505"/>
      <c r="AK234" s="505"/>
      <c r="AL234" s="505"/>
      <c r="AM234" s="505"/>
      <c r="AN234" s="505"/>
      <c r="AO234" s="505"/>
    </row>
    <row r="235" spans="1:41" ht="30">
      <c r="A235" s="513">
        <f t="shared" si="8"/>
        <v>129</v>
      </c>
      <c r="B235" s="499" t="s">
        <v>14</v>
      </c>
      <c r="C235" s="500">
        <v>45614</v>
      </c>
      <c r="D235" s="501" t="s">
        <v>250</v>
      </c>
      <c r="E235" s="501" t="s">
        <v>9060</v>
      </c>
      <c r="F235" s="502"/>
      <c r="G235" s="502" t="s">
        <v>8769</v>
      </c>
      <c r="H235" s="502" t="s">
        <v>8740</v>
      </c>
      <c r="I235" s="502" t="s">
        <v>8725</v>
      </c>
      <c r="J235" s="503"/>
      <c r="K235" s="504" t="s">
        <v>518</v>
      </c>
      <c r="L235" s="871"/>
      <c r="M235" s="871"/>
      <c r="N235" s="871"/>
      <c r="O235" s="871"/>
      <c r="P235" s="871"/>
      <c r="Q235" s="871"/>
      <c r="R235" s="871"/>
      <c r="S235" s="871"/>
      <c r="T235" s="871"/>
      <c r="U235" s="871"/>
      <c r="V235" s="871"/>
      <c r="W235" s="871"/>
      <c r="X235" s="871"/>
      <c r="Y235" s="871"/>
      <c r="Z235" s="871"/>
      <c r="AA235" s="871"/>
      <c r="AB235" s="871"/>
      <c r="AC235" s="871"/>
      <c r="AD235" s="871"/>
      <c r="AE235" s="871"/>
      <c r="AF235" s="871"/>
      <c r="AG235" s="871"/>
      <c r="AH235" s="505"/>
      <c r="AI235" s="505"/>
      <c r="AJ235" s="505"/>
      <c r="AK235" s="505"/>
      <c r="AL235" s="505"/>
      <c r="AM235" s="505"/>
      <c r="AN235" s="505"/>
      <c r="AO235" s="505"/>
    </row>
    <row r="236" spans="1:41" ht="30">
      <c r="A236" s="513">
        <f t="shared" si="8"/>
        <v>130</v>
      </c>
      <c r="B236" s="499" t="s">
        <v>14</v>
      </c>
      <c r="C236" s="500">
        <v>45614</v>
      </c>
      <c r="D236" s="501" t="s">
        <v>250</v>
      </c>
      <c r="E236" s="501" t="s">
        <v>9060</v>
      </c>
      <c r="F236" s="502"/>
      <c r="G236" s="502" t="s">
        <v>9231</v>
      </c>
      <c r="H236" s="502" t="s">
        <v>8740</v>
      </c>
      <c r="I236" s="502" t="s">
        <v>8725</v>
      </c>
      <c r="J236" s="503"/>
      <c r="K236" s="504" t="s">
        <v>518</v>
      </c>
      <c r="L236" s="871"/>
      <c r="M236" s="871"/>
      <c r="N236" s="871"/>
      <c r="O236" s="871"/>
      <c r="P236" s="871"/>
      <c r="Q236" s="871"/>
      <c r="R236" s="871"/>
      <c r="S236" s="871"/>
      <c r="T236" s="871"/>
      <c r="U236" s="871"/>
      <c r="V236" s="871"/>
      <c r="W236" s="871"/>
      <c r="X236" s="871"/>
      <c r="Y236" s="871"/>
      <c r="Z236" s="871"/>
      <c r="AA236" s="871"/>
      <c r="AB236" s="871"/>
      <c r="AC236" s="871"/>
      <c r="AD236" s="871"/>
      <c r="AE236" s="871"/>
      <c r="AF236" s="871"/>
      <c r="AG236" s="871"/>
      <c r="AH236" s="505"/>
      <c r="AI236" s="505"/>
      <c r="AJ236" s="505"/>
      <c r="AK236" s="505"/>
      <c r="AL236" s="505"/>
      <c r="AM236" s="505"/>
      <c r="AN236" s="505"/>
      <c r="AO236" s="505"/>
    </row>
    <row r="237" spans="1:41" ht="90" hidden="1">
      <c r="A237" s="498" t="s">
        <v>3750</v>
      </c>
      <c r="B237" s="499" t="s">
        <v>14</v>
      </c>
      <c r="C237" s="500">
        <v>45622</v>
      </c>
      <c r="D237" s="501" t="s">
        <v>9232</v>
      </c>
      <c r="E237" s="501" t="s">
        <v>9233</v>
      </c>
      <c r="F237" s="502"/>
      <c r="G237" s="502" t="s">
        <v>8760</v>
      </c>
      <c r="H237" s="502" t="s">
        <v>8740</v>
      </c>
      <c r="I237" s="502" t="s">
        <v>8761</v>
      </c>
      <c r="J237" s="503" t="s">
        <v>9234</v>
      </c>
      <c r="K237" s="504" t="s">
        <v>932</v>
      </c>
      <c r="L237" s="871"/>
      <c r="M237" s="871"/>
      <c r="N237" s="871"/>
      <c r="O237" s="871"/>
      <c r="P237" s="871"/>
      <c r="Q237" s="871"/>
      <c r="R237" s="871"/>
      <c r="S237" s="871"/>
      <c r="T237" s="871"/>
      <c r="U237" s="871"/>
      <c r="V237" s="871"/>
      <c r="W237" s="871"/>
      <c r="X237" s="871"/>
      <c r="Y237" s="871"/>
      <c r="Z237" s="871"/>
      <c r="AA237" s="871"/>
      <c r="AB237" s="871"/>
      <c r="AC237" s="871"/>
      <c r="AD237" s="871"/>
      <c r="AE237" s="871"/>
      <c r="AF237" s="871"/>
      <c r="AG237" s="871"/>
      <c r="AH237" s="505"/>
      <c r="AI237" s="505"/>
      <c r="AJ237" s="505"/>
      <c r="AK237" s="505"/>
      <c r="AL237" s="505"/>
      <c r="AM237" s="505"/>
      <c r="AN237" s="505"/>
      <c r="AO237" s="505"/>
    </row>
    <row r="238" spans="1:41" ht="30">
      <c r="A238" s="513" t="s">
        <v>2659</v>
      </c>
      <c r="B238" s="499" t="s">
        <v>14</v>
      </c>
      <c r="C238" s="500">
        <v>45622</v>
      </c>
      <c r="D238" s="501" t="s">
        <v>9232</v>
      </c>
      <c r="E238" s="501" t="s">
        <v>9235</v>
      </c>
      <c r="F238" s="502"/>
      <c r="G238" s="502"/>
      <c r="H238" s="502" t="s">
        <v>584</v>
      </c>
      <c r="I238" s="502"/>
      <c r="J238" s="503"/>
      <c r="K238" s="504" t="s">
        <v>518</v>
      </c>
      <c r="L238" s="871"/>
      <c r="M238" s="871"/>
      <c r="N238" s="871"/>
      <c r="O238" s="871"/>
      <c r="P238" s="871"/>
      <c r="Q238" s="871"/>
      <c r="R238" s="871"/>
      <c r="S238" s="871"/>
      <c r="T238" s="871"/>
      <c r="U238" s="871"/>
      <c r="V238" s="871"/>
      <c r="W238" s="871"/>
      <c r="X238" s="871"/>
      <c r="Y238" s="871"/>
      <c r="Z238" s="871"/>
      <c r="AA238" s="871"/>
      <c r="AB238" s="871"/>
      <c r="AC238" s="871"/>
      <c r="AD238" s="871"/>
      <c r="AE238" s="871"/>
      <c r="AF238" s="871"/>
      <c r="AG238" s="871"/>
      <c r="AH238" s="505"/>
      <c r="AI238" s="505"/>
      <c r="AJ238" s="505"/>
      <c r="AK238" s="505"/>
      <c r="AL238" s="505"/>
      <c r="AM238" s="505"/>
      <c r="AN238" s="505"/>
      <c r="AO238" s="505"/>
    </row>
    <row r="239" spans="1:41" ht="42.75">
      <c r="A239" s="513">
        <f t="shared" ref="A239:A252" si="9">A238+1</f>
        <v>132</v>
      </c>
      <c r="B239" s="499" t="s">
        <v>14</v>
      </c>
      <c r="C239" s="500">
        <v>45622</v>
      </c>
      <c r="D239" s="501" t="s">
        <v>9221</v>
      </c>
      <c r="E239" s="501" t="s">
        <v>9236</v>
      </c>
      <c r="F239" s="502"/>
      <c r="G239" s="502" t="s">
        <v>8765</v>
      </c>
      <c r="H239" s="502" t="s">
        <v>8740</v>
      </c>
      <c r="I239" s="502" t="s">
        <v>8734</v>
      </c>
      <c r="J239" s="514" t="s">
        <v>9237</v>
      </c>
      <c r="K239" s="504" t="s">
        <v>518</v>
      </c>
      <c r="L239" s="871"/>
      <c r="M239" s="871"/>
      <c r="N239" s="871"/>
      <c r="O239" s="871"/>
      <c r="P239" s="871"/>
      <c r="Q239" s="871"/>
      <c r="R239" s="871"/>
      <c r="S239" s="871"/>
      <c r="T239" s="871"/>
      <c r="U239" s="871"/>
      <c r="V239" s="871"/>
      <c r="W239" s="871"/>
      <c r="X239" s="871"/>
      <c r="Y239" s="871"/>
      <c r="Z239" s="871"/>
      <c r="AA239" s="871"/>
      <c r="AB239" s="871"/>
      <c r="AC239" s="871"/>
      <c r="AD239" s="871"/>
      <c r="AE239" s="871"/>
      <c r="AF239" s="871"/>
      <c r="AG239" s="871"/>
      <c r="AH239" s="505"/>
      <c r="AI239" s="505"/>
      <c r="AJ239" s="505"/>
      <c r="AK239" s="505"/>
      <c r="AL239" s="505"/>
      <c r="AM239" s="505"/>
      <c r="AN239" s="505"/>
      <c r="AO239" s="505"/>
    </row>
    <row r="240" spans="1:41" ht="30">
      <c r="A240" s="513">
        <f t="shared" si="9"/>
        <v>133</v>
      </c>
      <c r="B240" s="499" t="s">
        <v>14</v>
      </c>
      <c r="C240" s="500">
        <v>45622</v>
      </c>
      <c r="D240" s="501" t="s">
        <v>9238</v>
      </c>
      <c r="E240" s="501" t="s">
        <v>8971</v>
      </c>
      <c r="F240" s="502"/>
      <c r="G240" s="502" t="s">
        <v>8846</v>
      </c>
      <c r="H240" s="502" t="s">
        <v>35</v>
      </c>
      <c r="I240" s="502" t="s">
        <v>8794</v>
      </c>
      <c r="J240" s="503"/>
      <c r="K240" s="504" t="s">
        <v>518</v>
      </c>
      <c r="L240" s="871"/>
      <c r="M240" s="871"/>
      <c r="N240" s="871"/>
      <c r="O240" s="871"/>
      <c r="P240" s="871"/>
      <c r="Q240" s="871"/>
      <c r="R240" s="871"/>
      <c r="S240" s="871"/>
      <c r="T240" s="871"/>
      <c r="U240" s="871"/>
      <c r="V240" s="871"/>
      <c r="W240" s="871"/>
      <c r="X240" s="871"/>
      <c r="Y240" s="871"/>
      <c r="Z240" s="871"/>
      <c r="AA240" s="871"/>
      <c r="AB240" s="871"/>
      <c r="AC240" s="871"/>
      <c r="AD240" s="871"/>
      <c r="AE240" s="871"/>
      <c r="AF240" s="871"/>
      <c r="AG240" s="871"/>
      <c r="AH240" s="505"/>
      <c r="AI240" s="505"/>
      <c r="AJ240" s="505"/>
      <c r="AK240" s="505"/>
      <c r="AL240" s="505"/>
      <c r="AM240" s="505"/>
      <c r="AN240" s="505"/>
      <c r="AO240" s="505"/>
    </row>
    <row r="241" spans="1:41" ht="30">
      <c r="A241" s="513">
        <f t="shared" si="9"/>
        <v>134</v>
      </c>
      <c r="B241" s="499" t="s">
        <v>14</v>
      </c>
      <c r="C241" s="500">
        <v>45622</v>
      </c>
      <c r="D241" s="501" t="s">
        <v>9239</v>
      </c>
      <c r="E241" s="501" t="s">
        <v>3425</v>
      </c>
      <c r="F241" s="502"/>
      <c r="G241" s="502" t="s">
        <v>8863</v>
      </c>
      <c r="H241" s="502" t="s">
        <v>25</v>
      </c>
      <c r="I241" s="502" t="s">
        <v>8864</v>
      </c>
      <c r="J241" s="503"/>
      <c r="K241" s="504" t="s">
        <v>518</v>
      </c>
      <c r="L241" s="871"/>
      <c r="M241" s="871"/>
      <c r="N241" s="871"/>
      <c r="O241" s="871"/>
      <c r="P241" s="871"/>
      <c r="Q241" s="871"/>
      <c r="R241" s="871"/>
      <c r="S241" s="871"/>
      <c r="T241" s="871"/>
      <c r="U241" s="871"/>
      <c r="V241" s="871"/>
      <c r="W241" s="871"/>
      <c r="X241" s="871"/>
      <c r="Y241" s="871"/>
      <c r="Z241" s="871"/>
      <c r="AA241" s="871"/>
      <c r="AB241" s="871"/>
      <c r="AC241" s="871"/>
      <c r="AD241" s="871"/>
      <c r="AE241" s="871"/>
      <c r="AF241" s="871"/>
      <c r="AG241" s="871"/>
      <c r="AH241" s="505"/>
      <c r="AI241" s="505"/>
      <c r="AJ241" s="505"/>
      <c r="AK241" s="505"/>
      <c r="AL241" s="505"/>
      <c r="AM241" s="505"/>
      <c r="AN241" s="505"/>
      <c r="AO241" s="505"/>
    </row>
    <row r="242" spans="1:41" ht="45">
      <c r="A242" s="513">
        <f t="shared" si="9"/>
        <v>135</v>
      </c>
      <c r="B242" s="499" t="s">
        <v>14</v>
      </c>
      <c r="C242" s="500">
        <v>45622</v>
      </c>
      <c r="D242" s="501" t="s">
        <v>586</v>
      </c>
      <c r="E242" s="501" t="s">
        <v>9240</v>
      </c>
      <c r="F242" s="502"/>
      <c r="G242" s="502" t="s">
        <v>8856</v>
      </c>
      <c r="H242" s="502" t="s">
        <v>584</v>
      </c>
      <c r="I242" s="502" t="s">
        <v>8725</v>
      </c>
      <c r="J242" s="514" t="s">
        <v>9241</v>
      </c>
      <c r="K242" s="504" t="s">
        <v>518</v>
      </c>
      <c r="L242" s="871"/>
      <c r="M242" s="871"/>
      <c r="N242" s="871"/>
      <c r="O242" s="871"/>
      <c r="P242" s="871"/>
      <c r="Q242" s="871"/>
      <c r="R242" s="871"/>
      <c r="S242" s="871"/>
      <c r="T242" s="871"/>
      <c r="U242" s="871"/>
      <c r="V242" s="871"/>
      <c r="W242" s="871"/>
      <c r="X242" s="871"/>
      <c r="Y242" s="871"/>
      <c r="Z242" s="871"/>
      <c r="AA242" s="871"/>
      <c r="AB242" s="871"/>
      <c r="AC242" s="871"/>
      <c r="AD242" s="871"/>
      <c r="AE242" s="871"/>
      <c r="AF242" s="871"/>
      <c r="AG242" s="871"/>
      <c r="AH242" s="505"/>
      <c r="AI242" s="505"/>
      <c r="AJ242" s="505"/>
      <c r="AK242" s="505"/>
      <c r="AL242" s="505"/>
      <c r="AM242" s="505"/>
      <c r="AN242" s="505"/>
      <c r="AO242" s="505"/>
    </row>
    <row r="243" spans="1:41" ht="30">
      <c r="A243" s="513">
        <f t="shared" si="9"/>
        <v>136</v>
      </c>
      <c r="B243" s="499" t="s">
        <v>14</v>
      </c>
      <c r="C243" s="500">
        <v>45622</v>
      </c>
      <c r="D243" s="501" t="s">
        <v>9242</v>
      </c>
      <c r="E243" s="501" t="s">
        <v>9243</v>
      </c>
      <c r="F243" s="502"/>
      <c r="G243" s="502"/>
      <c r="H243" s="502" t="s">
        <v>8740</v>
      </c>
      <c r="I243" s="502"/>
      <c r="J243" s="503"/>
      <c r="K243" s="504" t="s">
        <v>518</v>
      </c>
      <c r="L243" s="871"/>
      <c r="M243" s="871"/>
      <c r="N243" s="871"/>
      <c r="O243" s="871"/>
      <c r="P243" s="871"/>
      <c r="Q243" s="871"/>
      <c r="R243" s="871"/>
      <c r="S243" s="871"/>
      <c r="T243" s="871"/>
      <c r="U243" s="871"/>
      <c r="V243" s="871"/>
      <c r="W243" s="871"/>
      <c r="X243" s="871"/>
      <c r="Y243" s="871"/>
      <c r="Z243" s="871"/>
      <c r="AA243" s="871"/>
      <c r="AB243" s="871"/>
      <c r="AC243" s="871"/>
      <c r="AD243" s="871"/>
      <c r="AE243" s="871"/>
      <c r="AF243" s="871"/>
      <c r="AG243" s="871"/>
      <c r="AH243" s="505"/>
      <c r="AI243" s="505"/>
      <c r="AJ243" s="505"/>
      <c r="AK243" s="505"/>
      <c r="AL243" s="505"/>
      <c r="AM243" s="505"/>
      <c r="AN243" s="505"/>
      <c r="AO243" s="505"/>
    </row>
    <row r="244" spans="1:41">
      <c r="A244" s="513">
        <f t="shared" si="9"/>
        <v>137</v>
      </c>
      <c r="B244" s="499" t="s">
        <v>14</v>
      </c>
      <c r="C244" s="500">
        <v>45622</v>
      </c>
      <c r="D244" s="501" t="s">
        <v>9244</v>
      </c>
      <c r="E244" s="501" t="s">
        <v>3425</v>
      </c>
      <c r="F244" s="502"/>
      <c r="G244" s="502" t="s">
        <v>8909</v>
      </c>
      <c r="H244" s="502" t="s">
        <v>25</v>
      </c>
      <c r="I244" s="502" t="s">
        <v>8725</v>
      </c>
      <c r="J244" s="503" t="s">
        <v>9245</v>
      </c>
      <c r="K244" s="504" t="s">
        <v>518</v>
      </c>
      <c r="L244" s="871"/>
      <c r="M244" s="871"/>
      <c r="N244" s="871"/>
      <c r="O244" s="871"/>
      <c r="P244" s="871"/>
      <c r="Q244" s="871"/>
      <c r="R244" s="871"/>
      <c r="S244" s="871"/>
      <c r="T244" s="871"/>
      <c r="U244" s="871"/>
      <c r="V244" s="871"/>
      <c r="W244" s="871"/>
      <c r="X244" s="871"/>
      <c r="Y244" s="871"/>
      <c r="Z244" s="871"/>
      <c r="AA244" s="871"/>
      <c r="AB244" s="871"/>
      <c r="AC244" s="871"/>
      <c r="AD244" s="871"/>
      <c r="AE244" s="871"/>
      <c r="AF244" s="871"/>
      <c r="AG244" s="871"/>
      <c r="AH244" s="505"/>
      <c r="AI244" s="505"/>
      <c r="AJ244" s="505"/>
      <c r="AK244" s="505"/>
      <c r="AL244" s="505"/>
      <c r="AM244" s="505"/>
      <c r="AN244" s="505"/>
      <c r="AO244" s="505"/>
    </row>
    <row r="245" spans="1:41">
      <c r="A245" s="513">
        <f t="shared" si="9"/>
        <v>138</v>
      </c>
      <c r="B245" s="499" t="s">
        <v>14</v>
      </c>
      <c r="C245" s="500">
        <v>45622</v>
      </c>
      <c r="D245" s="501" t="s">
        <v>9246</v>
      </c>
      <c r="E245" s="501" t="s">
        <v>3425</v>
      </c>
      <c r="F245" s="502"/>
      <c r="G245" s="502" t="s">
        <v>8909</v>
      </c>
      <c r="H245" s="502" t="s">
        <v>25</v>
      </c>
      <c r="I245" s="502" t="s">
        <v>8725</v>
      </c>
      <c r="J245" s="503" t="s">
        <v>9245</v>
      </c>
      <c r="K245" s="504" t="s">
        <v>518</v>
      </c>
      <c r="L245" s="871"/>
      <c r="M245" s="871"/>
      <c r="N245" s="871"/>
      <c r="O245" s="871"/>
      <c r="P245" s="871"/>
      <c r="Q245" s="871"/>
      <c r="R245" s="871"/>
      <c r="S245" s="871"/>
      <c r="T245" s="871"/>
      <c r="U245" s="871"/>
      <c r="V245" s="871"/>
      <c r="W245" s="871"/>
      <c r="X245" s="871"/>
      <c r="Y245" s="871"/>
      <c r="Z245" s="871"/>
      <c r="AA245" s="871"/>
      <c r="AB245" s="871"/>
      <c r="AC245" s="871"/>
      <c r="AD245" s="871"/>
      <c r="AE245" s="871"/>
      <c r="AF245" s="871"/>
      <c r="AG245" s="871"/>
      <c r="AH245" s="505"/>
      <c r="AI245" s="505"/>
      <c r="AJ245" s="505"/>
      <c r="AK245" s="505"/>
      <c r="AL245" s="505"/>
      <c r="AM245" s="505"/>
      <c r="AN245" s="505"/>
      <c r="AO245" s="505"/>
    </row>
    <row r="246" spans="1:41" ht="28.5">
      <c r="A246" s="513">
        <f t="shared" si="9"/>
        <v>139</v>
      </c>
      <c r="B246" s="499" t="s">
        <v>14</v>
      </c>
      <c r="C246" s="500">
        <v>45628</v>
      </c>
      <c r="D246" s="501" t="s">
        <v>9247</v>
      </c>
      <c r="E246" s="517" t="s">
        <v>9248</v>
      </c>
      <c r="F246" s="502"/>
      <c r="G246" s="502" t="s">
        <v>9249</v>
      </c>
      <c r="H246" s="502" t="s">
        <v>35</v>
      </c>
      <c r="I246" s="502" t="s">
        <v>8734</v>
      </c>
      <c r="J246" s="515" t="s">
        <v>9250</v>
      </c>
      <c r="K246" s="504" t="s">
        <v>518</v>
      </c>
      <c r="L246" s="871"/>
      <c r="M246" s="871"/>
      <c r="N246" s="871"/>
      <c r="O246" s="871"/>
      <c r="P246" s="871"/>
      <c r="Q246" s="871"/>
      <c r="R246" s="871"/>
      <c r="S246" s="871"/>
      <c r="T246" s="871"/>
      <c r="U246" s="871"/>
      <c r="V246" s="871"/>
      <c r="W246" s="871"/>
      <c r="X246" s="871"/>
      <c r="Y246" s="871"/>
      <c r="Z246" s="871"/>
      <c r="AA246" s="871"/>
      <c r="AB246" s="871"/>
      <c r="AC246" s="871"/>
      <c r="AD246" s="871"/>
      <c r="AE246" s="871"/>
      <c r="AF246" s="871"/>
      <c r="AG246" s="871"/>
      <c r="AH246" s="505"/>
      <c r="AI246" s="505"/>
      <c r="AJ246" s="505"/>
      <c r="AK246" s="505"/>
      <c r="AL246" s="505"/>
      <c r="AM246" s="505"/>
      <c r="AN246" s="505"/>
      <c r="AO246" s="505"/>
    </row>
    <row r="247" spans="1:41" ht="30">
      <c r="A247" s="513">
        <f t="shared" si="9"/>
        <v>140</v>
      </c>
      <c r="B247" s="499" t="s">
        <v>14</v>
      </c>
      <c r="C247" s="500">
        <v>45628</v>
      </c>
      <c r="D247" s="501" t="s">
        <v>586</v>
      </c>
      <c r="E247" s="501" t="s">
        <v>9251</v>
      </c>
      <c r="F247" s="502"/>
      <c r="G247" s="502" t="s">
        <v>8982</v>
      </c>
      <c r="H247" s="502" t="s">
        <v>584</v>
      </c>
      <c r="I247" s="502" t="s">
        <v>8823</v>
      </c>
      <c r="J247" s="514" t="s">
        <v>9252</v>
      </c>
      <c r="K247" s="504" t="s">
        <v>518</v>
      </c>
      <c r="L247" s="871"/>
      <c r="M247" s="871"/>
      <c r="N247" s="871"/>
      <c r="O247" s="871"/>
      <c r="P247" s="871"/>
      <c r="Q247" s="871"/>
      <c r="R247" s="871"/>
      <c r="S247" s="871"/>
      <c r="T247" s="871"/>
      <c r="U247" s="871"/>
      <c r="V247" s="871"/>
      <c r="W247" s="871"/>
      <c r="X247" s="871"/>
      <c r="Y247" s="871"/>
      <c r="Z247" s="871"/>
      <c r="AA247" s="871"/>
      <c r="AB247" s="871"/>
      <c r="AC247" s="871"/>
      <c r="AD247" s="871"/>
      <c r="AE247" s="871"/>
      <c r="AF247" s="871"/>
      <c r="AG247" s="871"/>
      <c r="AH247" s="505"/>
      <c r="AI247" s="505"/>
      <c r="AJ247" s="505"/>
      <c r="AK247" s="505"/>
      <c r="AL247" s="505"/>
      <c r="AM247" s="505"/>
      <c r="AN247" s="505"/>
      <c r="AO247" s="505"/>
    </row>
    <row r="248" spans="1:41" ht="30">
      <c r="A248" s="513">
        <f t="shared" si="9"/>
        <v>141</v>
      </c>
      <c r="B248" s="499" t="s">
        <v>14</v>
      </c>
      <c r="C248" s="500">
        <v>45628</v>
      </c>
      <c r="D248" s="501" t="s">
        <v>8767</v>
      </c>
      <c r="E248" s="501" t="s">
        <v>9253</v>
      </c>
      <c r="F248" s="502"/>
      <c r="G248" s="502" t="s">
        <v>8765</v>
      </c>
      <c r="H248" s="502" t="s">
        <v>8740</v>
      </c>
      <c r="I248" s="502" t="s">
        <v>8734</v>
      </c>
      <c r="J248" s="514" t="s">
        <v>9254</v>
      </c>
      <c r="K248" s="504" t="s">
        <v>518</v>
      </c>
      <c r="L248" s="871"/>
      <c r="M248" s="871"/>
      <c r="N248" s="871"/>
      <c r="O248" s="871"/>
      <c r="P248" s="871"/>
      <c r="Q248" s="871"/>
      <c r="R248" s="871"/>
      <c r="S248" s="871"/>
      <c r="T248" s="871"/>
      <c r="U248" s="871"/>
      <c r="V248" s="871"/>
      <c r="W248" s="871"/>
      <c r="X248" s="871"/>
      <c r="Y248" s="871"/>
      <c r="Z248" s="871"/>
      <c r="AA248" s="871"/>
      <c r="AB248" s="871"/>
      <c r="AC248" s="871"/>
      <c r="AD248" s="871"/>
      <c r="AE248" s="871"/>
      <c r="AF248" s="871"/>
      <c r="AG248" s="871"/>
      <c r="AH248" s="505"/>
      <c r="AI248" s="505"/>
      <c r="AJ248" s="505"/>
      <c r="AK248" s="505"/>
      <c r="AL248" s="505"/>
      <c r="AM248" s="505"/>
      <c r="AN248" s="505"/>
      <c r="AO248" s="505"/>
    </row>
    <row r="249" spans="1:41" ht="60">
      <c r="A249" s="513">
        <f t="shared" si="9"/>
        <v>142</v>
      </c>
      <c r="B249" s="499" t="s">
        <v>14</v>
      </c>
      <c r="C249" s="500">
        <v>45628</v>
      </c>
      <c r="D249" s="501" t="s">
        <v>9255</v>
      </c>
      <c r="E249" s="501" t="s">
        <v>9256</v>
      </c>
      <c r="F249" s="502"/>
      <c r="G249" s="502" t="s">
        <v>8863</v>
      </c>
      <c r="H249" s="502" t="s">
        <v>8740</v>
      </c>
      <c r="I249" s="502" t="s">
        <v>8864</v>
      </c>
      <c r="J249" s="503"/>
      <c r="K249" s="504" t="s">
        <v>518</v>
      </c>
      <c r="L249" s="871"/>
      <c r="M249" s="871"/>
      <c r="N249" s="871"/>
      <c r="O249" s="871"/>
      <c r="P249" s="871"/>
      <c r="Q249" s="871"/>
      <c r="R249" s="871"/>
      <c r="S249" s="871"/>
      <c r="T249" s="871"/>
      <c r="U249" s="871"/>
      <c r="V249" s="871"/>
      <c r="W249" s="871"/>
      <c r="X249" s="871"/>
      <c r="Y249" s="871"/>
      <c r="Z249" s="871"/>
      <c r="AA249" s="871"/>
      <c r="AB249" s="871"/>
      <c r="AC249" s="871"/>
      <c r="AD249" s="871"/>
      <c r="AE249" s="871"/>
      <c r="AF249" s="871"/>
      <c r="AG249" s="871"/>
      <c r="AH249" s="505"/>
      <c r="AI249" s="505"/>
      <c r="AJ249" s="505"/>
      <c r="AK249" s="505"/>
      <c r="AL249" s="505"/>
      <c r="AM249" s="505"/>
      <c r="AN249" s="505"/>
      <c r="AO249" s="505"/>
    </row>
    <row r="250" spans="1:41" ht="42.75">
      <c r="A250" s="513">
        <f t="shared" si="9"/>
        <v>143</v>
      </c>
      <c r="B250" s="499" t="s">
        <v>14</v>
      </c>
      <c r="C250" s="500">
        <v>45628</v>
      </c>
      <c r="D250" s="501" t="s">
        <v>9257</v>
      </c>
      <c r="E250" s="501" t="s">
        <v>9258</v>
      </c>
      <c r="F250" s="502"/>
      <c r="G250" s="502" t="s">
        <v>8765</v>
      </c>
      <c r="H250" s="502" t="s">
        <v>8740</v>
      </c>
      <c r="I250" s="502" t="s">
        <v>8734</v>
      </c>
      <c r="J250" s="514" t="s">
        <v>9259</v>
      </c>
      <c r="K250" s="504" t="s">
        <v>518</v>
      </c>
      <c r="L250" s="871"/>
      <c r="M250" s="871"/>
      <c r="N250" s="871"/>
      <c r="O250" s="871"/>
      <c r="P250" s="871"/>
      <c r="Q250" s="871"/>
      <c r="R250" s="871"/>
      <c r="S250" s="871"/>
      <c r="T250" s="871"/>
      <c r="U250" s="871"/>
      <c r="V250" s="871"/>
      <c r="W250" s="871"/>
      <c r="X250" s="871"/>
      <c r="Y250" s="871"/>
      <c r="Z250" s="871"/>
      <c r="AA250" s="871"/>
      <c r="AB250" s="871"/>
      <c r="AC250" s="871"/>
      <c r="AD250" s="871"/>
      <c r="AE250" s="871"/>
      <c r="AF250" s="871"/>
      <c r="AG250" s="871"/>
      <c r="AH250" s="505"/>
      <c r="AI250" s="505"/>
      <c r="AJ250" s="505"/>
      <c r="AK250" s="505"/>
      <c r="AL250" s="505"/>
      <c r="AM250" s="505"/>
      <c r="AN250" s="505"/>
      <c r="AO250" s="505"/>
    </row>
    <row r="251" spans="1:41" ht="85.5">
      <c r="A251" s="513">
        <f t="shared" si="9"/>
        <v>144</v>
      </c>
      <c r="B251" s="499" t="s">
        <v>14</v>
      </c>
      <c r="C251" s="500">
        <v>45628</v>
      </c>
      <c r="D251" s="501" t="s">
        <v>9260</v>
      </c>
      <c r="E251" s="501" t="s">
        <v>9181</v>
      </c>
      <c r="F251" s="502"/>
      <c r="G251" s="502" t="s">
        <v>8775</v>
      </c>
      <c r="H251" s="502" t="s">
        <v>3095</v>
      </c>
      <c r="I251" s="502" t="s">
        <v>8734</v>
      </c>
      <c r="J251" s="514" t="s">
        <v>9261</v>
      </c>
      <c r="K251" s="504" t="s">
        <v>518</v>
      </c>
      <c r="L251" s="871"/>
      <c r="M251" s="871"/>
      <c r="N251" s="871"/>
      <c r="O251" s="871"/>
      <c r="P251" s="871"/>
      <c r="Q251" s="871"/>
      <c r="R251" s="871"/>
      <c r="S251" s="871"/>
      <c r="T251" s="871"/>
      <c r="U251" s="871"/>
      <c r="V251" s="871"/>
      <c r="W251" s="871"/>
      <c r="X251" s="871"/>
      <c r="Y251" s="871"/>
      <c r="Z251" s="871"/>
      <c r="AA251" s="871"/>
      <c r="AB251" s="871"/>
      <c r="AC251" s="871"/>
      <c r="AD251" s="871"/>
      <c r="AE251" s="871"/>
      <c r="AF251" s="871"/>
      <c r="AG251" s="871"/>
      <c r="AH251" s="505"/>
      <c r="AI251" s="505"/>
      <c r="AJ251" s="505"/>
      <c r="AK251" s="505"/>
      <c r="AL251" s="505"/>
      <c r="AM251" s="505"/>
      <c r="AN251" s="505"/>
      <c r="AO251" s="505"/>
    </row>
    <row r="252" spans="1:41" ht="85.5">
      <c r="A252" s="513">
        <f t="shared" si="9"/>
        <v>145</v>
      </c>
      <c r="B252" s="499" t="s">
        <v>14</v>
      </c>
      <c r="C252" s="500">
        <v>45628</v>
      </c>
      <c r="D252" s="501" t="s">
        <v>9260</v>
      </c>
      <c r="E252" s="501" t="s">
        <v>9262</v>
      </c>
      <c r="F252" s="502"/>
      <c r="G252" s="502" t="s">
        <v>8775</v>
      </c>
      <c r="H252" s="502" t="s">
        <v>3095</v>
      </c>
      <c r="I252" s="502" t="s">
        <v>8734</v>
      </c>
      <c r="J252" s="514" t="s">
        <v>9261</v>
      </c>
      <c r="K252" s="504" t="s">
        <v>518</v>
      </c>
      <c r="L252" s="871"/>
      <c r="M252" s="871"/>
      <c r="N252" s="871"/>
      <c r="O252" s="871"/>
      <c r="P252" s="871"/>
      <c r="Q252" s="871"/>
      <c r="R252" s="871"/>
      <c r="S252" s="871"/>
      <c r="T252" s="871"/>
      <c r="U252" s="871"/>
      <c r="V252" s="871"/>
      <c r="W252" s="871"/>
      <c r="X252" s="871"/>
      <c r="Y252" s="871"/>
      <c r="Z252" s="871"/>
      <c r="AA252" s="871"/>
      <c r="AB252" s="871"/>
      <c r="AC252" s="871"/>
      <c r="AD252" s="871"/>
      <c r="AE252" s="871"/>
      <c r="AF252" s="871"/>
      <c r="AG252" s="871"/>
      <c r="AH252" s="505"/>
      <c r="AI252" s="505"/>
      <c r="AJ252" s="505"/>
      <c r="AK252" s="505"/>
      <c r="AL252" s="505"/>
      <c r="AM252" s="505"/>
      <c r="AN252" s="505"/>
      <c r="AO252" s="505"/>
    </row>
    <row r="253" spans="1:41" ht="60" hidden="1">
      <c r="A253" s="498" t="s">
        <v>3784</v>
      </c>
      <c r="B253" s="499" t="s">
        <v>14</v>
      </c>
      <c r="C253" s="500">
        <v>45637</v>
      </c>
      <c r="D253" s="501" t="s">
        <v>9263</v>
      </c>
      <c r="E253" s="501" t="s">
        <v>9264</v>
      </c>
      <c r="F253" s="502"/>
      <c r="G253" s="502" t="s">
        <v>8818</v>
      </c>
      <c r="H253" s="502" t="s">
        <v>8740</v>
      </c>
      <c r="I253" s="502" t="s">
        <v>8725</v>
      </c>
      <c r="J253" s="503" t="s">
        <v>9265</v>
      </c>
      <c r="K253" s="504" t="s">
        <v>932</v>
      </c>
      <c r="L253" s="871"/>
      <c r="M253" s="871"/>
      <c r="N253" s="871"/>
      <c r="O253" s="871"/>
      <c r="P253" s="871"/>
      <c r="Q253" s="871"/>
      <c r="R253" s="871"/>
      <c r="S253" s="871"/>
      <c r="T253" s="871"/>
      <c r="U253" s="871"/>
      <c r="V253" s="871"/>
      <c r="W253" s="871"/>
      <c r="X253" s="871"/>
      <c r="Y253" s="871"/>
      <c r="Z253" s="871"/>
      <c r="AA253" s="871"/>
      <c r="AB253" s="871"/>
      <c r="AC253" s="871"/>
      <c r="AD253" s="871"/>
      <c r="AE253" s="871"/>
      <c r="AF253" s="871"/>
      <c r="AG253" s="871"/>
      <c r="AH253" s="505"/>
      <c r="AI253" s="505"/>
      <c r="AJ253" s="505"/>
      <c r="AK253" s="505"/>
      <c r="AL253" s="505"/>
      <c r="AM253" s="505"/>
      <c r="AN253" s="505"/>
      <c r="AO253" s="505"/>
    </row>
    <row r="254" spans="1:41" ht="45" hidden="1">
      <c r="A254" s="498" t="s">
        <v>3787</v>
      </c>
      <c r="B254" s="499" t="s">
        <v>14</v>
      </c>
      <c r="C254" s="500">
        <v>45637</v>
      </c>
      <c r="D254" s="501" t="s">
        <v>586</v>
      </c>
      <c r="E254" s="501" t="s">
        <v>9266</v>
      </c>
      <c r="F254" s="502"/>
      <c r="G254" s="502"/>
      <c r="H254" s="502" t="s">
        <v>584</v>
      </c>
      <c r="I254" s="502"/>
      <c r="J254" s="503" t="s">
        <v>9267</v>
      </c>
      <c r="K254" s="504" t="s">
        <v>999</v>
      </c>
      <c r="L254" s="871"/>
      <c r="M254" s="871"/>
      <c r="N254" s="871"/>
      <c r="O254" s="871"/>
      <c r="P254" s="871"/>
      <c r="Q254" s="871"/>
      <c r="R254" s="871"/>
      <c r="S254" s="871"/>
      <c r="T254" s="871"/>
      <c r="U254" s="871"/>
      <c r="V254" s="871"/>
      <c r="W254" s="871"/>
      <c r="X254" s="871"/>
      <c r="Y254" s="871"/>
      <c r="Z254" s="871"/>
      <c r="AA254" s="871"/>
      <c r="AB254" s="871"/>
      <c r="AC254" s="871"/>
      <c r="AD254" s="871"/>
      <c r="AE254" s="871"/>
      <c r="AF254" s="871"/>
      <c r="AG254" s="871"/>
      <c r="AH254" s="505"/>
      <c r="AI254" s="505"/>
      <c r="AJ254" s="505"/>
      <c r="AK254" s="505"/>
      <c r="AL254" s="505"/>
      <c r="AM254" s="505"/>
      <c r="AN254" s="505"/>
      <c r="AO254" s="505"/>
    </row>
    <row r="255" spans="1:41" ht="30">
      <c r="A255" s="513" t="s">
        <v>2717</v>
      </c>
      <c r="B255" s="499" t="s">
        <v>14</v>
      </c>
      <c r="C255" s="500">
        <v>45637</v>
      </c>
      <c r="D255" s="501" t="s">
        <v>8866</v>
      </c>
      <c r="E255" s="501" t="s">
        <v>9268</v>
      </c>
      <c r="F255" s="502"/>
      <c r="G255" s="502" t="s">
        <v>9128</v>
      </c>
      <c r="H255" s="502" t="s">
        <v>558</v>
      </c>
      <c r="I255" s="502" t="s">
        <v>8725</v>
      </c>
      <c r="J255" s="503"/>
      <c r="K255" s="504" t="s">
        <v>518</v>
      </c>
      <c r="L255" s="871"/>
      <c r="M255" s="871"/>
      <c r="N255" s="871"/>
      <c r="O255" s="871"/>
      <c r="P255" s="871"/>
      <c r="Q255" s="871"/>
      <c r="R255" s="871"/>
      <c r="S255" s="871"/>
      <c r="T255" s="871"/>
      <c r="U255" s="871"/>
      <c r="V255" s="871"/>
      <c r="W255" s="871"/>
      <c r="X255" s="871"/>
      <c r="Y255" s="871"/>
      <c r="Z255" s="871"/>
      <c r="AA255" s="871"/>
      <c r="AB255" s="871"/>
      <c r="AC255" s="871"/>
      <c r="AD255" s="871"/>
      <c r="AE255" s="871"/>
      <c r="AF255" s="871"/>
      <c r="AG255" s="871"/>
      <c r="AH255" s="505"/>
      <c r="AI255" s="505"/>
      <c r="AJ255" s="505"/>
      <c r="AK255" s="505"/>
      <c r="AL255" s="505"/>
      <c r="AM255" s="505"/>
      <c r="AN255" s="505"/>
      <c r="AO255" s="505"/>
    </row>
    <row r="256" spans="1:41" ht="45">
      <c r="A256" s="513">
        <f t="shared" ref="A256:A263" si="10">A255+1</f>
        <v>147</v>
      </c>
      <c r="B256" s="499" t="s">
        <v>14</v>
      </c>
      <c r="C256" s="500">
        <v>45637</v>
      </c>
      <c r="D256" s="501" t="s">
        <v>9269</v>
      </c>
      <c r="E256" s="501" t="s">
        <v>9270</v>
      </c>
      <c r="F256" s="502"/>
      <c r="G256" s="502" t="s">
        <v>9249</v>
      </c>
      <c r="H256" s="502" t="s">
        <v>22</v>
      </c>
      <c r="I256" s="502" t="s">
        <v>8734</v>
      </c>
      <c r="J256" s="514" t="s">
        <v>9271</v>
      </c>
      <c r="K256" s="504" t="s">
        <v>518</v>
      </c>
      <c r="L256" s="871"/>
      <c r="M256" s="871"/>
      <c r="N256" s="871"/>
      <c r="O256" s="871"/>
      <c r="P256" s="871"/>
      <c r="Q256" s="871"/>
      <c r="R256" s="871"/>
      <c r="S256" s="871"/>
      <c r="T256" s="871"/>
      <c r="U256" s="871"/>
      <c r="V256" s="871"/>
      <c r="W256" s="871"/>
      <c r="X256" s="871"/>
      <c r="Y256" s="871"/>
      <c r="Z256" s="871"/>
      <c r="AA256" s="871"/>
      <c r="AB256" s="871"/>
      <c r="AC256" s="871"/>
      <c r="AD256" s="871"/>
      <c r="AE256" s="871"/>
      <c r="AF256" s="871"/>
      <c r="AG256" s="871"/>
      <c r="AH256" s="505"/>
      <c r="AI256" s="505"/>
      <c r="AJ256" s="505"/>
      <c r="AK256" s="505"/>
      <c r="AL256" s="505"/>
      <c r="AM256" s="505"/>
      <c r="AN256" s="505"/>
      <c r="AO256" s="505"/>
    </row>
    <row r="257" spans="1:41" ht="45">
      <c r="A257" s="513">
        <f t="shared" si="10"/>
        <v>148</v>
      </c>
      <c r="B257" s="499" t="s">
        <v>14</v>
      </c>
      <c r="C257" s="500">
        <v>45642</v>
      </c>
      <c r="D257" s="501" t="s">
        <v>9269</v>
      </c>
      <c r="E257" s="501" t="s">
        <v>9272</v>
      </c>
      <c r="F257" s="502"/>
      <c r="G257" s="502" t="s">
        <v>8839</v>
      </c>
      <c r="H257" s="502" t="s">
        <v>22</v>
      </c>
      <c r="I257" s="502" t="s">
        <v>8725</v>
      </c>
      <c r="J257" s="503"/>
      <c r="K257" s="504" t="s">
        <v>518</v>
      </c>
      <c r="L257" s="871"/>
      <c r="M257" s="871"/>
      <c r="N257" s="871"/>
      <c r="O257" s="871"/>
      <c r="P257" s="871"/>
      <c r="Q257" s="871"/>
      <c r="R257" s="871"/>
      <c r="S257" s="871"/>
      <c r="T257" s="871"/>
      <c r="U257" s="871"/>
      <c r="V257" s="871"/>
      <c r="W257" s="871"/>
      <c r="X257" s="871"/>
      <c r="Y257" s="871"/>
      <c r="Z257" s="871"/>
      <c r="AA257" s="871"/>
      <c r="AB257" s="871"/>
      <c r="AC257" s="871"/>
      <c r="AD257" s="871"/>
      <c r="AE257" s="871"/>
      <c r="AF257" s="871"/>
      <c r="AG257" s="871"/>
      <c r="AH257" s="505"/>
      <c r="AI257" s="505"/>
      <c r="AJ257" s="505"/>
      <c r="AK257" s="505"/>
      <c r="AL257" s="505"/>
      <c r="AM257" s="505"/>
      <c r="AN257" s="505"/>
      <c r="AO257" s="505"/>
    </row>
    <row r="258" spans="1:41" ht="45">
      <c r="A258" s="513">
        <f t="shared" si="10"/>
        <v>149</v>
      </c>
      <c r="B258" s="499" t="s">
        <v>14</v>
      </c>
      <c r="C258" s="500">
        <v>45642</v>
      </c>
      <c r="D258" s="501" t="s">
        <v>9269</v>
      </c>
      <c r="E258" s="501" t="s">
        <v>9273</v>
      </c>
      <c r="F258" s="502"/>
      <c r="G258" s="502" t="s">
        <v>9119</v>
      </c>
      <c r="H258" s="502" t="s">
        <v>22</v>
      </c>
      <c r="I258" s="502" t="s">
        <v>8725</v>
      </c>
      <c r="J258" s="503"/>
      <c r="K258" s="504" t="s">
        <v>518</v>
      </c>
      <c r="L258" s="871"/>
      <c r="M258" s="871"/>
      <c r="N258" s="871"/>
      <c r="O258" s="871"/>
      <c r="P258" s="871"/>
      <c r="Q258" s="871"/>
      <c r="R258" s="871"/>
      <c r="S258" s="871"/>
      <c r="T258" s="871"/>
      <c r="U258" s="871"/>
      <c r="V258" s="871"/>
      <c r="W258" s="871"/>
      <c r="X258" s="871"/>
      <c r="Y258" s="871"/>
      <c r="Z258" s="871"/>
      <c r="AA258" s="871"/>
      <c r="AB258" s="871"/>
      <c r="AC258" s="871"/>
      <c r="AD258" s="871"/>
      <c r="AE258" s="871"/>
      <c r="AF258" s="871"/>
      <c r="AG258" s="871"/>
      <c r="AH258" s="505"/>
      <c r="AI258" s="505"/>
      <c r="AJ258" s="505"/>
      <c r="AK258" s="505"/>
      <c r="AL258" s="505"/>
      <c r="AM258" s="505"/>
      <c r="AN258" s="505"/>
      <c r="AO258" s="505"/>
    </row>
    <row r="259" spans="1:41" ht="45">
      <c r="A259" s="513">
        <f t="shared" si="10"/>
        <v>150</v>
      </c>
      <c r="B259" s="499" t="s">
        <v>14</v>
      </c>
      <c r="C259" s="500">
        <v>45642</v>
      </c>
      <c r="D259" s="501" t="s">
        <v>9269</v>
      </c>
      <c r="E259" s="501" t="s">
        <v>9274</v>
      </c>
      <c r="F259" s="502"/>
      <c r="G259" s="502" t="s">
        <v>8999</v>
      </c>
      <c r="H259" s="502" t="s">
        <v>22</v>
      </c>
      <c r="I259" s="502" t="s">
        <v>8725</v>
      </c>
      <c r="J259" s="503"/>
      <c r="K259" s="504" t="s">
        <v>518</v>
      </c>
      <c r="L259" s="871"/>
      <c r="M259" s="871"/>
      <c r="N259" s="871"/>
      <c r="O259" s="871"/>
      <c r="P259" s="871"/>
      <c r="Q259" s="871"/>
      <c r="R259" s="871"/>
      <c r="S259" s="871"/>
      <c r="T259" s="871"/>
      <c r="U259" s="871"/>
      <c r="V259" s="871"/>
      <c r="W259" s="871"/>
      <c r="X259" s="871"/>
      <c r="Y259" s="871"/>
      <c r="Z259" s="871"/>
      <c r="AA259" s="871"/>
      <c r="AB259" s="871"/>
      <c r="AC259" s="871"/>
      <c r="AD259" s="871"/>
      <c r="AE259" s="871"/>
      <c r="AF259" s="871"/>
      <c r="AG259" s="871"/>
      <c r="AH259" s="505"/>
      <c r="AI259" s="505"/>
      <c r="AJ259" s="505"/>
      <c r="AK259" s="505"/>
      <c r="AL259" s="505"/>
      <c r="AM259" s="505"/>
      <c r="AN259" s="505"/>
      <c r="AO259" s="505"/>
    </row>
    <row r="260" spans="1:41" ht="75">
      <c r="A260" s="513">
        <f t="shared" si="10"/>
        <v>151</v>
      </c>
      <c r="B260" s="499" t="s">
        <v>14</v>
      </c>
      <c r="C260" s="500">
        <v>45645</v>
      </c>
      <c r="D260" s="501"/>
      <c r="E260" s="501" t="s">
        <v>9275</v>
      </c>
      <c r="F260" s="502"/>
      <c r="G260" s="502" t="s">
        <v>8982</v>
      </c>
      <c r="H260" s="502" t="s">
        <v>22</v>
      </c>
      <c r="I260" s="502" t="s">
        <v>8823</v>
      </c>
      <c r="J260" s="514" t="s">
        <v>9276</v>
      </c>
      <c r="K260" s="504" t="s">
        <v>518</v>
      </c>
      <c r="L260" s="871"/>
      <c r="M260" s="871"/>
      <c r="N260" s="871"/>
      <c r="O260" s="871"/>
      <c r="P260" s="871"/>
      <c r="Q260" s="871"/>
      <c r="R260" s="871"/>
      <c r="S260" s="871"/>
      <c r="T260" s="871"/>
      <c r="U260" s="871"/>
      <c r="V260" s="871"/>
      <c r="W260" s="871"/>
      <c r="X260" s="871"/>
      <c r="Y260" s="871"/>
      <c r="Z260" s="871"/>
      <c r="AA260" s="871"/>
      <c r="AB260" s="871"/>
      <c r="AC260" s="871"/>
      <c r="AD260" s="871"/>
      <c r="AE260" s="871"/>
      <c r="AF260" s="871"/>
      <c r="AG260" s="871"/>
      <c r="AH260" s="505"/>
      <c r="AI260" s="505"/>
      <c r="AJ260" s="505"/>
      <c r="AK260" s="505"/>
      <c r="AL260" s="505"/>
      <c r="AM260" s="505"/>
      <c r="AN260" s="505"/>
      <c r="AO260" s="505"/>
    </row>
    <row r="261" spans="1:41" ht="30">
      <c r="A261" s="513">
        <f t="shared" si="10"/>
        <v>152</v>
      </c>
      <c r="B261" s="499" t="s">
        <v>14</v>
      </c>
      <c r="C261" s="500">
        <v>45664</v>
      </c>
      <c r="D261" s="501" t="s">
        <v>9277</v>
      </c>
      <c r="E261" s="501" t="s">
        <v>2819</v>
      </c>
      <c r="F261" s="502"/>
      <c r="G261" s="502" t="s">
        <v>8793</v>
      </c>
      <c r="H261" s="502" t="s">
        <v>3095</v>
      </c>
      <c r="I261" s="502" t="s">
        <v>8794</v>
      </c>
      <c r="J261" s="503"/>
      <c r="K261" s="504" t="s">
        <v>518</v>
      </c>
      <c r="L261" s="871"/>
      <c r="M261" s="871"/>
      <c r="N261" s="871"/>
      <c r="O261" s="871"/>
      <c r="P261" s="871"/>
      <c r="Q261" s="871"/>
      <c r="R261" s="871"/>
      <c r="S261" s="871"/>
      <c r="T261" s="871"/>
      <c r="U261" s="871"/>
      <c r="V261" s="871"/>
      <c r="W261" s="871"/>
      <c r="X261" s="871"/>
      <c r="Y261" s="871"/>
      <c r="Z261" s="871"/>
      <c r="AA261" s="871"/>
      <c r="AB261" s="871"/>
      <c r="AC261" s="871"/>
      <c r="AD261" s="871"/>
      <c r="AE261" s="871"/>
      <c r="AF261" s="871"/>
      <c r="AG261" s="871"/>
      <c r="AH261" s="505"/>
      <c r="AI261" s="505"/>
      <c r="AJ261" s="505"/>
      <c r="AK261" s="505"/>
      <c r="AL261" s="505"/>
      <c r="AM261" s="505"/>
      <c r="AN261" s="505"/>
      <c r="AO261" s="505"/>
    </row>
    <row r="262" spans="1:41" ht="30">
      <c r="A262" s="513">
        <f t="shared" si="10"/>
        <v>153</v>
      </c>
      <c r="B262" s="499" t="s">
        <v>14</v>
      </c>
      <c r="C262" s="500">
        <v>45664</v>
      </c>
      <c r="D262" s="501" t="s">
        <v>9278</v>
      </c>
      <c r="E262" s="501" t="s">
        <v>9279</v>
      </c>
      <c r="F262" s="502"/>
      <c r="G262" s="502"/>
      <c r="H262" s="502" t="s">
        <v>8740</v>
      </c>
      <c r="I262" s="502"/>
      <c r="J262" s="514" t="s">
        <v>9254</v>
      </c>
      <c r="K262" s="504" t="s">
        <v>518</v>
      </c>
      <c r="L262" s="871"/>
      <c r="M262" s="871"/>
      <c r="N262" s="871"/>
      <c r="O262" s="871"/>
      <c r="P262" s="871"/>
      <c r="Q262" s="871"/>
      <c r="R262" s="871"/>
      <c r="S262" s="871"/>
      <c r="T262" s="871"/>
      <c r="U262" s="871"/>
      <c r="V262" s="871"/>
      <c r="W262" s="871"/>
      <c r="X262" s="871"/>
      <c r="Y262" s="871"/>
      <c r="Z262" s="871"/>
      <c r="AA262" s="871"/>
      <c r="AB262" s="871"/>
      <c r="AC262" s="871"/>
      <c r="AD262" s="871"/>
      <c r="AE262" s="871"/>
      <c r="AF262" s="871"/>
      <c r="AG262" s="871"/>
      <c r="AH262" s="505"/>
      <c r="AI262" s="505"/>
      <c r="AJ262" s="505"/>
      <c r="AK262" s="505"/>
      <c r="AL262" s="505"/>
      <c r="AM262" s="505"/>
      <c r="AN262" s="505"/>
      <c r="AO262" s="505"/>
    </row>
    <row r="263" spans="1:41" ht="57">
      <c r="A263" s="513">
        <f t="shared" si="10"/>
        <v>154</v>
      </c>
      <c r="B263" s="499" t="s">
        <v>14</v>
      </c>
      <c r="C263" s="500">
        <v>45664</v>
      </c>
      <c r="D263" s="501" t="s">
        <v>9280</v>
      </c>
      <c r="E263" s="501" t="s">
        <v>9281</v>
      </c>
      <c r="F263" s="502"/>
      <c r="G263" s="502" t="s">
        <v>8765</v>
      </c>
      <c r="H263" s="502" t="s">
        <v>584</v>
      </c>
      <c r="I263" s="502" t="s">
        <v>8734</v>
      </c>
      <c r="J263" s="514" t="s">
        <v>9282</v>
      </c>
      <c r="K263" s="504" t="s">
        <v>518</v>
      </c>
      <c r="L263" s="871"/>
      <c r="M263" s="871"/>
      <c r="N263" s="871"/>
      <c r="O263" s="871"/>
      <c r="P263" s="871"/>
      <c r="Q263" s="871"/>
      <c r="R263" s="871"/>
      <c r="S263" s="871"/>
      <c r="T263" s="871"/>
      <c r="U263" s="871"/>
      <c r="V263" s="871"/>
      <c r="W263" s="871"/>
      <c r="X263" s="871"/>
      <c r="Y263" s="871"/>
      <c r="Z263" s="871"/>
      <c r="AA263" s="871"/>
      <c r="AB263" s="871"/>
      <c r="AC263" s="871"/>
      <c r="AD263" s="871"/>
      <c r="AE263" s="871"/>
      <c r="AF263" s="871"/>
      <c r="AG263" s="871"/>
      <c r="AH263" s="505"/>
      <c r="AI263" s="505"/>
      <c r="AJ263" s="505"/>
      <c r="AK263" s="505"/>
      <c r="AL263" s="505"/>
      <c r="AM263" s="505"/>
      <c r="AN263" s="505"/>
      <c r="AO263" s="505"/>
    </row>
    <row r="264" spans="1:41" ht="105" hidden="1">
      <c r="A264" s="498" t="s">
        <v>3816</v>
      </c>
      <c r="B264" s="499" t="s">
        <v>14</v>
      </c>
      <c r="C264" s="500">
        <v>45664</v>
      </c>
      <c r="D264" s="501" t="s">
        <v>9283</v>
      </c>
      <c r="E264" s="501" t="s">
        <v>9284</v>
      </c>
      <c r="F264" s="502"/>
      <c r="G264" s="502" t="s">
        <v>8775</v>
      </c>
      <c r="H264" s="502" t="s">
        <v>8740</v>
      </c>
      <c r="I264" s="502" t="s">
        <v>8734</v>
      </c>
      <c r="J264" s="503" t="s">
        <v>9285</v>
      </c>
      <c r="K264" s="502" t="s">
        <v>9286</v>
      </c>
      <c r="L264" s="871"/>
      <c r="M264" s="871"/>
      <c r="N264" s="871"/>
      <c r="O264" s="871"/>
      <c r="P264" s="871"/>
      <c r="Q264" s="871"/>
      <c r="R264" s="871"/>
      <c r="S264" s="871"/>
      <c r="T264" s="871"/>
      <c r="U264" s="871"/>
      <c r="V264" s="871"/>
      <c r="W264" s="871"/>
      <c r="X264" s="871"/>
      <c r="Y264" s="871"/>
      <c r="Z264" s="871"/>
      <c r="AA264" s="871"/>
      <c r="AB264" s="871"/>
      <c r="AC264" s="871"/>
      <c r="AD264" s="871"/>
      <c r="AE264" s="871"/>
      <c r="AF264" s="871"/>
      <c r="AG264" s="871"/>
      <c r="AH264" s="505"/>
      <c r="AI264" s="505"/>
      <c r="AJ264" s="505"/>
      <c r="AK264" s="505"/>
      <c r="AL264" s="505"/>
      <c r="AM264" s="505"/>
      <c r="AN264" s="505"/>
      <c r="AO264" s="505"/>
    </row>
    <row r="265" spans="1:41" ht="30">
      <c r="A265" s="513" t="s">
        <v>2745</v>
      </c>
      <c r="B265" s="499" t="s">
        <v>14</v>
      </c>
      <c r="C265" s="500">
        <v>45664</v>
      </c>
      <c r="D265" s="501" t="s">
        <v>250</v>
      </c>
      <c r="E265" s="501" t="s">
        <v>9176</v>
      </c>
      <c r="F265" s="502"/>
      <c r="G265" s="502" t="s">
        <v>8839</v>
      </c>
      <c r="H265" s="502" t="s">
        <v>8740</v>
      </c>
      <c r="I265" s="502" t="s">
        <v>8725</v>
      </c>
      <c r="J265" s="503"/>
      <c r="K265" s="504" t="s">
        <v>518</v>
      </c>
      <c r="L265" s="871"/>
      <c r="M265" s="871"/>
      <c r="N265" s="871"/>
      <c r="O265" s="871"/>
      <c r="P265" s="871"/>
      <c r="Q265" s="871"/>
      <c r="R265" s="871"/>
      <c r="S265" s="871"/>
      <c r="T265" s="871"/>
      <c r="U265" s="871"/>
      <c r="V265" s="871"/>
      <c r="W265" s="871"/>
      <c r="X265" s="871"/>
      <c r="Y265" s="871"/>
      <c r="Z265" s="871"/>
      <c r="AA265" s="871"/>
      <c r="AB265" s="871"/>
      <c r="AC265" s="871"/>
      <c r="AD265" s="871"/>
      <c r="AE265" s="871"/>
      <c r="AF265" s="871"/>
      <c r="AG265" s="871"/>
      <c r="AH265" s="505"/>
      <c r="AI265" s="505"/>
      <c r="AJ265" s="505"/>
      <c r="AK265" s="505"/>
      <c r="AL265" s="505"/>
      <c r="AM265" s="505"/>
      <c r="AN265" s="505"/>
      <c r="AO265" s="505"/>
    </row>
    <row r="266" spans="1:41" ht="45">
      <c r="A266" s="513">
        <f t="shared" ref="A266:A270" si="11">A265+1</f>
        <v>156</v>
      </c>
      <c r="B266" s="499" t="s">
        <v>14</v>
      </c>
      <c r="C266" s="500">
        <v>45664</v>
      </c>
      <c r="D266" s="501" t="s">
        <v>9287</v>
      </c>
      <c r="E266" s="501" t="s">
        <v>647</v>
      </c>
      <c r="F266" s="502"/>
      <c r="G266" s="502" t="s">
        <v>8880</v>
      </c>
      <c r="H266" s="502" t="s">
        <v>649</v>
      </c>
      <c r="I266" s="502" t="s">
        <v>8725</v>
      </c>
      <c r="J266" s="514" t="s">
        <v>9288</v>
      </c>
      <c r="K266" s="504" t="s">
        <v>518</v>
      </c>
      <c r="L266" s="871"/>
      <c r="M266" s="871"/>
      <c r="N266" s="871"/>
      <c r="O266" s="871"/>
      <c r="P266" s="871"/>
      <c r="Q266" s="871"/>
      <c r="R266" s="871"/>
      <c r="S266" s="871"/>
      <c r="T266" s="871"/>
      <c r="U266" s="871"/>
      <c r="V266" s="871"/>
      <c r="W266" s="871"/>
      <c r="X266" s="871"/>
      <c r="Y266" s="871"/>
      <c r="Z266" s="871"/>
      <c r="AA266" s="871"/>
      <c r="AB266" s="871"/>
      <c r="AC266" s="871"/>
      <c r="AD266" s="871"/>
      <c r="AE266" s="871"/>
      <c r="AF266" s="871"/>
      <c r="AG266" s="871"/>
      <c r="AH266" s="505"/>
      <c r="AI266" s="505"/>
      <c r="AJ266" s="505"/>
      <c r="AK266" s="505"/>
      <c r="AL266" s="505"/>
      <c r="AM266" s="505"/>
      <c r="AN266" s="505"/>
      <c r="AO266" s="505"/>
    </row>
    <row r="267" spans="1:41" ht="30">
      <c r="A267" s="513">
        <f t="shared" si="11"/>
        <v>157</v>
      </c>
      <c r="B267" s="499" t="s">
        <v>14</v>
      </c>
      <c r="C267" s="500">
        <v>45664</v>
      </c>
      <c r="D267" s="501" t="s">
        <v>9289</v>
      </c>
      <c r="E267" s="501" t="s">
        <v>9290</v>
      </c>
      <c r="F267" s="502"/>
      <c r="G267" s="502" t="s">
        <v>8909</v>
      </c>
      <c r="H267" s="502" t="s">
        <v>8740</v>
      </c>
      <c r="I267" s="502" t="s">
        <v>8725</v>
      </c>
      <c r="J267" s="503"/>
      <c r="K267" s="504" t="s">
        <v>518</v>
      </c>
      <c r="L267" s="871"/>
      <c r="M267" s="871"/>
      <c r="N267" s="871"/>
      <c r="O267" s="871"/>
      <c r="P267" s="871"/>
      <c r="Q267" s="871"/>
      <c r="R267" s="871"/>
      <c r="S267" s="871"/>
      <c r="T267" s="871"/>
      <c r="U267" s="871"/>
      <c r="V267" s="871"/>
      <c r="W267" s="871"/>
      <c r="X267" s="871"/>
      <c r="Y267" s="871"/>
      <c r="Z267" s="871"/>
      <c r="AA267" s="871"/>
      <c r="AB267" s="871"/>
      <c r="AC267" s="871"/>
      <c r="AD267" s="871"/>
      <c r="AE267" s="871"/>
      <c r="AF267" s="871"/>
      <c r="AG267" s="871"/>
      <c r="AH267" s="505"/>
      <c r="AI267" s="505"/>
      <c r="AJ267" s="505"/>
      <c r="AK267" s="505"/>
      <c r="AL267" s="505"/>
      <c r="AM267" s="505"/>
      <c r="AN267" s="505"/>
      <c r="AO267" s="505"/>
    </row>
    <row r="268" spans="1:41" ht="30">
      <c r="A268" s="513">
        <f t="shared" si="11"/>
        <v>158</v>
      </c>
      <c r="B268" s="499" t="s">
        <v>14</v>
      </c>
      <c r="C268" s="500">
        <v>45664</v>
      </c>
      <c r="D268" s="501" t="s">
        <v>9291</v>
      </c>
      <c r="E268" s="501" t="s">
        <v>9290</v>
      </c>
      <c r="F268" s="502"/>
      <c r="G268" s="502" t="s">
        <v>8784</v>
      </c>
      <c r="H268" s="502" t="s">
        <v>8740</v>
      </c>
      <c r="I268" s="502" t="s">
        <v>8725</v>
      </c>
      <c r="J268" s="514" t="s">
        <v>9292</v>
      </c>
      <c r="K268" s="504" t="s">
        <v>518</v>
      </c>
      <c r="L268" s="871"/>
      <c r="M268" s="871"/>
      <c r="N268" s="871"/>
      <c r="O268" s="871"/>
      <c r="P268" s="871"/>
      <c r="Q268" s="871"/>
      <c r="R268" s="871"/>
      <c r="S268" s="871"/>
      <c r="T268" s="871"/>
      <c r="U268" s="871"/>
      <c r="V268" s="871"/>
      <c r="W268" s="871"/>
      <c r="X268" s="871"/>
      <c r="Y268" s="871"/>
      <c r="Z268" s="871"/>
      <c r="AA268" s="871"/>
      <c r="AB268" s="871"/>
      <c r="AC268" s="871"/>
      <c r="AD268" s="871"/>
      <c r="AE268" s="871"/>
      <c r="AF268" s="871"/>
      <c r="AG268" s="871"/>
      <c r="AH268" s="505"/>
      <c r="AI268" s="505"/>
      <c r="AJ268" s="505"/>
      <c r="AK268" s="505"/>
      <c r="AL268" s="505"/>
      <c r="AM268" s="505"/>
      <c r="AN268" s="505"/>
      <c r="AO268" s="505"/>
    </row>
    <row r="269" spans="1:41" ht="60">
      <c r="A269" s="513">
        <f t="shared" si="11"/>
        <v>159</v>
      </c>
      <c r="B269" s="499" t="s">
        <v>14</v>
      </c>
      <c r="C269" s="500">
        <v>45664</v>
      </c>
      <c r="D269" s="501" t="s">
        <v>9293</v>
      </c>
      <c r="E269" s="501" t="s">
        <v>647</v>
      </c>
      <c r="F269" s="502"/>
      <c r="G269" s="502" t="s">
        <v>8863</v>
      </c>
      <c r="H269" s="502" t="s">
        <v>649</v>
      </c>
      <c r="I269" s="502" t="s">
        <v>8864</v>
      </c>
      <c r="J269" s="503"/>
      <c r="K269" s="504" t="s">
        <v>518</v>
      </c>
      <c r="L269" s="871"/>
      <c r="M269" s="871"/>
      <c r="N269" s="871"/>
      <c r="O269" s="871"/>
      <c r="P269" s="871"/>
      <c r="Q269" s="871"/>
      <c r="R269" s="871"/>
      <c r="S269" s="871"/>
      <c r="T269" s="871"/>
      <c r="U269" s="871"/>
      <c r="V269" s="871"/>
      <c r="W269" s="871"/>
      <c r="X269" s="871"/>
      <c r="Y269" s="871"/>
      <c r="Z269" s="871"/>
      <c r="AA269" s="871"/>
      <c r="AB269" s="871"/>
      <c r="AC269" s="871"/>
      <c r="AD269" s="871"/>
      <c r="AE269" s="871"/>
      <c r="AF269" s="871"/>
      <c r="AG269" s="871"/>
      <c r="AH269" s="505"/>
      <c r="AI269" s="505"/>
      <c r="AJ269" s="505"/>
      <c r="AK269" s="505"/>
      <c r="AL269" s="505"/>
      <c r="AM269" s="505"/>
      <c r="AN269" s="505"/>
      <c r="AO269" s="505"/>
    </row>
    <row r="270" spans="1:41" ht="45">
      <c r="A270" s="513">
        <f t="shared" si="11"/>
        <v>160</v>
      </c>
      <c r="B270" s="499" t="s">
        <v>14</v>
      </c>
      <c r="C270" s="500">
        <v>45664</v>
      </c>
      <c r="D270" s="501" t="s">
        <v>9294</v>
      </c>
      <c r="E270" s="501" t="s">
        <v>647</v>
      </c>
      <c r="F270" s="502"/>
      <c r="G270" s="502" t="s">
        <v>8909</v>
      </c>
      <c r="H270" s="502" t="s">
        <v>649</v>
      </c>
      <c r="I270" s="502" t="s">
        <v>8725</v>
      </c>
      <c r="J270" s="514" t="s">
        <v>9295</v>
      </c>
      <c r="K270" s="504" t="s">
        <v>518</v>
      </c>
      <c r="L270" s="871"/>
      <c r="M270" s="871"/>
      <c r="N270" s="871"/>
      <c r="O270" s="871"/>
      <c r="P270" s="871"/>
      <c r="Q270" s="871"/>
      <c r="R270" s="871"/>
      <c r="S270" s="871"/>
      <c r="T270" s="871"/>
      <c r="U270" s="871"/>
      <c r="V270" s="871"/>
      <c r="W270" s="871"/>
      <c r="X270" s="871"/>
      <c r="Y270" s="871"/>
      <c r="Z270" s="871"/>
      <c r="AA270" s="871"/>
      <c r="AB270" s="871"/>
      <c r="AC270" s="871"/>
      <c r="AD270" s="871"/>
      <c r="AE270" s="871"/>
      <c r="AF270" s="871"/>
      <c r="AG270" s="871"/>
      <c r="AH270" s="505"/>
      <c r="AI270" s="505"/>
      <c r="AJ270" s="505"/>
      <c r="AK270" s="505"/>
      <c r="AL270" s="505"/>
      <c r="AM270" s="505"/>
      <c r="AN270" s="505"/>
      <c r="AO270" s="505"/>
    </row>
    <row r="271" spans="1:41" hidden="1">
      <c r="A271" s="498" t="s">
        <v>3836</v>
      </c>
      <c r="B271" s="499" t="s">
        <v>14</v>
      </c>
      <c r="C271" s="500">
        <v>45665</v>
      </c>
      <c r="D271" s="501" t="s">
        <v>9296</v>
      </c>
      <c r="E271" s="501" t="s">
        <v>9297</v>
      </c>
      <c r="F271" s="502"/>
      <c r="G271" s="502" t="s">
        <v>8760</v>
      </c>
      <c r="H271" s="502" t="s">
        <v>35</v>
      </c>
      <c r="I271" s="502" t="s">
        <v>8761</v>
      </c>
      <c r="J271" s="503" t="s">
        <v>9298</v>
      </c>
      <c r="K271" s="504" t="s">
        <v>999</v>
      </c>
      <c r="L271" s="871"/>
      <c r="M271" s="871"/>
      <c r="N271" s="871"/>
      <c r="O271" s="871"/>
      <c r="P271" s="871"/>
      <c r="Q271" s="871"/>
      <c r="R271" s="871"/>
      <c r="S271" s="871"/>
      <c r="T271" s="871"/>
      <c r="U271" s="871"/>
      <c r="V271" s="871"/>
      <c r="W271" s="871"/>
      <c r="X271" s="871"/>
      <c r="Y271" s="871"/>
      <c r="Z271" s="871"/>
      <c r="AA271" s="871"/>
      <c r="AB271" s="871"/>
      <c r="AC271" s="871"/>
      <c r="AD271" s="871"/>
      <c r="AE271" s="871"/>
      <c r="AF271" s="871"/>
      <c r="AG271" s="871"/>
      <c r="AH271" s="505"/>
      <c r="AI271" s="505"/>
      <c r="AJ271" s="505"/>
      <c r="AK271" s="505"/>
      <c r="AL271" s="505"/>
      <c r="AM271" s="505"/>
      <c r="AN271" s="505"/>
      <c r="AO271" s="505"/>
    </row>
    <row r="272" spans="1:41" ht="30">
      <c r="A272" s="513" t="s">
        <v>2760</v>
      </c>
      <c r="B272" s="499" t="s">
        <v>14</v>
      </c>
      <c r="C272" s="500">
        <v>45665</v>
      </c>
      <c r="D272" s="501" t="s">
        <v>9299</v>
      </c>
      <c r="E272" s="501" t="s">
        <v>9063</v>
      </c>
      <c r="F272" s="502"/>
      <c r="G272" s="502"/>
      <c r="H272" s="502" t="s">
        <v>8740</v>
      </c>
      <c r="I272" s="502"/>
      <c r="J272" s="503"/>
      <c r="K272" s="504" t="s">
        <v>518</v>
      </c>
      <c r="L272" s="871"/>
      <c r="M272" s="871"/>
      <c r="N272" s="871"/>
      <c r="O272" s="871"/>
      <c r="P272" s="871"/>
      <c r="Q272" s="871"/>
      <c r="R272" s="871"/>
      <c r="S272" s="871"/>
      <c r="T272" s="871"/>
      <c r="U272" s="871"/>
      <c r="V272" s="871"/>
      <c r="W272" s="871"/>
      <c r="X272" s="871"/>
      <c r="Y272" s="871"/>
      <c r="Z272" s="871"/>
      <c r="AA272" s="871"/>
      <c r="AB272" s="871"/>
      <c r="AC272" s="871"/>
      <c r="AD272" s="871"/>
      <c r="AE272" s="871"/>
      <c r="AF272" s="871"/>
      <c r="AG272" s="871"/>
      <c r="AH272" s="505"/>
      <c r="AI272" s="505"/>
      <c r="AJ272" s="505"/>
      <c r="AK272" s="505"/>
      <c r="AL272" s="505"/>
      <c r="AM272" s="505"/>
      <c r="AN272" s="505"/>
      <c r="AO272" s="505"/>
    </row>
    <row r="273" spans="1:41" ht="57">
      <c r="A273" s="513">
        <f t="shared" ref="A273:A279" si="12">A272+1</f>
        <v>162</v>
      </c>
      <c r="B273" s="499" t="s">
        <v>14</v>
      </c>
      <c r="C273" s="500">
        <v>45665</v>
      </c>
      <c r="D273" s="501" t="s">
        <v>9300</v>
      </c>
      <c r="E273" s="501" t="s">
        <v>9301</v>
      </c>
      <c r="F273" s="502"/>
      <c r="G273" s="502" t="s">
        <v>8765</v>
      </c>
      <c r="H273" s="502" t="s">
        <v>584</v>
      </c>
      <c r="I273" s="502" t="s">
        <v>8734</v>
      </c>
      <c r="J273" s="514" t="s">
        <v>9282</v>
      </c>
      <c r="K273" s="504" t="s">
        <v>518</v>
      </c>
      <c r="L273" s="871"/>
      <c r="M273" s="871"/>
      <c r="N273" s="871"/>
      <c r="O273" s="871"/>
      <c r="P273" s="871"/>
      <c r="Q273" s="871"/>
      <c r="R273" s="871"/>
      <c r="S273" s="871"/>
      <c r="T273" s="871"/>
      <c r="U273" s="871"/>
      <c r="V273" s="871"/>
      <c r="W273" s="871"/>
      <c r="X273" s="871"/>
      <c r="Y273" s="871"/>
      <c r="Z273" s="871"/>
      <c r="AA273" s="871"/>
      <c r="AB273" s="871"/>
      <c r="AC273" s="871"/>
      <c r="AD273" s="871"/>
      <c r="AE273" s="871"/>
      <c r="AF273" s="871"/>
      <c r="AG273" s="871"/>
      <c r="AH273" s="505"/>
      <c r="AI273" s="505"/>
      <c r="AJ273" s="505"/>
      <c r="AK273" s="505"/>
      <c r="AL273" s="505"/>
      <c r="AM273" s="505"/>
      <c r="AN273" s="505"/>
      <c r="AO273" s="505"/>
    </row>
    <row r="274" spans="1:41" ht="45">
      <c r="A274" s="513">
        <f t="shared" si="12"/>
        <v>163</v>
      </c>
      <c r="B274" s="499" t="s">
        <v>14</v>
      </c>
      <c r="C274" s="500">
        <v>45673</v>
      </c>
      <c r="D274" s="501" t="s">
        <v>9302</v>
      </c>
      <c r="E274" s="501" t="s">
        <v>9004</v>
      </c>
      <c r="F274" s="502"/>
      <c r="G274" s="502"/>
      <c r="H274" s="502" t="s">
        <v>649</v>
      </c>
      <c r="I274" s="502"/>
      <c r="J274" s="503"/>
      <c r="K274" s="504" t="s">
        <v>518</v>
      </c>
      <c r="L274" s="871"/>
      <c r="M274" s="871"/>
      <c r="N274" s="871"/>
      <c r="O274" s="871"/>
      <c r="P274" s="871"/>
      <c r="Q274" s="871"/>
      <c r="R274" s="871"/>
      <c r="S274" s="871"/>
      <c r="T274" s="871"/>
      <c r="U274" s="871"/>
      <c r="V274" s="871"/>
      <c r="W274" s="871"/>
      <c r="X274" s="871"/>
      <c r="Y274" s="871"/>
      <c r="Z274" s="871"/>
      <c r="AA274" s="871"/>
      <c r="AB274" s="871"/>
      <c r="AC274" s="871"/>
      <c r="AD274" s="871"/>
      <c r="AE274" s="871"/>
      <c r="AF274" s="871"/>
      <c r="AG274" s="871"/>
      <c r="AH274" s="505"/>
      <c r="AI274" s="505"/>
      <c r="AJ274" s="505"/>
      <c r="AK274" s="505"/>
      <c r="AL274" s="505"/>
      <c r="AM274" s="505"/>
      <c r="AN274" s="505"/>
      <c r="AO274" s="505"/>
    </row>
    <row r="275" spans="1:41" ht="30">
      <c r="A275" s="513">
        <f t="shared" si="12"/>
        <v>164</v>
      </c>
      <c r="B275" s="499" t="s">
        <v>14</v>
      </c>
      <c r="C275" s="500">
        <v>45673</v>
      </c>
      <c r="D275" s="501" t="s">
        <v>9303</v>
      </c>
      <c r="E275" s="501" t="s">
        <v>9304</v>
      </c>
      <c r="F275" s="502"/>
      <c r="G275" s="502"/>
      <c r="H275" s="502" t="s">
        <v>8740</v>
      </c>
      <c r="I275" s="502"/>
      <c r="J275" s="514" t="s">
        <v>9254</v>
      </c>
      <c r="K275" s="504" t="s">
        <v>518</v>
      </c>
      <c r="L275" s="871"/>
      <c r="M275" s="871"/>
      <c r="N275" s="871"/>
      <c r="O275" s="871"/>
      <c r="P275" s="871"/>
      <c r="Q275" s="871"/>
      <c r="R275" s="871"/>
      <c r="S275" s="871"/>
      <c r="T275" s="871"/>
      <c r="U275" s="871"/>
      <c r="V275" s="871"/>
      <c r="W275" s="871"/>
      <c r="X275" s="871"/>
      <c r="Y275" s="871"/>
      <c r="Z275" s="871"/>
      <c r="AA275" s="871"/>
      <c r="AB275" s="871"/>
      <c r="AC275" s="871"/>
      <c r="AD275" s="871"/>
      <c r="AE275" s="871"/>
      <c r="AF275" s="871"/>
      <c r="AG275" s="871"/>
      <c r="AH275" s="505"/>
      <c r="AI275" s="505"/>
      <c r="AJ275" s="505"/>
      <c r="AK275" s="505"/>
      <c r="AL275" s="505"/>
      <c r="AM275" s="505"/>
      <c r="AN275" s="505"/>
      <c r="AO275" s="505"/>
    </row>
    <row r="276" spans="1:41" ht="150">
      <c r="A276" s="513">
        <f t="shared" si="12"/>
        <v>165</v>
      </c>
      <c r="B276" s="499" t="s">
        <v>14</v>
      </c>
      <c r="C276" s="500">
        <v>45673</v>
      </c>
      <c r="D276" s="501" t="s">
        <v>4483</v>
      </c>
      <c r="E276" s="501" t="s">
        <v>9305</v>
      </c>
      <c r="F276" s="502"/>
      <c r="G276" s="502" t="s">
        <v>8863</v>
      </c>
      <c r="H276" s="502" t="s">
        <v>8740</v>
      </c>
      <c r="I276" s="502" t="s">
        <v>8864</v>
      </c>
      <c r="J276" s="503"/>
      <c r="K276" s="504" t="s">
        <v>518</v>
      </c>
      <c r="L276" s="871"/>
      <c r="M276" s="871"/>
      <c r="N276" s="871"/>
      <c r="O276" s="871"/>
      <c r="P276" s="871"/>
      <c r="Q276" s="871"/>
      <c r="R276" s="871"/>
      <c r="S276" s="871"/>
      <c r="T276" s="871"/>
      <c r="U276" s="871"/>
      <c r="V276" s="871"/>
      <c r="W276" s="871"/>
      <c r="X276" s="871"/>
      <c r="Y276" s="871"/>
      <c r="Z276" s="871"/>
      <c r="AA276" s="871"/>
      <c r="AB276" s="871"/>
      <c r="AC276" s="871"/>
      <c r="AD276" s="871"/>
      <c r="AE276" s="871"/>
      <c r="AF276" s="871"/>
      <c r="AG276" s="871"/>
      <c r="AH276" s="505"/>
      <c r="AI276" s="505"/>
      <c r="AJ276" s="505"/>
      <c r="AK276" s="505"/>
      <c r="AL276" s="505"/>
      <c r="AM276" s="505"/>
      <c r="AN276" s="505"/>
      <c r="AO276" s="505"/>
    </row>
    <row r="277" spans="1:41" ht="30">
      <c r="A277" s="513">
        <f t="shared" si="12"/>
        <v>166</v>
      </c>
      <c r="B277" s="499" t="s">
        <v>14</v>
      </c>
      <c r="C277" s="500">
        <v>45673</v>
      </c>
      <c r="D277" s="501" t="s">
        <v>4483</v>
      </c>
      <c r="E277" s="501" t="s">
        <v>9306</v>
      </c>
      <c r="F277" s="502"/>
      <c r="G277" s="502"/>
      <c r="H277" s="502" t="s">
        <v>8740</v>
      </c>
      <c r="I277" s="502"/>
      <c r="J277" s="503"/>
      <c r="K277" s="504" t="s">
        <v>518</v>
      </c>
      <c r="L277" s="871"/>
      <c r="M277" s="871"/>
      <c r="N277" s="871"/>
      <c r="O277" s="871"/>
      <c r="P277" s="871"/>
      <c r="Q277" s="871"/>
      <c r="R277" s="871"/>
      <c r="S277" s="871"/>
      <c r="T277" s="871"/>
      <c r="U277" s="871"/>
      <c r="V277" s="871"/>
      <c r="W277" s="871"/>
      <c r="X277" s="871"/>
      <c r="Y277" s="871"/>
      <c r="Z277" s="871"/>
      <c r="AA277" s="871"/>
      <c r="AB277" s="871"/>
      <c r="AC277" s="871"/>
      <c r="AD277" s="871"/>
      <c r="AE277" s="871"/>
      <c r="AF277" s="871"/>
      <c r="AG277" s="871"/>
      <c r="AH277" s="505"/>
      <c r="AI277" s="505"/>
      <c r="AJ277" s="505"/>
      <c r="AK277" s="505"/>
      <c r="AL277" s="505"/>
      <c r="AM277" s="505"/>
      <c r="AN277" s="505"/>
      <c r="AO277" s="505"/>
    </row>
    <row r="278" spans="1:41" ht="225">
      <c r="A278" s="513">
        <f t="shared" si="12"/>
        <v>167</v>
      </c>
      <c r="B278" s="499" t="s">
        <v>14</v>
      </c>
      <c r="C278" s="500">
        <v>45678</v>
      </c>
      <c r="D278" s="501" t="s">
        <v>9307</v>
      </c>
      <c r="E278" s="501" t="s">
        <v>9308</v>
      </c>
      <c r="F278" s="502"/>
      <c r="G278" s="502" t="s">
        <v>8808</v>
      </c>
      <c r="H278" s="502" t="s">
        <v>35</v>
      </c>
      <c r="I278" s="502" t="s">
        <v>8725</v>
      </c>
      <c r="J278" s="503"/>
      <c r="K278" s="504" t="s">
        <v>518</v>
      </c>
      <c r="L278" s="871"/>
      <c r="M278" s="871"/>
      <c r="N278" s="871"/>
      <c r="O278" s="871"/>
      <c r="P278" s="871"/>
      <c r="Q278" s="871"/>
      <c r="R278" s="871"/>
      <c r="S278" s="871"/>
      <c r="T278" s="871"/>
      <c r="U278" s="871"/>
      <c r="V278" s="871"/>
      <c r="W278" s="871"/>
      <c r="X278" s="871"/>
      <c r="Y278" s="871"/>
      <c r="Z278" s="871"/>
      <c r="AA278" s="871"/>
      <c r="AB278" s="871"/>
      <c r="AC278" s="871"/>
      <c r="AD278" s="871"/>
      <c r="AE278" s="871"/>
      <c r="AF278" s="871"/>
      <c r="AG278" s="871"/>
      <c r="AH278" s="505"/>
      <c r="AI278" s="505"/>
      <c r="AJ278" s="505"/>
      <c r="AK278" s="505"/>
      <c r="AL278" s="505"/>
      <c r="AM278" s="505"/>
      <c r="AN278" s="505"/>
      <c r="AO278" s="505"/>
    </row>
    <row r="279" spans="1:41">
      <c r="A279" s="513">
        <f t="shared" si="12"/>
        <v>168</v>
      </c>
      <c r="B279" s="499" t="s">
        <v>14</v>
      </c>
      <c r="C279" s="500">
        <v>45679</v>
      </c>
      <c r="D279" s="501" t="s">
        <v>9309</v>
      </c>
      <c r="E279" s="501" t="s">
        <v>3425</v>
      </c>
      <c r="F279" s="502"/>
      <c r="G279" s="502" t="s">
        <v>8909</v>
      </c>
      <c r="H279" s="502" t="s">
        <v>25</v>
      </c>
      <c r="I279" s="502" t="s">
        <v>8725</v>
      </c>
      <c r="J279" s="503"/>
      <c r="K279" s="504" t="s">
        <v>518</v>
      </c>
      <c r="L279" s="871"/>
      <c r="M279" s="871"/>
      <c r="N279" s="871"/>
      <c r="O279" s="871"/>
      <c r="P279" s="871"/>
      <c r="Q279" s="871"/>
      <c r="R279" s="871"/>
      <c r="S279" s="871"/>
      <c r="T279" s="871"/>
      <c r="U279" s="871"/>
      <c r="V279" s="871"/>
      <c r="W279" s="871"/>
      <c r="X279" s="871"/>
      <c r="Y279" s="871"/>
      <c r="Z279" s="871"/>
      <c r="AA279" s="871"/>
      <c r="AB279" s="871"/>
      <c r="AC279" s="871"/>
      <c r="AD279" s="871"/>
      <c r="AE279" s="871"/>
      <c r="AF279" s="871"/>
      <c r="AG279" s="871"/>
      <c r="AH279" s="505"/>
      <c r="AI279" s="505"/>
      <c r="AJ279" s="505"/>
      <c r="AK279" s="505"/>
      <c r="AL279" s="505"/>
      <c r="AM279" s="505"/>
      <c r="AN279" s="505"/>
      <c r="AO279" s="505"/>
    </row>
    <row r="280" spans="1:41" ht="60" hidden="1">
      <c r="A280" s="498" t="s">
        <v>3861</v>
      </c>
      <c r="B280" s="499" t="s">
        <v>14</v>
      </c>
      <c r="C280" s="500">
        <v>45679</v>
      </c>
      <c r="D280" s="501" t="s">
        <v>9310</v>
      </c>
      <c r="E280" s="501" t="s">
        <v>9311</v>
      </c>
      <c r="F280" s="502"/>
      <c r="G280" s="502" t="s">
        <v>8775</v>
      </c>
      <c r="H280" s="502" t="s">
        <v>22</v>
      </c>
      <c r="I280" s="502" t="s">
        <v>8734</v>
      </c>
      <c r="J280" s="503" t="s">
        <v>9312</v>
      </c>
      <c r="K280" s="504" t="s">
        <v>932</v>
      </c>
      <c r="L280" s="871"/>
      <c r="M280" s="871"/>
      <c r="N280" s="871"/>
      <c r="O280" s="871"/>
      <c r="P280" s="871"/>
      <c r="Q280" s="871"/>
      <c r="R280" s="871"/>
      <c r="S280" s="871"/>
      <c r="T280" s="871"/>
      <c r="U280" s="871"/>
      <c r="V280" s="871"/>
      <c r="W280" s="871"/>
      <c r="X280" s="871"/>
      <c r="Y280" s="871"/>
      <c r="Z280" s="871"/>
      <c r="AA280" s="871"/>
      <c r="AB280" s="871"/>
      <c r="AC280" s="871"/>
      <c r="AD280" s="871"/>
      <c r="AE280" s="871"/>
      <c r="AF280" s="871"/>
      <c r="AG280" s="871"/>
      <c r="AH280" s="505"/>
      <c r="AI280" s="505"/>
      <c r="AJ280" s="505"/>
      <c r="AK280" s="505"/>
      <c r="AL280" s="505"/>
      <c r="AM280" s="505"/>
      <c r="AN280" s="505"/>
      <c r="AO280" s="505"/>
    </row>
    <row r="281" spans="1:41" ht="60">
      <c r="A281" s="513" t="s">
        <v>2783</v>
      </c>
      <c r="B281" s="499" t="s">
        <v>14</v>
      </c>
      <c r="C281" s="500">
        <v>45679</v>
      </c>
      <c r="D281" s="501" t="s">
        <v>9313</v>
      </c>
      <c r="E281" s="501" t="s">
        <v>9010</v>
      </c>
      <c r="F281" s="502"/>
      <c r="G281" s="502" t="s">
        <v>8989</v>
      </c>
      <c r="H281" s="502" t="s">
        <v>649</v>
      </c>
      <c r="I281" s="502" t="s">
        <v>8734</v>
      </c>
      <c r="J281" s="514" t="s">
        <v>9314</v>
      </c>
      <c r="K281" s="504" t="s">
        <v>518</v>
      </c>
      <c r="L281" s="871"/>
      <c r="M281" s="871"/>
      <c r="N281" s="871"/>
      <c r="O281" s="871"/>
      <c r="P281" s="871"/>
      <c r="Q281" s="871"/>
      <c r="R281" s="871"/>
      <c r="S281" s="871"/>
      <c r="T281" s="871"/>
      <c r="U281" s="871"/>
      <c r="V281" s="871"/>
      <c r="W281" s="871"/>
      <c r="X281" s="871"/>
      <c r="Y281" s="871"/>
      <c r="Z281" s="871"/>
      <c r="AA281" s="871"/>
      <c r="AB281" s="871"/>
      <c r="AC281" s="871"/>
      <c r="AD281" s="871"/>
      <c r="AE281" s="871"/>
      <c r="AF281" s="871"/>
      <c r="AG281" s="871"/>
      <c r="AH281" s="505"/>
      <c r="AI281" s="505"/>
      <c r="AJ281" s="505"/>
      <c r="AK281" s="505"/>
      <c r="AL281" s="505"/>
      <c r="AM281" s="505"/>
      <c r="AN281" s="505"/>
      <c r="AO281" s="505"/>
    </row>
    <row r="282" spans="1:41">
      <c r="A282" s="513">
        <f>A281+1</f>
        <v>170</v>
      </c>
      <c r="B282" s="499" t="s">
        <v>14</v>
      </c>
      <c r="C282" s="500">
        <v>45679</v>
      </c>
      <c r="D282" s="501" t="s">
        <v>9315</v>
      </c>
      <c r="E282" s="501" t="s">
        <v>9316</v>
      </c>
      <c r="F282" s="502"/>
      <c r="G282" s="502" t="s">
        <v>2559</v>
      </c>
      <c r="H282" s="502" t="s">
        <v>584</v>
      </c>
      <c r="I282" s="502" t="s">
        <v>8761</v>
      </c>
      <c r="J282" s="515" t="s">
        <v>8987</v>
      </c>
      <c r="K282" s="504" t="s">
        <v>518</v>
      </c>
      <c r="L282" s="871"/>
      <c r="M282" s="871"/>
      <c r="N282" s="871"/>
      <c r="O282" s="871"/>
      <c r="P282" s="871"/>
      <c r="Q282" s="871"/>
      <c r="R282" s="871"/>
      <c r="S282" s="871"/>
      <c r="T282" s="871"/>
      <c r="U282" s="871"/>
      <c r="V282" s="871"/>
      <c r="W282" s="871"/>
      <c r="X282" s="871"/>
      <c r="Y282" s="871"/>
      <c r="Z282" s="871"/>
      <c r="AA282" s="871"/>
      <c r="AB282" s="871"/>
      <c r="AC282" s="871"/>
      <c r="AD282" s="871"/>
      <c r="AE282" s="871"/>
      <c r="AF282" s="871"/>
      <c r="AG282" s="871"/>
      <c r="AH282" s="505"/>
      <c r="AI282" s="505"/>
      <c r="AJ282" s="505"/>
      <c r="AK282" s="505"/>
      <c r="AL282" s="505"/>
      <c r="AM282" s="505"/>
      <c r="AN282" s="505"/>
      <c r="AO282" s="505"/>
    </row>
    <row r="283" spans="1:41" ht="30" hidden="1">
      <c r="A283" s="498" t="s">
        <v>3870</v>
      </c>
      <c r="B283" s="499" t="s">
        <v>14</v>
      </c>
      <c r="C283" s="500">
        <v>45679</v>
      </c>
      <c r="D283" s="501" t="s">
        <v>9317</v>
      </c>
      <c r="E283" s="501" t="s">
        <v>9318</v>
      </c>
      <c r="F283" s="502"/>
      <c r="G283" s="502" t="s">
        <v>8760</v>
      </c>
      <c r="H283" s="502" t="s">
        <v>8740</v>
      </c>
      <c r="I283" s="502" t="s">
        <v>8761</v>
      </c>
      <c r="J283" s="503" t="s">
        <v>9319</v>
      </c>
      <c r="K283" s="504" t="s">
        <v>932</v>
      </c>
      <c r="L283" s="871"/>
      <c r="M283" s="871"/>
      <c r="N283" s="871"/>
      <c r="O283" s="871"/>
      <c r="P283" s="871"/>
      <c r="Q283" s="871"/>
      <c r="R283" s="871"/>
      <c r="S283" s="871"/>
      <c r="T283" s="871"/>
      <c r="U283" s="871"/>
      <c r="V283" s="871"/>
      <c r="W283" s="871"/>
      <c r="X283" s="871"/>
      <c r="Y283" s="871"/>
      <c r="Z283" s="871"/>
      <c r="AA283" s="871"/>
      <c r="AB283" s="871"/>
      <c r="AC283" s="871"/>
      <c r="AD283" s="871"/>
      <c r="AE283" s="871"/>
      <c r="AF283" s="871"/>
      <c r="AG283" s="871"/>
      <c r="AH283" s="505"/>
      <c r="AI283" s="505"/>
      <c r="AJ283" s="505"/>
      <c r="AK283" s="505"/>
      <c r="AL283" s="505"/>
      <c r="AM283" s="505"/>
      <c r="AN283" s="505"/>
      <c r="AO283" s="505"/>
    </row>
    <row r="284" spans="1:41" ht="30">
      <c r="A284" s="513" t="s">
        <v>2791</v>
      </c>
      <c r="B284" s="499" t="s">
        <v>14</v>
      </c>
      <c r="C284" s="500">
        <v>45679</v>
      </c>
      <c r="D284" s="501" t="s">
        <v>4483</v>
      </c>
      <c r="E284" s="501" t="s">
        <v>9320</v>
      </c>
      <c r="F284" s="502"/>
      <c r="G284" s="502"/>
      <c r="H284" s="502" t="s">
        <v>8740</v>
      </c>
      <c r="I284" s="502"/>
      <c r="J284" s="503"/>
      <c r="K284" s="504" t="s">
        <v>518</v>
      </c>
      <c r="L284" s="871"/>
      <c r="M284" s="871"/>
      <c r="N284" s="871"/>
      <c r="O284" s="871"/>
      <c r="P284" s="871"/>
      <c r="Q284" s="871"/>
      <c r="R284" s="871"/>
      <c r="S284" s="871"/>
      <c r="T284" s="871"/>
      <c r="U284" s="871"/>
      <c r="V284" s="871"/>
      <c r="W284" s="871"/>
      <c r="X284" s="871"/>
      <c r="Y284" s="871"/>
      <c r="Z284" s="871"/>
      <c r="AA284" s="871"/>
      <c r="AB284" s="871"/>
      <c r="AC284" s="871"/>
      <c r="AD284" s="871"/>
      <c r="AE284" s="871"/>
      <c r="AF284" s="871"/>
      <c r="AG284" s="871"/>
      <c r="AH284" s="505"/>
      <c r="AI284" s="505"/>
      <c r="AJ284" s="505"/>
      <c r="AK284" s="505"/>
      <c r="AL284" s="505"/>
      <c r="AM284" s="505"/>
      <c r="AN284" s="505"/>
      <c r="AO284" s="505"/>
    </row>
    <row r="285" spans="1:41" ht="30">
      <c r="A285" s="513">
        <f t="shared" ref="A285:A288" si="13">A284+1</f>
        <v>172</v>
      </c>
      <c r="B285" s="499" t="s">
        <v>14</v>
      </c>
      <c r="C285" s="500">
        <v>45679</v>
      </c>
      <c r="D285" s="501" t="s">
        <v>4483</v>
      </c>
      <c r="E285" s="501" t="s">
        <v>9320</v>
      </c>
      <c r="F285" s="502"/>
      <c r="G285" s="502" t="s">
        <v>8989</v>
      </c>
      <c r="H285" s="502" t="s">
        <v>8740</v>
      </c>
      <c r="I285" s="502" t="s">
        <v>8734</v>
      </c>
      <c r="J285" s="514" t="s">
        <v>9321</v>
      </c>
      <c r="K285" s="504" t="s">
        <v>518</v>
      </c>
      <c r="L285" s="871"/>
      <c r="M285" s="871"/>
      <c r="N285" s="871"/>
      <c r="O285" s="871"/>
      <c r="P285" s="871"/>
      <c r="Q285" s="871"/>
      <c r="R285" s="871"/>
      <c r="S285" s="871"/>
      <c r="T285" s="871"/>
      <c r="U285" s="871"/>
      <c r="V285" s="871"/>
      <c r="W285" s="871"/>
      <c r="X285" s="871"/>
      <c r="Y285" s="871"/>
      <c r="Z285" s="871"/>
      <c r="AA285" s="871"/>
      <c r="AB285" s="871"/>
      <c r="AC285" s="871"/>
      <c r="AD285" s="871"/>
      <c r="AE285" s="871"/>
      <c r="AF285" s="871"/>
      <c r="AG285" s="871"/>
      <c r="AH285" s="505"/>
      <c r="AI285" s="505"/>
      <c r="AJ285" s="505"/>
      <c r="AK285" s="505"/>
      <c r="AL285" s="505"/>
      <c r="AM285" s="505"/>
      <c r="AN285" s="505"/>
      <c r="AO285" s="505"/>
    </row>
    <row r="286" spans="1:41" ht="15.75" customHeight="1">
      <c r="A286" s="513">
        <f t="shared" si="13"/>
        <v>173</v>
      </c>
      <c r="B286" s="499" t="s">
        <v>14</v>
      </c>
      <c r="C286" s="500">
        <v>45679</v>
      </c>
      <c r="D286" s="517" t="s">
        <v>4483</v>
      </c>
      <c r="E286" s="501" t="s">
        <v>9320</v>
      </c>
      <c r="F286" s="502"/>
      <c r="G286" s="502" t="s">
        <v>8769</v>
      </c>
      <c r="H286" s="502" t="s">
        <v>8740</v>
      </c>
      <c r="I286" s="502" t="s">
        <v>8725</v>
      </c>
      <c r="J286" s="503"/>
      <c r="K286" s="504" t="s">
        <v>518</v>
      </c>
      <c r="L286" s="871"/>
      <c r="M286" s="871"/>
      <c r="N286" s="871"/>
      <c r="O286" s="871"/>
      <c r="P286" s="871"/>
      <c r="Q286" s="871"/>
      <c r="R286" s="871"/>
      <c r="S286" s="871"/>
      <c r="T286" s="871"/>
      <c r="U286" s="871"/>
      <c r="V286" s="871"/>
      <c r="W286" s="871"/>
      <c r="X286" s="871"/>
      <c r="Y286" s="871"/>
      <c r="Z286" s="871"/>
      <c r="AA286" s="871"/>
      <c r="AB286" s="871"/>
      <c r="AC286" s="871"/>
      <c r="AD286" s="871"/>
      <c r="AE286" s="871"/>
      <c r="AF286" s="871"/>
      <c r="AG286" s="871"/>
      <c r="AH286" s="505"/>
      <c r="AI286" s="505"/>
      <c r="AJ286" s="505"/>
      <c r="AK286" s="505"/>
      <c r="AL286" s="505"/>
      <c r="AM286" s="505"/>
      <c r="AN286" s="505"/>
      <c r="AO286" s="505"/>
    </row>
    <row r="287" spans="1:41" ht="15.75" customHeight="1">
      <c r="A287" s="513">
        <f t="shared" si="13"/>
        <v>174</v>
      </c>
      <c r="B287" s="499" t="s">
        <v>14</v>
      </c>
      <c r="C287" s="500">
        <v>45679</v>
      </c>
      <c r="D287" s="501" t="s">
        <v>4483</v>
      </c>
      <c r="E287" s="501" t="s">
        <v>9320</v>
      </c>
      <c r="F287" s="502"/>
      <c r="G287" s="502" t="s">
        <v>8822</v>
      </c>
      <c r="H287" s="502" t="s">
        <v>8740</v>
      </c>
      <c r="I287" s="502" t="s">
        <v>8823</v>
      </c>
      <c r="J287" s="503"/>
      <c r="K287" s="504" t="s">
        <v>518</v>
      </c>
      <c r="L287" s="871"/>
      <c r="M287" s="871"/>
      <c r="N287" s="871"/>
      <c r="O287" s="871"/>
      <c r="P287" s="871"/>
      <c r="Q287" s="871"/>
      <c r="R287" s="871"/>
      <c r="S287" s="871"/>
      <c r="T287" s="871"/>
      <c r="U287" s="871"/>
      <c r="V287" s="871"/>
      <c r="W287" s="871"/>
      <c r="X287" s="871"/>
      <c r="Y287" s="871"/>
      <c r="Z287" s="871"/>
      <c r="AA287" s="871"/>
      <c r="AB287" s="871"/>
      <c r="AC287" s="871"/>
      <c r="AD287" s="871"/>
      <c r="AE287" s="871"/>
      <c r="AF287" s="871"/>
      <c r="AG287" s="871"/>
      <c r="AH287" s="505"/>
      <c r="AI287" s="505"/>
      <c r="AJ287" s="505"/>
      <c r="AK287" s="505"/>
      <c r="AL287" s="505"/>
      <c r="AM287" s="505"/>
      <c r="AN287" s="505"/>
      <c r="AO287" s="505"/>
    </row>
    <row r="288" spans="1:41" ht="15.75" customHeight="1">
      <c r="A288" s="513">
        <f t="shared" si="13"/>
        <v>175</v>
      </c>
      <c r="B288" s="499" t="s">
        <v>14</v>
      </c>
      <c r="C288" s="500">
        <v>45679</v>
      </c>
      <c r="D288" s="501" t="s">
        <v>4483</v>
      </c>
      <c r="E288" s="501" t="s">
        <v>9320</v>
      </c>
      <c r="F288" s="502"/>
      <c r="G288" s="502"/>
      <c r="H288" s="502" t="s">
        <v>8740</v>
      </c>
      <c r="I288" s="502"/>
      <c r="J288" s="503"/>
      <c r="K288" s="504" t="s">
        <v>518</v>
      </c>
      <c r="L288" s="871"/>
      <c r="M288" s="871"/>
      <c r="N288" s="871"/>
      <c r="O288" s="871"/>
      <c r="P288" s="871"/>
      <c r="Q288" s="871"/>
      <c r="R288" s="871"/>
      <c r="S288" s="871"/>
      <c r="T288" s="871"/>
      <c r="U288" s="871"/>
      <c r="V288" s="871"/>
      <c r="W288" s="871"/>
      <c r="X288" s="871"/>
      <c r="Y288" s="871"/>
      <c r="Z288" s="871"/>
      <c r="AA288" s="871"/>
      <c r="AB288" s="871"/>
      <c r="AC288" s="871"/>
      <c r="AD288" s="871"/>
      <c r="AE288" s="871"/>
      <c r="AF288" s="871"/>
      <c r="AG288" s="871"/>
      <c r="AH288" s="505"/>
      <c r="AI288" s="505"/>
      <c r="AJ288" s="505"/>
      <c r="AK288" s="505"/>
      <c r="AL288" s="505"/>
      <c r="AM288" s="505"/>
      <c r="AN288" s="505"/>
      <c r="AO288" s="505"/>
    </row>
    <row r="289" spans="1:41" ht="15.75" hidden="1" customHeight="1">
      <c r="A289" s="513"/>
      <c r="B289" s="499"/>
      <c r="C289" s="500"/>
      <c r="D289" s="501"/>
      <c r="E289" s="501"/>
      <c r="F289" s="502"/>
      <c r="G289" s="502"/>
      <c r="H289" s="502"/>
      <c r="I289" s="502"/>
      <c r="J289" s="501"/>
      <c r="K289" s="504"/>
      <c r="L289" s="871"/>
      <c r="M289" s="871"/>
      <c r="N289" s="871"/>
      <c r="O289" s="871"/>
      <c r="P289" s="871"/>
      <c r="Q289" s="871"/>
      <c r="R289" s="871"/>
      <c r="S289" s="871"/>
      <c r="T289" s="871"/>
      <c r="U289" s="871"/>
      <c r="V289" s="871"/>
      <c r="W289" s="871"/>
      <c r="X289" s="871"/>
      <c r="Y289" s="871"/>
      <c r="Z289" s="871"/>
      <c r="AA289" s="871"/>
      <c r="AB289" s="871"/>
      <c r="AC289" s="871"/>
      <c r="AD289" s="871"/>
      <c r="AE289" s="871"/>
      <c r="AF289" s="871"/>
      <c r="AG289" s="871"/>
      <c r="AH289" s="505"/>
      <c r="AI289" s="505"/>
      <c r="AJ289" s="505"/>
      <c r="AK289" s="505"/>
      <c r="AL289" s="505"/>
      <c r="AM289" s="505"/>
      <c r="AN289" s="505"/>
      <c r="AO289" s="505"/>
    </row>
    <row r="290" spans="1:41" ht="15.75" hidden="1" customHeight="1">
      <c r="A290" s="873"/>
      <c r="B290" s="873"/>
      <c r="C290" s="874"/>
      <c r="D290" s="874"/>
      <c r="E290" s="874"/>
      <c r="F290" s="871"/>
      <c r="G290" s="871"/>
      <c r="H290" s="871"/>
      <c r="I290" s="871"/>
      <c r="J290" s="505"/>
      <c r="K290" s="505"/>
      <c r="L290" s="871"/>
      <c r="M290" s="874" t="s">
        <v>9322</v>
      </c>
      <c r="N290" s="871">
        <f>COUNTIF(K1:K288, "No Status Indicated")</f>
        <v>175</v>
      </c>
      <c r="O290" s="871"/>
      <c r="P290" s="871"/>
      <c r="Q290" s="871"/>
      <c r="R290" s="871"/>
      <c r="S290" s="871"/>
      <c r="T290" s="871"/>
      <c r="U290" s="871"/>
      <c r="V290" s="871"/>
      <c r="W290" s="871"/>
      <c r="X290" s="871"/>
      <c r="Y290" s="871"/>
      <c r="Z290" s="871"/>
      <c r="AA290" s="871"/>
      <c r="AB290" s="871"/>
      <c r="AC290" s="871"/>
      <c r="AD290" s="871"/>
      <c r="AE290" s="871"/>
      <c r="AF290" s="871"/>
      <c r="AG290" s="871"/>
      <c r="AH290" s="505"/>
      <c r="AI290" s="505"/>
      <c r="AJ290" s="505"/>
      <c r="AK290" s="505"/>
      <c r="AL290" s="505"/>
      <c r="AM290" s="505"/>
      <c r="AN290" s="505"/>
      <c r="AO290" s="505"/>
    </row>
    <row r="291" spans="1:41" ht="15.75" hidden="1" customHeight="1">
      <c r="A291" s="873"/>
      <c r="B291" s="873"/>
      <c r="C291" s="874"/>
      <c r="D291" s="874"/>
      <c r="E291" s="874"/>
      <c r="F291" s="871"/>
      <c r="G291" s="871"/>
      <c r="H291" s="871"/>
      <c r="I291" s="871"/>
      <c r="J291" s="505"/>
      <c r="K291" s="505"/>
      <c r="L291" s="871"/>
      <c r="M291" s="874"/>
      <c r="N291" s="871">
        <f>COUNTIF(K1:K288, "FPIC on Hold")</f>
        <v>4</v>
      </c>
      <c r="O291" s="871"/>
      <c r="P291" s="871"/>
      <c r="Q291" s="871"/>
      <c r="R291" s="871"/>
      <c r="S291" s="871"/>
      <c r="T291" s="871"/>
      <c r="U291" s="871"/>
      <c r="V291" s="871"/>
      <c r="W291" s="871"/>
      <c r="X291" s="871"/>
      <c r="Y291" s="871"/>
      <c r="Z291" s="871"/>
      <c r="AA291" s="871"/>
      <c r="AB291" s="871"/>
      <c r="AC291" s="871"/>
      <c r="AD291" s="871"/>
      <c r="AE291" s="871"/>
      <c r="AF291" s="871"/>
      <c r="AG291" s="871"/>
      <c r="AH291" s="505"/>
      <c r="AI291" s="505"/>
      <c r="AJ291" s="505"/>
      <c r="AK291" s="505"/>
      <c r="AL291" s="505"/>
      <c r="AM291" s="505"/>
      <c r="AN291" s="505"/>
      <c r="AO291" s="505"/>
    </row>
    <row r="292" spans="1:41" ht="15.75" hidden="1" customHeight="1">
      <c r="A292" s="873"/>
      <c r="B292" s="873"/>
      <c r="C292" s="874"/>
      <c r="D292" s="874"/>
      <c r="E292" s="874"/>
      <c r="F292" s="871"/>
      <c r="G292" s="871"/>
      <c r="H292" s="871"/>
      <c r="I292" s="871"/>
      <c r="J292" s="505"/>
      <c r="K292" s="505"/>
      <c r="L292" s="871"/>
      <c r="M292" s="874"/>
      <c r="N292" s="871">
        <f>COUNTIF(K1:K288, "FBI Completed")</f>
        <v>4</v>
      </c>
      <c r="O292" s="871"/>
      <c r="P292" s="871"/>
      <c r="Q292" s="871"/>
      <c r="R292" s="871"/>
      <c r="S292" s="871"/>
      <c r="T292" s="871"/>
      <c r="U292" s="871"/>
      <c r="V292" s="871"/>
      <c r="W292" s="871"/>
      <c r="X292" s="871"/>
      <c r="Y292" s="871"/>
      <c r="Z292" s="871"/>
      <c r="AA292" s="871"/>
      <c r="AB292" s="871"/>
      <c r="AC292" s="871"/>
      <c r="AD292" s="871"/>
      <c r="AE292" s="871"/>
      <c r="AF292" s="871"/>
      <c r="AG292" s="871"/>
      <c r="AH292" s="505"/>
      <c r="AI292" s="505"/>
      <c r="AJ292" s="505"/>
      <c r="AK292" s="505"/>
      <c r="AL292" s="505"/>
      <c r="AM292" s="505"/>
      <c r="AN292" s="505"/>
      <c r="AO292" s="505"/>
    </row>
    <row r="293" spans="1:41" ht="15.75" hidden="1" customHeight="1">
      <c r="A293" s="873"/>
      <c r="B293" s="873"/>
      <c r="C293" s="874"/>
      <c r="D293" s="874"/>
      <c r="E293" s="874"/>
      <c r="F293" s="871"/>
      <c r="G293" s="871"/>
      <c r="H293" s="871"/>
      <c r="I293" s="871"/>
      <c r="J293" s="505"/>
      <c r="K293" s="505"/>
      <c r="L293" s="871"/>
      <c r="M293" s="874"/>
      <c r="N293" s="871">
        <f>COUNTIF(K1:K288, "For Validation")</f>
        <v>20</v>
      </c>
      <c r="O293" s="871"/>
      <c r="P293" s="871"/>
      <c r="Q293" s="871"/>
      <c r="R293" s="871"/>
      <c r="S293" s="871"/>
      <c r="T293" s="871"/>
      <c r="U293" s="871"/>
      <c r="V293" s="871"/>
      <c r="W293" s="871"/>
      <c r="X293" s="871"/>
      <c r="Y293" s="871"/>
      <c r="Z293" s="871"/>
      <c r="AA293" s="871"/>
      <c r="AB293" s="871"/>
      <c r="AC293" s="871"/>
      <c r="AD293" s="871"/>
      <c r="AE293" s="871"/>
      <c r="AF293" s="871"/>
      <c r="AG293" s="871"/>
      <c r="AH293" s="505"/>
      <c r="AI293" s="505"/>
      <c r="AJ293" s="505"/>
      <c r="AK293" s="505"/>
      <c r="AL293" s="505"/>
      <c r="AM293" s="505"/>
      <c r="AN293" s="505"/>
      <c r="AO293" s="505"/>
    </row>
    <row r="294" spans="1:41" ht="15.75" hidden="1" customHeight="1">
      <c r="A294" s="873"/>
      <c r="B294" s="873"/>
      <c r="C294" s="874"/>
      <c r="D294" s="874"/>
      <c r="E294" s="874"/>
      <c r="F294" s="871"/>
      <c r="G294" s="871"/>
      <c r="H294" s="871"/>
      <c r="I294" s="871"/>
      <c r="J294" s="505"/>
      <c r="K294" s="505"/>
      <c r="L294" s="871"/>
      <c r="M294" s="874"/>
      <c r="N294" s="871">
        <f>COUNTIF(K1:K288, "Validation On-going")</f>
        <v>0</v>
      </c>
      <c r="O294" s="871"/>
      <c r="P294" s="871"/>
      <c r="Q294" s="871"/>
      <c r="R294" s="871"/>
      <c r="S294" s="871"/>
      <c r="T294" s="871"/>
      <c r="U294" s="871"/>
      <c r="V294" s="871"/>
      <c r="W294" s="871"/>
      <c r="X294" s="871"/>
      <c r="Y294" s="871"/>
      <c r="Z294" s="871"/>
      <c r="AA294" s="871"/>
      <c r="AB294" s="871"/>
      <c r="AC294" s="871"/>
      <c r="AD294" s="871"/>
      <c r="AE294" s="871"/>
      <c r="AF294" s="871"/>
      <c r="AG294" s="871"/>
      <c r="AH294" s="505"/>
      <c r="AI294" s="505"/>
      <c r="AJ294" s="505"/>
      <c r="AK294" s="505"/>
      <c r="AL294" s="505"/>
      <c r="AM294" s="505"/>
      <c r="AN294" s="505"/>
      <c r="AO294" s="505"/>
    </row>
    <row r="295" spans="1:41" ht="15.75" hidden="1" customHeight="1">
      <c r="A295" s="873"/>
      <c r="B295" s="873"/>
      <c r="C295" s="874"/>
      <c r="D295" s="874"/>
      <c r="E295" s="874"/>
      <c r="F295" s="871"/>
      <c r="G295" s="871"/>
      <c r="H295" s="871"/>
      <c r="I295" s="871"/>
      <c r="J295" s="505"/>
      <c r="K295" s="505"/>
      <c r="L295" s="871"/>
      <c r="M295" s="874"/>
      <c r="N295" s="871">
        <f>COUNTIF(K1:K288, "FPIC on Hold")</f>
        <v>4</v>
      </c>
      <c r="O295" s="871"/>
      <c r="P295" s="871"/>
      <c r="Q295" s="871"/>
      <c r="R295" s="871"/>
      <c r="S295" s="871"/>
      <c r="T295" s="871"/>
      <c r="U295" s="871"/>
      <c r="V295" s="871"/>
      <c r="W295" s="871"/>
      <c r="X295" s="871"/>
      <c r="Y295" s="871"/>
      <c r="Z295" s="871"/>
      <c r="AA295" s="871"/>
      <c r="AB295" s="871"/>
      <c r="AC295" s="871"/>
      <c r="AD295" s="871"/>
      <c r="AE295" s="871"/>
      <c r="AF295" s="871"/>
      <c r="AG295" s="871"/>
      <c r="AH295" s="505"/>
      <c r="AI295" s="505"/>
      <c r="AJ295" s="505"/>
      <c r="AK295" s="505"/>
      <c r="AL295" s="505"/>
      <c r="AM295" s="505"/>
      <c r="AN295" s="505"/>
      <c r="AO295" s="505"/>
    </row>
    <row r="296" spans="1:41" ht="15.75" hidden="1" customHeight="1">
      <c r="A296" s="873"/>
      <c r="B296" s="873"/>
      <c r="C296" s="874"/>
      <c r="D296" s="874"/>
      <c r="E296" s="874"/>
      <c r="F296" s="871"/>
      <c r="G296" s="871"/>
      <c r="H296" s="871"/>
      <c r="I296" s="871"/>
      <c r="J296" s="505"/>
      <c r="K296" s="505"/>
      <c r="L296" s="871"/>
      <c r="M296" s="874"/>
      <c r="N296" s="871">
        <f>COUNTIF(K1:K288, "on going validation")</f>
        <v>0</v>
      </c>
      <c r="O296" s="871"/>
      <c r="P296" s="871"/>
      <c r="Q296" s="871"/>
      <c r="R296" s="871"/>
      <c r="S296" s="871"/>
      <c r="T296" s="871"/>
      <c r="U296" s="871"/>
      <c r="V296" s="871"/>
      <c r="W296" s="871"/>
      <c r="X296" s="871"/>
      <c r="Y296" s="871"/>
      <c r="Z296" s="871"/>
      <c r="AA296" s="871"/>
      <c r="AB296" s="871"/>
      <c r="AC296" s="871"/>
      <c r="AD296" s="871"/>
      <c r="AE296" s="871"/>
      <c r="AF296" s="871"/>
      <c r="AG296" s="871"/>
      <c r="AH296" s="505"/>
      <c r="AI296" s="505"/>
      <c r="AJ296" s="505"/>
      <c r="AK296" s="505"/>
      <c r="AL296" s="505"/>
      <c r="AM296" s="505"/>
      <c r="AN296" s="505"/>
      <c r="AO296" s="505"/>
    </row>
    <row r="297" spans="1:41" ht="15.75" hidden="1" customHeight="1">
      <c r="A297" s="873"/>
      <c r="B297" s="873"/>
      <c r="C297" s="874"/>
      <c r="D297" s="874"/>
      <c r="E297" s="874"/>
      <c r="F297" s="871"/>
      <c r="G297" s="871"/>
      <c r="H297" s="871"/>
      <c r="I297" s="871"/>
      <c r="J297" s="505"/>
      <c r="K297" s="505"/>
      <c r="L297" s="871"/>
      <c r="M297" s="874"/>
      <c r="N297" s="871">
        <f>COUNTIF(K1:K288, "Validation on going")</f>
        <v>0</v>
      </c>
      <c r="O297" s="871"/>
      <c r="P297" s="871"/>
      <c r="Q297" s="871"/>
      <c r="R297" s="871"/>
      <c r="S297" s="871"/>
      <c r="T297" s="871"/>
      <c r="U297" s="871"/>
      <c r="V297" s="871"/>
      <c r="W297" s="871"/>
      <c r="X297" s="871"/>
      <c r="Y297" s="871"/>
      <c r="Z297" s="871"/>
      <c r="AA297" s="871"/>
      <c r="AB297" s="871"/>
      <c r="AC297" s="871"/>
      <c r="AD297" s="871"/>
      <c r="AE297" s="871"/>
      <c r="AF297" s="871"/>
      <c r="AG297" s="871"/>
      <c r="AH297" s="505"/>
      <c r="AI297" s="505"/>
      <c r="AJ297" s="505"/>
      <c r="AK297" s="505"/>
      <c r="AL297" s="505"/>
      <c r="AM297" s="505"/>
      <c r="AN297" s="505"/>
      <c r="AO297" s="505"/>
    </row>
    <row r="298" spans="1:41" ht="15.75" hidden="1" customHeight="1">
      <c r="A298" s="873"/>
      <c r="B298" s="873"/>
      <c r="C298" s="874"/>
      <c r="D298" s="874"/>
      <c r="E298" s="874"/>
      <c r="F298" s="871"/>
      <c r="G298" s="871"/>
      <c r="H298" s="871"/>
      <c r="I298" s="871"/>
      <c r="J298" s="505"/>
      <c r="K298" s="505"/>
      <c r="L298" s="871"/>
      <c r="M298" s="874"/>
      <c r="N298" s="871">
        <f>COUNTIF(K1:K288, "For FBI")</f>
        <v>4</v>
      </c>
      <c r="O298" s="871"/>
      <c r="P298" s="871"/>
      <c r="Q298" s="871"/>
      <c r="R298" s="871"/>
      <c r="S298" s="871"/>
      <c r="T298" s="871"/>
      <c r="U298" s="871"/>
      <c r="V298" s="871"/>
      <c r="W298" s="871"/>
      <c r="X298" s="871"/>
      <c r="Y298" s="871"/>
      <c r="Z298" s="871"/>
      <c r="AA298" s="871"/>
      <c r="AB298" s="871"/>
      <c r="AC298" s="871"/>
      <c r="AD298" s="871"/>
      <c r="AE298" s="871"/>
      <c r="AF298" s="871"/>
      <c r="AG298" s="871"/>
      <c r="AH298" s="505"/>
      <c r="AI298" s="505"/>
      <c r="AJ298" s="505"/>
      <c r="AK298" s="505"/>
      <c r="AL298" s="505"/>
      <c r="AM298" s="505"/>
      <c r="AN298" s="505"/>
      <c r="AO298" s="505"/>
    </row>
    <row r="299" spans="1:41" ht="15.75" hidden="1" customHeight="1">
      <c r="A299" s="873"/>
      <c r="B299" s="873"/>
      <c r="C299" s="874"/>
      <c r="D299" s="874"/>
      <c r="E299" s="874"/>
      <c r="F299" s="871"/>
      <c r="G299" s="871"/>
      <c r="H299" s="871"/>
      <c r="I299" s="871"/>
      <c r="J299" s="505"/>
      <c r="K299" s="505"/>
      <c r="L299" s="871"/>
      <c r="M299" s="874"/>
      <c r="N299" s="871">
        <f>COUNTIF(K1:K288, "FPIC Completed")</f>
        <v>17</v>
      </c>
      <c r="O299" s="871"/>
      <c r="P299" s="871"/>
      <c r="Q299" s="871"/>
      <c r="R299" s="871"/>
      <c r="S299" s="871"/>
      <c r="T299" s="871"/>
      <c r="U299" s="871"/>
      <c r="V299" s="871"/>
      <c r="W299" s="871"/>
      <c r="X299" s="871"/>
      <c r="Y299" s="871"/>
      <c r="Z299" s="871"/>
      <c r="AA299" s="871"/>
      <c r="AB299" s="871"/>
      <c r="AC299" s="871"/>
      <c r="AD299" s="871"/>
      <c r="AE299" s="871"/>
      <c r="AF299" s="871"/>
      <c r="AG299" s="871"/>
      <c r="AH299" s="505"/>
      <c r="AI299" s="505"/>
      <c r="AJ299" s="505"/>
      <c r="AK299" s="505"/>
      <c r="AL299" s="505"/>
      <c r="AM299" s="505"/>
      <c r="AN299" s="505"/>
      <c r="AO299" s="505"/>
    </row>
    <row r="300" spans="1:41" ht="15.75" hidden="1" customHeight="1">
      <c r="A300" s="873"/>
      <c r="B300" s="873"/>
      <c r="C300" s="874"/>
      <c r="D300" s="874"/>
      <c r="E300" s="874"/>
      <c r="F300" s="871"/>
      <c r="G300" s="871"/>
      <c r="H300" s="871"/>
      <c r="I300" s="871"/>
      <c r="J300" s="505"/>
      <c r="K300" s="505"/>
      <c r="L300" s="871"/>
      <c r="M300" s="874"/>
      <c r="N300" s="871">
        <f>COUNTIF(K1:K288, "In active CP Application")</f>
        <v>9</v>
      </c>
      <c r="O300" s="871"/>
      <c r="P300" s="871"/>
      <c r="Q300" s="871"/>
      <c r="R300" s="871"/>
      <c r="S300" s="871"/>
      <c r="T300" s="871"/>
      <c r="U300" s="871"/>
      <c r="V300" s="871"/>
      <c r="W300" s="871"/>
      <c r="X300" s="871"/>
      <c r="Y300" s="871"/>
      <c r="Z300" s="871"/>
      <c r="AA300" s="871"/>
      <c r="AB300" s="871"/>
      <c r="AC300" s="871"/>
      <c r="AD300" s="871"/>
      <c r="AE300" s="871"/>
      <c r="AF300" s="871"/>
      <c r="AG300" s="871"/>
      <c r="AH300" s="505"/>
      <c r="AI300" s="505"/>
      <c r="AJ300" s="505"/>
      <c r="AK300" s="505"/>
      <c r="AL300" s="505"/>
      <c r="AM300" s="505"/>
      <c r="AN300" s="505"/>
      <c r="AO300" s="505"/>
    </row>
    <row r="301" spans="1:41" ht="15.75" hidden="1" customHeight="1">
      <c r="A301" s="873"/>
      <c r="B301" s="873"/>
      <c r="C301" s="874"/>
      <c r="D301" s="874"/>
      <c r="E301" s="874"/>
      <c r="F301" s="871"/>
      <c r="G301" s="871"/>
      <c r="H301" s="871"/>
      <c r="I301" s="871"/>
      <c r="J301" s="505"/>
      <c r="K301" s="505"/>
      <c r="L301" s="871">
        <f>SUBTOTAL(9,L55:L300)</f>
        <v>0</v>
      </c>
      <c r="M301" s="874"/>
      <c r="N301" s="871">
        <f>COUNTIF(K1:K288, "Validation Completed")</f>
        <v>31</v>
      </c>
      <c r="O301" s="871"/>
      <c r="P301" s="871"/>
      <c r="Q301" s="871"/>
      <c r="R301" s="871"/>
      <c r="S301" s="871"/>
      <c r="T301" s="871"/>
      <c r="U301" s="871"/>
      <c r="V301" s="871"/>
      <c r="W301" s="871"/>
      <c r="X301" s="871"/>
      <c r="Y301" s="871"/>
      <c r="Z301" s="871"/>
      <c r="AA301" s="871"/>
      <c r="AB301" s="871"/>
      <c r="AC301" s="871"/>
      <c r="AD301" s="871"/>
      <c r="AE301" s="871"/>
      <c r="AF301" s="871"/>
      <c r="AG301" s="871"/>
      <c r="AH301" s="505"/>
      <c r="AI301" s="505"/>
      <c r="AJ301" s="505"/>
      <c r="AK301" s="505"/>
      <c r="AL301" s="505"/>
      <c r="AM301" s="505"/>
      <c r="AN301" s="505"/>
      <c r="AO301" s="505"/>
    </row>
    <row r="302" spans="1:41" ht="15.75" customHeight="1">
      <c r="A302" s="873"/>
      <c r="B302" s="873"/>
      <c r="C302" s="874"/>
      <c r="D302" s="874"/>
      <c r="E302" s="874"/>
      <c r="F302" s="871"/>
      <c r="G302" s="871"/>
      <c r="H302" s="871"/>
      <c r="I302" s="871"/>
      <c r="J302" s="874"/>
      <c r="K302" s="871"/>
      <c r="L302" s="875"/>
      <c r="M302" s="871"/>
      <c r="N302" s="871"/>
      <c r="O302" s="871"/>
      <c r="P302" s="871"/>
      <c r="Q302" s="871"/>
      <c r="R302" s="871"/>
      <c r="S302" s="871"/>
      <c r="T302" s="871"/>
      <c r="U302" s="871"/>
      <c r="V302" s="871"/>
      <c r="W302" s="871"/>
      <c r="X302" s="871"/>
      <c r="Y302" s="871"/>
      <c r="Z302" s="871"/>
      <c r="AA302" s="871"/>
      <c r="AB302" s="871"/>
      <c r="AC302" s="871"/>
      <c r="AD302" s="871"/>
      <c r="AE302" s="871"/>
      <c r="AF302" s="871"/>
      <c r="AG302" s="871"/>
      <c r="AH302" s="505"/>
      <c r="AI302" s="505"/>
      <c r="AJ302" s="505"/>
      <c r="AK302" s="505"/>
      <c r="AL302" s="505"/>
      <c r="AM302" s="505"/>
      <c r="AN302" s="505"/>
      <c r="AO302" s="505"/>
    </row>
    <row r="303" spans="1:41" ht="15.75" customHeight="1">
      <c r="A303" s="873"/>
      <c r="B303" s="873"/>
      <c r="C303" s="874"/>
      <c r="D303" s="874"/>
      <c r="E303" s="874"/>
      <c r="F303" s="871"/>
      <c r="G303" s="871"/>
      <c r="H303" s="871"/>
      <c r="I303" s="871"/>
      <c r="J303" s="874"/>
      <c r="K303" s="871"/>
      <c r="L303" s="875"/>
      <c r="M303" s="871"/>
      <c r="N303" s="871"/>
      <c r="O303" s="871"/>
      <c r="P303" s="871"/>
      <c r="Q303" s="871"/>
      <c r="R303" s="871"/>
      <c r="S303" s="871"/>
      <c r="T303" s="871"/>
      <c r="U303" s="871"/>
      <c r="V303" s="871"/>
      <c r="W303" s="871"/>
      <c r="X303" s="871"/>
      <c r="Y303" s="871"/>
      <c r="Z303" s="871"/>
      <c r="AA303" s="871"/>
      <c r="AB303" s="871"/>
      <c r="AC303" s="871"/>
      <c r="AD303" s="871"/>
      <c r="AE303" s="871"/>
      <c r="AF303" s="871"/>
      <c r="AG303" s="871"/>
      <c r="AH303" s="505"/>
      <c r="AI303" s="505"/>
      <c r="AJ303" s="505"/>
      <c r="AK303" s="505"/>
      <c r="AL303" s="505"/>
      <c r="AM303" s="505"/>
      <c r="AN303" s="505"/>
      <c r="AO303" s="505"/>
    </row>
    <row r="304" spans="1:41" ht="15.75" customHeight="1">
      <c r="A304" s="873"/>
      <c r="B304" s="873"/>
      <c r="C304" s="874"/>
      <c r="D304" s="874"/>
      <c r="E304" s="874"/>
      <c r="F304" s="871"/>
      <c r="G304" s="871"/>
      <c r="H304" s="871"/>
      <c r="I304" s="871"/>
      <c r="J304" s="874"/>
      <c r="K304" s="871"/>
      <c r="L304" s="871"/>
      <c r="M304" s="871"/>
      <c r="N304" s="871"/>
      <c r="O304" s="871"/>
      <c r="P304" s="871"/>
      <c r="Q304" s="871"/>
      <c r="R304" s="871"/>
      <c r="S304" s="871"/>
      <c r="T304" s="871"/>
      <c r="U304" s="871"/>
      <c r="V304" s="871"/>
      <c r="W304" s="871"/>
      <c r="X304" s="871"/>
      <c r="Y304" s="871"/>
      <c r="Z304" s="871"/>
      <c r="AA304" s="871"/>
      <c r="AB304" s="871"/>
      <c r="AC304" s="871"/>
      <c r="AD304" s="871"/>
      <c r="AE304" s="871"/>
      <c r="AF304" s="871"/>
      <c r="AG304" s="871"/>
      <c r="AH304" s="505"/>
      <c r="AI304" s="505"/>
      <c r="AJ304" s="505"/>
      <c r="AK304" s="505"/>
      <c r="AL304" s="505"/>
      <c r="AM304" s="505"/>
      <c r="AN304" s="505"/>
      <c r="AO304" s="505"/>
    </row>
    <row r="305" spans="1:41" ht="15.75" customHeight="1">
      <c r="A305" s="873"/>
      <c r="B305" s="873"/>
      <c r="C305" s="874"/>
      <c r="D305" s="874"/>
      <c r="E305" s="874"/>
      <c r="F305" s="871"/>
      <c r="G305" s="871"/>
      <c r="H305" s="871"/>
      <c r="I305" s="871"/>
      <c r="J305" s="874"/>
      <c r="K305" s="871"/>
      <c r="L305" s="871"/>
      <c r="M305" s="871"/>
      <c r="N305" s="871"/>
      <c r="O305" s="871"/>
      <c r="P305" s="871"/>
      <c r="Q305" s="871"/>
      <c r="R305" s="871"/>
      <c r="S305" s="871"/>
      <c r="T305" s="871"/>
      <c r="U305" s="871"/>
      <c r="V305" s="871"/>
      <c r="W305" s="871"/>
      <c r="X305" s="871"/>
      <c r="Y305" s="871"/>
      <c r="Z305" s="871"/>
      <c r="AA305" s="871"/>
      <c r="AB305" s="871"/>
      <c r="AC305" s="871"/>
      <c r="AD305" s="871"/>
      <c r="AE305" s="871"/>
      <c r="AF305" s="871"/>
      <c r="AG305" s="871"/>
      <c r="AH305" s="505"/>
      <c r="AI305" s="505"/>
      <c r="AJ305" s="505"/>
      <c r="AK305" s="505"/>
      <c r="AL305" s="505"/>
      <c r="AM305" s="505"/>
      <c r="AN305" s="505"/>
      <c r="AO305" s="505"/>
    </row>
    <row r="306" spans="1:41" ht="15.75" customHeight="1">
      <c r="A306" s="873"/>
      <c r="B306" s="873"/>
      <c r="C306" s="874"/>
      <c r="D306" s="874"/>
      <c r="E306" s="874"/>
      <c r="F306" s="871"/>
      <c r="G306" s="871"/>
      <c r="H306" s="871"/>
      <c r="I306" s="871"/>
      <c r="J306" s="874"/>
      <c r="K306" s="871"/>
      <c r="L306" s="871"/>
      <c r="M306" s="871"/>
      <c r="N306" s="871"/>
      <c r="O306" s="871"/>
      <c r="P306" s="871"/>
      <c r="Q306" s="871"/>
      <c r="R306" s="871"/>
      <c r="S306" s="871"/>
      <c r="T306" s="871"/>
      <c r="U306" s="871"/>
      <c r="V306" s="871"/>
      <c r="W306" s="871"/>
      <c r="X306" s="871"/>
      <c r="Y306" s="871"/>
      <c r="Z306" s="871"/>
      <c r="AA306" s="871"/>
      <c r="AB306" s="871"/>
      <c r="AC306" s="871"/>
      <c r="AD306" s="871"/>
      <c r="AE306" s="871"/>
      <c r="AF306" s="871"/>
      <c r="AG306" s="871"/>
      <c r="AH306" s="505"/>
      <c r="AI306" s="505"/>
      <c r="AJ306" s="505"/>
      <c r="AK306" s="505"/>
      <c r="AL306" s="505"/>
      <c r="AM306" s="505"/>
      <c r="AN306" s="505"/>
      <c r="AO306" s="505"/>
    </row>
    <row r="307" spans="1:41" ht="15.75" customHeight="1">
      <c r="A307" s="873"/>
      <c r="B307" s="873"/>
      <c r="C307" s="874"/>
      <c r="D307" s="874"/>
      <c r="E307" s="874"/>
      <c r="F307" s="871"/>
      <c r="G307" s="871"/>
      <c r="H307" s="871"/>
      <c r="I307" s="871"/>
      <c r="J307" s="874"/>
      <c r="K307" s="871"/>
      <c r="L307" s="871"/>
      <c r="M307" s="871"/>
      <c r="N307" s="871"/>
      <c r="O307" s="871"/>
      <c r="P307" s="871"/>
      <c r="Q307" s="871"/>
      <c r="R307" s="871"/>
      <c r="S307" s="871"/>
      <c r="T307" s="871"/>
      <c r="U307" s="871"/>
      <c r="V307" s="871"/>
      <c r="W307" s="871"/>
      <c r="X307" s="871"/>
      <c r="Y307" s="871"/>
      <c r="Z307" s="871"/>
      <c r="AA307" s="871"/>
      <c r="AB307" s="871"/>
      <c r="AC307" s="871"/>
      <c r="AD307" s="871"/>
      <c r="AE307" s="871"/>
      <c r="AF307" s="871"/>
      <c r="AG307" s="871"/>
      <c r="AH307" s="505"/>
      <c r="AI307" s="505"/>
      <c r="AJ307" s="505"/>
      <c r="AK307" s="505"/>
      <c r="AL307" s="505"/>
      <c r="AM307" s="505"/>
      <c r="AN307" s="505"/>
      <c r="AO307" s="505"/>
    </row>
    <row r="308" spans="1:41" ht="15.75" customHeight="1">
      <c r="A308" s="873"/>
      <c r="B308" s="873"/>
      <c r="C308" s="874"/>
      <c r="D308" s="874"/>
      <c r="E308" s="874"/>
      <c r="F308" s="871"/>
      <c r="G308" s="871"/>
      <c r="H308" s="871"/>
      <c r="I308" s="871"/>
      <c r="J308" s="874"/>
      <c r="K308" s="871"/>
      <c r="L308" s="871"/>
      <c r="M308" s="871"/>
      <c r="N308" s="871"/>
      <c r="O308" s="871"/>
      <c r="P308" s="871"/>
      <c r="Q308" s="871"/>
      <c r="R308" s="871"/>
      <c r="S308" s="871"/>
      <c r="T308" s="871"/>
      <c r="U308" s="871"/>
      <c r="V308" s="871"/>
      <c r="W308" s="871"/>
      <c r="X308" s="871"/>
      <c r="Y308" s="871"/>
      <c r="Z308" s="871"/>
      <c r="AA308" s="871"/>
      <c r="AB308" s="871"/>
      <c r="AC308" s="871"/>
      <c r="AD308" s="871"/>
      <c r="AE308" s="871"/>
      <c r="AF308" s="871"/>
      <c r="AG308" s="871"/>
      <c r="AH308" s="505"/>
      <c r="AI308" s="505"/>
      <c r="AJ308" s="505"/>
      <c r="AK308" s="505"/>
      <c r="AL308" s="505"/>
      <c r="AM308" s="505"/>
      <c r="AN308" s="505"/>
      <c r="AO308" s="505"/>
    </row>
    <row r="309" spans="1:41" ht="15.75" customHeight="1">
      <c r="A309" s="873"/>
      <c r="B309" s="873"/>
      <c r="C309" s="874"/>
      <c r="D309" s="874"/>
      <c r="E309" s="874"/>
      <c r="F309" s="871"/>
      <c r="G309" s="871"/>
      <c r="H309" s="871"/>
      <c r="I309" s="871"/>
      <c r="J309" s="874"/>
      <c r="K309" s="871"/>
      <c r="L309" s="871"/>
      <c r="M309" s="871"/>
      <c r="N309" s="871"/>
      <c r="O309" s="871"/>
      <c r="P309" s="871"/>
      <c r="Q309" s="871"/>
      <c r="R309" s="871"/>
      <c r="S309" s="871"/>
      <c r="T309" s="871"/>
      <c r="U309" s="871"/>
      <c r="V309" s="871"/>
      <c r="W309" s="871"/>
      <c r="X309" s="871"/>
      <c r="Y309" s="871"/>
      <c r="Z309" s="871"/>
      <c r="AA309" s="871"/>
      <c r="AB309" s="871"/>
      <c r="AC309" s="871"/>
      <c r="AD309" s="871"/>
      <c r="AE309" s="871"/>
      <c r="AF309" s="871"/>
      <c r="AG309" s="871"/>
      <c r="AH309" s="505"/>
      <c r="AI309" s="505"/>
      <c r="AJ309" s="505"/>
      <c r="AK309" s="505"/>
      <c r="AL309" s="505"/>
      <c r="AM309" s="505"/>
      <c r="AN309" s="505"/>
      <c r="AO309" s="505"/>
    </row>
    <row r="310" spans="1:41" ht="15.75" customHeight="1">
      <c r="A310" s="873"/>
      <c r="B310" s="873"/>
      <c r="C310" s="874"/>
      <c r="D310" s="874"/>
      <c r="E310" s="874"/>
      <c r="F310" s="871"/>
      <c r="G310" s="871"/>
      <c r="H310" s="871"/>
      <c r="I310" s="871"/>
      <c r="J310" s="874"/>
      <c r="K310" s="871"/>
      <c r="L310" s="871"/>
      <c r="M310" s="871"/>
      <c r="N310" s="871"/>
      <c r="O310" s="871"/>
      <c r="P310" s="871"/>
      <c r="Q310" s="871"/>
      <c r="R310" s="871"/>
      <c r="S310" s="871"/>
      <c r="T310" s="871"/>
      <c r="U310" s="871"/>
      <c r="V310" s="871"/>
      <c r="W310" s="871"/>
      <c r="X310" s="871"/>
      <c r="Y310" s="871"/>
      <c r="Z310" s="871"/>
      <c r="AA310" s="871"/>
      <c r="AB310" s="871"/>
      <c r="AC310" s="871"/>
      <c r="AD310" s="871"/>
      <c r="AE310" s="871"/>
      <c r="AF310" s="871"/>
      <c r="AG310" s="871"/>
      <c r="AH310" s="505"/>
      <c r="AI310" s="505"/>
      <c r="AJ310" s="505"/>
      <c r="AK310" s="505"/>
      <c r="AL310" s="505"/>
      <c r="AM310" s="505"/>
      <c r="AN310" s="505"/>
      <c r="AO310" s="505"/>
    </row>
    <row r="311" spans="1:41" ht="15.75" customHeight="1">
      <c r="A311" s="873"/>
      <c r="B311" s="873"/>
      <c r="C311" s="874"/>
      <c r="D311" s="874"/>
      <c r="E311" s="874"/>
      <c r="F311" s="871"/>
      <c r="G311" s="871"/>
      <c r="H311" s="871"/>
      <c r="I311" s="871"/>
      <c r="J311" s="874"/>
      <c r="K311" s="871"/>
      <c r="L311" s="871"/>
      <c r="M311" s="871"/>
      <c r="N311" s="871"/>
      <c r="O311" s="871"/>
      <c r="P311" s="871"/>
      <c r="Q311" s="871"/>
      <c r="R311" s="871"/>
      <c r="S311" s="871"/>
      <c r="T311" s="871"/>
      <c r="U311" s="871"/>
      <c r="V311" s="871"/>
      <c r="W311" s="871"/>
      <c r="X311" s="871"/>
      <c r="Y311" s="871"/>
      <c r="Z311" s="871"/>
      <c r="AA311" s="871"/>
      <c r="AB311" s="871"/>
      <c r="AC311" s="871"/>
      <c r="AD311" s="871"/>
      <c r="AE311" s="871"/>
      <c r="AF311" s="871"/>
      <c r="AG311" s="871"/>
      <c r="AH311" s="505"/>
      <c r="AI311" s="505"/>
      <c r="AJ311" s="505"/>
      <c r="AK311" s="505"/>
      <c r="AL311" s="505"/>
      <c r="AM311" s="505"/>
      <c r="AN311" s="505"/>
      <c r="AO311" s="505"/>
    </row>
    <row r="312" spans="1:41" ht="15.75" customHeight="1">
      <c r="A312" s="873"/>
      <c r="B312" s="873"/>
      <c r="C312" s="874"/>
      <c r="D312" s="874"/>
      <c r="E312" s="874"/>
      <c r="F312" s="871"/>
      <c r="G312" s="871"/>
      <c r="H312" s="871"/>
      <c r="I312" s="871"/>
      <c r="J312" s="874"/>
      <c r="K312" s="871"/>
      <c r="L312" s="871"/>
      <c r="M312" s="871"/>
      <c r="N312" s="871"/>
      <c r="O312" s="871"/>
      <c r="P312" s="871"/>
      <c r="Q312" s="871"/>
      <c r="R312" s="871"/>
      <c r="S312" s="871"/>
      <c r="T312" s="871"/>
      <c r="U312" s="871"/>
      <c r="V312" s="871"/>
      <c r="W312" s="871"/>
      <c r="X312" s="871"/>
      <c r="Y312" s="871"/>
      <c r="Z312" s="871"/>
      <c r="AA312" s="871"/>
      <c r="AB312" s="871"/>
      <c r="AC312" s="871"/>
      <c r="AD312" s="871"/>
      <c r="AE312" s="871"/>
      <c r="AF312" s="871"/>
      <c r="AG312" s="871"/>
      <c r="AH312" s="505"/>
      <c r="AI312" s="505"/>
      <c r="AJ312" s="505"/>
      <c r="AK312" s="505"/>
      <c r="AL312" s="505"/>
      <c r="AM312" s="505"/>
      <c r="AN312" s="505"/>
      <c r="AO312" s="505"/>
    </row>
    <row r="313" spans="1:41" ht="15.75" customHeight="1">
      <c r="A313" s="873"/>
      <c r="B313" s="873"/>
      <c r="C313" s="874"/>
      <c r="D313" s="874"/>
      <c r="E313" s="874"/>
      <c r="F313" s="871"/>
      <c r="G313" s="871"/>
      <c r="H313" s="871"/>
      <c r="I313" s="871"/>
      <c r="J313" s="874"/>
      <c r="K313" s="871"/>
      <c r="L313" s="871"/>
      <c r="M313" s="871"/>
      <c r="N313" s="871"/>
      <c r="O313" s="871"/>
      <c r="P313" s="871"/>
      <c r="Q313" s="871"/>
      <c r="R313" s="871"/>
      <c r="S313" s="871"/>
      <c r="T313" s="871"/>
      <c r="U313" s="871"/>
      <c r="V313" s="871"/>
      <c r="W313" s="871"/>
      <c r="X313" s="871"/>
      <c r="Y313" s="871"/>
      <c r="Z313" s="871"/>
      <c r="AA313" s="871"/>
      <c r="AB313" s="871"/>
      <c r="AC313" s="871"/>
      <c r="AD313" s="871"/>
      <c r="AE313" s="871"/>
      <c r="AF313" s="871"/>
      <c r="AG313" s="871"/>
      <c r="AH313" s="505"/>
      <c r="AI313" s="505"/>
      <c r="AJ313" s="505"/>
      <c r="AK313" s="505"/>
      <c r="AL313" s="505"/>
      <c r="AM313" s="505"/>
      <c r="AN313" s="505"/>
      <c r="AO313" s="505"/>
    </row>
    <row r="314" spans="1:41" ht="15.75" customHeight="1">
      <c r="A314" s="873"/>
      <c r="B314" s="873"/>
      <c r="C314" s="874"/>
      <c r="D314" s="874"/>
      <c r="E314" s="874"/>
      <c r="F314" s="871"/>
      <c r="G314" s="871"/>
      <c r="H314" s="871"/>
      <c r="I314" s="871"/>
      <c r="J314" s="874"/>
      <c r="K314" s="871"/>
      <c r="L314" s="871"/>
      <c r="M314" s="871"/>
      <c r="N314" s="871"/>
      <c r="O314" s="871"/>
      <c r="P314" s="871"/>
      <c r="Q314" s="871"/>
      <c r="R314" s="871"/>
      <c r="S314" s="871"/>
      <c r="T314" s="871"/>
      <c r="U314" s="871"/>
      <c r="V314" s="871"/>
      <c r="W314" s="871"/>
      <c r="X314" s="871"/>
      <c r="Y314" s="871"/>
      <c r="Z314" s="871"/>
      <c r="AA314" s="871"/>
      <c r="AB314" s="871"/>
      <c r="AC314" s="871"/>
      <c r="AD314" s="871"/>
      <c r="AE314" s="871"/>
      <c r="AF314" s="871"/>
      <c r="AG314" s="871"/>
      <c r="AH314" s="505"/>
      <c r="AI314" s="505"/>
      <c r="AJ314" s="505"/>
      <c r="AK314" s="505"/>
      <c r="AL314" s="505"/>
      <c r="AM314" s="505"/>
      <c r="AN314" s="505"/>
      <c r="AO314" s="505"/>
    </row>
    <row r="315" spans="1:41" ht="15.75" customHeight="1">
      <c r="A315" s="873"/>
      <c r="B315" s="873"/>
      <c r="C315" s="874"/>
      <c r="D315" s="874"/>
      <c r="E315" s="874"/>
      <c r="F315" s="871"/>
      <c r="G315" s="871"/>
      <c r="H315" s="871"/>
      <c r="I315" s="871"/>
      <c r="J315" s="874"/>
      <c r="K315" s="871"/>
      <c r="L315" s="871"/>
      <c r="M315" s="871"/>
      <c r="N315" s="871"/>
      <c r="O315" s="871"/>
      <c r="P315" s="871"/>
      <c r="Q315" s="871"/>
      <c r="R315" s="871"/>
      <c r="S315" s="871"/>
      <c r="T315" s="871"/>
      <c r="U315" s="871"/>
      <c r="V315" s="871"/>
      <c r="W315" s="871"/>
      <c r="X315" s="871"/>
      <c r="Y315" s="871"/>
      <c r="Z315" s="871"/>
      <c r="AA315" s="871"/>
      <c r="AB315" s="871"/>
      <c r="AC315" s="871"/>
      <c r="AD315" s="871"/>
      <c r="AE315" s="871"/>
      <c r="AF315" s="871"/>
      <c r="AG315" s="871"/>
      <c r="AH315" s="505"/>
      <c r="AI315" s="505"/>
      <c r="AJ315" s="505"/>
      <c r="AK315" s="505"/>
      <c r="AL315" s="505"/>
      <c r="AM315" s="505"/>
      <c r="AN315" s="505"/>
      <c r="AO315" s="505"/>
    </row>
    <row r="316" spans="1:41" ht="15.75" customHeight="1">
      <c r="A316" s="873"/>
      <c r="B316" s="873"/>
      <c r="C316" s="874"/>
      <c r="D316" s="874"/>
      <c r="E316" s="874"/>
      <c r="F316" s="871"/>
      <c r="G316" s="871"/>
      <c r="H316" s="871"/>
      <c r="I316" s="871"/>
      <c r="J316" s="874"/>
      <c r="K316" s="871"/>
      <c r="L316" s="871"/>
      <c r="M316" s="871"/>
      <c r="N316" s="871"/>
      <c r="O316" s="871"/>
      <c r="P316" s="871"/>
      <c r="Q316" s="871"/>
      <c r="R316" s="871"/>
      <c r="S316" s="871"/>
      <c r="T316" s="871"/>
      <c r="U316" s="871"/>
      <c r="V316" s="871"/>
      <c r="W316" s="871"/>
      <c r="X316" s="871"/>
      <c r="Y316" s="871"/>
      <c r="Z316" s="871"/>
      <c r="AA316" s="871"/>
      <c r="AB316" s="871"/>
      <c r="AC316" s="871"/>
      <c r="AD316" s="871"/>
      <c r="AE316" s="871"/>
      <c r="AF316" s="871"/>
      <c r="AG316" s="871"/>
      <c r="AH316" s="505"/>
      <c r="AI316" s="505"/>
      <c r="AJ316" s="505"/>
      <c r="AK316" s="505"/>
      <c r="AL316" s="505"/>
      <c r="AM316" s="505"/>
      <c r="AN316" s="505"/>
      <c r="AO316" s="505"/>
    </row>
    <row r="317" spans="1:41" ht="15.75" customHeight="1">
      <c r="A317" s="873"/>
      <c r="B317" s="873"/>
      <c r="C317" s="874"/>
      <c r="D317" s="874"/>
      <c r="E317" s="874"/>
      <c r="F317" s="871"/>
      <c r="G317" s="871"/>
      <c r="H317" s="871"/>
      <c r="I317" s="871"/>
      <c r="J317" s="874"/>
      <c r="K317" s="871"/>
      <c r="L317" s="871"/>
      <c r="M317" s="871"/>
      <c r="N317" s="871"/>
      <c r="O317" s="871"/>
      <c r="P317" s="871"/>
      <c r="Q317" s="871"/>
      <c r="R317" s="871"/>
      <c r="S317" s="871"/>
      <c r="T317" s="871"/>
      <c r="U317" s="871"/>
      <c r="V317" s="871"/>
      <c r="W317" s="871"/>
      <c r="X317" s="871"/>
      <c r="Y317" s="871"/>
      <c r="Z317" s="871"/>
      <c r="AA317" s="871"/>
      <c r="AB317" s="871"/>
      <c r="AC317" s="871"/>
      <c r="AD317" s="871"/>
      <c r="AE317" s="871"/>
      <c r="AF317" s="871"/>
      <c r="AG317" s="871"/>
      <c r="AH317" s="505"/>
      <c r="AI317" s="505"/>
      <c r="AJ317" s="505"/>
      <c r="AK317" s="505"/>
      <c r="AL317" s="505"/>
      <c r="AM317" s="505"/>
      <c r="AN317" s="505"/>
      <c r="AO317" s="505"/>
    </row>
  </sheetData>
  <autoFilter ref="A1:L300" xr:uid="{00000000-0009-0000-0000-00000F000000}">
    <filterColumn colId="10">
      <filters>
        <filter val="No status indicated"/>
      </filters>
    </filterColumn>
  </autoFilter>
  <printOptions horizontalCentered="1" gridLines="1"/>
  <pageMargins left="0.25" right="0.25" top="0.75" bottom="0.75" header="0" footer="0"/>
  <pageSetup paperSize="14" fitToHeight="0" pageOrder="overThenDown" orientation="landscape"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AB853"/>
  <sheetViews>
    <sheetView workbookViewId="0"/>
  </sheetViews>
  <sheetFormatPr defaultColWidth="12.5703125" defaultRowHeight="15" customHeight="1"/>
  <cols>
    <col min="1" max="1" width="8.42578125" customWidth="1"/>
    <col min="3" max="3" width="22.5703125" customWidth="1"/>
    <col min="4" max="4" width="34.85546875" customWidth="1"/>
    <col min="5" max="5" width="41.28515625" customWidth="1"/>
    <col min="6" max="8" width="40.42578125" customWidth="1"/>
    <col min="10" max="12" width="22.42578125" customWidth="1"/>
    <col min="13" max="13" width="24.42578125" customWidth="1"/>
    <col min="14" max="14" width="29" customWidth="1"/>
  </cols>
  <sheetData>
    <row r="1" spans="1:28" ht="33">
      <c r="A1" s="519" t="s">
        <v>9323</v>
      </c>
      <c r="B1" s="519" t="s">
        <v>17</v>
      </c>
      <c r="C1" s="520" t="s">
        <v>40</v>
      </c>
      <c r="D1" s="521" t="s">
        <v>41</v>
      </c>
      <c r="E1" s="521" t="s">
        <v>42</v>
      </c>
      <c r="F1" s="522" t="s">
        <v>44</v>
      </c>
      <c r="G1" s="521" t="s">
        <v>9324</v>
      </c>
      <c r="H1" s="521" t="s">
        <v>9324</v>
      </c>
      <c r="I1" s="523"/>
      <c r="J1" s="335"/>
      <c r="K1" s="336"/>
      <c r="L1" s="336"/>
      <c r="M1" s="336"/>
      <c r="N1" s="336"/>
      <c r="O1" s="523"/>
      <c r="P1" s="523"/>
      <c r="Q1" s="523"/>
      <c r="R1" s="523"/>
      <c r="S1" s="523"/>
      <c r="T1" s="523"/>
      <c r="U1" s="523"/>
      <c r="V1" s="523"/>
      <c r="W1" s="523"/>
      <c r="X1" s="523"/>
      <c r="Y1" s="523"/>
      <c r="Z1" s="523"/>
      <c r="AA1" s="523"/>
      <c r="AB1" s="523"/>
    </row>
    <row r="2" spans="1:28" ht="49.5">
      <c r="A2" s="524">
        <v>1</v>
      </c>
      <c r="B2" s="524" t="s">
        <v>3</v>
      </c>
      <c r="C2" s="525">
        <v>2021</v>
      </c>
      <c r="D2" s="489" t="s">
        <v>581</v>
      </c>
      <c r="E2" s="489" t="s">
        <v>582</v>
      </c>
      <c r="F2" s="489" t="s">
        <v>583</v>
      </c>
      <c r="G2" s="489" t="s">
        <v>502</v>
      </c>
      <c r="H2" s="489" t="s">
        <v>9325</v>
      </c>
      <c r="I2" s="526"/>
      <c r="J2" s="927" t="s">
        <v>17</v>
      </c>
      <c r="K2" s="928" t="s">
        <v>9326</v>
      </c>
      <c r="L2" s="929" t="s">
        <v>47</v>
      </c>
      <c r="M2" s="952"/>
      <c r="N2" s="952"/>
      <c r="O2" s="523"/>
      <c r="P2" s="523"/>
      <c r="Q2" s="523"/>
      <c r="R2" s="523"/>
      <c r="S2" s="523"/>
      <c r="T2" s="523"/>
      <c r="U2" s="523"/>
      <c r="V2" s="523"/>
      <c r="W2" s="523"/>
      <c r="X2" s="523"/>
      <c r="Y2" s="523"/>
      <c r="Z2" s="523"/>
      <c r="AA2" s="523"/>
      <c r="AB2" s="523"/>
    </row>
    <row r="3" spans="1:28" ht="49.5">
      <c r="A3" s="524">
        <f t="shared" ref="A3:A237" si="0">A2+1</f>
        <v>2</v>
      </c>
      <c r="B3" s="524" t="s">
        <v>3</v>
      </c>
      <c r="C3" s="525">
        <v>2022</v>
      </c>
      <c r="D3" s="489" t="s">
        <v>586</v>
      </c>
      <c r="E3" s="489" t="s">
        <v>587</v>
      </c>
      <c r="F3" s="489" t="s">
        <v>528</v>
      </c>
      <c r="G3" s="489" t="s">
        <v>588</v>
      </c>
      <c r="H3" s="489" t="s">
        <v>9327</v>
      </c>
      <c r="I3" s="523"/>
      <c r="J3" s="953"/>
      <c r="K3" s="953"/>
      <c r="L3" s="877" t="s">
        <v>9328</v>
      </c>
      <c r="M3" s="877" t="s">
        <v>9329</v>
      </c>
      <c r="N3" s="878" t="s">
        <v>9330</v>
      </c>
      <c r="O3" s="335" t="s">
        <v>9331</v>
      </c>
      <c r="P3" s="523"/>
      <c r="Q3" s="523"/>
      <c r="R3" s="523"/>
      <c r="S3" s="523"/>
      <c r="T3" s="523"/>
      <c r="U3" s="523"/>
      <c r="V3" s="523"/>
      <c r="W3" s="523"/>
      <c r="X3" s="523"/>
      <c r="Y3" s="523"/>
      <c r="Z3" s="523"/>
      <c r="AA3" s="523"/>
      <c r="AB3" s="523"/>
    </row>
    <row r="4" spans="1:28" ht="33">
      <c r="A4" s="524">
        <f t="shared" si="0"/>
        <v>3</v>
      </c>
      <c r="B4" s="524" t="s">
        <v>4</v>
      </c>
      <c r="C4" s="527">
        <v>45086</v>
      </c>
      <c r="D4" s="489" t="s">
        <v>707</v>
      </c>
      <c r="E4" s="489" t="s">
        <v>708</v>
      </c>
      <c r="F4" s="489" t="s">
        <v>709</v>
      </c>
      <c r="G4" s="489" t="s">
        <v>664</v>
      </c>
      <c r="H4" s="489" t="s">
        <v>9327</v>
      </c>
      <c r="I4" s="523"/>
      <c r="J4" s="528" t="s">
        <v>2</v>
      </c>
      <c r="K4" s="529">
        <f>COUNTIF(B:B,"CAR")</f>
        <v>0</v>
      </c>
      <c r="L4" s="529">
        <v>0</v>
      </c>
      <c r="M4" s="529">
        <v>0</v>
      </c>
      <c r="N4" s="335">
        <v>0</v>
      </c>
      <c r="O4" s="523" t="b">
        <v>1</v>
      </c>
      <c r="P4" s="523"/>
      <c r="Q4" s="523"/>
      <c r="R4" s="523"/>
      <c r="S4" s="523"/>
      <c r="T4" s="523"/>
      <c r="U4" s="523"/>
      <c r="V4" s="523"/>
      <c r="W4" s="523"/>
      <c r="X4" s="523"/>
      <c r="Y4" s="523"/>
      <c r="Z4" s="523"/>
      <c r="AA4" s="523"/>
      <c r="AB4" s="523"/>
    </row>
    <row r="5" spans="1:28" ht="33">
      <c r="A5" s="524">
        <f t="shared" si="0"/>
        <v>4</v>
      </c>
      <c r="B5" s="524" t="s">
        <v>4</v>
      </c>
      <c r="C5" s="527">
        <v>45148</v>
      </c>
      <c r="D5" s="489" t="s">
        <v>716</v>
      </c>
      <c r="E5" s="489" t="s">
        <v>717</v>
      </c>
      <c r="F5" s="489" t="s">
        <v>718</v>
      </c>
      <c r="G5" s="489" t="s">
        <v>664</v>
      </c>
      <c r="H5" s="489" t="s">
        <v>9327</v>
      </c>
      <c r="I5" s="523"/>
      <c r="J5" s="879" t="s">
        <v>9332</v>
      </c>
      <c r="K5" s="880">
        <f>COUNTIF(B:B,"I")</f>
        <v>2</v>
      </c>
      <c r="L5" s="880">
        <f>COUNTIF(H2:H3, "For FBI")</f>
        <v>0</v>
      </c>
      <c r="M5" s="880">
        <f>COUNTIF(H2:H3, "Ongoing FPIC/Validation")</f>
        <v>1</v>
      </c>
      <c r="N5" s="881">
        <f>COUNTIF(H2:H3, "Ongoing reports preparation/evaluation")</f>
        <v>1</v>
      </c>
      <c r="O5" s="523" t="b">
        <v>1</v>
      </c>
      <c r="P5" s="523"/>
      <c r="Q5" s="523"/>
      <c r="R5" s="523"/>
      <c r="S5" s="523"/>
      <c r="T5" s="523"/>
      <c r="U5" s="523"/>
      <c r="V5" s="523"/>
      <c r="W5" s="523"/>
      <c r="X5" s="523"/>
      <c r="Y5" s="523"/>
      <c r="Z5" s="523"/>
      <c r="AA5" s="523"/>
      <c r="AB5" s="523"/>
    </row>
    <row r="6" spans="1:28" ht="16.5">
      <c r="A6" s="524">
        <f t="shared" si="0"/>
        <v>5</v>
      </c>
      <c r="B6" s="524" t="s">
        <v>4</v>
      </c>
      <c r="C6" s="527">
        <v>45630</v>
      </c>
      <c r="D6" s="489" t="s">
        <v>780</v>
      </c>
      <c r="E6" s="489" t="s">
        <v>781</v>
      </c>
      <c r="F6" s="489" t="s">
        <v>782</v>
      </c>
      <c r="G6" s="489" t="s">
        <v>754</v>
      </c>
      <c r="H6" s="489" t="s">
        <v>9327</v>
      </c>
      <c r="I6" s="523"/>
      <c r="J6" s="528" t="s">
        <v>9333</v>
      </c>
      <c r="K6" s="529">
        <f>COUNTIF(B:B,"II")</f>
        <v>3</v>
      </c>
      <c r="L6" s="529">
        <f>COUNTIF(G4:H6, "For FBI")</f>
        <v>0</v>
      </c>
      <c r="M6" s="529">
        <f>COUNTIF(G4:H6, "Ongoing FPIC/Validation")</f>
        <v>3</v>
      </c>
      <c r="N6" s="335">
        <f>COUNTIF(G4:H6, "Ongoing reports preparation/evaluation")</f>
        <v>0</v>
      </c>
      <c r="O6" s="523" t="b">
        <v>1</v>
      </c>
      <c r="P6" s="523"/>
      <c r="Q6" s="523"/>
      <c r="R6" s="523"/>
      <c r="S6" s="523"/>
      <c r="T6" s="523"/>
      <c r="U6" s="523"/>
      <c r="V6" s="523"/>
      <c r="W6" s="523"/>
      <c r="X6" s="523"/>
      <c r="Y6" s="523"/>
      <c r="Z6" s="523"/>
      <c r="AA6" s="523"/>
      <c r="AB6" s="523"/>
    </row>
    <row r="7" spans="1:28" ht="49.5">
      <c r="A7" s="524">
        <f t="shared" si="0"/>
        <v>6</v>
      </c>
      <c r="B7" s="524" t="s">
        <v>5</v>
      </c>
      <c r="C7" s="527">
        <v>2021</v>
      </c>
      <c r="D7" s="489" t="s">
        <v>846</v>
      </c>
      <c r="E7" s="489" t="s">
        <v>922</v>
      </c>
      <c r="F7" s="489" t="s">
        <v>923</v>
      </c>
      <c r="G7" s="489" t="s">
        <v>844</v>
      </c>
      <c r="H7" s="489" t="s">
        <v>889</v>
      </c>
      <c r="I7" s="523"/>
      <c r="J7" s="882" t="s">
        <v>9334</v>
      </c>
      <c r="K7" s="883">
        <f>COUNTIF(B:B,"III")</f>
        <v>6</v>
      </c>
      <c r="L7" s="883">
        <f>COUNTIF(H7:H12, "For FBI")</f>
        <v>2</v>
      </c>
      <c r="M7" s="883">
        <f>COUNTIF(H7:H12, "Ongoing FPIC/Validation")</f>
        <v>3</v>
      </c>
      <c r="N7" s="884">
        <f>COUNTIF(H7:H12, "Ongoing reports preparation/evaluation")</f>
        <v>1</v>
      </c>
      <c r="O7" s="523" t="b">
        <v>1</v>
      </c>
      <c r="P7" s="523"/>
      <c r="Q7" s="523"/>
      <c r="R7" s="523"/>
      <c r="S7" s="523"/>
      <c r="T7" s="523"/>
      <c r="U7" s="523"/>
      <c r="V7" s="523"/>
      <c r="W7" s="523"/>
      <c r="X7" s="523"/>
      <c r="Y7" s="523"/>
      <c r="Z7" s="523"/>
      <c r="AA7" s="523"/>
      <c r="AB7" s="523"/>
    </row>
    <row r="8" spans="1:28" ht="33">
      <c r="A8" s="524">
        <f t="shared" si="0"/>
        <v>7</v>
      </c>
      <c r="B8" s="524" t="s">
        <v>5</v>
      </c>
      <c r="C8" s="527">
        <v>2021</v>
      </c>
      <c r="D8" s="489" t="s">
        <v>925</v>
      </c>
      <c r="E8" s="489" t="s">
        <v>926</v>
      </c>
      <c r="F8" s="489" t="s">
        <v>927</v>
      </c>
      <c r="G8" s="489" t="s">
        <v>844</v>
      </c>
      <c r="H8" s="489" t="s">
        <v>889</v>
      </c>
      <c r="I8" s="523"/>
      <c r="J8" s="528" t="s">
        <v>9335</v>
      </c>
      <c r="K8" s="529">
        <f>COUNTIF(B:B,"IVA")</f>
        <v>2</v>
      </c>
      <c r="L8" s="529">
        <f>COUNTIF(H13:H14, "For FBI")</f>
        <v>0</v>
      </c>
      <c r="M8" s="529">
        <f>COUNTIF(H13:H14, "Ongoing FPIC/Validation")</f>
        <v>0</v>
      </c>
      <c r="N8" s="335">
        <f>COUNTIF(H13:H14, "Ongoing reports preparation/evaluation")</f>
        <v>2</v>
      </c>
      <c r="O8" s="523" t="b">
        <v>1</v>
      </c>
      <c r="P8" s="523"/>
      <c r="Q8" s="523"/>
      <c r="R8" s="523"/>
      <c r="S8" s="523"/>
      <c r="T8" s="523"/>
      <c r="U8" s="523"/>
      <c r="V8" s="523"/>
      <c r="W8" s="523"/>
      <c r="X8" s="523"/>
      <c r="Y8" s="523"/>
      <c r="Z8" s="523"/>
      <c r="AA8" s="523"/>
      <c r="AB8" s="523"/>
    </row>
    <row r="9" spans="1:28" ht="33">
      <c r="A9" s="524">
        <f t="shared" si="0"/>
        <v>8</v>
      </c>
      <c r="B9" s="524" t="s">
        <v>5</v>
      </c>
      <c r="C9" s="527">
        <v>2021</v>
      </c>
      <c r="D9" s="489" t="s">
        <v>846</v>
      </c>
      <c r="E9" s="489" t="s">
        <v>929</v>
      </c>
      <c r="F9" s="489" t="s">
        <v>930</v>
      </c>
      <c r="G9" s="489" t="s">
        <v>931</v>
      </c>
      <c r="H9" s="489" t="s">
        <v>9325</v>
      </c>
      <c r="I9" s="523"/>
      <c r="J9" s="882" t="s">
        <v>9336</v>
      </c>
      <c r="K9" s="883">
        <f>COUNTIF(B:B,"IVB")</f>
        <v>36</v>
      </c>
      <c r="L9" s="883">
        <f>COUNTIF(H15:H50, "For FBI")</f>
        <v>1</v>
      </c>
      <c r="M9" s="883">
        <f>COUNTIF(H15:H50, "Ongoing FPIC/Validation")</f>
        <v>25</v>
      </c>
      <c r="N9" s="884">
        <f>COUNTIF(H15:H50, "Ongoing reports preparation/evaluation")</f>
        <v>10</v>
      </c>
      <c r="O9" s="523" t="b">
        <v>1</v>
      </c>
      <c r="P9" s="530"/>
      <c r="Q9" s="523"/>
      <c r="R9" s="523"/>
      <c r="S9" s="523"/>
      <c r="T9" s="523"/>
      <c r="U9" s="523"/>
      <c r="V9" s="523"/>
      <c r="W9" s="523"/>
      <c r="X9" s="523"/>
      <c r="Y9" s="523"/>
      <c r="Z9" s="523"/>
      <c r="AA9" s="523"/>
      <c r="AB9" s="523"/>
    </row>
    <row r="10" spans="1:28" ht="16.5">
      <c r="A10" s="524">
        <f t="shared" si="0"/>
        <v>9</v>
      </c>
      <c r="B10" s="524" t="s">
        <v>5</v>
      </c>
      <c r="C10" s="527">
        <v>2022</v>
      </c>
      <c r="D10" s="489" t="s">
        <v>586</v>
      </c>
      <c r="E10" s="489" t="s">
        <v>9337</v>
      </c>
      <c r="F10" s="489" t="s">
        <v>956</v>
      </c>
      <c r="G10" s="489" t="s">
        <v>957</v>
      </c>
      <c r="H10" s="489" t="s">
        <v>9327</v>
      </c>
      <c r="I10" s="523"/>
      <c r="J10" s="528" t="s">
        <v>9338</v>
      </c>
      <c r="K10" s="529">
        <v>0</v>
      </c>
      <c r="L10" s="529">
        <v>0</v>
      </c>
      <c r="M10" s="529">
        <v>0</v>
      </c>
      <c r="N10" s="335">
        <v>0</v>
      </c>
      <c r="O10" s="523" t="b">
        <v>1</v>
      </c>
      <c r="P10" s="523"/>
      <c r="Q10" s="523"/>
      <c r="R10" s="523"/>
      <c r="S10" s="523"/>
      <c r="T10" s="523"/>
      <c r="U10" s="523"/>
      <c r="V10" s="523"/>
      <c r="W10" s="523"/>
      <c r="X10" s="523"/>
      <c r="Y10" s="523"/>
      <c r="Z10" s="523"/>
      <c r="AA10" s="523"/>
      <c r="AB10" s="523"/>
    </row>
    <row r="11" spans="1:28" ht="33">
      <c r="A11" s="524">
        <f t="shared" si="0"/>
        <v>10</v>
      </c>
      <c r="B11" s="524" t="s">
        <v>5</v>
      </c>
      <c r="C11" s="527">
        <v>2023</v>
      </c>
      <c r="D11" s="489" t="s">
        <v>964</v>
      </c>
      <c r="E11" s="489" t="s">
        <v>965</v>
      </c>
      <c r="F11" s="489" t="s">
        <v>966</v>
      </c>
      <c r="G11" s="489" t="s">
        <v>967</v>
      </c>
      <c r="H11" s="489" t="s">
        <v>9327</v>
      </c>
      <c r="I11" s="523"/>
      <c r="J11" s="882" t="s">
        <v>9339</v>
      </c>
      <c r="K11" s="883">
        <f>COUNTIF(B:B,"VI")</f>
        <v>1</v>
      </c>
      <c r="L11" s="883">
        <f>COUNTIF(H51, "For FBI")</f>
        <v>0</v>
      </c>
      <c r="M11" s="883">
        <f>COUNTIF(H51, "Ongoing FPIC/Validation")</f>
        <v>0</v>
      </c>
      <c r="N11" s="884">
        <f>COUNTIF(H51, "Ongoing reports preparation/evaluation")</f>
        <v>1</v>
      </c>
      <c r="O11" s="523" t="b">
        <v>1</v>
      </c>
      <c r="P11" s="523"/>
      <c r="Q11" s="523"/>
      <c r="R11" s="523"/>
      <c r="S11" s="523"/>
      <c r="T11" s="523"/>
      <c r="U11" s="523"/>
      <c r="V11" s="523"/>
      <c r="W11" s="523"/>
      <c r="X11" s="523"/>
      <c r="Y11" s="523"/>
      <c r="Z11" s="523"/>
      <c r="AA11" s="523"/>
      <c r="AB11" s="523"/>
    </row>
    <row r="12" spans="1:28" ht="33">
      <c r="A12" s="524">
        <f t="shared" si="0"/>
        <v>11</v>
      </c>
      <c r="B12" s="524" t="s">
        <v>5</v>
      </c>
      <c r="C12" s="527">
        <v>45474</v>
      </c>
      <c r="D12" s="489" t="s">
        <v>996</v>
      </c>
      <c r="E12" s="489" t="s">
        <v>9340</v>
      </c>
      <c r="F12" s="489" t="s">
        <v>9341</v>
      </c>
      <c r="G12" s="489" t="s">
        <v>998</v>
      </c>
      <c r="H12" s="489" t="s">
        <v>9327</v>
      </c>
      <c r="I12" s="523"/>
      <c r="J12" s="528" t="s">
        <v>9342</v>
      </c>
      <c r="K12" s="529">
        <f>COUNTIF(B:B,"IX")</f>
        <v>18</v>
      </c>
      <c r="L12" s="529">
        <f>COUNTIF(H52:H69, "For FBI")</f>
        <v>1</v>
      </c>
      <c r="M12" s="529">
        <f>COUNTIF(H52:H69, "Ongoing FPIC/Validation")</f>
        <v>17</v>
      </c>
      <c r="N12" s="335">
        <f>COUNTIF(H52:H69, "Ongoing reports preparation/evaluation")</f>
        <v>0</v>
      </c>
      <c r="O12" s="523" t="b">
        <v>1</v>
      </c>
      <c r="P12" s="523"/>
      <c r="Q12" s="523"/>
      <c r="R12" s="523"/>
      <c r="S12" s="523"/>
      <c r="T12" s="523"/>
      <c r="U12" s="523"/>
      <c r="V12" s="523"/>
      <c r="W12" s="523"/>
      <c r="X12" s="523"/>
      <c r="Y12" s="523"/>
      <c r="Z12" s="523"/>
      <c r="AA12" s="523"/>
      <c r="AB12" s="523"/>
    </row>
    <row r="13" spans="1:28" ht="33">
      <c r="A13" s="524">
        <f t="shared" si="0"/>
        <v>12</v>
      </c>
      <c r="B13" s="531" t="s">
        <v>6</v>
      </c>
      <c r="C13" s="532">
        <v>44578</v>
      </c>
      <c r="D13" s="429" t="s">
        <v>1174</v>
      </c>
      <c r="E13" s="429" t="s">
        <v>1175</v>
      </c>
      <c r="F13" s="429" t="s">
        <v>1164</v>
      </c>
      <c r="G13" s="429" t="s">
        <v>9343</v>
      </c>
      <c r="H13" s="489" t="s">
        <v>9325</v>
      </c>
      <c r="I13" s="523"/>
      <c r="J13" s="882" t="s">
        <v>9344</v>
      </c>
      <c r="K13" s="883">
        <f>COUNTIF(B:B,"X")</f>
        <v>13</v>
      </c>
      <c r="L13" s="883">
        <f>COUNTIF(H70:H82, "For FBI")</f>
        <v>5</v>
      </c>
      <c r="M13" s="883">
        <f>COUNTIF(H70:H82, "Ongoing FPIC/Validation")</f>
        <v>7</v>
      </c>
      <c r="N13" s="884">
        <f>COUNTIF(H70:H82, "Ongoing reports preparation/evaluation")</f>
        <v>1</v>
      </c>
      <c r="O13" s="523" t="b">
        <v>1</v>
      </c>
      <c r="P13" s="530"/>
      <c r="Q13" s="523"/>
      <c r="R13" s="523"/>
      <c r="S13" s="523"/>
      <c r="T13" s="523"/>
      <c r="U13" s="523"/>
      <c r="V13" s="523"/>
      <c r="W13" s="523"/>
      <c r="X13" s="523"/>
      <c r="Y13" s="523"/>
      <c r="Z13" s="523"/>
      <c r="AA13" s="523"/>
      <c r="AB13" s="523"/>
    </row>
    <row r="14" spans="1:28" ht="82.5">
      <c r="A14" s="524">
        <f t="shared" si="0"/>
        <v>13</v>
      </c>
      <c r="B14" s="531" t="s">
        <v>6</v>
      </c>
      <c r="C14" s="532">
        <v>44897</v>
      </c>
      <c r="D14" s="429" t="s">
        <v>1182</v>
      </c>
      <c r="E14" s="429" t="s">
        <v>1183</v>
      </c>
      <c r="F14" s="429" t="s">
        <v>1138</v>
      </c>
      <c r="G14" s="429" t="s">
        <v>9345</v>
      </c>
      <c r="H14" s="489" t="s">
        <v>9325</v>
      </c>
      <c r="I14" s="523"/>
      <c r="J14" s="528" t="s">
        <v>9346</v>
      </c>
      <c r="K14" s="529">
        <f>COUNTIF(B:B,"XI")</f>
        <v>89</v>
      </c>
      <c r="L14" s="529">
        <f>COUNTIF(H83:H171, "For FBI")</f>
        <v>49</v>
      </c>
      <c r="M14" s="529">
        <f>COUNTIF(H83:H171, "Ongoing FPIC/Validation")</f>
        <v>26</v>
      </c>
      <c r="N14" s="335">
        <f>COUNTIF(H83:H172, "Ongoing reports preparation/evaluation")</f>
        <v>14</v>
      </c>
      <c r="O14" s="523" t="b">
        <v>1</v>
      </c>
      <c r="P14" s="530"/>
      <c r="Q14" s="523"/>
      <c r="R14" s="523"/>
      <c r="S14" s="523"/>
      <c r="T14" s="523"/>
      <c r="U14" s="523"/>
      <c r="V14" s="523"/>
      <c r="W14" s="523"/>
      <c r="X14" s="523"/>
      <c r="Y14" s="523"/>
      <c r="Z14" s="523"/>
      <c r="AA14" s="523"/>
      <c r="AB14" s="523"/>
    </row>
    <row r="15" spans="1:28" ht="49.5">
      <c r="A15" s="524">
        <f t="shared" si="0"/>
        <v>14</v>
      </c>
      <c r="B15" s="524" t="s">
        <v>7</v>
      </c>
      <c r="C15" s="532">
        <v>41359</v>
      </c>
      <c r="D15" s="429" t="s">
        <v>586</v>
      </c>
      <c r="E15" s="429" t="s">
        <v>9347</v>
      </c>
      <c r="F15" s="429" t="s">
        <v>9348</v>
      </c>
      <c r="G15" s="429" t="s">
        <v>9349</v>
      </c>
      <c r="H15" s="489" t="s">
        <v>9325</v>
      </c>
      <c r="I15" s="523"/>
      <c r="J15" s="882" t="s">
        <v>9350</v>
      </c>
      <c r="K15" s="883">
        <f>COUNTIF(B:B,"XII")</f>
        <v>8</v>
      </c>
      <c r="L15" s="883">
        <f>COUNTIF(H172:H179, "For FBI")</f>
        <v>0</v>
      </c>
      <c r="M15" s="883">
        <f>COUNTIF(H172:H179, "Ongoing FPIC/Validation")</f>
        <v>6</v>
      </c>
      <c r="N15" s="884">
        <f>COUNTIF(H172:H179, "Ongoing reports preparation/evaluation")</f>
        <v>2</v>
      </c>
      <c r="O15" s="523" t="b">
        <v>1</v>
      </c>
      <c r="P15" s="523"/>
      <c r="Q15" s="523"/>
      <c r="R15" s="523"/>
      <c r="S15" s="523"/>
      <c r="T15" s="523"/>
      <c r="U15" s="523"/>
      <c r="V15" s="523"/>
      <c r="W15" s="523"/>
      <c r="X15" s="523"/>
      <c r="Y15" s="523"/>
      <c r="Z15" s="523"/>
      <c r="AA15" s="523"/>
      <c r="AB15" s="523"/>
    </row>
    <row r="16" spans="1:28" ht="33">
      <c r="A16" s="524">
        <f t="shared" si="0"/>
        <v>15</v>
      </c>
      <c r="B16" s="524" t="s">
        <v>7</v>
      </c>
      <c r="C16" s="532">
        <v>44307</v>
      </c>
      <c r="D16" s="429" t="s">
        <v>1452</v>
      </c>
      <c r="E16" s="429" t="s">
        <v>1453</v>
      </c>
      <c r="F16" s="429" t="s">
        <v>1454</v>
      </c>
      <c r="G16" s="429" t="s">
        <v>1455</v>
      </c>
      <c r="H16" s="489" t="s">
        <v>9327</v>
      </c>
      <c r="I16" s="523"/>
      <c r="J16" s="528" t="s">
        <v>9351</v>
      </c>
      <c r="K16" s="529">
        <f>COUNTIF(B:B,"XIII")</f>
        <v>58</v>
      </c>
      <c r="L16" s="529">
        <f>COUNTIF(H180:H237, "For FBI")</f>
        <v>1</v>
      </c>
      <c r="M16" s="529">
        <f>COUNTIF(H180:H237, "Ongoing FPIC/Validation")</f>
        <v>47</v>
      </c>
      <c r="N16" s="335">
        <f>COUNTIF(H180:H237, "Ongoing reports preparation/evaluation")</f>
        <v>10</v>
      </c>
      <c r="O16" s="523" t="b">
        <v>1</v>
      </c>
      <c r="P16" s="523"/>
      <c r="Q16" s="523"/>
      <c r="R16" s="523"/>
      <c r="S16" s="523"/>
      <c r="T16" s="523"/>
      <c r="U16" s="523"/>
      <c r="V16" s="523"/>
      <c r="W16" s="523"/>
      <c r="X16" s="523"/>
      <c r="Y16" s="523"/>
      <c r="Z16" s="523"/>
      <c r="AA16" s="523"/>
      <c r="AB16" s="523"/>
    </row>
    <row r="17" spans="1:28" ht="33">
      <c r="A17" s="524">
        <f t="shared" si="0"/>
        <v>16</v>
      </c>
      <c r="B17" s="524" t="s">
        <v>7</v>
      </c>
      <c r="C17" s="527">
        <v>43435</v>
      </c>
      <c r="D17" s="489" t="s">
        <v>1587</v>
      </c>
      <c r="E17" s="489" t="s">
        <v>1593</v>
      </c>
      <c r="F17" s="489" t="s">
        <v>1594</v>
      </c>
      <c r="G17" s="489" t="s">
        <v>1595</v>
      </c>
      <c r="H17" s="489" t="s">
        <v>9327</v>
      </c>
      <c r="I17" s="523"/>
      <c r="J17" s="876" t="s">
        <v>15</v>
      </c>
      <c r="K17" s="876">
        <f t="shared" ref="K17:N17" si="1">SUM(K5:K16)</f>
        <v>236</v>
      </c>
      <c r="L17" s="533">
        <f t="shared" si="1"/>
        <v>59</v>
      </c>
      <c r="M17" s="876">
        <f t="shared" si="1"/>
        <v>135</v>
      </c>
      <c r="N17" s="885">
        <f t="shared" si="1"/>
        <v>42</v>
      </c>
      <c r="O17" s="523"/>
      <c r="P17" s="523"/>
      <c r="Q17" s="523"/>
      <c r="R17" s="523"/>
      <c r="S17" s="523"/>
      <c r="T17" s="523"/>
      <c r="U17" s="523"/>
      <c r="V17" s="523"/>
      <c r="W17" s="523"/>
      <c r="X17" s="523"/>
      <c r="Y17" s="523"/>
      <c r="Z17" s="523"/>
      <c r="AA17" s="523"/>
      <c r="AB17" s="523"/>
    </row>
    <row r="18" spans="1:28" ht="33">
      <c r="A18" s="524">
        <f t="shared" si="0"/>
        <v>17</v>
      </c>
      <c r="B18" s="524" t="s">
        <v>7</v>
      </c>
      <c r="C18" s="527">
        <v>2016</v>
      </c>
      <c r="D18" s="489" t="s">
        <v>1650</v>
      </c>
      <c r="E18" s="489" t="s">
        <v>1651</v>
      </c>
      <c r="F18" s="489" t="s">
        <v>1652</v>
      </c>
      <c r="G18" s="489"/>
      <c r="H18" s="489" t="s">
        <v>9325</v>
      </c>
      <c r="I18" s="523"/>
      <c r="J18" s="534"/>
      <c r="K18" s="335"/>
      <c r="L18" s="335"/>
      <c r="M18" s="335"/>
      <c r="N18" s="335"/>
      <c r="O18" s="523"/>
      <c r="P18" s="523"/>
      <c r="Q18" s="523"/>
      <c r="R18" s="523"/>
      <c r="S18" s="523"/>
      <c r="T18" s="523"/>
      <c r="U18" s="523"/>
      <c r="V18" s="523"/>
      <c r="W18" s="523"/>
      <c r="X18" s="523"/>
      <c r="Y18" s="523"/>
      <c r="Z18" s="523"/>
      <c r="AA18" s="523"/>
      <c r="AB18" s="523"/>
    </row>
    <row r="19" spans="1:28" ht="33">
      <c r="A19" s="524">
        <f t="shared" si="0"/>
        <v>18</v>
      </c>
      <c r="B19" s="524" t="s">
        <v>7</v>
      </c>
      <c r="C19" s="527">
        <v>2018</v>
      </c>
      <c r="D19" s="489" t="s">
        <v>4483</v>
      </c>
      <c r="E19" s="489" t="s">
        <v>9352</v>
      </c>
      <c r="F19" s="489" t="s">
        <v>9353</v>
      </c>
      <c r="G19" s="489"/>
      <c r="H19" s="489" t="s">
        <v>9325</v>
      </c>
      <c r="I19" s="523"/>
      <c r="J19" s="534"/>
      <c r="K19" s="335"/>
      <c r="L19" s="335"/>
      <c r="M19" s="335"/>
      <c r="N19" s="335"/>
      <c r="O19" s="523"/>
      <c r="P19" s="523"/>
      <c r="Q19" s="523"/>
      <c r="R19" s="523"/>
      <c r="S19" s="523"/>
      <c r="T19" s="523"/>
      <c r="U19" s="523"/>
      <c r="V19" s="523"/>
      <c r="W19" s="523"/>
      <c r="X19" s="523"/>
      <c r="Y19" s="523"/>
      <c r="Z19" s="523"/>
      <c r="AA19" s="523"/>
      <c r="AB19" s="523"/>
    </row>
    <row r="20" spans="1:28" ht="82.5">
      <c r="A20" s="524">
        <f t="shared" si="0"/>
        <v>19</v>
      </c>
      <c r="B20" s="524" t="s">
        <v>7</v>
      </c>
      <c r="C20" s="527">
        <v>2019</v>
      </c>
      <c r="D20" s="489" t="s">
        <v>4483</v>
      </c>
      <c r="E20" s="489" t="s">
        <v>9354</v>
      </c>
      <c r="F20" s="489" t="s">
        <v>9355</v>
      </c>
      <c r="G20" s="489"/>
      <c r="H20" s="489" t="s">
        <v>9325</v>
      </c>
      <c r="I20" s="523"/>
      <c r="J20" s="534"/>
      <c r="K20" s="335"/>
      <c r="L20" s="335"/>
      <c r="M20" s="335"/>
      <c r="N20" s="335"/>
      <c r="O20" s="523"/>
      <c r="P20" s="523"/>
      <c r="Q20" s="523"/>
      <c r="R20" s="523"/>
      <c r="S20" s="523"/>
      <c r="T20" s="523"/>
      <c r="U20" s="523"/>
      <c r="V20" s="523"/>
      <c r="W20" s="523"/>
      <c r="X20" s="523"/>
      <c r="Y20" s="523"/>
      <c r="Z20" s="523"/>
      <c r="AA20" s="523"/>
      <c r="AB20" s="523"/>
    </row>
    <row r="21" spans="1:28" ht="33">
      <c r="A21" s="524">
        <f t="shared" si="0"/>
        <v>20</v>
      </c>
      <c r="B21" s="524" t="s">
        <v>7</v>
      </c>
      <c r="C21" s="527">
        <v>43660</v>
      </c>
      <c r="D21" s="489" t="s">
        <v>9356</v>
      </c>
      <c r="E21" s="489" t="s">
        <v>9357</v>
      </c>
      <c r="F21" s="489" t="s">
        <v>9358</v>
      </c>
      <c r="G21" s="489"/>
      <c r="H21" s="489" t="s">
        <v>9325</v>
      </c>
      <c r="I21" s="523"/>
      <c r="J21" s="534"/>
      <c r="K21" s="335"/>
      <c r="L21" s="335"/>
      <c r="M21" s="335"/>
      <c r="N21" s="335"/>
      <c r="O21" s="523"/>
      <c r="P21" s="523"/>
      <c r="Q21" s="523"/>
      <c r="R21" s="523"/>
      <c r="S21" s="523"/>
      <c r="T21" s="523"/>
      <c r="U21" s="523"/>
      <c r="V21" s="523"/>
      <c r="W21" s="523"/>
      <c r="X21" s="523"/>
      <c r="Y21" s="523"/>
      <c r="Z21" s="523"/>
      <c r="AA21" s="523"/>
      <c r="AB21" s="523"/>
    </row>
    <row r="22" spans="1:28" ht="49.5">
      <c r="A22" s="524">
        <f t="shared" si="0"/>
        <v>21</v>
      </c>
      <c r="B22" s="524" t="s">
        <v>7</v>
      </c>
      <c r="C22" s="527">
        <v>43660</v>
      </c>
      <c r="D22" s="489" t="s">
        <v>9356</v>
      </c>
      <c r="E22" s="489" t="s">
        <v>9359</v>
      </c>
      <c r="F22" s="489" t="s">
        <v>9360</v>
      </c>
      <c r="G22" s="489"/>
      <c r="H22" s="489" t="s">
        <v>9325</v>
      </c>
      <c r="I22" s="523"/>
      <c r="J22" s="534"/>
      <c r="K22" s="335"/>
      <c r="L22" s="335"/>
      <c r="M22" s="335"/>
      <c r="N22" s="335"/>
      <c r="O22" s="523"/>
      <c r="P22" s="523"/>
      <c r="Q22" s="523"/>
      <c r="R22" s="523"/>
      <c r="S22" s="523"/>
      <c r="T22" s="523"/>
      <c r="U22" s="523"/>
      <c r="V22" s="523"/>
      <c r="W22" s="523"/>
      <c r="X22" s="523"/>
      <c r="Y22" s="523"/>
      <c r="Z22" s="523"/>
      <c r="AA22" s="523"/>
      <c r="AB22" s="523"/>
    </row>
    <row r="23" spans="1:28" ht="66">
      <c r="A23" s="524">
        <f t="shared" si="0"/>
        <v>22</v>
      </c>
      <c r="B23" s="524" t="s">
        <v>7</v>
      </c>
      <c r="C23" s="532">
        <v>42502</v>
      </c>
      <c r="D23" s="429" t="s">
        <v>586</v>
      </c>
      <c r="E23" s="429" t="s">
        <v>9361</v>
      </c>
      <c r="F23" s="429" t="s">
        <v>9362</v>
      </c>
      <c r="G23" s="429" t="s">
        <v>9363</v>
      </c>
      <c r="H23" s="489" t="s">
        <v>9327</v>
      </c>
      <c r="I23" s="523"/>
      <c r="J23" s="534"/>
      <c r="K23" s="534"/>
      <c r="L23" s="534"/>
      <c r="M23" s="534"/>
      <c r="N23" s="534"/>
      <c r="O23" s="523"/>
      <c r="P23" s="523"/>
      <c r="Q23" s="523"/>
      <c r="R23" s="523"/>
      <c r="S23" s="523"/>
      <c r="T23" s="523"/>
      <c r="U23" s="523"/>
      <c r="V23" s="523"/>
      <c r="W23" s="523"/>
      <c r="X23" s="523"/>
      <c r="Y23" s="523"/>
      <c r="Z23" s="523"/>
      <c r="AA23" s="523"/>
      <c r="AB23" s="523"/>
    </row>
    <row r="24" spans="1:28" ht="82.5">
      <c r="A24" s="524">
        <f t="shared" si="0"/>
        <v>23</v>
      </c>
      <c r="B24" s="524" t="s">
        <v>7</v>
      </c>
      <c r="C24" s="532">
        <v>44487</v>
      </c>
      <c r="D24" s="429" t="s">
        <v>1734</v>
      </c>
      <c r="E24" s="429" t="s">
        <v>1735</v>
      </c>
      <c r="F24" s="429" t="s">
        <v>1736</v>
      </c>
      <c r="G24" s="429" t="s">
        <v>9364</v>
      </c>
      <c r="H24" s="489" t="s">
        <v>9327</v>
      </c>
      <c r="I24" s="523"/>
      <c r="J24" s="335"/>
      <c r="K24" s="336"/>
      <c r="L24" s="336"/>
      <c r="M24" s="336"/>
      <c r="N24" s="336"/>
      <c r="O24" s="523"/>
      <c r="P24" s="523"/>
      <c r="Q24" s="523"/>
      <c r="R24" s="523"/>
      <c r="S24" s="523"/>
      <c r="T24" s="523"/>
      <c r="U24" s="523"/>
      <c r="V24" s="523"/>
      <c r="W24" s="523"/>
      <c r="X24" s="523"/>
      <c r="Y24" s="523"/>
      <c r="Z24" s="523"/>
      <c r="AA24" s="523"/>
      <c r="AB24" s="523"/>
    </row>
    <row r="25" spans="1:28" ht="49.5">
      <c r="A25" s="524">
        <f t="shared" si="0"/>
        <v>24</v>
      </c>
      <c r="B25" s="524" t="s">
        <v>7</v>
      </c>
      <c r="C25" s="532">
        <v>41668</v>
      </c>
      <c r="D25" s="429" t="s">
        <v>586</v>
      </c>
      <c r="E25" s="429" t="s">
        <v>1740</v>
      </c>
      <c r="F25" s="429" t="s">
        <v>1741</v>
      </c>
      <c r="G25" s="429" t="s">
        <v>1743</v>
      </c>
      <c r="H25" s="489" t="s">
        <v>9327</v>
      </c>
      <c r="I25" s="523"/>
      <c r="J25" s="335"/>
      <c r="K25" s="336"/>
      <c r="L25" s="336"/>
      <c r="M25" s="336"/>
      <c r="N25" s="336"/>
      <c r="O25" s="523"/>
      <c r="P25" s="523"/>
      <c r="Q25" s="523"/>
      <c r="R25" s="523"/>
      <c r="S25" s="523"/>
      <c r="T25" s="523"/>
      <c r="U25" s="523"/>
      <c r="V25" s="523"/>
      <c r="W25" s="523"/>
      <c r="X25" s="523"/>
      <c r="Y25" s="523"/>
      <c r="Z25" s="523"/>
      <c r="AA25" s="523"/>
      <c r="AB25" s="523"/>
    </row>
    <row r="26" spans="1:28" ht="33">
      <c r="A26" s="524">
        <f t="shared" si="0"/>
        <v>25</v>
      </c>
      <c r="B26" s="524" t="s">
        <v>7</v>
      </c>
      <c r="C26" s="532">
        <v>43040</v>
      </c>
      <c r="D26" s="429" t="s">
        <v>1765</v>
      </c>
      <c r="E26" s="429" t="s">
        <v>1766</v>
      </c>
      <c r="F26" s="429" t="s">
        <v>1767</v>
      </c>
      <c r="G26" s="429" t="s">
        <v>1769</v>
      </c>
      <c r="H26" s="489" t="s">
        <v>9327</v>
      </c>
      <c r="I26" s="523"/>
      <c r="J26" s="335"/>
      <c r="K26" s="336"/>
      <c r="L26" s="336"/>
      <c r="M26" s="336"/>
      <c r="N26" s="336"/>
      <c r="O26" s="523"/>
      <c r="P26" s="523"/>
      <c r="Q26" s="523"/>
      <c r="R26" s="523"/>
      <c r="S26" s="523"/>
      <c r="T26" s="523"/>
      <c r="U26" s="523"/>
      <c r="V26" s="523"/>
      <c r="W26" s="523"/>
      <c r="X26" s="523"/>
      <c r="Y26" s="523"/>
      <c r="Z26" s="523"/>
      <c r="AA26" s="523"/>
      <c r="AB26" s="523"/>
    </row>
    <row r="27" spans="1:28" ht="16.5">
      <c r="A27" s="524">
        <f t="shared" si="0"/>
        <v>26</v>
      </c>
      <c r="B27" s="524" t="s">
        <v>7</v>
      </c>
      <c r="C27" s="532">
        <v>43905</v>
      </c>
      <c r="D27" s="429" t="s">
        <v>1807</v>
      </c>
      <c r="E27" s="429" t="s">
        <v>1808</v>
      </c>
      <c r="F27" s="429" t="s">
        <v>1809</v>
      </c>
      <c r="G27" s="429" t="s">
        <v>1769</v>
      </c>
      <c r="H27" s="489" t="s">
        <v>9327</v>
      </c>
      <c r="I27" s="523"/>
      <c r="J27" s="335"/>
      <c r="K27" s="336"/>
      <c r="L27" s="336"/>
      <c r="M27" s="336"/>
      <c r="N27" s="336"/>
      <c r="O27" s="523"/>
      <c r="P27" s="523"/>
      <c r="Q27" s="523"/>
      <c r="R27" s="523"/>
      <c r="S27" s="523"/>
      <c r="T27" s="523"/>
      <c r="U27" s="523"/>
      <c r="V27" s="523"/>
      <c r="W27" s="523"/>
      <c r="X27" s="523"/>
      <c r="Y27" s="523"/>
      <c r="Z27" s="523"/>
      <c r="AA27" s="523"/>
      <c r="AB27" s="523"/>
    </row>
    <row r="28" spans="1:28" ht="33">
      <c r="A28" s="524">
        <f t="shared" si="0"/>
        <v>27</v>
      </c>
      <c r="B28" s="524" t="s">
        <v>7</v>
      </c>
      <c r="C28" s="532">
        <v>44092</v>
      </c>
      <c r="D28" s="429" t="s">
        <v>1810</v>
      </c>
      <c r="E28" s="429" t="s">
        <v>1811</v>
      </c>
      <c r="F28" s="429" t="s">
        <v>1812</v>
      </c>
      <c r="G28" s="429" t="s">
        <v>1813</v>
      </c>
      <c r="H28" s="489" t="s">
        <v>9327</v>
      </c>
      <c r="I28" s="523"/>
      <c r="J28" s="335"/>
      <c r="K28" s="336"/>
      <c r="L28" s="336"/>
      <c r="M28" s="336"/>
      <c r="N28" s="336"/>
      <c r="O28" s="523"/>
      <c r="P28" s="523"/>
      <c r="Q28" s="523"/>
      <c r="R28" s="523"/>
      <c r="S28" s="523"/>
      <c r="T28" s="523"/>
      <c r="U28" s="523"/>
      <c r="V28" s="523"/>
      <c r="W28" s="523"/>
      <c r="X28" s="523"/>
      <c r="Y28" s="523"/>
      <c r="Z28" s="523"/>
      <c r="AA28" s="523"/>
      <c r="AB28" s="523"/>
    </row>
    <row r="29" spans="1:28" ht="33">
      <c r="A29" s="524">
        <f t="shared" si="0"/>
        <v>28</v>
      </c>
      <c r="B29" s="524" t="s">
        <v>7</v>
      </c>
      <c r="C29" s="532">
        <v>44126</v>
      </c>
      <c r="D29" s="429" t="s">
        <v>1814</v>
      </c>
      <c r="E29" s="429" t="s">
        <v>1815</v>
      </c>
      <c r="F29" s="429" t="s">
        <v>1812</v>
      </c>
      <c r="G29" s="429" t="s">
        <v>1816</v>
      </c>
      <c r="H29" s="489" t="s">
        <v>9327</v>
      </c>
      <c r="I29" s="523"/>
      <c r="J29" s="335"/>
      <c r="K29" s="336"/>
      <c r="L29" s="336"/>
      <c r="M29" s="336"/>
      <c r="N29" s="336"/>
      <c r="O29" s="523"/>
      <c r="P29" s="523"/>
      <c r="Q29" s="523"/>
      <c r="R29" s="523"/>
      <c r="S29" s="523"/>
      <c r="T29" s="523"/>
      <c r="U29" s="523"/>
      <c r="V29" s="523"/>
      <c r="W29" s="523"/>
      <c r="X29" s="523"/>
      <c r="Y29" s="523"/>
      <c r="Z29" s="523"/>
      <c r="AA29" s="523"/>
      <c r="AB29" s="523"/>
    </row>
    <row r="30" spans="1:28" ht="49.5">
      <c r="A30" s="524">
        <f t="shared" si="0"/>
        <v>29</v>
      </c>
      <c r="B30" s="524" t="s">
        <v>7</v>
      </c>
      <c r="C30" s="527">
        <v>44104</v>
      </c>
      <c r="D30" s="489" t="s">
        <v>9365</v>
      </c>
      <c r="E30" s="489" t="s">
        <v>9366</v>
      </c>
      <c r="F30" s="489" t="s">
        <v>9367</v>
      </c>
      <c r="G30" s="489" t="s">
        <v>9368</v>
      </c>
      <c r="H30" s="489" t="s">
        <v>9327</v>
      </c>
      <c r="I30" s="523"/>
      <c r="J30" s="335"/>
      <c r="K30" s="336"/>
      <c r="L30" s="336"/>
      <c r="M30" s="336"/>
      <c r="N30" s="336"/>
      <c r="O30" s="523"/>
      <c r="P30" s="523"/>
      <c r="Q30" s="523"/>
      <c r="R30" s="523"/>
      <c r="S30" s="523"/>
      <c r="T30" s="523"/>
      <c r="U30" s="523"/>
      <c r="V30" s="523"/>
      <c r="W30" s="523"/>
      <c r="X30" s="523"/>
      <c r="Y30" s="523"/>
      <c r="Z30" s="523"/>
      <c r="AA30" s="523"/>
      <c r="AB30" s="523"/>
    </row>
    <row r="31" spans="1:28" ht="49.5">
      <c r="A31" s="524">
        <f t="shared" si="0"/>
        <v>30</v>
      </c>
      <c r="B31" s="524" t="s">
        <v>7</v>
      </c>
      <c r="C31" s="527">
        <v>44104</v>
      </c>
      <c r="D31" s="489" t="s">
        <v>9365</v>
      </c>
      <c r="E31" s="489" t="s">
        <v>9369</v>
      </c>
      <c r="F31" s="489" t="s">
        <v>9370</v>
      </c>
      <c r="G31" s="489" t="s">
        <v>9368</v>
      </c>
      <c r="H31" s="489" t="s">
        <v>9325</v>
      </c>
      <c r="I31" s="523"/>
      <c r="J31" s="335"/>
      <c r="K31" s="336"/>
      <c r="L31" s="336"/>
      <c r="M31" s="336"/>
      <c r="N31" s="336"/>
      <c r="O31" s="523"/>
      <c r="P31" s="523"/>
      <c r="Q31" s="523"/>
      <c r="R31" s="523"/>
      <c r="S31" s="523"/>
      <c r="T31" s="523"/>
      <c r="U31" s="523"/>
      <c r="V31" s="523"/>
      <c r="W31" s="523"/>
      <c r="X31" s="523"/>
      <c r="Y31" s="523"/>
      <c r="Z31" s="523"/>
      <c r="AA31" s="523"/>
      <c r="AB31" s="523"/>
    </row>
    <row r="32" spans="1:28" ht="49.5">
      <c r="A32" s="524">
        <f t="shared" si="0"/>
        <v>31</v>
      </c>
      <c r="B32" s="524" t="s">
        <v>7</v>
      </c>
      <c r="C32" s="527">
        <v>44098</v>
      </c>
      <c r="D32" s="489" t="s">
        <v>9371</v>
      </c>
      <c r="E32" s="489" t="s">
        <v>1866</v>
      </c>
      <c r="F32" s="489" t="s">
        <v>1867</v>
      </c>
      <c r="G32" s="489" t="s">
        <v>9372</v>
      </c>
      <c r="H32" s="489" t="s">
        <v>9325</v>
      </c>
      <c r="I32" s="523"/>
      <c r="J32" s="335"/>
      <c r="K32" s="336"/>
      <c r="L32" s="336"/>
      <c r="M32" s="336"/>
      <c r="N32" s="336"/>
      <c r="O32" s="523"/>
      <c r="P32" s="523"/>
      <c r="Q32" s="523"/>
      <c r="R32" s="523"/>
      <c r="S32" s="523"/>
      <c r="T32" s="523"/>
      <c r="U32" s="523"/>
      <c r="V32" s="523"/>
      <c r="W32" s="523"/>
      <c r="X32" s="523"/>
      <c r="Y32" s="523"/>
      <c r="Z32" s="523"/>
      <c r="AA32" s="523"/>
      <c r="AB32" s="523"/>
    </row>
    <row r="33" spans="1:28" ht="33">
      <c r="A33" s="524">
        <f t="shared" si="0"/>
        <v>32</v>
      </c>
      <c r="B33" s="524" t="s">
        <v>7</v>
      </c>
      <c r="C33" s="527">
        <v>44098</v>
      </c>
      <c r="D33" s="489" t="s">
        <v>1865</v>
      </c>
      <c r="E33" s="489" t="s">
        <v>1866</v>
      </c>
      <c r="F33" s="489" t="s">
        <v>1867</v>
      </c>
      <c r="G33" s="489" t="s">
        <v>1869</v>
      </c>
      <c r="H33" s="489" t="s">
        <v>9325</v>
      </c>
      <c r="I33" s="523"/>
      <c r="J33" s="335"/>
      <c r="K33" s="336"/>
      <c r="L33" s="336"/>
      <c r="M33" s="336"/>
      <c r="N33" s="336"/>
      <c r="O33" s="523"/>
      <c r="P33" s="523"/>
      <c r="Q33" s="523"/>
      <c r="R33" s="523"/>
      <c r="S33" s="523"/>
      <c r="T33" s="523"/>
      <c r="U33" s="523"/>
      <c r="V33" s="523"/>
      <c r="W33" s="523"/>
      <c r="X33" s="523"/>
      <c r="Y33" s="523"/>
      <c r="Z33" s="523"/>
      <c r="AA33" s="523"/>
      <c r="AB33" s="523"/>
    </row>
    <row r="34" spans="1:28" ht="33">
      <c r="A34" s="524">
        <f t="shared" si="0"/>
        <v>33</v>
      </c>
      <c r="B34" s="524" t="s">
        <v>7</v>
      </c>
      <c r="C34" s="527">
        <v>44084</v>
      </c>
      <c r="D34" s="489" t="s">
        <v>1870</v>
      </c>
      <c r="E34" s="489" t="s">
        <v>1871</v>
      </c>
      <c r="F34" s="489" t="s">
        <v>1872</v>
      </c>
      <c r="G34" s="489" t="s">
        <v>1874</v>
      </c>
      <c r="H34" s="489" t="s">
        <v>9325</v>
      </c>
      <c r="I34" s="523"/>
      <c r="J34" s="335"/>
      <c r="K34" s="336"/>
      <c r="L34" s="336"/>
      <c r="M34" s="336"/>
      <c r="N34" s="336"/>
      <c r="O34" s="523"/>
      <c r="P34" s="523"/>
      <c r="Q34" s="523"/>
      <c r="R34" s="523"/>
      <c r="S34" s="523"/>
      <c r="T34" s="523"/>
      <c r="U34" s="523"/>
      <c r="V34" s="523"/>
      <c r="W34" s="523"/>
      <c r="X34" s="523"/>
      <c r="Y34" s="523"/>
      <c r="Z34" s="523"/>
      <c r="AA34" s="523"/>
      <c r="AB34" s="523"/>
    </row>
    <row r="35" spans="1:28" ht="33">
      <c r="A35" s="524">
        <f t="shared" si="0"/>
        <v>34</v>
      </c>
      <c r="B35" s="524" t="s">
        <v>7</v>
      </c>
      <c r="C35" s="527">
        <v>43537</v>
      </c>
      <c r="D35" s="489" t="s">
        <v>1894</v>
      </c>
      <c r="E35" s="489" t="s">
        <v>1895</v>
      </c>
      <c r="F35" s="489" t="s">
        <v>1896</v>
      </c>
      <c r="G35" s="489" t="s">
        <v>1897</v>
      </c>
      <c r="H35" s="489" t="s">
        <v>9327</v>
      </c>
      <c r="I35" s="523"/>
      <c r="J35" s="335"/>
      <c r="K35" s="336"/>
      <c r="L35" s="336"/>
      <c r="M35" s="336"/>
      <c r="N35" s="336"/>
      <c r="O35" s="523"/>
      <c r="P35" s="523"/>
      <c r="Q35" s="523"/>
      <c r="R35" s="523"/>
      <c r="S35" s="523"/>
      <c r="T35" s="523"/>
      <c r="U35" s="523"/>
      <c r="V35" s="523"/>
      <c r="W35" s="523"/>
      <c r="X35" s="523"/>
      <c r="Y35" s="523"/>
      <c r="Z35" s="523"/>
      <c r="AA35" s="523"/>
      <c r="AB35" s="523"/>
    </row>
    <row r="36" spans="1:28" ht="18" customHeight="1">
      <c r="A36" s="524">
        <f t="shared" si="0"/>
        <v>35</v>
      </c>
      <c r="B36" s="524" t="s">
        <v>7</v>
      </c>
      <c r="C36" s="527">
        <v>43319</v>
      </c>
      <c r="D36" s="489" t="s">
        <v>1894</v>
      </c>
      <c r="E36" s="489" t="s">
        <v>1900</v>
      </c>
      <c r="F36" s="489" t="s">
        <v>1901</v>
      </c>
      <c r="G36" s="489" t="s">
        <v>1897</v>
      </c>
      <c r="H36" s="489" t="s">
        <v>9327</v>
      </c>
      <c r="I36" s="523"/>
      <c r="J36" s="335"/>
      <c r="K36" s="336"/>
      <c r="L36" s="336"/>
      <c r="M36" s="336"/>
      <c r="N36" s="336"/>
      <c r="O36" s="523"/>
      <c r="P36" s="523"/>
      <c r="Q36" s="523"/>
      <c r="R36" s="523"/>
      <c r="S36" s="523"/>
      <c r="T36" s="523"/>
      <c r="U36" s="523"/>
      <c r="V36" s="523"/>
      <c r="W36" s="523"/>
      <c r="X36" s="523"/>
      <c r="Y36" s="523"/>
      <c r="Z36" s="523"/>
      <c r="AA36" s="523"/>
      <c r="AB36" s="523"/>
    </row>
    <row r="37" spans="1:28" ht="18" customHeight="1">
      <c r="A37" s="524">
        <f t="shared" si="0"/>
        <v>36</v>
      </c>
      <c r="B37" s="524" t="s">
        <v>7</v>
      </c>
      <c r="C37" s="527">
        <v>43586</v>
      </c>
      <c r="D37" s="489" t="s">
        <v>1894</v>
      </c>
      <c r="E37" s="489" t="s">
        <v>1902</v>
      </c>
      <c r="F37" s="489" t="s">
        <v>1903</v>
      </c>
      <c r="G37" s="489" t="s">
        <v>1897</v>
      </c>
      <c r="H37" s="489" t="s">
        <v>9327</v>
      </c>
      <c r="I37" s="523"/>
      <c r="J37" s="335"/>
      <c r="K37" s="336"/>
      <c r="L37" s="336"/>
      <c r="M37" s="336"/>
      <c r="N37" s="336"/>
      <c r="O37" s="523"/>
      <c r="P37" s="523"/>
      <c r="Q37" s="523"/>
      <c r="R37" s="523"/>
      <c r="S37" s="523"/>
      <c r="T37" s="523"/>
      <c r="U37" s="523"/>
      <c r="V37" s="523"/>
      <c r="W37" s="523"/>
      <c r="X37" s="523"/>
      <c r="Y37" s="523"/>
      <c r="Z37" s="523"/>
      <c r="AA37" s="523"/>
      <c r="AB37" s="523"/>
    </row>
    <row r="38" spans="1:28" ht="18" customHeight="1">
      <c r="A38" s="524">
        <f t="shared" si="0"/>
        <v>37</v>
      </c>
      <c r="B38" s="524" t="s">
        <v>7</v>
      </c>
      <c r="C38" s="527">
        <v>43318</v>
      </c>
      <c r="D38" s="489" t="s">
        <v>1894</v>
      </c>
      <c r="E38" s="489" t="s">
        <v>1904</v>
      </c>
      <c r="F38" s="489" t="s">
        <v>1905</v>
      </c>
      <c r="G38" s="489" t="s">
        <v>1897</v>
      </c>
      <c r="H38" s="489" t="s">
        <v>9327</v>
      </c>
      <c r="I38" s="523"/>
      <c r="J38" s="335"/>
      <c r="K38" s="336"/>
      <c r="L38" s="336"/>
      <c r="M38" s="336"/>
      <c r="N38" s="336"/>
      <c r="O38" s="523"/>
      <c r="P38" s="523"/>
      <c r="Q38" s="523"/>
      <c r="R38" s="523"/>
      <c r="S38" s="523"/>
      <c r="T38" s="523"/>
      <c r="U38" s="523"/>
      <c r="V38" s="523"/>
      <c r="W38" s="523"/>
      <c r="X38" s="523"/>
      <c r="Y38" s="523"/>
      <c r="Z38" s="523"/>
      <c r="AA38" s="523"/>
      <c r="AB38" s="523"/>
    </row>
    <row r="39" spans="1:28" ht="18" customHeight="1">
      <c r="A39" s="524">
        <f t="shared" si="0"/>
        <v>38</v>
      </c>
      <c r="B39" s="524" t="s">
        <v>7</v>
      </c>
      <c r="C39" s="527">
        <v>43477</v>
      </c>
      <c r="D39" s="489" t="s">
        <v>1894</v>
      </c>
      <c r="E39" s="489" t="s">
        <v>1906</v>
      </c>
      <c r="F39" s="489" t="s">
        <v>1907</v>
      </c>
      <c r="G39" s="489" t="s">
        <v>1897</v>
      </c>
      <c r="H39" s="489" t="s">
        <v>9327</v>
      </c>
      <c r="I39" s="523"/>
      <c r="J39" s="335"/>
      <c r="K39" s="336"/>
      <c r="L39" s="336"/>
      <c r="M39" s="336"/>
      <c r="N39" s="336"/>
      <c r="O39" s="523"/>
      <c r="P39" s="523"/>
      <c r="Q39" s="523"/>
      <c r="R39" s="523"/>
      <c r="S39" s="523"/>
      <c r="T39" s="523"/>
      <c r="U39" s="523"/>
      <c r="V39" s="523"/>
      <c r="W39" s="523"/>
      <c r="X39" s="523"/>
      <c r="Y39" s="523"/>
      <c r="Z39" s="523"/>
      <c r="AA39" s="523"/>
      <c r="AB39" s="523"/>
    </row>
    <row r="40" spans="1:28" ht="18" customHeight="1">
      <c r="A40" s="524">
        <f t="shared" si="0"/>
        <v>39</v>
      </c>
      <c r="B40" s="524" t="s">
        <v>7</v>
      </c>
      <c r="C40" s="527">
        <v>43478</v>
      </c>
      <c r="D40" s="489" t="s">
        <v>1894</v>
      </c>
      <c r="E40" s="489" t="s">
        <v>1908</v>
      </c>
      <c r="F40" s="489" t="s">
        <v>1909</v>
      </c>
      <c r="G40" s="489" t="s">
        <v>1897</v>
      </c>
      <c r="H40" s="489" t="s">
        <v>9327</v>
      </c>
      <c r="I40" s="523"/>
      <c r="J40" s="335"/>
      <c r="K40" s="336"/>
      <c r="L40" s="336"/>
      <c r="M40" s="336"/>
      <c r="N40" s="336"/>
      <c r="O40" s="523"/>
      <c r="P40" s="523"/>
      <c r="Q40" s="523"/>
      <c r="R40" s="523"/>
      <c r="S40" s="523"/>
      <c r="T40" s="523"/>
      <c r="U40" s="523"/>
      <c r="V40" s="523"/>
      <c r="W40" s="523"/>
      <c r="X40" s="523"/>
      <c r="Y40" s="523"/>
      <c r="Z40" s="523"/>
      <c r="AA40" s="523"/>
      <c r="AB40" s="523"/>
    </row>
    <row r="41" spans="1:28" ht="49.5">
      <c r="A41" s="524">
        <f t="shared" si="0"/>
        <v>40</v>
      </c>
      <c r="B41" s="524" t="s">
        <v>7</v>
      </c>
      <c r="C41" s="532">
        <v>42267</v>
      </c>
      <c r="D41" s="489" t="s">
        <v>1941</v>
      </c>
      <c r="E41" s="489" t="s">
        <v>1942</v>
      </c>
      <c r="F41" s="489" t="s">
        <v>1943</v>
      </c>
      <c r="G41" s="489" t="s">
        <v>1945</v>
      </c>
      <c r="H41" s="489" t="s">
        <v>9327</v>
      </c>
      <c r="I41" s="523"/>
      <c r="J41" s="335"/>
      <c r="K41" s="336"/>
      <c r="L41" s="336"/>
      <c r="M41" s="336"/>
      <c r="N41" s="336"/>
      <c r="O41" s="523"/>
      <c r="P41" s="523"/>
      <c r="Q41" s="523"/>
      <c r="R41" s="523"/>
      <c r="S41" s="523"/>
      <c r="T41" s="523"/>
      <c r="U41" s="523"/>
      <c r="V41" s="523"/>
      <c r="W41" s="523"/>
      <c r="X41" s="523"/>
      <c r="Y41" s="523"/>
      <c r="Z41" s="523"/>
      <c r="AA41" s="523"/>
      <c r="AB41" s="523"/>
    </row>
    <row r="42" spans="1:28" ht="33">
      <c r="A42" s="524">
        <f t="shared" si="0"/>
        <v>41</v>
      </c>
      <c r="B42" s="524" t="s">
        <v>7</v>
      </c>
      <c r="C42" s="532">
        <v>43681</v>
      </c>
      <c r="D42" s="489" t="s">
        <v>1957</v>
      </c>
      <c r="E42" s="489" t="s">
        <v>1958</v>
      </c>
      <c r="F42" s="489" t="s">
        <v>1959</v>
      </c>
      <c r="G42" s="489" t="s">
        <v>1960</v>
      </c>
      <c r="H42" s="489" t="s">
        <v>9327</v>
      </c>
      <c r="I42" s="523"/>
      <c r="J42" s="335"/>
      <c r="K42" s="336"/>
      <c r="L42" s="336"/>
      <c r="M42" s="336"/>
      <c r="N42" s="336"/>
      <c r="O42" s="523"/>
      <c r="P42" s="523"/>
      <c r="Q42" s="523"/>
      <c r="R42" s="523"/>
      <c r="S42" s="523"/>
      <c r="T42" s="523"/>
      <c r="U42" s="523"/>
      <c r="V42" s="523"/>
      <c r="W42" s="523"/>
      <c r="X42" s="523"/>
      <c r="Y42" s="523"/>
      <c r="Z42" s="523"/>
      <c r="AA42" s="523"/>
      <c r="AB42" s="523"/>
    </row>
    <row r="43" spans="1:28" ht="33">
      <c r="A43" s="524">
        <f t="shared" si="0"/>
        <v>42</v>
      </c>
      <c r="B43" s="524" t="s">
        <v>7</v>
      </c>
      <c r="C43" s="532">
        <v>43681</v>
      </c>
      <c r="D43" s="489" t="s">
        <v>1957</v>
      </c>
      <c r="E43" s="489" t="s">
        <v>1961</v>
      </c>
      <c r="F43" s="489" t="s">
        <v>1962</v>
      </c>
      <c r="G43" s="489" t="s">
        <v>1960</v>
      </c>
      <c r="H43" s="489" t="s">
        <v>9327</v>
      </c>
      <c r="I43" s="523"/>
      <c r="J43" s="335"/>
      <c r="K43" s="336"/>
      <c r="L43" s="336"/>
      <c r="M43" s="336"/>
      <c r="N43" s="336"/>
      <c r="O43" s="523"/>
      <c r="P43" s="523"/>
      <c r="Q43" s="523"/>
      <c r="R43" s="523"/>
      <c r="S43" s="523"/>
      <c r="T43" s="523"/>
      <c r="U43" s="523"/>
      <c r="V43" s="523"/>
      <c r="W43" s="523"/>
      <c r="X43" s="523"/>
      <c r="Y43" s="523"/>
      <c r="Z43" s="523"/>
      <c r="AA43" s="523"/>
      <c r="AB43" s="523"/>
    </row>
    <row r="44" spans="1:28" ht="33">
      <c r="A44" s="524">
        <f t="shared" si="0"/>
        <v>43</v>
      </c>
      <c r="B44" s="524" t="s">
        <v>7</v>
      </c>
      <c r="C44" s="532">
        <v>43681</v>
      </c>
      <c r="D44" s="489" t="s">
        <v>1957</v>
      </c>
      <c r="E44" s="489" t="s">
        <v>1961</v>
      </c>
      <c r="F44" s="489" t="s">
        <v>1963</v>
      </c>
      <c r="G44" s="489" t="s">
        <v>1960</v>
      </c>
      <c r="H44" s="489" t="s">
        <v>9327</v>
      </c>
      <c r="I44" s="523"/>
      <c r="J44" s="335"/>
      <c r="K44" s="336"/>
      <c r="L44" s="336"/>
      <c r="M44" s="336"/>
      <c r="N44" s="336"/>
      <c r="O44" s="523"/>
      <c r="P44" s="523"/>
      <c r="Q44" s="523"/>
      <c r="R44" s="523"/>
      <c r="S44" s="523"/>
      <c r="T44" s="523"/>
      <c r="U44" s="523"/>
      <c r="V44" s="523"/>
      <c r="W44" s="523"/>
      <c r="X44" s="523"/>
      <c r="Y44" s="523"/>
      <c r="Z44" s="523"/>
      <c r="AA44" s="523"/>
      <c r="AB44" s="523"/>
    </row>
    <row r="45" spans="1:28" ht="33">
      <c r="A45" s="524">
        <f t="shared" si="0"/>
        <v>44</v>
      </c>
      <c r="B45" s="524" t="s">
        <v>7</v>
      </c>
      <c r="C45" s="532">
        <v>43844</v>
      </c>
      <c r="D45" s="489" t="s">
        <v>1957</v>
      </c>
      <c r="E45" s="489" t="s">
        <v>9373</v>
      </c>
      <c r="F45" s="489" t="s">
        <v>9374</v>
      </c>
      <c r="G45" s="489" t="s">
        <v>9375</v>
      </c>
      <c r="H45" s="489" t="s">
        <v>9327</v>
      </c>
      <c r="I45" s="523"/>
      <c r="J45" s="335"/>
      <c r="K45" s="336"/>
      <c r="L45" s="336"/>
      <c r="M45" s="336"/>
      <c r="N45" s="336"/>
      <c r="O45" s="523"/>
      <c r="P45" s="523"/>
      <c r="Q45" s="523"/>
      <c r="R45" s="523"/>
      <c r="S45" s="523"/>
      <c r="T45" s="523"/>
      <c r="U45" s="523"/>
      <c r="V45" s="523"/>
      <c r="W45" s="523"/>
      <c r="X45" s="523"/>
      <c r="Y45" s="523"/>
      <c r="Z45" s="523"/>
      <c r="AA45" s="523"/>
      <c r="AB45" s="523"/>
    </row>
    <row r="46" spans="1:28" ht="33">
      <c r="A46" s="524">
        <f t="shared" si="0"/>
        <v>45</v>
      </c>
      <c r="B46" s="524" t="s">
        <v>7</v>
      </c>
      <c r="C46" s="532">
        <v>44354</v>
      </c>
      <c r="D46" s="489" t="s">
        <v>9376</v>
      </c>
      <c r="E46" s="489" t="s">
        <v>9377</v>
      </c>
      <c r="F46" s="489" t="s">
        <v>9378</v>
      </c>
      <c r="G46" s="489" t="s">
        <v>9379</v>
      </c>
      <c r="H46" s="489" t="s">
        <v>9327</v>
      </c>
      <c r="I46" s="523"/>
      <c r="J46" s="335"/>
      <c r="K46" s="336"/>
      <c r="L46" s="336"/>
      <c r="M46" s="336"/>
      <c r="N46" s="336"/>
      <c r="O46" s="523"/>
      <c r="P46" s="523"/>
      <c r="Q46" s="523"/>
      <c r="R46" s="523"/>
      <c r="S46" s="523"/>
      <c r="T46" s="523"/>
      <c r="U46" s="523"/>
      <c r="V46" s="523"/>
      <c r="W46" s="523"/>
      <c r="X46" s="523"/>
      <c r="Y46" s="523"/>
      <c r="Z46" s="523"/>
      <c r="AA46" s="523"/>
      <c r="AB46" s="523"/>
    </row>
    <row r="47" spans="1:28" ht="33">
      <c r="A47" s="524">
        <f t="shared" si="0"/>
        <v>46</v>
      </c>
      <c r="B47" s="524" t="s">
        <v>7</v>
      </c>
      <c r="C47" s="532">
        <v>44354</v>
      </c>
      <c r="D47" s="489" t="s">
        <v>2012</v>
      </c>
      <c r="E47" s="489" t="s">
        <v>9380</v>
      </c>
      <c r="F47" s="489" t="s">
        <v>9381</v>
      </c>
      <c r="G47" s="489" t="s">
        <v>9379</v>
      </c>
      <c r="H47" s="489" t="s">
        <v>9327</v>
      </c>
      <c r="I47" s="523"/>
      <c r="J47" s="335"/>
      <c r="K47" s="336"/>
      <c r="L47" s="336"/>
      <c r="M47" s="336"/>
      <c r="N47" s="336"/>
      <c r="O47" s="523"/>
      <c r="P47" s="523"/>
      <c r="Q47" s="523"/>
      <c r="R47" s="523"/>
      <c r="S47" s="523"/>
      <c r="T47" s="523"/>
      <c r="U47" s="523"/>
      <c r="V47" s="523"/>
      <c r="W47" s="523"/>
      <c r="X47" s="523"/>
      <c r="Y47" s="523"/>
      <c r="Z47" s="523"/>
      <c r="AA47" s="523"/>
      <c r="AB47" s="523"/>
    </row>
    <row r="48" spans="1:28" ht="49.5">
      <c r="A48" s="524">
        <f t="shared" si="0"/>
        <v>47</v>
      </c>
      <c r="B48" s="524" t="s">
        <v>7</v>
      </c>
      <c r="C48" s="532">
        <v>44450</v>
      </c>
      <c r="D48" s="489" t="s">
        <v>9382</v>
      </c>
      <c r="E48" s="489" t="s">
        <v>9383</v>
      </c>
      <c r="F48" s="489" t="s">
        <v>9384</v>
      </c>
      <c r="G48" s="489" t="s">
        <v>9385</v>
      </c>
      <c r="H48" s="489" t="s">
        <v>9327</v>
      </c>
      <c r="I48" s="523"/>
      <c r="J48" s="335"/>
      <c r="K48" s="336"/>
      <c r="L48" s="336"/>
      <c r="M48" s="336"/>
      <c r="N48" s="336"/>
      <c r="O48" s="523"/>
      <c r="P48" s="523"/>
      <c r="Q48" s="523"/>
      <c r="R48" s="523"/>
      <c r="S48" s="523"/>
      <c r="T48" s="523"/>
      <c r="U48" s="523"/>
      <c r="V48" s="523"/>
      <c r="W48" s="523"/>
      <c r="X48" s="523"/>
      <c r="Y48" s="523"/>
      <c r="Z48" s="523"/>
      <c r="AA48" s="523"/>
      <c r="AB48" s="523"/>
    </row>
    <row r="49" spans="1:28" ht="33">
      <c r="A49" s="524">
        <f t="shared" si="0"/>
        <v>48</v>
      </c>
      <c r="B49" s="524" t="s">
        <v>7</v>
      </c>
      <c r="C49" s="532">
        <v>44234</v>
      </c>
      <c r="D49" s="489" t="s">
        <v>2012</v>
      </c>
      <c r="E49" s="489" t="s">
        <v>9386</v>
      </c>
      <c r="F49" s="489" t="s">
        <v>9387</v>
      </c>
      <c r="G49" s="489" t="s">
        <v>9388</v>
      </c>
      <c r="H49" s="489" t="s">
        <v>9327</v>
      </c>
      <c r="I49" s="523"/>
      <c r="J49" s="335"/>
      <c r="K49" s="336"/>
      <c r="L49" s="336"/>
      <c r="M49" s="336"/>
      <c r="N49" s="336"/>
      <c r="O49" s="523"/>
      <c r="P49" s="523"/>
      <c r="Q49" s="523"/>
      <c r="R49" s="523"/>
      <c r="S49" s="523"/>
      <c r="T49" s="523"/>
      <c r="U49" s="523"/>
      <c r="V49" s="523"/>
      <c r="W49" s="523"/>
      <c r="X49" s="523"/>
      <c r="Y49" s="523"/>
      <c r="Z49" s="523"/>
      <c r="AA49" s="523"/>
      <c r="AB49" s="523"/>
    </row>
    <row r="50" spans="1:28" ht="33">
      <c r="A50" s="524">
        <f t="shared" si="0"/>
        <v>49</v>
      </c>
      <c r="B50" s="524" t="s">
        <v>7</v>
      </c>
      <c r="C50" s="532">
        <v>44424</v>
      </c>
      <c r="D50" s="489" t="s">
        <v>9389</v>
      </c>
      <c r="E50" s="489" t="s">
        <v>9390</v>
      </c>
      <c r="F50" s="489" t="s">
        <v>9391</v>
      </c>
      <c r="G50" s="489" t="s">
        <v>1949</v>
      </c>
      <c r="H50" s="489" t="s">
        <v>889</v>
      </c>
      <c r="I50" s="523"/>
      <c r="J50" s="335"/>
      <c r="K50" s="336"/>
      <c r="L50" s="336"/>
      <c r="M50" s="336"/>
      <c r="N50" s="336"/>
      <c r="O50" s="523"/>
      <c r="P50" s="523"/>
      <c r="Q50" s="523"/>
      <c r="R50" s="523"/>
      <c r="S50" s="523"/>
      <c r="T50" s="523"/>
      <c r="U50" s="523"/>
      <c r="V50" s="523"/>
      <c r="W50" s="523"/>
      <c r="X50" s="523"/>
      <c r="Y50" s="523"/>
      <c r="Z50" s="523"/>
      <c r="AA50" s="523"/>
      <c r="AB50" s="523"/>
    </row>
    <row r="51" spans="1:28" ht="82.5">
      <c r="A51" s="524">
        <f t="shared" si="0"/>
        <v>50</v>
      </c>
      <c r="B51" s="531" t="s">
        <v>2180</v>
      </c>
      <c r="C51" s="532">
        <v>2023</v>
      </c>
      <c r="D51" s="429" t="s">
        <v>2149</v>
      </c>
      <c r="E51" s="429" t="s">
        <v>2150</v>
      </c>
      <c r="F51" s="429" t="s">
        <v>2151</v>
      </c>
      <c r="G51" s="429" t="s">
        <v>2152</v>
      </c>
      <c r="H51" s="489" t="s">
        <v>9325</v>
      </c>
      <c r="I51" s="523"/>
      <c r="J51" s="335"/>
      <c r="K51" s="336"/>
      <c r="L51" s="336"/>
      <c r="M51" s="336"/>
      <c r="N51" s="336"/>
      <c r="O51" s="523"/>
      <c r="P51" s="523"/>
      <c r="Q51" s="523"/>
      <c r="R51" s="523"/>
      <c r="S51" s="523"/>
      <c r="T51" s="523"/>
      <c r="U51" s="523"/>
      <c r="V51" s="523"/>
      <c r="W51" s="523"/>
      <c r="X51" s="523"/>
      <c r="Y51" s="523"/>
      <c r="Z51" s="523"/>
      <c r="AA51" s="523"/>
      <c r="AB51" s="523"/>
    </row>
    <row r="52" spans="1:28" ht="82.5">
      <c r="A52" s="524">
        <f t="shared" si="0"/>
        <v>51</v>
      </c>
      <c r="B52" s="524" t="s">
        <v>10</v>
      </c>
      <c r="C52" s="527">
        <v>44320</v>
      </c>
      <c r="D52" s="489" t="s">
        <v>2360</v>
      </c>
      <c r="E52" s="930" t="s">
        <v>2361</v>
      </c>
      <c r="F52" s="489" t="s">
        <v>2362</v>
      </c>
      <c r="G52" s="489" t="s">
        <v>2363</v>
      </c>
      <c r="H52" s="489" t="s">
        <v>9327</v>
      </c>
      <c r="I52" s="523"/>
      <c r="J52" s="335"/>
      <c r="K52" s="336"/>
      <c r="L52" s="336"/>
      <c r="M52" s="336"/>
      <c r="N52" s="336"/>
      <c r="O52" s="523"/>
      <c r="P52" s="523"/>
      <c r="Q52" s="523"/>
      <c r="R52" s="523"/>
      <c r="S52" s="523"/>
      <c r="T52" s="523"/>
      <c r="U52" s="523"/>
      <c r="V52" s="523"/>
      <c r="W52" s="523"/>
      <c r="X52" s="523"/>
      <c r="Y52" s="523"/>
      <c r="Z52" s="523"/>
      <c r="AA52" s="523"/>
      <c r="AB52" s="523"/>
    </row>
    <row r="53" spans="1:28" ht="16.5">
      <c r="A53" s="524">
        <f t="shared" si="0"/>
        <v>52</v>
      </c>
      <c r="B53" s="524" t="s">
        <v>10</v>
      </c>
      <c r="C53" s="527">
        <v>44320</v>
      </c>
      <c r="D53" s="489" t="s">
        <v>2360</v>
      </c>
      <c r="E53" s="949"/>
      <c r="F53" s="489" t="s">
        <v>2364</v>
      </c>
      <c r="G53" s="489" t="s">
        <v>78</v>
      </c>
      <c r="H53" s="489" t="s">
        <v>9327</v>
      </c>
      <c r="I53" s="523"/>
      <c r="J53" s="335"/>
      <c r="K53" s="336"/>
      <c r="L53" s="336"/>
      <c r="M53" s="336"/>
      <c r="N53" s="336"/>
      <c r="O53" s="523"/>
      <c r="P53" s="523"/>
      <c r="Q53" s="523"/>
      <c r="R53" s="523"/>
      <c r="S53" s="523"/>
      <c r="T53" s="523"/>
      <c r="U53" s="523"/>
      <c r="V53" s="523"/>
      <c r="W53" s="523"/>
      <c r="X53" s="523"/>
      <c r="Y53" s="523"/>
      <c r="Z53" s="523"/>
      <c r="AA53" s="523"/>
      <c r="AB53" s="523"/>
    </row>
    <row r="54" spans="1:28" ht="16.5">
      <c r="A54" s="524">
        <f t="shared" si="0"/>
        <v>53</v>
      </c>
      <c r="B54" s="524" t="s">
        <v>10</v>
      </c>
      <c r="C54" s="527">
        <v>44293</v>
      </c>
      <c r="D54" s="489" t="s">
        <v>2369</v>
      </c>
      <c r="E54" s="489" t="s">
        <v>2370</v>
      </c>
      <c r="F54" s="489" t="s">
        <v>2371</v>
      </c>
      <c r="G54" s="489" t="s">
        <v>78</v>
      </c>
      <c r="H54" s="489" t="s">
        <v>9327</v>
      </c>
      <c r="I54" s="523"/>
      <c r="J54" s="335"/>
      <c r="K54" s="336"/>
      <c r="L54" s="336"/>
      <c r="M54" s="336"/>
      <c r="N54" s="336"/>
      <c r="O54" s="523"/>
      <c r="P54" s="523"/>
      <c r="Q54" s="523"/>
      <c r="R54" s="523"/>
      <c r="S54" s="523"/>
      <c r="T54" s="523"/>
      <c r="U54" s="523"/>
      <c r="V54" s="523"/>
      <c r="W54" s="523"/>
      <c r="X54" s="523"/>
      <c r="Y54" s="523"/>
      <c r="Z54" s="523"/>
      <c r="AA54" s="523"/>
      <c r="AB54" s="523"/>
    </row>
    <row r="55" spans="1:28" ht="66">
      <c r="A55" s="524">
        <f t="shared" si="0"/>
        <v>54</v>
      </c>
      <c r="B55" s="524" t="s">
        <v>10</v>
      </c>
      <c r="C55" s="527">
        <v>44424</v>
      </c>
      <c r="D55" s="489" t="s">
        <v>2384</v>
      </c>
      <c r="E55" s="489" t="s">
        <v>2385</v>
      </c>
      <c r="F55" s="489" t="s">
        <v>2386</v>
      </c>
      <c r="G55" s="489" t="s">
        <v>78</v>
      </c>
      <c r="H55" s="489" t="s">
        <v>9327</v>
      </c>
      <c r="I55" s="523"/>
      <c r="J55" s="335"/>
      <c r="K55" s="336"/>
      <c r="L55" s="336"/>
      <c r="M55" s="336"/>
      <c r="N55" s="336"/>
      <c r="O55" s="523"/>
      <c r="P55" s="523"/>
      <c r="Q55" s="523"/>
      <c r="R55" s="523"/>
      <c r="S55" s="523"/>
      <c r="T55" s="523"/>
      <c r="U55" s="523"/>
      <c r="V55" s="523"/>
      <c r="W55" s="523"/>
      <c r="X55" s="523"/>
      <c r="Y55" s="523"/>
      <c r="Z55" s="523"/>
      <c r="AA55" s="523"/>
      <c r="AB55" s="523"/>
    </row>
    <row r="56" spans="1:28" ht="33">
      <c r="A56" s="524">
        <f t="shared" si="0"/>
        <v>55</v>
      </c>
      <c r="B56" s="524" t="s">
        <v>10</v>
      </c>
      <c r="C56" s="527">
        <v>44390</v>
      </c>
      <c r="D56" s="489" t="s">
        <v>2396</v>
      </c>
      <c r="E56" s="489" t="s">
        <v>2397</v>
      </c>
      <c r="F56" s="489" t="s">
        <v>2398</v>
      </c>
      <c r="G56" s="489" t="s">
        <v>78</v>
      </c>
      <c r="H56" s="489" t="s">
        <v>9327</v>
      </c>
      <c r="I56" s="523"/>
      <c r="J56" s="335"/>
      <c r="K56" s="336"/>
      <c r="L56" s="336"/>
      <c r="M56" s="336"/>
      <c r="N56" s="336"/>
      <c r="O56" s="523"/>
      <c r="P56" s="523"/>
      <c r="Q56" s="523"/>
      <c r="R56" s="523"/>
      <c r="S56" s="523"/>
      <c r="T56" s="523"/>
      <c r="U56" s="523"/>
      <c r="V56" s="523"/>
      <c r="W56" s="523"/>
      <c r="X56" s="523"/>
      <c r="Y56" s="523"/>
      <c r="Z56" s="523"/>
      <c r="AA56" s="523"/>
      <c r="AB56" s="523"/>
    </row>
    <row r="57" spans="1:28" ht="33">
      <c r="A57" s="524">
        <f t="shared" si="0"/>
        <v>56</v>
      </c>
      <c r="B57" s="524" t="s">
        <v>10</v>
      </c>
      <c r="C57" s="527">
        <v>44390</v>
      </c>
      <c r="D57" s="421" t="s">
        <v>2396</v>
      </c>
      <c r="E57" s="489" t="s">
        <v>2399</v>
      </c>
      <c r="F57" s="489" t="s">
        <v>2400</v>
      </c>
      <c r="G57" s="489" t="s">
        <v>78</v>
      </c>
      <c r="H57" s="489" t="s">
        <v>9327</v>
      </c>
      <c r="I57" s="523"/>
      <c r="J57" s="335"/>
      <c r="K57" s="336"/>
      <c r="L57" s="336"/>
      <c r="M57" s="336"/>
      <c r="N57" s="336"/>
      <c r="O57" s="523"/>
      <c r="P57" s="523"/>
      <c r="Q57" s="523"/>
      <c r="R57" s="523"/>
      <c r="S57" s="523"/>
      <c r="T57" s="523"/>
      <c r="U57" s="523"/>
      <c r="V57" s="523"/>
      <c r="W57" s="523"/>
      <c r="X57" s="523"/>
      <c r="Y57" s="523"/>
      <c r="Z57" s="523"/>
      <c r="AA57" s="523"/>
      <c r="AB57" s="523"/>
    </row>
    <row r="58" spans="1:28" ht="82.5">
      <c r="A58" s="524">
        <f t="shared" si="0"/>
        <v>57</v>
      </c>
      <c r="B58" s="524" t="s">
        <v>10</v>
      </c>
      <c r="C58" s="527">
        <v>44390</v>
      </c>
      <c r="D58" s="421" t="s">
        <v>2396</v>
      </c>
      <c r="E58" s="489" t="s">
        <v>2401</v>
      </c>
      <c r="F58" s="489" t="s">
        <v>2402</v>
      </c>
      <c r="G58" s="489" t="s">
        <v>78</v>
      </c>
      <c r="H58" s="489" t="s">
        <v>9327</v>
      </c>
      <c r="I58" s="523"/>
      <c r="J58" s="335"/>
      <c r="K58" s="336"/>
      <c r="L58" s="336"/>
      <c r="M58" s="336"/>
      <c r="N58" s="336"/>
      <c r="O58" s="523"/>
      <c r="P58" s="523"/>
      <c r="Q58" s="523"/>
      <c r="R58" s="523"/>
      <c r="S58" s="523"/>
      <c r="T58" s="523"/>
      <c r="U58" s="523"/>
      <c r="V58" s="523"/>
      <c r="W58" s="523"/>
      <c r="X58" s="523"/>
      <c r="Y58" s="523"/>
      <c r="Z58" s="523"/>
      <c r="AA58" s="523"/>
      <c r="AB58" s="523"/>
    </row>
    <row r="59" spans="1:28" ht="33">
      <c r="A59" s="524">
        <f t="shared" si="0"/>
        <v>58</v>
      </c>
      <c r="B59" s="524" t="s">
        <v>10</v>
      </c>
      <c r="C59" s="527">
        <v>44474</v>
      </c>
      <c r="D59" s="489" t="s">
        <v>9392</v>
      </c>
      <c r="E59" s="489" t="s">
        <v>2408</v>
      </c>
      <c r="F59" s="489" t="s">
        <v>2409</v>
      </c>
      <c r="G59" s="489" t="s">
        <v>78</v>
      </c>
      <c r="H59" s="489" t="s">
        <v>9327</v>
      </c>
      <c r="I59" s="523"/>
      <c r="J59" s="335"/>
      <c r="K59" s="336"/>
      <c r="L59" s="336"/>
      <c r="M59" s="336"/>
      <c r="N59" s="336"/>
      <c r="O59" s="523"/>
      <c r="P59" s="523"/>
      <c r="Q59" s="523"/>
      <c r="R59" s="523"/>
      <c r="S59" s="523"/>
      <c r="T59" s="523"/>
      <c r="U59" s="523"/>
      <c r="V59" s="523"/>
      <c r="W59" s="523"/>
      <c r="X59" s="523"/>
      <c r="Y59" s="523"/>
      <c r="Z59" s="523"/>
      <c r="AA59" s="523"/>
      <c r="AB59" s="523"/>
    </row>
    <row r="60" spans="1:28" ht="49.5">
      <c r="A60" s="524">
        <f t="shared" si="0"/>
        <v>59</v>
      </c>
      <c r="B60" s="524" t="s">
        <v>10</v>
      </c>
      <c r="C60" s="527">
        <v>44440</v>
      </c>
      <c r="D60" s="489" t="s">
        <v>2428</v>
      </c>
      <c r="E60" s="489" t="s">
        <v>2429</v>
      </c>
      <c r="F60" s="489" t="s">
        <v>2430</v>
      </c>
      <c r="G60" s="489" t="s">
        <v>78</v>
      </c>
      <c r="H60" s="489" t="s">
        <v>9327</v>
      </c>
      <c r="I60" s="523"/>
      <c r="J60" s="335"/>
      <c r="K60" s="336"/>
      <c r="L60" s="336"/>
      <c r="M60" s="336"/>
      <c r="N60" s="336"/>
      <c r="O60" s="523"/>
      <c r="P60" s="523"/>
      <c r="Q60" s="523"/>
      <c r="R60" s="523"/>
      <c r="S60" s="523"/>
      <c r="T60" s="523"/>
      <c r="U60" s="523"/>
      <c r="V60" s="523"/>
      <c r="W60" s="523"/>
      <c r="X60" s="523"/>
      <c r="Y60" s="523"/>
      <c r="Z60" s="523"/>
      <c r="AA60" s="523"/>
      <c r="AB60" s="523"/>
    </row>
    <row r="61" spans="1:28" ht="33">
      <c r="A61" s="524">
        <f t="shared" si="0"/>
        <v>60</v>
      </c>
      <c r="B61" s="524" t="s">
        <v>10</v>
      </c>
      <c r="C61" s="527">
        <v>44440</v>
      </c>
      <c r="D61" s="489" t="s">
        <v>2431</v>
      </c>
      <c r="E61" s="489" t="s">
        <v>2432</v>
      </c>
      <c r="F61" s="489" t="s">
        <v>2433</v>
      </c>
      <c r="G61" s="489" t="s">
        <v>78</v>
      </c>
      <c r="H61" s="489" t="s">
        <v>9327</v>
      </c>
      <c r="I61" s="523"/>
      <c r="J61" s="335"/>
      <c r="K61" s="336"/>
      <c r="L61" s="336"/>
      <c r="M61" s="336"/>
      <c r="N61" s="336"/>
      <c r="O61" s="523"/>
      <c r="P61" s="523"/>
      <c r="Q61" s="523"/>
      <c r="R61" s="523"/>
      <c r="S61" s="523"/>
      <c r="T61" s="523"/>
      <c r="U61" s="523"/>
      <c r="V61" s="523"/>
      <c r="W61" s="523"/>
      <c r="X61" s="523"/>
      <c r="Y61" s="523"/>
      <c r="Z61" s="523"/>
      <c r="AA61" s="523"/>
      <c r="AB61" s="523"/>
    </row>
    <row r="62" spans="1:28" ht="66">
      <c r="A62" s="524">
        <f t="shared" si="0"/>
        <v>61</v>
      </c>
      <c r="B62" s="524" t="s">
        <v>10</v>
      </c>
      <c r="C62" s="527">
        <v>44358</v>
      </c>
      <c r="D62" s="489" t="s">
        <v>2441</v>
      </c>
      <c r="E62" s="489" t="s">
        <v>2442</v>
      </c>
      <c r="F62" s="489" t="s">
        <v>2443</v>
      </c>
      <c r="G62" s="489" t="s">
        <v>78</v>
      </c>
      <c r="H62" s="489" t="s">
        <v>9327</v>
      </c>
      <c r="I62" s="523"/>
      <c r="J62" s="335"/>
      <c r="K62" s="336"/>
      <c r="L62" s="336"/>
      <c r="M62" s="336"/>
      <c r="N62" s="336"/>
      <c r="O62" s="523"/>
      <c r="P62" s="523"/>
      <c r="Q62" s="523"/>
      <c r="R62" s="523"/>
      <c r="S62" s="523"/>
      <c r="T62" s="523"/>
      <c r="U62" s="523"/>
      <c r="V62" s="523"/>
      <c r="W62" s="523"/>
      <c r="X62" s="523"/>
      <c r="Y62" s="523"/>
      <c r="Z62" s="523"/>
      <c r="AA62" s="523"/>
      <c r="AB62" s="523"/>
    </row>
    <row r="63" spans="1:28" ht="49.5">
      <c r="A63" s="524">
        <f t="shared" si="0"/>
        <v>62</v>
      </c>
      <c r="B63" s="524" t="s">
        <v>10</v>
      </c>
      <c r="C63" s="527">
        <v>44361</v>
      </c>
      <c r="D63" s="489" t="s">
        <v>2444</v>
      </c>
      <c r="E63" s="489" t="s">
        <v>2445</v>
      </c>
      <c r="F63" s="489" t="s">
        <v>2446</v>
      </c>
      <c r="G63" s="489" t="s">
        <v>78</v>
      </c>
      <c r="H63" s="489" t="s">
        <v>9327</v>
      </c>
      <c r="I63" s="523"/>
      <c r="J63" s="335"/>
      <c r="K63" s="336"/>
      <c r="L63" s="336"/>
      <c r="M63" s="336"/>
      <c r="N63" s="336"/>
      <c r="O63" s="523"/>
      <c r="P63" s="523"/>
      <c r="Q63" s="523"/>
      <c r="R63" s="523"/>
      <c r="S63" s="523"/>
      <c r="T63" s="523"/>
      <c r="U63" s="523"/>
      <c r="V63" s="523"/>
      <c r="W63" s="523"/>
      <c r="X63" s="523"/>
      <c r="Y63" s="523"/>
      <c r="Z63" s="523"/>
      <c r="AA63" s="523"/>
      <c r="AB63" s="523"/>
    </row>
    <row r="64" spans="1:28" ht="49.5">
      <c r="A64" s="524">
        <f t="shared" si="0"/>
        <v>63</v>
      </c>
      <c r="B64" s="524" t="s">
        <v>10</v>
      </c>
      <c r="C64" s="527">
        <v>44531</v>
      </c>
      <c r="D64" s="489" t="s">
        <v>2455</v>
      </c>
      <c r="E64" s="489" t="s">
        <v>2456</v>
      </c>
      <c r="F64" s="489" t="s">
        <v>2457</v>
      </c>
      <c r="G64" s="489" t="s">
        <v>78</v>
      </c>
      <c r="H64" s="489" t="s">
        <v>9327</v>
      </c>
      <c r="I64" s="523"/>
      <c r="J64" s="335"/>
      <c r="K64" s="336"/>
      <c r="L64" s="336"/>
      <c r="M64" s="336"/>
      <c r="N64" s="336"/>
      <c r="O64" s="523"/>
      <c r="P64" s="523"/>
      <c r="Q64" s="523"/>
      <c r="R64" s="523"/>
      <c r="S64" s="523"/>
      <c r="T64" s="523"/>
      <c r="U64" s="523"/>
      <c r="V64" s="523"/>
      <c r="W64" s="523"/>
      <c r="X64" s="523"/>
      <c r="Y64" s="523"/>
      <c r="Z64" s="523"/>
      <c r="AA64" s="523"/>
      <c r="AB64" s="523"/>
    </row>
    <row r="65" spans="1:28" ht="21" customHeight="1">
      <c r="A65" s="524">
        <f t="shared" si="0"/>
        <v>64</v>
      </c>
      <c r="B65" s="524" t="s">
        <v>10</v>
      </c>
      <c r="C65" s="527">
        <v>44348</v>
      </c>
      <c r="D65" s="489" t="s">
        <v>2360</v>
      </c>
      <c r="E65" s="489" t="s">
        <v>2472</v>
      </c>
      <c r="F65" s="489" t="s">
        <v>2473</v>
      </c>
      <c r="G65" s="489" t="s">
        <v>78</v>
      </c>
      <c r="H65" s="489" t="s">
        <v>9327</v>
      </c>
      <c r="I65" s="523"/>
      <c r="J65" s="335"/>
      <c r="K65" s="336"/>
      <c r="L65" s="336"/>
      <c r="M65" s="336"/>
      <c r="N65" s="336"/>
      <c r="O65" s="523"/>
      <c r="P65" s="523"/>
      <c r="Q65" s="523"/>
      <c r="R65" s="523"/>
      <c r="S65" s="523"/>
      <c r="T65" s="523"/>
      <c r="U65" s="523"/>
      <c r="V65" s="523"/>
      <c r="W65" s="523"/>
      <c r="X65" s="523"/>
      <c r="Y65" s="523"/>
      <c r="Z65" s="523"/>
      <c r="AA65" s="523"/>
      <c r="AB65" s="523"/>
    </row>
    <row r="66" spans="1:28" ht="33">
      <c r="A66" s="524">
        <f t="shared" si="0"/>
        <v>65</v>
      </c>
      <c r="B66" s="524" t="s">
        <v>10</v>
      </c>
      <c r="C66" s="527">
        <v>44552</v>
      </c>
      <c r="D66" s="489" t="s">
        <v>2482</v>
      </c>
      <c r="E66" s="489" t="s">
        <v>2483</v>
      </c>
      <c r="F66" s="489" t="s">
        <v>2484</v>
      </c>
      <c r="G66" s="489" t="s">
        <v>78</v>
      </c>
      <c r="H66" s="489" t="s">
        <v>9327</v>
      </c>
      <c r="I66" s="523"/>
      <c r="J66" s="335"/>
      <c r="K66" s="336"/>
      <c r="L66" s="336"/>
      <c r="M66" s="336"/>
      <c r="N66" s="336"/>
      <c r="O66" s="523"/>
      <c r="P66" s="523"/>
      <c r="Q66" s="523"/>
      <c r="R66" s="523"/>
      <c r="S66" s="523"/>
      <c r="T66" s="523"/>
      <c r="U66" s="523"/>
      <c r="V66" s="523"/>
      <c r="W66" s="523"/>
      <c r="X66" s="523"/>
      <c r="Y66" s="523"/>
      <c r="Z66" s="523"/>
      <c r="AA66" s="523"/>
      <c r="AB66" s="523"/>
    </row>
    <row r="67" spans="1:28" ht="33">
      <c r="A67" s="524">
        <f t="shared" si="0"/>
        <v>66</v>
      </c>
      <c r="B67" s="524" t="s">
        <v>10</v>
      </c>
      <c r="C67" s="527">
        <v>44364</v>
      </c>
      <c r="D67" s="489" t="s">
        <v>2497</v>
      </c>
      <c r="E67" s="489" t="s">
        <v>2498</v>
      </c>
      <c r="F67" s="489" t="s">
        <v>2228</v>
      </c>
      <c r="G67" s="489" t="s">
        <v>78</v>
      </c>
      <c r="H67" s="489" t="s">
        <v>9327</v>
      </c>
      <c r="I67" s="523"/>
      <c r="J67" s="335"/>
      <c r="K67" s="336"/>
      <c r="L67" s="336"/>
      <c r="M67" s="336"/>
      <c r="N67" s="336"/>
      <c r="O67" s="523"/>
      <c r="P67" s="523"/>
      <c r="Q67" s="523"/>
      <c r="R67" s="523"/>
      <c r="S67" s="523"/>
      <c r="T67" s="523"/>
      <c r="U67" s="523"/>
      <c r="V67" s="523"/>
      <c r="W67" s="523"/>
      <c r="X67" s="523"/>
      <c r="Y67" s="523"/>
      <c r="Z67" s="523"/>
      <c r="AA67" s="523"/>
      <c r="AB67" s="523"/>
    </row>
    <row r="68" spans="1:28" ht="49.5">
      <c r="A68" s="524">
        <f t="shared" si="0"/>
        <v>67</v>
      </c>
      <c r="B68" s="524" t="s">
        <v>10</v>
      </c>
      <c r="C68" s="527">
        <v>44606</v>
      </c>
      <c r="D68" s="489" t="s">
        <v>9393</v>
      </c>
      <c r="E68" s="489" t="s">
        <v>2500</v>
      </c>
      <c r="F68" s="489" t="s">
        <v>2501</v>
      </c>
      <c r="G68" s="489" t="s">
        <v>78</v>
      </c>
      <c r="H68" s="489" t="s">
        <v>9327</v>
      </c>
      <c r="I68" s="523"/>
      <c r="J68" s="335"/>
      <c r="K68" s="336"/>
      <c r="L68" s="336"/>
      <c r="M68" s="336"/>
      <c r="N68" s="336"/>
      <c r="O68" s="523"/>
      <c r="P68" s="523"/>
      <c r="Q68" s="523"/>
      <c r="R68" s="523"/>
      <c r="S68" s="523"/>
      <c r="T68" s="523"/>
      <c r="U68" s="523"/>
      <c r="V68" s="523"/>
      <c r="W68" s="523"/>
      <c r="X68" s="523"/>
      <c r="Y68" s="523"/>
      <c r="Z68" s="523"/>
      <c r="AA68" s="523"/>
      <c r="AB68" s="523"/>
    </row>
    <row r="69" spans="1:28" ht="49.5">
      <c r="A69" s="524">
        <f t="shared" si="0"/>
        <v>68</v>
      </c>
      <c r="B69" s="524" t="s">
        <v>10</v>
      </c>
      <c r="C69" s="527">
        <v>44586</v>
      </c>
      <c r="D69" s="489" t="s">
        <v>2566</v>
      </c>
      <c r="E69" s="489" t="s">
        <v>2567</v>
      </c>
      <c r="F69" s="489" t="s">
        <v>2568</v>
      </c>
      <c r="G69" s="489" t="s">
        <v>9394</v>
      </c>
      <c r="H69" s="489" t="s">
        <v>889</v>
      </c>
      <c r="I69" s="523"/>
      <c r="J69" s="335"/>
      <c r="K69" s="336"/>
      <c r="L69" s="336"/>
      <c r="M69" s="336"/>
      <c r="N69" s="336"/>
      <c r="O69" s="523"/>
      <c r="P69" s="523"/>
      <c r="Q69" s="523"/>
      <c r="R69" s="523"/>
      <c r="S69" s="523"/>
      <c r="T69" s="523"/>
      <c r="U69" s="523"/>
      <c r="V69" s="523"/>
      <c r="W69" s="523"/>
      <c r="X69" s="523"/>
      <c r="Y69" s="523"/>
      <c r="Z69" s="523"/>
      <c r="AA69" s="523"/>
      <c r="AB69" s="523"/>
    </row>
    <row r="70" spans="1:28" ht="33">
      <c r="A70" s="524">
        <f t="shared" si="0"/>
        <v>69</v>
      </c>
      <c r="B70" s="524" t="s">
        <v>11</v>
      </c>
      <c r="C70" s="532">
        <v>2016</v>
      </c>
      <c r="D70" s="429" t="s">
        <v>586</v>
      </c>
      <c r="E70" s="429" t="s">
        <v>2867</v>
      </c>
      <c r="F70" s="429" t="s">
        <v>2868</v>
      </c>
      <c r="G70" s="429"/>
      <c r="H70" s="489" t="s">
        <v>889</v>
      </c>
      <c r="I70" s="523"/>
      <c r="J70" s="335"/>
      <c r="K70" s="336"/>
      <c r="L70" s="336"/>
      <c r="M70" s="336"/>
      <c r="N70" s="336"/>
      <c r="O70" s="523"/>
      <c r="P70" s="523"/>
      <c r="Q70" s="523"/>
      <c r="R70" s="523"/>
      <c r="S70" s="523"/>
      <c r="T70" s="523"/>
      <c r="U70" s="523"/>
      <c r="V70" s="523"/>
      <c r="W70" s="523"/>
      <c r="X70" s="523"/>
      <c r="Y70" s="523"/>
      <c r="Z70" s="523"/>
      <c r="AA70" s="523"/>
      <c r="AB70" s="523"/>
    </row>
    <row r="71" spans="1:28" ht="33">
      <c r="A71" s="524">
        <f t="shared" si="0"/>
        <v>70</v>
      </c>
      <c r="B71" s="524" t="s">
        <v>11</v>
      </c>
      <c r="C71" s="532">
        <v>2016</v>
      </c>
      <c r="D71" s="429" t="s">
        <v>586</v>
      </c>
      <c r="E71" s="429" t="s">
        <v>2885</v>
      </c>
      <c r="F71" s="429" t="s">
        <v>2886</v>
      </c>
      <c r="G71" s="429"/>
      <c r="H71" s="489" t="s">
        <v>889</v>
      </c>
      <c r="I71" s="523"/>
      <c r="J71" s="335"/>
      <c r="K71" s="336"/>
      <c r="L71" s="336"/>
      <c r="M71" s="336"/>
      <c r="N71" s="336"/>
      <c r="O71" s="523"/>
      <c r="P71" s="523"/>
      <c r="Q71" s="523"/>
      <c r="R71" s="523"/>
      <c r="S71" s="523"/>
      <c r="T71" s="523"/>
      <c r="U71" s="523"/>
      <c r="V71" s="523"/>
      <c r="W71" s="523"/>
      <c r="X71" s="523"/>
      <c r="Y71" s="523"/>
      <c r="Z71" s="523"/>
      <c r="AA71" s="523"/>
      <c r="AB71" s="523"/>
    </row>
    <row r="72" spans="1:28" ht="33">
      <c r="A72" s="524">
        <f t="shared" si="0"/>
        <v>71</v>
      </c>
      <c r="B72" s="524" t="s">
        <v>11</v>
      </c>
      <c r="C72" s="532">
        <v>2016</v>
      </c>
      <c r="D72" s="429" t="s">
        <v>586</v>
      </c>
      <c r="E72" s="429" t="s">
        <v>2887</v>
      </c>
      <c r="F72" s="429" t="s">
        <v>2888</v>
      </c>
      <c r="G72" s="429"/>
      <c r="H72" s="489" t="s">
        <v>889</v>
      </c>
      <c r="I72" s="523"/>
      <c r="J72" s="335"/>
      <c r="K72" s="336"/>
      <c r="L72" s="336"/>
      <c r="M72" s="336"/>
      <c r="N72" s="336"/>
      <c r="O72" s="523"/>
      <c r="P72" s="523"/>
      <c r="Q72" s="523"/>
      <c r="R72" s="523"/>
      <c r="S72" s="523"/>
      <c r="T72" s="523"/>
      <c r="U72" s="523"/>
      <c r="V72" s="523"/>
      <c r="W72" s="523"/>
      <c r="X72" s="523"/>
      <c r="Y72" s="523"/>
      <c r="Z72" s="523"/>
      <c r="AA72" s="523"/>
      <c r="AB72" s="523"/>
    </row>
    <row r="73" spans="1:28" ht="16.5">
      <c r="A73" s="524">
        <f t="shared" si="0"/>
        <v>72</v>
      </c>
      <c r="B73" s="524" t="s">
        <v>11</v>
      </c>
      <c r="C73" s="532">
        <v>2017</v>
      </c>
      <c r="D73" s="429" t="s">
        <v>586</v>
      </c>
      <c r="E73" s="429" t="s">
        <v>2899</v>
      </c>
      <c r="F73" s="429" t="s">
        <v>2900</v>
      </c>
      <c r="G73" s="429"/>
      <c r="H73" s="489" t="s">
        <v>889</v>
      </c>
      <c r="I73" s="523"/>
      <c r="J73" s="335"/>
      <c r="K73" s="336"/>
      <c r="L73" s="336"/>
      <c r="M73" s="336"/>
      <c r="N73" s="336"/>
      <c r="O73" s="523"/>
      <c r="P73" s="523"/>
      <c r="Q73" s="523"/>
      <c r="R73" s="523"/>
      <c r="S73" s="523"/>
      <c r="T73" s="523"/>
      <c r="U73" s="523"/>
      <c r="V73" s="523"/>
      <c r="W73" s="523"/>
      <c r="X73" s="523"/>
      <c r="Y73" s="523"/>
      <c r="Z73" s="523"/>
      <c r="AA73" s="523"/>
      <c r="AB73" s="523"/>
    </row>
    <row r="74" spans="1:28" ht="49.5">
      <c r="A74" s="524">
        <f t="shared" si="0"/>
        <v>73</v>
      </c>
      <c r="B74" s="524" t="s">
        <v>11</v>
      </c>
      <c r="C74" s="532">
        <v>2017</v>
      </c>
      <c r="D74" s="429" t="s">
        <v>586</v>
      </c>
      <c r="E74" s="429" t="s">
        <v>2909</v>
      </c>
      <c r="F74" s="429" t="s">
        <v>2910</v>
      </c>
      <c r="G74" s="429"/>
      <c r="H74" s="489" t="s">
        <v>889</v>
      </c>
      <c r="I74" s="523"/>
      <c r="J74" s="335"/>
      <c r="K74" s="336"/>
      <c r="L74" s="336"/>
      <c r="M74" s="336"/>
      <c r="N74" s="336"/>
      <c r="O74" s="523"/>
      <c r="P74" s="523"/>
      <c r="Q74" s="523"/>
      <c r="R74" s="523"/>
      <c r="S74" s="523"/>
      <c r="T74" s="523"/>
      <c r="U74" s="523"/>
      <c r="V74" s="523"/>
      <c r="W74" s="523"/>
      <c r="X74" s="523"/>
      <c r="Y74" s="523"/>
      <c r="Z74" s="523"/>
      <c r="AA74" s="523"/>
      <c r="AB74" s="523"/>
    </row>
    <row r="75" spans="1:28" ht="82.5">
      <c r="A75" s="524">
        <f t="shared" si="0"/>
        <v>74</v>
      </c>
      <c r="B75" s="524" t="s">
        <v>11</v>
      </c>
      <c r="C75" s="532">
        <v>2024</v>
      </c>
      <c r="D75" s="429" t="s">
        <v>2981</v>
      </c>
      <c r="E75" s="429" t="s">
        <v>9395</v>
      </c>
      <c r="F75" s="429" t="s">
        <v>9396</v>
      </c>
      <c r="G75" s="429" t="s">
        <v>2984</v>
      </c>
      <c r="H75" s="489" t="s">
        <v>9325</v>
      </c>
      <c r="I75" s="523"/>
      <c r="J75" s="335"/>
      <c r="K75" s="336"/>
      <c r="L75" s="336"/>
      <c r="M75" s="336"/>
      <c r="N75" s="336"/>
      <c r="O75" s="523"/>
      <c r="P75" s="523"/>
      <c r="Q75" s="523"/>
      <c r="R75" s="523"/>
      <c r="S75" s="523"/>
      <c r="T75" s="523"/>
      <c r="U75" s="523"/>
      <c r="V75" s="523"/>
      <c r="W75" s="523"/>
      <c r="X75" s="523"/>
      <c r="Y75" s="523"/>
      <c r="Z75" s="523"/>
      <c r="AA75" s="523"/>
      <c r="AB75" s="523"/>
    </row>
    <row r="76" spans="1:28" ht="49.5">
      <c r="A76" s="524">
        <f t="shared" si="0"/>
        <v>75</v>
      </c>
      <c r="B76" s="524" t="s">
        <v>11</v>
      </c>
      <c r="C76" s="532">
        <v>2024</v>
      </c>
      <c r="D76" s="429" t="s">
        <v>2981</v>
      </c>
      <c r="E76" s="429" t="s">
        <v>9397</v>
      </c>
      <c r="F76" s="429" t="s">
        <v>9398</v>
      </c>
      <c r="G76" s="429" t="s">
        <v>2997</v>
      </c>
      <c r="H76" s="489" t="s">
        <v>9327</v>
      </c>
      <c r="I76" s="523"/>
      <c r="J76" s="335"/>
      <c r="K76" s="336"/>
      <c r="L76" s="336"/>
      <c r="M76" s="336"/>
      <c r="N76" s="336"/>
      <c r="O76" s="523"/>
      <c r="P76" s="523"/>
      <c r="Q76" s="523"/>
      <c r="R76" s="523"/>
      <c r="S76" s="523"/>
      <c r="T76" s="523"/>
      <c r="U76" s="523"/>
      <c r="V76" s="523"/>
      <c r="W76" s="523"/>
      <c r="X76" s="523"/>
      <c r="Y76" s="523"/>
      <c r="Z76" s="523"/>
      <c r="AA76" s="523"/>
      <c r="AB76" s="523"/>
    </row>
    <row r="77" spans="1:28" ht="49.5">
      <c r="A77" s="524">
        <f t="shared" si="0"/>
        <v>76</v>
      </c>
      <c r="B77" s="524" t="s">
        <v>11</v>
      </c>
      <c r="C77" s="532">
        <v>2024</v>
      </c>
      <c r="D77" s="429" t="s">
        <v>9399</v>
      </c>
      <c r="E77" s="429" t="s">
        <v>2999</v>
      </c>
      <c r="F77" s="429" t="s">
        <v>3000</v>
      </c>
      <c r="G77" s="429" t="s">
        <v>3001</v>
      </c>
      <c r="H77" s="489" t="s">
        <v>9327</v>
      </c>
      <c r="I77" s="523"/>
      <c r="J77" s="335"/>
      <c r="K77" s="336"/>
      <c r="L77" s="336"/>
      <c r="M77" s="336"/>
      <c r="N77" s="336"/>
      <c r="O77" s="523"/>
      <c r="P77" s="523"/>
      <c r="Q77" s="523"/>
      <c r="R77" s="523"/>
      <c r="S77" s="523"/>
      <c r="T77" s="523"/>
      <c r="U77" s="523"/>
      <c r="V77" s="523"/>
      <c r="W77" s="523"/>
      <c r="X77" s="523"/>
      <c r="Y77" s="523"/>
      <c r="Z77" s="523"/>
      <c r="AA77" s="523"/>
      <c r="AB77" s="523"/>
    </row>
    <row r="78" spans="1:28" ht="49.5">
      <c r="A78" s="524">
        <f t="shared" si="0"/>
        <v>77</v>
      </c>
      <c r="B78" s="524" t="s">
        <v>11</v>
      </c>
      <c r="C78" s="532">
        <v>2024</v>
      </c>
      <c r="D78" s="429" t="s">
        <v>9399</v>
      </c>
      <c r="E78" s="429" t="s">
        <v>3002</v>
      </c>
      <c r="F78" s="429" t="s">
        <v>3003</v>
      </c>
      <c r="G78" s="429" t="s">
        <v>3004</v>
      </c>
      <c r="H78" s="489" t="s">
        <v>9327</v>
      </c>
      <c r="I78" s="523"/>
      <c r="J78" s="335"/>
      <c r="K78" s="336"/>
      <c r="L78" s="336"/>
      <c r="M78" s="336"/>
      <c r="N78" s="336"/>
      <c r="O78" s="523"/>
      <c r="P78" s="523"/>
      <c r="Q78" s="523"/>
      <c r="R78" s="523"/>
      <c r="S78" s="523"/>
      <c r="T78" s="523"/>
      <c r="U78" s="523"/>
      <c r="V78" s="523"/>
      <c r="W78" s="523"/>
      <c r="X78" s="523"/>
      <c r="Y78" s="523"/>
      <c r="Z78" s="523"/>
      <c r="AA78" s="523"/>
      <c r="AB78" s="523"/>
    </row>
    <row r="79" spans="1:28" ht="49.5">
      <c r="A79" s="524">
        <f t="shared" si="0"/>
        <v>78</v>
      </c>
      <c r="B79" s="524" t="s">
        <v>11</v>
      </c>
      <c r="C79" s="532">
        <v>2024</v>
      </c>
      <c r="D79" s="429" t="s">
        <v>9400</v>
      </c>
      <c r="E79" s="429" t="s">
        <v>9401</v>
      </c>
      <c r="F79" s="429" t="s">
        <v>9402</v>
      </c>
      <c r="G79" s="429" t="s">
        <v>3008</v>
      </c>
      <c r="H79" s="489" t="s">
        <v>9327</v>
      </c>
      <c r="I79" s="523"/>
      <c r="J79" s="335"/>
      <c r="K79" s="336"/>
      <c r="L79" s="336"/>
      <c r="M79" s="336"/>
      <c r="N79" s="336"/>
      <c r="O79" s="523"/>
      <c r="P79" s="523"/>
      <c r="Q79" s="523"/>
      <c r="R79" s="523"/>
      <c r="S79" s="523"/>
      <c r="T79" s="523"/>
      <c r="U79" s="523"/>
      <c r="V79" s="523"/>
      <c r="W79" s="523"/>
      <c r="X79" s="523"/>
      <c r="Y79" s="523"/>
      <c r="Z79" s="523"/>
      <c r="AA79" s="523"/>
      <c r="AB79" s="523"/>
    </row>
    <row r="80" spans="1:28" ht="49.5">
      <c r="A80" s="524">
        <f t="shared" si="0"/>
        <v>79</v>
      </c>
      <c r="B80" s="524" t="s">
        <v>11</v>
      </c>
      <c r="C80" s="532">
        <v>2024</v>
      </c>
      <c r="D80" s="429" t="s">
        <v>2981</v>
      </c>
      <c r="E80" s="429" t="s">
        <v>3016</v>
      </c>
      <c r="F80" s="429" t="s">
        <v>9403</v>
      </c>
      <c r="G80" s="429" t="s">
        <v>3018</v>
      </c>
      <c r="H80" s="489" t="s">
        <v>9327</v>
      </c>
      <c r="I80" s="523"/>
      <c r="J80" s="335"/>
      <c r="K80" s="336"/>
      <c r="L80" s="336"/>
      <c r="M80" s="336"/>
      <c r="N80" s="336"/>
      <c r="O80" s="523"/>
      <c r="P80" s="523"/>
      <c r="Q80" s="523"/>
      <c r="R80" s="523"/>
      <c r="S80" s="523"/>
      <c r="T80" s="523"/>
      <c r="U80" s="523"/>
      <c r="V80" s="523"/>
      <c r="W80" s="523"/>
      <c r="X80" s="523"/>
      <c r="Y80" s="523"/>
      <c r="Z80" s="523"/>
      <c r="AA80" s="523"/>
      <c r="AB80" s="523"/>
    </row>
    <row r="81" spans="1:28" ht="66">
      <c r="A81" s="524">
        <f t="shared" si="0"/>
        <v>80</v>
      </c>
      <c r="B81" s="524" t="s">
        <v>11</v>
      </c>
      <c r="C81" s="532">
        <v>2024</v>
      </c>
      <c r="D81" s="429" t="s">
        <v>9404</v>
      </c>
      <c r="E81" s="429" t="s">
        <v>9405</v>
      </c>
      <c r="F81" s="429" t="s">
        <v>9406</v>
      </c>
      <c r="G81" s="429" t="s">
        <v>3022</v>
      </c>
      <c r="H81" s="489" t="s">
        <v>9327</v>
      </c>
      <c r="I81" s="523"/>
      <c r="J81" s="335"/>
      <c r="K81" s="336"/>
      <c r="L81" s="336"/>
      <c r="M81" s="336"/>
      <c r="N81" s="336"/>
      <c r="O81" s="523"/>
      <c r="P81" s="523"/>
      <c r="Q81" s="523"/>
      <c r="R81" s="523"/>
      <c r="S81" s="523"/>
      <c r="T81" s="523"/>
      <c r="U81" s="523"/>
      <c r="V81" s="523"/>
      <c r="W81" s="523"/>
      <c r="X81" s="523"/>
      <c r="Y81" s="523"/>
      <c r="Z81" s="523"/>
      <c r="AA81" s="523"/>
      <c r="AB81" s="523"/>
    </row>
    <row r="82" spans="1:28" ht="49.5">
      <c r="A82" s="524">
        <f t="shared" si="0"/>
        <v>81</v>
      </c>
      <c r="B82" s="524" t="s">
        <v>11</v>
      </c>
      <c r="C82" s="532">
        <v>2025</v>
      </c>
      <c r="D82" s="429" t="s">
        <v>9407</v>
      </c>
      <c r="E82" s="429" t="s">
        <v>9408</v>
      </c>
      <c r="F82" s="429" t="s">
        <v>9409</v>
      </c>
      <c r="G82" s="429" t="s">
        <v>3043</v>
      </c>
      <c r="H82" s="489" t="s">
        <v>9327</v>
      </c>
      <c r="I82" s="523"/>
      <c r="J82" s="335"/>
      <c r="K82" s="336"/>
      <c r="L82" s="336"/>
      <c r="M82" s="336"/>
      <c r="N82" s="336"/>
      <c r="O82" s="523"/>
      <c r="P82" s="523"/>
      <c r="Q82" s="523"/>
      <c r="R82" s="523"/>
      <c r="S82" s="523"/>
      <c r="T82" s="523"/>
      <c r="U82" s="523"/>
      <c r="V82" s="523"/>
      <c r="W82" s="523"/>
      <c r="X82" s="523"/>
      <c r="Y82" s="523"/>
      <c r="Z82" s="523"/>
      <c r="AA82" s="523"/>
      <c r="AB82" s="523"/>
    </row>
    <row r="83" spans="1:28" ht="33">
      <c r="A83" s="524">
        <f t="shared" si="0"/>
        <v>82</v>
      </c>
      <c r="B83" s="531" t="s">
        <v>12</v>
      </c>
      <c r="C83" s="532">
        <v>2022</v>
      </c>
      <c r="D83" s="429" t="s">
        <v>3706</v>
      </c>
      <c r="E83" s="429" t="s">
        <v>9410</v>
      </c>
      <c r="F83" s="429" t="s">
        <v>3634</v>
      </c>
      <c r="G83" s="429" t="s">
        <v>9411</v>
      </c>
      <c r="H83" s="489" t="s">
        <v>9325</v>
      </c>
      <c r="I83" s="523"/>
      <c r="J83" s="335"/>
      <c r="K83" s="336"/>
      <c r="L83" s="336"/>
      <c r="M83" s="336"/>
      <c r="N83" s="336"/>
      <c r="O83" s="523"/>
      <c r="P83" s="523"/>
      <c r="Q83" s="523"/>
      <c r="R83" s="523"/>
      <c r="S83" s="523"/>
      <c r="T83" s="523"/>
      <c r="U83" s="523"/>
      <c r="V83" s="523"/>
      <c r="W83" s="523"/>
      <c r="X83" s="523"/>
      <c r="Y83" s="523"/>
      <c r="Z83" s="523"/>
      <c r="AA83" s="523"/>
      <c r="AB83" s="523"/>
    </row>
    <row r="84" spans="1:28" ht="16.5">
      <c r="A84" s="524">
        <f t="shared" si="0"/>
        <v>83</v>
      </c>
      <c r="B84" s="531" t="s">
        <v>12</v>
      </c>
      <c r="C84" s="532">
        <v>2022</v>
      </c>
      <c r="D84" s="416" t="s">
        <v>9412</v>
      </c>
      <c r="E84" s="429" t="s">
        <v>9413</v>
      </c>
      <c r="F84" s="429" t="s">
        <v>9414</v>
      </c>
      <c r="G84" s="429" t="s">
        <v>9415</v>
      </c>
      <c r="H84" s="489" t="s">
        <v>9327</v>
      </c>
      <c r="I84" s="523"/>
      <c r="J84" s="335"/>
      <c r="K84" s="336"/>
      <c r="L84" s="336"/>
      <c r="M84" s="336"/>
      <c r="N84" s="336"/>
      <c r="O84" s="523"/>
      <c r="P84" s="523"/>
      <c r="Q84" s="523"/>
      <c r="R84" s="523"/>
      <c r="S84" s="523"/>
      <c r="T84" s="523"/>
      <c r="U84" s="523"/>
      <c r="V84" s="523"/>
      <c r="W84" s="523"/>
      <c r="X84" s="523"/>
      <c r="Y84" s="523"/>
      <c r="Z84" s="523"/>
      <c r="AA84" s="523"/>
      <c r="AB84" s="523"/>
    </row>
    <row r="85" spans="1:28" ht="16.5">
      <c r="A85" s="524">
        <f t="shared" si="0"/>
        <v>84</v>
      </c>
      <c r="B85" s="531" t="s">
        <v>12</v>
      </c>
      <c r="C85" s="532">
        <v>2022</v>
      </c>
      <c r="D85" s="416" t="s">
        <v>9412</v>
      </c>
      <c r="E85" s="429" t="s">
        <v>9416</v>
      </c>
      <c r="F85" s="429" t="s">
        <v>9417</v>
      </c>
      <c r="G85" s="429" t="s">
        <v>9415</v>
      </c>
      <c r="H85" s="489" t="s">
        <v>9327</v>
      </c>
      <c r="I85" s="523"/>
      <c r="J85" s="335"/>
      <c r="K85" s="336"/>
      <c r="L85" s="336"/>
      <c r="M85" s="336"/>
      <c r="N85" s="336"/>
      <c r="O85" s="523"/>
      <c r="P85" s="523"/>
      <c r="Q85" s="523"/>
      <c r="R85" s="523"/>
      <c r="S85" s="523"/>
      <c r="T85" s="523"/>
      <c r="U85" s="523"/>
      <c r="V85" s="523"/>
      <c r="W85" s="523"/>
      <c r="X85" s="523"/>
      <c r="Y85" s="523"/>
      <c r="Z85" s="523"/>
      <c r="AA85" s="523"/>
      <c r="AB85" s="523"/>
    </row>
    <row r="86" spans="1:28" ht="16.5">
      <c r="A86" s="524">
        <f t="shared" si="0"/>
        <v>85</v>
      </c>
      <c r="B86" s="531" t="s">
        <v>12</v>
      </c>
      <c r="C86" s="532">
        <v>2022</v>
      </c>
      <c r="D86" s="429" t="s">
        <v>3706</v>
      </c>
      <c r="E86" s="429" t="s">
        <v>3707</v>
      </c>
      <c r="F86" s="429" t="s">
        <v>3708</v>
      </c>
      <c r="G86" s="429"/>
      <c r="H86" s="489" t="s">
        <v>9327</v>
      </c>
      <c r="I86" s="523"/>
      <c r="J86" s="335"/>
      <c r="K86" s="336"/>
      <c r="L86" s="336"/>
      <c r="M86" s="336"/>
      <c r="N86" s="336"/>
      <c r="O86" s="523"/>
      <c r="P86" s="523"/>
      <c r="Q86" s="523"/>
      <c r="R86" s="523"/>
      <c r="S86" s="523"/>
      <c r="T86" s="523"/>
      <c r="U86" s="523"/>
      <c r="V86" s="523"/>
      <c r="W86" s="523"/>
      <c r="X86" s="523"/>
      <c r="Y86" s="523"/>
      <c r="Z86" s="523"/>
      <c r="AA86" s="523"/>
      <c r="AB86" s="523"/>
    </row>
    <row r="87" spans="1:28" ht="66">
      <c r="A87" s="524">
        <f t="shared" si="0"/>
        <v>86</v>
      </c>
      <c r="B87" s="531" t="s">
        <v>12</v>
      </c>
      <c r="C87" s="532">
        <v>2022</v>
      </c>
      <c r="D87" s="429" t="s">
        <v>3711</v>
      </c>
      <c r="E87" s="429" t="s">
        <v>3712</v>
      </c>
      <c r="F87" s="429" t="s">
        <v>3713</v>
      </c>
      <c r="G87" s="429" t="s">
        <v>3714</v>
      </c>
      <c r="H87" s="489" t="s">
        <v>9325</v>
      </c>
      <c r="I87" s="523"/>
      <c r="J87" s="335"/>
      <c r="K87" s="336"/>
      <c r="L87" s="336"/>
      <c r="M87" s="336"/>
      <c r="N87" s="336"/>
      <c r="O87" s="523"/>
      <c r="P87" s="523"/>
      <c r="Q87" s="523"/>
      <c r="R87" s="523"/>
      <c r="S87" s="523"/>
      <c r="T87" s="523"/>
      <c r="U87" s="523"/>
      <c r="V87" s="523"/>
      <c r="W87" s="523"/>
      <c r="X87" s="523"/>
      <c r="Y87" s="523"/>
      <c r="Z87" s="523"/>
      <c r="AA87" s="523"/>
      <c r="AB87" s="523"/>
    </row>
    <row r="88" spans="1:28" ht="49.5">
      <c r="A88" s="524">
        <f t="shared" si="0"/>
        <v>87</v>
      </c>
      <c r="B88" s="531" t="s">
        <v>12</v>
      </c>
      <c r="C88" s="532">
        <v>2022</v>
      </c>
      <c r="D88" s="429" t="s">
        <v>3711</v>
      </c>
      <c r="E88" s="429" t="s">
        <v>3716</v>
      </c>
      <c r="F88" s="429" t="s">
        <v>3717</v>
      </c>
      <c r="G88" s="429" t="s">
        <v>3718</v>
      </c>
      <c r="H88" s="489" t="s">
        <v>9327</v>
      </c>
      <c r="I88" s="523"/>
      <c r="J88" s="335"/>
      <c r="K88" s="336"/>
      <c r="L88" s="336"/>
      <c r="M88" s="336"/>
      <c r="N88" s="336"/>
      <c r="O88" s="523"/>
      <c r="P88" s="523"/>
      <c r="Q88" s="523"/>
      <c r="R88" s="523"/>
      <c r="S88" s="523"/>
      <c r="T88" s="523"/>
      <c r="U88" s="523"/>
      <c r="V88" s="523"/>
      <c r="W88" s="523"/>
      <c r="X88" s="523"/>
      <c r="Y88" s="523"/>
      <c r="Z88" s="523"/>
      <c r="AA88" s="523"/>
      <c r="AB88" s="523"/>
    </row>
    <row r="89" spans="1:28" ht="49.5">
      <c r="A89" s="524">
        <f t="shared" si="0"/>
        <v>88</v>
      </c>
      <c r="B89" s="531" t="s">
        <v>12</v>
      </c>
      <c r="C89" s="532">
        <v>2022</v>
      </c>
      <c r="D89" s="429" t="s">
        <v>3711</v>
      </c>
      <c r="E89" s="429" t="s">
        <v>3720</v>
      </c>
      <c r="F89" s="429" t="s">
        <v>3721</v>
      </c>
      <c r="G89" s="429" t="s">
        <v>3718</v>
      </c>
      <c r="H89" s="489" t="s">
        <v>9327</v>
      </c>
      <c r="I89" s="523"/>
      <c r="J89" s="335"/>
      <c r="K89" s="336"/>
      <c r="L89" s="336"/>
      <c r="M89" s="336"/>
      <c r="N89" s="336"/>
      <c r="O89" s="523"/>
      <c r="P89" s="523"/>
      <c r="Q89" s="523"/>
      <c r="R89" s="523"/>
      <c r="S89" s="523"/>
      <c r="T89" s="523"/>
      <c r="U89" s="523"/>
      <c r="V89" s="523"/>
      <c r="W89" s="523"/>
      <c r="X89" s="523"/>
      <c r="Y89" s="523"/>
      <c r="Z89" s="523"/>
      <c r="AA89" s="523"/>
      <c r="AB89" s="523"/>
    </row>
    <row r="90" spans="1:28" ht="66">
      <c r="A90" s="524">
        <f t="shared" si="0"/>
        <v>89</v>
      </c>
      <c r="B90" s="531" t="s">
        <v>12</v>
      </c>
      <c r="C90" s="532">
        <v>2023</v>
      </c>
      <c r="D90" s="429" t="s">
        <v>3723</v>
      </c>
      <c r="E90" s="429" t="s">
        <v>3724</v>
      </c>
      <c r="F90" s="429" t="s">
        <v>3725</v>
      </c>
      <c r="G90" s="429" t="s">
        <v>9418</v>
      </c>
      <c r="H90" s="489" t="s">
        <v>889</v>
      </c>
      <c r="I90" s="523"/>
      <c r="J90" s="335"/>
      <c r="K90" s="336"/>
      <c r="L90" s="336"/>
      <c r="M90" s="336"/>
      <c r="N90" s="336"/>
      <c r="O90" s="523"/>
      <c r="P90" s="523"/>
      <c r="Q90" s="523"/>
      <c r="R90" s="523"/>
      <c r="S90" s="523"/>
      <c r="T90" s="523"/>
      <c r="U90" s="523"/>
      <c r="V90" s="523"/>
      <c r="W90" s="523"/>
      <c r="X90" s="523"/>
      <c r="Y90" s="523"/>
      <c r="Z90" s="523"/>
      <c r="AA90" s="523"/>
      <c r="AB90" s="523"/>
    </row>
    <row r="91" spans="1:28" ht="99">
      <c r="A91" s="524">
        <f t="shared" si="0"/>
        <v>90</v>
      </c>
      <c r="B91" s="531" t="s">
        <v>12</v>
      </c>
      <c r="C91" s="532">
        <v>2023</v>
      </c>
      <c r="D91" s="429" t="s">
        <v>3723</v>
      </c>
      <c r="E91" s="489" t="s">
        <v>3727</v>
      </c>
      <c r="F91" s="489" t="s">
        <v>3728</v>
      </c>
      <c r="G91" s="429" t="s">
        <v>9418</v>
      </c>
      <c r="H91" s="489" t="s">
        <v>9327</v>
      </c>
      <c r="I91" s="523"/>
      <c r="J91" s="335"/>
      <c r="K91" s="336"/>
      <c r="L91" s="336"/>
      <c r="M91" s="336"/>
      <c r="N91" s="336"/>
      <c r="O91" s="523"/>
      <c r="P91" s="523"/>
      <c r="Q91" s="523"/>
      <c r="R91" s="523"/>
      <c r="S91" s="523"/>
      <c r="T91" s="523"/>
      <c r="U91" s="523"/>
      <c r="V91" s="523"/>
      <c r="W91" s="523"/>
      <c r="X91" s="523"/>
      <c r="Y91" s="523"/>
      <c r="Z91" s="523"/>
      <c r="AA91" s="523"/>
      <c r="AB91" s="523"/>
    </row>
    <row r="92" spans="1:28" ht="132">
      <c r="A92" s="524">
        <f t="shared" si="0"/>
        <v>91</v>
      </c>
      <c r="B92" s="531" t="s">
        <v>12</v>
      </c>
      <c r="C92" s="532">
        <v>2023</v>
      </c>
      <c r="D92" s="429" t="s">
        <v>3723</v>
      </c>
      <c r="E92" s="489" t="s">
        <v>3730</v>
      </c>
      <c r="F92" s="489" t="s">
        <v>3731</v>
      </c>
      <c r="G92" s="429" t="s">
        <v>9418</v>
      </c>
      <c r="H92" s="489" t="s">
        <v>889</v>
      </c>
      <c r="I92" s="523"/>
      <c r="J92" s="335"/>
      <c r="K92" s="336"/>
      <c r="L92" s="336"/>
      <c r="M92" s="336"/>
      <c r="N92" s="336"/>
      <c r="O92" s="523"/>
      <c r="P92" s="523"/>
      <c r="Q92" s="523"/>
      <c r="R92" s="523"/>
      <c r="S92" s="523"/>
      <c r="T92" s="523"/>
      <c r="U92" s="523"/>
      <c r="V92" s="523"/>
      <c r="W92" s="523"/>
      <c r="X92" s="523"/>
      <c r="Y92" s="523"/>
      <c r="Z92" s="523"/>
      <c r="AA92" s="523"/>
      <c r="AB92" s="523"/>
    </row>
    <row r="93" spans="1:28" ht="33">
      <c r="A93" s="524">
        <f t="shared" si="0"/>
        <v>92</v>
      </c>
      <c r="B93" s="531" t="s">
        <v>12</v>
      </c>
      <c r="C93" s="532">
        <v>2023</v>
      </c>
      <c r="D93" s="429" t="s">
        <v>3723</v>
      </c>
      <c r="E93" s="489" t="s">
        <v>3733</v>
      </c>
      <c r="F93" s="489" t="s">
        <v>3734</v>
      </c>
      <c r="G93" s="429" t="s">
        <v>9418</v>
      </c>
      <c r="H93" s="489" t="s">
        <v>889</v>
      </c>
      <c r="I93" s="523"/>
      <c r="J93" s="335"/>
      <c r="K93" s="336"/>
      <c r="L93" s="336"/>
      <c r="M93" s="336"/>
      <c r="N93" s="336"/>
      <c r="O93" s="523"/>
      <c r="P93" s="523"/>
      <c r="Q93" s="523"/>
      <c r="R93" s="523"/>
      <c r="S93" s="523"/>
      <c r="T93" s="523"/>
      <c r="U93" s="523"/>
      <c r="V93" s="523"/>
      <c r="W93" s="523"/>
      <c r="X93" s="523"/>
      <c r="Y93" s="523"/>
      <c r="Z93" s="523"/>
      <c r="AA93" s="523"/>
      <c r="AB93" s="523"/>
    </row>
    <row r="94" spans="1:28" ht="49.5">
      <c r="A94" s="524">
        <f t="shared" si="0"/>
        <v>93</v>
      </c>
      <c r="B94" s="531" t="s">
        <v>12</v>
      </c>
      <c r="C94" s="532">
        <v>2023</v>
      </c>
      <c r="D94" s="429" t="s">
        <v>3723</v>
      </c>
      <c r="E94" s="433" t="s">
        <v>3736</v>
      </c>
      <c r="F94" s="433" t="s">
        <v>3737</v>
      </c>
      <c r="G94" s="429" t="s">
        <v>9418</v>
      </c>
      <c r="H94" s="489" t="s">
        <v>889</v>
      </c>
      <c r="I94" s="523"/>
      <c r="J94" s="335"/>
      <c r="K94" s="336"/>
      <c r="L94" s="336"/>
      <c r="M94" s="336"/>
      <c r="N94" s="336"/>
      <c r="O94" s="523"/>
      <c r="P94" s="523"/>
      <c r="Q94" s="523"/>
      <c r="R94" s="523"/>
      <c r="S94" s="523"/>
      <c r="T94" s="523"/>
      <c r="U94" s="523"/>
      <c r="V94" s="523"/>
      <c r="W94" s="523"/>
      <c r="X94" s="523"/>
      <c r="Y94" s="523"/>
      <c r="Z94" s="523"/>
      <c r="AA94" s="523"/>
      <c r="AB94" s="523"/>
    </row>
    <row r="95" spans="1:28" ht="49.5">
      <c r="A95" s="524">
        <f t="shared" si="0"/>
        <v>94</v>
      </c>
      <c r="B95" s="531" t="s">
        <v>12</v>
      </c>
      <c r="C95" s="532">
        <v>2023</v>
      </c>
      <c r="D95" s="429" t="s">
        <v>3723</v>
      </c>
      <c r="E95" s="433" t="s">
        <v>3739</v>
      </c>
      <c r="F95" s="433" t="s">
        <v>3740</v>
      </c>
      <c r="G95" s="429" t="s">
        <v>9418</v>
      </c>
      <c r="H95" s="489" t="s">
        <v>889</v>
      </c>
      <c r="I95" s="523"/>
      <c r="J95" s="335"/>
      <c r="K95" s="336"/>
      <c r="L95" s="336"/>
      <c r="M95" s="336"/>
      <c r="N95" s="336"/>
      <c r="O95" s="523"/>
      <c r="P95" s="523"/>
      <c r="Q95" s="523"/>
      <c r="R95" s="523"/>
      <c r="S95" s="523"/>
      <c r="T95" s="523"/>
      <c r="U95" s="523"/>
      <c r="V95" s="523"/>
      <c r="W95" s="523"/>
      <c r="X95" s="523"/>
      <c r="Y95" s="523"/>
      <c r="Z95" s="523"/>
      <c r="AA95" s="523"/>
      <c r="AB95" s="523"/>
    </row>
    <row r="96" spans="1:28" ht="33">
      <c r="A96" s="524">
        <f t="shared" si="0"/>
        <v>95</v>
      </c>
      <c r="B96" s="531" t="s">
        <v>12</v>
      </c>
      <c r="C96" s="532">
        <v>2023</v>
      </c>
      <c r="D96" s="429" t="s">
        <v>3723</v>
      </c>
      <c r="E96" s="433" t="s">
        <v>3742</v>
      </c>
      <c r="F96" s="433" t="s">
        <v>3743</v>
      </c>
      <c r="G96" s="429" t="s">
        <v>9418</v>
      </c>
      <c r="H96" s="489" t="s">
        <v>889</v>
      </c>
      <c r="I96" s="523"/>
      <c r="J96" s="335"/>
      <c r="K96" s="336"/>
      <c r="L96" s="336"/>
      <c r="M96" s="336"/>
      <c r="N96" s="336"/>
      <c r="O96" s="523"/>
      <c r="P96" s="523"/>
      <c r="Q96" s="523"/>
      <c r="R96" s="523"/>
      <c r="S96" s="523"/>
      <c r="T96" s="523"/>
      <c r="U96" s="523"/>
      <c r="V96" s="523"/>
      <c r="W96" s="523"/>
      <c r="X96" s="523"/>
      <c r="Y96" s="523"/>
      <c r="Z96" s="523"/>
      <c r="AA96" s="523"/>
      <c r="AB96" s="523"/>
    </row>
    <row r="97" spans="1:28" ht="33">
      <c r="A97" s="524">
        <f t="shared" si="0"/>
        <v>96</v>
      </c>
      <c r="B97" s="531" t="s">
        <v>12</v>
      </c>
      <c r="C97" s="532">
        <v>2023</v>
      </c>
      <c r="D97" s="429" t="s">
        <v>3723</v>
      </c>
      <c r="E97" s="433" t="s">
        <v>3745</v>
      </c>
      <c r="F97" s="433" t="s">
        <v>3746</v>
      </c>
      <c r="G97" s="429" t="s">
        <v>9418</v>
      </c>
      <c r="H97" s="489" t="s">
        <v>889</v>
      </c>
      <c r="I97" s="523"/>
      <c r="J97" s="335"/>
      <c r="K97" s="336"/>
      <c r="L97" s="336"/>
      <c r="M97" s="336"/>
      <c r="N97" s="336"/>
      <c r="O97" s="523"/>
      <c r="P97" s="523"/>
      <c r="Q97" s="523"/>
      <c r="R97" s="523"/>
      <c r="S97" s="523"/>
      <c r="T97" s="523"/>
      <c r="U97" s="523"/>
      <c r="V97" s="523"/>
      <c r="W97" s="523"/>
      <c r="X97" s="523"/>
      <c r="Y97" s="523"/>
      <c r="Z97" s="523"/>
      <c r="AA97" s="523"/>
      <c r="AB97" s="523"/>
    </row>
    <row r="98" spans="1:28" ht="66">
      <c r="A98" s="524">
        <f t="shared" si="0"/>
        <v>97</v>
      </c>
      <c r="B98" s="531" t="s">
        <v>12</v>
      </c>
      <c r="C98" s="532">
        <v>2023</v>
      </c>
      <c r="D98" s="429" t="s">
        <v>3723</v>
      </c>
      <c r="E98" s="489" t="s">
        <v>3724</v>
      </c>
      <c r="F98" s="489" t="s">
        <v>3725</v>
      </c>
      <c r="G98" s="429" t="s">
        <v>9418</v>
      </c>
      <c r="H98" s="489" t="s">
        <v>889</v>
      </c>
      <c r="I98" s="523"/>
      <c r="J98" s="335"/>
      <c r="K98" s="336"/>
      <c r="L98" s="336"/>
      <c r="M98" s="336"/>
      <c r="N98" s="336"/>
      <c r="O98" s="523"/>
      <c r="P98" s="523"/>
      <c r="Q98" s="523"/>
      <c r="R98" s="523"/>
      <c r="S98" s="523"/>
      <c r="T98" s="523"/>
      <c r="U98" s="523"/>
      <c r="V98" s="523"/>
      <c r="W98" s="523"/>
      <c r="X98" s="523"/>
      <c r="Y98" s="523"/>
      <c r="Z98" s="523"/>
      <c r="AA98" s="523"/>
      <c r="AB98" s="523"/>
    </row>
    <row r="99" spans="1:28" ht="99">
      <c r="A99" s="524">
        <f t="shared" si="0"/>
        <v>98</v>
      </c>
      <c r="B99" s="531" t="s">
        <v>12</v>
      </c>
      <c r="C99" s="532">
        <v>2023</v>
      </c>
      <c r="D99" s="429" t="s">
        <v>3723</v>
      </c>
      <c r="E99" s="489" t="s">
        <v>3727</v>
      </c>
      <c r="F99" s="489" t="s">
        <v>3728</v>
      </c>
      <c r="G99" s="429" t="s">
        <v>9418</v>
      </c>
      <c r="H99" s="489" t="s">
        <v>889</v>
      </c>
      <c r="I99" s="523"/>
      <c r="J99" s="335"/>
      <c r="K99" s="336"/>
      <c r="L99" s="336"/>
      <c r="M99" s="336"/>
      <c r="N99" s="336"/>
      <c r="O99" s="523"/>
      <c r="P99" s="523"/>
      <c r="Q99" s="523"/>
      <c r="R99" s="523"/>
      <c r="S99" s="523"/>
      <c r="T99" s="523"/>
      <c r="U99" s="523"/>
      <c r="V99" s="523"/>
      <c r="W99" s="523"/>
      <c r="X99" s="523"/>
      <c r="Y99" s="523"/>
      <c r="Z99" s="523"/>
      <c r="AA99" s="523"/>
      <c r="AB99" s="523"/>
    </row>
    <row r="100" spans="1:28" ht="132">
      <c r="A100" s="524">
        <f t="shared" si="0"/>
        <v>99</v>
      </c>
      <c r="B100" s="531" t="s">
        <v>12</v>
      </c>
      <c r="C100" s="532">
        <v>2023</v>
      </c>
      <c r="D100" s="429" t="s">
        <v>3723</v>
      </c>
      <c r="E100" s="489" t="s">
        <v>3730</v>
      </c>
      <c r="F100" s="489" t="s">
        <v>3731</v>
      </c>
      <c r="G100" s="429" t="s">
        <v>9418</v>
      </c>
      <c r="H100" s="489" t="s">
        <v>889</v>
      </c>
      <c r="I100" s="523"/>
      <c r="J100" s="335"/>
      <c r="K100" s="336"/>
      <c r="L100" s="336"/>
      <c r="M100" s="336"/>
      <c r="N100" s="336"/>
      <c r="O100" s="523"/>
      <c r="P100" s="523"/>
      <c r="Q100" s="523"/>
      <c r="R100" s="523"/>
      <c r="S100" s="523"/>
      <c r="T100" s="523"/>
      <c r="U100" s="523"/>
      <c r="V100" s="523"/>
      <c r="W100" s="523"/>
      <c r="X100" s="523"/>
      <c r="Y100" s="523"/>
      <c r="Z100" s="523"/>
      <c r="AA100" s="523"/>
      <c r="AB100" s="523"/>
    </row>
    <row r="101" spans="1:28" ht="33">
      <c r="A101" s="524">
        <f t="shared" si="0"/>
        <v>100</v>
      </c>
      <c r="B101" s="531" t="s">
        <v>12</v>
      </c>
      <c r="C101" s="532">
        <v>2023</v>
      </c>
      <c r="D101" s="429" t="s">
        <v>3723</v>
      </c>
      <c r="E101" s="489" t="s">
        <v>3733</v>
      </c>
      <c r="F101" s="489" t="s">
        <v>3734</v>
      </c>
      <c r="G101" s="429" t="s">
        <v>9418</v>
      </c>
      <c r="H101" s="489" t="s">
        <v>889</v>
      </c>
      <c r="I101" s="523"/>
      <c r="J101" s="335"/>
      <c r="K101" s="336"/>
      <c r="L101" s="336"/>
      <c r="M101" s="336"/>
      <c r="N101" s="336"/>
      <c r="O101" s="523"/>
      <c r="P101" s="523"/>
      <c r="Q101" s="523"/>
      <c r="R101" s="523"/>
      <c r="S101" s="523"/>
      <c r="T101" s="523"/>
      <c r="U101" s="523"/>
      <c r="V101" s="523"/>
      <c r="W101" s="523"/>
      <c r="X101" s="523"/>
      <c r="Y101" s="523"/>
      <c r="Z101" s="523"/>
      <c r="AA101" s="523"/>
      <c r="AB101" s="523"/>
    </row>
    <row r="102" spans="1:28" ht="49.5">
      <c r="A102" s="524">
        <f t="shared" si="0"/>
        <v>101</v>
      </c>
      <c r="B102" s="531" t="s">
        <v>12</v>
      </c>
      <c r="C102" s="532">
        <v>2023</v>
      </c>
      <c r="D102" s="429" t="s">
        <v>3723</v>
      </c>
      <c r="E102" s="489" t="s">
        <v>3736</v>
      </c>
      <c r="F102" s="489" t="s">
        <v>3737</v>
      </c>
      <c r="G102" s="429" t="s">
        <v>9418</v>
      </c>
      <c r="H102" s="489" t="s">
        <v>889</v>
      </c>
      <c r="I102" s="523"/>
      <c r="J102" s="335"/>
      <c r="K102" s="336"/>
      <c r="L102" s="336"/>
      <c r="M102" s="336"/>
      <c r="N102" s="336"/>
      <c r="O102" s="523"/>
      <c r="P102" s="523"/>
      <c r="Q102" s="523"/>
      <c r="R102" s="523"/>
      <c r="S102" s="523"/>
      <c r="T102" s="523"/>
      <c r="U102" s="523"/>
      <c r="V102" s="523"/>
      <c r="W102" s="523"/>
      <c r="X102" s="523"/>
      <c r="Y102" s="523"/>
      <c r="Z102" s="523"/>
      <c r="AA102" s="523"/>
      <c r="AB102" s="523"/>
    </row>
    <row r="103" spans="1:28" ht="49.5">
      <c r="A103" s="524">
        <f t="shared" si="0"/>
        <v>102</v>
      </c>
      <c r="B103" s="531" t="s">
        <v>12</v>
      </c>
      <c r="C103" s="532">
        <v>2023</v>
      </c>
      <c r="D103" s="429" t="s">
        <v>3723</v>
      </c>
      <c r="E103" s="489" t="s">
        <v>3739</v>
      </c>
      <c r="F103" s="489" t="s">
        <v>3740</v>
      </c>
      <c r="G103" s="429" t="s">
        <v>9418</v>
      </c>
      <c r="H103" s="489" t="s">
        <v>889</v>
      </c>
      <c r="I103" s="523"/>
      <c r="J103" s="335"/>
      <c r="K103" s="336"/>
      <c r="L103" s="336"/>
      <c r="M103" s="336"/>
      <c r="N103" s="336"/>
      <c r="O103" s="523"/>
      <c r="P103" s="523"/>
      <c r="Q103" s="523"/>
      <c r="R103" s="523"/>
      <c r="S103" s="523"/>
      <c r="T103" s="523"/>
      <c r="U103" s="523"/>
      <c r="V103" s="523"/>
      <c r="W103" s="523"/>
      <c r="X103" s="523"/>
      <c r="Y103" s="523"/>
      <c r="Z103" s="523"/>
      <c r="AA103" s="523"/>
      <c r="AB103" s="523"/>
    </row>
    <row r="104" spans="1:28" ht="33">
      <c r="A104" s="524">
        <f t="shared" si="0"/>
        <v>103</v>
      </c>
      <c r="B104" s="531" t="s">
        <v>12</v>
      </c>
      <c r="C104" s="532">
        <v>2023</v>
      </c>
      <c r="D104" s="429" t="s">
        <v>3723</v>
      </c>
      <c r="E104" s="489" t="s">
        <v>3742</v>
      </c>
      <c r="F104" s="489" t="s">
        <v>3743</v>
      </c>
      <c r="G104" s="429" t="s">
        <v>9418</v>
      </c>
      <c r="H104" s="489" t="s">
        <v>889</v>
      </c>
      <c r="I104" s="523"/>
      <c r="J104" s="335"/>
      <c r="K104" s="336"/>
      <c r="L104" s="336"/>
      <c r="M104" s="336"/>
      <c r="N104" s="336"/>
      <c r="O104" s="523"/>
      <c r="P104" s="523"/>
      <c r="Q104" s="523"/>
      <c r="R104" s="523"/>
      <c r="S104" s="523"/>
      <c r="T104" s="523"/>
      <c r="U104" s="523"/>
      <c r="V104" s="523"/>
      <c r="W104" s="523"/>
      <c r="X104" s="523"/>
      <c r="Y104" s="523"/>
      <c r="Z104" s="523"/>
      <c r="AA104" s="523"/>
      <c r="AB104" s="523"/>
    </row>
    <row r="105" spans="1:28" ht="33">
      <c r="A105" s="524">
        <f t="shared" si="0"/>
        <v>104</v>
      </c>
      <c r="B105" s="531" t="s">
        <v>12</v>
      </c>
      <c r="C105" s="532">
        <v>2023</v>
      </c>
      <c r="D105" s="429" t="s">
        <v>3723</v>
      </c>
      <c r="E105" s="489" t="s">
        <v>3745</v>
      </c>
      <c r="F105" s="489" t="s">
        <v>3746</v>
      </c>
      <c r="G105" s="429" t="s">
        <v>9418</v>
      </c>
      <c r="H105" s="489" t="s">
        <v>889</v>
      </c>
      <c r="I105" s="523"/>
      <c r="J105" s="335"/>
      <c r="K105" s="336"/>
      <c r="L105" s="336"/>
      <c r="M105" s="336"/>
      <c r="N105" s="336"/>
      <c r="O105" s="523"/>
      <c r="P105" s="523"/>
      <c r="Q105" s="523"/>
      <c r="R105" s="523"/>
      <c r="S105" s="523"/>
      <c r="T105" s="523"/>
      <c r="U105" s="523"/>
      <c r="V105" s="523"/>
      <c r="W105" s="523"/>
      <c r="X105" s="523"/>
      <c r="Y105" s="523"/>
      <c r="Z105" s="523"/>
      <c r="AA105" s="523"/>
      <c r="AB105" s="523"/>
    </row>
    <row r="106" spans="1:28" ht="49.5">
      <c r="A106" s="524">
        <f t="shared" si="0"/>
        <v>105</v>
      </c>
      <c r="B106" s="531" t="s">
        <v>12</v>
      </c>
      <c r="C106" s="532">
        <v>2023</v>
      </c>
      <c r="D106" s="429" t="s">
        <v>3723</v>
      </c>
      <c r="E106" s="489" t="s">
        <v>3757</v>
      </c>
      <c r="F106" s="489" t="s">
        <v>3740</v>
      </c>
      <c r="G106" s="429" t="s">
        <v>9418</v>
      </c>
      <c r="H106" s="489" t="s">
        <v>889</v>
      </c>
      <c r="I106" s="523"/>
      <c r="J106" s="335"/>
      <c r="K106" s="336"/>
      <c r="L106" s="336"/>
      <c r="M106" s="336"/>
      <c r="N106" s="336"/>
      <c r="O106" s="523"/>
      <c r="P106" s="523"/>
      <c r="Q106" s="523"/>
      <c r="R106" s="523"/>
      <c r="S106" s="523"/>
      <c r="T106" s="523"/>
      <c r="U106" s="523"/>
      <c r="V106" s="523"/>
      <c r="W106" s="523"/>
      <c r="X106" s="523"/>
      <c r="Y106" s="523"/>
      <c r="Z106" s="523"/>
      <c r="AA106" s="523"/>
      <c r="AB106" s="523"/>
    </row>
    <row r="107" spans="1:28" ht="33">
      <c r="A107" s="524">
        <f t="shared" si="0"/>
        <v>106</v>
      </c>
      <c r="B107" s="531" t="s">
        <v>12</v>
      </c>
      <c r="C107" s="532">
        <v>2023</v>
      </c>
      <c r="D107" s="429" t="s">
        <v>3723</v>
      </c>
      <c r="E107" s="489" t="s">
        <v>3762</v>
      </c>
      <c r="F107" s="489" t="s">
        <v>3763</v>
      </c>
      <c r="G107" s="489"/>
      <c r="H107" s="489" t="s">
        <v>9327</v>
      </c>
      <c r="I107" s="523"/>
      <c r="J107" s="335"/>
      <c r="K107" s="336"/>
      <c r="L107" s="336"/>
      <c r="M107" s="336"/>
      <c r="N107" s="336"/>
      <c r="O107" s="523"/>
      <c r="P107" s="523"/>
      <c r="Q107" s="523"/>
      <c r="R107" s="523"/>
      <c r="S107" s="523"/>
      <c r="T107" s="523"/>
      <c r="U107" s="523"/>
      <c r="V107" s="523"/>
      <c r="W107" s="523"/>
      <c r="X107" s="523"/>
      <c r="Y107" s="523"/>
      <c r="Z107" s="523"/>
      <c r="AA107" s="523"/>
      <c r="AB107" s="523"/>
    </row>
    <row r="108" spans="1:28" ht="33">
      <c r="A108" s="524">
        <f t="shared" si="0"/>
        <v>107</v>
      </c>
      <c r="B108" s="531" t="s">
        <v>12</v>
      </c>
      <c r="C108" s="532">
        <v>2023</v>
      </c>
      <c r="D108" s="429" t="s">
        <v>3723</v>
      </c>
      <c r="E108" s="489" t="s">
        <v>3765</v>
      </c>
      <c r="F108" s="489" t="s">
        <v>3717</v>
      </c>
      <c r="G108" s="489"/>
      <c r="H108" s="489" t="s">
        <v>9327</v>
      </c>
      <c r="I108" s="523"/>
      <c r="J108" s="335"/>
      <c r="K108" s="336"/>
      <c r="L108" s="336"/>
      <c r="M108" s="336"/>
      <c r="N108" s="336"/>
      <c r="O108" s="523"/>
      <c r="P108" s="523"/>
      <c r="Q108" s="523"/>
      <c r="R108" s="523"/>
      <c r="S108" s="523"/>
      <c r="T108" s="523"/>
      <c r="U108" s="523"/>
      <c r="V108" s="523"/>
      <c r="W108" s="523"/>
      <c r="X108" s="523"/>
      <c r="Y108" s="523"/>
      <c r="Z108" s="523"/>
      <c r="AA108" s="523"/>
      <c r="AB108" s="523"/>
    </row>
    <row r="109" spans="1:28" ht="33">
      <c r="A109" s="524">
        <f t="shared" si="0"/>
        <v>108</v>
      </c>
      <c r="B109" s="531" t="s">
        <v>12</v>
      </c>
      <c r="C109" s="532">
        <v>2023</v>
      </c>
      <c r="D109" s="429" t="s">
        <v>3723</v>
      </c>
      <c r="E109" s="489" t="s">
        <v>3767</v>
      </c>
      <c r="F109" s="489" t="s">
        <v>3768</v>
      </c>
      <c r="G109" s="489"/>
      <c r="H109" s="489" t="s">
        <v>9327</v>
      </c>
      <c r="I109" s="523"/>
      <c r="J109" s="335"/>
      <c r="K109" s="336"/>
      <c r="L109" s="336"/>
      <c r="M109" s="336"/>
      <c r="N109" s="336"/>
      <c r="O109" s="523"/>
      <c r="P109" s="523"/>
      <c r="Q109" s="523"/>
      <c r="R109" s="523"/>
      <c r="S109" s="523"/>
      <c r="T109" s="523"/>
      <c r="U109" s="523"/>
      <c r="V109" s="523"/>
      <c r="W109" s="523"/>
      <c r="X109" s="523"/>
      <c r="Y109" s="523"/>
      <c r="Z109" s="523"/>
      <c r="AA109" s="523"/>
      <c r="AB109" s="523"/>
    </row>
    <row r="110" spans="1:28" ht="33">
      <c r="A110" s="524">
        <f t="shared" si="0"/>
        <v>109</v>
      </c>
      <c r="B110" s="531" t="s">
        <v>12</v>
      </c>
      <c r="C110" s="532">
        <v>2023</v>
      </c>
      <c r="D110" s="429" t="s">
        <v>3723</v>
      </c>
      <c r="E110" s="489" t="s">
        <v>3770</v>
      </c>
      <c r="F110" s="489" t="s">
        <v>3771</v>
      </c>
      <c r="G110" s="489"/>
      <c r="H110" s="489" t="s">
        <v>9327</v>
      </c>
      <c r="I110" s="523"/>
      <c r="J110" s="335"/>
      <c r="K110" s="336"/>
      <c r="L110" s="336"/>
      <c r="M110" s="336"/>
      <c r="N110" s="336"/>
      <c r="O110" s="523"/>
      <c r="P110" s="523"/>
      <c r="Q110" s="523"/>
      <c r="R110" s="523"/>
      <c r="S110" s="523"/>
      <c r="T110" s="523"/>
      <c r="U110" s="523"/>
      <c r="V110" s="523"/>
      <c r="W110" s="523"/>
      <c r="X110" s="523"/>
      <c r="Y110" s="523"/>
      <c r="Z110" s="523"/>
      <c r="AA110" s="523"/>
      <c r="AB110" s="523"/>
    </row>
    <row r="111" spans="1:28" ht="49.5">
      <c r="A111" s="524">
        <f t="shared" si="0"/>
        <v>110</v>
      </c>
      <c r="B111" s="531" t="s">
        <v>12</v>
      </c>
      <c r="C111" s="532">
        <v>2023</v>
      </c>
      <c r="D111" s="429" t="s">
        <v>3723</v>
      </c>
      <c r="E111" s="489" t="s">
        <v>3773</v>
      </c>
      <c r="F111" s="489" t="s">
        <v>3760</v>
      </c>
      <c r="G111" s="489"/>
      <c r="H111" s="489" t="s">
        <v>9327</v>
      </c>
      <c r="I111" s="523"/>
      <c r="J111" s="335"/>
      <c r="K111" s="336"/>
      <c r="L111" s="336"/>
      <c r="M111" s="336"/>
      <c r="N111" s="336"/>
      <c r="O111" s="523"/>
      <c r="P111" s="523"/>
      <c r="Q111" s="523"/>
      <c r="R111" s="523"/>
      <c r="S111" s="523"/>
      <c r="T111" s="523"/>
      <c r="U111" s="523"/>
      <c r="V111" s="523"/>
      <c r="W111" s="523"/>
      <c r="X111" s="523"/>
      <c r="Y111" s="523"/>
      <c r="Z111" s="523"/>
      <c r="AA111" s="523"/>
      <c r="AB111" s="523"/>
    </row>
    <row r="112" spans="1:28" ht="49.5">
      <c r="A112" s="524">
        <f t="shared" si="0"/>
        <v>111</v>
      </c>
      <c r="B112" s="531" t="s">
        <v>12</v>
      </c>
      <c r="C112" s="532">
        <v>2023</v>
      </c>
      <c r="D112" s="429" t="s">
        <v>3723</v>
      </c>
      <c r="E112" s="489" t="s">
        <v>3775</v>
      </c>
      <c r="F112" s="489" t="s">
        <v>3776</v>
      </c>
      <c r="G112" s="489"/>
      <c r="H112" s="489" t="s">
        <v>9327</v>
      </c>
      <c r="I112" s="523"/>
      <c r="J112" s="335"/>
      <c r="K112" s="336"/>
      <c r="L112" s="336"/>
      <c r="M112" s="336"/>
      <c r="N112" s="336"/>
      <c r="O112" s="523"/>
      <c r="P112" s="523"/>
      <c r="Q112" s="523"/>
      <c r="R112" s="523"/>
      <c r="S112" s="523"/>
      <c r="T112" s="523"/>
      <c r="U112" s="523"/>
      <c r="V112" s="523"/>
      <c r="W112" s="523"/>
      <c r="X112" s="523"/>
      <c r="Y112" s="523"/>
      <c r="Z112" s="523"/>
      <c r="AA112" s="523"/>
      <c r="AB112" s="523"/>
    </row>
    <row r="113" spans="1:28" ht="33">
      <c r="A113" s="524">
        <f t="shared" si="0"/>
        <v>112</v>
      </c>
      <c r="B113" s="531" t="s">
        <v>12</v>
      </c>
      <c r="C113" s="532">
        <v>2022</v>
      </c>
      <c r="D113" s="429" t="s">
        <v>9419</v>
      </c>
      <c r="E113" s="429" t="s">
        <v>9420</v>
      </c>
      <c r="F113" s="429" t="s">
        <v>9421</v>
      </c>
      <c r="G113" s="429" t="s">
        <v>9422</v>
      </c>
      <c r="H113" s="489" t="s">
        <v>9325</v>
      </c>
      <c r="I113" s="523"/>
      <c r="J113" s="335"/>
      <c r="K113" s="336"/>
      <c r="L113" s="336"/>
      <c r="M113" s="336"/>
      <c r="N113" s="336"/>
      <c r="O113" s="523"/>
      <c r="P113" s="523"/>
      <c r="Q113" s="523"/>
      <c r="R113" s="523"/>
      <c r="S113" s="523"/>
      <c r="T113" s="523"/>
      <c r="U113" s="523"/>
      <c r="V113" s="523"/>
      <c r="W113" s="523"/>
      <c r="X113" s="523"/>
      <c r="Y113" s="523"/>
      <c r="Z113" s="523"/>
      <c r="AA113" s="523"/>
      <c r="AB113" s="523"/>
    </row>
    <row r="114" spans="1:28" ht="33">
      <c r="A114" s="524">
        <f t="shared" si="0"/>
        <v>113</v>
      </c>
      <c r="B114" s="531" t="s">
        <v>12</v>
      </c>
      <c r="C114" s="532">
        <v>2022</v>
      </c>
      <c r="D114" s="429" t="s">
        <v>9419</v>
      </c>
      <c r="E114" s="429" t="s">
        <v>9423</v>
      </c>
      <c r="F114" s="429" t="s">
        <v>9424</v>
      </c>
      <c r="G114" s="429" t="s">
        <v>9422</v>
      </c>
      <c r="H114" s="489" t="s">
        <v>9325</v>
      </c>
      <c r="I114" s="523"/>
      <c r="J114" s="335"/>
      <c r="K114" s="336"/>
      <c r="L114" s="336"/>
      <c r="M114" s="336"/>
      <c r="N114" s="336"/>
      <c r="O114" s="523"/>
      <c r="P114" s="523"/>
      <c r="Q114" s="523"/>
      <c r="R114" s="523"/>
      <c r="S114" s="523"/>
      <c r="T114" s="523"/>
      <c r="U114" s="523"/>
      <c r="V114" s="523"/>
      <c r="W114" s="523"/>
      <c r="X114" s="523"/>
      <c r="Y114" s="523"/>
      <c r="Z114" s="523"/>
      <c r="AA114" s="523"/>
      <c r="AB114" s="523"/>
    </row>
    <row r="115" spans="1:28" ht="49.5">
      <c r="A115" s="524">
        <f t="shared" si="0"/>
        <v>114</v>
      </c>
      <c r="B115" s="531" t="s">
        <v>12</v>
      </c>
      <c r="C115" s="532">
        <v>2023</v>
      </c>
      <c r="D115" s="429" t="s">
        <v>4459</v>
      </c>
      <c r="E115" s="429" t="s">
        <v>4460</v>
      </c>
      <c r="F115" s="429" t="s">
        <v>4461</v>
      </c>
      <c r="G115" s="429" t="s">
        <v>4462</v>
      </c>
      <c r="H115" s="489" t="s">
        <v>9325</v>
      </c>
      <c r="I115" s="523"/>
      <c r="J115" s="335"/>
      <c r="K115" s="336"/>
      <c r="L115" s="336"/>
      <c r="M115" s="336"/>
      <c r="N115" s="336"/>
      <c r="O115" s="523"/>
      <c r="P115" s="523"/>
      <c r="Q115" s="523"/>
      <c r="R115" s="523"/>
      <c r="S115" s="523"/>
      <c r="T115" s="523"/>
      <c r="U115" s="523"/>
      <c r="V115" s="523"/>
      <c r="W115" s="523"/>
      <c r="X115" s="523"/>
      <c r="Y115" s="523"/>
      <c r="Z115" s="523"/>
      <c r="AA115" s="523"/>
      <c r="AB115" s="523"/>
    </row>
    <row r="116" spans="1:28" ht="16.5">
      <c r="A116" s="524">
        <f t="shared" si="0"/>
        <v>115</v>
      </c>
      <c r="B116" s="531" t="s">
        <v>12</v>
      </c>
      <c r="C116" s="532">
        <v>2023</v>
      </c>
      <c r="D116" s="429" t="s">
        <v>4476</v>
      </c>
      <c r="E116" s="429" t="s">
        <v>4477</v>
      </c>
      <c r="F116" s="429" t="s">
        <v>4478</v>
      </c>
      <c r="G116" s="429" t="s">
        <v>4462</v>
      </c>
      <c r="H116" s="489" t="s">
        <v>9325</v>
      </c>
      <c r="I116" s="523"/>
      <c r="J116" s="335"/>
      <c r="K116" s="336"/>
      <c r="L116" s="336"/>
      <c r="M116" s="336"/>
      <c r="N116" s="336"/>
      <c r="O116" s="523"/>
      <c r="P116" s="523"/>
      <c r="Q116" s="523"/>
      <c r="R116" s="523"/>
      <c r="S116" s="523"/>
      <c r="T116" s="523"/>
      <c r="U116" s="523"/>
      <c r="V116" s="523"/>
      <c r="W116" s="523"/>
      <c r="X116" s="523"/>
      <c r="Y116" s="523"/>
      <c r="Z116" s="523"/>
      <c r="AA116" s="523"/>
      <c r="AB116" s="523"/>
    </row>
    <row r="117" spans="1:28" ht="33">
      <c r="A117" s="524">
        <f t="shared" si="0"/>
        <v>116</v>
      </c>
      <c r="B117" s="531" t="s">
        <v>12</v>
      </c>
      <c r="C117" s="532">
        <v>2023</v>
      </c>
      <c r="D117" s="429" t="s">
        <v>4476</v>
      </c>
      <c r="E117" s="429" t="s">
        <v>4480</v>
      </c>
      <c r="F117" s="429" t="s">
        <v>4481</v>
      </c>
      <c r="G117" s="429" t="s">
        <v>4462</v>
      </c>
      <c r="H117" s="489" t="s">
        <v>9325</v>
      </c>
      <c r="I117" s="523"/>
      <c r="J117" s="335"/>
      <c r="K117" s="336"/>
      <c r="L117" s="336"/>
      <c r="M117" s="336"/>
      <c r="N117" s="336"/>
      <c r="O117" s="523"/>
      <c r="P117" s="523"/>
      <c r="Q117" s="523"/>
      <c r="R117" s="523"/>
      <c r="S117" s="523"/>
      <c r="T117" s="523"/>
      <c r="U117" s="523"/>
      <c r="V117" s="523"/>
      <c r="W117" s="523"/>
      <c r="X117" s="523"/>
      <c r="Y117" s="523"/>
      <c r="Z117" s="523"/>
      <c r="AA117" s="523"/>
      <c r="AB117" s="523"/>
    </row>
    <row r="118" spans="1:28" ht="16.5">
      <c r="A118" s="524">
        <f t="shared" si="0"/>
        <v>117</v>
      </c>
      <c r="B118" s="531" t="s">
        <v>12</v>
      </c>
      <c r="C118" s="532">
        <v>2023</v>
      </c>
      <c r="D118" s="429" t="s">
        <v>9425</v>
      </c>
      <c r="E118" s="429" t="s">
        <v>9426</v>
      </c>
      <c r="F118" s="429" t="s">
        <v>9427</v>
      </c>
      <c r="G118" s="429" t="s">
        <v>9428</v>
      </c>
      <c r="H118" s="489" t="s">
        <v>9327</v>
      </c>
      <c r="I118" s="523"/>
      <c r="J118" s="335"/>
      <c r="K118" s="336"/>
      <c r="L118" s="336"/>
      <c r="M118" s="336"/>
      <c r="N118" s="336"/>
      <c r="O118" s="523"/>
      <c r="P118" s="523"/>
      <c r="Q118" s="523"/>
      <c r="R118" s="523"/>
      <c r="S118" s="523"/>
      <c r="T118" s="523"/>
      <c r="U118" s="523"/>
      <c r="V118" s="523"/>
      <c r="W118" s="523"/>
      <c r="X118" s="523"/>
      <c r="Y118" s="523"/>
      <c r="Z118" s="523"/>
      <c r="AA118" s="523"/>
      <c r="AB118" s="523"/>
    </row>
    <row r="119" spans="1:28" ht="16.5">
      <c r="A119" s="524">
        <f t="shared" si="0"/>
        <v>118</v>
      </c>
      <c r="B119" s="531" t="s">
        <v>12</v>
      </c>
      <c r="C119" s="532">
        <v>2023</v>
      </c>
      <c r="D119" s="429" t="s">
        <v>9425</v>
      </c>
      <c r="E119" s="429" t="s">
        <v>9429</v>
      </c>
      <c r="F119" s="429" t="s">
        <v>9430</v>
      </c>
      <c r="G119" s="429" t="s">
        <v>1205</v>
      </c>
      <c r="H119" s="489" t="s">
        <v>9327</v>
      </c>
      <c r="I119" s="523"/>
      <c r="J119" s="335"/>
      <c r="K119" s="336"/>
      <c r="L119" s="336"/>
      <c r="M119" s="336"/>
      <c r="N119" s="336"/>
      <c r="O119" s="523"/>
      <c r="P119" s="523"/>
      <c r="Q119" s="523"/>
      <c r="R119" s="523"/>
      <c r="S119" s="523"/>
      <c r="T119" s="523"/>
      <c r="U119" s="523"/>
      <c r="V119" s="523"/>
      <c r="W119" s="523"/>
      <c r="X119" s="523"/>
      <c r="Y119" s="523"/>
      <c r="Z119" s="523"/>
      <c r="AA119" s="523"/>
      <c r="AB119" s="523"/>
    </row>
    <row r="120" spans="1:28" ht="33">
      <c r="A120" s="524">
        <f t="shared" si="0"/>
        <v>119</v>
      </c>
      <c r="B120" s="531" t="s">
        <v>12</v>
      </c>
      <c r="C120" s="532">
        <v>2023</v>
      </c>
      <c r="D120" s="429" t="s">
        <v>9425</v>
      </c>
      <c r="E120" s="429" t="s">
        <v>9431</v>
      </c>
      <c r="F120" s="429" t="s">
        <v>9432</v>
      </c>
      <c r="G120" s="429"/>
      <c r="H120" s="489" t="s">
        <v>9327</v>
      </c>
      <c r="I120" s="523"/>
      <c r="J120" s="335"/>
      <c r="K120" s="336"/>
      <c r="L120" s="336"/>
      <c r="M120" s="336"/>
      <c r="N120" s="336"/>
      <c r="O120" s="523"/>
      <c r="P120" s="523"/>
      <c r="Q120" s="523"/>
      <c r="R120" s="523"/>
      <c r="S120" s="523"/>
      <c r="T120" s="523"/>
      <c r="U120" s="523"/>
      <c r="V120" s="523"/>
      <c r="W120" s="523"/>
      <c r="X120" s="523"/>
      <c r="Y120" s="523"/>
      <c r="Z120" s="523"/>
      <c r="AA120" s="523"/>
      <c r="AB120" s="523"/>
    </row>
    <row r="121" spans="1:28" ht="33">
      <c r="A121" s="524">
        <f t="shared" si="0"/>
        <v>120</v>
      </c>
      <c r="B121" s="531" t="s">
        <v>12</v>
      </c>
      <c r="C121" s="532">
        <v>2024</v>
      </c>
      <c r="D121" s="429" t="s">
        <v>9433</v>
      </c>
      <c r="E121" s="429" t="s">
        <v>9434</v>
      </c>
      <c r="F121" s="429" t="s">
        <v>9435</v>
      </c>
      <c r="G121" s="429"/>
      <c r="H121" s="489" t="s">
        <v>889</v>
      </c>
      <c r="I121" s="523"/>
      <c r="J121" s="335"/>
      <c r="K121" s="336"/>
      <c r="L121" s="336"/>
      <c r="M121" s="336"/>
      <c r="N121" s="336"/>
      <c r="O121" s="523"/>
      <c r="P121" s="523"/>
      <c r="Q121" s="523"/>
      <c r="R121" s="523"/>
      <c r="S121" s="523"/>
      <c r="T121" s="523"/>
      <c r="U121" s="523"/>
      <c r="V121" s="523"/>
      <c r="W121" s="523"/>
      <c r="X121" s="523"/>
      <c r="Y121" s="523"/>
      <c r="Z121" s="523"/>
      <c r="AA121" s="523"/>
      <c r="AB121" s="523"/>
    </row>
    <row r="122" spans="1:28" ht="33">
      <c r="A122" s="524">
        <f t="shared" si="0"/>
        <v>121</v>
      </c>
      <c r="B122" s="531" t="s">
        <v>12</v>
      </c>
      <c r="C122" s="532">
        <v>2024</v>
      </c>
      <c r="D122" s="429" t="s">
        <v>9433</v>
      </c>
      <c r="E122" s="429" t="s">
        <v>9436</v>
      </c>
      <c r="F122" s="429" t="s">
        <v>9437</v>
      </c>
      <c r="G122" s="429"/>
      <c r="H122" s="489" t="s">
        <v>889</v>
      </c>
      <c r="I122" s="523"/>
      <c r="J122" s="335"/>
      <c r="K122" s="336"/>
      <c r="L122" s="336"/>
      <c r="M122" s="336"/>
      <c r="N122" s="336"/>
      <c r="O122" s="523"/>
      <c r="P122" s="523"/>
      <c r="Q122" s="523"/>
      <c r="R122" s="523"/>
      <c r="S122" s="523"/>
      <c r="T122" s="523"/>
      <c r="U122" s="523"/>
      <c r="V122" s="523"/>
      <c r="W122" s="523"/>
      <c r="X122" s="523"/>
      <c r="Y122" s="523"/>
      <c r="Z122" s="523"/>
      <c r="AA122" s="523"/>
      <c r="AB122" s="523"/>
    </row>
    <row r="123" spans="1:28" ht="16.5">
      <c r="A123" s="524">
        <f t="shared" si="0"/>
        <v>122</v>
      </c>
      <c r="B123" s="531" t="s">
        <v>12</v>
      </c>
      <c r="C123" s="532">
        <v>2024</v>
      </c>
      <c r="D123" s="429" t="s">
        <v>9433</v>
      </c>
      <c r="E123" s="429" t="s">
        <v>9434</v>
      </c>
      <c r="F123" s="429" t="s">
        <v>9438</v>
      </c>
      <c r="G123" s="429"/>
      <c r="H123" s="489" t="s">
        <v>889</v>
      </c>
      <c r="I123" s="523"/>
      <c r="J123" s="335"/>
      <c r="K123" s="336"/>
      <c r="L123" s="336"/>
      <c r="M123" s="336"/>
      <c r="N123" s="336"/>
      <c r="O123" s="523"/>
      <c r="P123" s="523"/>
      <c r="Q123" s="523"/>
      <c r="R123" s="523"/>
      <c r="S123" s="523"/>
      <c r="T123" s="523"/>
      <c r="U123" s="523"/>
      <c r="V123" s="523"/>
      <c r="W123" s="523"/>
      <c r="X123" s="523"/>
      <c r="Y123" s="523"/>
      <c r="Z123" s="523"/>
      <c r="AA123" s="523"/>
      <c r="AB123" s="523"/>
    </row>
    <row r="124" spans="1:28" ht="16.5">
      <c r="A124" s="524">
        <f t="shared" si="0"/>
        <v>123</v>
      </c>
      <c r="B124" s="531" t="s">
        <v>12</v>
      </c>
      <c r="C124" s="532">
        <v>2024</v>
      </c>
      <c r="D124" s="429" t="s">
        <v>9433</v>
      </c>
      <c r="E124" s="429" t="s">
        <v>9439</v>
      </c>
      <c r="F124" s="429" t="s">
        <v>9440</v>
      </c>
      <c r="G124" s="429"/>
      <c r="H124" s="489" t="s">
        <v>889</v>
      </c>
      <c r="I124" s="523"/>
      <c r="J124" s="335"/>
      <c r="K124" s="336"/>
      <c r="L124" s="336"/>
      <c r="M124" s="336"/>
      <c r="N124" s="336"/>
      <c r="O124" s="523"/>
      <c r="P124" s="523"/>
      <c r="Q124" s="523"/>
      <c r="R124" s="523"/>
      <c r="S124" s="523"/>
      <c r="T124" s="523"/>
      <c r="U124" s="523"/>
      <c r="V124" s="523"/>
      <c r="W124" s="523"/>
      <c r="X124" s="523"/>
      <c r="Y124" s="523"/>
      <c r="Z124" s="523"/>
      <c r="AA124" s="523"/>
      <c r="AB124" s="523"/>
    </row>
    <row r="125" spans="1:28" ht="16.5">
      <c r="A125" s="524">
        <f t="shared" si="0"/>
        <v>124</v>
      </c>
      <c r="B125" s="531" t="s">
        <v>12</v>
      </c>
      <c r="C125" s="532">
        <v>2024</v>
      </c>
      <c r="D125" s="429" t="s">
        <v>9433</v>
      </c>
      <c r="E125" s="429" t="s">
        <v>9434</v>
      </c>
      <c r="F125" s="429" t="s">
        <v>9441</v>
      </c>
      <c r="G125" s="429"/>
      <c r="H125" s="489" t="s">
        <v>889</v>
      </c>
      <c r="I125" s="523"/>
      <c r="J125" s="335"/>
      <c r="K125" s="336"/>
      <c r="L125" s="336"/>
      <c r="M125" s="336"/>
      <c r="N125" s="336"/>
      <c r="O125" s="523"/>
      <c r="P125" s="523"/>
      <c r="Q125" s="523"/>
      <c r="R125" s="523"/>
      <c r="S125" s="523"/>
      <c r="T125" s="523"/>
      <c r="U125" s="523"/>
      <c r="V125" s="523"/>
      <c r="W125" s="523"/>
      <c r="X125" s="523"/>
      <c r="Y125" s="523"/>
      <c r="Z125" s="523"/>
      <c r="AA125" s="523"/>
      <c r="AB125" s="523"/>
    </row>
    <row r="126" spans="1:28" ht="16.5">
      <c r="A126" s="524">
        <f t="shared" si="0"/>
        <v>125</v>
      </c>
      <c r="B126" s="531" t="s">
        <v>12</v>
      </c>
      <c r="C126" s="532">
        <v>2024</v>
      </c>
      <c r="D126" s="429" t="s">
        <v>9433</v>
      </c>
      <c r="E126" s="429" t="s">
        <v>9434</v>
      </c>
      <c r="F126" s="429" t="s">
        <v>9442</v>
      </c>
      <c r="G126" s="429"/>
      <c r="H126" s="489" t="s">
        <v>889</v>
      </c>
      <c r="I126" s="523"/>
      <c r="J126" s="335"/>
      <c r="K126" s="336"/>
      <c r="L126" s="336"/>
      <c r="M126" s="336"/>
      <c r="N126" s="336"/>
      <c r="O126" s="523"/>
      <c r="P126" s="523"/>
      <c r="Q126" s="523"/>
      <c r="R126" s="523"/>
      <c r="S126" s="523"/>
      <c r="T126" s="523"/>
      <c r="U126" s="523"/>
      <c r="V126" s="523"/>
      <c r="W126" s="523"/>
      <c r="X126" s="523"/>
      <c r="Y126" s="523"/>
      <c r="Z126" s="523"/>
      <c r="AA126" s="523"/>
      <c r="AB126" s="523"/>
    </row>
    <row r="127" spans="1:28" ht="16.5">
      <c r="A127" s="524">
        <f t="shared" si="0"/>
        <v>126</v>
      </c>
      <c r="B127" s="531" t="s">
        <v>12</v>
      </c>
      <c r="C127" s="532">
        <v>2024</v>
      </c>
      <c r="D127" s="429" t="s">
        <v>9433</v>
      </c>
      <c r="E127" s="429" t="s">
        <v>9434</v>
      </c>
      <c r="F127" s="429" t="s">
        <v>9443</v>
      </c>
      <c r="G127" s="429"/>
      <c r="H127" s="489" t="s">
        <v>889</v>
      </c>
      <c r="I127" s="523"/>
      <c r="J127" s="335"/>
      <c r="K127" s="336"/>
      <c r="L127" s="336"/>
      <c r="M127" s="336"/>
      <c r="N127" s="336"/>
      <c r="O127" s="523"/>
      <c r="P127" s="523"/>
      <c r="Q127" s="523"/>
      <c r="R127" s="523"/>
      <c r="S127" s="523"/>
      <c r="T127" s="523"/>
      <c r="U127" s="523"/>
      <c r="V127" s="523"/>
      <c r="W127" s="523"/>
      <c r="X127" s="523"/>
      <c r="Y127" s="523"/>
      <c r="Z127" s="523"/>
      <c r="AA127" s="523"/>
      <c r="AB127" s="523"/>
    </row>
    <row r="128" spans="1:28" ht="16.5">
      <c r="A128" s="524">
        <f t="shared" si="0"/>
        <v>127</v>
      </c>
      <c r="B128" s="531" t="s">
        <v>12</v>
      </c>
      <c r="C128" s="532">
        <v>2024</v>
      </c>
      <c r="D128" s="429" t="s">
        <v>9433</v>
      </c>
      <c r="E128" s="429" t="s">
        <v>9434</v>
      </c>
      <c r="F128" s="429" t="s">
        <v>9444</v>
      </c>
      <c r="G128" s="429"/>
      <c r="H128" s="489" t="s">
        <v>889</v>
      </c>
      <c r="I128" s="523"/>
      <c r="J128" s="335"/>
      <c r="K128" s="336"/>
      <c r="L128" s="336"/>
      <c r="M128" s="336"/>
      <c r="N128" s="336"/>
      <c r="O128" s="523"/>
      <c r="P128" s="523"/>
      <c r="Q128" s="523"/>
      <c r="R128" s="523"/>
      <c r="S128" s="523"/>
      <c r="T128" s="523"/>
      <c r="U128" s="523"/>
      <c r="V128" s="523"/>
      <c r="W128" s="523"/>
      <c r="X128" s="523"/>
      <c r="Y128" s="523"/>
      <c r="Z128" s="523"/>
      <c r="AA128" s="523"/>
      <c r="AB128" s="523"/>
    </row>
    <row r="129" spans="1:28" ht="16.5">
      <c r="A129" s="524">
        <f t="shared" si="0"/>
        <v>128</v>
      </c>
      <c r="B129" s="531" t="s">
        <v>12</v>
      </c>
      <c r="C129" s="532">
        <v>2024</v>
      </c>
      <c r="D129" s="429" t="s">
        <v>9433</v>
      </c>
      <c r="E129" s="429" t="s">
        <v>9434</v>
      </c>
      <c r="F129" s="429" t="s">
        <v>9445</v>
      </c>
      <c r="G129" s="429"/>
      <c r="H129" s="489" t="s">
        <v>889</v>
      </c>
      <c r="I129" s="523"/>
      <c r="J129" s="335"/>
      <c r="K129" s="336"/>
      <c r="L129" s="336"/>
      <c r="M129" s="336"/>
      <c r="N129" s="336"/>
      <c r="O129" s="523"/>
      <c r="P129" s="523"/>
      <c r="Q129" s="523"/>
      <c r="R129" s="523"/>
      <c r="S129" s="523"/>
      <c r="T129" s="523"/>
      <c r="U129" s="523"/>
      <c r="V129" s="523"/>
      <c r="W129" s="523"/>
      <c r="X129" s="523"/>
      <c r="Y129" s="523"/>
      <c r="Z129" s="523"/>
      <c r="AA129" s="523"/>
      <c r="AB129" s="523"/>
    </row>
    <row r="130" spans="1:28" ht="16.5">
      <c r="A130" s="524">
        <f t="shared" si="0"/>
        <v>129</v>
      </c>
      <c r="B130" s="531" t="s">
        <v>12</v>
      </c>
      <c r="C130" s="532">
        <v>2024</v>
      </c>
      <c r="D130" s="429" t="s">
        <v>9433</v>
      </c>
      <c r="E130" s="429" t="s">
        <v>9434</v>
      </c>
      <c r="F130" s="429" t="s">
        <v>9446</v>
      </c>
      <c r="G130" s="429"/>
      <c r="H130" s="489" t="s">
        <v>889</v>
      </c>
      <c r="I130" s="523"/>
      <c r="J130" s="335"/>
      <c r="K130" s="336"/>
      <c r="L130" s="336"/>
      <c r="M130" s="336"/>
      <c r="N130" s="336"/>
      <c r="O130" s="523"/>
      <c r="P130" s="523"/>
      <c r="Q130" s="523"/>
      <c r="R130" s="523"/>
      <c r="S130" s="523"/>
      <c r="T130" s="523"/>
      <c r="U130" s="523"/>
      <c r="V130" s="523"/>
      <c r="W130" s="523"/>
      <c r="X130" s="523"/>
      <c r="Y130" s="523"/>
      <c r="Z130" s="523"/>
      <c r="AA130" s="523"/>
      <c r="AB130" s="523"/>
    </row>
    <row r="131" spans="1:28" ht="16.5">
      <c r="A131" s="524">
        <f t="shared" si="0"/>
        <v>130</v>
      </c>
      <c r="B131" s="531" t="s">
        <v>12</v>
      </c>
      <c r="C131" s="532">
        <v>2024</v>
      </c>
      <c r="D131" s="429" t="s">
        <v>9433</v>
      </c>
      <c r="E131" s="429" t="s">
        <v>9434</v>
      </c>
      <c r="F131" s="429" t="s">
        <v>9447</v>
      </c>
      <c r="G131" s="429"/>
      <c r="H131" s="489" t="s">
        <v>889</v>
      </c>
      <c r="I131" s="523"/>
      <c r="J131" s="335"/>
      <c r="K131" s="336"/>
      <c r="L131" s="336"/>
      <c r="M131" s="336"/>
      <c r="N131" s="336"/>
      <c r="O131" s="523"/>
      <c r="P131" s="523"/>
      <c r="Q131" s="523"/>
      <c r="R131" s="523"/>
      <c r="S131" s="523"/>
      <c r="T131" s="523"/>
      <c r="U131" s="523"/>
      <c r="V131" s="523"/>
      <c r="W131" s="523"/>
      <c r="X131" s="523"/>
      <c r="Y131" s="523"/>
      <c r="Z131" s="523"/>
      <c r="AA131" s="523"/>
      <c r="AB131" s="523"/>
    </row>
    <row r="132" spans="1:28" ht="16.5">
      <c r="A132" s="524">
        <f t="shared" si="0"/>
        <v>131</v>
      </c>
      <c r="B132" s="531" t="s">
        <v>12</v>
      </c>
      <c r="C132" s="532">
        <v>2024</v>
      </c>
      <c r="D132" s="429" t="s">
        <v>9433</v>
      </c>
      <c r="E132" s="429" t="s">
        <v>9434</v>
      </c>
      <c r="F132" s="429" t="s">
        <v>9448</v>
      </c>
      <c r="G132" s="429"/>
      <c r="H132" s="489" t="s">
        <v>889</v>
      </c>
      <c r="I132" s="523"/>
      <c r="J132" s="335"/>
      <c r="K132" s="336"/>
      <c r="L132" s="336"/>
      <c r="M132" s="336"/>
      <c r="N132" s="336"/>
      <c r="O132" s="523"/>
      <c r="P132" s="523"/>
      <c r="Q132" s="523"/>
      <c r="R132" s="523"/>
      <c r="S132" s="523"/>
      <c r="T132" s="523"/>
      <c r="U132" s="523"/>
      <c r="V132" s="523"/>
      <c r="W132" s="523"/>
      <c r="X132" s="523"/>
      <c r="Y132" s="523"/>
      <c r="Z132" s="523"/>
      <c r="AA132" s="523"/>
      <c r="AB132" s="523"/>
    </row>
    <row r="133" spans="1:28" ht="16.5">
      <c r="A133" s="524">
        <f t="shared" si="0"/>
        <v>132</v>
      </c>
      <c r="B133" s="531" t="s">
        <v>12</v>
      </c>
      <c r="C133" s="532">
        <v>2024</v>
      </c>
      <c r="D133" s="429" t="s">
        <v>9433</v>
      </c>
      <c r="E133" s="429" t="s">
        <v>9439</v>
      </c>
      <c r="F133" s="429" t="s">
        <v>9449</v>
      </c>
      <c r="G133" s="429"/>
      <c r="H133" s="489" t="s">
        <v>889</v>
      </c>
      <c r="I133" s="523"/>
      <c r="J133" s="335"/>
      <c r="K133" s="336"/>
      <c r="L133" s="336"/>
      <c r="M133" s="336"/>
      <c r="N133" s="336"/>
      <c r="O133" s="523"/>
      <c r="P133" s="523"/>
      <c r="Q133" s="523"/>
      <c r="R133" s="523"/>
      <c r="S133" s="523"/>
      <c r="T133" s="523"/>
      <c r="U133" s="523"/>
      <c r="V133" s="523"/>
      <c r="W133" s="523"/>
      <c r="X133" s="523"/>
      <c r="Y133" s="523"/>
      <c r="Z133" s="523"/>
      <c r="AA133" s="523"/>
      <c r="AB133" s="523"/>
    </row>
    <row r="134" spans="1:28" ht="16.5">
      <c r="A134" s="524">
        <f t="shared" si="0"/>
        <v>133</v>
      </c>
      <c r="B134" s="531" t="s">
        <v>12</v>
      </c>
      <c r="C134" s="532">
        <v>2024</v>
      </c>
      <c r="D134" s="429" t="s">
        <v>9433</v>
      </c>
      <c r="E134" s="429" t="s">
        <v>9434</v>
      </c>
      <c r="F134" s="429" t="s">
        <v>9450</v>
      </c>
      <c r="G134" s="429"/>
      <c r="H134" s="489" t="s">
        <v>889</v>
      </c>
      <c r="I134" s="523"/>
      <c r="J134" s="335"/>
      <c r="K134" s="336"/>
      <c r="L134" s="336"/>
      <c r="M134" s="336"/>
      <c r="N134" s="336"/>
      <c r="O134" s="523"/>
      <c r="P134" s="523"/>
      <c r="Q134" s="523"/>
      <c r="R134" s="523"/>
      <c r="S134" s="523"/>
      <c r="T134" s="523"/>
      <c r="U134" s="523"/>
      <c r="V134" s="523"/>
      <c r="W134" s="523"/>
      <c r="X134" s="523"/>
      <c r="Y134" s="523"/>
      <c r="Z134" s="523"/>
      <c r="AA134" s="523"/>
      <c r="AB134" s="523"/>
    </row>
    <row r="135" spans="1:28" ht="16.5">
      <c r="A135" s="524">
        <f t="shared" si="0"/>
        <v>134</v>
      </c>
      <c r="B135" s="531" t="s">
        <v>12</v>
      </c>
      <c r="C135" s="532">
        <v>2024</v>
      </c>
      <c r="D135" s="429" t="s">
        <v>9433</v>
      </c>
      <c r="E135" s="429" t="s">
        <v>9434</v>
      </c>
      <c r="F135" s="429" t="s">
        <v>9451</v>
      </c>
      <c r="G135" s="429"/>
      <c r="H135" s="489" t="s">
        <v>889</v>
      </c>
      <c r="I135" s="523"/>
      <c r="J135" s="335"/>
      <c r="K135" s="336"/>
      <c r="L135" s="336"/>
      <c r="M135" s="336"/>
      <c r="N135" s="336"/>
      <c r="O135" s="523"/>
      <c r="P135" s="523"/>
      <c r="Q135" s="523"/>
      <c r="R135" s="523"/>
      <c r="S135" s="523"/>
      <c r="T135" s="523"/>
      <c r="U135" s="523"/>
      <c r="V135" s="523"/>
      <c r="W135" s="523"/>
      <c r="X135" s="523"/>
      <c r="Y135" s="523"/>
      <c r="Z135" s="523"/>
      <c r="AA135" s="523"/>
      <c r="AB135" s="523"/>
    </row>
    <row r="136" spans="1:28" ht="16.5">
      <c r="A136" s="524">
        <f t="shared" si="0"/>
        <v>135</v>
      </c>
      <c r="B136" s="531" t="s">
        <v>12</v>
      </c>
      <c r="C136" s="532">
        <v>2024</v>
      </c>
      <c r="D136" s="429" t="s">
        <v>9433</v>
      </c>
      <c r="E136" s="429" t="s">
        <v>9434</v>
      </c>
      <c r="F136" s="429" t="s">
        <v>9452</v>
      </c>
      <c r="G136" s="429"/>
      <c r="H136" s="489" t="s">
        <v>889</v>
      </c>
      <c r="I136" s="523"/>
      <c r="J136" s="335"/>
      <c r="K136" s="336"/>
      <c r="L136" s="336"/>
      <c r="M136" s="336"/>
      <c r="N136" s="336"/>
      <c r="O136" s="523"/>
      <c r="P136" s="523"/>
      <c r="Q136" s="523"/>
      <c r="R136" s="523"/>
      <c r="S136" s="523"/>
      <c r="T136" s="523"/>
      <c r="U136" s="523"/>
      <c r="V136" s="523"/>
      <c r="W136" s="523"/>
      <c r="X136" s="523"/>
      <c r="Y136" s="523"/>
      <c r="Z136" s="523"/>
      <c r="AA136" s="523"/>
      <c r="AB136" s="523"/>
    </row>
    <row r="137" spans="1:28" ht="16.5">
      <c r="A137" s="524">
        <f t="shared" si="0"/>
        <v>136</v>
      </c>
      <c r="B137" s="531" t="s">
        <v>12</v>
      </c>
      <c r="C137" s="532">
        <v>2024</v>
      </c>
      <c r="D137" s="429" t="s">
        <v>9433</v>
      </c>
      <c r="E137" s="429" t="s">
        <v>9434</v>
      </c>
      <c r="F137" s="429" t="s">
        <v>9453</v>
      </c>
      <c r="G137" s="429"/>
      <c r="H137" s="489" t="s">
        <v>889</v>
      </c>
      <c r="I137" s="523"/>
      <c r="J137" s="335"/>
      <c r="K137" s="336"/>
      <c r="L137" s="336"/>
      <c r="M137" s="336"/>
      <c r="N137" s="336"/>
      <c r="O137" s="523"/>
      <c r="P137" s="523"/>
      <c r="Q137" s="523"/>
      <c r="R137" s="523"/>
      <c r="S137" s="523"/>
      <c r="T137" s="523"/>
      <c r="U137" s="523"/>
      <c r="V137" s="523"/>
      <c r="W137" s="523"/>
      <c r="X137" s="523"/>
      <c r="Y137" s="523"/>
      <c r="Z137" s="523"/>
      <c r="AA137" s="523"/>
      <c r="AB137" s="523"/>
    </row>
    <row r="138" spans="1:28" ht="16.5">
      <c r="A138" s="524">
        <f t="shared" si="0"/>
        <v>137</v>
      </c>
      <c r="B138" s="531" t="s">
        <v>12</v>
      </c>
      <c r="C138" s="532">
        <v>2024</v>
      </c>
      <c r="D138" s="429" t="s">
        <v>9433</v>
      </c>
      <c r="E138" s="429" t="s">
        <v>9434</v>
      </c>
      <c r="F138" s="429" t="s">
        <v>9454</v>
      </c>
      <c r="G138" s="429"/>
      <c r="H138" s="489" t="s">
        <v>889</v>
      </c>
      <c r="I138" s="523"/>
      <c r="J138" s="335"/>
      <c r="K138" s="336"/>
      <c r="L138" s="336"/>
      <c r="M138" s="336"/>
      <c r="N138" s="336"/>
      <c r="O138" s="523"/>
      <c r="P138" s="523"/>
      <c r="Q138" s="523"/>
      <c r="R138" s="523"/>
      <c r="S138" s="523"/>
      <c r="T138" s="523"/>
      <c r="U138" s="523"/>
      <c r="V138" s="523"/>
      <c r="W138" s="523"/>
      <c r="X138" s="523"/>
      <c r="Y138" s="523"/>
      <c r="Z138" s="523"/>
      <c r="AA138" s="523"/>
      <c r="AB138" s="523"/>
    </row>
    <row r="139" spans="1:28" ht="16.5">
      <c r="A139" s="524">
        <f t="shared" si="0"/>
        <v>138</v>
      </c>
      <c r="B139" s="531" t="s">
        <v>12</v>
      </c>
      <c r="C139" s="532">
        <v>2024</v>
      </c>
      <c r="D139" s="429" t="s">
        <v>9433</v>
      </c>
      <c r="E139" s="429" t="s">
        <v>9434</v>
      </c>
      <c r="F139" s="429" t="s">
        <v>9455</v>
      </c>
      <c r="G139" s="429"/>
      <c r="H139" s="489" t="s">
        <v>889</v>
      </c>
      <c r="I139" s="523"/>
      <c r="J139" s="335"/>
      <c r="K139" s="336"/>
      <c r="L139" s="336"/>
      <c r="M139" s="336"/>
      <c r="N139" s="336"/>
      <c r="O139" s="523"/>
      <c r="P139" s="523"/>
      <c r="Q139" s="523"/>
      <c r="R139" s="523"/>
      <c r="S139" s="523"/>
      <c r="T139" s="523"/>
      <c r="U139" s="523"/>
      <c r="V139" s="523"/>
      <c r="W139" s="523"/>
      <c r="X139" s="523"/>
      <c r="Y139" s="523"/>
      <c r="Z139" s="523"/>
      <c r="AA139" s="523"/>
      <c r="AB139" s="523"/>
    </row>
    <row r="140" spans="1:28" ht="16.5">
      <c r="A140" s="524">
        <f t="shared" si="0"/>
        <v>139</v>
      </c>
      <c r="B140" s="531" t="s">
        <v>12</v>
      </c>
      <c r="C140" s="532">
        <v>2024</v>
      </c>
      <c r="D140" s="429" t="s">
        <v>9433</v>
      </c>
      <c r="E140" s="429" t="s">
        <v>9434</v>
      </c>
      <c r="F140" s="429" t="s">
        <v>9456</v>
      </c>
      <c r="G140" s="429"/>
      <c r="H140" s="489" t="s">
        <v>889</v>
      </c>
      <c r="I140" s="523"/>
      <c r="J140" s="335"/>
      <c r="K140" s="336"/>
      <c r="L140" s="336"/>
      <c r="M140" s="336"/>
      <c r="N140" s="336"/>
      <c r="O140" s="523"/>
      <c r="P140" s="523"/>
      <c r="Q140" s="523"/>
      <c r="R140" s="523"/>
      <c r="S140" s="523"/>
      <c r="T140" s="523"/>
      <c r="U140" s="523"/>
      <c r="V140" s="523"/>
      <c r="W140" s="523"/>
      <c r="X140" s="523"/>
      <c r="Y140" s="523"/>
      <c r="Z140" s="523"/>
      <c r="AA140" s="523"/>
      <c r="AB140" s="523"/>
    </row>
    <row r="141" spans="1:28" ht="16.5">
      <c r="A141" s="524">
        <f t="shared" si="0"/>
        <v>140</v>
      </c>
      <c r="B141" s="531" t="s">
        <v>12</v>
      </c>
      <c r="C141" s="532">
        <v>2024</v>
      </c>
      <c r="D141" s="429" t="s">
        <v>9433</v>
      </c>
      <c r="E141" s="429" t="s">
        <v>9434</v>
      </c>
      <c r="F141" s="429" t="s">
        <v>9457</v>
      </c>
      <c r="G141" s="429"/>
      <c r="H141" s="489" t="s">
        <v>889</v>
      </c>
      <c r="I141" s="523"/>
      <c r="J141" s="335"/>
      <c r="K141" s="336"/>
      <c r="L141" s="336"/>
      <c r="M141" s="336"/>
      <c r="N141" s="336"/>
      <c r="O141" s="523"/>
      <c r="P141" s="523"/>
      <c r="Q141" s="523"/>
      <c r="R141" s="523"/>
      <c r="S141" s="523"/>
      <c r="T141" s="523"/>
      <c r="U141" s="523"/>
      <c r="V141" s="523"/>
      <c r="W141" s="523"/>
      <c r="X141" s="523"/>
      <c r="Y141" s="523"/>
      <c r="Z141" s="523"/>
      <c r="AA141" s="523"/>
      <c r="AB141" s="523"/>
    </row>
    <row r="142" spans="1:28" ht="16.5">
      <c r="A142" s="524">
        <f t="shared" si="0"/>
        <v>141</v>
      </c>
      <c r="B142" s="531" t="s">
        <v>12</v>
      </c>
      <c r="C142" s="532">
        <v>2024</v>
      </c>
      <c r="D142" s="429" t="s">
        <v>9433</v>
      </c>
      <c r="E142" s="429" t="s">
        <v>9439</v>
      </c>
      <c r="F142" s="429" t="s">
        <v>9458</v>
      </c>
      <c r="G142" s="429"/>
      <c r="H142" s="489" t="s">
        <v>889</v>
      </c>
      <c r="I142" s="523"/>
      <c r="J142" s="335"/>
      <c r="K142" s="336"/>
      <c r="L142" s="336"/>
      <c r="M142" s="336"/>
      <c r="N142" s="336"/>
      <c r="O142" s="523"/>
      <c r="P142" s="523"/>
      <c r="Q142" s="523"/>
      <c r="R142" s="523"/>
      <c r="S142" s="523"/>
      <c r="T142" s="523"/>
      <c r="U142" s="523"/>
      <c r="V142" s="523"/>
      <c r="W142" s="523"/>
      <c r="X142" s="523"/>
      <c r="Y142" s="523"/>
      <c r="Z142" s="523"/>
      <c r="AA142" s="523"/>
      <c r="AB142" s="523"/>
    </row>
    <row r="143" spans="1:28" ht="33">
      <c r="A143" s="524">
        <f t="shared" si="0"/>
        <v>142</v>
      </c>
      <c r="B143" s="531" t="s">
        <v>12</v>
      </c>
      <c r="C143" s="532">
        <v>2024</v>
      </c>
      <c r="D143" s="429" t="s">
        <v>6425</v>
      </c>
      <c r="E143" s="429" t="s">
        <v>9459</v>
      </c>
      <c r="F143" s="429" t="s">
        <v>3361</v>
      </c>
      <c r="G143" s="429"/>
      <c r="H143" s="489" t="s">
        <v>9327</v>
      </c>
      <c r="I143" s="523"/>
      <c r="J143" s="335"/>
      <c r="K143" s="336"/>
      <c r="L143" s="336"/>
      <c r="M143" s="336"/>
      <c r="N143" s="336"/>
      <c r="O143" s="523"/>
      <c r="P143" s="523"/>
      <c r="Q143" s="523"/>
      <c r="R143" s="523"/>
      <c r="S143" s="523"/>
      <c r="T143" s="523"/>
      <c r="U143" s="523"/>
      <c r="V143" s="523"/>
      <c r="W143" s="523"/>
      <c r="X143" s="523"/>
      <c r="Y143" s="523"/>
      <c r="Z143" s="523"/>
      <c r="AA143" s="523"/>
      <c r="AB143" s="523"/>
    </row>
    <row r="144" spans="1:28" ht="33">
      <c r="A144" s="524">
        <f t="shared" si="0"/>
        <v>143</v>
      </c>
      <c r="B144" s="531" t="s">
        <v>12</v>
      </c>
      <c r="C144" s="532">
        <v>2024</v>
      </c>
      <c r="D144" s="429" t="s">
        <v>6425</v>
      </c>
      <c r="E144" s="429" t="s">
        <v>9460</v>
      </c>
      <c r="F144" s="429" t="s">
        <v>6970</v>
      </c>
      <c r="G144" s="429"/>
      <c r="H144" s="489" t="s">
        <v>9327</v>
      </c>
      <c r="I144" s="523"/>
      <c r="J144" s="335"/>
      <c r="K144" s="336"/>
      <c r="L144" s="336"/>
      <c r="M144" s="336"/>
      <c r="N144" s="336"/>
      <c r="O144" s="523"/>
      <c r="P144" s="523"/>
      <c r="Q144" s="523"/>
      <c r="R144" s="523"/>
      <c r="S144" s="523"/>
      <c r="T144" s="523"/>
      <c r="U144" s="523"/>
      <c r="V144" s="523"/>
      <c r="W144" s="523"/>
      <c r="X144" s="523"/>
      <c r="Y144" s="523"/>
      <c r="Z144" s="523"/>
      <c r="AA144" s="523"/>
      <c r="AB144" s="523"/>
    </row>
    <row r="145" spans="1:28" ht="33">
      <c r="A145" s="524">
        <f t="shared" si="0"/>
        <v>144</v>
      </c>
      <c r="B145" s="531" t="s">
        <v>12</v>
      </c>
      <c r="C145" s="532">
        <v>2024</v>
      </c>
      <c r="D145" s="429" t="s">
        <v>6425</v>
      </c>
      <c r="E145" s="429" t="s">
        <v>9460</v>
      </c>
      <c r="F145" s="429" t="s">
        <v>9461</v>
      </c>
      <c r="G145" s="429"/>
      <c r="H145" s="489" t="s">
        <v>9327</v>
      </c>
      <c r="I145" s="523"/>
      <c r="J145" s="335"/>
      <c r="K145" s="336"/>
      <c r="L145" s="336"/>
      <c r="M145" s="336"/>
      <c r="N145" s="336"/>
      <c r="O145" s="523"/>
      <c r="P145" s="523"/>
      <c r="Q145" s="523"/>
      <c r="R145" s="523"/>
      <c r="S145" s="523"/>
      <c r="T145" s="523"/>
      <c r="U145" s="523"/>
      <c r="V145" s="523"/>
      <c r="W145" s="523"/>
      <c r="X145" s="523"/>
      <c r="Y145" s="523"/>
      <c r="Z145" s="523"/>
      <c r="AA145" s="523"/>
      <c r="AB145" s="523"/>
    </row>
    <row r="146" spans="1:28" ht="33">
      <c r="A146" s="524">
        <f t="shared" si="0"/>
        <v>145</v>
      </c>
      <c r="B146" s="531" t="s">
        <v>12</v>
      </c>
      <c r="C146" s="532">
        <v>2024</v>
      </c>
      <c r="D146" s="429" t="s">
        <v>6425</v>
      </c>
      <c r="E146" s="429" t="s">
        <v>9460</v>
      </c>
      <c r="F146" s="429" t="s">
        <v>9462</v>
      </c>
      <c r="G146" s="429"/>
      <c r="H146" s="489" t="s">
        <v>9327</v>
      </c>
      <c r="I146" s="523"/>
      <c r="J146" s="335"/>
      <c r="K146" s="336"/>
      <c r="L146" s="336"/>
      <c r="M146" s="336"/>
      <c r="N146" s="336"/>
      <c r="O146" s="523"/>
      <c r="P146" s="523"/>
      <c r="Q146" s="523"/>
      <c r="R146" s="523"/>
      <c r="S146" s="523"/>
      <c r="T146" s="523"/>
      <c r="U146" s="523"/>
      <c r="V146" s="523"/>
      <c r="W146" s="523"/>
      <c r="X146" s="523"/>
      <c r="Y146" s="523"/>
      <c r="Z146" s="523"/>
      <c r="AA146" s="523"/>
      <c r="AB146" s="523"/>
    </row>
    <row r="147" spans="1:28" ht="99">
      <c r="A147" s="524">
        <f t="shared" si="0"/>
        <v>146</v>
      </c>
      <c r="B147" s="531" t="s">
        <v>12</v>
      </c>
      <c r="C147" s="532">
        <v>2024</v>
      </c>
      <c r="D147" s="429" t="s">
        <v>586</v>
      </c>
      <c r="E147" s="429" t="s">
        <v>6432</v>
      </c>
      <c r="F147" s="429" t="s">
        <v>6433</v>
      </c>
      <c r="G147" s="429"/>
      <c r="H147" s="489" t="s">
        <v>9327</v>
      </c>
      <c r="I147" s="523"/>
      <c r="J147" s="335"/>
      <c r="K147" s="336"/>
      <c r="L147" s="336"/>
      <c r="M147" s="336"/>
      <c r="N147" s="336"/>
      <c r="O147" s="523"/>
      <c r="P147" s="523"/>
      <c r="Q147" s="523"/>
      <c r="R147" s="523"/>
      <c r="S147" s="523"/>
      <c r="T147" s="523"/>
      <c r="U147" s="523"/>
      <c r="V147" s="523"/>
      <c r="W147" s="523"/>
      <c r="X147" s="523"/>
      <c r="Y147" s="523"/>
      <c r="Z147" s="523"/>
      <c r="AA147" s="523"/>
      <c r="AB147" s="523"/>
    </row>
    <row r="148" spans="1:28" ht="33">
      <c r="A148" s="524">
        <f t="shared" si="0"/>
        <v>147</v>
      </c>
      <c r="B148" s="531" t="s">
        <v>12</v>
      </c>
      <c r="C148" s="532">
        <v>2024</v>
      </c>
      <c r="D148" s="429" t="s">
        <v>586</v>
      </c>
      <c r="E148" s="429" t="s">
        <v>9463</v>
      </c>
      <c r="F148" s="429" t="s">
        <v>9464</v>
      </c>
      <c r="G148" s="429"/>
      <c r="H148" s="489" t="s">
        <v>9327</v>
      </c>
      <c r="I148" s="523"/>
      <c r="J148" s="335"/>
      <c r="K148" s="336"/>
      <c r="L148" s="336"/>
      <c r="M148" s="336"/>
      <c r="N148" s="336"/>
      <c r="O148" s="523"/>
      <c r="P148" s="523"/>
      <c r="Q148" s="523"/>
      <c r="R148" s="523"/>
      <c r="S148" s="523"/>
      <c r="T148" s="523"/>
      <c r="U148" s="523"/>
      <c r="V148" s="523"/>
      <c r="W148" s="523"/>
      <c r="X148" s="523"/>
      <c r="Y148" s="523"/>
      <c r="Z148" s="523"/>
      <c r="AA148" s="523"/>
      <c r="AB148" s="523"/>
    </row>
    <row r="149" spans="1:28" ht="33">
      <c r="A149" s="524">
        <f t="shared" si="0"/>
        <v>148</v>
      </c>
      <c r="B149" s="531" t="s">
        <v>12</v>
      </c>
      <c r="C149" s="532">
        <v>2024</v>
      </c>
      <c r="D149" s="429" t="s">
        <v>586</v>
      </c>
      <c r="E149" s="429" t="s">
        <v>9465</v>
      </c>
      <c r="F149" s="429" t="s">
        <v>9466</v>
      </c>
      <c r="G149" s="429"/>
      <c r="H149" s="489" t="s">
        <v>9327</v>
      </c>
      <c r="I149" s="523"/>
      <c r="J149" s="335"/>
      <c r="K149" s="336"/>
      <c r="L149" s="336"/>
      <c r="M149" s="336"/>
      <c r="N149" s="336"/>
      <c r="O149" s="523"/>
      <c r="P149" s="523"/>
      <c r="Q149" s="523"/>
      <c r="R149" s="523"/>
      <c r="S149" s="523"/>
      <c r="T149" s="523"/>
      <c r="U149" s="523"/>
      <c r="V149" s="523"/>
      <c r="W149" s="523"/>
      <c r="X149" s="523"/>
      <c r="Y149" s="523"/>
      <c r="Z149" s="523"/>
      <c r="AA149" s="523"/>
      <c r="AB149" s="523"/>
    </row>
    <row r="150" spans="1:28" ht="33">
      <c r="A150" s="524">
        <f t="shared" si="0"/>
        <v>149</v>
      </c>
      <c r="B150" s="531" t="s">
        <v>12</v>
      </c>
      <c r="C150" s="532">
        <v>2024</v>
      </c>
      <c r="D150" s="429" t="s">
        <v>9467</v>
      </c>
      <c r="E150" s="429" t="s">
        <v>9460</v>
      </c>
      <c r="F150" s="429" t="s">
        <v>6063</v>
      </c>
      <c r="G150" s="429"/>
      <c r="H150" s="489" t="s">
        <v>9325</v>
      </c>
      <c r="I150" s="523"/>
      <c r="J150" s="335"/>
      <c r="K150" s="336"/>
      <c r="L150" s="336"/>
      <c r="M150" s="336"/>
      <c r="N150" s="336"/>
      <c r="O150" s="523"/>
      <c r="P150" s="523"/>
      <c r="Q150" s="523"/>
      <c r="R150" s="523"/>
      <c r="S150" s="523"/>
      <c r="T150" s="523"/>
      <c r="U150" s="523"/>
      <c r="V150" s="523"/>
      <c r="W150" s="523"/>
      <c r="X150" s="523"/>
      <c r="Y150" s="523"/>
      <c r="Z150" s="523"/>
      <c r="AA150" s="523"/>
      <c r="AB150" s="523"/>
    </row>
    <row r="151" spans="1:28" ht="33">
      <c r="A151" s="524">
        <f t="shared" si="0"/>
        <v>150</v>
      </c>
      <c r="B151" s="531" t="s">
        <v>12</v>
      </c>
      <c r="C151" s="532">
        <v>2024</v>
      </c>
      <c r="D151" s="429" t="s">
        <v>9467</v>
      </c>
      <c r="E151" s="429" t="s">
        <v>9468</v>
      </c>
      <c r="F151" s="429" t="s">
        <v>9469</v>
      </c>
      <c r="G151" s="429"/>
      <c r="H151" s="489" t="s">
        <v>9325</v>
      </c>
      <c r="I151" s="523"/>
      <c r="J151" s="335"/>
      <c r="K151" s="336"/>
      <c r="L151" s="336"/>
      <c r="M151" s="336"/>
      <c r="N151" s="336"/>
      <c r="O151" s="523"/>
      <c r="P151" s="523"/>
      <c r="Q151" s="523"/>
      <c r="R151" s="523"/>
      <c r="S151" s="523"/>
      <c r="T151" s="523"/>
      <c r="U151" s="523"/>
      <c r="V151" s="523"/>
      <c r="W151" s="523"/>
      <c r="X151" s="523"/>
      <c r="Y151" s="523"/>
      <c r="Z151" s="523"/>
      <c r="AA151" s="523"/>
      <c r="AB151" s="523"/>
    </row>
    <row r="152" spans="1:28" ht="33">
      <c r="A152" s="524">
        <f t="shared" si="0"/>
        <v>151</v>
      </c>
      <c r="B152" s="531" t="s">
        <v>12</v>
      </c>
      <c r="C152" s="532">
        <v>2024</v>
      </c>
      <c r="D152" s="429" t="s">
        <v>9467</v>
      </c>
      <c r="E152" s="429" t="s">
        <v>9470</v>
      </c>
      <c r="F152" s="429" t="s">
        <v>9471</v>
      </c>
      <c r="G152" s="429"/>
      <c r="H152" s="489" t="s">
        <v>9325</v>
      </c>
      <c r="I152" s="523"/>
      <c r="J152" s="335"/>
      <c r="K152" s="336"/>
      <c r="L152" s="336"/>
      <c r="M152" s="336"/>
      <c r="N152" s="336"/>
      <c r="O152" s="523"/>
      <c r="P152" s="523"/>
      <c r="Q152" s="523"/>
      <c r="R152" s="523"/>
      <c r="S152" s="523"/>
      <c r="T152" s="523"/>
      <c r="U152" s="523"/>
      <c r="V152" s="523"/>
      <c r="W152" s="523"/>
      <c r="X152" s="523"/>
      <c r="Y152" s="523"/>
      <c r="Z152" s="523"/>
      <c r="AA152" s="523"/>
      <c r="AB152" s="523"/>
    </row>
    <row r="153" spans="1:28" ht="33">
      <c r="A153" s="524">
        <f t="shared" si="0"/>
        <v>152</v>
      </c>
      <c r="B153" s="531" t="s">
        <v>12</v>
      </c>
      <c r="C153" s="532">
        <v>2024</v>
      </c>
      <c r="D153" s="429" t="s">
        <v>9467</v>
      </c>
      <c r="E153" s="429" t="s">
        <v>9472</v>
      </c>
      <c r="F153" s="429" t="s">
        <v>9473</v>
      </c>
      <c r="G153" s="429"/>
      <c r="H153" s="489" t="s">
        <v>9325</v>
      </c>
      <c r="I153" s="523"/>
      <c r="J153" s="335"/>
      <c r="K153" s="336"/>
      <c r="L153" s="336"/>
      <c r="M153" s="336"/>
      <c r="N153" s="336"/>
      <c r="O153" s="523"/>
      <c r="P153" s="523"/>
      <c r="Q153" s="523"/>
      <c r="R153" s="523"/>
      <c r="S153" s="523"/>
      <c r="T153" s="523"/>
      <c r="U153" s="523"/>
      <c r="V153" s="523"/>
      <c r="W153" s="523"/>
      <c r="X153" s="523"/>
      <c r="Y153" s="523"/>
      <c r="Z153" s="523"/>
      <c r="AA153" s="523"/>
      <c r="AB153" s="523"/>
    </row>
    <row r="154" spans="1:28" ht="49.5">
      <c r="A154" s="524">
        <f t="shared" si="0"/>
        <v>153</v>
      </c>
      <c r="B154" s="531" t="s">
        <v>12</v>
      </c>
      <c r="C154" s="532">
        <v>2024</v>
      </c>
      <c r="D154" s="429" t="s">
        <v>9467</v>
      </c>
      <c r="E154" s="429" t="s">
        <v>9474</v>
      </c>
      <c r="F154" s="429" t="s">
        <v>9475</v>
      </c>
      <c r="G154" s="429"/>
      <c r="H154" s="489" t="s">
        <v>9325</v>
      </c>
      <c r="I154" s="523"/>
      <c r="J154" s="335"/>
      <c r="K154" s="336"/>
      <c r="L154" s="336"/>
      <c r="M154" s="336"/>
      <c r="N154" s="336"/>
      <c r="O154" s="523"/>
      <c r="P154" s="523"/>
      <c r="Q154" s="523"/>
      <c r="R154" s="523"/>
      <c r="S154" s="523"/>
      <c r="T154" s="523"/>
      <c r="U154" s="523"/>
      <c r="V154" s="523"/>
      <c r="W154" s="523"/>
      <c r="X154" s="523"/>
      <c r="Y154" s="523"/>
      <c r="Z154" s="523"/>
      <c r="AA154" s="523"/>
      <c r="AB154" s="523"/>
    </row>
    <row r="155" spans="1:28" ht="33">
      <c r="A155" s="524">
        <f t="shared" si="0"/>
        <v>154</v>
      </c>
      <c r="B155" s="531" t="s">
        <v>12</v>
      </c>
      <c r="C155" s="532">
        <v>2024</v>
      </c>
      <c r="D155" s="429" t="s">
        <v>586</v>
      </c>
      <c r="E155" s="429" t="s">
        <v>6628</v>
      </c>
      <c r="F155" s="429" t="s">
        <v>6629</v>
      </c>
      <c r="G155" s="429"/>
      <c r="H155" s="489" t="s">
        <v>9325</v>
      </c>
      <c r="I155" s="523"/>
      <c r="J155" s="335"/>
      <c r="K155" s="336"/>
      <c r="L155" s="336"/>
      <c r="M155" s="336"/>
      <c r="N155" s="336"/>
      <c r="O155" s="523"/>
      <c r="P155" s="523"/>
      <c r="Q155" s="523"/>
      <c r="R155" s="523"/>
      <c r="S155" s="523"/>
      <c r="T155" s="523"/>
      <c r="U155" s="523"/>
      <c r="V155" s="523"/>
      <c r="W155" s="523"/>
      <c r="X155" s="523"/>
      <c r="Y155" s="523"/>
      <c r="Z155" s="523"/>
      <c r="AA155" s="523"/>
      <c r="AB155" s="523"/>
    </row>
    <row r="156" spans="1:28" ht="33">
      <c r="A156" s="524">
        <f t="shared" si="0"/>
        <v>155</v>
      </c>
      <c r="B156" s="531" t="s">
        <v>12</v>
      </c>
      <c r="C156" s="532">
        <v>2024</v>
      </c>
      <c r="D156" s="429" t="s">
        <v>586</v>
      </c>
      <c r="E156" s="429" t="s">
        <v>6631</v>
      </c>
      <c r="F156" s="429" t="s">
        <v>6632</v>
      </c>
      <c r="G156" s="429"/>
      <c r="H156" s="489" t="s">
        <v>9325</v>
      </c>
      <c r="I156" s="523"/>
      <c r="J156" s="335"/>
      <c r="K156" s="336"/>
      <c r="L156" s="336"/>
      <c r="M156" s="336"/>
      <c r="N156" s="336"/>
      <c r="O156" s="523"/>
      <c r="P156" s="523"/>
      <c r="Q156" s="523"/>
      <c r="R156" s="523"/>
      <c r="S156" s="523"/>
      <c r="T156" s="523"/>
      <c r="U156" s="523"/>
      <c r="V156" s="523"/>
      <c r="W156" s="523"/>
      <c r="X156" s="523"/>
      <c r="Y156" s="523"/>
      <c r="Z156" s="523"/>
      <c r="AA156" s="523"/>
      <c r="AB156" s="523"/>
    </row>
    <row r="157" spans="1:28" ht="16.5">
      <c r="A157" s="524">
        <f t="shared" si="0"/>
        <v>156</v>
      </c>
      <c r="B157" s="531" t="s">
        <v>12</v>
      </c>
      <c r="C157" s="532">
        <v>2024</v>
      </c>
      <c r="D157" s="429" t="s">
        <v>586</v>
      </c>
      <c r="E157" s="429" t="s">
        <v>6642</v>
      </c>
      <c r="F157" s="429" t="s">
        <v>6045</v>
      </c>
      <c r="G157" s="429"/>
      <c r="H157" s="489" t="s">
        <v>9327</v>
      </c>
      <c r="I157" s="523"/>
      <c r="J157" s="335"/>
      <c r="K157" s="336"/>
      <c r="L157" s="336"/>
      <c r="M157" s="336"/>
      <c r="N157" s="336"/>
      <c r="O157" s="523"/>
      <c r="P157" s="523"/>
      <c r="Q157" s="523"/>
      <c r="R157" s="523"/>
      <c r="S157" s="523"/>
      <c r="T157" s="523"/>
      <c r="U157" s="523"/>
      <c r="V157" s="523"/>
      <c r="W157" s="523"/>
      <c r="X157" s="523"/>
      <c r="Y157" s="523"/>
      <c r="Z157" s="523"/>
      <c r="AA157" s="523"/>
      <c r="AB157" s="523"/>
    </row>
    <row r="158" spans="1:28" ht="33">
      <c r="A158" s="524">
        <f t="shared" si="0"/>
        <v>157</v>
      </c>
      <c r="B158" s="531" t="s">
        <v>12</v>
      </c>
      <c r="C158" s="532">
        <v>2024</v>
      </c>
      <c r="D158" s="429" t="s">
        <v>6704</v>
      </c>
      <c r="E158" s="429" t="s">
        <v>6705</v>
      </c>
      <c r="F158" s="429" t="s">
        <v>6706</v>
      </c>
      <c r="G158" s="429"/>
      <c r="H158" s="489" t="s">
        <v>889</v>
      </c>
      <c r="I158" s="523"/>
      <c r="J158" s="335"/>
      <c r="K158" s="336"/>
      <c r="L158" s="336"/>
      <c r="M158" s="336"/>
      <c r="N158" s="336"/>
      <c r="O158" s="523"/>
      <c r="P158" s="523"/>
      <c r="Q158" s="523"/>
      <c r="R158" s="523"/>
      <c r="S158" s="523"/>
      <c r="T158" s="523"/>
      <c r="U158" s="523"/>
      <c r="V158" s="523"/>
      <c r="W158" s="523"/>
      <c r="X158" s="523"/>
      <c r="Y158" s="523"/>
      <c r="Z158" s="523"/>
      <c r="AA158" s="523"/>
      <c r="AB158" s="523"/>
    </row>
    <row r="159" spans="1:28" ht="33">
      <c r="A159" s="524">
        <f t="shared" si="0"/>
        <v>158</v>
      </c>
      <c r="B159" s="531" t="s">
        <v>12</v>
      </c>
      <c r="C159" s="532">
        <v>2024</v>
      </c>
      <c r="D159" s="429" t="s">
        <v>9476</v>
      </c>
      <c r="E159" s="429" t="s">
        <v>6726</v>
      </c>
      <c r="F159" s="429" t="s">
        <v>6727</v>
      </c>
      <c r="G159" s="429"/>
      <c r="H159" s="489" t="s">
        <v>889</v>
      </c>
      <c r="I159" s="523"/>
      <c r="J159" s="335"/>
      <c r="K159" s="336"/>
      <c r="L159" s="336"/>
      <c r="M159" s="336"/>
      <c r="N159" s="336"/>
      <c r="O159" s="523"/>
      <c r="P159" s="523"/>
      <c r="Q159" s="523"/>
      <c r="R159" s="523"/>
      <c r="S159" s="523"/>
      <c r="T159" s="523"/>
      <c r="U159" s="523"/>
      <c r="V159" s="523"/>
      <c r="W159" s="523"/>
      <c r="X159" s="523"/>
      <c r="Y159" s="523"/>
      <c r="Z159" s="523"/>
      <c r="AA159" s="523"/>
      <c r="AB159" s="523"/>
    </row>
    <row r="160" spans="1:28" ht="33">
      <c r="A160" s="524">
        <f t="shared" si="0"/>
        <v>159</v>
      </c>
      <c r="B160" s="531" t="s">
        <v>12</v>
      </c>
      <c r="C160" s="532">
        <v>2024</v>
      </c>
      <c r="D160" s="429" t="s">
        <v>6746</v>
      </c>
      <c r="E160" s="429" t="s">
        <v>4188</v>
      </c>
      <c r="F160" s="429" t="s">
        <v>6747</v>
      </c>
      <c r="G160" s="429"/>
      <c r="H160" s="489" t="s">
        <v>889</v>
      </c>
      <c r="I160" s="523"/>
      <c r="J160" s="335"/>
      <c r="K160" s="336"/>
      <c r="L160" s="336"/>
      <c r="M160" s="336"/>
      <c r="N160" s="336"/>
      <c r="O160" s="523"/>
      <c r="P160" s="523"/>
      <c r="Q160" s="523"/>
      <c r="R160" s="523"/>
      <c r="S160" s="523"/>
      <c r="T160" s="523"/>
      <c r="U160" s="523"/>
      <c r="V160" s="523"/>
      <c r="W160" s="523"/>
      <c r="X160" s="523"/>
      <c r="Y160" s="523"/>
      <c r="Z160" s="523"/>
      <c r="AA160" s="523"/>
      <c r="AB160" s="523"/>
    </row>
    <row r="161" spans="1:28" ht="33">
      <c r="A161" s="524">
        <f t="shared" si="0"/>
        <v>160</v>
      </c>
      <c r="B161" s="531" t="s">
        <v>12</v>
      </c>
      <c r="C161" s="532">
        <v>2024</v>
      </c>
      <c r="D161" s="429" t="s">
        <v>6746</v>
      </c>
      <c r="E161" s="429" t="s">
        <v>926</v>
      </c>
      <c r="F161" s="429" t="s">
        <v>6749</v>
      </c>
      <c r="G161" s="429"/>
      <c r="H161" s="489" t="s">
        <v>889</v>
      </c>
      <c r="I161" s="523"/>
      <c r="J161" s="335"/>
      <c r="K161" s="336"/>
      <c r="L161" s="336"/>
      <c r="M161" s="336"/>
      <c r="N161" s="336"/>
      <c r="O161" s="523"/>
      <c r="P161" s="523"/>
      <c r="Q161" s="523"/>
      <c r="R161" s="523"/>
      <c r="S161" s="523"/>
      <c r="T161" s="523"/>
      <c r="U161" s="523"/>
      <c r="V161" s="523"/>
      <c r="W161" s="523"/>
      <c r="X161" s="523"/>
      <c r="Y161" s="523"/>
      <c r="Z161" s="523"/>
      <c r="AA161" s="523"/>
      <c r="AB161" s="523"/>
    </row>
    <row r="162" spans="1:28" ht="49.5">
      <c r="A162" s="524">
        <f t="shared" si="0"/>
        <v>161</v>
      </c>
      <c r="B162" s="531" t="s">
        <v>12</v>
      </c>
      <c r="C162" s="532">
        <v>2024</v>
      </c>
      <c r="D162" s="429" t="s">
        <v>6746</v>
      </c>
      <c r="E162" s="429" t="s">
        <v>6751</v>
      </c>
      <c r="F162" s="429" t="s">
        <v>6752</v>
      </c>
      <c r="G162" s="429"/>
      <c r="H162" s="489" t="s">
        <v>889</v>
      </c>
      <c r="I162" s="523"/>
      <c r="J162" s="335"/>
      <c r="K162" s="336"/>
      <c r="L162" s="336"/>
      <c r="M162" s="336"/>
      <c r="N162" s="336"/>
      <c r="O162" s="523"/>
      <c r="P162" s="523"/>
      <c r="Q162" s="523"/>
      <c r="R162" s="523"/>
      <c r="S162" s="523"/>
      <c r="T162" s="523"/>
      <c r="U162" s="523"/>
      <c r="V162" s="523"/>
      <c r="W162" s="523"/>
      <c r="X162" s="523"/>
      <c r="Y162" s="523"/>
      <c r="Z162" s="523"/>
      <c r="AA162" s="523"/>
      <c r="AB162" s="523"/>
    </row>
    <row r="163" spans="1:28" ht="49.5">
      <c r="A163" s="524">
        <f t="shared" si="0"/>
        <v>162</v>
      </c>
      <c r="B163" s="531" t="s">
        <v>12</v>
      </c>
      <c r="C163" s="532">
        <v>2024</v>
      </c>
      <c r="D163" s="429" t="s">
        <v>6746</v>
      </c>
      <c r="E163" s="429" t="s">
        <v>6754</v>
      </c>
      <c r="F163" s="429" t="s">
        <v>6755</v>
      </c>
      <c r="G163" s="429"/>
      <c r="H163" s="489" t="s">
        <v>889</v>
      </c>
      <c r="I163" s="523"/>
      <c r="J163" s="335"/>
      <c r="K163" s="336"/>
      <c r="L163" s="336"/>
      <c r="M163" s="336"/>
      <c r="N163" s="336"/>
      <c r="O163" s="523"/>
      <c r="P163" s="523"/>
      <c r="Q163" s="523"/>
      <c r="R163" s="523"/>
      <c r="S163" s="523"/>
      <c r="T163" s="523"/>
      <c r="U163" s="523"/>
      <c r="V163" s="523"/>
      <c r="W163" s="523"/>
      <c r="X163" s="523"/>
      <c r="Y163" s="523"/>
      <c r="Z163" s="523"/>
      <c r="AA163" s="523"/>
      <c r="AB163" s="523"/>
    </row>
    <row r="164" spans="1:28" ht="49.5">
      <c r="A164" s="524">
        <f t="shared" si="0"/>
        <v>163</v>
      </c>
      <c r="B164" s="531" t="s">
        <v>12</v>
      </c>
      <c r="C164" s="532">
        <v>2024</v>
      </c>
      <c r="D164" s="429" t="s">
        <v>586</v>
      </c>
      <c r="E164" s="429" t="s">
        <v>6754</v>
      </c>
      <c r="F164" s="429" t="s">
        <v>6761</v>
      </c>
      <c r="G164" s="429"/>
      <c r="H164" s="489" t="s">
        <v>889</v>
      </c>
      <c r="I164" s="523"/>
      <c r="J164" s="335"/>
      <c r="K164" s="336"/>
      <c r="L164" s="336"/>
      <c r="M164" s="336"/>
      <c r="N164" s="336"/>
      <c r="O164" s="523"/>
      <c r="P164" s="523"/>
      <c r="Q164" s="523"/>
      <c r="R164" s="523"/>
      <c r="S164" s="523"/>
      <c r="T164" s="523"/>
      <c r="U164" s="523"/>
      <c r="V164" s="523"/>
      <c r="W164" s="523"/>
      <c r="X164" s="523"/>
      <c r="Y164" s="523"/>
      <c r="Z164" s="523"/>
      <c r="AA164" s="523"/>
      <c r="AB164" s="523"/>
    </row>
    <row r="165" spans="1:28" ht="49.5">
      <c r="A165" s="524">
        <f t="shared" si="0"/>
        <v>164</v>
      </c>
      <c r="B165" s="531" t="s">
        <v>12</v>
      </c>
      <c r="C165" s="532">
        <v>2024</v>
      </c>
      <c r="D165" s="429" t="s">
        <v>586</v>
      </c>
      <c r="E165" s="429" t="s">
        <v>4188</v>
      </c>
      <c r="F165" s="429" t="s">
        <v>6785</v>
      </c>
      <c r="G165" s="429"/>
      <c r="H165" s="489" t="s">
        <v>889</v>
      </c>
      <c r="I165" s="523"/>
      <c r="J165" s="335"/>
      <c r="K165" s="336"/>
      <c r="L165" s="336"/>
      <c r="M165" s="336"/>
      <c r="N165" s="336"/>
      <c r="O165" s="523"/>
      <c r="P165" s="523"/>
      <c r="Q165" s="523"/>
      <c r="R165" s="523"/>
      <c r="S165" s="523"/>
      <c r="T165" s="523"/>
      <c r="U165" s="523"/>
      <c r="V165" s="523"/>
      <c r="W165" s="523"/>
      <c r="X165" s="523"/>
      <c r="Y165" s="523"/>
      <c r="Z165" s="523"/>
      <c r="AA165" s="523"/>
      <c r="AB165" s="523"/>
    </row>
    <row r="166" spans="1:28" ht="33">
      <c r="A166" s="524">
        <f t="shared" si="0"/>
        <v>165</v>
      </c>
      <c r="B166" s="531" t="s">
        <v>12</v>
      </c>
      <c r="C166" s="532">
        <v>2024</v>
      </c>
      <c r="D166" s="429" t="s">
        <v>586</v>
      </c>
      <c r="E166" s="429" t="s">
        <v>6787</v>
      </c>
      <c r="F166" s="429"/>
      <c r="G166" s="429"/>
      <c r="H166" s="489" t="s">
        <v>889</v>
      </c>
      <c r="I166" s="523"/>
      <c r="J166" s="335"/>
      <c r="K166" s="336"/>
      <c r="L166" s="336"/>
      <c r="M166" s="336"/>
      <c r="N166" s="336"/>
      <c r="O166" s="523"/>
      <c r="P166" s="523"/>
      <c r="Q166" s="523"/>
      <c r="R166" s="523"/>
      <c r="S166" s="523"/>
      <c r="T166" s="523"/>
      <c r="U166" s="523"/>
      <c r="V166" s="523"/>
      <c r="W166" s="523"/>
      <c r="X166" s="523"/>
      <c r="Y166" s="523"/>
      <c r="Z166" s="523"/>
      <c r="AA166" s="523"/>
      <c r="AB166" s="523"/>
    </row>
    <row r="167" spans="1:28" ht="16.5">
      <c r="A167" s="524">
        <f t="shared" si="0"/>
        <v>166</v>
      </c>
      <c r="B167" s="531" t="s">
        <v>12</v>
      </c>
      <c r="C167" s="532">
        <v>2024</v>
      </c>
      <c r="D167" s="429" t="s">
        <v>3778</v>
      </c>
      <c r="E167" s="489" t="s">
        <v>926</v>
      </c>
      <c r="F167" s="489" t="s">
        <v>6836</v>
      </c>
      <c r="G167" s="489"/>
      <c r="H167" s="489" t="s">
        <v>889</v>
      </c>
      <c r="I167" s="523"/>
      <c r="J167" s="335"/>
      <c r="K167" s="336"/>
      <c r="L167" s="336"/>
      <c r="M167" s="336"/>
      <c r="N167" s="336"/>
      <c r="O167" s="523"/>
      <c r="P167" s="523"/>
      <c r="Q167" s="523"/>
      <c r="R167" s="523"/>
      <c r="S167" s="523"/>
      <c r="T167" s="523"/>
      <c r="U167" s="523"/>
      <c r="V167" s="523"/>
      <c r="W167" s="523"/>
      <c r="X167" s="523"/>
      <c r="Y167" s="523"/>
      <c r="Z167" s="523"/>
      <c r="AA167" s="523"/>
      <c r="AB167" s="523"/>
    </row>
    <row r="168" spans="1:28" ht="33">
      <c r="A168" s="524">
        <f t="shared" si="0"/>
        <v>167</v>
      </c>
      <c r="B168" s="531" t="s">
        <v>12</v>
      </c>
      <c r="C168" s="532">
        <v>2024</v>
      </c>
      <c r="D168" s="429" t="s">
        <v>3778</v>
      </c>
      <c r="E168" s="433" t="s">
        <v>6839</v>
      </c>
      <c r="F168" s="489" t="s">
        <v>6840</v>
      </c>
      <c r="G168" s="489"/>
      <c r="H168" s="489" t="s">
        <v>889</v>
      </c>
      <c r="I168" s="523"/>
      <c r="J168" s="335"/>
      <c r="K168" s="336"/>
      <c r="L168" s="336"/>
      <c r="M168" s="336"/>
      <c r="N168" s="336"/>
      <c r="O168" s="523"/>
      <c r="P168" s="523"/>
      <c r="Q168" s="523"/>
      <c r="R168" s="523"/>
      <c r="S168" s="523"/>
      <c r="T168" s="523"/>
      <c r="U168" s="523"/>
      <c r="V168" s="523"/>
      <c r="W168" s="523"/>
      <c r="X168" s="523"/>
      <c r="Y168" s="523"/>
      <c r="Z168" s="523"/>
      <c r="AA168" s="523"/>
      <c r="AB168" s="523"/>
    </row>
    <row r="169" spans="1:28" ht="33">
      <c r="A169" s="524">
        <f t="shared" si="0"/>
        <v>168</v>
      </c>
      <c r="B169" s="531" t="s">
        <v>12</v>
      </c>
      <c r="C169" s="532">
        <v>2024</v>
      </c>
      <c r="D169" s="429" t="s">
        <v>3778</v>
      </c>
      <c r="E169" s="489" t="s">
        <v>6843</v>
      </c>
      <c r="F169" s="489" t="s">
        <v>6844</v>
      </c>
      <c r="G169" s="489" t="s">
        <v>6837</v>
      </c>
      <c r="H169" s="489" t="s">
        <v>9327</v>
      </c>
      <c r="I169" s="523"/>
      <c r="J169" s="335"/>
      <c r="K169" s="336"/>
      <c r="L169" s="336"/>
      <c r="M169" s="336"/>
      <c r="N169" s="336"/>
      <c r="O169" s="523"/>
      <c r="P169" s="523"/>
      <c r="Q169" s="523"/>
      <c r="R169" s="523"/>
      <c r="S169" s="523"/>
      <c r="T169" s="523"/>
      <c r="U169" s="523"/>
      <c r="V169" s="523"/>
      <c r="W169" s="523"/>
      <c r="X169" s="523"/>
      <c r="Y169" s="523"/>
      <c r="Z169" s="523"/>
      <c r="AA169" s="523"/>
      <c r="AB169" s="523"/>
    </row>
    <row r="170" spans="1:28" ht="33">
      <c r="A170" s="524">
        <f t="shared" si="0"/>
        <v>169</v>
      </c>
      <c r="B170" s="531" t="s">
        <v>12</v>
      </c>
      <c r="C170" s="532">
        <v>2024</v>
      </c>
      <c r="D170" s="429" t="s">
        <v>3778</v>
      </c>
      <c r="E170" s="433" t="s">
        <v>926</v>
      </c>
      <c r="F170" s="433" t="s">
        <v>6851</v>
      </c>
      <c r="G170" s="433" t="s">
        <v>6841</v>
      </c>
      <c r="H170" s="489" t="s">
        <v>9327</v>
      </c>
      <c r="I170" s="523"/>
      <c r="J170" s="335"/>
      <c r="K170" s="336"/>
      <c r="L170" s="336"/>
      <c r="M170" s="336"/>
      <c r="N170" s="336"/>
      <c r="O170" s="523"/>
      <c r="P170" s="523"/>
      <c r="Q170" s="523"/>
      <c r="R170" s="523"/>
      <c r="S170" s="523"/>
      <c r="T170" s="523"/>
      <c r="U170" s="523"/>
      <c r="V170" s="523"/>
      <c r="W170" s="523"/>
      <c r="X170" s="523"/>
      <c r="Y170" s="523"/>
      <c r="Z170" s="523"/>
      <c r="AA170" s="523"/>
      <c r="AB170" s="523"/>
    </row>
    <row r="171" spans="1:28" ht="33">
      <c r="A171" s="524">
        <f t="shared" si="0"/>
        <v>170</v>
      </c>
      <c r="B171" s="531" t="s">
        <v>12</v>
      </c>
      <c r="C171" s="532">
        <v>2024</v>
      </c>
      <c r="D171" s="433" t="s">
        <v>3778</v>
      </c>
      <c r="E171" s="433" t="s">
        <v>926</v>
      </c>
      <c r="F171" s="433" t="s">
        <v>6895</v>
      </c>
      <c r="G171" s="433" t="s">
        <v>6845</v>
      </c>
      <c r="H171" s="489" t="s">
        <v>9327</v>
      </c>
      <c r="I171" s="523"/>
      <c r="J171" s="335"/>
      <c r="K171" s="336"/>
      <c r="L171" s="336"/>
      <c r="M171" s="336"/>
      <c r="N171" s="336"/>
      <c r="O171" s="523"/>
      <c r="P171" s="523"/>
      <c r="Q171" s="523"/>
      <c r="R171" s="523"/>
      <c r="S171" s="523"/>
      <c r="T171" s="523"/>
      <c r="U171" s="523"/>
      <c r="V171" s="523"/>
      <c r="W171" s="523"/>
      <c r="X171" s="523"/>
      <c r="Y171" s="523"/>
      <c r="Z171" s="523"/>
      <c r="AA171" s="523"/>
      <c r="AB171" s="523"/>
    </row>
    <row r="172" spans="1:28" ht="66">
      <c r="A172" s="524">
        <f t="shared" si="0"/>
        <v>171</v>
      </c>
      <c r="B172" s="531" t="s">
        <v>13</v>
      </c>
      <c r="C172" s="532">
        <v>43871</v>
      </c>
      <c r="D172" s="429" t="s">
        <v>9477</v>
      </c>
      <c r="E172" s="429" t="s">
        <v>8598</v>
      </c>
      <c r="F172" s="429" t="s">
        <v>8599</v>
      </c>
      <c r="G172" s="429" t="s">
        <v>6852</v>
      </c>
      <c r="H172" s="489" t="s">
        <v>9327</v>
      </c>
      <c r="I172" s="523"/>
      <c r="J172" s="335"/>
      <c r="K172" s="336"/>
      <c r="L172" s="336"/>
      <c r="M172" s="336"/>
      <c r="N172" s="336"/>
      <c r="O172" s="523"/>
      <c r="P172" s="523"/>
      <c r="Q172" s="523"/>
      <c r="R172" s="523"/>
      <c r="S172" s="523"/>
      <c r="T172" s="523"/>
      <c r="U172" s="523"/>
      <c r="V172" s="523"/>
      <c r="W172" s="523"/>
      <c r="X172" s="523"/>
      <c r="Y172" s="523"/>
      <c r="Z172" s="523"/>
      <c r="AA172" s="523"/>
      <c r="AB172" s="523"/>
    </row>
    <row r="173" spans="1:28" ht="16.5">
      <c r="A173" s="524">
        <f t="shared" si="0"/>
        <v>172</v>
      </c>
      <c r="B173" s="531" t="s">
        <v>13</v>
      </c>
      <c r="C173" s="532">
        <v>2022</v>
      </c>
      <c r="D173" s="429" t="s">
        <v>9478</v>
      </c>
      <c r="E173" s="429" t="s">
        <v>8643</v>
      </c>
      <c r="F173" s="429" t="s">
        <v>8644</v>
      </c>
      <c r="G173" s="429" t="s">
        <v>6893</v>
      </c>
      <c r="H173" s="489" t="s">
        <v>9327</v>
      </c>
      <c r="I173" s="523"/>
      <c r="J173" s="335"/>
      <c r="K173" s="336"/>
      <c r="L173" s="336"/>
      <c r="M173" s="336"/>
      <c r="N173" s="336"/>
      <c r="O173" s="523"/>
      <c r="P173" s="523"/>
      <c r="Q173" s="523"/>
      <c r="R173" s="523"/>
      <c r="S173" s="523"/>
      <c r="T173" s="523"/>
      <c r="U173" s="523"/>
      <c r="V173" s="523"/>
      <c r="W173" s="523"/>
      <c r="X173" s="523"/>
      <c r="Y173" s="523"/>
      <c r="Z173" s="523"/>
      <c r="AA173" s="523"/>
      <c r="AB173" s="523"/>
    </row>
    <row r="174" spans="1:28" ht="66">
      <c r="A174" s="524">
        <f t="shared" si="0"/>
        <v>173</v>
      </c>
      <c r="B174" s="531" t="s">
        <v>13</v>
      </c>
      <c r="C174" s="532">
        <v>2022</v>
      </c>
      <c r="D174" s="429" t="s">
        <v>9479</v>
      </c>
      <c r="E174" s="429" t="s">
        <v>8643</v>
      </c>
      <c r="F174" s="429" t="s">
        <v>8648</v>
      </c>
      <c r="G174" s="429" t="s">
        <v>8600</v>
      </c>
      <c r="H174" s="489" t="s">
        <v>9327</v>
      </c>
      <c r="I174" s="523"/>
      <c r="J174" s="335"/>
      <c r="K174" s="336"/>
      <c r="L174" s="336"/>
      <c r="M174" s="336"/>
      <c r="N174" s="336"/>
      <c r="O174" s="523"/>
      <c r="P174" s="523"/>
      <c r="Q174" s="523"/>
      <c r="R174" s="523"/>
      <c r="S174" s="523"/>
      <c r="T174" s="523"/>
      <c r="U174" s="523"/>
      <c r="V174" s="523"/>
      <c r="W174" s="523"/>
      <c r="X174" s="523"/>
      <c r="Y174" s="523"/>
      <c r="Z174" s="523"/>
      <c r="AA174" s="523"/>
      <c r="AB174" s="523"/>
    </row>
    <row r="175" spans="1:28" ht="33">
      <c r="A175" s="524">
        <f t="shared" si="0"/>
        <v>174</v>
      </c>
      <c r="B175" s="531" t="s">
        <v>13</v>
      </c>
      <c r="C175" s="532">
        <v>2022</v>
      </c>
      <c r="D175" s="429" t="s">
        <v>9480</v>
      </c>
      <c r="E175" s="429" t="s">
        <v>8650</v>
      </c>
      <c r="F175" s="429" t="s">
        <v>8651</v>
      </c>
      <c r="G175" s="429" t="s">
        <v>8645</v>
      </c>
      <c r="H175" s="489" t="s">
        <v>9327</v>
      </c>
      <c r="I175" s="523"/>
      <c r="J175" s="335"/>
      <c r="K175" s="336"/>
      <c r="L175" s="336"/>
      <c r="M175" s="336"/>
      <c r="N175" s="336"/>
      <c r="O175" s="523"/>
      <c r="P175" s="523"/>
      <c r="Q175" s="523"/>
      <c r="R175" s="523"/>
      <c r="S175" s="523"/>
      <c r="T175" s="523"/>
      <c r="U175" s="523"/>
      <c r="V175" s="523"/>
      <c r="W175" s="523"/>
      <c r="X175" s="523"/>
      <c r="Y175" s="523"/>
      <c r="Z175" s="523"/>
      <c r="AA175" s="523"/>
      <c r="AB175" s="523"/>
    </row>
    <row r="176" spans="1:28" ht="33">
      <c r="A176" s="524">
        <f t="shared" si="0"/>
        <v>175</v>
      </c>
      <c r="B176" s="531" t="s">
        <v>13</v>
      </c>
      <c r="C176" s="532">
        <v>44764</v>
      </c>
      <c r="D176" s="429" t="s">
        <v>9481</v>
      </c>
      <c r="E176" s="429" t="s">
        <v>8655</v>
      </c>
      <c r="F176" s="429" t="s">
        <v>8656</v>
      </c>
      <c r="G176" s="429" t="s">
        <v>8596</v>
      </c>
      <c r="H176" s="489" t="s">
        <v>9327</v>
      </c>
      <c r="I176" s="523"/>
      <c r="J176" s="335"/>
      <c r="K176" s="336"/>
      <c r="L176" s="336"/>
      <c r="M176" s="336"/>
      <c r="N176" s="336"/>
      <c r="O176" s="523"/>
      <c r="P176" s="523"/>
      <c r="Q176" s="523"/>
      <c r="R176" s="523"/>
      <c r="S176" s="523"/>
      <c r="T176" s="523"/>
      <c r="U176" s="523"/>
      <c r="V176" s="523"/>
      <c r="W176" s="523"/>
      <c r="X176" s="523"/>
      <c r="Y176" s="523"/>
      <c r="Z176" s="523"/>
      <c r="AA176" s="523"/>
      <c r="AB176" s="523"/>
    </row>
    <row r="177" spans="1:28" ht="33">
      <c r="A177" s="524">
        <f t="shared" si="0"/>
        <v>176</v>
      </c>
      <c r="B177" s="531" t="s">
        <v>13</v>
      </c>
      <c r="C177" s="532">
        <v>2022</v>
      </c>
      <c r="D177" s="429" t="s">
        <v>8657</v>
      </c>
      <c r="E177" s="429" t="s">
        <v>9482</v>
      </c>
      <c r="F177" s="429" t="s">
        <v>8659</v>
      </c>
      <c r="G177" s="429" t="s">
        <v>8652</v>
      </c>
      <c r="H177" s="489" t="s">
        <v>9327</v>
      </c>
      <c r="I177" s="523"/>
      <c r="J177" s="335"/>
      <c r="K177" s="336"/>
      <c r="L177" s="336"/>
      <c r="M177" s="336"/>
      <c r="N177" s="336"/>
      <c r="O177" s="523"/>
      <c r="P177" s="523"/>
      <c r="Q177" s="523"/>
      <c r="R177" s="523"/>
      <c r="S177" s="523"/>
      <c r="T177" s="523"/>
      <c r="U177" s="523"/>
      <c r="V177" s="523"/>
      <c r="W177" s="523"/>
      <c r="X177" s="523"/>
      <c r="Y177" s="523"/>
      <c r="Z177" s="523"/>
      <c r="AA177" s="523"/>
      <c r="AB177" s="523"/>
    </row>
    <row r="178" spans="1:28" ht="66">
      <c r="A178" s="524">
        <f t="shared" si="0"/>
        <v>177</v>
      </c>
      <c r="B178" s="531" t="s">
        <v>13</v>
      </c>
      <c r="C178" s="532">
        <v>2023</v>
      </c>
      <c r="D178" s="429" t="s">
        <v>8695</v>
      </c>
      <c r="E178" s="429" t="s">
        <v>8696</v>
      </c>
      <c r="F178" s="429" t="s">
        <v>8697</v>
      </c>
      <c r="G178" s="429" t="s">
        <v>8596</v>
      </c>
      <c r="H178" s="489" t="s">
        <v>9325</v>
      </c>
      <c r="I178" s="523"/>
      <c r="J178" s="335"/>
      <c r="K178" s="336"/>
      <c r="L178" s="336"/>
      <c r="M178" s="336"/>
      <c r="N178" s="336"/>
      <c r="O178" s="523"/>
      <c r="P178" s="523"/>
      <c r="Q178" s="523"/>
      <c r="R178" s="523"/>
      <c r="S178" s="523"/>
      <c r="T178" s="523"/>
      <c r="U178" s="523"/>
      <c r="V178" s="523"/>
      <c r="W178" s="523"/>
      <c r="X178" s="523"/>
      <c r="Y178" s="523"/>
      <c r="Z178" s="523"/>
      <c r="AA178" s="523"/>
      <c r="AB178" s="523"/>
    </row>
    <row r="179" spans="1:28" ht="49.5">
      <c r="A179" s="524">
        <f t="shared" si="0"/>
        <v>178</v>
      </c>
      <c r="B179" s="531" t="s">
        <v>13</v>
      </c>
      <c r="C179" s="532">
        <v>2024</v>
      </c>
      <c r="D179" s="429" t="s">
        <v>8714</v>
      </c>
      <c r="E179" s="429" t="s">
        <v>8715</v>
      </c>
      <c r="F179" s="429" t="s">
        <v>8716</v>
      </c>
      <c r="G179" s="429" t="s">
        <v>8660</v>
      </c>
      <c r="H179" s="489" t="s">
        <v>9325</v>
      </c>
      <c r="I179" s="523"/>
      <c r="J179" s="335"/>
      <c r="K179" s="336"/>
      <c r="L179" s="336"/>
      <c r="M179" s="336"/>
      <c r="N179" s="336"/>
      <c r="O179" s="523"/>
      <c r="P179" s="523"/>
      <c r="Q179" s="523"/>
      <c r="R179" s="523"/>
      <c r="S179" s="523"/>
      <c r="T179" s="523"/>
      <c r="U179" s="523"/>
      <c r="V179" s="523"/>
      <c r="W179" s="523"/>
      <c r="X179" s="523"/>
      <c r="Y179" s="523"/>
      <c r="Z179" s="523"/>
      <c r="AA179" s="523"/>
      <c r="AB179" s="523"/>
    </row>
    <row r="180" spans="1:28" ht="33">
      <c r="A180" s="524">
        <f t="shared" si="0"/>
        <v>179</v>
      </c>
      <c r="B180" s="524" t="s">
        <v>14</v>
      </c>
      <c r="C180" s="535">
        <v>44888</v>
      </c>
      <c r="D180" s="489" t="s">
        <v>9483</v>
      </c>
      <c r="E180" s="489" t="s">
        <v>9484</v>
      </c>
      <c r="F180" s="489" t="s">
        <v>9485</v>
      </c>
      <c r="G180" s="489" t="s">
        <v>9486</v>
      </c>
      <c r="H180" s="489" t="s">
        <v>9325</v>
      </c>
      <c r="I180" s="523"/>
      <c r="J180" s="335"/>
      <c r="K180" s="336"/>
      <c r="L180" s="336"/>
      <c r="M180" s="336"/>
      <c r="N180" s="336"/>
      <c r="O180" s="523"/>
      <c r="P180" s="523"/>
      <c r="Q180" s="523"/>
      <c r="R180" s="523"/>
      <c r="S180" s="523"/>
      <c r="T180" s="523"/>
      <c r="U180" s="523"/>
      <c r="V180" s="523"/>
      <c r="W180" s="523"/>
      <c r="X180" s="523"/>
      <c r="Y180" s="523"/>
      <c r="Z180" s="523"/>
      <c r="AA180" s="523"/>
      <c r="AB180" s="523"/>
    </row>
    <row r="181" spans="1:28" ht="16.5">
      <c r="A181" s="524">
        <f t="shared" si="0"/>
        <v>180</v>
      </c>
      <c r="B181" s="524" t="s">
        <v>14</v>
      </c>
      <c r="C181" s="535">
        <v>44867</v>
      </c>
      <c r="D181" s="489" t="s">
        <v>8928</v>
      </c>
      <c r="E181" s="489" t="s">
        <v>9487</v>
      </c>
      <c r="F181" s="489" t="s">
        <v>8769</v>
      </c>
      <c r="G181" s="489" t="s">
        <v>8713</v>
      </c>
      <c r="H181" s="489" t="s">
        <v>9325</v>
      </c>
      <c r="I181" s="523"/>
      <c r="J181" s="335"/>
      <c r="K181" s="336"/>
      <c r="L181" s="336"/>
      <c r="M181" s="336"/>
      <c r="N181" s="336"/>
      <c r="O181" s="523"/>
      <c r="P181" s="523"/>
      <c r="Q181" s="523"/>
      <c r="R181" s="523"/>
      <c r="S181" s="523"/>
      <c r="T181" s="523"/>
      <c r="U181" s="523"/>
      <c r="V181" s="523"/>
      <c r="W181" s="523"/>
      <c r="X181" s="523"/>
      <c r="Y181" s="523"/>
      <c r="Z181" s="523"/>
      <c r="AA181" s="523"/>
      <c r="AB181" s="523"/>
    </row>
    <row r="182" spans="1:28" ht="33">
      <c r="A182" s="524">
        <f t="shared" si="0"/>
        <v>181</v>
      </c>
      <c r="B182" s="524" t="s">
        <v>14</v>
      </c>
      <c r="C182" s="527">
        <v>45001</v>
      </c>
      <c r="D182" s="489" t="s">
        <v>586</v>
      </c>
      <c r="E182" s="489" t="s">
        <v>8771</v>
      </c>
      <c r="F182" s="489" t="s">
        <v>8760</v>
      </c>
      <c r="G182" s="489" t="s">
        <v>487</v>
      </c>
      <c r="H182" s="489" t="s">
        <v>9327</v>
      </c>
      <c r="I182" s="523"/>
      <c r="J182" s="335"/>
      <c r="K182" s="336"/>
      <c r="L182" s="336"/>
      <c r="M182" s="336"/>
      <c r="N182" s="336"/>
      <c r="O182" s="523"/>
      <c r="P182" s="523"/>
      <c r="Q182" s="523"/>
      <c r="R182" s="523"/>
      <c r="S182" s="523"/>
      <c r="T182" s="523"/>
      <c r="U182" s="523"/>
      <c r="V182" s="523"/>
      <c r="W182" s="523"/>
      <c r="X182" s="523"/>
      <c r="Y182" s="523"/>
      <c r="Z182" s="523"/>
      <c r="AA182" s="523"/>
      <c r="AB182" s="523"/>
    </row>
    <row r="183" spans="1:28" ht="82.5">
      <c r="A183" s="524">
        <f t="shared" si="0"/>
        <v>182</v>
      </c>
      <c r="B183" s="524" t="s">
        <v>14</v>
      </c>
      <c r="C183" s="527">
        <v>45012</v>
      </c>
      <c r="D183" s="489" t="s">
        <v>8767</v>
      </c>
      <c r="E183" s="489" t="s">
        <v>8777</v>
      </c>
      <c r="F183" s="489" t="s">
        <v>8760</v>
      </c>
      <c r="G183" s="489" t="s">
        <v>9488</v>
      </c>
      <c r="H183" s="489" t="s">
        <v>9325</v>
      </c>
      <c r="I183" s="523"/>
      <c r="J183" s="335"/>
      <c r="K183" s="336"/>
      <c r="L183" s="336"/>
      <c r="M183" s="336"/>
      <c r="N183" s="336"/>
      <c r="O183" s="523"/>
      <c r="P183" s="523"/>
      <c r="Q183" s="523"/>
      <c r="R183" s="523"/>
      <c r="S183" s="523"/>
      <c r="T183" s="523"/>
      <c r="U183" s="523"/>
      <c r="V183" s="523"/>
      <c r="W183" s="523"/>
      <c r="X183" s="523"/>
      <c r="Y183" s="523"/>
      <c r="Z183" s="523"/>
      <c r="AA183" s="523"/>
      <c r="AB183" s="523"/>
    </row>
    <row r="184" spans="1:28" ht="82.5">
      <c r="A184" s="524">
        <f t="shared" si="0"/>
        <v>183</v>
      </c>
      <c r="B184" s="524" t="s">
        <v>14</v>
      </c>
      <c r="C184" s="527">
        <v>45043</v>
      </c>
      <c r="D184" s="489" t="s">
        <v>8803</v>
      </c>
      <c r="E184" s="489" t="s">
        <v>8804</v>
      </c>
      <c r="F184" s="489" t="s">
        <v>8769</v>
      </c>
      <c r="G184" s="489" t="s">
        <v>8772</v>
      </c>
      <c r="H184" s="489" t="s">
        <v>9327</v>
      </c>
      <c r="I184" s="523"/>
      <c r="J184" s="335"/>
      <c r="K184" s="336"/>
      <c r="L184" s="336"/>
      <c r="M184" s="336"/>
      <c r="N184" s="336"/>
      <c r="O184" s="523"/>
      <c r="P184" s="523"/>
      <c r="Q184" s="523"/>
      <c r="R184" s="523"/>
      <c r="S184" s="523"/>
      <c r="T184" s="523"/>
      <c r="U184" s="523"/>
      <c r="V184" s="523"/>
      <c r="W184" s="523"/>
      <c r="X184" s="523"/>
      <c r="Y184" s="523"/>
      <c r="Z184" s="523"/>
      <c r="AA184" s="523"/>
      <c r="AB184" s="523"/>
    </row>
    <row r="185" spans="1:28" ht="33">
      <c r="A185" s="524">
        <f t="shared" si="0"/>
        <v>184</v>
      </c>
      <c r="B185" s="524" t="s">
        <v>14</v>
      </c>
      <c r="C185" s="527">
        <v>45090</v>
      </c>
      <c r="D185" s="489" t="s">
        <v>8767</v>
      </c>
      <c r="E185" s="489" t="s">
        <v>8825</v>
      </c>
      <c r="F185" s="489" t="s">
        <v>8775</v>
      </c>
      <c r="G185" s="489" t="s">
        <v>8778</v>
      </c>
      <c r="H185" s="489" t="s">
        <v>9327</v>
      </c>
      <c r="I185" s="523"/>
      <c r="J185" s="335"/>
      <c r="K185" s="336"/>
      <c r="L185" s="336"/>
      <c r="M185" s="336"/>
      <c r="N185" s="336"/>
      <c r="O185" s="523"/>
      <c r="P185" s="523"/>
      <c r="Q185" s="523"/>
      <c r="R185" s="523"/>
      <c r="S185" s="523"/>
      <c r="T185" s="523"/>
      <c r="U185" s="523"/>
      <c r="V185" s="523"/>
      <c r="W185" s="523"/>
      <c r="X185" s="523"/>
      <c r="Y185" s="523"/>
      <c r="Z185" s="523"/>
      <c r="AA185" s="523"/>
      <c r="AB185" s="523"/>
    </row>
    <row r="186" spans="1:28" ht="49.5">
      <c r="A186" s="524">
        <f t="shared" si="0"/>
        <v>185</v>
      </c>
      <c r="B186" s="524" t="s">
        <v>14</v>
      </c>
      <c r="C186" s="527">
        <v>45133</v>
      </c>
      <c r="D186" s="489" t="s">
        <v>586</v>
      </c>
      <c r="E186" s="489" t="s">
        <v>9489</v>
      </c>
      <c r="F186" s="489" t="s">
        <v>9490</v>
      </c>
      <c r="G186" s="489" t="s">
        <v>8805</v>
      </c>
      <c r="H186" s="489" t="s">
        <v>9327</v>
      </c>
      <c r="I186" s="523"/>
      <c r="J186" s="335"/>
      <c r="K186" s="336"/>
      <c r="L186" s="336"/>
      <c r="M186" s="336"/>
      <c r="N186" s="336"/>
      <c r="O186" s="523"/>
      <c r="P186" s="523"/>
      <c r="Q186" s="523"/>
      <c r="R186" s="523"/>
      <c r="S186" s="523"/>
      <c r="T186" s="523"/>
      <c r="U186" s="523"/>
      <c r="V186" s="523"/>
      <c r="W186" s="523"/>
      <c r="X186" s="523"/>
      <c r="Y186" s="523"/>
      <c r="Z186" s="523"/>
      <c r="AA186" s="523"/>
      <c r="AB186" s="523"/>
    </row>
    <row r="187" spans="1:28" ht="49.5">
      <c r="A187" s="524">
        <f t="shared" si="0"/>
        <v>186</v>
      </c>
      <c r="B187" s="524" t="s">
        <v>14</v>
      </c>
      <c r="C187" s="527">
        <v>45133</v>
      </c>
      <c r="D187" s="489" t="s">
        <v>586</v>
      </c>
      <c r="E187" s="489" t="s">
        <v>9491</v>
      </c>
      <c r="F187" s="489" t="s">
        <v>9490</v>
      </c>
      <c r="G187" s="489" t="s">
        <v>8826</v>
      </c>
      <c r="H187" s="489" t="s">
        <v>9327</v>
      </c>
      <c r="I187" s="523"/>
      <c r="J187" s="335"/>
      <c r="K187" s="336"/>
      <c r="L187" s="336"/>
      <c r="M187" s="336"/>
      <c r="N187" s="336"/>
      <c r="O187" s="523"/>
      <c r="P187" s="523"/>
      <c r="Q187" s="523"/>
      <c r="R187" s="523"/>
      <c r="S187" s="523"/>
      <c r="T187" s="523"/>
      <c r="U187" s="523"/>
      <c r="V187" s="523"/>
      <c r="W187" s="523"/>
      <c r="X187" s="523"/>
      <c r="Y187" s="523"/>
      <c r="Z187" s="523"/>
      <c r="AA187" s="523"/>
      <c r="AB187" s="523"/>
    </row>
    <row r="188" spans="1:28" ht="49.5">
      <c r="A188" s="524">
        <f t="shared" si="0"/>
        <v>187</v>
      </c>
      <c r="B188" s="524" t="s">
        <v>14</v>
      </c>
      <c r="C188" s="527">
        <v>45119</v>
      </c>
      <c r="D188" s="489" t="s">
        <v>8767</v>
      </c>
      <c r="E188" s="489" t="s">
        <v>8827</v>
      </c>
      <c r="F188" s="489" t="s">
        <v>8822</v>
      </c>
      <c r="G188" s="489" t="s">
        <v>9492</v>
      </c>
      <c r="H188" s="489" t="s">
        <v>9325</v>
      </c>
      <c r="I188" s="523"/>
      <c r="J188" s="335"/>
      <c r="K188" s="336"/>
      <c r="L188" s="336"/>
      <c r="M188" s="336"/>
      <c r="N188" s="336"/>
      <c r="O188" s="523"/>
      <c r="P188" s="523"/>
      <c r="Q188" s="523"/>
      <c r="R188" s="523"/>
      <c r="S188" s="523"/>
      <c r="T188" s="523"/>
      <c r="U188" s="523"/>
      <c r="V188" s="523"/>
      <c r="W188" s="523"/>
      <c r="X188" s="523"/>
      <c r="Y188" s="523"/>
      <c r="Z188" s="523"/>
      <c r="AA188" s="523"/>
      <c r="AB188" s="523"/>
    </row>
    <row r="189" spans="1:28" ht="49.5">
      <c r="A189" s="524">
        <f t="shared" si="0"/>
        <v>188</v>
      </c>
      <c r="B189" s="524" t="s">
        <v>14</v>
      </c>
      <c r="C189" s="527">
        <v>45131</v>
      </c>
      <c r="D189" s="489" t="s">
        <v>8767</v>
      </c>
      <c r="E189" s="489" t="s">
        <v>8828</v>
      </c>
      <c r="F189" s="489" t="s">
        <v>8846</v>
      </c>
      <c r="G189" s="489" t="s">
        <v>9492</v>
      </c>
      <c r="H189" s="489" t="s">
        <v>9325</v>
      </c>
      <c r="I189" s="523"/>
      <c r="J189" s="335"/>
      <c r="K189" s="336"/>
      <c r="L189" s="336"/>
      <c r="M189" s="336"/>
      <c r="N189" s="336"/>
      <c r="O189" s="523"/>
      <c r="P189" s="523"/>
      <c r="Q189" s="523"/>
      <c r="R189" s="523"/>
      <c r="S189" s="523"/>
      <c r="T189" s="523"/>
      <c r="U189" s="523"/>
      <c r="V189" s="523"/>
      <c r="W189" s="523"/>
      <c r="X189" s="523"/>
      <c r="Y189" s="523"/>
      <c r="Z189" s="523"/>
      <c r="AA189" s="523"/>
      <c r="AB189" s="523"/>
    </row>
    <row r="190" spans="1:28" ht="33">
      <c r="A190" s="524">
        <f t="shared" si="0"/>
        <v>189</v>
      </c>
      <c r="B190" s="524" t="s">
        <v>14</v>
      </c>
      <c r="C190" s="527">
        <v>45081</v>
      </c>
      <c r="D190" s="489" t="s">
        <v>8750</v>
      </c>
      <c r="E190" s="489" t="s">
        <v>9493</v>
      </c>
      <c r="F190" s="489" t="s">
        <v>8760</v>
      </c>
      <c r="G190" s="489" t="s">
        <v>9494</v>
      </c>
      <c r="H190" s="489" t="s">
        <v>9327</v>
      </c>
      <c r="I190" s="523"/>
      <c r="J190" s="335"/>
      <c r="K190" s="336"/>
      <c r="L190" s="336"/>
      <c r="M190" s="336"/>
      <c r="N190" s="336"/>
      <c r="O190" s="523"/>
      <c r="P190" s="523"/>
      <c r="Q190" s="523"/>
      <c r="R190" s="523"/>
      <c r="S190" s="523"/>
      <c r="T190" s="523"/>
      <c r="U190" s="523"/>
      <c r="V190" s="523"/>
      <c r="W190" s="523"/>
      <c r="X190" s="523"/>
      <c r="Y190" s="523"/>
      <c r="Z190" s="523"/>
      <c r="AA190" s="523"/>
      <c r="AB190" s="523"/>
    </row>
    <row r="191" spans="1:28" ht="66">
      <c r="A191" s="524">
        <f t="shared" si="0"/>
        <v>190</v>
      </c>
      <c r="B191" s="524" t="s">
        <v>14</v>
      </c>
      <c r="C191" s="527">
        <v>45033</v>
      </c>
      <c r="D191" s="489" t="s">
        <v>8767</v>
      </c>
      <c r="E191" s="489" t="s">
        <v>9495</v>
      </c>
      <c r="F191" s="489" t="s">
        <v>9490</v>
      </c>
      <c r="G191" s="489" t="s">
        <v>1205</v>
      </c>
      <c r="H191" s="489" t="s">
        <v>9327</v>
      </c>
      <c r="I191" s="523"/>
      <c r="J191" s="335"/>
      <c r="K191" s="336"/>
      <c r="L191" s="336"/>
      <c r="M191" s="336"/>
      <c r="N191" s="336"/>
      <c r="O191" s="523"/>
      <c r="P191" s="523"/>
      <c r="Q191" s="523"/>
      <c r="R191" s="523"/>
      <c r="S191" s="523"/>
      <c r="T191" s="523"/>
      <c r="U191" s="523"/>
      <c r="V191" s="523"/>
      <c r="W191" s="523"/>
      <c r="X191" s="523"/>
      <c r="Y191" s="523"/>
      <c r="Z191" s="523"/>
      <c r="AA191" s="523"/>
      <c r="AB191" s="523"/>
    </row>
    <row r="192" spans="1:28" ht="33">
      <c r="A192" s="524">
        <f t="shared" si="0"/>
        <v>191</v>
      </c>
      <c r="B192" s="524" t="s">
        <v>14</v>
      </c>
      <c r="C192" s="527">
        <v>45133</v>
      </c>
      <c r="D192" s="489" t="s">
        <v>586</v>
      </c>
      <c r="E192" s="489" t="s">
        <v>8837</v>
      </c>
      <c r="F192" s="489" t="s">
        <v>9490</v>
      </c>
      <c r="G192" s="489" t="s">
        <v>9496</v>
      </c>
      <c r="H192" s="489" t="s">
        <v>9327</v>
      </c>
      <c r="I192" s="523"/>
      <c r="J192" s="335"/>
      <c r="K192" s="336"/>
      <c r="L192" s="336"/>
      <c r="M192" s="336"/>
      <c r="N192" s="336"/>
      <c r="O192" s="523"/>
      <c r="P192" s="523"/>
      <c r="Q192" s="523"/>
      <c r="R192" s="523"/>
      <c r="S192" s="523"/>
      <c r="T192" s="523"/>
      <c r="U192" s="523"/>
      <c r="V192" s="523"/>
      <c r="W192" s="523"/>
      <c r="X192" s="523"/>
      <c r="Y192" s="523"/>
      <c r="Z192" s="523"/>
      <c r="AA192" s="523"/>
      <c r="AB192" s="523"/>
    </row>
    <row r="193" spans="1:28" ht="49.5">
      <c r="A193" s="524">
        <f t="shared" si="0"/>
        <v>192</v>
      </c>
      <c r="B193" s="524" t="s">
        <v>14</v>
      </c>
      <c r="C193" s="527">
        <v>45111</v>
      </c>
      <c r="D193" s="489" t="s">
        <v>586</v>
      </c>
      <c r="E193" s="489" t="s">
        <v>8850</v>
      </c>
      <c r="F193" s="489" t="s">
        <v>8784</v>
      </c>
      <c r="G193" s="489" t="s">
        <v>8836</v>
      </c>
      <c r="H193" s="489" t="s">
        <v>9327</v>
      </c>
      <c r="I193" s="523"/>
      <c r="J193" s="335"/>
      <c r="K193" s="336"/>
      <c r="L193" s="336"/>
      <c r="M193" s="336"/>
      <c r="N193" s="336"/>
      <c r="O193" s="523"/>
      <c r="P193" s="523"/>
      <c r="Q193" s="523"/>
      <c r="R193" s="523"/>
      <c r="S193" s="523"/>
      <c r="T193" s="523"/>
      <c r="U193" s="523"/>
      <c r="V193" s="523"/>
      <c r="W193" s="523"/>
      <c r="X193" s="523"/>
      <c r="Y193" s="523"/>
      <c r="Z193" s="523"/>
      <c r="AA193" s="523"/>
      <c r="AB193" s="523"/>
    </row>
    <row r="194" spans="1:28" ht="49.5">
      <c r="A194" s="524">
        <f t="shared" si="0"/>
        <v>193</v>
      </c>
      <c r="B194" s="524" t="s">
        <v>14</v>
      </c>
      <c r="C194" s="527">
        <v>45119</v>
      </c>
      <c r="D194" s="489" t="s">
        <v>8767</v>
      </c>
      <c r="E194" s="489" t="s">
        <v>8643</v>
      </c>
      <c r="F194" s="489" t="s">
        <v>8857</v>
      </c>
      <c r="G194" s="489" t="s">
        <v>8836</v>
      </c>
      <c r="H194" s="489" t="s">
        <v>9325</v>
      </c>
      <c r="I194" s="523"/>
      <c r="J194" s="335"/>
      <c r="K194" s="336"/>
      <c r="L194" s="336"/>
      <c r="M194" s="336"/>
      <c r="N194" s="336"/>
      <c r="O194" s="523"/>
      <c r="P194" s="523"/>
      <c r="Q194" s="523"/>
      <c r="R194" s="523"/>
      <c r="S194" s="523"/>
      <c r="T194" s="523"/>
      <c r="U194" s="523"/>
      <c r="V194" s="523"/>
      <c r="W194" s="523"/>
      <c r="X194" s="523"/>
      <c r="Y194" s="523"/>
      <c r="Z194" s="523"/>
      <c r="AA194" s="523"/>
      <c r="AB194" s="523"/>
    </row>
    <row r="195" spans="1:28" ht="49.5">
      <c r="A195" s="524">
        <f t="shared" si="0"/>
        <v>194</v>
      </c>
      <c r="B195" s="524" t="s">
        <v>14</v>
      </c>
      <c r="C195" s="527">
        <v>45124</v>
      </c>
      <c r="D195" s="489" t="s">
        <v>8767</v>
      </c>
      <c r="E195" s="489" t="s">
        <v>7134</v>
      </c>
      <c r="F195" s="489" t="s">
        <v>9049</v>
      </c>
      <c r="G195" s="489" t="s">
        <v>8851</v>
      </c>
      <c r="H195" s="489" t="s">
        <v>9327</v>
      </c>
      <c r="I195" s="523"/>
      <c r="J195" s="335"/>
      <c r="K195" s="336"/>
      <c r="L195" s="336"/>
      <c r="M195" s="336"/>
      <c r="N195" s="336"/>
      <c r="O195" s="523"/>
      <c r="P195" s="523"/>
      <c r="Q195" s="523"/>
      <c r="R195" s="523"/>
      <c r="S195" s="523"/>
      <c r="T195" s="523"/>
      <c r="U195" s="523"/>
      <c r="V195" s="523"/>
      <c r="W195" s="523"/>
      <c r="X195" s="523"/>
      <c r="Y195" s="523"/>
      <c r="Z195" s="523"/>
      <c r="AA195" s="523"/>
      <c r="AB195" s="523"/>
    </row>
    <row r="196" spans="1:28" ht="33">
      <c r="A196" s="524">
        <f t="shared" si="0"/>
        <v>195</v>
      </c>
      <c r="B196" s="524" t="s">
        <v>14</v>
      </c>
      <c r="C196" s="527">
        <v>45135</v>
      </c>
      <c r="D196" s="489" t="s">
        <v>8866</v>
      </c>
      <c r="E196" s="489" t="s">
        <v>9497</v>
      </c>
      <c r="F196" s="489" t="s">
        <v>9128</v>
      </c>
      <c r="G196" s="489" t="s">
        <v>8858</v>
      </c>
      <c r="H196" s="489" t="s">
        <v>9325</v>
      </c>
      <c r="I196" s="523"/>
      <c r="J196" s="335"/>
      <c r="K196" s="336"/>
      <c r="L196" s="336"/>
      <c r="M196" s="336"/>
      <c r="N196" s="336"/>
      <c r="O196" s="523"/>
      <c r="P196" s="523"/>
      <c r="Q196" s="523"/>
      <c r="R196" s="523"/>
      <c r="S196" s="523"/>
      <c r="T196" s="523"/>
      <c r="U196" s="523"/>
      <c r="V196" s="523"/>
      <c r="W196" s="523"/>
      <c r="X196" s="523"/>
      <c r="Y196" s="523"/>
      <c r="Z196" s="523"/>
      <c r="AA196" s="523"/>
      <c r="AB196" s="523"/>
    </row>
    <row r="197" spans="1:28" ht="33">
      <c r="A197" s="524">
        <f t="shared" si="0"/>
        <v>196</v>
      </c>
      <c r="B197" s="524" t="s">
        <v>14</v>
      </c>
      <c r="C197" s="527">
        <v>45152</v>
      </c>
      <c r="D197" s="489" t="s">
        <v>8750</v>
      </c>
      <c r="E197" s="489" t="s">
        <v>9498</v>
      </c>
      <c r="F197" s="489" t="s">
        <v>8760</v>
      </c>
      <c r="G197" s="489" t="s">
        <v>9499</v>
      </c>
      <c r="H197" s="489" t="s">
        <v>9327</v>
      </c>
      <c r="I197" s="523"/>
      <c r="J197" s="335"/>
      <c r="K197" s="336"/>
      <c r="L197" s="336"/>
      <c r="M197" s="336"/>
      <c r="N197" s="336"/>
      <c r="O197" s="523"/>
      <c r="P197" s="523"/>
      <c r="Q197" s="523"/>
      <c r="R197" s="523"/>
      <c r="S197" s="523"/>
      <c r="T197" s="523"/>
      <c r="U197" s="523"/>
      <c r="V197" s="523"/>
      <c r="W197" s="523"/>
      <c r="X197" s="523"/>
      <c r="Y197" s="523"/>
      <c r="Z197" s="523"/>
      <c r="AA197" s="523"/>
      <c r="AB197" s="523"/>
    </row>
    <row r="198" spans="1:28" ht="33">
      <c r="A198" s="524">
        <f t="shared" si="0"/>
        <v>197</v>
      </c>
      <c r="B198" s="524" t="s">
        <v>14</v>
      </c>
      <c r="C198" s="527">
        <v>45152</v>
      </c>
      <c r="D198" s="489" t="s">
        <v>8750</v>
      </c>
      <c r="E198" s="489" t="s">
        <v>9500</v>
      </c>
      <c r="F198" s="489" t="s">
        <v>8760</v>
      </c>
      <c r="G198" s="489" t="s">
        <v>9499</v>
      </c>
      <c r="H198" s="489" t="s">
        <v>9327</v>
      </c>
      <c r="I198" s="523"/>
      <c r="J198" s="335"/>
      <c r="K198" s="336"/>
      <c r="L198" s="336"/>
      <c r="M198" s="336"/>
      <c r="N198" s="336"/>
      <c r="O198" s="523"/>
      <c r="P198" s="523"/>
      <c r="Q198" s="523"/>
      <c r="R198" s="523"/>
      <c r="S198" s="523"/>
      <c r="T198" s="523"/>
      <c r="U198" s="523"/>
      <c r="V198" s="523"/>
      <c r="W198" s="523"/>
      <c r="X198" s="523"/>
      <c r="Y198" s="523"/>
      <c r="Z198" s="523"/>
      <c r="AA198" s="523"/>
      <c r="AB198" s="523"/>
    </row>
    <row r="199" spans="1:28" ht="16.5">
      <c r="A199" s="524">
        <f t="shared" si="0"/>
        <v>198</v>
      </c>
      <c r="B199" s="524" t="s">
        <v>14</v>
      </c>
      <c r="C199" s="527">
        <v>45152</v>
      </c>
      <c r="D199" s="489" t="s">
        <v>8767</v>
      </c>
      <c r="E199" s="489" t="s">
        <v>8873</v>
      </c>
      <c r="F199" s="489" t="s">
        <v>8831</v>
      </c>
      <c r="G199" s="489" t="s">
        <v>9496</v>
      </c>
      <c r="H199" s="489" t="s">
        <v>9327</v>
      </c>
      <c r="I199" s="523"/>
      <c r="J199" s="335"/>
      <c r="K199" s="336"/>
      <c r="L199" s="336"/>
      <c r="M199" s="336"/>
      <c r="N199" s="336"/>
      <c r="O199" s="523"/>
      <c r="P199" s="523"/>
      <c r="Q199" s="523"/>
      <c r="R199" s="523"/>
      <c r="S199" s="523"/>
      <c r="T199" s="523"/>
      <c r="U199" s="523"/>
      <c r="V199" s="523"/>
      <c r="W199" s="523"/>
      <c r="X199" s="523"/>
      <c r="Y199" s="523"/>
      <c r="Z199" s="523"/>
      <c r="AA199" s="523"/>
      <c r="AB199" s="523"/>
    </row>
    <row r="200" spans="1:28" ht="16.5">
      <c r="A200" s="524">
        <f t="shared" si="0"/>
        <v>199</v>
      </c>
      <c r="B200" s="524" t="s">
        <v>14</v>
      </c>
      <c r="C200" s="527">
        <v>45152</v>
      </c>
      <c r="D200" s="489" t="s">
        <v>8767</v>
      </c>
      <c r="E200" s="489" t="s">
        <v>9501</v>
      </c>
      <c r="F200" s="489" t="s">
        <v>8831</v>
      </c>
      <c r="G200" s="489" t="s">
        <v>9496</v>
      </c>
      <c r="H200" s="489" t="s">
        <v>9327</v>
      </c>
      <c r="I200" s="523"/>
      <c r="J200" s="335"/>
      <c r="K200" s="336"/>
      <c r="L200" s="336"/>
      <c r="M200" s="336"/>
      <c r="N200" s="336"/>
      <c r="O200" s="523"/>
      <c r="P200" s="523"/>
      <c r="Q200" s="523"/>
      <c r="R200" s="523"/>
      <c r="S200" s="523"/>
      <c r="T200" s="523"/>
      <c r="U200" s="523"/>
      <c r="V200" s="523"/>
      <c r="W200" s="523"/>
      <c r="X200" s="523"/>
      <c r="Y200" s="523"/>
      <c r="Z200" s="523"/>
      <c r="AA200" s="523"/>
      <c r="AB200" s="523"/>
    </row>
    <row r="201" spans="1:28" ht="99">
      <c r="A201" s="524">
        <f t="shared" si="0"/>
        <v>200</v>
      </c>
      <c r="B201" s="524" t="s">
        <v>14</v>
      </c>
      <c r="C201" s="527">
        <v>45184</v>
      </c>
      <c r="D201" s="489" t="s">
        <v>8902</v>
      </c>
      <c r="E201" s="489" t="s">
        <v>9502</v>
      </c>
      <c r="F201" s="489" t="s">
        <v>9490</v>
      </c>
      <c r="G201" s="489" t="s">
        <v>8874</v>
      </c>
      <c r="H201" s="489" t="s">
        <v>9325</v>
      </c>
      <c r="I201" s="523"/>
      <c r="J201" s="335"/>
      <c r="K201" s="336"/>
      <c r="L201" s="336"/>
      <c r="M201" s="336"/>
      <c r="N201" s="336"/>
      <c r="O201" s="523"/>
      <c r="P201" s="523"/>
      <c r="Q201" s="523"/>
      <c r="R201" s="523"/>
      <c r="S201" s="523"/>
      <c r="T201" s="523"/>
      <c r="U201" s="523"/>
      <c r="V201" s="523"/>
      <c r="W201" s="523"/>
      <c r="X201" s="523"/>
      <c r="Y201" s="523"/>
      <c r="Z201" s="523"/>
      <c r="AA201" s="523"/>
      <c r="AB201" s="523"/>
    </row>
    <row r="202" spans="1:28" ht="66">
      <c r="A202" s="524">
        <f t="shared" si="0"/>
        <v>201</v>
      </c>
      <c r="B202" s="524" t="s">
        <v>14</v>
      </c>
      <c r="C202" s="527">
        <v>45275</v>
      </c>
      <c r="D202" s="489" t="s">
        <v>586</v>
      </c>
      <c r="E202" s="489" t="s">
        <v>8915</v>
      </c>
      <c r="F202" s="489" t="s">
        <v>8831</v>
      </c>
      <c r="G202" s="489" t="s">
        <v>8836</v>
      </c>
      <c r="H202" s="489" t="s">
        <v>9325</v>
      </c>
      <c r="I202" s="523"/>
      <c r="J202" s="335"/>
      <c r="K202" s="336"/>
      <c r="L202" s="336"/>
      <c r="M202" s="336"/>
      <c r="N202" s="336"/>
      <c r="O202" s="523"/>
      <c r="P202" s="523"/>
      <c r="Q202" s="523"/>
      <c r="R202" s="523"/>
      <c r="S202" s="523"/>
      <c r="T202" s="523"/>
      <c r="U202" s="523"/>
      <c r="V202" s="523"/>
      <c r="W202" s="523"/>
      <c r="X202" s="523"/>
      <c r="Y202" s="523"/>
      <c r="Z202" s="523"/>
      <c r="AA202" s="523"/>
      <c r="AB202" s="523"/>
    </row>
    <row r="203" spans="1:28" ht="66">
      <c r="A203" s="524">
        <f t="shared" si="0"/>
        <v>202</v>
      </c>
      <c r="B203" s="524" t="s">
        <v>14</v>
      </c>
      <c r="C203" s="527">
        <v>45329</v>
      </c>
      <c r="D203" s="489" t="s">
        <v>8937</v>
      </c>
      <c r="E203" s="489" t="s">
        <v>9503</v>
      </c>
      <c r="F203" s="489" t="s">
        <v>8880</v>
      </c>
      <c r="G203" s="489" t="s">
        <v>8906</v>
      </c>
      <c r="H203" s="489" t="s">
        <v>9327</v>
      </c>
      <c r="I203" s="523"/>
      <c r="J203" s="335"/>
      <c r="K203" s="336"/>
      <c r="L203" s="336"/>
      <c r="M203" s="336"/>
      <c r="N203" s="336"/>
      <c r="O203" s="523"/>
      <c r="P203" s="523"/>
      <c r="Q203" s="523"/>
      <c r="R203" s="523"/>
      <c r="S203" s="523"/>
      <c r="T203" s="523"/>
      <c r="U203" s="523"/>
      <c r="V203" s="523"/>
      <c r="W203" s="523"/>
      <c r="X203" s="523"/>
      <c r="Y203" s="523"/>
      <c r="Z203" s="523"/>
      <c r="AA203" s="523"/>
      <c r="AB203" s="523"/>
    </row>
    <row r="204" spans="1:28" ht="33">
      <c r="A204" s="524">
        <f t="shared" si="0"/>
        <v>203</v>
      </c>
      <c r="B204" s="524" t="s">
        <v>14</v>
      </c>
      <c r="C204" s="527">
        <v>45335</v>
      </c>
      <c r="D204" s="489" t="s">
        <v>8937</v>
      </c>
      <c r="E204" s="489" t="s">
        <v>8963</v>
      </c>
      <c r="F204" s="489" t="s">
        <v>8880</v>
      </c>
      <c r="G204" s="489" t="s">
        <v>9488</v>
      </c>
      <c r="H204" s="489" t="s">
        <v>9327</v>
      </c>
      <c r="I204" s="523"/>
      <c r="J204" s="335"/>
      <c r="K204" s="336"/>
      <c r="L204" s="336"/>
      <c r="M204" s="336"/>
      <c r="N204" s="336"/>
      <c r="O204" s="523"/>
      <c r="P204" s="523"/>
      <c r="Q204" s="523"/>
      <c r="R204" s="523"/>
      <c r="S204" s="523"/>
      <c r="T204" s="523"/>
      <c r="U204" s="523"/>
      <c r="V204" s="523"/>
      <c r="W204" s="523"/>
      <c r="X204" s="523"/>
      <c r="Y204" s="523"/>
      <c r="Z204" s="523"/>
      <c r="AA204" s="523"/>
      <c r="AB204" s="523"/>
    </row>
    <row r="205" spans="1:28" ht="132">
      <c r="A205" s="524">
        <f t="shared" si="0"/>
        <v>204</v>
      </c>
      <c r="B205" s="524" t="s">
        <v>14</v>
      </c>
      <c r="C205" s="527">
        <v>45364</v>
      </c>
      <c r="D205" s="489" t="s">
        <v>8937</v>
      </c>
      <c r="E205" s="489" t="s">
        <v>9504</v>
      </c>
      <c r="F205" s="489" t="s">
        <v>8880</v>
      </c>
      <c r="G205" s="489" t="s">
        <v>9505</v>
      </c>
      <c r="H205" s="489" t="s">
        <v>9325</v>
      </c>
      <c r="I205" s="523"/>
      <c r="J205" s="335"/>
      <c r="K205" s="336"/>
      <c r="L205" s="336"/>
      <c r="M205" s="336"/>
      <c r="N205" s="336"/>
      <c r="O205" s="523"/>
      <c r="P205" s="523"/>
      <c r="Q205" s="523"/>
      <c r="R205" s="523"/>
      <c r="S205" s="523"/>
      <c r="T205" s="523"/>
      <c r="U205" s="523"/>
      <c r="V205" s="523"/>
      <c r="W205" s="523"/>
      <c r="X205" s="523"/>
      <c r="Y205" s="523"/>
      <c r="Z205" s="523"/>
      <c r="AA205" s="523"/>
      <c r="AB205" s="523"/>
    </row>
    <row r="206" spans="1:28" ht="33">
      <c r="A206" s="524">
        <f t="shared" si="0"/>
        <v>205</v>
      </c>
      <c r="B206" s="524" t="s">
        <v>14</v>
      </c>
      <c r="C206" s="527">
        <v>45371</v>
      </c>
      <c r="D206" s="489" t="s">
        <v>8937</v>
      </c>
      <c r="E206" s="489" t="s">
        <v>8963</v>
      </c>
      <c r="F206" s="489" t="s">
        <v>8909</v>
      </c>
      <c r="G206" s="489" t="s">
        <v>9506</v>
      </c>
      <c r="H206" s="489" t="s">
        <v>889</v>
      </c>
      <c r="I206" s="523"/>
      <c r="J206" s="335"/>
      <c r="K206" s="336"/>
      <c r="L206" s="336"/>
      <c r="M206" s="336"/>
      <c r="N206" s="336"/>
      <c r="O206" s="523"/>
      <c r="P206" s="523"/>
      <c r="Q206" s="523"/>
      <c r="R206" s="523"/>
      <c r="S206" s="523"/>
      <c r="T206" s="523"/>
      <c r="U206" s="523"/>
      <c r="V206" s="523"/>
      <c r="W206" s="523"/>
      <c r="X206" s="523"/>
      <c r="Y206" s="523"/>
      <c r="Z206" s="523"/>
      <c r="AA206" s="523"/>
      <c r="AB206" s="523"/>
    </row>
    <row r="207" spans="1:28" ht="16.5">
      <c r="A207" s="524">
        <f t="shared" si="0"/>
        <v>206</v>
      </c>
      <c r="B207" s="524" t="s">
        <v>14</v>
      </c>
      <c r="C207" s="527">
        <v>45371</v>
      </c>
      <c r="D207" s="489" t="s">
        <v>586</v>
      </c>
      <c r="E207" s="489" t="s">
        <v>9507</v>
      </c>
      <c r="F207" s="489" t="s">
        <v>8760</v>
      </c>
      <c r="G207" s="489" t="s">
        <v>9499</v>
      </c>
      <c r="H207" s="489" t="s">
        <v>9327</v>
      </c>
      <c r="I207" s="523"/>
      <c r="J207" s="335"/>
      <c r="K207" s="336"/>
      <c r="L207" s="336"/>
      <c r="M207" s="336"/>
      <c r="N207" s="336"/>
      <c r="O207" s="523"/>
      <c r="P207" s="523"/>
      <c r="Q207" s="523"/>
      <c r="R207" s="523"/>
      <c r="S207" s="523"/>
      <c r="T207" s="523"/>
      <c r="U207" s="523"/>
      <c r="V207" s="523"/>
      <c r="W207" s="523"/>
      <c r="X207" s="523"/>
      <c r="Y207" s="523"/>
      <c r="Z207" s="523"/>
      <c r="AA207" s="523"/>
      <c r="AB207" s="523"/>
    </row>
    <row r="208" spans="1:28" ht="16.5">
      <c r="A208" s="524">
        <f t="shared" si="0"/>
        <v>207</v>
      </c>
      <c r="B208" s="524" t="s">
        <v>14</v>
      </c>
      <c r="C208" s="527">
        <v>45371</v>
      </c>
      <c r="D208" s="489" t="s">
        <v>8767</v>
      </c>
      <c r="E208" s="489" t="s">
        <v>9508</v>
      </c>
      <c r="F208" s="489" t="s">
        <v>9140</v>
      </c>
      <c r="G208" s="489" t="s">
        <v>1205</v>
      </c>
      <c r="H208" s="489" t="s">
        <v>9327</v>
      </c>
      <c r="I208" s="523"/>
      <c r="J208" s="335"/>
      <c r="K208" s="336"/>
      <c r="L208" s="336"/>
      <c r="M208" s="336"/>
      <c r="N208" s="336"/>
      <c r="O208" s="523"/>
      <c r="P208" s="523"/>
      <c r="Q208" s="523"/>
      <c r="R208" s="523"/>
      <c r="S208" s="523"/>
      <c r="T208" s="523"/>
      <c r="U208" s="523"/>
      <c r="V208" s="523"/>
      <c r="W208" s="523"/>
      <c r="X208" s="523"/>
      <c r="Y208" s="523"/>
      <c r="Z208" s="523"/>
      <c r="AA208" s="523"/>
      <c r="AB208" s="523"/>
    </row>
    <row r="209" spans="1:28" ht="16.5">
      <c r="A209" s="524">
        <f t="shared" si="0"/>
        <v>208</v>
      </c>
      <c r="B209" s="524" t="s">
        <v>14</v>
      </c>
      <c r="C209" s="527">
        <v>45406</v>
      </c>
      <c r="D209" s="489" t="s">
        <v>8993</v>
      </c>
      <c r="E209" s="489" t="s">
        <v>9509</v>
      </c>
      <c r="F209" s="489"/>
      <c r="G209" s="489" t="s">
        <v>1205</v>
      </c>
      <c r="H209" s="489" t="s">
        <v>9327</v>
      </c>
      <c r="I209" s="523"/>
      <c r="J209" s="335"/>
      <c r="K209" s="336"/>
      <c r="L209" s="336"/>
      <c r="M209" s="336"/>
      <c r="N209" s="336"/>
      <c r="O209" s="523"/>
      <c r="P209" s="523"/>
      <c r="Q209" s="523"/>
      <c r="R209" s="523"/>
      <c r="S209" s="523"/>
      <c r="T209" s="523"/>
      <c r="U209" s="523"/>
      <c r="V209" s="523"/>
      <c r="W209" s="523"/>
      <c r="X209" s="523"/>
      <c r="Y209" s="523"/>
      <c r="Z209" s="523"/>
      <c r="AA209" s="523"/>
      <c r="AB209" s="523"/>
    </row>
    <row r="210" spans="1:28" ht="16.5">
      <c r="A210" s="524">
        <f t="shared" si="0"/>
        <v>209</v>
      </c>
      <c r="B210" s="524" t="s">
        <v>14</v>
      </c>
      <c r="C210" s="527">
        <v>45406</v>
      </c>
      <c r="D210" s="489" t="s">
        <v>8997</v>
      </c>
      <c r="E210" s="489" t="s">
        <v>8998</v>
      </c>
      <c r="F210" s="489" t="s">
        <v>8999</v>
      </c>
      <c r="G210" s="489" t="s">
        <v>1205</v>
      </c>
      <c r="H210" s="489" t="s">
        <v>9327</v>
      </c>
      <c r="I210" s="523"/>
      <c r="J210" s="335"/>
      <c r="K210" s="336"/>
      <c r="L210" s="336"/>
      <c r="M210" s="336"/>
      <c r="N210" s="336"/>
      <c r="O210" s="523"/>
      <c r="P210" s="523"/>
      <c r="Q210" s="523"/>
      <c r="R210" s="523"/>
      <c r="S210" s="523"/>
      <c r="T210" s="523"/>
      <c r="U210" s="523"/>
      <c r="V210" s="523"/>
      <c r="W210" s="523"/>
      <c r="X210" s="523"/>
      <c r="Y210" s="523"/>
      <c r="Z210" s="523"/>
      <c r="AA210" s="523"/>
      <c r="AB210" s="523"/>
    </row>
    <row r="211" spans="1:28" ht="49.5">
      <c r="A211" s="524">
        <f t="shared" si="0"/>
        <v>210</v>
      </c>
      <c r="B211" s="524" t="s">
        <v>14</v>
      </c>
      <c r="C211" s="527">
        <v>45415</v>
      </c>
      <c r="D211" s="489" t="s">
        <v>586</v>
      </c>
      <c r="E211" s="489" t="s">
        <v>9510</v>
      </c>
      <c r="F211" s="489" t="s">
        <v>8880</v>
      </c>
      <c r="G211" s="489" t="s">
        <v>9511</v>
      </c>
      <c r="H211" s="489" t="s">
        <v>9327</v>
      </c>
      <c r="I211" s="523"/>
      <c r="J211" s="335"/>
      <c r="K211" s="336"/>
      <c r="L211" s="336"/>
      <c r="M211" s="336"/>
      <c r="N211" s="336"/>
      <c r="O211" s="523"/>
      <c r="P211" s="523"/>
      <c r="Q211" s="523"/>
      <c r="R211" s="523"/>
      <c r="S211" s="523"/>
      <c r="T211" s="523"/>
      <c r="U211" s="523"/>
      <c r="V211" s="523"/>
      <c r="W211" s="523"/>
      <c r="X211" s="523"/>
      <c r="Y211" s="523"/>
      <c r="Z211" s="523"/>
      <c r="AA211" s="523"/>
      <c r="AB211" s="523"/>
    </row>
    <row r="212" spans="1:28" ht="33">
      <c r="A212" s="524">
        <f t="shared" si="0"/>
        <v>211</v>
      </c>
      <c r="B212" s="524" t="s">
        <v>14</v>
      </c>
      <c r="C212" s="527">
        <v>45415</v>
      </c>
      <c r="D212" s="489" t="s">
        <v>8937</v>
      </c>
      <c r="E212" s="489" t="s">
        <v>8963</v>
      </c>
      <c r="F212" s="489" t="s">
        <v>8880</v>
      </c>
      <c r="G212" s="489" t="s">
        <v>9511</v>
      </c>
      <c r="H212" s="489" t="s">
        <v>9327</v>
      </c>
      <c r="I212" s="523"/>
      <c r="J212" s="335"/>
      <c r="K212" s="336"/>
      <c r="L212" s="336"/>
      <c r="M212" s="336"/>
      <c r="N212" s="336"/>
      <c r="O212" s="523"/>
      <c r="P212" s="523"/>
      <c r="Q212" s="523"/>
      <c r="R212" s="523"/>
      <c r="S212" s="523"/>
      <c r="T212" s="523"/>
      <c r="U212" s="523"/>
      <c r="V212" s="523"/>
      <c r="W212" s="523"/>
      <c r="X212" s="523"/>
      <c r="Y212" s="523"/>
      <c r="Z212" s="523"/>
      <c r="AA212" s="523"/>
      <c r="AB212" s="523"/>
    </row>
    <row r="213" spans="1:28" ht="16.5">
      <c r="A213" s="524">
        <f t="shared" si="0"/>
        <v>212</v>
      </c>
      <c r="B213" s="524" t="s">
        <v>14</v>
      </c>
      <c r="C213" s="527">
        <v>45434</v>
      </c>
      <c r="D213" s="489" t="s">
        <v>9044</v>
      </c>
      <c r="E213" s="489" t="s">
        <v>9429</v>
      </c>
      <c r="F213" s="489"/>
      <c r="G213" s="489" t="s">
        <v>9512</v>
      </c>
      <c r="H213" s="489" t="s">
        <v>9327</v>
      </c>
      <c r="I213" s="523"/>
      <c r="J213" s="335"/>
      <c r="K213" s="336"/>
      <c r="L213" s="336"/>
      <c r="M213" s="336"/>
      <c r="N213" s="336"/>
      <c r="O213" s="523"/>
      <c r="P213" s="523"/>
      <c r="Q213" s="523"/>
      <c r="R213" s="523"/>
      <c r="S213" s="523"/>
      <c r="T213" s="523"/>
      <c r="U213" s="523"/>
      <c r="V213" s="523"/>
      <c r="W213" s="523"/>
      <c r="X213" s="523"/>
      <c r="Y213" s="523"/>
      <c r="Z213" s="523"/>
      <c r="AA213" s="523"/>
      <c r="AB213" s="523"/>
    </row>
    <row r="214" spans="1:28" ht="33">
      <c r="A214" s="524">
        <f t="shared" si="0"/>
        <v>213</v>
      </c>
      <c r="B214" s="524" t="s">
        <v>14</v>
      </c>
      <c r="C214" s="527">
        <v>45436</v>
      </c>
      <c r="D214" s="489" t="s">
        <v>586</v>
      </c>
      <c r="E214" s="489" t="s">
        <v>9046</v>
      </c>
      <c r="F214" s="489" t="s">
        <v>8880</v>
      </c>
      <c r="G214" s="489" t="s">
        <v>9488</v>
      </c>
      <c r="H214" s="489" t="s">
        <v>9327</v>
      </c>
      <c r="I214" s="523"/>
      <c r="J214" s="335"/>
      <c r="K214" s="336"/>
      <c r="L214" s="336"/>
      <c r="M214" s="336"/>
      <c r="N214" s="336"/>
      <c r="O214" s="523"/>
      <c r="P214" s="523"/>
      <c r="Q214" s="523"/>
      <c r="R214" s="523"/>
      <c r="S214" s="523"/>
      <c r="T214" s="523"/>
      <c r="U214" s="523"/>
      <c r="V214" s="523"/>
      <c r="W214" s="523"/>
      <c r="X214" s="523"/>
      <c r="Y214" s="523"/>
      <c r="Z214" s="523"/>
      <c r="AA214" s="523"/>
      <c r="AB214" s="523"/>
    </row>
    <row r="215" spans="1:28" ht="16.5">
      <c r="A215" s="524">
        <f t="shared" si="0"/>
        <v>214</v>
      </c>
      <c r="B215" s="524" t="s">
        <v>14</v>
      </c>
      <c r="C215" s="527">
        <v>45436</v>
      </c>
      <c r="D215" s="489" t="s">
        <v>9048</v>
      </c>
      <c r="E215" s="489" t="s">
        <v>7134</v>
      </c>
      <c r="F215" s="489" t="s">
        <v>9049</v>
      </c>
      <c r="G215" s="489" t="s">
        <v>9488</v>
      </c>
      <c r="H215" s="489" t="s">
        <v>9327</v>
      </c>
      <c r="I215" s="523"/>
      <c r="J215" s="335"/>
      <c r="K215" s="336"/>
      <c r="L215" s="336"/>
      <c r="M215" s="336"/>
      <c r="N215" s="336"/>
      <c r="O215" s="523"/>
      <c r="P215" s="523"/>
      <c r="Q215" s="523"/>
      <c r="R215" s="523"/>
      <c r="S215" s="523"/>
      <c r="T215" s="523"/>
      <c r="U215" s="523"/>
      <c r="V215" s="523"/>
      <c r="W215" s="523"/>
      <c r="X215" s="523"/>
      <c r="Y215" s="523"/>
      <c r="Z215" s="523"/>
      <c r="AA215" s="523"/>
      <c r="AB215" s="523"/>
    </row>
    <row r="216" spans="1:28" ht="49.5">
      <c r="A216" s="524">
        <f t="shared" si="0"/>
        <v>215</v>
      </c>
      <c r="B216" s="524" t="s">
        <v>14</v>
      </c>
      <c r="C216" s="527">
        <v>45436</v>
      </c>
      <c r="D216" s="489" t="s">
        <v>586</v>
      </c>
      <c r="E216" s="489" t="s">
        <v>9513</v>
      </c>
      <c r="F216" s="489" t="s">
        <v>8863</v>
      </c>
      <c r="G216" s="489" t="s">
        <v>9512</v>
      </c>
      <c r="H216" s="489" t="s">
        <v>9327</v>
      </c>
      <c r="I216" s="523"/>
      <c r="J216" s="335"/>
      <c r="K216" s="336"/>
      <c r="L216" s="336"/>
      <c r="M216" s="336"/>
      <c r="N216" s="336"/>
      <c r="O216" s="523"/>
      <c r="P216" s="523"/>
      <c r="Q216" s="523"/>
      <c r="R216" s="523"/>
      <c r="S216" s="523"/>
      <c r="T216" s="523"/>
      <c r="U216" s="523"/>
      <c r="V216" s="523"/>
      <c r="W216" s="523"/>
      <c r="X216" s="523"/>
      <c r="Y216" s="523"/>
      <c r="Z216" s="523"/>
      <c r="AA216" s="523"/>
      <c r="AB216" s="523"/>
    </row>
    <row r="217" spans="1:28" ht="132">
      <c r="A217" s="524">
        <f t="shared" si="0"/>
        <v>216</v>
      </c>
      <c r="B217" s="524" t="s">
        <v>14</v>
      </c>
      <c r="C217" s="527">
        <v>45436</v>
      </c>
      <c r="D217" s="489" t="s">
        <v>8750</v>
      </c>
      <c r="E217" s="489" t="s">
        <v>9514</v>
      </c>
      <c r="F217" s="489" t="s">
        <v>9051</v>
      </c>
      <c r="G217" s="489" t="s">
        <v>9515</v>
      </c>
      <c r="H217" s="489" t="s">
        <v>9327</v>
      </c>
      <c r="I217" s="523"/>
      <c r="J217" s="335"/>
      <c r="K217" s="336"/>
      <c r="L217" s="336"/>
      <c r="M217" s="336"/>
      <c r="N217" s="336"/>
      <c r="O217" s="523"/>
      <c r="P217" s="523"/>
      <c r="Q217" s="523"/>
      <c r="R217" s="523"/>
      <c r="S217" s="523"/>
      <c r="T217" s="523"/>
      <c r="U217" s="523"/>
      <c r="V217" s="523"/>
      <c r="W217" s="523"/>
      <c r="X217" s="523"/>
      <c r="Y217" s="523"/>
      <c r="Z217" s="523"/>
      <c r="AA217" s="523"/>
      <c r="AB217" s="523"/>
    </row>
    <row r="218" spans="1:28" ht="16.5">
      <c r="A218" s="524">
        <f t="shared" si="0"/>
        <v>217</v>
      </c>
      <c r="B218" s="524" t="s">
        <v>14</v>
      </c>
      <c r="C218" s="527">
        <v>45449</v>
      </c>
      <c r="D218" s="489" t="s">
        <v>8937</v>
      </c>
      <c r="E218" s="489" t="s">
        <v>8643</v>
      </c>
      <c r="F218" s="489" t="s">
        <v>8880</v>
      </c>
      <c r="G218" s="489" t="s">
        <v>9488</v>
      </c>
      <c r="H218" s="489" t="s">
        <v>9327</v>
      </c>
      <c r="I218" s="523"/>
      <c r="J218" s="335"/>
      <c r="K218" s="336"/>
      <c r="L218" s="336"/>
      <c r="M218" s="336"/>
      <c r="N218" s="336"/>
      <c r="O218" s="523"/>
      <c r="P218" s="523"/>
      <c r="Q218" s="523"/>
      <c r="R218" s="523"/>
      <c r="S218" s="523"/>
      <c r="T218" s="523"/>
      <c r="U218" s="523"/>
      <c r="V218" s="523"/>
      <c r="W218" s="523"/>
      <c r="X218" s="523"/>
      <c r="Y218" s="523"/>
      <c r="Z218" s="523"/>
      <c r="AA218" s="523"/>
      <c r="AB218" s="523"/>
    </row>
    <row r="219" spans="1:28" ht="16.5">
      <c r="A219" s="524">
        <f t="shared" si="0"/>
        <v>218</v>
      </c>
      <c r="B219" s="524" t="s">
        <v>14</v>
      </c>
      <c r="C219" s="527">
        <v>45502</v>
      </c>
      <c r="D219" s="489" t="s">
        <v>9048</v>
      </c>
      <c r="E219" s="489" t="s">
        <v>9123</v>
      </c>
      <c r="F219" s="489" t="s">
        <v>9049</v>
      </c>
      <c r="G219" s="489" t="s">
        <v>9488</v>
      </c>
      <c r="H219" s="489" t="s">
        <v>9327</v>
      </c>
      <c r="I219" s="523"/>
      <c r="J219" s="335"/>
      <c r="K219" s="336"/>
      <c r="L219" s="336"/>
      <c r="M219" s="336"/>
      <c r="N219" s="336"/>
      <c r="O219" s="523"/>
      <c r="P219" s="523"/>
      <c r="Q219" s="523"/>
      <c r="R219" s="523"/>
      <c r="S219" s="523"/>
      <c r="T219" s="523"/>
      <c r="U219" s="523"/>
      <c r="V219" s="523"/>
      <c r="W219" s="523"/>
      <c r="X219" s="523"/>
      <c r="Y219" s="523"/>
      <c r="Z219" s="523"/>
      <c r="AA219" s="523"/>
      <c r="AB219" s="523"/>
    </row>
    <row r="220" spans="1:28" ht="33">
      <c r="A220" s="524">
        <f t="shared" si="0"/>
        <v>219</v>
      </c>
      <c r="B220" s="524" t="s">
        <v>14</v>
      </c>
      <c r="C220" s="527">
        <v>45503</v>
      </c>
      <c r="D220" s="489" t="s">
        <v>586</v>
      </c>
      <c r="E220" s="489" t="s">
        <v>9125</v>
      </c>
      <c r="F220" s="489" t="s">
        <v>8880</v>
      </c>
      <c r="G220" s="489" t="s">
        <v>9488</v>
      </c>
      <c r="H220" s="489" t="s">
        <v>9327</v>
      </c>
      <c r="I220" s="523"/>
      <c r="J220" s="335"/>
      <c r="K220" s="336"/>
      <c r="L220" s="336"/>
      <c r="M220" s="336"/>
      <c r="N220" s="336"/>
      <c r="O220" s="523"/>
      <c r="P220" s="523"/>
      <c r="Q220" s="523"/>
      <c r="R220" s="523"/>
      <c r="S220" s="523"/>
      <c r="T220" s="523"/>
      <c r="U220" s="523"/>
      <c r="V220" s="523"/>
      <c r="W220" s="523"/>
      <c r="X220" s="523"/>
      <c r="Y220" s="523"/>
      <c r="Z220" s="523"/>
      <c r="AA220" s="523"/>
      <c r="AB220" s="523"/>
    </row>
    <row r="221" spans="1:28" ht="16.5">
      <c r="A221" s="524">
        <f t="shared" si="0"/>
        <v>220</v>
      </c>
      <c r="B221" s="524" t="s">
        <v>14</v>
      </c>
      <c r="C221" s="527">
        <v>45513</v>
      </c>
      <c r="D221" s="489" t="s">
        <v>9516</v>
      </c>
      <c r="E221" s="489" t="s">
        <v>9517</v>
      </c>
      <c r="F221" s="489" t="s">
        <v>9016</v>
      </c>
      <c r="G221" s="489" t="s">
        <v>9488</v>
      </c>
      <c r="H221" s="489" t="s">
        <v>9327</v>
      </c>
      <c r="I221" s="523"/>
      <c r="J221" s="335"/>
      <c r="K221" s="336"/>
      <c r="L221" s="336"/>
      <c r="M221" s="336"/>
      <c r="N221" s="336"/>
      <c r="O221" s="523"/>
      <c r="P221" s="523"/>
      <c r="Q221" s="523"/>
      <c r="R221" s="523"/>
      <c r="S221" s="523"/>
      <c r="T221" s="523"/>
      <c r="U221" s="523"/>
      <c r="V221" s="523"/>
      <c r="W221" s="523"/>
      <c r="X221" s="523"/>
      <c r="Y221" s="523"/>
      <c r="Z221" s="523"/>
      <c r="AA221" s="523"/>
      <c r="AB221" s="523"/>
    </row>
    <row r="222" spans="1:28" ht="82.5">
      <c r="A222" s="524">
        <f t="shared" si="0"/>
        <v>221</v>
      </c>
      <c r="B222" s="524" t="s">
        <v>14</v>
      </c>
      <c r="C222" s="527">
        <v>45517</v>
      </c>
      <c r="D222" s="489" t="s">
        <v>586</v>
      </c>
      <c r="E222" s="489" t="s">
        <v>9518</v>
      </c>
      <c r="F222" s="489" t="s">
        <v>8880</v>
      </c>
      <c r="G222" s="489" t="s">
        <v>9488</v>
      </c>
      <c r="H222" s="489" t="s">
        <v>9327</v>
      </c>
      <c r="I222" s="523"/>
      <c r="J222" s="335"/>
      <c r="K222" s="336"/>
      <c r="L222" s="336"/>
      <c r="M222" s="336"/>
      <c r="N222" s="336"/>
      <c r="O222" s="523"/>
      <c r="P222" s="523"/>
      <c r="Q222" s="523"/>
      <c r="R222" s="523"/>
      <c r="S222" s="523"/>
      <c r="T222" s="523"/>
      <c r="U222" s="523"/>
      <c r="V222" s="523"/>
      <c r="W222" s="523"/>
      <c r="X222" s="523"/>
      <c r="Y222" s="523"/>
      <c r="Z222" s="523"/>
      <c r="AA222" s="523"/>
      <c r="AB222" s="523"/>
    </row>
    <row r="223" spans="1:28" ht="33">
      <c r="A223" s="524">
        <f t="shared" si="0"/>
        <v>222</v>
      </c>
      <c r="B223" s="524" t="s">
        <v>14</v>
      </c>
      <c r="C223" s="527">
        <v>45539</v>
      </c>
      <c r="D223" s="489" t="s">
        <v>9158</v>
      </c>
      <c r="E223" s="489" t="s">
        <v>9159</v>
      </c>
      <c r="F223" s="489" t="s">
        <v>9119</v>
      </c>
      <c r="G223" s="489" t="s">
        <v>1205</v>
      </c>
      <c r="H223" s="489" t="s">
        <v>9327</v>
      </c>
      <c r="I223" s="523"/>
      <c r="J223" s="335"/>
      <c r="K223" s="336"/>
      <c r="L223" s="336"/>
      <c r="M223" s="336"/>
      <c r="N223" s="336"/>
      <c r="O223" s="523"/>
      <c r="P223" s="523"/>
      <c r="Q223" s="523"/>
      <c r="R223" s="523"/>
      <c r="S223" s="523"/>
      <c r="T223" s="523"/>
      <c r="U223" s="523"/>
      <c r="V223" s="523"/>
      <c r="W223" s="523"/>
      <c r="X223" s="523"/>
      <c r="Y223" s="523"/>
      <c r="Z223" s="523"/>
      <c r="AA223" s="523"/>
      <c r="AB223" s="523"/>
    </row>
    <row r="224" spans="1:28" ht="33">
      <c r="A224" s="524">
        <f t="shared" si="0"/>
        <v>223</v>
      </c>
      <c r="B224" s="524" t="s">
        <v>14</v>
      </c>
      <c r="C224" s="527">
        <v>45574</v>
      </c>
      <c r="D224" s="489" t="s">
        <v>8767</v>
      </c>
      <c r="E224" s="489" t="s">
        <v>9519</v>
      </c>
      <c r="F224" s="489" t="s">
        <v>9073</v>
      </c>
      <c r="G224" s="489" t="s">
        <v>1205</v>
      </c>
      <c r="H224" s="489" t="s">
        <v>9327</v>
      </c>
      <c r="I224" s="523"/>
      <c r="J224" s="335"/>
      <c r="K224" s="336"/>
      <c r="L224" s="336"/>
      <c r="M224" s="336"/>
      <c r="N224" s="336"/>
      <c r="O224" s="523"/>
      <c r="P224" s="523"/>
      <c r="Q224" s="523"/>
      <c r="R224" s="523"/>
      <c r="S224" s="523"/>
      <c r="T224" s="523"/>
      <c r="U224" s="523"/>
      <c r="V224" s="523"/>
      <c r="W224" s="523"/>
      <c r="X224" s="523"/>
      <c r="Y224" s="523"/>
      <c r="Z224" s="523"/>
      <c r="AA224" s="523"/>
      <c r="AB224" s="523"/>
    </row>
    <row r="225" spans="1:28" ht="33">
      <c r="A225" s="524">
        <f t="shared" si="0"/>
        <v>224</v>
      </c>
      <c r="B225" s="524" t="s">
        <v>14</v>
      </c>
      <c r="C225" s="527">
        <v>45574</v>
      </c>
      <c r="D225" s="489" t="s">
        <v>586</v>
      </c>
      <c r="E225" s="489" t="s">
        <v>9520</v>
      </c>
      <c r="F225" s="489" t="s">
        <v>8760</v>
      </c>
      <c r="G225" s="489" t="s">
        <v>9521</v>
      </c>
      <c r="H225" s="489" t="s">
        <v>9327</v>
      </c>
      <c r="I225" s="523"/>
      <c r="J225" s="335"/>
      <c r="K225" s="336"/>
      <c r="L225" s="336"/>
      <c r="M225" s="336"/>
      <c r="N225" s="336"/>
      <c r="O225" s="523"/>
      <c r="P225" s="523"/>
      <c r="Q225" s="523"/>
      <c r="R225" s="523"/>
      <c r="S225" s="523"/>
      <c r="T225" s="523"/>
      <c r="U225" s="523"/>
      <c r="V225" s="523"/>
      <c r="W225" s="523"/>
      <c r="X225" s="523"/>
      <c r="Y225" s="523"/>
      <c r="Z225" s="523"/>
      <c r="AA225" s="523"/>
      <c r="AB225" s="523"/>
    </row>
    <row r="226" spans="1:28" ht="33">
      <c r="A226" s="524">
        <f t="shared" si="0"/>
        <v>225</v>
      </c>
      <c r="B226" s="524" t="s">
        <v>14</v>
      </c>
      <c r="C226" s="527">
        <v>45593</v>
      </c>
      <c r="D226" s="489" t="s">
        <v>9208</v>
      </c>
      <c r="E226" s="489" t="s">
        <v>9213</v>
      </c>
      <c r="F226" s="489" t="s">
        <v>8815</v>
      </c>
      <c r="G226" s="489" t="s">
        <v>9521</v>
      </c>
      <c r="H226" s="489" t="s">
        <v>9327</v>
      </c>
      <c r="I226" s="523"/>
      <c r="J226" s="335"/>
      <c r="K226" s="336"/>
      <c r="L226" s="336"/>
      <c r="M226" s="336"/>
      <c r="N226" s="336"/>
      <c r="O226" s="523"/>
      <c r="P226" s="523"/>
      <c r="Q226" s="523"/>
      <c r="R226" s="523"/>
      <c r="S226" s="523"/>
      <c r="T226" s="523"/>
      <c r="U226" s="523"/>
      <c r="V226" s="523"/>
      <c r="W226" s="523"/>
      <c r="X226" s="523"/>
      <c r="Y226" s="523"/>
      <c r="Z226" s="523"/>
      <c r="AA226" s="523"/>
      <c r="AB226" s="523"/>
    </row>
    <row r="227" spans="1:28" ht="33">
      <c r="A227" s="524">
        <f t="shared" si="0"/>
        <v>226</v>
      </c>
      <c r="B227" s="524" t="s">
        <v>14</v>
      </c>
      <c r="C227" s="527">
        <v>45622</v>
      </c>
      <c r="D227" s="489" t="s">
        <v>9232</v>
      </c>
      <c r="E227" s="489" t="s">
        <v>9235</v>
      </c>
      <c r="F227" s="489"/>
      <c r="G227" s="489" t="s">
        <v>9522</v>
      </c>
      <c r="H227" s="489" t="s">
        <v>9327</v>
      </c>
      <c r="I227" s="523"/>
      <c r="J227" s="335"/>
      <c r="K227" s="336"/>
      <c r="L227" s="336"/>
      <c r="M227" s="336"/>
      <c r="N227" s="336"/>
      <c r="O227" s="523"/>
      <c r="P227" s="523"/>
      <c r="Q227" s="523"/>
      <c r="R227" s="523"/>
      <c r="S227" s="523"/>
      <c r="T227" s="523"/>
      <c r="U227" s="523"/>
      <c r="V227" s="523"/>
      <c r="W227" s="523"/>
      <c r="X227" s="523"/>
      <c r="Y227" s="523"/>
      <c r="Z227" s="523"/>
      <c r="AA227" s="523"/>
      <c r="AB227" s="523"/>
    </row>
    <row r="228" spans="1:28" ht="49.5">
      <c r="A228" s="524">
        <f t="shared" si="0"/>
        <v>227</v>
      </c>
      <c r="B228" s="524" t="s">
        <v>14</v>
      </c>
      <c r="C228" s="527">
        <v>45622</v>
      </c>
      <c r="D228" s="489" t="s">
        <v>586</v>
      </c>
      <c r="E228" s="489" t="s">
        <v>9240</v>
      </c>
      <c r="F228" s="489" t="s">
        <v>8856</v>
      </c>
      <c r="G228" s="489" t="s">
        <v>9523</v>
      </c>
      <c r="H228" s="489" t="s">
        <v>9327</v>
      </c>
      <c r="I228" s="523"/>
      <c r="J228" s="335"/>
      <c r="K228" s="336"/>
      <c r="L228" s="336"/>
      <c r="M228" s="336"/>
      <c r="N228" s="336"/>
      <c r="O228" s="523"/>
      <c r="P228" s="523"/>
      <c r="Q228" s="523"/>
      <c r="R228" s="523"/>
      <c r="S228" s="523"/>
      <c r="T228" s="523"/>
      <c r="U228" s="523"/>
      <c r="V228" s="523"/>
      <c r="W228" s="523"/>
      <c r="X228" s="523"/>
      <c r="Y228" s="523"/>
      <c r="Z228" s="523"/>
      <c r="AA228" s="523"/>
      <c r="AB228" s="523"/>
    </row>
    <row r="229" spans="1:28" ht="33">
      <c r="A229" s="524">
        <f t="shared" si="0"/>
        <v>228</v>
      </c>
      <c r="B229" s="524" t="s">
        <v>14</v>
      </c>
      <c r="C229" s="527">
        <v>45628</v>
      </c>
      <c r="D229" s="489" t="s">
        <v>586</v>
      </c>
      <c r="E229" s="489" t="s">
        <v>9251</v>
      </c>
      <c r="F229" s="489"/>
      <c r="G229" s="489" t="s">
        <v>1205</v>
      </c>
      <c r="H229" s="489" t="s">
        <v>9327</v>
      </c>
      <c r="I229" s="523"/>
      <c r="J229" s="335"/>
      <c r="K229" s="336"/>
      <c r="L229" s="336"/>
      <c r="M229" s="336"/>
      <c r="N229" s="336"/>
      <c r="O229" s="523"/>
      <c r="P229" s="523"/>
      <c r="Q229" s="523"/>
      <c r="R229" s="523"/>
      <c r="S229" s="523"/>
      <c r="T229" s="523"/>
      <c r="U229" s="523"/>
      <c r="V229" s="523"/>
      <c r="W229" s="523"/>
      <c r="X229" s="523"/>
      <c r="Y229" s="523"/>
      <c r="Z229" s="523"/>
      <c r="AA229" s="523"/>
      <c r="AB229" s="523"/>
    </row>
    <row r="230" spans="1:28" ht="33">
      <c r="A230" s="524">
        <f t="shared" si="0"/>
        <v>229</v>
      </c>
      <c r="B230" s="524" t="s">
        <v>14</v>
      </c>
      <c r="C230" s="527">
        <v>45628</v>
      </c>
      <c r="D230" s="489" t="s">
        <v>9524</v>
      </c>
      <c r="E230" s="489" t="s">
        <v>9525</v>
      </c>
      <c r="F230" s="489" t="s">
        <v>8769</v>
      </c>
      <c r="G230" s="489" t="s">
        <v>1205</v>
      </c>
      <c r="H230" s="489" t="s">
        <v>9327</v>
      </c>
      <c r="I230" s="523"/>
      <c r="J230" s="335"/>
      <c r="K230" s="336"/>
      <c r="L230" s="336"/>
      <c r="M230" s="336"/>
      <c r="N230" s="336"/>
      <c r="O230" s="523"/>
      <c r="P230" s="523"/>
      <c r="Q230" s="523"/>
      <c r="R230" s="523"/>
      <c r="S230" s="523"/>
      <c r="T230" s="523"/>
      <c r="U230" s="523"/>
      <c r="V230" s="523"/>
      <c r="W230" s="523"/>
      <c r="X230" s="523"/>
      <c r="Y230" s="523"/>
      <c r="Z230" s="523"/>
      <c r="AA230" s="523"/>
      <c r="AB230" s="523"/>
    </row>
    <row r="231" spans="1:28" ht="33">
      <c r="A231" s="524">
        <f t="shared" si="0"/>
        <v>230</v>
      </c>
      <c r="B231" s="524" t="s">
        <v>14</v>
      </c>
      <c r="C231" s="527">
        <v>45628</v>
      </c>
      <c r="D231" s="489" t="s">
        <v>9109</v>
      </c>
      <c r="E231" s="489" t="s">
        <v>9526</v>
      </c>
      <c r="F231" s="489" t="s">
        <v>8760</v>
      </c>
      <c r="G231" s="489" t="s">
        <v>9488</v>
      </c>
      <c r="H231" s="489" t="s">
        <v>9327</v>
      </c>
      <c r="I231" s="523"/>
      <c r="J231" s="335"/>
      <c r="K231" s="336"/>
      <c r="L231" s="336"/>
      <c r="M231" s="336"/>
      <c r="N231" s="336"/>
      <c r="O231" s="523"/>
      <c r="P231" s="523"/>
      <c r="Q231" s="523"/>
      <c r="R231" s="523"/>
      <c r="S231" s="523"/>
      <c r="T231" s="523"/>
      <c r="U231" s="523"/>
      <c r="V231" s="523"/>
      <c r="W231" s="523"/>
      <c r="X231" s="523"/>
      <c r="Y231" s="523"/>
      <c r="Z231" s="523"/>
      <c r="AA231" s="523"/>
      <c r="AB231" s="523"/>
    </row>
    <row r="232" spans="1:28" ht="49.5">
      <c r="A232" s="524">
        <f t="shared" si="0"/>
        <v>231</v>
      </c>
      <c r="B232" s="524" t="s">
        <v>14</v>
      </c>
      <c r="C232" s="527">
        <v>45637</v>
      </c>
      <c r="D232" s="489" t="s">
        <v>586</v>
      </c>
      <c r="E232" s="489" t="s">
        <v>9266</v>
      </c>
      <c r="F232" s="489"/>
      <c r="G232" s="489" t="s">
        <v>1205</v>
      </c>
      <c r="H232" s="489" t="s">
        <v>9327</v>
      </c>
      <c r="I232" s="523"/>
      <c r="J232" s="335"/>
      <c r="K232" s="336"/>
      <c r="L232" s="336"/>
      <c r="M232" s="336"/>
      <c r="N232" s="336"/>
      <c r="O232" s="523"/>
      <c r="P232" s="523"/>
      <c r="Q232" s="523"/>
      <c r="R232" s="523"/>
      <c r="S232" s="523"/>
      <c r="T232" s="523"/>
      <c r="U232" s="523"/>
      <c r="V232" s="523"/>
      <c r="W232" s="523"/>
      <c r="X232" s="523"/>
      <c r="Y232" s="523"/>
      <c r="Z232" s="523"/>
      <c r="AA232" s="523"/>
      <c r="AB232" s="523"/>
    </row>
    <row r="233" spans="1:28" ht="16.5">
      <c r="A233" s="524">
        <f t="shared" si="0"/>
        <v>232</v>
      </c>
      <c r="B233" s="524" t="s">
        <v>14</v>
      </c>
      <c r="C233" s="527">
        <v>45637</v>
      </c>
      <c r="D233" s="489" t="s">
        <v>8750</v>
      </c>
      <c r="E233" s="489" t="s">
        <v>9527</v>
      </c>
      <c r="F233" s="489" t="s">
        <v>8769</v>
      </c>
      <c r="G233" s="489" t="s">
        <v>1205</v>
      </c>
      <c r="H233" s="489" t="s">
        <v>9327</v>
      </c>
      <c r="I233" s="523"/>
      <c r="J233" s="335"/>
      <c r="K233" s="336"/>
      <c r="L233" s="336"/>
      <c r="M233" s="336"/>
      <c r="N233" s="336"/>
      <c r="O233" s="523"/>
      <c r="P233" s="523"/>
      <c r="Q233" s="523"/>
      <c r="R233" s="523"/>
      <c r="S233" s="523"/>
      <c r="T233" s="523"/>
      <c r="U233" s="523"/>
      <c r="V233" s="523"/>
      <c r="W233" s="523"/>
      <c r="X233" s="523"/>
      <c r="Y233" s="523"/>
      <c r="Z233" s="523"/>
      <c r="AA233" s="523"/>
      <c r="AB233" s="523"/>
    </row>
    <row r="234" spans="1:28" ht="49.5">
      <c r="A234" s="524">
        <f t="shared" si="0"/>
        <v>233</v>
      </c>
      <c r="B234" s="524" t="s">
        <v>14</v>
      </c>
      <c r="C234" s="527">
        <v>45664</v>
      </c>
      <c r="D234" s="489" t="s">
        <v>586</v>
      </c>
      <c r="E234" s="489" t="s">
        <v>9528</v>
      </c>
      <c r="F234" s="489"/>
      <c r="G234" s="336" t="s">
        <v>9529</v>
      </c>
      <c r="H234" s="489" t="s">
        <v>9327</v>
      </c>
      <c r="I234" s="523"/>
      <c r="J234" s="335"/>
      <c r="K234" s="336"/>
      <c r="L234" s="336"/>
      <c r="M234" s="336"/>
      <c r="N234" s="336"/>
      <c r="O234" s="523"/>
      <c r="P234" s="523"/>
      <c r="Q234" s="523"/>
      <c r="R234" s="523"/>
      <c r="S234" s="523"/>
      <c r="T234" s="523"/>
      <c r="U234" s="523"/>
      <c r="V234" s="523"/>
      <c r="W234" s="523"/>
      <c r="X234" s="523"/>
      <c r="Y234" s="523"/>
      <c r="Z234" s="523"/>
      <c r="AA234" s="523"/>
      <c r="AB234" s="523"/>
    </row>
    <row r="235" spans="1:28" ht="16.5">
      <c r="A235" s="524">
        <f t="shared" si="0"/>
        <v>234</v>
      </c>
      <c r="B235" s="524" t="s">
        <v>14</v>
      </c>
      <c r="C235" s="527">
        <v>45664</v>
      </c>
      <c r="D235" s="489" t="s">
        <v>9280</v>
      </c>
      <c r="E235" s="489" t="s">
        <v>9281</v>
      </c>
      <c r="F235" s="489"/>
      <c r="G235" s="489" t="s">
        <v>1205</v>
      </c>
      <c r="H235" s="489" t="s">
        <v>9327</v>
      </c>
      <c r="I235" s="523"/>
      <c r="J235" s="335"/>
      <c r="K235" s="336"/>
      <c r="L235" s="336"/>
      <c r="M235" s="336"/>
      <c r="N235" s="336"/>
      <c r="O235" s="523"/>
      <c r="P235" s="523"/>
      <c r="Q235" s="523"/>
      <c r="R235" s="523"/>
      <c r="S235" s="523"/>
      <c r="T235" s="523"/>
      <c r="U235" s="523"/>
      <c r="V235" s="523"/>
      <c r="W235" s="523"/>
      <c r="X235" s="523"/>
      <c r="Y235" s="523"/>
      <c r="Z235" s="523"/>
      <c r="AA235" s="523"/>
      <c r="AB235" s="523"/>
    </row>
    <row r="236" spans="1:28" ht="33">
      <c r="A236" s="524">
        <f t="shared" si="0"/>
        <v>235</v>
      </c>
      <c r="B236" s="524" t="s">
        <v>14</v>
      </c>
      <c r="C236" s="527">
        <v>45665</v>
      </c>
      <c r="D236" s="489" t="s">
        <v>9300</v>
      </c>
      <c r="E236" s="489" t="s">
        <v>9301</v>
      </c>
      <c r="F236" s="489"/>
      <c r="G236" s="489" t="s">
        <v>1205</v>
      </c>
      <c r="H236" s="489" t="s">
        <v>9327</v>
      </c>
      <c r="I236" s="523"/>
      <c r="J236" s="335"/>
      <c r="K236" s="336"/>
      <c r="L236" s="336"/>
      <c r="M236" s="336"/>
      <c r="N236" s="336"/>
      <c r="O236" s="523"/>
      <c r="P236" s="523"/>
      <c r="Q236" s="523"/>
      <c r="R236" s="523"/>
      <c r="S236" s="523"/>
      <c r="T236" s="523"/>
      <c r="U236" s="523"/>
      <c r="V236" s="523"/>
      <c r="W236" s="523"/>
      <c r="X236" s="523"/>
      <c r="Y236" s="523"/>
      <c r="Z236" s="523"/>
      <c r="AA236" s="523"/>
      <c r="AB236" s="523"/>
    </row>
    <row r="237" spans="1:28" ht="16.5">
      <c r="A237" s="524">
        <f t="shared" si="0"/>
        <v>236</v>
      </c>
      <c r="B237" s="524" t="s">
        <v>14</v>
      </c>
      <c r="C237" s="527">
        <v>45679</v>
      </c>
      <c r="D237" s="489" t="s">
        <v>9315</v>
      </c>
      <c r="E237" s="489" t="s">
        <v>9316</v>
      </c>
      <c r="F237" s="489" t="s">
        <v>8760</v>
      </c>
      <c r="G237" s="489" t="s">
        <v>9530</v>
      </c>
      <c r="H237" s="489" t="s">
        <v>9327</v>
      </c>
      <c r="I237" s="523"/>
      <c r="J237" s="335"/>
      <c r="K237" s="336"/>
      <c r="L237" s="336"/>
      <c r="M237" s="336"/>
      <c r="N237" s="336"/>
      <c r="O237" s="523"/>
      <c r="P237" s="523"/>
      <c r="Q237" s="523"/>
      <c r="R237" s="523"/>
      <c r="S237" s="523"/>
      <c r="T237" s="523"/>
      <c r="U237" s="523"/>
      <c r="V237" s="523"/>
      <c r="W237" s="523"/>
      <c r="X237" s="523"/>
      <c r="Y237" s="523"/>
      <c r="Z237" s="523"/>
      <c r="AA237" s="523"/>
      <c r="AB237" s="523"/>
    </row>
    <row r="238" spans="1:28" ht="12.75">
      <c r="A238" s="523"/>
      <c r="B238" s="523"/>
      <c r="C238" s="536"/>
      <c r="D238" s="336"/>
      <c r="E238" s="336"/>
      <c r="F238" s="337"/>
      <c r="G238" s="336"/>
      <c r="H238" s="336"/>
      <c r="I238" s="523"/>
      <c r="J238" s="335"/>
      <c r="K238" s="336"/>
      <c r="L238" s="336"/>
      <c r="M238" s="336"/>
      <c r="N238" s="336"/>
      <c r="O238" s="523"/>
      <c r="P238" s="523"/>
      <c r="Q238" s="523"/>
      <c r="R238" s="523"/>
      <c r="S238" s="523"/>
      <c r="T238" s="523"/>
      <c r="U238" s="523"/>
      <c r="V238" s="523"/>
      <c r="W238" s="523"/>
      <c r="X238" s="523"/>
      <c r="Y238" s="523"/>
      <c r="Z238" s="523"/>
      <c r="AA238" s="523"/>
      <c r="AB238" s="523"/>
    </row>
    <row r="239" spans="1:28" ht="12.75">
      <c r="A239" s="523"/>
      <c r="B239" s="523"/>
      <c r="C239" s="536"/>
      <c r="D239" s="336"/>
      <c r="E239" s="336"/>
      <c r="F239" s="337"/>
      <c r="G239" s="336"/>
      <c r="H239" s="336"/>
      <c r="I239" s="523"/>
      <c r="J239" s="335"/>
      <c r="K239" s="336"/>
      <c r="L239" s="336"/>
      <c r="M239" s="336"/>
      <c r="N239" s="336"/>
      <c r="O239" s="523"/>
      <c r="P239" s="523"/>
      <c r="Q239" s="523"/>
      <c r="R239" s="523"/>
      <c r="S239" s="523"/>
      <c r="T239" s="523"/>
      <c r="U239" s="523"/>
      <c r="V239" s="523"/>
      <c r="W239" s="523"/>
      <c r="X239" s="523"/>
      <c r="Y239" s="523"/>
      <c r="Z239" s="523"/>
      <c r="AA239" s="523"/>
      <c r="AB239" s="523"/>
    </row>
    <row r="240" spans="1:28" ht="12.75">
      <c r="A240" s="523"/>
      <c r="B240" s="523"/>
      <c r="C240" s="536"/>
      <c r="D240" s="336"/>
      <c r="E240" s="336"/>
      <c r="F240" s="337"/>
      <c r="G240" s="336"/>
      <c r="H240" s="336"/>
      <c r="I240" s="523"/>
      <c r="J240" s="335"/>
      <c r="K240" s="336"/>
      <c r="L240" s="336"/>
      <c r="M240" s="336"/>
      <c r="N240" s="336"/>
      <c r="O240" s="523"/>
      <c r="P240" s="523"/>
      <c r="Q240" s="523"/>
      <c r="R240" s="523"/>
      <c r="S240" s="523"/>
      <c r="T240" s="523"/>
      <c r="U240" s="523"/>
      <c r="V240" s="523"/>
      <c r="W240" s="523"/>
      <c r="X240" s="523"/>
      <c r="Y240" s="523"/>
      <c r="Z240" s="523"/>
      <c r="AA240" s="523"/>
      <c r="AB240" s="523"/>
    </row>
    <row r="241" spans="1:28" ht="12.75">
      <c r="A241" s="523"/>
      <c r="B241" s="523"/>
      <c r="C241" s="536"/>
      <c r="D241" s="336"/>
      <c r="E241" s="336"/>
      <c r="F241" s="337"/>
      <c r="G241" s="336"/>
      <c r="H241" s="336"/>
      <c r="I241" s="523"/>
      <c r="J241" s="335"/>
      <c r="K241" s="336"/>
      <c r="L241" s="336"/>
      <c r="M241" s="336"/>
      <c r="N241" s="336"/>
      <c r="O241" s="523"/>
      <c r="P241" s="523"/>
      <c r="Q241" s="523"/>
      <c r="R241" s="523"/>
      <c r="S241" s="523"/>
      <c r="T241" s="523"/>
      <c r="U241" s="523"/>
      <c r="V241" s="523"/>
      <c r="W241" s="523"/>
      <c r="X241" s="523"/>
      <c r="Y241" s="523"/>
      <c r="Z241" s="523"/>
      <c r="AA241" s="523"/>
      <c r="AB241" s="523"/>
    </row>
    <row r="242" spans="1:28" ht="12.75">
      <c r="A242" s="523"/>
      <c r="B242" s="523"/>
      <c r="C242" s="536"/>
      <c r="D242" s="336"/>
      <c r="E242" s="336"/>
      <c r="F242" s="337"/>
      <c r="G242" s="336"/>
      <c r="H242" s="336"/>
      <c r="I242" s="523"/>
      <c r="J242" s="335"/>
      <c r="K242" s="336"/>
      <c r="L242" s="336"/>
      <c r="M242" s="336"/>
      <c r="N242" s="336"/>
      <c r="O242" s="523"/>
      <c r="P242" s="523"/>
      <c r="Q242" s="523"/>
      <c r="R242" s="523"/>
      <c r="S242" s="523"/>
      <c r="T242" s="523"/>
      <c r="U242" s="523"/>
      <c r="V242" s="523"/>
      <c r="W242" s="523"/>
      <c r="X242" s="523"/>
      <c r="Y242" s="523"/>
      <c r="Z242" s="523"/>
      <c r="AA242" s="523"/>
      <c r="AB242" s="523"/>
    </row>
    <row r="243" spans="1:28" ht="12.75">
      <c r="A243" s="523"/>
      <c r="B243" s="523"/>
      <c r="C243" s="536"/>
      <c r="D243" s="336"/>
      <c r="E243" s="336"/>
      <c r="F243" s="337"/>
      <c r="G243" s="336"/>
      <c r="H243" s="336"/>
      <c r="I243" s="523"/>
      <c r="J243" s="335"/>
      <c r="K243" s="336"/>
      <c r="L243" s="336"/>
      <c r="M243" s="336"/>
      <c r="N243" s="336"/>
      <c r="O243" s="523"/>
      <c r="P243" s="523"/>
      <c r="Q243" s="523"/>
      <c r="R243" s="523"/>
      <c r="S243" s="523"/>
      <c r="T243" s="523"/>
      <c r="U243" s="523"/>
      <c r="V243" s="523"/>
      <c r="W243" s="523"/>
      <c r="X243" s="523"/>
      <c r="Y243" s="523"/>
      <c r="Z243" s="523"/>
      <c r="AA243" s="523"/>
      <c r="AB243" s="523"/>
    </row>
    <row r="244" spans="1:28" ht="12.75">
      <c r="A244" s="523"/>
      <c r="B244" s="523"/>
      <c r="C244" s="536"/>
      <c r="D244" s="336"/>
      <c r="E244" s="336"/>
      <c r="F244" s="337"/>
      <c r="G244" s="336"/>
      <c r="H244" s="336"/>
      <c r="I244" s="523"/>
      <c r="J244" s="335"/>
      <c r="K244" s="336"/>
      <c r="L244" s="336"/>
      <c r="M244" s="336"/>
      <c r="N244" s="336"/>
      <c r="O244" s="523"/>
      <c r="P244" s="523"/>
      <c r="Q244" s="523"/>
      <c r="R244" s="523"/>
      <c r="S244" s="523"/>
      <c r="T244" s="523"/>
      <c r="U244" s="523"/>
      <c r="V244" s="523"/>
      <c r="W244" s="523"/>
      <c r="X244" s="523"/>
      <c r="Y244" s="523"/>
      <c r="Z244" s="523"/>
      <c r="AA244" s="523"/>
      <c r="AB244" s="523"/>
    </row>
    <row r="245" spans="1:28" ht="12.75">
      <c r="A245" s="523"/>
      <c r="B245" s="523"/>
      <c r="C245" s="536"/>
      <c r="D245" s="336"/>
      <c r="E245" s="336"/>
      <c r="F245" s="337"/>
      <c r="G245" s="336"/>
      <c r="H245" s="336"/>
      <c r="I245" s="523"/>
      <c r="J245" s="335"/>
      <c r="K245" s="336"/>
      <c r="L245" s="336"/>
      <c r="M245" s="336"/>
      <c r="N245" s="336"/>
      <c r="O245" s="523"/>
      <c r="P245" s="523"/>
      <c r="Q245" s="523"/>
      <c r="R245" s="523"/>
      <c r="S245" s="523"/>
      <c r="T245" s="523"/>
      <c r="U245" s="523"/>
      <c r="V245" s="523"/>
      <c r="W245" s="523"/>
      <c r="X245" s="523"/>
      <c r="Y245" s="523"/>
      <c r="Z245" s="523"/>
      <c r="AA245" s="523"/>
      <c r="AB245" s="523"/>
    </row>
    <row r="246" spans="1:28" ht="12.75">
      <c r="A246" s="523"/>
      <c r="B246" s="523"/>
      <c r="C246" s="536"/>
      <c r="D246" s="336"/>
      <c r="E246" s="336"/>
      <c r="F246" s="337"/>
      <c r="G246" s="336"/>
      <c r="H246" s="336"/>
      <c r="I246" s="523"/>
      <c r="J246" s="335"/>
      <c r="K246" s="336"/>
      <c r="L246" s="336"/>
      <c r="M246" s="336"/>
      <c r="N246" s="336"/>
      <c r="O246" s="523"/>
      <c r="P246" s="523"/>
      <c r="Q246" s="523"/>
      <c r="R246" s="523"/>
      <c r="S246" s="523"/>
      <c r="T246" s="523"/>
      <c r="U246" s="523"/>
      <c r="V246" s="523"/>
      <c r="W246" s="523"/>
      <c r="X246" s="523"/>
      <c r="Y246" s="523"/>
      <c r="Z246" s="523"/>
      <c r="AA246" s="523"/>
      <c r="AB246" s="523"/>
    </row>
    <row r="247" spans="1:28" ht="12.75">
      <c r="A247" s="523"/>
      <c r="B247" s="523"/>
      <c r="C247" s="536"/>
      <c r="D247" s="336"/>
      <c r="E247" s="336"/>
      <c r="F247" s="337"/>
      <c r="G247" s="336"/>
      <c r="H247" s="336"/>
      <c r="I247" s="523"/>
      <c r="J247" s="335"/>
      <c r="K247" s="336"/>
      <c r="L247" s="336"/>
      <c r="M247" s="336"/>
      <c r="N247" s="336"/>
      <c r="O247" s="523"/>
      <c r="P247" s="523"/>
      <c r="Q247" s="523"/>
      <c r="R247" s="523"/>
      <c r="S247" s="523"/>
      <c r="T247" s="523"/>
      <c r="U247" s="523"/>
      <c r="V247" s="523"/>
      <c r="W247" s="523"/>
      <c r="X247" s="523"/>
      <c r="Y247" s="523"/>
      <c r="Z247" s="523"/>
      <c r="AA247" s="523"/>
      <c r="AB247" s="523"/>
    </row>
    <row r="248" spans="1:28" ht="12.75">
      <c r="A248" s="523"/>
      <c r="B248" s="523"/>
      <c r="C248" s="536"/>
      <c r="D248" s="336"/>
      <c r="E248" s="336"/>
      <c r="F248" s="337"/>
      <c r="G248" s="336"/>
      <c r="H248" s="336"/>
      <c r="I248" s="523"/>
      <c r="J248" s="335"/>
      <c r="K248" s="336"/>
      <c r="L248" s="336"/>
      <c r="M248" s="336"/>
      <c r="N248" s="336"/>
      <c r="O248" s="523"/>
      <c r="P248" s="523"/>
      <c r="Q248" s="523"/>
      <c r="R248" s="523"/>
      <c r="S248" s="523"/>
      <c r="T248" s="523"/>
      <c r="U248" s="523"/>
      <c r="V248" s="523"/>
      <c r="W248" s="523"/>
      <c r="X248" s="523"/>
      <c r="Y248" s="523"/>
      <c r="Z248" s="523"/>
      <c r="AA248" s="523"/>
      <c r="AB248" s="523"/>
    </row>
    <row r="249" spans="1:28" ht="12.75">
      <c r="A249" s="523"/>
      <c r="B249" s="523"/>
      <c r="C249" s="536"/>
      <c r="D249" s="336"/>
      <c r="E249" s="336"/>
      <c r="F249" s="337"/>
      <c r="G249" s="336"/>
      <c r="H249" s="336"/>
      <c r="I249" s="523"/>
      <c r="J249" s="335"/>
      <c r="K249" s="336"/>
      <c r="L249" s="336"/>
      <c r="M249" s="336"/>
      <c r="N249" s="336"/>
      <c r="O249" s="523"/>
      <c r="P249" s="523"/>
      <c r="Q249" s="523"/>
      <c r="R249" s="523"/>
      <c r="S249" s="523"/>
      <c r="T249" s="523"/>
      <c r="U249" s="523"/>
      <c r="V249" s="523"/>
      <c r="W249" s="523"/>
      <c r="X249" s="523"/>
      <c r="Y249" s="523"/>
      <c r="Z249" s="523"/>
      <c r="AA249" s="523"/>
      <c r="AB249" s="523"/>
    </row>
    <row r="250" spans="1:28" ht="12.75">
      <c r="A250" s="523"/>
      <c r="B250" s="523"/>
      <c r="C250" s="536"/>
      <c r="D250" s="336"/>
      <c r="E250" s="336"/>
      <c r="F250" s="337"/>
      <c r="G250" s="336"/>
      <c r="H250" s="336"/>
      <c r="I250" s="523"/>
      <c r="J250" s="335"/>
      <c r="K250" s="336"/>
      <c r="L250" s="336"/>
      <c r="M250" s="336"/>
      <c r="N250" s="336"/>
      <c r="O250" s="523"/>
      <c r="P250" s="523"/>
      <c r="Q250" s="523"/>
      <c r="R250" s="523"/>
      <c r="S250" s="523"/>
      <c r="T250" s="523"/>
      <c r="U250" s="523"/>
      <c r="V250" s="523"/>
      <c r="W250" s="523"/>
      <c r="X250" s="523"/>
      <c r="Y250" s="523"/>
      <c r="Z250" s="523"/>
      <c r="AA250" s="523"/>
      <c r="AB250" s="523"/>
    </row>
    <row r="251" spans="1:28" ht="12.75">
      <c r="A251" s="523"/>
      <c r="B251" s="523"/>
      <c r="C251" s="536"/>
      <c r="D251" s="336"/>
      <c r="E251" s="336"/>
      <c r="F251" s="337"/>
      <c r="G251" s="336"/>
      <c r="H251" s="336"/>
      <c r="I251" s="523"/>
      <c r="J251" s="335"/>
      <c r="K251" s="336"/>
      <c r="L251" s="336"/>
      <c r="M251" s="336"/>
      <c r="N251" s="336"/>
      <c r="O251" s="523"/>
      <c r="P251" s="523"/>
      <c r="Q251" s="523"/>
      <c r="R251" s="523"/>
      <c r="S251" s="523"/>
      <c r="T251" s="523"/>
      <c r="U251" s="523"/>
      <c r="V251" s="523"/>
      <c r="W251" s="523"/>
      <c r="X251" s="523"/>
      <c r="Y251" s="523"/>
      <c r="Z251" s="523"/>
      <c r="AA251" s="523"/>
      <c r="AB251" s="523"/>
    </row>
    <row r="252" spans="1:28" ht="12.75">
      <c r="A252" s="523"/>
      <c r="B252" s="523"/>
      <c r="C252" s="536"/>
      <c r="D252" s="336"/>
      <c r="E252" s="336"/>
      <c r="F252" s="337"/>
      <c r="G252" s="336"/>
      <c r="H252" s="336"/>
      <c r="I252" s="523"/>
      <c r="J252" s="335"/>
      <c r="K252" s="336"/>
      <c r="L252" s="336"/>
      <c r="M252" s="336"/>
      <c r="N252" s="336"/>
      <c r="O252" s="523"/>
      <c r="P252" s="523"/>
      <c r="Q252" s="523"/>
      <c r="R252" s="523"/>
      <c r="S252" s="523"/>
      <c r="T252" s="523"/>
      <c r="U252" s="523"/>
      <c r="V252" s="523"/>
      <c r="W252" s="523"/>
      <c r="X252" s="523"/>
      <c r="Y252" s="523"/>
      <c r="Z252" s="523"/>
      <c r="AA252" s="523"/>
      <c r="AB252" s="523"/>
    </row>
    <row r="253" spans="1:28" ht="12.75">
      <c r="A253" s="523"/>
      <c r="B253" s="523"/>
      <c r="C253" s="536"/>
      <c r="D253" s="336"/>
      <c r="E253" s="336"/>
      <c r="F253" s="337"/>
      <c r="G253" s="336"/>
      <c r="H253" s="336"/>
      <c r="I253" s="523"/>
      <c r="J253" s="335"/>
      <c r="K253" s="336"/>
      <c r="L253" s="336"/>
      <c r="M253" s="336"/>
      <c r="N253" s="336"/>
      <c r="O253" s="523"/>
      <c r="P253" s="523"/>
      <c r="Q253" s="523"/>
      <c r="R253" s="523"/>
      <c r="S253" s="523"/>
      <c r="T253" s="523"/>
      <c r="U253" s="523"/>
      <c r="V253" s="523"/>
      <c r="W253" s="523"/>
      <c r="X253" s="523"/>
      <c r="Y253" s="523"/>
      <c r="Z253" s="523"/>
      <c r="AA253" s="523"/>
      <c r="AB253" s="523"/>
    </row>
    <row r="254" spans="1:28" ht="12.75">
      <c r="A254" s="523"/>
      <c r="B254" s="523"/>
      <c r="C254" s="536"/>
      <c r="D254" s="336"/>
      <c r="E254" s="336"/>
      <c r="F254" s="337"/>
      <c r="G254" s="336"/>
      <c r="H254" s="336"/>
      <c r="I254" s="523"/>
      <c r="J254" s="335"/>
      <c r="K254" s="336"/>
      <c r="L254" s="336"/>
      <c r="M254" s="336"/>
      <c r="N254" s="336"/>
      <c r="O254" s="523"/>
      <c r="P254" s="523"/>
      <c r="Q254" s="523"/>
      <c r="R254" s="523"/>
      <c r="S254" s="523"/>
      <c r="T254" s="523"/>
      <c r="U254" s="523"/>
      <c r="V254" s="523"/>
      <c r="W254" s="523"/>
      <c r="X254" s="523"/>
      <c r="Y254" s="523"/>
      <c r="Z254" s="523"/>
      <c r="AA254" s="523"/>
      <c r="AB254" s="523"/>
    </row>
    <row r="255" spans="1:28" ht="12.75">
      <c r="A255" s="523"/>
      <c r="B255" s="523"/>
      <c r="C255" s="536"/>
      <c r="D255" s="336"/>
      <c r="E255" s="336"/>
      <c r="F255" s="337"/>
      <c r="G255" s="336"/>
      <c r="H255" s="336"/>
      <c r="I255" s="523"/>
      <c r="J255" s="335"/>
      <c r="K255" s="336"/>
      <c r="L255" s="336"/>
      <c r="M255" s="336"/>
      <c r="N255" s="336"/>
      <c r="O255" s="523"/>
      <c r="P255" s="523"/>
      <c r="Q255" s="523"/>
      <c r="R255" s="523"/>
      <c r="S255" s="523"/>
      <c r="T255" s="523"/>
      <c r="U255" s="523"/>
      <c r="V255" s="523"/>
      <c r="W255" s="523"/>
      <c r="X255" s="523"/>
      <c r="Y255" s="523"/>
      <c r="Z255" s="523"/>
      <c r="AA255" s="523"/>
      <c r="AB255" s="523"/>
    </row>
    <row r="256" spans="1:28" ht="12.75">
      <c r="A256" s="523"/>
      <c r="B256" s="523"/>
      <c r="C256" s="536"/>
      <c r="D256" s="336"/>
      <c r="E256" s="336"/>
      <c r="F256" s="337"/>
      <c r="G256" s="336"/>
      <c r="H256" s="336"/>
      <c r="I256" s="523"/>
      <c r="J256" s="335"/>
      <c r="K256" s="336"/>
      <c r="L256" s="336"/>
      <c r="M256" s="336"/>
      <c r="N256" s="336"/>
      <c r="O256" s="523"/>
      <c r="P256" s="523"/>
      <c r="Q256" s="523"/>
      <c r="R256" s="523"/>
      <c r="S256" s="523"/>
      <c r="T256" s="523"/>
      <c r="U256" s="523"/>
      <c r="V256" s="523"/>
      <c r="W256" s="523"/>
      <c r="X256" s="523"/>
      <c r="Y256" s="523"/>
      <c r="Z256" s="523"/>
      <c r="AA256" s="523"/>
      <c r="AB256" s="523"/>
    </row>
    <row r="257" spans="1:28" ht="12.75">
      <c r="A257" s="523"/>
      <c r="B257" s="523"/>
      <c r="C257" s="536"/>
      <c r="D257" s="336"/>
      <c r="E257" s="336"/>
      <c r="F257" s="337"/>
      <c r="G257" s="336"/>
      <c r="H257" s="336"/>
      <c r="I257" s="523"/>
      <c r="J257" s="335"/>
      <c r="K257" s="336"/>
      <c r="L257" s="336"/>
      <c r="M257" s="336"/>
      <c r="N257" s="336"/>
      <c r="O257" s="523"/>
      <c r="P257" s="523"/>
      <c r="Q257" s="523"/>
      <c r="R257" s="523"/>
      <c r="S257" s="523"/>
      <c r="T257" s="523"/>
      <c r="U257" s="523"/>
      <c r="V257" s="523"/>
      <c r="W257" s="523"/>
      <c r="X257" s="523"/>
      <c r="Y257" s="523"/>
      <c r="Z257" s="523"/>
      <c r="AA257" s="523"/>
      <c r="AB257" s="523"/>
    </row>
    <row r="258" spans="1:28" ht="12.75">
      <c r="A258" s="523"/>
      <c r="B258" s="523"/>
      <c r="C258" s="536"/>
      <c r="D258" s="336"/>
      <c r="E258" s="336"/>
      <c r="F258" s="337"/>
      <c r="G258" s="336"/>
      <c r="H258" s="336"/>
      <c r="I258" s="523"/>
      <c r="J258" s="335"/>
      <c r="K258" s="336"/>
      <c r="L258" s="336"/>
      <c r="M258" s="336"/>
      <c r="N258" s="336"/>
      <c r="O258" s="523"/>
      <c r="P258" s="523"/>
      <c r="Q258" s="523"/>
      <c r="R258" s="523"/>
      <c r="S258" s="523"/>
      <c r="T258" s="523"/>
      <c r="U258" s="523"/>
      <c r="V258" s="523"/>
      <c r="W258" s="523"/>
      <c r="X258" s="523"/>
      <c r="Y258" s="523"/>
      <c r="Z258" s="523"/>
      <c r="AA258" s="523"/>
      <c r="AB258" s="523"/>
    </row>
    <row r="259" spans="1:28" ht="12.75">
      <c r="A259" s="523"/>
      <c r="B259" s="523"/>
      <c r="C259" s="536"/>
      <c r="D259" s="336"/>
      <c r="E259" s="336"/>
      <c r="F259" s="337"/>
      <c r="G259" s="336"/>
      <c r="H259" s="336"/>
      <c r="I259" s="523"/>
      <c r="J259" s="335"/>
      <c r="K259" s="336"/>
      <c r="L259" s="336"/>
      <c r="M259" s="336"/>
      <c r="N259" s="336"/>
      <c r="O259" s="523"/>
      <c r="P259" s="523"/>
      <c r="Q259" s="523"/>
      <c r="R259" s="523"/>
      <c r="S259" s="523"/>
      <c r="T259" s="523"/>
      <c r="U259" s="523"/>
      <c r="V259" s="523"/>
      <c r="W259" s="523"/>
      <c r="X259" s="523"/>
      <c r="Y259" s="523"/>
      <c r="Z259" s="523"/>
      <c r="AA259" s="523"/>
      <c r="AB259" s="523"/>
    </row>
    <row r="260" spans="1:28" ht="12.75">
      <c r="A260" s="523"/>
      <c r="B260" s="523"/>
      <c r="C260" s="536"/>
      <c r="D260" s="336"/>
      <c r="E260" s="336"/>
      <c r="F260" s="337"/>
      <c r="G260" s="336"/>
      <c r="H260" s="336"/>
      <c r="I260" s="523"/>
      <c r="J260" s="335"/>
      <c r="K260" s="336"/>
      <c r="L260" s="336"/>
      <c r="M260" s="336"/>
      <c r="N260" s="336"/>
      <c r="O260" s="523"/>
      <c r="P260" s="523"/>
      <c r="Q260" s="523"/>
      <c r="R260" s="523"/>
      <c r="S260" s="523"/>
      <c r="T260" s="523"/>
      <c r="U260" s="523"/>
      <c r="V260" s="523"/>
      <c r="W260" s="523"/>
      <c r="X260" s="523"/>
      <c r="Y260" s="523"/>
      <c r="Z260" s="523"/>
      <c r="AA260" s="523"/>
      <c r="AB260" s="523"/>
    </row>
    <row r="261" spans="1:28" ht="12.75">
      <c r="A261" s="523"/>
      <c r="B261" s="523"/>
      <c r="C261" s="536"/>
      <c r="D261" s="336"/>
      <c r="E261" s="336"/>
      <c r="F261" s="337"/>
      <c r="G261" s="336"/>
      <c r="H261" s="336"/>
      <c r="I261" s="523"/>
      <c r="J261" s="335"/>
      <c r="K261" s="336"/>
      <c r="L261" s="336"/>
      <c r="M261" s="336"/>
      <c r="N261" s="336"/>
      <c r="O261" s="523"/>
      <c r="P261" s="523"/>
      <c r="Q261" s="523"/>
      <c r="R261" s="523"/>
      <c r="S261" s="523"/>
      <c r="T261" s="523"/>
      <c r="U261" s="523"/>
      <c r="V261" s="523"/>
      <c r="W261" s="523"/>
      <c r="X261" s="523"/>
      <c r="Y261" s="523"/>
      <c r="Z261" s="523"/>
      <c r="AA261" s="523"/>
      <c r="AB261" s="523"/>
    </row>
    <row r="262" spans="1:28" ht="12.75">
      <c r="A262" s="523"/>
      <c r="B262" s="523"/>
      <c r="C262" s="536"/>
      <c r="D262" s="336"/>
      <c r="E262" s="336"/>
      <c r="F262" s="337"/>
      <c r="G262" s="336"/>
      <c r="H262" s="336"/>
      <c r="I262" s="523"/>
      <c r="J262" s="335"/>
      <c r="K262" s="336"/>
      <c r="L262" s="336"/>
      <c r="M262" s="336"/>
      <c r="N262" s="336"/>
      <c r="O262" s="523"/>
      <c r="P262" s="523"/>
      <c r="Q262" s="523"/>
      <c r="R262" s="523"/>
      <c r="S262" s="523"/>
      <c r="T262" s="523"/>
      <c r="U262" s="523"/>
      <c r="V262" s="523"/>
      <c r="W262" s="523"/>
      <c r="X262" s="523"/>
      <c r="Y262" s="523"/>
      <c r="Z262" s="523"/>
      <c r="AA262" s="523"/>
      <c r="AB262" s="523"/>
    </row>
    <row r="263" spans="1:28" ht="12.75">
      <c r="A263" s="523"/>
      <c r="B263" s="523"/>
      <c r="C263" s="536"/>
      <c r="D263" s="336"/>
      <c r="E263" s="336"/>
      <c r="F263" s="337"/>
      <c r="G263" s="336"/>
      <c r="H263" s="336"/>
      <c r="I263" s="523"/>
      <c r="J263" s="335"/>
      <c r="K263" s="336"/>
      <c r="L263" s="336"/>
      <c r="M263" s="336"/>
      <c r="N263" s="336"/>
      <c r="O263" s="523"/>
      <c r="P263" s="523"/>
      <c r="Q263" s="523"/>
      <c r="R263" s="523"/>
      <c r="S263" s="523"/>
      <c r="T263" s="523"/>
      <c r="U263" s="523"/>
      <c r="V263" s="523"/>
      <c r="W263" s="523"/>
      <c r="X263" s="523"/>
      <c r="Y263" s="523"/>
      <c r="Z263" s="523"/>
      <c r="AA263" s="523"/>
      <c r="AB263" s="523"/>
    </row>
    <row r="264" spans="1:28" ht="12.75">
      <c r="A264" s="523"/>
      <c r="B264" s="523"/>
      <c r="C264" s="536"/>
      <c r="D264" s="336"/>
      <c r="E264" s="336"/>
      <c r="F264" s="337"/>
      <c r="G264" s="336"/>
      <c r="H264" s="336"/>
      <c r="I264" s="523"/>
      <c r="J264" s="335"/>
      <c r="K264" s="336"/>
      <c r="L264" s="336"/>
      <c r="M264" s="336"/>
      <c r="N264" s="336"/>
      <c r="O264" s="523"/>
      <c r="P264" s="523"/>
      <c r="Q264" s="523"/>
      <c r="R264" s="523"/>
      <c r="S264" s="523"/>
      <c r="T264" s="523"/>
      <c r="U264" s="523"/>
      <c r="V264" s="523"/>
      <c r="W264" s="523"/>
      <c r="X264" s="523"/>
      <c r="Y264" s="523"/>
      <c r="Z264" s="523"/>
      <c r="AA264" s="523"/>
      <c r="AB264" s="523"/>
    </row>
    <row r="265" spans="1:28" ht="12.75">
      <c r="A265" s="523"/>
      <c r="B265" s="523"/>
      <c r="C265" s="536"/>
      <c r="D265" s="336"/>
      <c r="E265" s="336"/>
      <c r="F265" s="337"/>
      <c r="G265" s="336"/>
      <c r="H265" s="336"/>
      <c r="I265" s="523"/>
      <c r="J265" s="335"/>
      <c r="K265" s="336"/>
      <c r="L265" s="336"/>
      <c r="M265" s="336"/>
      <c r="N265" s="336"/>
      <c r="O265" s="523"/>
      <c r="P265" s="523"/>
      <c r="Q265" s="523"/>
      <c r="R265" s="523"/>
      <c r="S265" s="523"/>
      <c r="T265" s="523"/>
      <c r="U265" s="523"/>
      <c r="V265" s="523"/>
      <c r="W265" s="523"/>
      <c r="X265" s="523"/>
      <c r="Y265" s="523"/>
      <c r="Z265" s="523"/>
      <c r="AA265" s="523"/>
      <c r="AB265" s="523"/>
    </row>
    <row r="266" spans="1:28" ht="12.75">
      <c r="A266" s="523"/>
      <c r="B266" s="523"/>
      <c r="C266" s="536"/>
      <c r="D266" s="336"/>
      <c r="E266" s="336"/>
      <c r="F266" s="337"/>
      <c r="G266" s="336"/>
      <c r="H266" s="336"/>
      <c r="I266" s="523"/>
      <c r="J266" s="335"/>
      <c r="K266" s="336"/>
      <c r="L266" s="336"/>
      <c r="M266" s="336"/>
      <c r="N266" s="336"/>
      <c r="O266" s="523"/>
      <c r="P266" s="523"/>
      <c r="Q266" s="523"/>
      <c r="R266" s="523"/>
      <c r="S266" s="523"/>
      <c r="T266" s="523"/>
      <c r="U266" s="523"/>
      <c r="V266" s="523"/>
      <c r="W266" s="523"/>
      <c r="X266" s="523"/>
      <c r="Y266" s="523"/>
      <c r="Z266" s="523"/>
      <c r="AA266" s="523"/>
      <c r="AB266" s="523"/>
    </row>
    <row r="267" spans="1:28" ht="12.75">
      <c r="A267" s="523"/>
      <c r="B267" s="523"/>
      <c r="C267" s="536"/>
      <c r="D267" s="336"/>
      <c r="E267" s="336"/>
      <c r="F267" s="337"/>
      <c r="G267" s="336"/>
      <c r="H267" s="336"/>
      <c r="I267" s="523"/>
      <c r="J267" s="335"/>
      <c r="K267" s="336"/>
      <c r="L267" s="336"/>
      <c r="M267" s="336"/>
      <c r="N267" s="336"/>
      <c r="O267" s="523"/>
      <c r="P267" s="523"/>
      <c r="Q267" s="523"/>
      <c r="R267" s="523"/>
      <c r="S267" s="523"/>
      <c r="T267" s="523"/>
      <c r="U267" s="523"/>
      <c r="V267" s="523"/>
      <c r="W267" s="523"/>
      <c r="X267" s="523"/>
      <c r="Y267" s="523"/>
      <c r="Z267" s="523"/>
      <c r="AA267" s="523"/>
      <c r="AB267" s="523"/>
    </row>
    <row r="268" spans="1:28" ht="12.75">
      <c r="A268" s="523"/>
      <c r="B268" s="523"/>
      <c r="C268" s="536"/>
      <c r="D268" s="336"/>
      <c r="E268" s="336"/>
      <c r="F268" s="337"/>
      <c r="G268" s="336"/>
      <c r="H268" s="336"/>
      <c r="I268" s="523"/>
      <c r="J268" s="335"/>
      <c r="K268" s="336"/>
      <c r="L268" s="336"/>
      <c r="M268" s="336"/>
      <c r="N268" s="336"/>
      <c r="O268" s="523"/>
      <c r="P268" s="523"/>
      <c r="Q268" s="523"/>
      <c r="R268" s="523"/>
      <c r="S268" s="523"/>
      <c r="T268" s="523"/>
      <c r="U268" s="523"/>
      <c r="V268" s="523"/>
      <c r="W268" s="523"/>
      <c r="X268" s="523"/>
      <c r="Y268" s="523"/>
      <c r="Z268" s="523"/>
      <c r="AA268" s="523"/>
      <c r="AB268" s="523"/>
    </row>
    <row r="269" spans="1:28" ht="12.75">
      <c r="A269" s="523"/>
      <c r="B269" s="523"/>
      <c r="C269" s="536"/>
      <c r="D269" s="336"/>
      <c r="E269" s="336"/>
      <c r="F269" s="337"/>
      <c r="G269" s="336"/>
      <c r="H269" s="336"/>
      <c r="I269" s="523"/>
      <c r="J269" s="335"/>
      <c r="K269" s="336"/>
      <c r="L269" s="336"/>
      <c r="M269" s="336"/>
      <c r="N269" s="336"/>
      <c r="O269" s="523"/>
      <c r="P269" s="523"/>
      <c r="Q269" s="523"/>
      <c r="R269" s="523"/>
      <c r="S269" s="523"/>
      <c r="T269" s="523"/>
      <c r="U269" s="523"/>
      <c r="V269" s="523"/>
      <c r="W269" s="523"/>
      <c r="X269" s="523"/>
      <c r="Y269" s="523"/>
      <c r="Z269" s="523"/>
      <c r="AA269" s="523"/>
      <c r="AB269" s="523"/>
    </row>
    <row r="270" spans="1:28" ht="12.75">
      <c r="A270" s="523"/>
      <c r="B270" s="523"/>
      <c r="C270" s="536"/>
      <c r="D270" s="336"/>
      <c r="E270" s="336"/>
      <c r="F270" s="337"/>
      <c r="G270" s="336"/>
      <c r="H270" s="336"/>
      <c r="I270" s="523"/>
      <c r="J270" s="335"/>
      <c r="K270" s="336"/>
      <c r="L270" s="336"/>
      <c r="M270" s="336"/>
      <c r="N270" s="336"/>
      <c r="O270" s="523"/>
      <c r="P270" s="523"/>
      <c r="Q270" s="523"/>
      <c r="R270" s="523"/>
      <c r="S270" s="523"/>
      <c r="T270" s="523"/>
      <c r="U270" s="523"/>
      <c r="V270" s="523"/>
      <c r="W270" s="523"/>
      <c r="X270" s="523"/>
      <c r="Y270" s="523"/>
      <c r="Z270" s="523"/>
      <c r="AA270" s="523"/>
      <c r="AB270" s="523"/>
    </row>
    <row r="271" spans="1:28" ht="12.75">
      <c r="A271" s="523"/>
      <c r="B271" s="523"/>
      <c r="C271" s="536"/>
      <c r="D271" s="336"/>
      <c r="E271" s="336"/>
      <c r="F271" s="337"/>
      <c r="G271" s="336"/>
      <c r="H271" s="336"/>
      <c r="I271" s="523"/>
      <c r="J271" s="335"/>
      <c r="K271" s="336"/>
      <c r="L271" s="336"/>
      <c r="M271" s="336"/>
      <c r="N271" s="336"/>
      <c r="O271" s="523"/>
      <c r="P271" s="523"/>
      <c r="Q271" s="523"/>
      <c r="R271" s="523"/>
      <c r="S271" s="523"/>
      <c r="T271" s="523"/>
      <c r="U271" s="523"/>
      <c r="V271" s="523"/>
      <c r="W271" s="523"/>
      <c r="X271" s="523"/>
      <c r="Y271" s="523"/>
      <c r="Z271" s="523"/>
      <c r="AA271" s="523"/>
      <c r="AB271" s="523"/>
    </row>
    <row r="272" spans="1:28" ht="12.75">
      <c r="A272" s="523"/>
      <c r="B272" s="523"/>
      <c r="C272" s="536"/>
      <c r="D272" s="336"/>
      <c r="E272" s="336"/>
      <c r="F272" s="337"/>
      <c r="G272" s="336"/>
      <c r="H272" s="336"/>
      <c r="I272" s="523"/>
      <c r="J272" s="335"/>
      <c r="K272" s="336"/>
      <c r="L272" s="336"/>
      <c r="M272" s="336"/>
      <c r="N272" s="336"/>
      <c r="O272" s="523"/>
      <c r="P272" s="523"/>
      <c r="Q272" s="523"/>
      <c r="R272" s="523"/>
      <c r="S272" s="523"/>
      <c r="T272" s="523"/>
      <c r="U272" s="523"/>
      <c r="V272" s="523"/>
      <c r="W272" s="523"/>
      <c r="X272" s="523"/>
      <c r="Y272" s="523"/>
      <c r="Z272" s="523"/>
      <c r="AA272" s="523"/>
      <c r="AB272" s="523"/>
    </row>
    <row r="273" spans="1:28" ht="12.75">
      <c r="A273" s="523"/>
      <c r="B273" s="523"/>
      <c r="C273" s="536"/>
      <c r="D273" s="336"/>
      <c r="E273" s="336"/>
      <c r="F273" s="337"/>
      <c r="G273" s="336"/>
      <c r="H273" s="336"/>
      <c r="I273" s="523"/>
      <c r="J273" s="335"/>
      <c r="K273" s="336"/>
      <c r="L273" s="336"/>
      <c r="M273" s="336"/>
      <c r="N273" s="336"/>
      <c r="O273" s="523"/>
      <c r="P273" s="523"/>
      <c r="Q273" s="523"/>
      <c r="R273" s="523"/>
      <c r="S273" s="523"/>
      <c r="T273" s="523"/>
      <c r="U273" s="523"/>
      <c r="V273" s="523"/>
      <c r="W273" s="523"/>
      <c r="X273" s="523"/>
      <c r="Y273" s="523"/>
      <c r="Z273" s="523"/>
      <c r="AA273" s="523"/>
      <c r="AB273" s="523"/>
    </row>
    <row r="274" spans="1:28" ht="12.75">
      <c r="A274" s="523"/>
      <c r="B274" s="523"/>
      <c r="C274" s="536"/>
      <c r="D274" s="336"/>
      <c r="E274" s="336"/>
      <c r="F274" s="337"/>
      <c r="G274" s="336"/>
      <c r="H274" s="336"/>
      <c r="I274" s="523"/>
      <c r="J274" s="335"/>
      <c r="K274" s="336"/>
      <c r="L274" s="336"/>
      <c r="M274" s="336"/>
      <c r="N274" s="336"/>
      <c r="O274" s="523"/>
      <c r="P274" s="523"/>
      <c r="Q274" s="523"/>
      <c r="R274" s="523"/>
      <c r="S274" s="523"/>
      <c r="T274" s="523"/>
      <c r="U274" s="523"/>
      <c r="V274" s="523"/>
      <c r="W274" s="523"/>
      <c r="X274" s="523"/>
      <c r="Y274" s="523"/>
      <c r="Z274" s="523"/>
      <c r="AA274" s="523"/>
      <c r="AB274" s="523"/>
    </row>
    <row r="275" spans="1:28" ht="12.75">
      <c r="A275" s="523"/>
      <c r="B275" s="523"/>
      <c r="C275" s="536"/>
      <c r="D275" s="336"/>
      <c r="E275" s="336"/>
      <c r="F275" s="337"/>
      <c r="G275" s="336"/>
      <c r="H275" s="336"/>
      <c r="I275" s="523"/>
      <c r="J275" s="335"/>
      <c r="K275" s="336"/>
      <c r="L275" s="336"/>
      <c r="M275" s="336"/>
      <c r="N275" s="336"/>
      <c r="O275" s="523"/>
      <c r="P275" s="523"/>
      <c r="Q275" s="523"/>
      <c r="R275" s="523"/>
      <c r="S275" s="523"/>
      <c r="T275" s="523"/>
      <c r="U275" s="523"/>
      <c r="V275" s="523"/>
      <c r="W275" s="523"/>
      <c r="X275" s="523"/>
      <c r="Y275" s="523"/>
      <c r="Z275" s="523"/>
      <c r="AA275" s="523"/>
      <c r="AB275" s="523"/>
    </row>
    <row r="276" spans="1:28" ht="12.75">
      <c r="A276" s="523"/>
      <c r="B276" s="523"/>
      <c r="C276" s="536"/>
      <c r="D276" s="336"/>
      <c r="E276" s="336"/>
      <c r="F276" s="337"/>
      <c r="G276" s="336"/>
      <c r="H276" s="336"/>
      <c r="I276" s="523"/>
      <c r="J276" s="335"/>
      <c r="K276" s="336"/>
      <c r="L276" s="336"/>
      <c r="M276" s="336"/>
      <c r="N276" s="336"/>
      <c r="O276" s="523"/>
      <c r="P276" s="523"/>
      <c r="Q276" s="523"/>
      <c r="R276" s="523"/>
      <c r="S276" s="523"/>
      <c r="T276" s="523"/>
      <c r="U276" s="523"/>
      <c r="V276" s="523"/>
      <c r="W276" s="523"/>
      <c r="X276" s="523"/>
      <c r="Y276" s="523"/>
      <c r="Z276" s="523"/>
      <c r="AA276" s="523"/>
      <c r="AB276" s="523"/>
    </row>
    <row r="277" spans="1:28" ht="12.75">
      <c r="A277" s="523"/>
      <c r="B277" s="523"/>
      <c r="C277" s="536"/>
      <c r="D277" s="336"/>
      <c r="E277" s="336"/>
      <c r="F277" s="337"/>
      <c r="G277" s="336"/>
      <c r="H277" s="336"/>
      <c r="I277" s="523"/>
      <c r="J277" s="335"/>
      <c r="K277" s="336"/>
      <c r="L277" s="336"/>
      <c r="M277" s="336"/>
      <c r="N277" s="336"/>
      <c r="O277" s="523"/>
      <c r="P277" s="523"/>
      <c r="Q277" s="523"/>
      <c r="R277" s="523"/>
      <c r="S277" s="523"/>
      <c r="T277" s="523"/>
      <c r="U277" s="523"/>
      <c r="V277" s="523"/>
      <c r="W277" s="523"/>
      <c r="X277" s="523"/>
      <c r="Y277" s="523"/>
      <c r="Z277" s="523"/>
      <c r="AA277" s="523"/>
      <c r="AB277" s="523"/>
    </row>
    <row r="278" spans="1:28" ht="12.75">
      <c r="A278" s="523"/>
      <c r="B278" s="523"/>
      <c r="C278" s="536"/>
      <c r="D278" s="336"/>
      <c r="E278" s="336"/>
      <c r="F278" s="337"/>
      <c r="G278" s="336"/>
      <c r="H278" s="336"/>
      <c r="I278" s="523"/>
      <c r="J278" s="335"/>
      <c r="K278" s="336"/>
      <c r="L278" s="336"/>
      <c r="M278" s="336"/>
      <c r="N278" s="336"/>
      <c r="O278" s="523"/>
      <c r="P278" s="523"/>
      <c r="Q278" s="523"/>
      <c r="R278" s="523"/>
      <c r="S278" s="523"/>
      <c r="T278" s="523"/>
      <c r="U278" s="523"/>
      <c r="V278" s="523"/>
      <c r="W278" s="523"/>
      <c r="X278" s="523"/>
      <c r="Y278" s="523"/>
      <c r="Z278" s="523"/>
      <c r="AA278" s="523"/>
      <c r="AB278" s="523"/>
    </row>
    <row r="279" spans="1:28" ht="12.75">
      <c r="A279" s="523"/>
      <c r="B279" s="523"/>
      <c r="C279" s="536"/>
      <c r="D279" s="336"/>
      <c r="E279" s="336"/>
      <c r="F279" s="337"/>
      <c r="G279" s="336"/>
      <c r="H279" s="336"/>
      <c r="I279" s="523"/>
      <c r="J279" s="335"/>
      <c r="K279" s="336"/>
      <c r="L279" s="336"/>
      <c r="M279" s="336"/>
      <c r="N279" s="336"/>
      <c r="O279" s="523"/>
      <c r="P279" s="523"/>
      <c r="Q279" s="523"/>
      <c r="R279" s="523"/>
      <c r="S279" s="523"/>
      <c r="T279" s="523"/>
      <c r="U279" s="523"/>
      <c r="V279" s="523"/>
      <c r="W279" s="523"/>
      <c r="X279" s="523"/>
      <c r="Y279" s="523"/>
      <c r="Z279" s="523"/>
      <c r="AA279" s="523"/>
      <c r="AB279" s="523"/>
    </row>
    <row r="280" spans="1:28" ht="12.75">
      <c r="A280" s="523"/>
      <c r="B280" s="523"/>
      <c r="C280" s="536"/>
      <c r="D280" s="336"/>
      <c r="E280" s="336"/>
      <c r="F280" s="337"/>
      <c r="G280" s="336"/>
      <c r="H280" s="336"/>
      <c r="I280" s="523"/>
      <c r="J280" s="335"/>
      <c r="K280" s="336"/>
      <c r="L280" s="336"/>
      <c r="M280" s="336"/>
      <c r="N280" s="336"/>
      <c r="O280" s="523"/>
      <c r="P280" s="523"/>
      <c r="Q280" s="523"/>
      <c r="R280" s="523"/>
      <c r="S280" s="523"/>
      <c r="T280" s="523"/>
      <c r="U280" s="523"/>
      <c r="V280" s="523"/>
      <c r="W280" s="523"/>
      <c r="X280" s="523"/>
      <c r="Y280" s="523"/>
      <c r="Z280" s="523"/>
      <c r="AA280" s="523"/>
      <c r="AB280" s="523"/>
    </row>
    <row r="281" spans="1:28" ht="12.75">
      <c r="A281" s="523"/>
      <c r="B281" s="523"/>
      <c r="C281" s="536"/>
      <c r="D281" s="336"/>
      <c r="E281" s="336"/>
      <c r="F281" s="337"/>
      <c r="G281" s="336"/>
      <c r="H281" s="336"/>
      <c r="I281" s="523"/>
      <c r="J281" s="335"/>
      <c r="K281" s="336"/>
      <c r="L281" s="336"/>
      <c r="M281" s="336"/>
      <c r="N281" s="336"/>
      <c r="O281" s="523"/>
      <c r="P281" s="523"/>
      <c r="Q281" s="523"/>
      <c r="R281" s="523"/>
      <c r="S281" s="523"/>
      <c r="T281" s="523"/>
      <c r="U281" s="523"/>
      <c r="V281" s="523"/>
      <c r="W281" s="523"/>
      <c r="X281" s="523"/>
      <c r="Y281" s="523"/>
      <c r="Z281" s="523"/>
      <c r="AA281" s="523"/>
      <c r="AB281" s="523"/>
    </row>
    <row r="282" spans="1:28" ht="12.75">
      <c r="A282" s="523"/>
      <c r="B282" s="523"/>
      <c r="C282" s="536"/>
      <c r="D282" s="336"/>
      <c r="E282" s="336"/>
      <c r="F282" s="337"/>
      <c r="G282" s="336"/>
      <c r="H282" s="336"/>
      <c r="I282" s="523"/>
      <c r="J282" s="335"/>
      <c r="K282" s="336"/>
      <c r="L282" s="336"/>
      <c r="M282" s="336"/>
      <c r="N282" s="336"/>
      <c r="O282" s="523"/>
      <c r="P282" s="523"/>
      <c r="Q282" s="523"/>
      <c r="R282" s="523"/>
      <c r="S282" s="523"/>
      <c r="T282" s="523"/>
      <c r="U282" s="523"/>
      <c r="V282" s="523"/>
      <c r="W282" s="523"/>
      <c r="X282" s="523"/>
      <c r="Y282" s="523"/>
      <c r="Z282" s="523"/>
      <c r="AA282" s="523"/>
      <c r="AB282" s="523"/>
    </row>
    <row r="283" spans="1:28" ht="12.75">
      <c r="A283" s="523"/>
      <c r="B283" s="523"/>
      <c r="C283" s="536"/>
      <c r="D283" s="336"/>
      <c r="E283" s="336"/>
      <c r="F283" s="337"/>
      <c r="G283" s="336"/>
      <c r="H283" s="336"/>
      <c r="I283" s="523"/>
      <c r="J283" s="335"/>
      <c r="K283" s="336"/>
      <c r="L283" s="336"/>
      <c r="M283" s="336"/>
      <c r="N283" s="336"/>
      <c r="O283" s="523"/>
      <c r="P283" s="523"/>
      <c r="Q283" s="523"/>
      <c r="R283" s="523"/>
      <c r="S283" s="523"/>
      <c r="T283" s="523"/>
      <c r="U283" s="523"/>
      <c r="V283" s="523"/>
      <c r="W283" s="523"/>
      <c r="X283" s="523"/>
      <c r="Y283" s="523"/>
      <c r="Z283" s="523"/>
      <c r="AA283" s="523"/>
      <c r="AB283" s="523"/>
    </row>
    <row r="284" spans="1:28" ht="12.75">
      <c r="A284" s="523"/>
      <c r="B284" s="523"/>
      <c r="C284" s="536"/>
      <c r="D284" s="336"/>
      <c r="E284" s="336"/>
      <c r="F284" s="337"/>
      <c r="G284" s="336"/>
      <c r="H284" s="336"/>
      <c r="I284" s="523"/>
      <c r="J284" s="335"/>
      <c r="K284" s="336"/>
      <c r="L284" s="336"/>
      <c r="M284" s="336"/>
      <c r="N284" s="336"/>
      <c r="O284" s="523"/>
      <c r="P284" s="523"/>
      <c r="Q284" s="523"/>
      <c r="R284" s="523"/>
      <c r="S284" s="523"/>
      <c r="T284" s="523"/>
      <c r="U284" s="523"/>
      <c r="V284" s="523"/>
      <c r="W284" s="523"/>
      <c r="X284" s="523"/>
      <c r="Y284" s="523"/>
      <c r="Z284" s="523"/>
      <c r="AA284" s="523"/>
      <c r="AB284" s="523"/>
    </row>
    <row r="285" spans="1:28" ht="12.75">
      <c r="A285" s="523"/>
      <c r="B285" s="523"/>
      <c r="C285" s="536"/>
      <c r="D285" s="336"/>
      <c r="E285" s="336"/>
      <c r="F285" s="337"/>
      <c r="G285" s="336"/>
      <c r="H285" s="336"/>
      <c r="I285" s="523"/>
      <c r="J285" s="335"/>
      <c r="K285" s="336"/>
      <c r="L285" s="336"/>
      <c r="M285" s="336"/>
      <c r="N285" s="336"/>
      <c r="O285" s="523"/>
      <c r="P285" s="523"/>
      <c r="Q285" s="523"/>
      <c r="R285" s="523"/>
      <c r="S285" s="523"/>
      <c r="T285" s="523"/>
      <c r="U285" s="523"/>
      <c r="V285" s="523"/>
      <c r="W285" s="523"/>
      <c r="X285" s="523"/>
      <c r="Y285" s="523"/>
      <c r="Z285" s="523"/>
      <c r="AA285" s="523"/>
      <c r="AB285" s="523"/>
    </row>
    <row r="286" spans="1:28" ht="12.75">
      <c r="A286" s="523"/>
      <c r="B286" s="523"/>
      <c r="C286" s="536"/>
      <c r="D286" s="336"/>
      <c r="E286" s="336"/>
      <c r="F286" s="337"/>
      <c r="G286" s="336"/>
      <c r="H286" s="336"/>
      <c r="I286" s="523"/>
      <c r="J286" s="335"/>
      <c r="K286" s="336"/>
      <c r="L286" s="336"/>
      <c r="M286" s="336"/>
      <c r="N286" s="336"/>
      <c r="O286" s="523"/>
      <c r="P286" s="523"/>
      <c r="Q286" s="523"/>
      <c r="R286" s="523"/>
      <c r="S286" s="523"/>
      <c r="T286" s="523"/>
      <c r="U286" s="523"/>
      <c r="V286" s="523"/>
      <c r="W286" s="523"/>
      <c r="X286" s="523"/>
      <c r="Y286" s="523"/>
      <c r="Z286" s="523"/>
      <c r="AA286" s="523"/>
      <c r="AB286" s="523"/>
    </row>
    <row r="287" spans="1:28" ht="12.75">
      <c r="A287" s="523"/>
      <c r="B287" s="523"/>
      <c r="C287" s="536"/>
      <c r="D287" s="336"/>
      <c r="E287" s="336"/>
      <c r="F287" s="337"/>
      <c r="G287" s="336"/>
      <c r="H287" s="336"/>
      <c r="I287" s="523"/>
      <c r="J287" s="335"/>
      <c r="K287" s="336"/>
      <c r="L287" s="336"/>
      <c r="M287" s="336"/>
      <c r="N287" s="336"/>
      <c r="O287" s="523"/>
      <c r="P287" s="523"/>
      <c r="Q287" s="523"/>
      <c r="R287" s="523"/>
      <c r="S287" s="523"/>
      <c r="T287" s="523"/>
      <c r="U287" s="523"/>
      <c r="V287" s="523"/>
      <c r="W287" s="523"/>
      <c r="X287" s="523"/>
      <c r="Y287" s="523"/>
      <c r="Z287" s="523"/>
      <c r="AA287" s="523"/>
      <c r="AB287" s="523"/>
    </row>
    <row r="288" spans="1:28" ht="12.75">
      <c r="A288" s="523"/>
      <c r="B288" s="523"/>
      <c r="C288" s="536"/>
      <c r="D288" s="336"/>
      <c r="E288" s="336"/>
      <c r="F288" s="337"/>
      <c r="G288" s="336"/>
      <c r="H288" s="336"/>
      <c r="I288" s="523"/>
      <c r="J288" s="335"/>
      <c r="K288" s="336"/>
      <c r="L288" s="336"/>
      <c r="M288" s="336"/>
      <c r="N288" s="336"/>
      <c r="O288" s="523"/>
      <c r="P288" s="523"/>
      <c r="Q288" s="523"/>
      <c r="R288" s="523"/>
      <c r="S288" s="523"/>
      <c r="T288" s="523"/>
      <c r="U288" s="523"/>
      <c r="V288" s="523"/>
      <c r="W288" s="523"/>
      <c r="X288" s="523"/>
      <c r="Y288" s="523"/>
      <c r="Z288" s="523"/>
      <c r="AA288" s="523"/>
      <c r="AB288" s="523"/>
    </row>
    <row r="289" spans="1:28" ht="12.75">
      <c r="A289" s="523"/>
      <c r="B289" s="523"/>
      <c r="C289" s="536"/>
      <c r="D289" s="336"/>
      <c r="E289" s="336"/>
      <c r="F289" s="337"/>
      <c r="G289" s="336"/>
      <c r="H289" s="336"/>
      <c r="I289" s="523"/>
      <c r="J289" s="335"/>
      <c r="K289" s="336"/>
      <c r="L289" s="336"/>
      <c r="M289" s="336"/>
      <c r="N289" s="336"/>
      <c r="O289" s="523"/>
      <c r="P289" s="523"/>
      <c r="Q289" s="523"/>
      <c r="R289" s="523"/>
      <c r="S289" s="523"/>
      <c r="T289" s="523"/>
      <c r="U289" s="523"/>
      <c r="V289" s="523"/>
      <c r="W289" s="523"/>
      <c r="X289" s="523"/>
      <c r="Y289" s="523"/>
      <c r="Z289" s="523"/>
      <c r="AA289" s="523"/>
      <c r="AB289" s="523"/>
    </row>
    <row r="290" spans="1:28" ht="12.75">
      <c r="A290" s="523"/>
      <c r="B290" s="523"/>
      <c r="C290" s="536"/>
      <c r="D290" s="336"/>
      <c r="E290" s="336"/>
      <c r="F290" s="337"/>
      <c r="G290" s="336"/>
      <c r="H290" s="336"/>
      <c r="I290" s="523"/>
      <c r="J290" s="335"/>
      <c r="K290" s="336"/>
      <c r="L290" s="336"/>
      <c r="M290" s="336"/>
      <c r="N290" s="336"/>
      <c r="O290" s="523"/>
      <c r="P290" s="523"/>
      <c r="Q290" s="523"/>
      <c r="R290" s="523"/>
      <c r="S290" s="523"/>
      <c r="T290" s="523"/>
      <c r="U290" s="523"/>
      <c r="V290" s="523"/>
      <c r="W290" s="523"/>
      <c r="X290" s="523"/>
      <c r="Y290" s="523"/>
      <c r="Z290" s="523"/>
      <c r="AA290" s="523"/>
      <c r="AB290" s="523"/>
    </row>
    <row r="291" spans="1:28" ht="12.75">
      <c r="A291" s="523"/>
      <c r="B291" s="523"/>
      <c r="C291" s="536"/>
      <c r="D291" s="336"/>
      <c r="E291" s="336"/>
      <c r="F291" s="337"/>
      <c r="G291" s="336"/>
      <c r="H291" s="336"/>
      <c r="I291" s="523"/>
      <c r="J291" s="335"/>
      <c r="K291" s="336"/>
      <c r="L291" s="336"/>
      <c r="M291" s="336"/>
      <c r="N291" s="336"/>
      <c r="O291" s="523"/>
      <c r="P291" s="523"/>
      <c r="Q291" s="523"/>
      <c r="R291" s="523"/>
      <c r="S291" s="523"/>
      <c r="T291" s="523"/>
      <c r="U291" s="523"/>
      <c r="V291" s="523"/>
      <c r="W291" s="523"/>
      <c r="X291" s="523"/>
      <c r="Y291" s="523"/>
      <c r="Z291" s="523"/>
      <c r="AA291" s="523"/>
      <c r="AB291" s="523"/>
    </row>
    <row r="292" spans="1:28" ht="12.75">
      <c r="A292" s="523"/>
      <c r="B292" s="523"/>
      <c r="C292" s="536"/>
      <c r="D292" s="336"/>
      <c r="E292" s="336"/>
      <c r="F292" s="337"/>
      <c r="G292" s="336"/>
      <c r="H292" s="336"/>
      <c r="I292" s="523"/>
      <c r="J292" s="335"/>
      <c r="K292" s="336"/>
      <c r="L292" s="336"/>
      <c r="M292" s="336"/>
      <c r="N292" s="336"/>
      <c r="O292" s="523"/>
      <c r="P292" s="523"/>
      <c r="Q292" s="523"/>
      <c r="R292" s="523"/>
      <c r="S292" s="523"/>
      <c r="T292" s="523"/>
      <c r="U292" s="523"/>
      <c r="V292" s="523"/>
      <c r="W292" s="523"/>
      <c r="X292" s="523"/>
      <c r="Y292" s="523"/>
      <c r="Z292" s="523"/>
      <c r="AA292" s="523"/>
      <c r="AB292" s="523"/>
    </row>
    <row r="293" spans="1:28" ht="12.75">
      <c r="A293" s="523"/>
      <c r="B293" s="523"/>
      <c r="C293" s="536"/>
      <c r="D293" s="336"/>
      <c r="E293" s="336"/>
      <c r="F293" s="337"/>
      <c r="G293" s="336"/>
      <c r="H293" s="336"/>
      <c r="I293" s="523"/>
      <c r="J293" s="335"/>
      <c r="K293" s="336"/>
      <c r="L293" s="336"/>
      <c r="M293" s="336"/>
      <c r="N293" s="336"/>
      <c r="O293" s="523"/>
      <c r="P293" s="523"/>
      <c r="Q293" s="523"/>
      <c r="R293" s="523"/>
      <c r="S293" s="523"/>
      <c r="T293" s="523"/>
      <c r="U293" s="523"/>
      <c r="V293" s="523"/>
      <c r="W293" s="523"/>
      <c r="X293" s="523"/>
      <c r="Y293" s="523"/>
      <c r="Z293" s="523"/>
      <c r="AA293" s="523"/>
      <c r="AB293" s="523"/>
    </row>
    <row r="294" spans="1:28" ht="12.75">
      <c r="A294" s="523"/>
      <c r="B294" s="523"/>
      <c r="C294" s="536"/>
      <c r="D294" s="336"/>
      <c r="E294" s="336"/>
      <c r="F294" s="337"/>
      <c r="G294" s="336"/>
      <c r="H294" s="336"/>
      <c r="I294" s="523"/>
      <c r="J294" s="335"/>
      <c r="K294" s="336"/>
      <c r="L294" s="336"/>
      <c r="M294" s="336"/>
      <c r="N294" s="336"/>
      <c r="O294" s="523"/>
      <c r="P294" s="523"/>
      <c r="Q294" s="523"/>
      <c r="R294" s="523"/>
      <c r="S294" s="523"/>
      <c r="T294" s="523"/>
      <c r="U294" s="523"/>
      <c r="V294" s="523"/>
      <c r="W294" s="523"/>
      <c r="X294" s="523"/>
      <c r="Y294" s="523"/>
      <c r="Z294" s="523"/>
      <c r="AA294" s="523"/>
      <c r="AB294" s="523"/>
    </row>
    <row r="295" spans="1:28" ht="12.75">
      <c r="A295" s="523"/>
      <c r="B295" s="523"/>
      <c r="C295" s="536"/>
      <c r="D295" s="336"/>
      <c r="E295" s="336"/>
      <c r="F295" s="337"/>
      <c r="G295" s="336"/>
      <c r="H295" s="336"/>
      <c r="I295" s="523"/>
      <c r="J295" s="335"/>
      <c r="K295" s="336"/>
      <c r="L295" s="336"/>
      <c r="M295" s="336"/>
      <c r="N295" s="336"/>
      <c r="O295" s="523"/>
      <c r="P295" s="523"/>
      <c r="Q295" s="523"/>
      <c r="R295" s="523"/>
      <c r="S295" s="523"/>
      <c r="T295" s="523"/>
      <c r="U295" s="523"/>
      <c r="V295" s="523"/>
      <c r="W295" s="523"/>
      <c r="X295" s="523"/>
      <c r="Y295" s="523"/>
      <c r="Z295" s="523"/>
      <c r="AA295" s="523"/>
      <c r="AB295" s="523"/>
    </row>
    <row r="296" spans="1:28" ht="12.75">
      <c r="A296" s="523"/>
      <c r="B296" s="523"/>
      <c r="C296" s="536"/>
      <c r="D296" s="336"/>
      <c r="E296" s="336"/>
      <c r="F296" s="337"/>
      <c r="G296" s="336"/>
      <c r="H296" s="336"/>
      <c r="I296" s="523"/>
      <c r="J296" s="335"/>
      <c r="K296" s="336"/>
      <c r="L296" s="336"/>
      <c r="M296" s="336"/>
      <c r="N296" s="336"/>
      <c r="O296" s="523"/>
      <c r="P296" s="523"/>
      <c r="Q296" s="523"/>
      <c r="R296" s="523"/>
      <c r="S296" s="523"/>
      <c r="T296" s="523"/>
      <c r="U296" s="523"/>
      <c r="V296" s="523"/>
      <c r="W296" s="523"/>
      <c r="X296" s="523"/>
      <c r="Y296" s="523"/>
      <c r="Z296" s="523"/>
      <c r="AA296" s="523"/>
      <c r="AB296" s="523"/>
    </row>
    <row r="297" spans="1:28" ht="12.75">
      <c r="A297" s="523"/>
      <c r="B297" s="523"/>
      <c r="C297" s="536"/>
      <c r="D297" s="336"/>
      <c r="E297" s="336"/>
      <c r="F297" s="337"/>
      <c r="G297" s="336"/>
      <c r="H297" s="336"/>
      <c r="I297" s="523"/>
      <c r="J297" s="335"/>
      <c r="K297" s="336"/>
      <c r="L297" s="336"/>
      <c r="M297" s="336"/>
      <c r="N297" s="336"/>
      <c r="O297" s="523"/>
      <c r="P297" s="523"/>
      <c r="Q297" s="523"/>
      <c r="R297" s="523"/>
      <c r="S297" s="523"/>
      <c r="T297" s="523"/>
      <c r="U297" s="523"/>
      <c r="V297" s="523"/>
      <c r="W297" s="523"/>
      <c r="X297" s="523"/>
      <c r="Y297" s="523"/>
      <c r="Z297" s="523"/>
      <c r="AA297" s="523"/>
      <c r="AB297" s="523"/>
    </row>
    <row r="298" spans="1:28" ht="12.75">
      <c r="A298" s="523"/>
      <c r="B298" s="523"/>
      <c r="C298" s="536"/>
      <c r="D298" s="336"/>
      <c r="E298" s="336"/>
      <c r="F298" s="337"/>
      <c r="G298" s="336"/>
      <c r="H298" s="336"/>
      <c r="I298" s="523"/>
      <c r="J298" s="335"/>
      <c r="K298" s="336"/>
      <c r="L298" s="336"/>
      <c r="M298" s="336"/>
      <c r="N298" s="336"/>
      <c r="O298" s="523"/>
      <c r="P298" s="523"/>
      <c r="Q298" s="523"/>
      <c r="R298" s="523"/>
      <c r="S298" s="523"/>
      <c r="T298" s="523"/>
      <c r="U298" s="523"/>
      <c r="V298" s="523"/>
      <c r="W298" s="523"/>
      <c r="X298" s="523"/>
      <c r="Y298" s="523"/>
      <c r="Z298" s="523"/>
      <c r="AA298" s="523"/>
      <c r="AB298" s="523"/>
    </row>
    <row r="299" spans="1:28" ht="12.75">
      <c r="A299" s="523"/>
      <c r="B299" s="523"/>
      <c r="C299" s="536"/>
      <c r="D299" s="336"/>
      <c r="E299" s="336"/>
      <c r="F299" s="337"/>
      <c r="G299" s="336"/>
      <c r="H299" s="336"/>
      <c r="I299" s="523"/>
      <c r="J299" s="335"/>
      <c r="K299" s="336"/>
      <c r="L299" s="336"/>
      <c r="M299" s="336"/>
      <c r="N299" s="336"/>
      <c r="O299" s="523"/>
      <c r="P299" s="523"/>
      <c r="Q299" s="523"/>
      <c r="R299" s="523"/>
      <c r="S299" s="523"/>
      <c r="T299" s="523"/>
      <c r="U299" s="523"/>
      <c r="V299" s="523"/>
      <c r="W299" s="523"/>
      <c r="X299" s="523"/>
      <c r="Y299" s="523"/>
      <c r="Z299" s="523"/>
      <c r="AA299" s="523"/>
      <c r="AB299" s="523"/>
    </row>
    <row r="300" spans="1:28" ht="12.75">
      <c r="A300" s="523"/>
      <c r="B300" s="523"/>
      <c r="C300" s="536"/>
      <c r="D300" s="336"/>
      <c r="E300" s="336"/>
      <c r="F300" s="337"/>
      <c r="G300" s="336"/>
      <c r="H300" s="336"/>
      <c r="I300" s="523"/>
      <c r="J300" s="335"/>
      <c r="K300" s="336"/>
      <c r="L300" s="336"/>
      <c r="M300" s="336"/>
      <c r="N300" s="336"/>
      <c r="O300" s="523"/>
      <c r="P300" s="523"/>
      <c r="Q300" s="523"/>
      <c r="R300" s="523"/>
      <c r="S300" s="523"/>
      <c r="T300" s="523"/>
      <c r="U300" s="523"/>
      <c r="V300" s="523"/>
      <c r="W300" s="523"/>
      <c r="X300" s="523"/>
      <c r="Y300" s="523"/>
      <c r="Z300" s="523"/>
      <c r="AA300" s="523"/>
      <c r="AB300" s="523"/>
    </row>
    <row r="301" spans="1:28" ht="12.75">
      <c r="A301" s="523"/>
      <c r="B301" s="523"/>
      <c r="C301" s="536"/>
      <c r="D301" s="336"/>
      <c r="E301" s="336"/>
      <c r="F301" s="337"/>
      <c r="G301" s="336"/>
      <c r="H301" s="336"/>
      <c r="I301" s="523"/>
      <c r="J301" s="335"/>
      <c r="K301" s="336"/>
      <c r="L301" s="336"/>
      <c r="M301" s="336"/>
      <c r="N301" s="336"/>
      <c r="O301" s="523"/>
      <c r="P301" s="523"/>
      <c r="Q301" s="523"/>
      <c r="R301" s="523"/>
      <c r="S301" s="523"/>
      <c r="T301" s="523"/>
      <c r="U301" s="523"/>
      <c r="V301" s="523"/>
      <c r="W301" s="523"/>
      <c r="X301" s="523"/>
      <c r="Y301" s="523"/>
      <c r="Z301" s="523"/>
      <c r="AA301" s="523"/>
      <c r="AB301" s="523"/>
    </row>
    <row r="302" spans="1:28" ht="12.75">
      <c r="A302" s="523"/>
      <c r="B302" s="523"/>
      <c r="C302" s="536"/>
      <c r="D302" s="336"/>
      <c r="E302" s="336"/>
      <c r="F302" s="337"/>
      <c r="G302" s="336"/>
      <c r="H302" s="336"/>
      <c r="I302" s="523"/>
      <c r="J302" s="335"/>
      <c r="K302" s="336"/>
      <c r="L302" s="336"/>
      <c r="M302" s="336"/>
      <c r="N302" s="336"/>
      <c r="O302" s="523"/>
      <c r="P302" s="523"/>
      <c r="Q302" s="523"/>
      <c r="R302" s="523"/>
      <c r="S302" s="523"/>
      <c r="T302" s="523"/>
      <c r="U302" s="523"/>
      <c r="V302" s="523"/>
      <c r="W302" s="523"/>
      <c r="X302" s="523"/>
      <c r="Y302" s="523"/>
      <c r="Z302" s="523"/>
      <c r="AA302" s="523"/>
      <c r="AB302" s="523"/>
    </row>
    <row r="303" spans="1:28" ht="12.75">
      <c r="A303" s="523"/>
      <c r="B303" s="523"/>
      <c r="C303" s="536"/>
      <c r="D303" s="336"/>
      <c r="E303" s="336"/>
      <c r="F303" s="337"/>
      <c r="G303" s="336"/>
      <c r="H303" s="336"/>
      <c r="I303" s="523"/>
      <c r="J303" s="335"/>
      <c r="K303" s="336"/>
      <c r="L303" s="336"/>
      <c r="M303" s="336"/>
      <c r="N303" s="336"/>
      <c r="O303" s="523"/>
      <c r="P303" s="523"/>
      <c r="Q303" s="523"/>
      <c r="R303" s="523"/>
      <c r="S303" s="523"/>
      <c r="T303" s="523"/>
      <c r="U303" s="523"/>
      <c r="V303" s="523"/>
      <c r="W303" s="523"/>
      <c r="X303" s="523"/>
      <c r="Y303" s="523"/>
      <c r="Z303" s="523"/>
      <c r="AA303" s="523"/>
      <c r="AB303" s="523"/>
    </row>
    <row r="304" spans="1:28" ht="12.75">
      <c r="A304" s="523"/>
      <c r="B304" s="523"/>
      <c r="C304" s="536"/>
      <c r="D304" s="336"/>
      <c r="E304" s="336"/>
      <c r="F304" s="337"/>
      <c r="G304" s="336"/>
      <c r="H304" s="336"/>
      <c r="I304" s="523"/>
      <c r="J304" s="335"/>
      <c r="K304" s="336"/>
      <c r="L304" s="336"/>
      <c r="M304" s="336"/>
      <c r="N304" s="336"/>
      <c r="O304" s="523"/>
      <c r="P304" s="523"/>
      <c r="Q304" s="523"/>
      <c r="R304" s="523"/>
      <c r="S304" s="523"/>
      <c r="T304" s="523"/>
      <c r="U304" s="523"/>
      <c r="V304" s="523"/>
      <c r="W304" s="523"/>
      <c r="X304" s="523"/>
      <c r="Y304" s="523"/>
      <c r="Z304" s="523"/>
      <c r="AA304" s="523"/>
      <c r="AB304" s="523"/>
    </row>
    <row r="305" spans="1:28" ht="12.75">
      <c r="A305" s="523"/>
      <c r="B305" s="523"/>
      <c r="C305" s="536"/>
      <c r="D305" s="336"/>
      <c r="E305" s="336"/>
      <c r="F305" s="337"/>
      <c r="G305" s="336"/>
      <c r="H305" s="336"/>
      <c r="I305" s="523"/>
      <c r="J305" s="335"/>
      <c r="K305" s="336"/>
      <c r="L305" s="336"/>
      <c r="M305" s="336"/>
      <c r="N305" s="336"/>
      <c r="O305" s="523"/>
      <c r="P305" s="523"/>
      <c r="Q305" s="523"/>
      <c r="R305" s="523"/>
      <c r="S305" s="523"/>
      <c r="T305" s="523"/>
      <c r="U305" s="523"/>
      <c r="V305" s="523"/>
      <c r="W305" s="523"/>
      <c r="X305" s="523"/>
      <c r="Y305" s="523"/>
      <c r="Z305" s="523"/>
      <c r="AA305" s="523"/>
      <c r="AB305" s="523"/>
    </row>
    <row r="306" spans="1:28" ht="12.75">
      <c r="A306" s="523"/>
      <c r="B306" s="523"/>
      <c r="C306" s="536"/>
      <c r="D306" s="336"/>
      <c r="E306" s="336"/>
      <c r="F306" s="337"/>
      <c r="G306" s="336"/>
      <c r="H306" s="336"/>
      <c r="I306" s="523"/>
      <c r="J306" s="335"/>
      <c r="K306" s="336"/>
      <c r="L306" s="336"/>
      <c r="M306" s="336"/>
      <c r="N306" s="336"/>
      <c r="O306" s="523"/>
      <c r="P306" s="523"/>
      <c r="Q306" s="523"/>
      <c r="R306" s="523"/>
      <c r="S306" s="523"/>
      <c r="T306" s="523"/>
      <c r="U306" s="523"/>
      <c r="V306" s="523"/>
      <c r="W306" s="523"/>
      <c r="X306" s="523"/>
      <c r="Y306" s="523"/>
      <c r="Z306" s="523"/>
      <c r="AA306" s="523"/>
      <c r="AB306" s="523"/>
    </row>
    <row r="307" spans="1:28" ht="12.75">
      <c r="A307" s="523"/>
      <c r="B307" s="523"/>
      <c r="C307" s="536"/>
      <c r="D307" s="336"/>
      <c r="E307" s="336"/>
      <c r="F307" s="337"/>
      <c r="G307" s="336"/>
      <c r="H307" s="336"/>
      <c r="I307" s="523"/>
      <c r="J307" s="335"/>
      <c r="K307" s="336"/>
      <c r="L307" s="336"/>
      <c r="M307" s="336"/>
      <c r="N307" s="336"/>
      <c r="O307" s="523"/>
      <c r="P307" s="523"/>
      <c r="Q307" s="523"/>
      <c r="R307" s="523"/>
      <c r="S307" s="523"/>
      <c r="T307" s="523"/>
      <c r="U307" s="523"/>
      <c r="V307" s="523"/>
      <c r="W307" s="523"/>
      <c r="X307" s="523"/>
      <c r="Y307" s="523"/>
      <c r="Z307" s="523"/>
      <c r="AA307" s="523"/>
      <c r="AB307" s="523"/>
    </row>
    <row r="308" spans="1:28" ht="12.75">
      <c r="A308" s="523"/>
      <c r="B308" s="523"/>
      <c r="C308" s="536"/>
      <c r="D308" s="336"/>
      <c r="E308" s="336"/>
      <c r="F308" s="337"/>
      <c r="G308" s="336"/>
      <c r="H308" s="336"/>
      <c r="I308" s="523"/>
      <c r="J308" s="335"/>
      <c r="K308" s="336"/>
      <c r="L308" s="336"/>
      <c r="M308" s="336"/>
      <c r="N308" s="336"/>
      <c r="O308" s="523"/>
      <c r="P308" s="523"/>
      <c r="Q308" s="523"/>
      <c r="R308" s="523"/>
      <c r="S308" s="523"/>
      <c r="T308" s="523"/>
      <c r="U308" s="523"/>
      <c r="V308" s="523"/>
      <c r="W308" s="523"/>
      <c r="X308" s="523"/>
      <c r="Y308" s="523"/>
      <c r="Z308" s="523"/>
      <c r="AA308" s="523"/>
      <c r="AB308" s="523"/>
    </row>
    <row r="309" spans="1:28" ht="12.75">
      <c r="A309" s="523"/>
      <c r="B309" s="523"/>
      <c r="C309" s="536"/>
      <c r="D309" s="336"/>
      <c r="E309" s="336"/>
      <c r="F309" s="337"/>
      <c r="G309" s="336"/>
      <c r="H309" s="336"/>
      <c r="I309" s="523"/>
      <c r="J309" s="335"/>
      <c r="K309" s="336"/>
      <c r="L309" s="336"/>
      <c r="M309" s="336"/>
      <c r="N309" s="336"/>
      <c r="O309" s="523"/>
      <c r="P309" s="523"/>
      <c r="Q309" s="523"/>
      <c r="R309" s="523"/>
      <c r="S309" s="523"/>
      <c r="T309" s="523"/>
      <c r="U309" s="523"/>
      <c r="V309" s="523"/>
      <c r="W309" s="523"/>
      <c r="X309" s="523"/>
      <c r="Y309" s="523"/>
      <c r="Z309" s="523"/>
      <c r="AA309" s="523"/>
      <c r="AB309" s="523"/>
    </row>
    <row r="310" spans="1:28" ht="12.75">
      <c r="A310" s="523"/>
      <c r="B310" s="523"/>
      <c r="C310" s="536"/>
      <c r="D310" s="336"/>
      <c r="E310" s="336"/>
      <c r="F310" s="337"/>
      <c r="G310" s="336"/>
      <c r="H310" s="336"/>
      <c r="I310" s="523"/>
      <c r="J310" s="335"/>
      <c r="K310" s="336"/>
      <c r="L310" s="336"/>
      <c r="M310" s="336"/>
      <c r="N310" s="336"/>
      <c r="O310" s="523"/>
      <c r="P310" s="523"/>
      <c r="Q310" s="523"/>
      <c r="R310" s="523"/>
      <c r="S310" s="523"/>
      <c r="T310" s="523"/>
      <c r="U310" s="523"/>
      <c r="V310" s="523"/>
      <c r="W310" s="523"/>
      <c r="X310" s="523"/>
      <c r="Y310" s="523"/>
      <c r="Z310" s="523"/>
      <c r="AA310" s="523"/>
      <c r="AB310" s="523"/>
    </row>
    <row r="311" spans="1:28" ht="12.75">
      <c r="A311" s="523"/>
      <c r="B311" s="523"/>
      <c r="C311" s="536"/>
      <c r="D311" s="336"/>
      <c r="E311" s="336"/>
      <c r="F311" s="337"/>
      <c r="G311" s="336"/>
      <c r="H311" s="336"/>
      <c r="I311" s="523"/>
      <c r="J311" s="335"/>
      <c r="K311" s="336"/>
      <c r="L311" s="336"/>
      <c r="M311" s="336"/>
      <c r="N311" s="336"/>
      <c r="O311" s="523"/>
      <c r="P311" s="523"/>
      <c r="Q311" s="523"/>
      <c r="R311" s="523"/>
      <c r="S311" s="523"/>
      <c r="T311" s="523"/>
      <c r="U311" s="523"/>
      <c r="V311" s="523"/>
      <c r="W311" s="523"/>
      <c r="X311" s="523"/>
      <c r="Y311" s="523"/>
      <c r="Z311" s="523"/>
      <c r="AA311" s="523"/>
      <c r="AB311" s="523"/>
    </row>
    <row r="312" spans="1:28" ht="12.75">
      <c r="A312" s="523"/>
      <c r="B312" s="523"/>
      <c r="C312" s="536"/>
      <c r="D312" s="336"/>
      <c r="E312" s="336"/>
      <c r="F312" s="337"/>
      <c r="G312" s="336"/>
      <c r="H312" s="336"/>
      <c r="I312" s="523"/>
      <c r="J312" s="335"/>
      <c r="K312" s="336"/>
      <c r="L312" s="336"/>
      <c r="M312" s="336"/>
      <c r="N312" s="336"/>
      <c r="O312" s="523"/>
      <c r="P312" s="523"/>
      <c r="Q312" s="523"/>
      <c r="R312" s="523"/>
      <c r="S312" s="523"/>
      <c r="T312" s="523"/>
      <c r="U312" s="523"/>
      <c r="V312" s="523"/>
      <c r="W312" s="523"/>
      <c r="X312" s="523"/>
      <c r="Y312" s="523"/>
      <c r="Z312" s="523"/>
      <c r="AA312" s="523"/>
      <c r="AB312" s="523"/>
    </row>
    <row r="313" spans="1:28" ht="12.75">
      <c r="A313" s="523"/>
      <c r="B313" s="523"/>
      <c r="C313" s="536"/>
      <c r="D313" s="336"/>
      <c r="E313" s="336"/>
      <c r="F313" s="337"/>
      <c r="G313" s="336"/>
      <c r="H313" s="336"/>
      <c r="I313" s="523"/>
      <c r="J313" s="335"/>
      <c r="K313" s="336"/>
      <c r="L313" s="336"/>
      <c r="M313" s="336"/>
      <c r="N313" s="336"/>
      <c r="O313" s="523"/>
      <c r="P313" s="523"/>
      <c r="Q313" s="523"/>
      <c r="R313" s="523"/>
      <c r="S313" s="523"/>
      <c r="T313" s="523"/>
      <c r="U313" s="523"/>
      <c r="V313" s="523"/>
      <c r="W313" s="523"/>
      <c r="X313" s="523"/>
      <c r="Y313" s="523"/>
      <c r="Z313" s="523"/>
      <c r="AA313" s="523"/>
      <c r="AB313" s="523"/>
    </row>
    <row r="314" spans="1:28" ht="12.75">
      <c r="A314" s="523"/>
      <c r="B314" s="523"/>
      <c r="C314" s="536"/>
      <c r="D314" s="336"/>
      <c r="E314" s="336"/>
      <c r="F314" s="337"/>
      <c r="G314" s="336"/>
      <c r="H314" s="336"/>
      <c r="I314" s="523"/>
      <c r="J314" s="335"/>
      <c r="K314" s="336"/>
      <c r="L314" s="336"/>
      <c r="M314" s="336"/>
      <c r="N314" s="336"/>
      <c r="O314" s="523"/>
      <c r="P314" s="523"/>
      <c r="Q314" s="523"/>
      <c r="R314" s="523"/>
      <c r="S314" s="523"/>
      <c r="T314" s="523"/>
      <c r="U314" s="523"/>
      <c r="V314" s="523"/>
      <c r="W314" s="523"/>
      <c r="X314" s="523"/>
      <c r="Y314" s="523"/>
      <c r="Z314" s="523"/>
      <c r="AA314" s="523"/>
      <c r="AB314" s="523"/>
    </row>
    <row r="315" spans="1:28" ht="12.75">
      <c r="A315" s="523"/>
      <c r="B315" s="523"/>
      <c r="C315" s="536"/>
      <c r="D315" s="336"/>
      <c r="E315" s="336"/>
      <c r="F315" s="337"/>
      <c r="G315" s="336"/>
      <c r="H315" s="336"/>
      <c r="I315" s="523"/>
      <c r="J315" s="335"/>
      <c r="K315" s="336"/>
      <c r="L315" s="336"/>
      <c r="M315" s="336"/>
      <c r="N315" s="336"/>
      <c r="O315" s="523"/>
      <c r="P315" s="523"/>
      <c r="Q315" s="523"/>
      <c r="R315" s="523"/>
      <c r="S315" s="523"/>
      <c r="T315" s="523"/>
      <c r="U315" s="523"/>
      <c r="V315" s="523"/>
      <c r="W315" s="523"/>
      <c r="X315" s="523"/>
      <c r="Y315" s="523"/>
      <c r="Z315" s="523"/>
      <c r="AA315" s="523"/>
      <c r="AB315" s="523"/>
    </row>
    <row r="316" spans="1:28" ht="12.75">
      <c r="A316" s="523"/>
      <c r="B316" s="523"/>
      <c r="C316" s="536"/>
      <c r="D316" s="336"/>
      <c r="E316" s="336"/>
      <c r="F316" s="337"/>
      <c r="G316" s="336"/>
      <c r="H316" s="336"/>
      <c r="I316" s="523"/>
      <c r="J316" s="335"/>
      <c r="K316" s="336"/>
      <c r="L316" s="336"/>
      <c r="M316" s="336"/>
      <c r="N316" s="336"/>
      <c r="O316" s="523"/>
      <c r="P316" s="523"/>
      <c r="Q316" s="523"/>
      <c r="R316" s="523"/>
      <c r="S316" s="523"/>
      <c r="T316" s="523"/>
      <c r="U316" s="523"/>
      <c r="V316" s="523"/>
      <c r="W316" s="523"/>
      <c r="X316" s="523"/>
      <c r="Y316" s="523"/>
      <c r="Z316" s="523"/>
      <c r="AA316" s="523"/>
      <c r="AB316" s="523"/>
    </row>
    <row r="317" spans="1:28" ht="12.75">
      <c r="A317" s="523"/>
      <c r="B317" s="523"/>
      <c r="C317" s="536"/>
      <c r="D317" s="336"/>
      <c r="E317" s="336"/>
      <c r="F317" s="337"/>
      <c r="G317" s="336"/>
      <c r="H317" s="336"/>
      <c r="I317" s="523"/>
      <c r="J317" s="335"/>
      <c r="K317" s="336"/>
      <c r="L317" s="336"/>
      <c r="M317" s="336"/>
      <c r="N317" s="336"/>
      <c r="O317" s="523"/>
      <c r="P317" s="523"/>
      <c r="Q317" s="523"/>
      <c r="R317" s="523"/>
      <c r="S317" s="523"/>
      <c r="T317" s="523"/>
      <c r="U317" s="523"/>
      <c r="V317" s="523"/>
      <c r="W317" s="523"/>
      <c r="X317" s="523"/>
      <c r="Y317" s="523"/>
      <c r="Z317" s="523"/>
      <c r="AA317" s="523"/>
      <c r="AB317" s="523"/>
    </row>
    <row r="318" spans="1:28" ht="12.75">
      <c r="A318" s="523"/>
      <c r="B318" s="523"/>
      <c r="C318" s="536"/>
      <c r="D318" s="336"/>
      <c r="E318" s="336"/>
      <c r="F318" s="337"/>
      <c r="G318" s="336"/>
      <c r="H318" s="336"/>
      <c r="I318" s="523"/>
      <c r="J318" s="335"/>
      <c r="K318" s="336"/>
      <c r="L318" s="336"/>
      <c r="M318" s="336"/>
      <c r="N318" s="336"/>
      <c r="O318" s="523"/>
      <c r="P318" s="523"/>
      <c r="Q318" s="523"/>
      <c r="R318" s="523"/>
      <c r="S318" s="523"/>
      <c r="T318" s="523"/>
      <c r="U318" s="523"/>
      <c r="V318" s="523"/>
      <c r="W318" s="523"/>
      <c r="X318" s="523"/>
      <c r="Y318" s="523"/>
      <c r="Z318" s="523"/>
      <c r="AA318" s="523"/>
      <c r="AB318" s="523"/>
    </row>
    <row r="319" spans="1:28" ht="12.75">
      <c r="A319" s="523"/>
      <c r="B319" s="523"/>
      <c r="C319" s="536"/>
      <c r="D319" s="336"/>
      <c r="E319" s="336"/>
      <c r="F319" s="337"/>
      <c r="G319" s="336"/>
      <c r="H319" s="336"/>
      <c r="I319" s="523"/>
      <c r="J319" s="335"/>
      <c r="K319" s="336"/>
      <c r="L319" s="336"/>
      <c r="M319" s="336"/>
      <c r="N319" s="336"/>
      <c r="O319" s="523"/>
      <c r="P319" s="523"/>
      <c r="Q319" s="523"/>
      <c r="R319" s="523"/>
      <c r="S319" s="523"/>
      <c r="T319" s="523"/>
      <c r="U319" s="523"/>
      <c r="V319" s="523"/>
      <c r="W319" s="523"/>
      <c r="X319" s="523"/>
      <c r="Y319" s="523"/>
      <c r="Z319" s="523"/>
      <c r="AA319" s="523"/>
      <c r="AB319" s="523"/>
    </row>
    <row r="320" spans="1:28" ht="12.75">
      <c r="A320" s="523"/>
      <c r="B320" s="523"/>
      <c r="C320" s="536"/>
      <c r="D320" s="336"/>
      <c r="E320" s="336"/>
      <c r="F320" s="337"/>
      <c r="G320" s="336"/>
      <c r="H320" s="336"/>
      <c r="I320" s="523"/>
      <c r="J320" s="335"/>
      <c r="K320" s="336"/>
      <c r="L320" s="336"/>
      <c r="M320" s="336"/>
      <c r="N320" s="336"/>
      <c r="O320" s="523"/>
      <c r="P320" s="523"/>
      <c r="Q320" s="523"/>
      <c r="R320" s="523"/>
      <c r="S320" s="523"/>
      <c r="T320" s="523"/>
      <c r="U320" s="523"/>
      <c r="V320" s="523"/>
      <c r="W320" s="523"/>
      <c r="X320" s="523"/>
      <c r="Y320" s="523"/>
      <c r="Z320" s="523"/>
      <c r="AA320" s="523"/>
      <c r="AB320" s="523"/>
    </row>
    <row r="321" spans="1:28" ht="12.75">
      <c r="A321" s="523"/>
      <c r="B321" s="523"/>
      <c r="C321" s="536"/>
      <c r="D321" s="336"/>
      <c r="E321" s="336"/>
      <c r="F321" s="337"/>
      <c r="G321" s="336"/>
      <c r="H321" s="336"/>
      <c r="I321" s="523"/>
      <c r="J321" s="335"/>
      <c r="K321" s="336"/>
      <c r="L321" s="336"/>
      <c r="M321" s="336"/>
      <c r="N321" s="336"/>
      <c r="O321" s="523"/>
      <c r="P321" s="523"/>
      <c r="Q321" s="523"/>
      <c r="R321" s="523"/>
      <c r="S321" s="523"/>
      <c r="T321" s="523"/>
      <c r="U321" s="523"/>
      <c r="V321" s="523"/>
      <c r="W321" s="523"/>
      <c r="X321" s="523"/>
      <c r="Y321" s="523"/>
      <c r="Z321" s="523"/>
      <c r="AA321" s="523"/>
      <c r="AB321" s="523"/>
    </row>
    <row r="322" spans="1:28" ht="12.75">
      <c r="A322" s="523"/>
      <c r="B322" s="523"/>
      <c r="C322" s="536"/>
      <c r="D322" s="336"/>
      <c r="E322" s="336"/>
      <c r="F322" s="337"/>
      <c r="G322" s="336"/>
      <c r="H322" s="336"/>
      <c r="I322" s="523"/>
      <c r="J322" s="335"/>
      <c r="K322" s="336"/>
      <c r="L322" s="336"/>
      <c r="M322" s="336"/>
      <c r="N322" s="336"/>
      <c r="O322" s="523"/>
      <c r="P322" s="523"/>
      <c r="Q322" s="523"/>
      <c r="R322" s="523"/>
      <c r="S322" s="523"/>
      <c r="T322" s="523"/>
      <c r="U322" s="523"/>
      <c r="V322" s="523"/>
      <c r="W322" s="523"/>
      <c r="X322" s="523"/>
      <c r="Y322" s="523"/>
      <c r="Z322" s="523"/>
      <c r="AA322" s="523"/>
      <c r="AB322" s="523"/>
    </row>
    <row r="323" spans="1:28" ht="12.75">
      <c r="A323" s="523"/>
      <c r="B323" s="523"/>
      <c r="C323" s="536"/>
      <c r="D323" s="336"/>
      <c r="E323" s="336"/>
      <c r="F323" s="337"/>
      <c r="G323" s="336"/>
      <c r="H323" s="336"/>
      <c r="I323" s="523"/>
      <c r="J323" s="335"/>
      <c r="K323" s="336"/>
      <c r="L323" s="336"/>
      <c r="M323" s="336"/>
      <c r="N323" s="336"/>
      <c r="O323" s="523"/>
      <c r="P323" s="523"/>
      <c r="Q323" s="523"/>
      <c r="R323" s="523"/>
      <c r="S323" s="523"/>
      <c r="T323" s="523"/>
      <c r="U323" s="523"/>
      <c r="V323" s="523"/>
      <c r="W323" s="523"/>
      <c r="X323" s="523"/>
      <c r="Y323" s="523"/>
      <c r="Z323" s="523"/>
      <c r="AA323" s="523"/>
      <c r="AB323" s="523"/>
    </row>
    <row r="324" spans="1:28" ht="12.75">
      <c r="A324" s="523"/>
      <c r="B324" s="523"/>
      <c r="C324" s="536"/>
      <c r="D324" s="336"/>
      <c r="E324" s="336"/>
      <c r="F324" s="337"/>
      <c r="G324" s="336"/>
      <c r="H324" s="336"/>
      <c r="I324" s="523"/>
      <c r="J324" s="335"/>
      <c r="K324" s="336"/>
      <c r="L324" s="336"/>
      <c r="M324" s="336"/>
      <c r="N324" s="336"/>
      <c r="O324" s="523"/>
      <c r="P324" s="523"/>
      <c r="Q324" s="523"/>
      <c r="R324" s="523"/>
      <c r="S324" s="523"/>
      <c r="T324" s="523"/>
      <c r="U324" s="523"/>
      <c r="V324" s="523"/>
      <c r="W324" s="523"/>
      <c r="X324" s="523"/>
      <c r="Y324" s="523"/>
      <c r="Z324" s="523"/>
      <c r="AA324" s="523"/>
      <c r="AB324" s="523"/>
    </row>
    <row r="325" spans="1:28" ht="12.75">
      <c r="A325" s="523"/>
      <c r="B325" s="523"/>
      <c r="C325" s="536"/>
      <c r="D325" s="336"/>
      <c r="E325" s="336"/>
      <c r="F325" s="337"/>
      <c r="G325" s="336"/>
      <c r="H325" s="336"/>
      <c r="I325" s="523"/>
      <c r="J325" s="335"/>
      <c r="K325" s="336"/>
      <c r="L325" s="336"/>
      <c r="M325" s="336"/>
      <c r="N325" s="336"/>
      <c r="O325" s="523"/>
      <c r="P325" s="523"/>
      <c r="Q325" s="523"/>
      <c r="R325" s="523"/>
      <c r="S325" s="523"/>
      <c r="T325" s="523"/>
      <c r="U325" s="523"/>
      <c r="V325" s="523"/>
      <c r="W325" s="523"/>
      <c r="X325" s="523"/>
      <c r="Y325" s="523"/>
      <c r="Z325" s="523"/>
      <c r="AA325" s="523"/>
      <c r="AB325" s="523"/>
    </row>
    <row r="326" spans="1:28" ht="12.75">
      <c r="A326" s="523"/>
      <c r="B326" s="523"/>
      <c r="C326" s="536"/>
      <c r="D326" s="336"/>
      <c r="E326" s="336"/>
      <c r="F326" s="337"/>
      <c r="G326" s="336"/>
      <c r="H326" s="336"/>
      <c r="I326" s="523"/>
      <c r="J326" s="335"/>
      <c r="K326" s="336"/>
      <c r="L326" s="336"/>
      <c r="M326" s="336"/>
      <c r="N326" s="336"/>
      <c r="O326" s="523"/>
      <c r="P326" s="523"/>
      <c r="Q326" s="523"/>
      <c r="R326" s="523"/>
      <c r="S326" s="523"/>
      <c r="T326" s="523"/>
      <c r="U326" s="523"/>
      <c r="V326" s="523"/>
      <c r="W326" s="523"/>
      <c r="X326" s="523"/>
      <c r="Y326" s="523"/>
      <c r="Z326" s="523"/>
      <c r="AA326" s="523"/>
      <c r="AB326" s="523"/>
    </row>
    <row r="327" spans="1:28" ht="12.75">
      <c r="A327" s="523"/>
      <c r="B327" s="523"/>
      <c r="C327" s="536"/>
      <c r="D327" s="336"/>
      <c r="E327" s="336"/>
      <c r="F327" s="337"/>
      <c r="G327" s="336"/>
      <c r="H327" s="336"/>
      <c r="I327" s="523"/>
      <c r="J327" s="335"/>
      <c r="K327" s="336"/>
      <c r="L327" s="336"/>
      <c r="M327" s="336"/>
      <c r="N327" s="336"/>
      <c r="O327" s="523"/>
      <c r="P327" s="523"/>
      <c r="Q327" s="523"/>
      <c r="R327" s="523"/>
      <c r="S327" s="523"/>
      <c r="T327" s="523"/>
      <c r="U327" s="523"/>
      <c r="V327" s="523"/>
      <c r="W327" s="523"/>
      <c r="X327" s="523"/>
      <c r="Y327" s="523"/>
      <c r="Z327" s="523"/>
      <c r="AA327" s="523"/>
      <c r="AB327" s="523"/>
    </row>
    <row r="328" spans="1:28" ht="12.75">
      <c r="A328" s="523"/>
      <c r="B328" s="523"/>
      <c r="C328" s="536"/>
      <c r="D328" s="336"/>
      <c r="E328" s="336"/>
      <c r="F328" s="337"/>
      <c r="G328" s="336"/>
      <c r="H328" s="336"/>
      <c r="I328" s="523"/>
      <c r="J328" s="335"/>
      <c r="K328" s="336"/>
      <c r="L328" s="336"/>
      <c r="M328" s="336"/>
      <c r="N328" s="336"/>
      <c r="O328" s="523"/>
      <c r="P328" s="523"/>
      <c r="Q328" s="523"/>
      <c r="R328" s="523"/>
      <c r="S328" s="523"/>
      <c r="T328" s="523"/>
      <c r="U328" s="523"/>
      <c r="V328" s="523"/>
      <c r="W328" s="523"/>
      <c r="X328" s="523"/>
      <c r="Y328" s="523"/>
      <c r="Z328" s="523"/>
      <c r="AA328" s="523"/>
      <c r="AB328" s="523"/>
    </row>
    <row r="329" spans="1:28" ht="12.75">
      <c r="A329" s="523"/>
      <c r="B329" s="523"/>
      <c r="C329" s="536"/>
      <c r="D329" s="336"/>
      <c r="E329" s="336"/>
      <c r="F329" s="337"/>
      <c r="G329" s="336"/>
      <c r="H329" s="336"/>
      <c r="I329" s="523"/>
      <c r="J329" s="335"/>
      <c r="K329" s="336"/>
      <c r="L329" s="336"/>
      <c r="M329" s="336"/>
      <c r="N329" s="336"/>
      <c r="O329" s="523"/>
      <c r="P329" s="523"/>
      <c r="Q329" s="523"/>
      <c r="R329" s="523"/>
      <c r="S329" s="523"/>
      <c r="T329" s="523"/>
      <c r="U329" s="523"/>
      <c r="V329" s="523"/>
      <c r="W329" s="523"/>
      <c r="X329" s="523"/>
      <c r="Y329" s="523"/>
      <c r="Z329" s="523"/>
      <c r="AA329" s="523"/>
      <c r="AB329" s="523"/>
    </row>
    <row r="330" spans="1:28" ht="12.75">
      <c r="A330" s="523"/>
      <c r="B330" s="523"/>
      <c r="C330" s="536"/>
      <c r="D330" s="336"/>
      <c r="E330" s="336"/>
      <c r="F330" s="337"/>
      <c r="G330" s="336"/>
      <c r="H330" s="336"/>
      <c r="I330" s="523"/>
      <c r="J330" s="335"/>
      <c r="K330" s="336"/>
      <c r="L330" s="336"/>
      <c r="M330" s="336"/>
      <c r="N330" s="336"/>
      <c r="O330" s="523"/>
      <c r="P330" s="523"/>
      <c r="Q330" s="523"/>
      <c r="R330" s="523"/>
      <c r="S330" s="523"/>
      <c r="T330" s="523"/>
      <c r="U330" s="523"/>
      <c r="V330" s="523"/>
      <c r="W330" s="523"/>
      <c r="X330" s="523"/>
      <c r="Y330" s="523"/>
      <c r="Z330" s="523"/>
      <c r="AA330" s="523"/>
      <c r="AB330" s="523"/>
    </row>
    <row r="331" spans="1:28" ht="12.75">
      <c r="A331" s="523"/>
      <c r="B331" s="523"/>
      <c r="C331" s="536"/>
      <c r="D331" s="336"/>
      <c r="E331" s="336"/>
      <c r="F331" s="337"/>
      <c r="G331" s="336"/>
      <c r="H331" s="336"/>
      <c r="I331" s="523"/>
      <c r="J331" s="335"/>
      <c r="K331" s="336"/>
      <c r="L331" s="336"/>
      <c r="M331" s="336"/>
      <c r="N331" s="336"/>
      <c r="O331" s="523"/>
      <c r="P331" s="523"/>
      <c r="Q331" s="523"/>
      <c r="R331" s="523"/>
      <c r="S331" s="523"/>
      <c r="T331" s="523"/>
      <c r="U331" s="523"/>
      <c r="V331" s="523"/>
      <c r="W331" s="523"/>
      <c r="X331" s="523"/>
      <c r="Y331" s="523"/>
      <c r="Z331" s="523"/>
      <c r="AA331" s="523"/>
      <c r="AB331" s="523"/>
    </row>
    <row r="332" spans="1:28" ht="12.75">
      <c r="A332" s="523"/>
      <c r="B332" s="523"/>
      <c r="C332" s="536"/>
      <c r="D332" s="336"/>
      <c r="E332" s="336"/>
      <c r="F332" s="337"/>
      <c r="G332" s="336"/>
      <c r="H332" s="336"/>
      <c r="I332" s="523"/>
      <c r="J332" s="335"/>
      <c r="K332" s="336"/>
      <c r="L332" s="336"/>
      <c r="M332" s="336"/>
      <c r="N332" s="336"/>
      <c r="O332" s="523"/>
      <c r="P332" s="523"/>
      <c r="Q332" s="523"/>
      <c r="R332" s="523"/>
      <c r="S332" s="523"/>
      <c r="T332" s="523"/>
      <c r="U332" s="523"/>
      <c r="V332" s="523"/>
      <c r="W332" s="523"/>
      <c r="X332" s="523"/>
      <c r="Y332" s="523"/>
      <c r="Z332" s="523"/>
      <c r="AA332" s="523"/>
      <c r="AB332" s="523"/>
    </row>
    <row r="333" spans="1:28" ht="12.75">
      <c r="A333" s="523"/>
      <c r="B333" s="523"/>
      <c r="C333" s="536"/>
      <c r="D333" s="336"/>
      <c r="E333" s="336"/>
      <c r="F333" s="337"/>
      <c r="G333" s="336"/>
      <c r="H333" s="336"/>
      <c r="I333" s="523"/>
      <c r="J333" s="335"/>
      <c r="K333" s="336"/>
      <c r="L333" s="336"/>
      <c r="M333" s="336"/>
      <c r="N333" s="336"/>
      <c r="O333" s="523"/>
      <c r="P333" s="523"/>
      <c r="Q333" s="523"/>
      <c r="R333" s="523"/>
      <c r="S333" s="523"/>
      <c r="T333" s="523"/>
      <c r="U333" s="523"/>
      <c r="V333" s="523"/>
      <c r="W333" s="523"/>
      <c r="X333" s="523"/>
      <c r="Y333" s="523"/>
      <c r="Z333" s="523"/>
      <c r="AA333" s="523"/>
      <c r="AB333" s="523"/>
    </row>
    <row r="334" spans="1:28" ht="12.75">
      <c r="A334" s="523"/>
      <c r="B334" s="523"/>
      <c r="C334" s="536"/>
      <c r="D334" s="336"/>
      <c r="E334" s="336"/>
      <c r="F334" s="337"/>
      <c r="G334" s="336"/>
      <c r="H334" s="336"/>
      <c r="I334" s="523"/>
      <c r="J334" s="335"/>
      <c r="K334" s="336"/>
      <c r="L334" s="336"/>
      <c r="M334" s="336"/>
      <c r="N334" s="336"/>
      <c r="O334" s="523"/>
      <c r="P334" s="523"/>
      <c r="Q334" s="523"/>
      <c r="R334" s="523"/>
      <c r="S334" s="523"/>
      <c r="T334" s="523"/>
      <c r="U334" s="523"/>
      <c r="V334" s="523"/>
      <c r="W334" s="523"/>
      <c r="X334" s="523"/>
      <c r="Y334" s="523"/>
      <c r="Z334" s="523"/>
      <c r="AA334" s="523"/>
      <c r="AB334" s="523"/>
    </row>
    <row r="335" spans="1:28" ht="12.75">
      <c r="A335" s="523"/>
      <c r="B335" s="523"/>
      <c r="C335" s="536"/>
      <c r="D335" s="336"/>
      <c r="E335" s="336"/>
      <c r="F335" s="337"/>
      <c r="G335" s="336"/>
      <c r="H335" s="336"/>
      <c r="I335" s="523"/>
      <c r="J335" s="335"/>
      <c r="K335" s="336"/>
      <c r="L335" s="336"/>
      <c r="M335" s="336"/>
      <c r="N335" s="336"/>
      <c r="O335" s="523"/>
      <c r="P335" s="523"/>
      <c r="Q335" s="523"/>
      <c r="R335" s="523"/>
      <c r="S335" s="523"/>
      <c r="T335" s="523"/>
      <c r="U335" s="523"/>
      <c r="V335" s="523"/>
      <c r="W335" s="523"/>
      <c r="X335" s="523"/>
      <c r="Y335" s="523"/>
      <c r="Z335" s="523"/>
      <c r="AA335" s="523"/>
      <c r="AB335" s="523"/>
    </row>
    <row r="336" spans="1:28" ht="12.75">
      <c r="A336" s="523"/>
      <c r="B336" s="523"/>
      <c r="C336" s="536"/>
      <c r="D336" s="336"/>
      <c r="E336" s="336"/>
      <c r="F336" s="337"/>
      <c r="G336" s="336"/>
      <c r="H336" s="336"/>
      <c r="I336" s="523"/>
      <c r="J336" s="335"/>
      <c r="K336" s="336"/>
      <c r="L336" s="336"/>
      <c r="M336" s="336"/>
      <c r="N336" s="336"/>
      <c r="O336" s="523"/>
      <c r="P336" s="523"/>
      <c r="Q336" s="523"/>
      <c r="R336" s="523"/>
      <c r="S336" s="523"/>
      <c r="T336" s="523"/>
      <c r="U336" s="523"/>
      <c r="V336" s="523"/>
      <c r="W336" s="523"/>
      <c r="X336" s="523"/>
      <c r="Y336" s="523"/>
      <c r="Z336" s="523"/>
      <c r="AA336" s="523"/>
      <c r="AB336" s="523"/>
    </row>
    <row r="337" spans="1:28" ht="12.75">
      <c r="A337" s="523"/>
      <c r="B337" s="523"/>
      <c r="C337" s="536"/>
      <c r="D337" s="336"/>
      <c r="E337" s="336"/>
      <c r="F337" s="337"/>
      <c r="G337" s="336"/>
      <c r="H337" s="336"/>
      <c r="I337" s="523"/>
      <c r="J337" s="335"/>
      <c r="K337" s="336"/>
      <c r="L337" s="336"/>
      <c r="M337" s="336"/>
      <c r="N337" s="336"/>
      <c r="O337" s="523"/>
      <c r="P337" s="523"/>
      <c r="Q337" s="523"/>
      <c r="R337" s="523"/>
      <c r="S337" s="523"/>
      <c r="T337" s="523"/>
      <c r="U337" s="523"/>
      <c r="V337" s="523"/>
      <c r="W337" s="523"/>
      <c r="X337" s="523"/>
      <c r="Y337" s="523"/>
      <c r="Z337" s="523"/>
      <c r="AA337" s="523"/>
      <c r="AB337" s="523"/>
    </row>
    <row r="338" spans="1:28" ht="12.75">
      <c r="A338" s="523"/>
      <c r="B338" s="523"/>
      <c r="C338" s="536"/>
      <c r="D338" s="336"/>
      <c r="E338" s="336"/>
      <c r="F338" s="337"/>
      <c r="G338" s="336"/>
      <c r="H338" s="336"/>
      <c r="I338" s="523"/>
      <c r="J338" s="335"/>
      <c r="K338" s="336"/>
      <c r="L338" s="336"/>
      <c r="M338" s="336"/>
      <c r="N338" s="336"/>
      <c r="O338" s="523"/>
      <c r="P338" s="523"/>
      <c r="Q338" s="523"/>
      <c r="R338" s="523"/>
      <c r="S338" s="523"/>
      <c r="T338" s="523"/>
      <c r="U338" s="523"/>
      <c r="V338" s="523"/>
      <c r="W338" s="523"/>
      <c r="X338" s="523"/>
      <c r="Y338" s="523"/>
      <c r="Z338" s="523"/>
      <c r="AA338" s="523"/>
      <c r="AB338" s="523"/>
    </row>
    <row r="339" spans="1:28" ht="12.75">
      <c r="A339" s="523"/>
      <c r="B339" s="523"/>
      <c r="C339" s="536"/>
      <c r="D339" s="336"/>
      <c r="E339" s="336"/>
      <c r="F339" s="337"/>
      <c r="G339" s="336"/>
      <c r="H339" s="336"/>
      <c r="I339" s="523"/>
      <c r="J339" s="335"/>
      <c r="K339" s="336"/>
      <c r="L339" s="336"/>
      <c r="M339" s="336"/>
      <c r="N339" s="336"/>
      <c r="O339" s="523"/>
      <c r="P339" s="523"/>
      <c r="Q339" s="523"/>
      <c r="R339" s="523"/>
      <c r="S339" s="523"/>
      <c r="T339" s="523"/>
      <c r="U339" s="523"/>
      <c r="V339" s="523"/>
      <c r="W339" s="523"/>
      <c r="X339" s="523"/>
      <c r="Y339" s="523"/>
      <c r="Z339" s="523"/>
      <c r="AA339" s="523"/>
      <c r="AB339" s="523"/>
    </row>
    <row r="340" spans="1:28" ht="12.75">
      <c r="A340" s="523"/>
      <c r="B340" s="523"/>
      <c r="C340" s="536"/>
      <c r="D340" s="336"/>
      <c r="E340" s="336"/>
      <c r="F340" s="337"/>
      <c r="G340" s="336"/>
      <c r="H340" s="336"/>
      <c r="I340" s="523"/>
      <c r="J340" s="335"/>
      <c r="K340" s="336"/>
      <c r="L340" s="336"/>
      <c r="M340" s="336"/>
      <c r="N340" s="336"/>
      <c r="O340" s="523"/>
      <c r="P340" s="523"/>
      <c r="Q340" s="523"/>
      <c r="R340" s="523"/>
      <c r="S340" s="523"/>
      <c r="T340" s="523"/>
      <c r="U340" s="523"/>
      <c r="V340" s="523"/>
      <c r="W340" s="523"/>
      <c r="X340" s="523"/>
      <c r="Y340" s="523"/>
      <c r="Z340" s="523"/>
      <c r="AA340" s="523"/>
      <c r="AB340" s="523"/>
    </row>
    <row r="341" spans="1:28" ht="12.75">
      <c r="A341" s="523"/>
      <c r="B341" s="523"/>
      <c r="C341" s="536"/>
      <c r="D341" s="336"/>
      <c r="E341" s="336"/>
      <c r="F341" s="337"/>
      <c r="G341" s="336"/>
      <c r="H341" s="336"/>
      <c r="I341" s="523"/>
      <c r="J341" s="335"/>
      <c r="K341" s="336"/>
      <c r="L341" s="336"/>
      <c r="M341" s="336"/>
      <c r="N341" s="336"/>
      <c r="O341" s="523"/>
      <c r="P341" s="523"/>
      <c r="Q341" s="523"/>
      <c r="R341" s="523"/>
      <c r="S341" s="523"/>
      <c r="T341" s="523"/>
      <c r="U341" s="523"/>
      <c r="V341" s="523"/>
      <c r="W341" s="523"/>
      <c r="X341" s="523"/>
      <c r="Y341" s="523"/>
      <c r="Z341" s="523"/>
      <c r="AA341" s="523"/>
      <c r="AB341" s="523"/>
    </row>
    <row r="342" spans="1:28" ht="12.75">
      <c r="A342" s="523"/>
      <c r="B342" s="523"/>
      <c r="C342" s="536"/>
      <c r="D342" s="336"/>
      <c r="E342" s="336"/>
      <c r="F342" s="337"/>
      <c r="G342" s="336"/>
      <c r="H342" s="336"/>
      <c r="I342" s="523"/>
      <c r="J342" s="335"/>
      <c r="K342" s="336"/>
      <c r="L342" s="336"/>
      <c r="M342" s="336"/>
      <c r="N342" s="336"/>
      <c r="O342" s="523"/>
      <c r="P342" s="523"/>
      <c r="Q342" s="523"/>
      <c r="R342" s="523"/>
      <c r="S342" s="523"/>
      <c r="T342" s="523"/>
      <c r="U342" s="523"/>
      <c r="V342" s="523"/>
      <c r="W342" s="523"/>
      <c r="X342" s="523"/>
      <c r="Y342" s="523"/>
      <c r="Z342" s="523"/>
      <c r="AA342" s="523"/>
      <c r="AB342" s="523"/>
    </row>
    <row r="343" spans="1:28" ht="12.75">
      <c r="A343" s="523"/>
      <c r="B343" s="523"/>
      <c r="C343" s="536"/>
      <c r="D343" s="336"/>
      <c r="E343" s="336"/>
      <c r="F343" s="337"/>
      <c r="G343" s="336"/>
      <c r="H343" s="336"/>
      <c r="I343" s="523"/>
      <c r="J343" s="335"/>
      <c r="K343" s="336"/>
      <c r="L343" s="336"/>
      <c r="M343" s="336"/>
      <c r="N343" s="336"/>
      <c r="O343" s="523"/>
      <c r="P343" s="523"/>
      <c r="Q343" s="523"/>
      <c r="R343" s="523"/>
      <c r="S343" s="523"/>
      <c r="T343" s="523"/>
      <c r="U343" s="523"/>
      <c r="V343" s="523"/>
      <c r="W343" s="523"/>
      <c r="X343" s="523"/>
      <c r="Y343" s="523"/>
      <c r="Z343" s="523"/>
      <c r="AA343" s="523"/>
      <c r="AB343" s="523"/>
    </row>
    <row r="344" spans="1:28" ht="12.75">
      <c r="A344" s="523"/>
      <c r="B344" s="523"/>
      <c r="C344" s="536"/>
      <c r="D344" s="336"/>
      <c r="E344" s="336"/>
      <c r="F344" s="337"/>
      <c r="G344" s="336"/>
      <c r="H344" s="336"/>
      <c r="I344" s="523"/>
      <c r="J344" s="335"/>
      <c r="K344" s="336"/>
      <c r="L344" s="336"/>
      <c r="M344" s="336"/>
      <c r="N344" s="336"/>
      <c r="O344" s="523"/>
      <c r="P344" s="523"/>
      <c r="Q344" s="523"/>
      <c r="R344" s="523"/>
      <c r="S344" s="523"/>
      <c r="T344" s="523"/>
      <c r="U344" s="523"/>
      <c r="V344" s="523"/>
      <c r="W344" s="523"/>
      <c r="X344" s="523"/>
      <c r="Y344" s="523"/>
      <c r="Z344" s="523"/>
      <c r="AA344" s="523"/>
      <c r="AB344" s="523"/>
    </row>
    <row r="345" spans="1:28" ht="12.75">
      <c r="A345" s="523"/>
      <c r="B345" s="523"/>
      <c r="C345" s="536"/>
      <c r="D345" s="336"/>
      <c r="E345" s="336"/>
      <c r="F345" s="337"/>
      <c r="G345" s="336"/>
      <c r="H345" s="336"/>
      <c r="I345" s="523"/>
      <c r="J345" s="335"/>
      <c r="K345" s="336"/>
      <c r="L345" s="336"/>
      <c r="M345" s="336"/>
      <c r="N345" s="336"/>
      <c r="O345" s="523"/>
      <c r="P345" s="523"/>
      <c r="Q345" s="523"/>
      <c r="R345" s="523"/>
      <c r="S345" s="523"/>
      <c r="T345" s="523"/>
      <c r="U345" s="523"/>
      <c r="V345" s="523"/>
      <c r="W345" s="523"/>
      <c r="X345" s="523"/>
      <c r="Y345" s="523"/>
      <c r="Z345" s="523"/>
      <c r="AA345" s="523"/>
      <c r="AB345" s="523"/>
    </row>
    <row r="346" spans="1:28" ht="12.75">
      <c r="A346" s="523"/>
      <c r="B346" s="523"/>
      <c r="C346" s="536"/>
      <c r="D346" s="336"/>
      <c r="E346" s="336"/>
      <c r="F346" s="337"/>
      <c r="G346" s="336"/>
      <c r="H346" s="336"/>
      <c r="I346" s="523"/>
      <c r="J346" s="335"/>
      <c r="K346" s="336"/>
      <c r="L346" s="336"/>
      <c r="M346" s="336"/>
      <c r="N346" s="336"/>
      <c r="O346" s="523"/>
      <c r="P346" s="523"/>
      <c r="Q346" s="523"/>
      <c r="R346" s="523"/>
      <c r="S346" s="523"/>
      <c r="T346" s="523"/>
      <c r="U346" s="523"/>
      <c r="V346" s="523"/>
      <c r="W346" s="523"/>
      <c r="X346" s="523"/>
      <c r="Y346" s="523"/>
      <c r="Z346" s="523"/>
      <c r="AA346" s="523"/>
      <c r="AB346" s="523"/>
    </row>
    <row r="347" spans="1:28" ht="12.75">
      <c r="A347" s="523"/>
      <c r="B347" s="523"/>
      <c r="C347" s="536"/>
      <c r="D347" s="336"/>
      <c r="E347" s="336"/>
      <c r="F347" s="337"/>
      <c r="G347" s="336"/>
      <c r="H347" s="336"/>
      <c r="I347" s="523"/>
      <c r="J347" s="335"/>
      <c r="K347" s="336"/>
      <c r="L347" s="336"/>
      <c r="M347" s="336"/>
      <c r="N347" s="336"/>
      <c r="O347" s="523"/>
      <c r="P347" s="523"/>
      <c r="Q347" s="523"/>
      <c r="R347" s="523"/>
      <c r="S347" s="523"/>
      <c r="T347" s="523"/>
      <c r="U347" s="523"/>
      <c r="V347" s="523"/>
      <c r="W347" s="523"/>
      <c r="X347" s="523"/>
      <c r="Y347" s="523"/>
      <c r="Z347" s="523"/>
      <c r="AA347" s="523"/>
      <c r="AB347" s="523"/>
    </row>
    <row r="348" spans="1:28" ht="12.75">
      <c r="A348" s="523"/>
      <c r="B348" s="523"/>
      <c r="C348" s="536"/>
      <c r="D348" s="336"/>
      <c r="E348" s="336"/>
      <c r="F348" s="337"/>
      <c r="G348" s="336"/>
      <c r="H348" s="336"/>
      <c r="I348" s="523"/>
      <c r="J348" s="335"/>
      <c r="K348" s="336"/>
      <c r="L348" s="336"/>
      <c r="M348" s="336"/>
      <c r="N348" s="336"/>
      <c r="O348" s="523"/>
      <c r="P348" s="523"/>
      <c r="Q348" s="523"/>
      <c r="R348" s="523"/>
      <c r="S348" s="523"/>
      <c r="T348" s="523"/>
      <c r="U348" s="523"/>
      <c r="V348" s="523"/>
      <c r="W348" s="523"/>
      <c r="X348" s="523"/>
      <c r="Y348" s="523"/>
      <c r="Z348" s="523"/>
      <c r="AA348" s="523"/>
      <c r="AB348" s="523"/>
    </row>
    <row r="349" spans="1:28" ht="12.75">
      <c r="A349" s="523"/>
      <c r="B349" s="523"/>
      <c r="C349" s="536"/>
      <c r="D349" s="336"/>
      <c r="E349" s="336"/>
      <c r="F349" s="337"/>
      <c r="G349" s="336"/>
      <c r="H349" s="336"/>
      <c r="I349" s="523"/>
      <c r="J349" s="335"/>
      <c r="K349" s="336"/>
      <c r="L349" s="336"/>
      <c r="M349" s="336"/>
      <c r="N349" s="336"/>
      <c r="O349" s="523"/>
      <c r="P349" s="523"/>
      <c r="Q349" s="523"/>
      <c r="R349" s="523"/>
      <c r="S349" s="523"/>
      <c r="T349" s="523"/>
      <c r="U349" s="523"/>
      <c r="V349" s="523"/>
      <c r="W349" s="523"/>
      <c r="X349" s="523"/>
      <c r="Y349" s="523"/>
      <c r="Z349" s="523"/>
      <c r="AA349" s="523"/>
      <c r="AB349" s="523"/>
    </row>
    <row r="350" spans="1:28" ht="12.75">
      <c r="A350" s="523"/>
      <c r="B350" s="523"/>
      <c r="C350" s="536"/>
      <c r="D350" s="336"/>
      <c r="E350" s="336"/>
      <c r="F350" s="337"/>
      <c r="G350" s="336"/>
      <c r="H350" s="336"/>
      <c r="I350" s="523"/>
      <c r="J350" s="335"/>
      <c r="K350" s="336"/>
      <c r="L350" s="336"/>
      <c r="M350" s="336"/>
      <c r="N350" s="336"/>
      <c r="O350" s="523"/>
      <c r="P350" s="523"/>
      <c r="Q350" s="523"/>
      <c r="R350" s="523"/>
      <c r="S350" s="523"/>
      <c r="T350" s="523"/>
      <c r="U350" s="523"/>
      <c r="V350" s="523"/>
      <c r="W350" s="523"/>
      <c r="X350" s="523"/>
      <c r="Y350" s="523"/>
      <c r="Z350" s="523"/>
      <c r="AA350" s="523"/>
      <c r="AB350" s="523"/>
    </row>
    <row r="351" spans="1:28" ht="12.75">
      <c r="A351" s="523"/>
      <c r="B351" s="523"/>
      <c r="C351" s="536"/>
      <c r="D351" s="336"/>
      <c r="E351" s="336"/>
      <c r="F351" s="337"/>
      <c r="G351" s="336"/>
      <c r="H351" s="336"/>
      <c r="I351" s="523"/>
      <c r="J351" s="335"/>
      <c r="K351" s="336"/>
      <c r="L351" s="336"/>
      <c r="M351" s="336"/>
      <c r="N351" s="336"/>
      <c r="O351" s="523"/>
      <c r="P351" s="523"/>
      <c r="Q351" s="523"/>
      <c r="R351" s="523"/>
      <c r="S351" s="523"/>
      <c r="T351" s="523"/>
      <c r="U351" s="523"/>
      <c r="V351" s="523"/>
      <c r="W351" s="523"/>
      <c r="X351" s="523"/>
      <c r="Y351" s="523"/>
      <c r="Z351" s="523"/>
      <c r="AA351" s="523"/>
      <c r="AB351" s="523"/>
    </row>
    <row r="352" spans="1:28" ht="12.75">
      <c r="A352" s="523"/>
      <c r="B352" s="523"/>
      <c r="C352" s="536"/>
      <c r="D352" s="336"/>
      <c r="E352" s="336"/>
      <c r="F352" s="337"/>
      <c r="G352" s="336"/>
      <c r="H352" s="336"/>
      <c r="I352" s="523"/>
      <c r="J352" s="335"/>
      <c r="K352" s="336"/>
      <c r="L352" s="336"/>
      <c r="M352" s="336"/>
      <c r="N352" s="336"/>
      <c r="O352" s="523"/>
      <c r="P352" s="523"/>
      <c r="Q352" s="523"/>
      <c r="R352" s="523"/>
      <c r="S352" s="523"/>
      <c r="T352" s="523"/>
      <c r="U352" s="523"/>
      <c r="V352" s="523"/>
      <c r="W352" s="523"/>
      <c r="X352" s="523"/>
      <c r="Y352" s="523"/>
      <c r="Z352" s="523"/>
      <c r="AA352" s="523"/>
      <c r="AB352" s="523"/>
    </row>
    <row r="353" spans="1:28" ht="12.75">
      <c r="A353" s="523"/>
      <c r="B353" s="523"/>
      <c r="C353" s="536"/>
      <c r="D353" s="336"/>
      <c r="E353" s="336"/>
      <c r="F353" s="337"/>
      <c r="G353" s="336"/>
      <c r="H353" s="336"/>
      <c r="I353" s="523"/>
      <c r="J353" s="335"/>
      <c r="K353" s="336"/>
      <c r="L353" s="336"/>
      <c r="M353" s="336"/>
      <c r="N353" s="336"/>
      <c r="O353" s="523"/>
      <c r="P353" s="523"/>
      <c r="Q353" s="523"/>
      <c r="R353" s="523"/>
      <c r="S353" s="523"/>
      <c r="T353" s="523"/>
      <c r="U353" s="523"/>
      <c r="V353" s="523"/>
      <c r="W353" s="523"/>
      <c r="X353" s="523"/>
      <c r="Y353" s="523"/>
      <c r="Z353" s="523"/>
      <c r="AA353" s="523"/>
      <c r="AB353" s="523"/>
    </row>
    <row r="354" spans="1:28" ht="12.75">
      <c r="A354" s="523"/>
      <c r="B354" s="523"/>
      <c r="C354" s="536"/>
      <c r="D354" s="336"/>
      <c r="E354" s="336"/>
      <c r="F354" s="337"/>
      <c r="G354" s="336"/>
      <c r="H354" s="336"/>
      <c r="I354" s="523"/>
      <c r="J354" s="335"/>
      <c r="K354" s="336"/>
      <c r="L354" s="336"/>
      <c r="M354" s="336"/>
      <c r="N354" s="336"/>
      <c r="O354" s="523"/>
      <c r="P354" s="523"/>
      <c r="Q354" s="523"/>
      <c r="R354" s="523"/>
      <c r="S354" s="523"/>
      <c r="T354" s="523"/>
      <c r="U354" s="523"/>
      <c r="V354" s="523"/>
      <c r="W354" s="523"/>
      <c r="X354" s="523"/>
      <c r="Y354" s="523"/>
      <c r="Z354" s="523"/>
      <c r="AA354" s="523"/>
      <c r="AB354" s="523"/>
    </row>
    <row r="355" spans="1:28" ht="12.75">
      <c r="A355" s="523"/>
      <c r="B355" s="523"/>
      <c r="C355" s="536"/>
      <c r="D355" s="336"/>
      <c r="E355" s="336"/>
      <c r="F355" s="337"/>
      <c r="G355" s="336"/>
      <c r="H355" s="336"/>
      <c r="I355" s="523"/>
      <c r="J355" s="335"/>
      <c r="K355" s="336"/>
      <c r="L355" s="336"/>
      <c r="M355" s="336"/>
      <c r="N355" s="336"/>
      <c r="O355" s="523"/>
      <c r="P355" s="523"/>
      <c r="Q355" s="523"/>
      <c r="R355" s="523"/>
      <c r="S355" s="523"/>
      <c r="T355" s="523"/>
      <c r="U355" s="523"/>
      <c r="V355" s="523"/>
      <c r="W355" s="523"/>
      <c r="X355" s="523"/>
      <c r="Y355" s="523"/>
      <c r="Z355" s="523"/>
      <c r="AA355" s="523"/>
      <c r="AB355" s="523"/>
    </row>
    <row r="356" spans="1:28" ht="12.75">
      <c r="A356" s="523"/>
      <c r="B356" s="523"/>
      <c r="C356" s="536"/>
      <c r="D356" s="336"/>
      <c r="E356" s="336"/>
      <c r="F356" s="337"/>
      <c r="G356" s="336"/>
      <c r="H356" s="336"/>
      <c r="I356" s="523"/>
      <c r="J356" s="335"/>
      <c r="K356" s="336"/>
      <c r="L356" s="336"/>
      <c r="M356" s="336"/>
      <c r="N356" s="336"/>
      <c r="O356" s="523"/>
      <c r="P356" s="523"/>
      <c r="Q356" s="523"/>
      <c r="R356" s="523"/>
      <c r="S356" s="523"/>
      <c r="T356" s="523"/>
      <c r="U356" s="523"/>
      <c r="V356" s="523"/>
      <c r="W356" s="523"/>
      <c r="X356" s="523"/>
      <c r="Y356" s="523"/>
      <c r="Z356" s="523"/>
      <c r="AA356" s="523"/>
      <c r="AB356" s="523"/>
    </row>
    <row r="357" spans="1:28" ht="12.75">
      <c r="A357" s="523"/>
      <c r="B357" s="523"/>
      <c r="C357" s="536"/>
      <c r="D357" s="336"/>
      <c r="E357" s="336"/>
      <c r="F357" s="337"/>
      <c r="G357" s="336"/>
      <c r="H357" s="336"/>
      <c r="I357" s="523"/>
      <c r="J357" s="335"/>
      <c r="K357" s="336"/>
      <c r="L357" s="336"/>
      <c r="M357" s="336"/>
      <c r="N357" s="336"/>
      <c r="O357" s="523"/>
      <c r="P357" s="523"/>
      <c r="Q357" s="523"/>
      <c r="R357" s="523"/>
      <c r="S357" s="523"/>
      <c r="T357" s="523"/>
      <c r="U357" s="523"/>
      <c r="V357" s="523"/>
      <c r="W357" s="523"/>
      <c r="X357" s="523"/>
      <c r="Y357" s="523"/>
      <c r="Z357" s="523"/>
      <c r="AA357" s="523"/>
      <c r="AB357" s="523"/>
    </row>
    <row r="358" spans="1:28" ht="12.75">
      <c r="A358" s="523"/>
      <c r="B358" s="523"/>
      <c r="C358" s="536"/>
      <c r="D358" s="336"/>
      <c r="E358" s="336"/>
      <c r="F358" s="337"/>
      <c r="G358" s="336"/>
      <c r="H358" s="336"/>
      <c r="I358" s="523"/>
      <c r="J358" s="335"/>
      <c r="K358" s="336"/>
      <c r="L358" s="336"/>
      <c r="M358" s="336"/>
      <c r="N358" s="336"/>
      <c r="O358" s="523"/>
      <c r="P358" s="523"/>
      <c r="Q358" s="523"/>
      <c r="R358" s="523"/>
      <c r="S358" s="523"/>
      <c r="T358" s="523"/>
      <c r="U358" s="523"/>
      <c r="V358" s="523"/>
      <c r="W358" s="523"/>
      <c r="X358" s="523"/>
      <c r="Y358" s="523"/>
      <c r="Z358" s="523"/>
      <c r="AA358" s="523"/>
      <c r="AB358" s="523"/>
    </row>
    <row r="359" spans="1:28" ht="12.75">
      <c r="A359" s="523"/>
      <c r="B359" s="523"/>
      <c r="C359" s="536"/>
      <c r="D359" s="336"/>
      <c r="E359" s="336"/>
      <c r="F359" s="337"/>
      <c r="G359" s="336"/>
      <c r="H359" s="336"/>
      <c r="I359" s="523"/>
      <c r="J359" s="335"/>
      <c r="K359" s="336"/>
      <c r="L359" s="336"/>
      <c r="M359" s="336"/>
      <c r="N359" s="336"/>
      <c r="O359" s="523"/>
      <c r="P359" s="523"/>
      <c r="Q359" s="523"/>
      <c r="R359" s="523"/>
      <c r="S359" s="523"/>
      <c r="T359" s="523"/>
      <c r="U359" s="523"/>
      <c r="V359" s="523"/>
      <c r="W359" s="523"/>
      <c r="X359" s="523"/>
      <c r="Y359" s="523"/>
      <c r="Z359" s="523"/>
      <c r="AA359" s="523"/>
      <c r="AB359" s="523"/>
    </row>
    <row r="360" spans="1:28" ht="12.75">
      <c r="A360" s="523"/>
      <c r="B360" s="523"/>
      <c r="C360" s="536"/>
      <c r="D360" s="336"/>
      <c r="E360" s="336"/>
      <c r="F360" s="337"/>
      <c r="G360" s="336"/>
      <c r="H360" s="336"/>
      <c r="I360" s="523"/>
      <c r="J360" s="335"/>
      <c r="K360" s="336"/>
      <c r="L360" s="336"/>
      <c r="M360" s="336"/>
      <c r="N360" s="336"/>
      <c r="O360" s="523"/>
      <c r="P360" s="523"/>
      <c r="Q360" s="523"/>
      <c r="R360" s="523"/>
      <c r="S360" s="523"/>
      <c r="T360" s="523"/>
      <c r="U360" s="523"/>
      <c r="V360" s="523"/>
      <c r="W360" s="523"/>
      <c r="X360" s="523"/>
      <c r="Y360" s="523"/>
      <c r="Z360" s="523"/>
      <c r="AA360" s="523"/>
      <c r="AB360" s="523"/>
    </row>
    <row r="361" spans="1:28" ht="12.75">
      <c r="A361" s="523"/>
      <c r="B361" s="523"/>
      <c r="C361" s="536"/>
      <c r="D361" s="336"/>
      <c r="E361" s="336"/>
      <c r="F361" s="337"/>
      <c r="G361" s="336"/>
      <c r="H361" s="336"/>
      <c r="I361" s="523"/>
      <c r="J361" s="335"/>
      <c r="K361" s="336"/>
      <c r="L361" s="336"/>
      <c r="M361" s="336"/>
      <c r="N361" s="336"/>
      <c r="O361" s="523"/>
      <c r="P361" s="523"/>
      <c r="Q361" s="523"/>
      <c r="R361" s="523"/>
      <c r="S361" s="523"/>
      <c r="T361" s="523"/>
      <c r="U361" s="523"/>
      <c r="V361" s="523"/>
      <c r="W361" s="523"/>
      <c r="X361" s="523"/>
      <c r="Y361" s="523"/>
      <c r="Z361" s="523"/>
      <c r="AA361" s="523"/>
      <c r="AB361" s="523"/>
    </row>
    <row r="362" spans="1:28" ht="12.75">
      <c r="A362" s="523"/>
      <c r="B362" s="523"/>
      <c r="C362" s="536"/>
      <c r="D362" s="336"/>
      <c r="E362" s="336"/>
      <c r="F362" s="337"/>
      <c r="G362" s="336"/>
      <c r="H362" s="336"/>
      <c r="I362" s="523"/>
      <c r="J362" s="335"/>
      <c r="K362" s="336"/>
      <c r="L362" s="336"/>
      <c r="M362" s="336"/>
      <c r="N362" s="336"/>
      <c r="O362" s="523"/>
      <c r="P362" s="523"/>
      <c r="Q362" s="523"/>
      <c r="R362" s="523"/>
      <c r="S362" s="523"/>
      <c r="T362" s="523"/>
      <c r="U362" s="523"/>
      <c r="V362" s="523"/>
      <c r="W362" s="523"/>
      <c r="X362" s="523"/>
      <c r="Y362" s="523"/>
      <c r="Z362" s="523"/>
      <c r="AA362" s="523"/>
      <c r="AB362" s="523"/>
    </row>
    <row r="363" spans="1:28" ht="12.75">
      <c r="A363" s="523"/>
      <c r="B363" s="523"/>
      <c r="C363" s="536"/>
      <c r="D363" s="336"/>
      <c r="E363" s="336"/>
      <c r="F363" s="337"/>
      <c r="G363" s="336"/>
      <c r="H363" s="336"/>
      <c r="I363" s="523"/>
      <c r="J363" s="335"/>
      <c r="K363" s="336"/>
      <c r="L363" s="336"/>
      <c r="M363" s="336"/>
      <c r="N363" s="336"/>
      <c r="O363" s="523"/>
      <c r="P363" s="523"/>
      <c r="Q363" s="523"/>
      <c r="R363" s="523"/>
      <c r="S363" s="523"/>
      <c r="T363" s="523"/>
      <c r="U363" s="523"/>
      <c r="V363" s="523"/>
      <c r="W363" s="523"/>
      <c r="X363" s="523"/>
      <c r="Y363" s="523"/>
      <c r="Z363" s="523"/>
      <c r="AA363" s="523"/>
      <c r="AB363" s="523"/>
    </row>
    <row r="364" spans="1:28" ht="12.75">
      <c r="A364" s="523"/>
      <c r="B364" s="523"/>
      <c r="C364" s="536"/>
      <c r="D364" s="336"/>
      <c r="E364" s="336"/>
      <c r="F364" s="337"/>
      <c r="G364" s="336"/>
      <c r="H364" s="336"/>
      <c r="I364" s="523"/>
      <c r="J364" s="335"/>
      <c r="K364" s="336"/>
      <c r="L364" s="336"/>
      <c r="M364" s="336"/>
      <c r="N364" s="336"/>
      <c r="O364" s="523"/>
      <c r="P364" s="523"/>
      <c r="Q364" s="523"/>
      <c r="R364" s="523"/>
      <c r="S364" s="523"/>
      <c r="T364" s="523"/>
      <c r="U364" s="523"/>
      <c r="V364" s="523"/>
      <c r="W364" s="523"/>
      <c r="X364" s="523"/>
      <c r="Y364" s="523"/>
      <c r="Z364" s="523"/>
      <c r="AA364" s="523"/>
      <c r="AB364" s="523"/>
    </row>
    <row r="365" spans="1:28" ht="12.75">
      <c r="A365" s="523"/>
      <c r="B365" s="523"/>
      <c r="C365" s="536"/>
      <c r="D365" s="336"/>
      <c r="E365" s="336"/>
      <c r="F365" s="337"/>
      <c r="G365" s="336"/>
      <c r="H365" s="336"/>
      <c r="I365" s="523"/>
      <c r="J365" s="335"/>
      <c r="K365" s="336"/>
      <c r="L365" s="336"/>
      <c r="M365" s="336"/>
      <c r="N365" s="336"/>
      <c r="O365" s="523"/>
      <c r="P365" s="523"/>
      <c r="Q365" s="523"/>
      <c r="R365" s="523"/>
      <c r="S365" s="523"/>
      <c r="T365" s="523"/>
      <c r="U365" s="523"/>
      <c r="V365" s="523"/>
      <c r="W365" s="523"/>
      <c r="X365" s="523"/>
      <c r="Y365" s="523"/>
      <c r="Z365" s="523"/>
      <c r="AA365" s="523"/>
      <c r="AB365" s="523"/>
    </row>
    <row r="366" spans="1:28" ht="12.75">
      <c r="A366" s="523"/>
      <c r="B366" s="523"/>
      <c r="C366" s="536"/>
      <c r="D366" s="336"/>
      <c r="E366" s="336"/>
      <c r="F366" s="337"/>
      <c r="G366" s="336"/>
      <c r="H366" s="336"/>
      <c r="I366" s="523"/>
      <c r="J366" s="335"/>
      <c r="K366" s="336"/>
      <c r="L366" s="336"/>
      <c r="M366" s="336"/>
      <c r="N366" s="336"/>
      <c r="O366" s="523"/>
      <c r="P366" s="523"/>
      <c r="Q366" s="523"/>
      <c r="R366" s="523"/>
      <c r="S366" s="523"/>
      <c r="T366" s="523"/>
      <c r="U366" s="523"/>
      <c r="V366" s="523"/>
      <c r="W366" s="523"/>
      <c r="X366" s="523"/>
      <c r="Y366" s="523"/>
      <c r="Z366" s="523"/>
      <c r="AA366" s="523"/>
      <c r="AB366" s="523"/>
    </row>
    <row r="367" spans="1:28" ht="12.75">
      <c r="A367" s="523"/>
      <c r="B367" s="523"/>
      <c r="C367" s="536"/>
      <c r="D367" s="336"/>
      <c r="E367" s="336"/>
      <c r="F367" s="337"/>
      <c r="G367" s="336"/>
      <c r="H367" s="336"/>
      <c r="I367" s="523"/>
      <c r="J367" s="335"/>
      <c r="K367" s="336"/>
      <c r="L367" s="336"/>
      <c r="M367" s="336"/>
      <c r="N367" s="336"/>
      <c r="O367" s="523"/>
      <c r="P367" s="523"/>
      <c r="Q367" s="523"/>
      <c r="R367" s="523"/>
      <c r="S367" s="523"/>
      <c r="T367" s="523"/>
      <c r="U367" s="523"/>
      <c r="V367" s="523"/>
      <c r="W367" s="523"/>
      <c r="X367" s="523"/>
      <c r="Y367" s="523"/>
      <c r="Z367" s="523"/>
      <c r="AA367" s="523"/>
      <c r="AB367" s="523"/>
    </row>
    <row r="368" spans="1:28" ht="12.75">
      <c r="A368" s="523"/>
      <c r="B368" s="523"/>
      <c r="C368" s="536"/>
      <c r="D368" s="336"/>
      <c r="E368" s="336"/>
      <c r="F368" s="337"/>
      <c r="G368" s="336"/>
      <c r="H368" s="336"/>
      <c r="I368" s="523"/>
      <c r="J368" s="335"/>
      <c r="K368" s="336"/>
      <c r="L368" s="336"/>
      <c r="M368" s="336"/>
      <c r="N368" s="336"/>
      <c r="O368" s="523"/>
      <c r="P368" s="523"/>
      <c r="Q368" s="523"/>
      <c r="R368" s="523"/>
      <c r="S368" s="523"/>
      <c r="T368" s="523"/>
      <c r="U368" s="523"/>
      <c r="V368" s="523"/>
      <c r="W368" s="523"/>
      <c r="X368" s="523"/>
      <c r="Y368" s="523"/>
      <c r="Z368" s="523"/>
      <c r="AA368" s="523"/>
      <c r="AB368" s="523"/>
    </row>
    <row r="369" spans="1:28" ht="12.75">
      <c r="A369" s="523"/>
      <c r="B369" s="523"/>
      <c r="C369" s="536"/>
      <c r="D369" s="336"/>
      <c r="E369" s="336"/>
      <c r="F369" s="337"/>
      <c r="G369" s="336"/>
      <c r="H369" s="336"/>
      <c r="I369" s="523"/>
      <c r="J369" s="335"/>
      <c r="K369" s="336"/>
      <c r="L369" s="336"/>
      <c r="M369" s="336"/>
      <c r="N369" s="336"/>
      <c r="O369" s="523"/>
      <c r="P369" s="523"/>
      <c r="Q369" s="523"/>
      <c r="R369" s="523"/>
      <c r="S369" s="523"/>
      <c r="T369" s="523"/>
      <c r="U369" s="523"/>
      <c r="V369" s="523"/>
      <c r="W369" s="523"/>
      <c r="X369" s="523"/>
      <c r="Y369" s="523"/>
      <c r="Z369" s="523"/>
      <c r="AA369" s="523"/>
      <c r="AB369" s="523"/>
    </row>
    <row r="370" spans="1:28" ht="12.75">
      <c r="A370" s="523"/>
      <c r="B370" s="523"/>
      <c r="C370" s="536"/>
      <c r="D370" s="336"/>
      <c r="E370" s="336"/>
      <c r="F370" s="337"/>
      <c r="G370" s="336"/>
      <c r="H370" s="336"/>
      <c r="I370" s="523"/>
      <c r="J370" s="335"/>
      <c r="K370" s="336"/>
      <c r="L370" s="336"/>
      <c r="M370" s="336"/>
      <c r="N370" s="336"/>
      <c r="O370" s="523"/>
      <c r="P370" s="523"/>
      <c r="Q370" s="523"/>
      <c r="R370" s="523"/>
      <c r="S370" s="523"/>
      <c r="T370" s="523"/>
      <c r="U370" s="523"/>
      <c r="V370" s="523"/>
      <c r="W370" s="523"/>
      <c r="X370" s="523"/>
      <c r="Y370" s="523"/>
      <c r="Z370" s="523"/>
      <c r="AA370" s="523"/>
      <c r="AB370" s="523"/>
    </row>
    <row r="371" spans="1:28" ht="12.75">
      <c r="A371" s="523"/>
      <c r="B371" s="523"/>
      <c r="C371" s="536"/>
      <c r="D371" s="336"/>
      <c r="E371" s="336"/>
      <c r="F371" s="337"/>
      <c r="G371" s="336"/>
      <c r="H371" s="336"/>
      <c r="I371" s="523"/>
      <c r="J371" s="335"/>
      <c r="K371" s="336"/>
      <c r="L371" s="336"/>
      <c r="M371" s="336"/>
      <c r="N371" s="336"/>
      <c r="O371" s="523"/>
      <c r="P371" s="523"/>
      <c r="Q371" s="523"/>
      <c r="R371" s="523"/>
      <c r="S371" s="523"/>
      <c r="T371" s="523"/>
      <c r="U371" s="523"/>
      <c r="V371" s="523"/>
      <c r="W371" s="523"/>
      <c r="X371" s="523"/>
      <c r="Y371" s="523"/>
      <c r="Z371" s="523"/>
      <c r="AA371" s="523"/>
      <c r="AB371" s="523"/>
    </row>
    <row r="372" spans="1:28" ht="12.75">
      <c r="A372" s="523"/>
      <c r="B372" s="523"/>
      <c r="C372" s="536"/>
      <c r="D372" s="336"/>
      <c r="E372" s="336"/>
      <c r="F372" s="337"/>
      <c r="G372" s="336"/>
      <c r="H372" s="336"/>
      <c r="I372" s="523"/>
      <c r="J372" s="335"/>
      <c r="K372" s="336"/>
      <c r="L372" s="336"/>
      <c r="M372" s="336"/>
      <c r="N372" s="336"/>
      <c r="O372" s="523"/>
      <c r="P372" s="523"/>
      <c r="Q372" s="523"/>
      <c r="R372" s="523"/>
      <c r="S372" s="523"/>
      <c r="T372" s="523"/>
      <c r="U372" s="523"/>
      <c r="V372" s="523"/>
      <c r="W372" s="523"/>
      <c r="X372" s="523"/>
      <c r="Y372" s="523"/>
      <c r="Z372" s="523"/>
      <c r="AA372" s="523"/>
      <c r="AB372" s="523"/>
    </row>
    <row r="373" spans="1:28" ht="12.75">
      <c r="A373" s="523"/>
      <c r="B373" s="523"/>
      <c r="C373" s="536"/>
      <c r="D373" s="336"/>
      <c r="E373" s="336"/>
      <c r="F373" s="337"/>
      <c r="G373" s="336"/>
      <c r="H373" s="336"/>
      <c r="I373" s="523"/>
      <c r="J373" s="335"/>
      <c r="K373" s="336"/>
      <c r="L373" s="336"/>
      <c r="M373" s="336"/>
      <c r="N373" s="336"/>
      <c r="O373" s="523"/>
      <c r="P373" s="523"/>
      <c r="Q373" s="523"/>
      <c r="R373" s="523"/>
      <c r="S373" s="523"/>
      <c r="T373" s="523"/>
      <c r="U373" s="523"/>
      <c r="V373" s="523"/>
      <c r="W373" s="523"/>
      <c r="X373" s="523"/>
      <c r="Y373" s="523"/>
      <c r="Z373" s="523"/>
      <c r="AA373" s="523"/>
      <c r="AB373" s="523"/>
    </row>
    <row r="374" spans="1:28" ht="12.75">
      <c r="A374" s="523"/>
      <c r="B374" s="523"/>
      <c r="C374" s="536"/>
      <c r="D374" s="336"/>
      <c r="E374" s="336"/>
      <c r="F374" s="337"/>
      <c r="G374" s="336"/>
      <c r="H374" s="336"/>
      <c r="I374" s="523"/>
      <c r="J374" s="335"/>
      <c r="K374" s="336"/>
      <c r="L374" s="336"/>
      <c r="M374" s="336"/>
      <c r="N374" s="336"/>
      <c r="O374" s="523"/>
      <c r="P374" s="523"/>
      <c r="Q374" s="523"/>
      <c r="R374" s="523"/>
      <c r="S374" s="523"/>
      <c r="T374" s="523"/>
      <c r="U374" s="523"/>
      <c r="V374" s="523"/>
      <c r="W374" s="523"/>
      <c r="X374" s="523"/>
      <c r="Y374" s="523"/>
      <c r="Z374" s="523"/>
      <c r="AA374" s="523"/>
      <c r="AB374" s="523"/>
    </row>
    <row r="375" spans="1:28" ht="12.75">
      <c r="A375" s="523"/>
      <c r="B375" s="523"/>
      <c r="C375" s="536"/>
      <c r="D375" s="336"/>
      <c r="E375" s="336"/>
      <c r="F375" s="337"/>
      <c r="G375" s="336"/>
      <c r="H375" s="336"/>
      <c r="I375" s="523"/>
      <c r="J375" s="335"/>
      <c r="K375" s="336"/>
      <c r="L375" s="336"/>
      <c r="M375" s="336"/>
      <c r="N375" s="336"/>
      <c r="O375" s="523"/>
      <c r="P375" s="523"/>
      <c r="Q375" s="523"/>
      <c r="R375" s="523"/>
      <c r="S375" s="523"/>
      <c r="T375" s="523"/>
      <c r="U375" s="523"/>
      <c r="V375" s="523"/>
      <c r="W375" s="523"/>
      <c r="X375" s="523"/>
      <c r="Y375" s="523"/>
      <c r="Z375" s="523"/>
      <c r="AA375" s="523"/>
      <c r="AB375" s="523"/>
    </row>
    <row r="376" spans="1:28" ht="12.75">
      <c r="A376" s="523"/>
      <c r="B376" s="523"/>
      <c r="C376" s="536"/>
      <c r="D376" s="336"/>
      <c r="E376" s="336"/>
      <c r="F376" s="337"/>
      <c r="G376" s="336"/>
      <c r="H376" s="336"/>
      <c r="I376" s="523"/>
      <c r="J376" s="335"/>
      <c r="K376" s="336"/>
      <c r="L376" s="336"/>
      <c r="M376" s="336"/>
      <c r="N376" s="336"/>
      <c r="O376" s="523"/>
      <c r="P376" s="523"/>
      <c r="Q376" s="523"/>
      <c r="R376" s="523"/>
      <c r="S376" s="523"/>
      <c r="T376" s="523"/>
      <c r="U376" s="523"/>
      <c r="V376" s="523"/>
      <c r="W376" s="523"/>
      <c r="X376" s="523"/>
      <c r="Y376" s="523"/>
      <c r="Z376" s="523"/>
      <c r="AA376" s="523"/>
      <c r="AB376" s="523"/>
    </row>
    <row r="377" spans="1:28" ht="12.75">
      <c r="A377" s="523"/>
      <c r="B377" s="523"/>
      <c r="C377" s="536"/>
      <c r="D377" s="336"/>
      <c r="E377" s="336"/>
      <c r="F377" s="337"/>
      <c r="G377" s="336"/>
      <c r="H377" s="336"/>
      <c r="I377" s="523"/>
      <c r="J377" s="335"/>
      <c r="K377" s="336"/>
      <c r="L377" s="336"/>
      <c r="M377" s="336"/>
      <c r="N377" s="336"/>
      <c r="O377" s="523"/>
      <c r="P377" s="523"/>
      <c r="Q377" s="523"/>
      <c r="R377" s="523"/>
      <c r="S377" s="523"/>
      <c r="T377" s="523"/>
      <c r="U377" s="523"/>
      <c r="V377" s="523"/>
      <c r="W377" s="523"/>
      <c r="X377" s="523"/>
      <c r="Y377" s="523"/>
      <c r="Z377" s="523"/>
      <c r="AA377" s="523"/>
      <c r="AB377" s="523"/>
    </row>
    <row r="378" spans="1:28" ht="12.75">
      <c r="A378" s="523"/>
      <c r="B378" s="523"/>
      <c r="C378" s="536"/>
      <c r="D378" s="336"/>
      <c r="E378" s="336"/>
      <c r="F378" s="337"/>
      <c r="G378" s="336"/>
      <c r="H378" s="336"/>
      <c r="I378" s="523"/>
      <c r="J378" s="335"/>
      <c r="K378" s="336"/>
      <c r="L378" s="336"/>
      <c r="M378" s="336"/>
      <c r="N378" s="336"/>
      <c r="O378" s="523"/>
      <c r="P378" s="523"/>
      <c r="Q378" s="523"/>
      <c r="R378" s="523"/>
      <c r="S378" s="523"/>
      <c r="T378" s="523"/>
      <c r="U378" s="523"/>
      <c r="V378" s="523"/>
      <c r="W378" s="523"/>
      <c r="X378" s="523"/>
      <c r="Y378" s="523"/>
      <c r="Z378" s="523"/>
      <c r="AA378" s="523"/>
      <c r="AB378" s="523"/>
    </row>
    <row r="379" spans="1:28" ht="12.75">
      <c r="A379" s="523"/>
      <c r="B379" s="523"/>
      <c r="C379" s="536"/>
      <c r="D379" s="336"/>
      <c r="E379" s="336"/>
      <c r="F379" s="337"/>
      <c r="G379" s="336"/>
      <c r="H379" s="336"/>
      <c r="I379" s="523"/>
      <c r="J379" s="335"/>
      <c r="K379" s="336"/>
      <c r="L379" s="336"/>
      <c r="M379" s="336"/>
      <c r="N379" s="336"/>
      <c r="O379" s="523"/>
      <c r="P379" s="523"/>
      <c r="Q379" s="523"/>
      <c r="R379" s="523"/>
      <c r="S379" s="523"/>
      <c r="T379" s="523"/>
      <c r="U379" s="523"/>
      <c r="V379" s="523"/>
      <c r="W379" s="523"/>
      <c r="X379" s="523"/>
      <c r="Y379" s="523"/>
      <c r="Z379" s="523"/>
      <c r="AA379" s="523"/>
      <c r="AB379" s="523"/>
    </row>
    <row r="380" spans="1:28" ht="12.75">
      <c r="A380" s="523"/>
      <c r="B380" s="523"/>
      <c r="C380" s="536"/>
      <c r="D380" s="336"/>
      <c r="E380" s="336"/>
      <c r="F380" s="337"/>
      <c r="G380" s="336"/>
      <c r="H380" s="336"/>
      <c r="I380" s="523"/>
      <c r="J380" s="335"/>
      <c r="K380" s="336"/>
      <c r="L380" s="336"/>
      <c r="M380" s="336"/>
      <c r="N380" s="336"/>
      <c r="O380" s="523"/>
      <c r="P380" s="523"/>
      <c r="Q380" s="523"/>
      <c r="R380" s="523"/>
      <c r="S380" s="523"/>
      <c r="T380" s="523"/>
      <c r="U380" s="523"/>
      <c r="V380" s="523"/>
      <c r="W380" s="523"/>
      <c r="X380" s="523"/>
      <c r="Y380" s="523"/>
      <c r="Z380" s="523"/>
      <c r="AA380" s="523"/>
      <c r="AB380" s="523"/>
    </row>
    <row r="381" spans="1:28" ht="12.75">
      <c r="A381" s="523"/>
      <c r="B381" s="523"/>
      <c r="C381" s="536"/>
      <c r="D381" s="336"/>
      <c r="E381" s="336"/>
      <c r="F381" s="337"/>
      <c r="G381" s="336"/>
      <c r="H381" s="336"/>
      <c r="I381" s="523"/>
      <c r="J381" s="335"/>
      <c r="K381" s="336"/>
      <c r="L381" s="336"/>
      <c r="M381" s="336"/>
      <c r="N381" s="336"/>
      <c r="O381" s="523"/>
      <c r="P381" s="523"/>
      <c r="Q381" s="523"/>
      <c r="R381" s="523"/>
      <c r="S381" s="523"/>
      <c r="T381" s="523"/>
      <c r="U381" s="523"/>
      <c r="V381" s="523"/>
      <c r="W381" s="523"/>
      <c r="X381" s="523"/>
      <c r="Y381" s="523"/>
      <c r="Z381" s="523"/>
      <c r="AA381" s="523"/>
      <c r="AB381" s="523"/>
    </row>
    <row r="382" spans="1:28" ht="12.75">
      <c r="A382" s="523"/>
      <c r="B382" s="523"/>
      <c r="C382" s="536"/>
      <c r="D382" s="336"/>
      <c r="E382" s="336"/>
      <c r="F382" s="337"/>
      <c r="G382" s="336"/>
      <c r="H382" s="336"/>
      <c r="I382" s="523"/>
      <c r="J382" s="335"/>
      <c r="K382" s="336"/>
      <c r="L382" s="336"/>
      <c r="M382" s="336"/>
      <c r="N382" s="336"/>
      <c r="O382" s="523"/>
      <c r="P382" s="523"/>
      <c r="Q382" s="523"/>
      <c r="R382" s="523"/>
      <c r="S382" s="523"/>
      <c r="T382" s="523"/>
      <c r="U382" s="523"/>
      <c r="V382" s="523"/>
      <c r="W382" s="523"/>
      <c r="X382" s="523"/>
      <c r="Y382" s="523"/>
      <c r="Z382" s="523"/>
      <c r="AA382" s="523"/>
      <c r="AB382" s="523"/>
    </row>
    <row r="383" spans="1:28" ht="12.75">
      <c r="A383" s="523"/>
      <c r="B383" s="523"/>
      <c r="C383" s="536"/>
      <c r="D383" s="336"/>
      <c r="E383" s="336"/>
      <c r="F383" s="337"/>
      <c r="G383" s="336"/>
      <c r="H383" s="336"/>
      <c r="I383" s="523"/>
      <c r="J383" s="335"/>
      <c r="K383" s="336"/>
      <c r="L383" s="336"/>
      <c r="M383" s="336"/>
      <c r="N383" s="336"/>
      <c r="O383" s="523"/>
      <c r="P383" s="523"/>
      <c r="Q383" s="523"/>
      <c r="R383" s="523"/>
      <c r="S383" s="523"/>
      <c r="T383" s="523"/>
      <c r="U383" s="523"/>
      <c r="V383" s="523"/>
      <c r="W383" s="523"/>
      <c r="X383" s="523"/>
      <c r="Y383" s="523"/>
      <c r="Z383" s="523"/>
      <c r="AA383" s="523"/>
      <c r="AB383" s="523"/>
    </row>
    <row r="384" spans="1:28" ht="12.75">
      <c r="A384" s="523"/>
      <c r="B384" s="523"/>
      <c r="C384" s="536"/>
      <c r="D384" s="336"/>
      <c r="E384" s="336"/>
      <c r="F384" s="337"/>
      <c r="G384" s="336"/>
      <c r="H384" s="336"/>
      <c r="I384" s="523"/>
      <c r="J384" s="335"/>
      <c r="K384" s="336"/>
      <c r="L384" s="336"/>
      <c r="M384" s="336"/>
      <c r="N384" s="336"/>
      <c r="O384" s="523"/>
      <c r="P384" s="523"/>
      <c r="Q384" s="523"/>
      <c r="R384" s="523"/>
      <c r="S384" s="523"/>
      <c r="T384" s="523"/>
      <c r="U384" s="523"/>
      <c r="V384" s="523"/>
      <c r="W384" s="523"/>
      <c r="X384" s="523"/>
      <c r="Y384" s="523"/>
      <c r="Z384" s="523"/>
      <c r="AA384" s="523"/>
      <c r="AB384" s="523"/>
    </row>
    <row r="385" spans="1:28" ht="12.75">
      <c r="A385" s="523"/>
      <c r="B385" s="523"/>
      <c r="C385" s="536"/>
      <c r="D385" s="336"/>
      <c r="E385" s="336"/>
      <c r="F385" s="337"/>
      <c r="G385" s="336"/>
      <c r="H385" s="336"/>
      <c r="I385" s="523"/>
      <c r="J385" s="335"/>
      <c r="K385" s="336"/>
      <c r="L385" s="336"/>
      <c r="M385" s="336"/>
      <c r="N385" s="336"/>
      <c r="O385" s="523"/>
      <c r="P385" s="523"/>
      <c r="Q385" s="523"/>
      <c r="R385" s="523"/>
      <c r="S385" s="523"/>
      <c r="T385" s="523"/>
      <c r="U385" s="523"/>
      <c r="V385" s="523"/>
      <c r="W385" s="523"/>
      <c r="X385" s="523"/>
      <c r="Y385" s="523"/>
      <c r="Z385" s="523"/>
      <c r="AA385" s="523"/>
      <c r="AB385" s="523"/>
    </row>
    <row r="386" spans="1:28" ht="12.75">
      <c r="A386" s="523"/>
      <c r="B386" s="523"/>
      <c r="C386" s="536"/>
      <c r="D386" s="336"/>
      <c r="E386" s="336"/>
      <c r="F386" s="337"/>
      <c r="G386" s="336"/>
      <c r="H386" s="336"/>
      <c r="I386" s="523"/>
      <c r="J386" s="335"/>
      <c r="K386" s="336"/>
      <c r="L386" s="336"/>
      <c r="M386" s="336"/>
      <c r="N386" s="336"/>
      <c r="O386" s="523"/>
      <c r="P386" s="523"/>
      <c r="Q386" s="523"/>
      <c r="R386" s="523"/>
      <c r="S386" s="523"/>
      <c r="T386" s="523"/>
      <c r="U386" s="523"/>
      <c r="V386" s="523"/>
      <c r="W386" s="523"/>
      <c r="X386" s="523"/>
      <c r="Y386" s="523"/>
      <c r="Z386" s="523"/>
      <c r="AA386" s="523"/>
      <c r="AB386" s="523"/>
    </row>
    <row r="387" spans="1:28" ht="12.75">
      <c r="A387" s="523"/>
      <c r="B387" s="523"/>
      <c r="C387" s="536"/>
      <c r="D387" s="336"/>
      <c r="E387" s="336"/>
      <c r="F387" s="337"/>
      <c r="G387" s="336"/>
      <c r="H387" s="336"/>
      <c r="I387" s="523"/>
      <c r="J387" s="335"/>
      <c r="K387" s="336"/>
      <c r="L387" s="336"/>
      <c r="M387" s="336"/>
      <c r="N387" s="336"/>
      <c r="O387" s="523"/>
      <c r="P387" s="523"/>
      <c r="Q387" s="523"/>
      <c r="R387" s="523"/>
      <c r="S387" s="523"/>
      <c r="T387" s="523"/>
      <c r="U387" s="523"/>
      <c r="V387" s="523"/>
      <c r="W387" s="523"/>
      <c r="X387" s="523"/>
      <c r="Y387" s="523"/>
      <c r="Z387" s="523"/>
      <c r="AA387" s="523"/>
      <c r="AB387" s="523"/>
    </row>
    <row r="388" spans="1:28" ht="12.75">
      <c r="A388" s="523"/>
      <c r="B388" s="523"/>
      <c r="C388" s="536"/>
      <c r="D388" s="336"/>
      <c r="E388" s="336"/>
      <c r="F388" s="337"/>
      <c r="G388" s="336"/>
      <c r="H388" s="336"/>
      <c r="I388" s="523"/>
      <c r="J388" s="335"/>
      <c r="K388" s="336"/>
      <c r="L388" s="336"/>
      <c r="M388" s="336"/>
      <c r="N388" s="336"/>
      <c r="O388" s="523"/>
      <c r="P388" s="523"/>
      <c r="Q388" s="523"/>
      <c r="R388" s="523"/>
      <c r="S388" s="523"/>
      <c r="T388" s="523"/>
      <c r="U388" s="523"/>
      <c r="V388" s="523"/>
      <c r="W388" s="523"/>
      <c r="X388" s="523"/>
      <c r="Y388" s="523"/>
      <c r="Z388" s="523"/>
      <c r="AA388" s="523"/>
      <c r="AB388" s="523"/>
    </row>
    <row r="389" spans="1:28" ht="12.75">
      <c r="A389" s="523"/>
      <c r="B389" s="523"/>
      <c r="C389" s="536"/>
      <c r="D389" s="336"/>
      <c r="E389" s="336"/>
      <c r="F389" s="337"/>
      <c r="G389" s="336"/>
      <c r="H389" s="336"/>
      <c r="I389" s="523"/>
      <c r="J389" s="335"/>
      <c r="K389" s="336"/>
      <c r="L389" s="336"/>
      <c r="M389" s="336"/>
      <c r="N389" s="336"/>
      <c r="O389" s="523"/>
      <c r="P389" s="523"/>
      <c r="Q389" s="523"/>
      <c r="R389" s="523"/>
      <c r="S389" s="523"/>
      <c r="T389" s="523"/>
      <c r="U389" s="523"/>
      <c r="V389" s="523"/>
      <c r="W389" s="523"/>
      <c r="X389" s="523"/>
      <c r="Y389" s="523"/>
      <c r="Z389" s="523"/>
      <c r="AA389" s="523"/>
      <c r="AB389" s="523"/>
    </row>
    <row r="390" spans="1:28" ht="12.75">
      <c r="A390" s="523"/>
      <c r="B390" s="523"/>
      <c r="C390" s="536"/>
      <c r="D390" s="336"/>
      <c r="E390" s="336"/>
      <c r="F390" s="337"/>
      <c r="G390" s="336"/>
      <c r="H390" s="336"/>
      <c r="I390" s="523"/>
      <c r="J390" s="335"/>
      <c r="K390" s="336"/>
      <c r="L390" s="336"/>
      <c r="M390" s="336"/>
      <c r="N390" s="336"/>
      <c r="O390" s="523"/>
      <c r="P390" s="523"/>
      <c r="Q390" s="523"/>
      <c r="R390" s="523"/>
      <c r="S390" s="523"/>
      <c r="T390" s="523"/>
      <c r="U390" s="523"/>
      <c r="V390" s="523"/>
      <c r="W390" s="523"/>
      <c r="X390" s="523"/>
      <c r="Y390" s="523"/>
      <c r="Z390" s="523"/>
      <c r="AA390" s="523"/>
      <c r="AB390" s="523"/>
    </row>
    <row r="391" spans="1:28" ht="12.75">
      <c r="A391" s="523"/>
      <c r="B391" s="523"/>
      <c r="C391" s="536"/>
      <c r="D391" s="336"/>
      <c r="E391" s="336"/>
      <c r="F391" s="337"/>
      <c r="G391" s="336"/>
      <c r="H391" s="336"/>
      <c r="I391" s="523"/>
      <c r="J391" s="335"/>
      <c r="K391" s="336"/>
      <c r="L391" s="336"/>
      <c r="M391" s="336"/>
      <c r="N391" s="336"/>
      <c r="O391" s="523"/>
      <c r="P391" s="523"/>
      <c r="Q391" s="523"/>
      <c r="R391" s="523"/>
      <c r="S391" s="523"/>
      <c r="T391" s="523"/>
      <c r="U391" s="523"/>
      <c r="V391" s="523"/>
      <c r="W391" s="523"/>
      <c r="X391" s="523"/>
      <c r="Y391" s="523"/>
      <c r="Z391" s="523"/>
      <c r="AA391" s="523"/>
      <c r="AB391" s="523"/>
    </row>
    <row r="392" spans="1:28" ht="12.75">
      <c r="A392" s="523"/>
      <c r="B392" s="523"/>
      <c r="C392" s="536"/>
      <c r="D392" s="336"/>
      <c r="E392" s="336"/>
      <c r="F392" s="337"/>
      <c r="G392" s="336"/>
      <c r="H392" s="336"/>
      <c r="I392" s="523"/>
      <c r="J392" s="335"/>
      <c r="K392" s="336"/>
      <c r="L392" s="336"/>
      <c r="M392" s="336"/>
      <c r="N392" s="336"/>
      <c r="O392" s="523"/>
      <c r="P392" s="523"/>
      <c r="Q392" s="523"/>
      <c r="R392" s="523"/>
      <c r="S392" s="523"/>
      <c r="T392" s="523"/>
      <c r="U392" s="523"/>
      <c r="V392" s="523"/>
      <c r="W392" s="523"/>
      <c r="X392" s="523"/>
      <c r="Y392" s="523"/>
      <c r="Z392" s="523"/>
      <c r="AA392" s="523"/>
      <c r="AB392" s="523"/>
    </row>
    <row r="393" spans="1:28" ht="12.75">
      <c r="A393" s="523"/>
      <c r="B393" s="523"/>
      <c r="C393" s="536"/>
      <c r="D393" s="336"/>
      <c r="E393" s="336"/>
      <c r="F393" s="337"/>
      <c r="G393" s="336"/>
      <c r="H393" s="336"/>
      <c r="I393" s="523"/>
      <c r="J393" s="335"/>
      <c r="K393" s="336"/>
      <c r="L393" s="336"/>
      <c r="M393" s="336"/>
      <c r="N393" s="336"/>
      <c r="O393" s="523"/>
      <c r="P393" s="523"/>
      <c r="Q393" s="523"/>
      <c r="R393" s="523"/>
      <c r="S393" s="523"/>
      <c r="T393" s="523"/>
      <c r="U393" s="523"/>
      <c r="V393" s="523"/>
      <c r="W393" s="523"/>
      <c r="X393" s="523"/>
      <c r="Y393" s="523"/>
      <c r="Z393" s="523"/>
      <c r="AA393" s="523"/>
      <c r="AB393" s="523"/>
    </row>
    <row r="394" spans="1:28" ht="12.75">
      <c r="A394" s="523"/>
      <c r="B394" s="523"/>
      <c r="C394" s="536"/>
      <c r="D394" s="336"/>
      <c r="E394" s="336"/>
      <c r="F394" s="337"/>
      <c r="G394" s="336"/>
      <c r="H394" s="336"/>
      <c r="I394" s="523"/>
      <c r="J394" s="335"/>
      <c r="K394" s="336"/>
      <c r="L394" s="336"/>
      <c r="M394" s="336"/>
      <c r="N394" s="336"/>
      <c r="O394" s="523"/>
      <c r="P394" s="523"/>
      <c r="Q394" s="523"/>
      <c r="R394" s="523"/>
      <c r="S394" s="523"/>
      <c r="T394" s="523"/>
      <c r="U394" s="523"/>
      <c r="V394" s="523"/>
      <c r="W394" s="523"/>
      <c r="X394" s="523"/>
      <c r="Y394" s="523"/>
      <c r="Z394" s="523"/>
      <c r="AA394" s="523"/>
      <c r="AB394" s="523"/>
    </row>
    <row r="395" spans="1:28" ht="12.75">
      <c r="A395" s="523"/>
      <c r="B395" s="523"/>
      <c r="C395" s="536"/>
      <c r="D395" s="336"/>
      <c r="E395" s="336"/>
      <c r="F395" s="337"/>
      <c r="G395" s="336"/>
      <c r="H395" s="336"/>
      <c r="I395" s="523"/>
      <c r="J395" s="335"/>
      <c r="K395" s="336"/>
      <c r="L395" s="336"/>
      <c r="M395" s="336"/>
      <c r="N395" s="336"/>
      <c r="O395" s="523"/>
      <c r="P395" s="523"/>
      <c r="Q395" s="523"/>
      <c r="R395" s="523"/>
      <c r="S395" s="523"/>
      <c r="T395" s="523"/>
      <c r="U395" s="523"/>
      <c r="V395" s="523"/>
      <c r="W395" s="523"/>
      <c r="X395" s="523"/>
      <c r="Y395" s="523"/>
      <c r="Z395" s="523"/>
      <c r="AA395" s="523"/>
      <c r="AB395" s="523"/>
    </row>
    <row r="396" spans="1:28" ht="12.75">
      <c r="A396" s="523"/>
      <c r="B396" s="523"/>
      <c r="C396" s="536"/>
      <c r="D396" s="336"/>
      <c r="E396" s="336"/>
      <c r="F396" s="337"/>
      <c r="G396" s="336"/>
      <c r="H396" s="336"/>
      <c r="I396" s="523"/>
      <c r="J396" s="335"/>
      <c r="K396" s="336"/>
      <c r="L396" s="336"/>
      <c r="M396" s="336"/>
      <c r="N396" s="336"/>
      <c r="O396" s="523"/>
      <c r="P396" s="523"/>
      <c r="Q396" s="523"/>
      <c r="R396" s="523"/>
      <c r="S396" s="523"/>
      <c r="T396" s="523"/>
      <c r="U396" s="523"/>
      <c r="V396" s="523"/>
      <c r="W396" s="523"/>
      <c r="X396" s="523"/>
      <c r="Y396" s="523"/>
      <c r="Z396" s="523"/>
      <c r="AA396" s="523"/>
      <c r="AB396" s="523"/>
    </row>
    <row r="397" spans="1:28" ht="12.75">
      <c r="A397" s="523"/>
      <c r="B397" s="523"/>
      <c r="C397" s="536"/>
      <c r="D397" s="336"/>
      <c r="E397" s="336"/>
      <c r="F397" s="337"/>
      <c r="G397" s="336"/>
      <c r="H397" s="336"/>
      <c r="I397" s="523"/>
      <c r="J397" s="335"/>
      <c r="K397" s="336"/>
      <c r="L397" s="336"/>
      <c r="M397" s="336"/>
      <c r="N397" s="336"/>
      <c r="O397" s="523"/>
      <c r="P397" s="523"/>
      <c r="Q397" s="523"/>
      <c r="R397" s="523"/>
      <c r="S397" s="523"/>
      <c r="T397" s="523"/>
      <c r="U397" s="523"/>
      <c r="V397" s="523"/>
      <c r="W397" s="523"/>
      <c r="X397" s="523"/>
      <c r="Y397" s="523"/>
      <c r="Z397" s="523"/>
      <c r="AA397" s="523"/>
      <c r="AB397" s="523"/>
    </row>
    <row r="398" spans="1:28" ht="12.75">
      <c r="A398" s="523"/>
      <c r="B398" s="523"/>
      <c r="C398" s="536"/>
      <c r="D398" s="336"/>
      <c r="E398" s="336"/>
      <c r="F398" s="337"/>
      <c r="G398" s="336"/>
      <c r="H398" s="336"/>
      <c r="I398" s="523"/>
      <c r="J398" s="335"/>
      <c r="K398" s="336"/>
      <c r="L398" s="336"/>
      <c r="M398" s="336"/>
      <c r="N398" s="336"/>
      <c r="O398" s="523"/>
      <c r="P398" s="523"/>
      <c r="Q398" s="523"/>
      <c r="R398" s="523"/>
      <c r="S398" s="523"/>
      <c r="T398" s="523"/>
      <c r="U398" s="523"/>
      <c r="V398" s="523"/>
      <c r="W398" s="523"/>
      <c r="X398" s="523"/>
      <c r="Y398" s="523"/>
      <c r="Z398" s="523"/>
      <c r="AA398" s="523"/>
      <c r="AB398" s="523"/>
    </row>
    <row r="399" spans="1:28" ht="12.75">
      <c r="A399" s="523"/>
      <c r="B399" s="523"/>
      <c r="C399" s="536"/>
      <c r="D399" s="336"/>
      <c r="E399" s="336"/>
      <c r="F399" s="337"/>
      <c r="G399" s="336"/>
      <c r="H399" s="336"/>
      <c r="I399" s="523"/>
      <c r="J399" s="335"/>
      <c r="K399" s="336"/>
      <c r="L399" s="336"/>
      <c r="M399" s="336"/>
      <c r="N399" s="336"/>
      <c r="O399" s="523"/>
      <c r="P399" s="523"/>
      <c r="Q399" s="523"/>
      <c r="R399" s="523"/>
      <c r="S399" s="523"/>
      <c r="T399" s="523"/>
      <c r="U399" s="523"/>
      <c r="V399" s="523"/>
      <c r="W399" s="523"/>
      <c r="X399" s="523"/>
      <c r="Y399" s="523"/>
      <c r="Z399" s="523"/>
      <c r="AA399" s="523"/>
      <c r="AB399" s="523"/>
    </row>
    <row r="400" spans="1:28" ht="12.75">
      <c r="A400" s="523"/>
      <c r="B400" s="523"/>
      <c r="C400" s="536"/>
      <c r="D400" s="336"/>
      <c r="E400" s="336"/>
      <c r="F400" s="337"/>
      <c r="G400" s="336"/>
      <c r="H400" s="336"/>
      <c r="I400" s="523"/>
      <c r="J400" s="335"/>
      <c r="K400" s="336"/>
      <c r="L400" s="336"/>
      <c r="M400" s="336"/>
      <c r="N400" s="336"/>
      <c r="O400" s="523"/>
      <c r="P400" s="523"/>
      <c r="Q400" s="523"/>
      <c r="R400" s="523"/>
      <c r="S400" s="523"/>
      <c r="T400" s="523"/>
      <c r="U400" s="523"/>
      <c r="V400" s="523"/>
      <c r="W400" s="523"/>
      <c r="X400" s="523"/>
      <c r="Y400" s="523"/>
      <c r="Z400" s="523"/>
      <c r="AA400" s="523"/>
      <c r="AB400" s="523"/>
    </row>
    <row r="401" spans="1:28" ht="12.75">
      <c r="A401" s="523"/>
      <c r="B401" s="523"/>
      <c r="C401" s="536"/>
      <c r="D401" s="336"/>
      <c r="E401" s="336"/>
      <c r="F401" s="337"/>
      <c r="G401" s="336"/>
      <c r="H401" s="336"/>
      <c r="I401" s="523"/>
      <c r="J401" s="335"/>
      <c r="K401" s="336"/>
      <c r="L401" s="336"/>
      <c r="M401" s="336"/>
      <c r="N401" s="336"/>
      <c r="O401" s="523"/>
      <c r="P401" s="523"/>
      <c r="Q401" s="523"/>
      <c r="R401" s="523"/>
      <c r="S401" s="523"/>
      <c r="T401" s="523"/>
      <c r="U401" s="523"/>
      <c r="V401" s="523"/>
      <c r="W401" s="523"/>
      <c r="X401" s="523"/>
      <c r="Y401" s="523"/>
      <c r="Z401" s="523"/>
      <c r="AA401" s="523"/>
      <c r="AB401" s="523"/>
    </row>
    <row r="402" spans="1:28" ht="12.75">
      <c r="A402" s="523"/>
      <c r="B402" s="523"/>
      <c r="C402" s="536"/>
      <c r="D402" s="336"/>
      <c r="E402" s="336"/>
      <c r="F402" s="337"/>
      <c r="G402" s="336"/>
      <c r="H402" s="336"/>
      <c r="I402" s="523"/>
      <c r="J402" s="335"/>
      <c r="K402" s="336"/>
      <c r="L402" s="336"/>
      <c r="M402" s="336"/>
      <c r="N402" s="336"/>
      <c r="O402" s="523"/>
      <c r="P402" s="523"/>
      <c r="Q402" s="523"/>
      <c r="R402" s="523"/>
      <c r="S402" s="523"/>
      <c r="T402" s="523"/>
      <c r="U402" s="523"/>
      <c r="V402" s="523"/>
      <c r="W402" s="523"/>
      <c r="X402" s="523"/>
      <c r="Y402" s="523"/>
      <c r="Z402" s="523"/>
      <c r="AA402" s="523"/>
      <c r="AB402" s="523"/>
    </row>
    <row r="403" spans="1:28" ht="12.75">
      <c r="A403" s="523"/>
      <c r="B403" s="523"/>
      <c r="C403" s="536"/>
      <c r="D403" s="336"/>
      <c r="E403" s="336"/>
      <c r="F403" s="337"/>
      <c r="G403" s="336"/>
      <c r="H403" s="336"/>
      <c r="I403" s="523"/>
      <c r="J403" s="335"/>
      <c r="K403" s="336"/>
      <c r="L403" s="336"/>
      <c r="M403" s="336"/>
      <c r="N403" s="336"/>
      <c r="O403" s="523"/>
      <c r="P403" s="523"/>
      <c r="Q403" s="523"/>
      <c r="R403" s="523"/>
      <c r="S403" s="523"/>
      <c r="T403" s="523"/>
      <c r="U403" s="523"/>
      <c r="V403" s="523"/>
      <c r="W403" s="523"/>
      <c r="X403" s="523"/>
      <c r="Y403" s="523"/>
      <c r="Z403" s="523"/>
      <c r="AA403" s="523"/>
      <c r="AB403" s="523"/>
    </row>
    <row r="404" spans="1:28" ht="12.75">
      <c r="A404" s="523"/>
      <c r="B404" s="523"/>
      <c r="C404" s="536"/>
      <c r="D404" s="336"/>
      <c r="E404" s="336"/>
      <c r="F404" s="337"/>
      <c r="G404" s="336"/>
      <c r="H404" s="336"/>
      <c r="I404" s="523"/>
      <c r="J404" s="335"/>
      <c r="K404" s="336"/>
      <c r="L404" s="336"/>
      <c r="M404" s="336"/>
      <c r="N404" s="336"/>
      <c r="O404" s="523"/>
      <c r="P404" s="523"/>
      <c r="Q404" s="523"/>
      <c r="R404" s="523"/>
      <c r="S404" s="523"/>
      <c r="T404" s="523"/>
      <c r="U404" s="523"/>
      <c r="V404" s="523"/>
      <c r="W404" s="523"/>
      <c r="X404" s="523"/>
      <c r="Y404" s="523"/>
      <c r="Z404" s="523"/>
      <c r="AA404" s="523"/>
      <c r="AB404" s="523"/>
    </row>
    <row r="405" spans="1:28" ht="12.75">
      <c r="A405" s="523"/>
      <c r="B405" s="523"/>
      <c r="C405" s="536"/>
      <c r="D405" s="336"/>
      <c r="E405" s="336"/>
      <c r="F405" s="337"/>
      <c r="G405" s="336"/>
      <c r="H405" s="336"/>
      <c r="I405" s="523"/>
      <c r="J405" s="335"/>
      <c r="K405" s="336"/>
      <c r="L405" s="336"/>
      <c r="M405" s="336"/>
      <c r="N405" s="336"/>
      <c r="O405" s="523"/>
      <c r="P405" s="523"/>
      <c r="Q405" s="523"/>
      <c r="R405" s="523"/>
      <c r="S405" s="523"/>
      <c r="T405" s="523"/>
      <c r="U405" s="523"/>
      <c r="V405" s="523"/>
      <c r="W405" s="523"/>
      <c r="X405" s="523"/>
      <c r="Y405" s="523"/>
      <c r="Z405" s="523"/>
      <c r="AA405" s="523"/>
      <c r="AB405" s="523"/>
    </row>
    <row r="406" spans="1:28" ht="12.75">
      <c r="A406" s="523"/>
      <c r="B406" s="523"/>
      <c r="C406" s="536"/>
      <c r="D406" s="336"/>
      <c r="E406" s="336"/>
      <c r="F406" s="337"/>
      <c r="G406" s="336"/>
      <c r="H406" s="336"/>
      <c r="I406" s="523"/>
      <c r="J406" s="335"/>
      <c r="K406" s="336"/>
      <c r="L406" s="336"/>
      <c r="M406" s="336"/>
      <c r="N406" s="336"/>
      <c r="O406" s="523"/>
      <c r="P406" s="523"/>
      <c r="Q406" s="523"/>
      <c r="R406" s="523"/>
      <c r="S406" s="523"/>
      <c r="T406" s="523"/>
      <c r="U406" s="523"/>
      <c r="V406" s="523"/>
      <c r="W406" s="523"/>
      <c r="X406" s="523"/>
      <c r="Y406" s="523"/>
      <c r="Z406" s="523"/>
      <c r="AA406" s="523"/>
      <c r="AB406" s="523"/>
    </row>
    <row r="407" spans="1:28" ht="12.75">
      <c r="A407" s="523"/>
      <c r="B407" s="523"/>
      <c r="C407" s="536"/>
      <c r="D407" s="336"/>
      <c r="E407" s="336"/>
      <c r="F407" s="337"/>
      <c r="G407" s="336"/>
      <c r="H407" s="336"/>
      <c r="I407" s="523"/>
      <c r="J407" s="335"/>
      <c r="K407" s="336"/>
      <c r="L407" s="336"/>
      <c r="M407" s="336"/>
      <c r="N407" s="336"/>
      <c r="O407" s="523"/>
      <c r="P407" s="523"/>
      <c r="Q407" s="523"/>
      <c r="R407" s="523"/>
      <c r="S407" s="523"/>
      <c r="T407" s="523"/>
      <c r="U407" s="523"/>
      <c r="V407" s="523"/>
      <c r="W407" s="523"/>
      <c r="X407" s="523"/>
      <c r="Y407" s="523"/>
      <c r="Z407" s="523"/>
      <c r="AA407" s="523"/>
      <c r="AB407" s="523"/>
    </row>
    <row r="408" spans="1:28" ht="12.75">
      <c r="A408" s="523"/>
      <c r="B408" s="523"/>
      <c r="C408" s="536"/>
      <c r="D408" s="336"/>
      <c r="E408" s="336"/>
      <c r="F408" s="337"/>
      <c r="G408" s="336"/>
      <c r="H408" s="336"/>
      <c r="I408" s="523"/>
      <c r="J408" s="335"/>
      <c r="K408" s="336"/>
      <c r="L408" s="336"/>
      <c r="M408" s="336"/>
      <c r="N408" s="336"/>
      <c r="O408" s="523"/>
      <c r="P408" s="523"/>
      <c r="Q408" s="523"/>
      <c r="R408" s="523"/>
      <c r="S408" s="523"/>
      <c r="T408" s="523"/>
      <c r="U408" s="523"/>
      <c r="V408" s="523"/>
      <c r="W408" s="523"/>
      <c r="X408" s="523"/>
      <c r="Y408" s="523"/>
      <c r="Z408" s="523"/>
      <c r="AA408" s="523"/>
      <c r="AB408" s="523"/>
    </row>
    <row r="409" spans="1:28" ht="12.75">
      <c r="A409" s="523"/>
      <c r="B409" s="523"/>
      <c r="C409" s="536"/>
      <c r="D409" s="336"/>
      <c r="E409" s="336"/>
      <c r="F409" s="337"/>
      <c r="G409" s="336"/>
      <c r="H409" s="336"/>
      <c r="I409" s="523"/>
      <c r="J409" s="335"/>
      <c r="K409" s="336"/>
      <c r="L409" s="336"/>
      <c r="M409" s="336"/>
      <c r="N409" s="336"/>
      <c r="O409" s="523"/>
      <c r="P409" s="523"/>
      <c r="Q409" s="523"/>
      <c r="R409" s="523"/>
      <c r="S409" s="523"/>
      <c r="T409" s="523"/>
      <c r="U409" s="523"/>
      <c r="V409" s="523"/>
      <c r="W409" s="523"/>
      <c r="X409" s="523"/>
      <c r="Y409" s="523"/>
      <c r="Z409" s="523"/>
      <c r="AA409" s="523"/>
      <c r="AB409" s="523"/>
    </row>
    <row r="410" spans="1:28" ht="12.75">
      <c r="A410" s="523"/>
      <c r="B410" s="523"/>
      <c r="C410" s="536"/>
      <c r="D410" s="336"/>
      <c r="E410" s="336"/>
      <c r="F410" s="337"/>
      <c r="G410" s="336"/>
      <c r="H410" s="336"/>
      <c r="I410" s="523"/>
      <c r="J410" s="335"/>
      <c r="K410" s="336"/>
      <c r="L410" s="336"/>
      <c r="M410" s="336"/>
      <c r="N410" s="336"/>
      <c r="O410" s="523"/>
      <c r="P410" s="523"/>
      <c r="Q410" s="523"/>
      <c r="R410" s="523"/>
      <c r="S410" s="523"/>
      <c r="T410" s="523"/>
      <c r="U410" s="523"/>
      <c r="V410" s="523"/>
      <c r="W410" s="523"/>
      <c r="X410" s="523"/>
      <c r="Y410" s="523"/>
      <c r="Z410" s="523"/>
      <c r="AA410" s="523"/>
      <c r="AB410" s="523"/>
    </row>
    <row r="411" spans="1:28" ht="12.75">
      <c r="A411" s="523"/>
      <c r="B411" s="523"/>
      <c r="C411" s="536"/>
      <c r="D411" s="336"/>
      <c r="E411" s="336"/>
      <c r="F411" s="337"/>
      <c r="G411" s="336"/>
      <c r="H411" s="336"/>
      <c r="I411" s="523"/>
      <c r="J411" s="335"/>
      <c r="K411" s="336"/>
      <c r="L411" s="336"/>
      <c r="M411" s="336"/>
      <c r="N411" s="336"/>
      <c r="O411" s="523"/>
      <c r="P411" s="523"/>
      <c r="Q411" s="523"/>
      <c r="R411" s="523"/>
      <c r="S411" s="523"/>
      <c r="T411" s="523"/>
      <c r="U411" s="523"/>
      <c r="V411" s="523"/>
      <c r="W411" s="523"/>
      <c r="X411" s="523"/>
      <c r="Y411" s="523"/>
      <c r="Z411" s="523"/>
      <c r="AA411" s="523"/>
      <c r="AB411" s="523"/>
    </row>
    <row r="412" spans="1:28" ht="12.75">
      <c r="A412" s="523"/>
      <c r="B412" s="523"/>
      <c r="C412" s="536"/>
      <c r="D412" s="336"/>
      <c r="E412" s="336"/>
      <c r="F412" s="337"/>
      <c r="G412" s="336"/>
      <c r="H412" s="336"/>
      <c r="I412" s="523"/>
      <c r="J412" s="335"/>
      <c r="K412" s="336"/>
      <c r="L412" s="336"/>
      <c r="M412" s="336"/>
      <c r="N412" s="336"/>
      <c r="O412" s="523"/>
      <c r="P412" s="523"/>
      <c r="Q412" s="523"/>
      <c r="R412" s="523"/>
      <c r="S412" s="523"/>
      <c r="T412" s="523"/>
      <c r="U412" s="523"/>
      <c r="V412" s="523"/>
      <c r="W412" s="523"/>
      <c r="X412" s="523"/>
      <c r="Y412" s="523"/>
      <c r="Z412" s="523"/>
      <c r="AA412" s="523"/>
      <c r="AB412" s="523"/>
    </row>
    <row r="413" spans="1:28" ht="12.75">
      <c r="A413" s="523"/>
      <c r="B413" s="523"/>
      <c r="C413" s="536"/>
      <c r="D413" s="336"/>
      <c r="E413" s="336"/>
      <c r="F413" s="337"/>
      <c r="G413" s="336"/>
      <c r="H413" s="336"/>
      <c r="I413" s="523"/>
      <c r="J413" s="335"/>
      <c r="K413" s="336"/>
      <c r="L413" s="336"/>
      <c r="M413" s="336"/>
      <c r="N413" s="336"/>
      <c r="O413" s="523"/>
      <c r="P413" s="523"/>
      <c r="Q413" s="523"/>
      <c r="R413" s="523"/>
      <c r="S413" s="523"/>
      <c r="T413" s="523"/>
      <c r="U413" s="523"/>
      <c r="V413" s="523"/>
      <c r="W413" s="523"/>
      <c r="X413" s="523"/>
      <c r="Y413" s="523"/>
      <c r="Z413" s="523"/>
      <c r="AA413" s="523"/>
      <c r="AB413" s="523"/>
    </row>
    <row r="414" spans="1:28" ht="12.75">
      <c r="A414" s="523"/>
      <c r="B414" s="523"/>
      <c r="C414" s="536"/>
      <c r="D414" s="336"/>
      <c r="E414" s="336"/>
      <c r="F414" s="337"/>
      <c r="G414" s="336"/>
      <c r="H414" s="336"/>
      <c r="I414" s="523"/>
      <c r="J414" s="335"/>
      <c r="K414" s="336"/>
      <c r="L414" s="336"/>
      <c r="M414" s="336"/>
      <c r="N414" s="336"/>
      <c r="O414" s="523"/>
      <c r="P414" s="523"/>
      <c r="Q414" s="523"/>
      <c r="R414" s="523"/>
      <c r="S414" s="523"/>
      <c r="T414" s="523"/>
      <c r="U414" s="523"/>
      <c r="V414" s="523"/>
      <c r="W414" s="523"/>
      <c r="X414" s="523"/>
      <c r="Y414" s="523"/>
      <c r="Z414" s="523"/>
      <c r="AA414" s="523"/>
      <c r="AB414" s="523"/>
    </row>
    <row r="415" spans="1:28" ht="12.75">
      <c r="A415" s="523"/>
      <c r="B415" s="523"/>
      <c r="C415" s="536"/>
      <c r="D415" s="336"/>
      <c r="E415" s="336"/>
      <c r="F415" s="337"/>
      <c r="G415" s="336"/>
      <c r="H415" s="336"/>
      <c r="I415" s="523"/>
      <c r="J415" s="335"/>
      <c r="K415" s="336"/>
      <c r="L415" s="336"/>
      <c r="M415" s="336"/>
      <c r="N415" s="336"/>
      <c r="O415" s="523"/>
      <c r="P415" s="523"/>
      <c r="Q415" s="523"/>
      <c r="R415" s="523"/>
      <c r="S415" s="523"/>
      <c r="T415" s="523"/>
      <c r="U415" s="523"/>
      <c r="V415" s="523"/>
      <c r="W415" s="523"/>
      <c r="X415" s="523"/>
      <c r="Y415" s="523"/>
      <c r="Z415" s="523"/>
      <c r="AA415" s="523"/>
      <c r="AB415" s="523"/>
    </row>
    <row r="416" spans="1:28" ht="12.75">
      <c r="A416" s="523"/>
      <c r="B416" s="523"/>
      <c r="C416" s="536"/>
      <c r="D416" s="336"/>
      <c r="E416" s="336"/>
      <c r="F416" s="337"/>
      <c r="G416" s="336"/>
      <c r="H416" s="336"/>
      <c r="I416" s="523"/>
      <c r="J416" s="335"/>
      <c r="K416" s="336"/>
      <c r="L416" s="336"/>
      <c r="M416" s="336"/>
      <c r="N416" s="336"/>
      <c r="O416" s="523"/>
      <c r="P416" s="523"/>
      <c r="Q416" s="523"/>
      <c r="R416" s="523"/>
      <c r="S416" s="523"/>
      <c r="T416" s="523"/>
      <c r="U416" s="523"/>
      <c r="V416" s="523"/>
      <c r="W416" s="523"/>
      <c r="X416" s="523"/>
      <c r="Y416" s="523"/>
      <c r="Z416" s="523"/>
      <c r="AA416" s="523"/>
      <c r="AB416" s="523"/>
    </row>
    <row r="417" spans="1:28" ht="12.75">
      <c r="A417" s="523"/>
      <c r="B417" s="523"/>
      <c r="C417" s="536"/>
      <c r="D417" s="336"/>
      <c r="E417" s="336"/>
      <c r="F417" s="337"/>
      <c r="G417" s="336"/>
      <c r="H417" s="336"/>
      <c r="I417" s="523"/>
      <c r="J417" s="335"/>
      <c r="K417" s="336"/>
      <c r="L417" s="336"/>
      <c r="M417" s="336"/>
      <c r="N417" s="336"/>
      <c r="O417" s="523"/>
      <c r="P417" s="523"/>
      <c r="Q417" s="523"/>
      <c r="R417" s="523"/>
      <c r="S417" s="523"/>
      <c r="T417" s="523"/>
      <c r="U417" s="523"/>
      <c r="V417" s="523"/>
      <c r="W417" s="523"/>
      <c r="X417" s="523"/>
      <c r="Y417" s="523"/>
      <c r="Z417" s="523"/>
      <c r="AA417" s="523"/>
      <c r="AB417" s="523"/>
    </row>
    <row r="418" spans="1:28" ht="12.75">
      <c r="A418" s="523"/>
      <c r="B418" s="523"/>
      <c r="C418" s="536"/>
      <c r="D418" s="336"/>
      <c r="E418" s="336"/>
      <c r="F418" s="337"/>
      <c r="G418" s="336"/>
      <c r="H418" s="336"/>
      <c r="I418" s="523"/>
      <c r="J418" s="335"/>
      <c r="K418" s="336"/>
      <c r="L418" s="336"/>
      <c r="M418" s="336"/>
      <c r="N418" s="336"/>
      <c r="O418" s="523"/>
      <c r="P418" s="523"/>
      <c r="Q418" s="523"/>
      <c r="R418" s="523"/>
      <c r="S418" s="523"/>
      <c r="T418" s="523"/>
      <c r="U418" s="523"/>
      <c r="V418" s="523"/>
      <c r="W418" s="523"/>
      <c r="X418" s="523"/>
      <c r="Y418" s="523"/>
      <c r="Z418" s="523"/>
      <c r="AA418" s="523"/>
      <c r="AB418" s="523"/>
    </row>
    <row r="419" spans="1:28" ht="12.75">
      <c r="A419" s="523"/>
      <c r="B419" s="523"/>
      <c r="C419" s="536"/>
      <c r="D419" s="336"/>
      <c r="E419" s="336"/>
      <c r="F419" s="337"/>
      <c r="G419" s="336"/>
      <c r="H419" s="336"/>
      <c r="I419" s="523"/>
      <c r="J419" s="335"/>
      <c r="K419" s="336"/>
      <c r="L419" s="336"/>
      <c r="M419" s="336"/>
      <c r="N419" s="336"/>
      <c r="O419" s="523"/>
      <c r="P419" s="523"/>
      <c r="Q419" s="523"/>
      <c r="R419" s="523"/>
      <c r="S419" s="523"/>
      <c r="T419" s="523"/>
      <c r="U419" s="523"/>
      <c r="V419" s="523"/>
      <c r="W419" s="523"/>
      <c r="X419" s="523"/>
      <c r="Y419" s="523"/>
      <c r="Z419" s="523"/>
      <c r="AA419" s="523"/>
      <c r="AB419" s="523"/>
    </row>
    <row r="420" spans="1:28" ht="12.75">
      <c r="A420" s="523"/>
      <c r="B420" s="523"/>
      <c r="C420" s="536"/>
      <c r="D420" s="336"/>
      <c r="E420" s="336"/>
      <c r="F420" s="337"/>
      <c r="G420" s="336"/>
      <c r="H420" s="336"/>
      <c r="I420" s="523"/>
      <c r="J420" s="335"/>
      <c r="K420" s="336"/>
      <c r="L420" s="336"/>
      <c r="M420" s="336"/>
      <c r="N420" s="336"/>
      <c r="O420" s="523"/>
      <c r="P420" s="523"/>
      <c r="Q420" s="523"/>
      <c r="R420" s="523"/>
      <c r="S420" s="523"/>
      <c r="T420" s="523"/>
      <c r="U420" s="523"/>
      <c r="V420" s="523"/>
      <c r="W420" s="523"/>
      <c r="X420" s="523"/>
      <c r="Y420" s="523"/>
      <c r="Z420" s="523"/>
      <c r="AA420" s="523"/>
      <c r="AB420" s="523"/>
    </row>
    <row r="421" spans="1:28" ht="12.75">
      <c r="A421" s="523"/>
      <c r="B421" s="523"/>
      <c r="C421" s="536"/>
      <c r="D421" s="336"/>
      <c r="E421" s="336"/>
      <c r="F421" s="337"/>
      <c r="G421" s="336"/>
      <c r="H421" s="336"/>
      <c r="I421" s="523"/>
      <c r="J421" s="335"/>
      <c r="K421" s="336"/>
      <c r="L421" s="336"/>
      <c r="M421" s="336"/>
      <c r="N421" s="336"/>
      <c r="O421" s="523"/>
      <c r="P421" s="523"/>
      <c r="Q421" s="523"/>
      <c r="R421" s="523"/>
      <c r="S421" s="523"/>
      <c r="T421" s="523"/>
      <c r="U421" s="523"/>
      <c r="V421" s="523"/>
      <c r="W421" s="523"/>
      <c r="X421" s="523"/>
      <c r="Y421" s="523"/>
      <c r="Z421" s="523"/>
      <c r="AA421" s="523"/>
      <c r="AB421" s="523"/>
    </row>
    <row r="422" spans="1:28" ht="12.75">
      <c r="A422" s="523"/>
      <c r="B422" s="523"/>
      <c r="C422" s="536"/>
      <c r="D422" s="336"/>
      <c r="E422" s="336"/>
      <c r="F422" s="337"/>
      <c r="G422" s="336"/>
      <c r="H422" s="336"/>
      <c r="I422" s="523"/>
      <c r="J422" s="335"/>
      <c r="K422" s="336"/>
      <c r="L422" s="336"/>
      <c r="M422" s="336"/>
      <c r="N422" s="336"/>
      <c r="O422" s="523"/>
      <c r="P422" s="523"/>
      <c r="Q422" s="523"/>
      <c r="R422" s="523"/>
      <c r="S422" s="523"/>
      <c r="T422" s="523"/>
      <c r="U422" s="523"/>
      <c r="V422" s="523"/>
      <c r="W422" s="523"/>
      <c r="X422" s="523"/>
      <c r="Y422" s="523"/>
      <c r="Z422" s="523"/>
      <c r="AA422" s="523"/>
      <c r="AB422" s="523"/>
    </row>
    <row r="423" spans="1:28" ht="12.75">
      <c r="A423" s="523"/>
      <c r="B423" s="523"/>
      <c r="C423" s="536"/>
      <c r="D423" s="336"/>
      <c r="E423" s="336"/>
      <c r="F423" s="337"/>
      <c r="G423" s="336"/>
      <c r="H423" s="336"/>
      <c r="I423" s="523"/>
      <c r="J423" s="335"/>
      <c r="K423" s="336"/>
      <c r="L423" s="336"/>
      <c r="M423" s="336"/>
      <c r="N423" s="336"/>
      <c r="O423" s="523"/>
      <c r="P423" s="523"/>
      <c r="Q423" s="523"/>
      <c r="R423" s="523"/>
      <c r="S423" s="523"/>
      <c r="T423" s="523"/>
      <c r="U423" s="523"/>
      <c r="V423" s="523"/>
      <c r="W423" s="523"/>
      <c r="X423" s="523"/>
      <c r="Y423" s="523"/>
      <c r="Z423" s="523"/>
      <c r="AA423" s="523"/>
      <c r="AB423" s="523"/>
    </row>
    <row r="424" spans="1:28" ht="12.75">
      <c r="A424" s="523"/>
      <c r="B424" s="523"/>
      <c r="C424" s="536"/>
      <c r="D424" s="336"/>
      <c r="E424" s="336"/>
      <c r="F424" s="337"/>
      <c r="G424" s="336"/>
      <c r="H424" s="336"/>
      <c r="I424" s="523"/>
      <c r="J424" s="335"/>
      <c r="K424" s="336"/>
      <c r="L424" s="336"/>
      <c r="M424" s="336"/>
      <c r="N424" s="336"/>
      <c r="O424" s="523"/>
      <c r="P424" s="523"/>
      <c r="Q424" s="523"/>
      <c r="R424" s="523"/>
      <c r="S424" s="523"/>
      <c r="T424" s="523"/>
      <c r="U424" s="523"/>
      <c r="V424" s="523"/>
      <c r="W424" s="523"/>
      <c r="X424" s="523"/>
      <c r="Y424" s="523"/>
      <c r="Z424" s="523"/>
      <c r="AA424" s="523"/>
      <c r="AB424" s="523"/>
    </row>
    <row r="425" spans="1:28" ht="12.75">
      <c r="A425" s="523"/>
      <c r="B425" s="523"/>
      <c r="C425" s="536"/>
      <c r="D425" s="336"/>
      <c r="E425" s="336"/>
      <c r="F425" s="337"/>
      <c r="G425" s="336"/>
      <c r="H425" s="336"/>
      <c r="I425" s="523"/>
      <c r="J425" s="335"/>
      <c r="K425" s="336"/>
      <c r="L425" s="336"/>
      <c r="M425" s="336"/>
      <c r="N425" s="336"/>
      <c r="O425" s="523"/>
      <c r="P425" s="523"/>
      <c r="Q425" s="523"/>
      <c r="R425" s="523"/>
      <c r="S425" s="523"/>
      <c r="T425" s="523"/>
      <c r="U425" s="523"/>
      <c r="V425" s="523"/>
      <c r="W425" s="523"/>
      <c r="X425" s="523"/>
      <c r="Y425" s="523"/>
      <c r="Z425" s="523"/>
      <c r="AA425" s="523"/>
      <c r="AB425" s="523"/>
    </row>
    <row r="426" spans="1:28" ht="12.75">
      <c r="A426" s="523"/>
      <c r="B426" s="523"/>
      <c r="C426" s="536"/>
      <c r="D426" s="336"/>
      <c r="E426" s="336"/>
      <c r="F426" s="337"/>
      <c r="G426" s="336"/>
      <c r="H426" s="336"/>
      <c r="I426" s="523"/>
      <c r="J426" s="335"/>
      <c r="K426" s="336"/>
      <c r="L426" s="336"/>
      <c r="M426" s="336"/>
      <c r="N426" s="336"/>
      <c r="O426" s="523"/>
      <c r="P426" s="523"/>
      <c r="Q426" s="523"/>
      <c r="R426" s="523"/>
      <c r="S426" s="523"/>
      <c r="T426" s="523"/>
      <c r="U426" s="523"/>
      <c r="V426" s="523"/>
      <c r="W426" s="523"/>
      <c r="X426" s="523"/>
      <c r="Y426" s="523"/>
      <c r="Z426" s="523"/>
      <c r="AA426" s="523"/>
      <c r="AB426" s="523"/>
    </row>
    <row r="427" spans="1:28" ht="12.75">
      <c r="A427" s="523"/>
      <c r="B427" s="523"/>
      <c r="C427" s="536"/>
      <c r="D427" s="336"/>
      <c r="E427" s="336"/>
      <c r="F427" s="337"/>
      <c r="G427" s="336"/>
      <c r="H427" s="336"/>
      <c r="I427" s="523"/>
      <c r="J427" s="335"/>
      <c r="K427" s="336"/>
      <c r="L427" s="336"/>
      <c r="M427" s="336"/>
      <c r="N427" s="336"/>
      <c r="O427" s="523"/>
      <c r="P427" s="523"/>
      <c r="Q427" s="523"/>
      <c r="R427" s="523"/>
      <c r="S427" s="523"/>
      <c r="T427" s="523"/>
      <c r="U427" s="523"/>
      <c r="V427" s="523"/>
      <c r="W427" s="523"/>
      <c r="X427" s="523"/>
      <c r="Y427" s="523"/>
      <c r="Z427" s="523"/>
      <c r="AA427" s="523"/>
      <c r="AB427" s="523"/>
    </row>
    <row r="428" spans="1:28" ht="12.75">
      <c r="A428" s="523"/>
      <c r="B428" s="523"/>
      <c r="C428" s="536"/>
      <c r="D428" s="336"/>
      <c r="E428" s="336"/>
      <c r="F428" s="337"/>
      <c r="G428" s="336"/>
      <c r="H428" s="336"/>
      <c r="I428" s="523"/>
      <c r="J428" s="335"/>
      <c r="K428" s="336"/>
      <c r="L428" s="336"/>
      <c r="M428" s="336"/>
      <c r="N428" s="336"/>
      <c r="O428" s="523"/>
      <c r="P428" s="523"/>
      <c r="Q428" s="523"/>
      <c r="R428" s="523"/>
      <c r="S428" s="523"/>
      <c r="T428" s="523"/>
      <c r="U428" s="523"/>
      <c r="V428" s="523"/>
      <c r="W428" s="523"/>
      <c r="X428" s="523"/>
      <c r="Y428" s="523"/>
      <c r="Z428" s="523"/>
      <c r="AA428" s="523"/>
      <c r="AB428" s="523"/>
    </row>
    <row r="429" spans="1:28" ht="12.75">
      <c r="A429" s="523"/>
      <c r="B429" s="523"/>
      <c r="C429" s="536"/>
      <c r="D429" s="336"/>
      <c r="E429" s="336"/>
      <c r="F429" s="337"/>
      <c r="G429" s="336"/>
      <c r="H429" s="336"/>
      <c r="I429" s="523"/>
      <c r="J429" s="335"/>
      <c r="K429" s="336"/>
      <c r="L429" s="336"/>
      <c r="M429" s="336"/>
      <c r="N429" s="336"/>
      <c r="O429" s="523"/>
      <c r="P429" s="523"/>
      <c r="Q429" s="523"/>
      <c r="R429" s="523"/>
      <c r="S429" s="523"/>
      <c r="T429" s="523"/>
      <c r="U429" s="523"/>
      <c r="V429" s="523"/>
      <c r="W429" s="523"/>
      <c r="X429" s="523"/>
      <c r="Y429" s="523"/>
      <c r="Z429" s="523"/>
      <c r="AA429" s="523"/>
      <c r="AB429" s="523"/>
    </row>
    <row r="430" spans="1:28" ht="12.75">
      <c r="A430" s="523"/>
      <c r="B430" s="523"/>
      <c r="C430" s="536"/>
      <c r="D430" s="336"/>
      <c r="E430" s="336"/>
      <c r="F430" s="337"/>
      <c r="G430" s="336"/>
      <c r="H430" s="336"/>
      <c r="I430" s="523"/>
      <c r="J430" s="335"/>
      <c r="K430" s="336"/>
      <c r="L430" s="336"/>
      <c r="M430" s="336"/>
      <c r="N430" s="336"/>
      <c r="O430" s="523"/>
      <c r="P430" s="523"/>
      <c r="Q430" s="523"/>
      <c r="R430" s="523"/>
      <c r="S430" s="523"/>
      <c r="T430" s="523"/>
      <c r="U430" s="523"/>
      <c r="V430" s="523"/>
      <c r="W430" s="523"/>
      <c r="X430" s="523"/>
      <c r="Y430" s="523"/>
      <c r="Z430" s="523"/>
      <c r="AA430" s="523"/>
      <c r="AB430" s="523"/>
    </row>
    <row r="431" spans="1:28" ht="12.75">
      <c r="A431" s="523"/>
      <c r="B431" s="523"/>
      <c r="C431" s="536"/>
      <c r="D431" s="336"/>
      <c r="E431" s="336"/>
      <c r="F431" s="337"/>
      <c r="G431" s="336"/>
      <c r="H431" s="336"/>
      <c r="I431" s="523"/>
      <c r="J431" s="335"/>
      <c r="K431" s="336"/>
      <c r="L431" s="336"/>
      <c r="M431" s="336"/>
      <c r="N431" s="336"/>
      <c r="O431" s="523"/>
      <c r="P431" s="523"/>
      <c r="Q431" s="523"/>
      <c r="R431" s="523"/>
      <c r="S431" s="523"/>
      <c r="T431" s="523"/>
      <c r="U431" s="523"/>
      <c r="V431" s="523"/>
      <c r="W431" s="523"/>
      <c r="X431" s="523"/>
      <c r="Y431" s="523"/>
      <c r="Z431" s="523"/>
      <c r="AA431" s="523"/>
      <c r="AB431" s="523"/>
    </row>
    <row r="432" spans="1:28" ht="12.75">
      <c r="A432" s="523"/>
      <c r="B432" s="523"/>
      <c r="C432" s="536"/>
      <c r="D432" s="336"/>
      <c r="E432" s="336"/>
      <c r="F432" s="337"/>
      <c r="G432" s="336"/>
      <c r="H432" s="336"/>
      <c r="I432" s="523"/>
      <c r="J432" s="335"/>
      <c r="K432" s="336"/>
      <c r="L432" s="336"/>
      <c r="M432" s="336"/>
      <c r="N432" s="336"/>
      <c r="O432" s="523"/>
      <c r="P432" s="523"/>
      <c r="Q432" s="523"/>
      <c r="R432" s="523"/>
      <c r="S432" s="523"/>
      <c r="T432" s="523"/>
      <c r="U432" s="523"/>
      <c r="V432" s="523"/>
      <c r="W432" s="523"/>
      <c r="X432" s="523"/>
      <c r="Y432" s="523"/>
      <c r="Z432" s="523"/>
      <c r="AA432" s="523"/>
      <c r="AB432" s="523"/>
    </row>
    <row r="433" spans="1:28" ht="12.75">
      <c r="A433" s="523"/>
      <c r="B433" s="523"/>
      <c r="C433" s="536"/>
      <c r="D433" s="336"/>
      <c r="E433" s="336"/>
      <c r="F433" s="337"/>
      <c r="G433" s="336"/>
      <c r="H433" s="336"/>
      <c r="I433" s="523"/>
      <c r="J433" s="335"/>
      <c r="K433" s="336"/>
      <c r="L433" s="336"/>
      <c r="M433" s="336"/>
      <c r="N433" s="336"/>
      <c r="O433" s="523"/>
      <c r="P433" s="523"/>
      <c r="Q433" s="523"/>
      <c r="R433" s="523"/>
      <c r="S433" s="523"/>
      <c r="T433" s="523"/>
      <c r="U433" s="523"/>
      <c r="V433" s="523"/>
      <c r="W433" s="523"/>
      <c r="X433" s="523"/>
      <c r="Y433" s="523"/>
      <c r="Z433" s="523"/>
      <c r="AA433" s="523"/>
      <c r="AB433" s="523"/>
    </row>
    <row r="434" spans="1:28" ht="12.75">
      <c r="A434" s="523"/>
      <c r="B434" s="523"/>
      <c r="C434" s="536"/>
      <c r="D434" s="336"/>
      <c r="E434" s="336"/>
      <c r="F434" s="337"/>
      <c r="G434" s="336"/>
      <c r="H434" s="336"/>
      <c r="I434" s="523"/>
      <c r="J434" s="335"/>
      <c r="K434" s="336"/>
      <c r="L434" s="336"/>
      <c r="M434" s="336"/>
      <c r="N434" s="336"/>
      <c r="O434" s="523"/>
      <c r="P434" s="523"/>
      <c r="Q434" s="523"/>
      <c r="R434" s="523"/>
      <c r="S434" s="523"/>
      <c r="T434" s="523"/>
      <c r="U434" s="523"/>
      <c r="V434" s="523"/>
      <c r="W434" s="523"/>
      <c r="X434" s="523"/>
      <c r="Y434" s="523"/>
      <c r="Z434" s="523"/>
      <c r="AA434" s="523"/>
      <c r="AB434" s="523"/>
    </row>
    <row r="435" spans="1:28" ht="12.75">
      <c r="A435" s="523"/>
      <c r="B435" s="523"/>
      <c r="C435" s="536"/>
      <c r="D435" s="336"/>
      <c r="E435" s="336"/>
      <c r="F435" s="337"/>
      <c r="G435" s="336"/>
      <c r="H435" s="336"/>
      <c r="I435" s="523"/>
      <c r="J435" s="335"/>
      <c r="K435" s="336"/>
      <c r="L435" s="336"/>
      <c r="M435" s="336"/>
      <c r="N435" s="336"/>
      <c r="O435" s="523"/>
      <c r="P435" s="523"/>
      <c r="Q435" s="523"/>
      <c r="R435" s="523"/>
      <c r="S435" s="523"/>
      <c r="T435" s="523"/>
      <c r="U435" s="523"/>
      <c r="V435" s="523"/>
      <c r="W435" s="523"/>
      <c r="X435" s="523"/>
      <c r="Y435" s="523"/>
      <c r="Z435" s="523"/>
      <c r="AA435" s="523"/>
      <c r="AB435" s="523"/>
    </row>
    <row r="436" spans="1:28" ht="12.75">
      <c r="A436" s="523"/>
      <c r="B436" s="523"/>
      <c r="C436" s="536"/>
      <c r="D436" s="336"/>
      <c r="E436" s="336"/>
      <c r="F436" s="337"/>
      <c r="G436" s="336"/>
      <c r="H436" s="336"/>
      <c r="I436" s="523"/>
      <c r="J436" s="335"/>
      <c r="K436" s="336"/>
      <c r="L436" s="336"/>
      <c r="M436" s="336"/>
      <c r="N436" s="336"/>
      <c r="O436" s="523"/>
      <c r="P436" s="523"/>
      <c r="Q436" s="523"/>
      <c r="R436" s="523"/>
      <c r="S436" s="523"/>
      <c r="T436" s="523"/>
      <c r="U436" s="523"/>
      <c r="V436" s="523"/>
      <c r="W436" s="523"/>
      <c r="X436" s="523"/>
      <c r="Y436" s="523"/>
      <c r="Z436" s="523"/>
      <c r="AA436" s="523"/>
      <c r="AB436" s="523"/>
    </row>
    <row r="437" spans="1:28" ht="12.75">
      <c r="A437" s="523"/>
      <c r="B437" s="523"/>
      <c r="C437" s="536"/>
      <c r="D437" s="336"/>
      <c r="E437" s="336"/>
      <c r="F437" s="337"/>
      <c r="G437" s="336"/>
      <c r="H437" s="336"/>
      <c r="I437" s="523"/>
      <c r="J437" s="335"/>
      <c r="K437" s="336"/>
      <c r="L437" s="336"/>
      <c r="M437" s="336"/>
      <c r="N437" s="336"/>
      <c r="O437" s="523"/>
      <c r="P437" s="523"/>
      <c r="Q437" s="523"/>
      <c r="R437" s="523"/>
      <c r="S437" s="523"/>
      <c r="T437" s="523"/>
      <c r="U437" s="523"/>
      <c r="V437" s="523"/>
      <c r="W437" s="523"/>
      <c r="X437" s="523"/>
      <c r="Y437" s="523"/>
      <c r="Z437" s="523"/>
      <c r="AA437" s="523"/>
      <c r="AB437" s="523"/>
    </row>
    <row r="438" spans="1:28" ht="12.75">
      <c r="A438" s="523"/>
      <c r="B438" s="523"/>
      <c r="C438" s="536"/>
      <c r="D438" s="336"/>
      <c r="E438" s="336"/>
      <c r="F438" s="337"/>
      <c r="G438" s="336"/>
      <c r="H438" s="336"/>
      <c r="I438" s="523"/>
      <c r="J438" s="335"/>
      <c r="K438" s="336"/>
      <c r="L438" s="336"/>
      <c r="M438" s="336"/>
      <c r="N438" s="336"/>
      <c r="O438" s="523"/>
      <c r="P438" s="523"/>
      <c r="Q438" s="523"/>
      <c r="R438" s="523"/>
      <c r="S438" s="523"/>
      <c r="T438" s="523"/>
      <c r="U438" s="523"/>
      <c r="V438" s="523"/>
      <c r="W438" s="523"/>
      <c r="X438" s="523"/>
      <c r="Y438" s="523"/>
      <c r="Z438" s="523"/>
      <c r="AA438" s="523"/>
      <c r="AB438" s="523"/>
    </row>
    <row r="439" spans="1:28" ht="12.75">
      <c r="A439" s="523"/>
      <c r="B439" s="523"/>
      <c r="C439" s="536"/>
      <c r="D439" s="336"/>
      <c r="E439" s="336"/>
      <c r="F439" s="337"/>
      <c r="G439" s="336"/>
      <c r="H439" s="336"/>
      <c r="I439" s="523"/>
      <c r="J439" s="335"/>
      <c r="K439" s="336"/>
      <c r="L439" s="336"/>
      <c r="M439" s="336"/>
      <c r="N439" s="336"/>
      <c r="O439" s="523"/>
      <c r="P439" s="523"/>
      <c r="Q439" s="523"/>
      <c r="R439" s="523"/>
      <c r="S439" s="523"/>
      <c r="T439" s="523"/>
      <c r="U439" s="523"/>
      <c r="V439" s="523"/>
      <c r="W439" s="523"/>
      <c r="X439" s="523"/>
      <c r="Y439" s="523"/>
      <c r="Z439" s="523"/>
      <c r="AA439" s="523"/>
      <c r="AB439" s="523"/>
    </row>
    <row r="440" spans="1:28" ht="12.75">
      <c r="A440" s="523"/>
      <c r="B440" s="523"/>
      <c r="C440" s="536"/>
      <c r="D440" s="336"/>
      <c r="E440" s="336"/>
      <c r="F440" s="337"/>
      <c r="G440" s="336"/>
      <c r="H440" s="336"/>
      <c r="I440" s="523"/>
      <c r="J440" s="335"/>
      <c r="K440" s="336"/>
      <c r="L440" s="336"/>
      <c r="M440" s="336"/>
      <c r="N440" s="336"/>
      <c r="O440" s="523"/>
      <c r="P440" s="523"/>
      <c r="Q440" s="523"/>
      <c r="R440" s="523"/>
      <c r="S440" s="523"/>
      <c r="T440" s="523"/>
      <c r="U440" s="523"/>
      <c r="V440" s="523"/>
      <c r="W440" s="523"/>
      <c r="X440" s="523"/>
      <c r="Y440" s="523"/>
      <c r="Z440" s="523"/>
      <c r="AA440" s="523"/>
      <c r="AB440" s="523"/>
    </row>
    <row r="441" spans="1:28" ht="12.75">
      <c r="A441" s="523"/>
      <c r="B441" s="523"/>
      <c r="C441" s="536"/>
      <c r="D441" s="336"/>
      <c r="E441" s="336"/>
      <c r="F441" s="337"/>
      <c r="G441" s="336"/>
      <c r="H441" s="336"/>
      <c r="I441" s="523"/>
      <c r="J441" s="335"/>
      <c r="K441" s="336"/>
      <c r="L441" s="336"/>
      <c r="M441" s="336"/>
      <c r="N441" s="336"/>
      <c r="O441" s="523"/>
      <c r="P441" s="523"/>
      <c r="Q441" s="523"/>
      <c r="R441" s="523"/>
      <c r="S441" s="523"/>
      <c r="T441" s="523"/>
      <c r="U441" s="523"/>
      <c r="V441" s="523"/>
      <c r="W441" s="523"/>
      <c r="X441" s="523"/>
      <c r="Y441" s="523"/>
      <c r="Z441" s="523"/>
      <c r="AA441" s="523"/>
      <c r="AB441" s="523"/>
    </row>
    <row r="442" spans="1:28" ht="12.75">
      <c r="A442" s="523"/>
      <c r="B442" s="523"/>
      <c r="C442" s="536"/>
      <c r="D442" s="336"/>
      <c r="E442" s="336"/>
      <c r="F442" s="337"/>
      <c r="G442" s="336"/>
      <c r="H442" s="336"/>
      <c r="I442" s="523"/>
      <c r="J442" s="335"/>
      <c r="K442" s="336"/>
      <c r="L442" s="336"/>
      <c r="M442" s="336"/>
      <c r="N442" s="336"/>
      <c r="O442" s="523"/>
      <c r="P442" s="523"/>
      <c r="Q442" s="523"/>
      <c r="R442" s="523"/>
      <c r="S442" s="523"/>
      <c r="T442" s="523"/>
      <c r="U442" s="523"/>
      <c r="V442" s="523"/>
      <c r="W442" s="523"/>
      <c r="X442" s="523"/>
      <c r="Y442" s="523"/>
      <c r="Z442" s="523"/>
      <c r="AA442" s="523"/>
      <c r="AB442" s="523"/>
    </row>
    <row r="443" spans="1:28" ht="12.75">
      <c r="A443" s="523"/>
      <c r="B443" s="523"/>
      <c r="C443" s="536"/>
      <c r="D443" s="336"/>
      <c r="E443" s="336"/>
      <c r="F443" s="337"/>
      <c r="G443" s="336"/>
      <c r="H443" s="336"/>
      <c r="I443" s="523"/>
      <c r="J443" s="335"/>
      <c r="K443" s="336"/>
      <c r="L443" s="336"/>
      <c r="M443" s="336"/>
      <c r="N443" s="336"/>
      <c r="O443" s="523"/>
      <c r="P443" s="523"/>
      <c r="Q443" s="523"/>
      <c r="R443" s="523"/>
      <c r="S443" s="523"/>
      <c r="T443" s="523"/>
      <c r="U443" s="523"/>
      <c r="V443" s="523"/>
      <c r="W443" s="523"/>
      <c r="X443" s="523"/>
      <c r="Y443" s="523"/>
      <c r="Z443" s="523"/>
      <c r="AA443" s="523"/>
      <c r="AB443" s="523"/>
    </row>
    <row r="444" spans="1:28" ht="12.75">
      <c r="A444" s="523"/>
      <c r="B444" s="523"/>
      <c r="C444" s="536"/>
      <c r="D444" s="336"/>
      <c r="E444" s="336"/>
      <c r="F444" s="337"/>
      <c r="G444" s="336"/>
      <c r="H444" s="336"/>
      <c r="I444" s="523"/>
      <c r="J444" s="335"/>
      <c r="K444" s="336"/>
      <c r="L444" s="336"/>
      <c r="M444" s="336"/>
      <c r="N444" s="336"/>
      <c r="O444" s="523"/>
      <c r="P444" s="523"/>
      <c r="Q444" s="523"/>
      <c r="R444" s="523"/>
      <c r="S444" s="523"/>
      <c r="T444" s="523"/>
      <c r="U444" s="523"/>
      <c r="V444" s="523"/>
      <c r="W444" s="523"/>
      <c r="X444" s="523"/>
      <c r="Y444" s="523"/>
      <c r="Z444" s="523"/>
      <c r="AA444" s="523"/>
      <c r="AB444" s="523"/>
    </row>
    <row r="445" spans="1:28" ht="12.75">
      <c r="A445" s="523"/>
      <c r="B445" s="523"/>
      <c r="C445" s="536"/>
      <c r="D445" s="336"/>
      <c r="E445" s="336"/>
      <c r="F445" s="337"/>
      <c r="G445" s="336"/>
      <c r="H445" s="336"/>
      <c r="I445" s="523"/>
      <c r="J445" s="335"/>
      <c r="K445" s="336"/>
      <c r="L445" s="336"/>
      <c r="M445" s="336"/>
      <c r="N445" s="336"/>
      <c r="O445" s="523"/>
      <c r="P445" s="523"/>
      <c r="Q445" s="523"/>
      <c r="R445" s="523"/>
      <c r="S445" s="523"/>
      <c r="T445" s="523"/>
      <c r="U445" s="523"/>
      <c r="V445" s="523"/>
      <c r="W445" s="523"/>
      <c r="X445" s="523"/>
      <c r="Y445" s="523"/>
      <c r="Z445" s="523"/>
      <c r="AA445" s="523"/>
      <c r="AB445" s="523"/>
    </row>
    <row r="446" spans="1:28" ht="12.75">
      <c r="A446" s="523"/>
      <c r="B446" s="523"/>
      <c r="C446" s="536"/>
      <c r="D446" s="336"/>
      <c r="E446" s="336"/>
      <c r="F446" s="337"/>
      <c r="G446" s="336"/>
      <c r="H446" s="336"/>
      <c r="I446" s="523"/>
      <c r="J446" s="335"/>
      <c r="K446" s="336"/>
      <c r="L446" s="336"/>
      <c r="M446" s="336"/>
      <c r="N446" s="336"/>
      <c r="O446" s="523"/>
      <c r="P446" s="523"/>
      <c r="Q446" s="523"/>
      <c r="R446" s="523"/>
      <c r="S446" s="523"/>
      <c r="T446" s="523"/>
      <c r="U446" s="523"/>
      <c r="V446" s="523"/>
      <c r="W446" s="523"/>
      <c r="X446" s="523"/>
      <c r="Y446" s="523"/>
      <c r="Z446" s="523"/>
      <c r="AA446" s="523"/>
      <c r="AB446" s="523"/>
    </row>
    <row r="447" spans="1:28" ht="12.75">
      <c r="A447" s="523"/>
      <c r="B447" s="523"/>
      <c r="C447" s="536"/>
      <c r="D447" s="336"/>
      <c r="E447" s="336"/>
      <c r="F447" s="337"/>
      <c r="G447" s="336"/>
      <c r="H447" s="336"/>
      <c r="I447" s="523"/>
      <c r="J447" s="335"/>
      <c r="K447" s="336"/>
      <c r="L447" s="336"/>
      <c r="M447" s="336"/>
      <c r="N447" s="336"/>
      <c r="O447" s="523"/>
      <c r="P447" s="523"/>
      <c r="Q447" s="523"/>
      <c r="R447" s="523"/>
      <c r="S447" s="523"/>
      <c r="T447" s="523"/>
      <c r="U447" s="523"/>
      <c r="V447" s="523"/>
      <c r="W447" s="523"/>
      <c r="X447" s="523"/>
      <c r="Y447" s="523"/>
      <c r="Z447" s="523"/>
      <c r="AA447" s="523"/>
      <c r="AB447" s="523"/>
    </row>
    <row r="448" spans="1:28" ht="12.75">
      <c r="A448" s="523"/>
      <c r="B448" s="523"/>
      <c r="C448" s="536"/>
      <c r="D448" s="336"/>
      <c r="E448" s="336"/>
      <c r="F448" s="337"/>
      <c r="G448" s="336"/>
      <c r="H448" s="336"/>
      <c r="I448" s="523"/>
      <c r="J448" s="335"/>
      <c r="K448" s="336"/>
      <c r="L448" s="336"/>
      <c r="M448" s="336"/>
      <c r="N448" s="336"/>
      <c r="O448" s="523"/>
      <c r="P448" s="523"/>
      <c r="Q448" s="523"/>
      <c r="R448" s="523"/>
      <c r="S448" s="523"/>
      <c r="T448" s="523"/>
      <c r="U448" s="523"/>
      <c r="V448" s="523"/>
      <c r="W448" s="523"/>
      <c r="X448" s="523"/>
      <c r="Y448" s="523"/>
      <c r="Z448" s="523"/>
      <c r="AA448" s="523"/>
      <c r="AB448" s="523"/>
    </row>
    <row r="449" spans="1:28" ht="12.75">
      <c r="A449" s="523"/>
      <c r="B449" s="523"/>
      <c r="C449" s="536"/>
      <c r="D449" s="336"/>
      <c r="E449" s="336"/>
      <c r="F449" s="337"/>
      <c r="G449" s="336"/>
      <c r="H449" s="336"/>
      <c r="I449" s="523"/>
      <c r="J449" s="335"/>
      <c r="K449" s="336"/>
      <c r="L449" s="336"/>
      <c r="M449" s="336"/>
      <c r="N449" s="336"/>
      <c r="O449" s="523"/>
      <c r="P449" s="523"/>
      <c r="Q449" s="523"/>
      <c r="R449" s="523"/>
      <c r="S449" s="523"/>
      <c r="T449" s="523"/>
      <c r="U449" s="523"/>
      <c r="V449" s="523"/>
      <c r="W449" s="523"/>
      <c r="X449" s="523"/>
      <c r="Y449" s="523"/>
      <c r="Z449" s="523"/>
      <c r="AA449" s="523"/>
      <c r="AB449" s="523"/>
    </row>
    <row r="450" spans="1:28" ht="12.75">
      <c r="A450" s="523"/>
      <c r="B450" s="523"/>
      <c r="C450" s="536"/>
      <c r="D450" s="336"/>
      <c r="E450" s="336"/>
      <c r="F450" s="337"/>
      <c r="G450" s="336"/>
      <c r="H450" s="336"/>
      <c r="I450" s="523"/>
      <c r="J450" s="335"/>
      <c r="K450" s="336"/>
      <c r="L450" s="336"/>
      <c r="M450" s="336"/>
      <c r="N450" s="336"/>
      <c r="O450" s="523"/>
      <c r="P450" s="523"/>
      <c r="Q450" s="523"/>
      <c r="R450" s="523"/>
      <c r="S450" s="523"/>
      <c r="T450" s="523"/>
      <c r="U450" s="523"/>
      <c r="V450" s="523"/>
      <c r="W450" s="523"/>
      <c r="X450" s="523"/>
      <c r="Y450" s="523"/>
      <c r="Z450" s="523"/>
      <c r="AA450" s="523"/>
      <c r="AB450" s="523"/>
    </row>
    <row r="451" spans="1:28" ht="12.75">
      <c r="A451" s="523"/>
      <c r="B451" s="523"/>
      <c r="C451" s="536"/>
      <c r="D451" s="336"/>
      <c r="E451" s="336"/>
      <c r="F451" s="337"/>
      <c r="G451" s="336"/>
      <c r="H451" s="336"/>
      <c r="I451" s="523"/>
      <c r="J451" s="335"/>
      <c r="K451" s="336"/>
      <c r="L451" s="336"/>
      <c r="M451" s="336"/>
      <c r="N451" s="336"/>
      <c r="O451" s="523"/>
      <c r="P451" s="523"/>
      <c r="Q451" s="523"/>
      <c r="R451" s="523"/>
      <c r="S451" s="523"/>
      <c r="T451" s="523"/>
      <c r="U451" s="523"/>
      <c r="V451" s="523"/>
      <c r="W451" s="523"/>
      <c r="X451" s="523"/>
      <c r="Y451" s="523"/>
      <c r="Z451" s="523"/>
      <c r="AA451" s="523"/>
      <c r="AB451" s="523"/>
    </row>
    <row r="452" spans="1:28" ht="12.75">
      <c r="A452" s="523"/>
      <c r="B452" s="523"/>
      <c r="C452" s="536"/>
      <c r="D452" s="336"/>
      <c r="E452" s="336"/>
      <c r="F452" s="337"/>
      <c r="G452" s="336"/>
      <c r="H452" s="336"/>
      <c r="I452" s="523"/>
      <c r="J452" s="335"/>
      <c r="K452" s="336"/>
      <c r="L452" s="336"/>
      <c r="M452" s="336"/>
      <c r="N452" s="336"/>
      <c r="O452" s="523"/>
      <c r="P452" s="523"/>
      <c r="Q452" s="523"/>
      <c r="R452" s="523"/>
      <c r="S452" s="523"/>
      <c r="T452" s="523"/>
      <c r="U452" s="523"/>
      <c r="V452" s="523"/>
      <c r="W452" s="523"/>
      <c r="X452" s="523"/>
      <c r="Y452" s="523"/>
      <c r="Z452" s="523"/>
      <c r="AA452" s="523"/>
      <c r="AB452" s="523"/>
    </row>
    <row r="453" spans="1:28" ht="12.75">
      <c r="A453" s="523"/>
      <c r="B453" s="523"/>
      <c r="C453" s="536"/>
      <c r="D453" s="336"/>
      <c r="E453" s="336"/>
      <c r="F453" s="337"/>
      <c r="G453" s="336"/>
      <c r="H453" s="336"/>
      <c r="I453" s="523"/>
      <c r="J453" s="335"/>
      <c r="K453" s="336"/>
      <c r="L453" s="336"/>
      <c r="M453" s="336"/>
      <c r="N453" s="336"/>
      <c r="O453" s="523"/>
      <c r="P453" s="523"/>
      <c r="Q453" s="523"/>
      <c r="R453" s="523"/>
      <c r="S453" s="523"/>
      <c r="T453" s="523"/>
      <c r="U453" s="523"/>
      <c r="V453" s="523"/>
      <c r="W453" s="523"/>
      <c r="X453" s="523"/>
      <c r="Y453" s="523"/>
      <c r="Z453" s="523"/>
      <c r="AA453" s="523"/>
      <c r="AB453" s="523"/>
    </row>
    <row r="454" spans="1:28" ht="12.75">
      <c r="A454" s="523"/>
      <c r="B454" s="523"/>
      <c r="C454" s="536"/>
      <c r="D454" s="336"/>
      <c r="E454" s="336"/>
      <c r="F454" s="337"/>
      <c r="G454" s="336"/>
      <c r="H454" s="336"/>
      <c r="I454" s="523"/>
      <c r="J454" s="335"/>
      <c r="K454" s="336"/>
      <c r="L454" s="336"/>
      <c r="M454" s="336"/>
      <c r="N454" s="336"/>
      <c r="O454" s="523"/>
      <c r="P454" s="523"/>
      <c r="Q454" s="523"/>
      <c r="R454" s="523"/>
      <c r="S454" s="523"/>
      <c r="T454" s="523"/>
      <c r="U454" s="523"/>
      <c r="V454" s="523"/>
      <c r="W454" s="523"/>
      <c r="X454" s="523"/>
      <c r="Y454" s="523"/>
      <c r="Z454" s="523"/>
      <c r="AA454" s="523"/>
      <c r="AB454" s="523"/>
    </row>
    <row r="455" spans="1:28" ht="12.75">
      <c r="A455" s="523"/>
      <c r="B455" s="523"/>
      <c r="C455" s="536"/>
      <c r="D455" s="336"/>
      <c r="E455" s="336"/>
      <c r="F455" s="337"/>
      <c r="G455" s="336"/>
      <c r="H455" s="336"/>
      <c r="I455" s="523"/>
      <c r="J455" s="335"/>
      <c r="K455" s="336"/>
      <c r="L455" s="336"/>
      <c r="M455" s="336"/>
      <c r="N455" s="336"/>
      <c r="O455" s="523"/>
      <c r="P455" s="523"/>
      <c r="Q455" s="523"/>
      <c r="R455" s="523"/>
      <c r="S455" s="523"/>
      <c r="T455" s="523"/>
      <c r="U455" s="523"/>
      <c r="V455" s="523"/>
      <c r="W455" s="523"/>
      <c r="X455" s="523"/>
      <c r="Y455" s="523"/>
      <c r="Z455" s="523"/>
      <c r="AA455" s="523"/>
      <c r="AB455" s="523"/>
    </row>
    <row r="456" spans="1:28" ht="12.75">
      <c r="A456" s="523"/>
      <c r="B456" s="523"/>
      <c r="C456" s="536"/>
      <c r="D456" s="336"/>
      <c r="E456" s="336"/>
      <c r="F456" s="337"/>
      <c r="G456" s="336"/>
      <c r="H456" s="336"/>
      <c r="I456" s="523"/>
      <c r="J456" s="335"/>
      <c r="K456" s="336"/>
      <c r="L456" s="336"/>
      <c r="M456" s="336"/>
      <c r="N456" s="336"/>
      <c r="O456" s="523"/>
      <c r="P456" s="523"/>
      <c r="Q456" s="523"/>
      <c r="R456" s="523"/>
      <c r="S456" s="523"/>
      <c r="T456" s="523"/>
      <c r="U456" s="523"/>
      <c r="V456" s="523"/>
      <c r="W456" s="523"/>
      <c r="X456" s="523"/>
      <c r="Y456" s="523"/>
      <c r="Z456" s="523"/>
      <c r="AA456" s="523"/>
      <c r="AB456" s="523"/>
    </row>
    <row r="457" spans="1:28" ht="12.75">
      <c r="A457" s="523"/>
      <c r="B457" s="523"/>
      <c r="C457" s="536"/>
      <c r="D457" s="336"/>
      <c r="E457" s="336"/>
      <c r="F457" s="337"/>
      <c r="G457" s="336"/>
      <c r="H457" s="336"/>
      <c r="I457" s="523"/>
      <c r="J457" s="335"/>
      <c r="K457" s="336"/>
      <c r="L457" s="336"/>
      <c r="M457" s="336"/>
      <c r="N457" s="336"/>
      <c r="O457" s="523"/>
      <c r="P457" s="523"/>
      <c r="Q457" s="523"/>
      <c r="R457" s="523"/>
      <c r="S457" s="523"/>
      <c r="T457" s="523"/>
      <c r="U457" s="523"/>
      <c r="V457" s="523"/>
      <c r="W457" s="523"/>
      <c r="X457" s="523"/>
      <c r="Y457" s="523"/>
      <c r="Z457" s="523"/>
      <c r="AA457" s="523"/>
      <c r="AB457" s="523"/>
    </row>
    <row r="458" spans="1:28" ht="12.75">
      <c r="A458" s="523"/>
      <c r="B458" s="523"/>
      <c r="C458" s="536"/>
      <c r="D458" s="336"/>
      <c r="E458" s="336"/>
      <c r="F458" s="337"/>
      <c r="G458" s="336"/>
      <c r="H458" s="336"/>
      <c r="I458" s="523"/>
      <c r="J458" s="335"/>
      <c r="K458" s="336"/>
      <c r="L458" s="336"/>
      <c r="M458" s="336"/>
      <c r="N458" s="336"/>
      <c r="O458" s="523"/>
      <c r="P458" s="523"/>
      <c r="Q458" s="523"/>
      <c r="R458" s="523"/>
      <c r="S458" s="523"/>
      <c r="T458" s="523"/>
      <c r="U458" s="523"/>
      <c r="V458" s="523"/>
      <c r="W458" s="523"/>
      <c r="X458" s="523"/>
      <c r="Y458" s="523"/>
      <c r="Z458" s="523"/>
      <c r="AA458" s="523"/>
      <c r="AB458" s="523"/>
    </row>
    <row r="459" spans="1:28" ht="12.75">
      <c r="A459" s="523"/>
      <c r="B459" s="523"/>
      <c r="C459" s="536"/>
      <c r="D459" s="336"/>
      <c r="E459" s="336"/>
      <c r="F459" s="337"/>
      <c r="G459" s="336"/>
      <c r="H459" s="336"/>
      <c r="I459" s="523"/>
      <c r="J459" s="335"/>
      <c r="K459" s="336"/>
      <c r="L459" s="336"/>
      <c r="M459" s="336"/>
      <c r="N459" s="336"/>
      <c r="O459" s="523"/>
      <c r="P459" s="523"/>
      <c r="Q459" s="523"/>
      <c r="R459" s="523"/>
      <c r="S459" s="523"/>
      <c r="T459" s="523"/>
      <c r="U459" s="523"/>
      <c r="V459" s="523"/>
      <c r="W459" s="523"/>
      <c r="X459" s="523"/>
      <c r="Y459" s="523"/>
      <c r="Z459" s="523"/>
      <c r="AA459" s="523"/>
      <c r="AB459" s="523"/>
    </row>
    <row r="460" spans="1:28" ht="12.75">
      <c r="A460" s="523"/>
      <c r="B460" s="523"/>
      <c r="C460" s="536"/>
      <c r="D460" s="336"/>
      <c r="E460" s="336"/>
      <c r="F460" s="337"/>
      <c r="G460" s="336"/>
      <c r="H460" s="336"/>
      <c r="I460" s="523"/>
      <c r="J460" s="335"/>
      <c r="K460" s="336"/>
      <c r="L460" s="336"/>
      <c r="M460" s="336"/>
      <c r="N460" s="336"/>
      <c r="O460" s="523"/>
      <c r="P460" s="523"/>
      <c r="Q460" s="523"/>
      <c r="R460" s="523"/>
      <c r="S460" s="523"/>
      <c r="T460" s="523"/>
      <c r="U460" s="523"/>
      <c r="V460" s="523"/>
      <c r="W460" s="523"/>
      <c r="X460" s="523"/>
      <c r="Y460" s="523"/>
      <c r="Z460" s="523"/>
      <c r="AA460" s="523"/>
      <c r="AB460" s="523"/>
    </row>
    <row r="461" spans="1:28" ht="12.75">
      <c r="A461" s="523"/>
      <c r="B461" s="523"/>
      <c r="C461" s="536"/>
      <c r="D461" s="336"/>
      <c r="E461" s="336"/>
      <c r="F461" s="337"/>
      <c r="G461" s="336"/>
      <c r="H461" s="336"/>
      <c r="I461" s="523"/>
      <c r="J461" s="335"/>
      <c r="K461" s="336"/>
      <c r="L461" s="336"/>
      <c r="M461" s="336"/>
      <c r="N461" s="336"/>
      <c r="O461" s="523"/>
      <c r="P461" s="523"/>
      <c r="Q461" s="523"/>
      <c r="R461" s="523"/>
      <c r="S461" s="523"/>
      <c r="T461" s="523"/>
      <c r="U461" s="523"/>
      <c r="V461" s="523"/>
      <c r="W461" s="523"/>
      <c r="X461" s="523"/>
      <c r="Y461" s="523"/>
      <c r="Z461" s="523"/>
      <c r="AA461" s="523"/>
      <c r="AB461" s="523"/>
    </row>
    <row r="462" spans="1:28" ht="12.75">
      <c r="A462" s="523"/>
      <c r="B462" s="523"/>
      <c r="C462" s="536"/>
      <c r="D462" s="336"/>
      <c r="E462" s="336"/>
      <c r="F462" s="337"/>
      <c r="G462" s="336"/>
      <c r="H462" s="336"/>
      <c r="I462" s="523"/>
      <c r="J462" s="335"/>
      <c r="K462" s="336"/>
      <c r="L462" s="336"/>
      <c r="M462" s="336"/>
      <c r="N462" s="336"/>
      <c r="O462" s="523"/>
      <c r="P462" s="523"/>
      <c r="Q462" s="523"/>
      <c r="R462" s="523"/>
      <c r="S462" s="523"/>
      <c r="T462" s="523"/>
      <c r="U462" s="523"/>
      <c r="V462" s="523"/>
      <c r="W462" s="523"/>
      <c r="X462" s="523"/>
      <c r="Y462" s="523"/>
      <c r="Z462" s="523"/>
      <c r="AA462" s="523"/>
      <c r="AB462" s="523"/>
    </row>
    <row r="463" spans="1:28" ht="12.75">
      <c r="A463" s="523"/>
      <c r="B463" s="523"/>
      <c r="C463" s="536"/>
      <c r="D463" s="336"/>
      <c r="E463" s="336"/>
      <c r="F463" s="337"/>
      <c r="G463" s="336"/>
      <c r="H463" s="336"/>
      <c r="I463" s="523"/>
      <c r="J463" s="335"/>
      <c r="K463" s="336"/>
      <c r="L463" s="336"/>
      <c r="M463" s="336"/>
      <c r="N463" s="336"/>
      <c r="O463" s="523"/>
      <c r="P463" s="523"/>
      <c r="Q463" s="523"/>
      <c r="R463" s="523"/>
      <c r="S463" s="523"/>
      <c r="T463" s="523"/>
      <c r="U463" s="523"/>
      <c r="V463" s="523"/>
      <c r="W463" s="523"/>
      <c r="X463" s="523"/>
      <c r="Y463" s="523"/>
      <c r="Z463" s="523"/>
      <c r="AA463" s="523"/>
      <c r="AB463" s="523"/>
    </row>
    <row r="464" spans="1:28" ht="12.75">
      <c r="A464" s="523"/>
      <c r="B464" s="523"/>
      <c r="C464" s="536"/>
      <c r="D464" s="336"/>
      <c r="E464" s="336"/>
      <c r="F464" s="337"/>
      <c r="G464" s="336"/>
      <c r="H464" s="336"/>
      <c r="I464" s="523"/>
      <c r="J464" s="335"/>
      <c r="K464" s="336"/>
      <c r="L464" s="336"/>
      <c r="M464" s="336"/>
      <c r="N464" s="336"/>
      <c r="O464" s="523"/>
      <c r="P464" s="523"/>
      <c r="Q464" s="523"/>
      <c r="R464" s="523"/>
      <c r="S464" s="523"/>
      <c r="T464" s="523"/>
      <c r="U464" s="523"/>
      <c r="V464" s="523"/>
      <c r="W464" s="523"/>
      <c r="X464" s="523"/>
      <c r="Y464" s="523"/>
      <c r="Z464" s="523"/>
      <c r="AA464" s="523"/>
      <c r="AB464" s="523"/>
    </row>
    <row r="465" spans="1:28" ht="12.75">
      <c r="A465" s="523"/>
      <c r="B465" s="523"/>
      <c r="C465" s="536"/>
      <c r="D465" s="336"/>
      <c r="E465" s="336"/>
      <c r="F465" s="337"/>
      <c r="G465" s="336"/>
      <c r="H465" s="336"/>
      <c r="I465" s="523"/>
      <c r="J465" s="335"/>
      <c r="K465" s="336"/>
      <c r="L465" s="336"/>
      <c r="M465" s="336"/>
      <c r="N465" s="336"/>
      <c r="O465" s="523"/>
      <c r="P465" s="523"/>
      <c r="Q465" s="523"/>
      <c r="R465" s="523"/>
      <c r="S465" s="523"/>
      <c r="T465" s="523"/>
      <c r="U465" s="523"/>
      <c r="V465" s="523"/>
      <c r="W465" s="523"/>
      <c r="X465" s="523"/>
      <c r="Y465" s="523"/>
      <c r="Z465" s="523"/>
      <c r="AA465" s="523"/>
      <c r="AB465" s="523"/>
    </row>
    <row r="466" spans="1:28" ht="12.75">
      <c r="A466" s="523"/>
      <c r="B466" s="523"/>
      <c r="C466" s="536"/>
      <c r="D466" s="336"/>
      <c r="E466" s="336"/>
      <c r="F466" s="337"/>
      <c r="G466" s="336"/>
      <c r="H466" s="336"/>
      <c r="I466" s="523"/>
      <c r="J466" s="335"/>
      <c r="K466" s="336"/>
      <c r="L466" s="336"/>
      <c r="M466" s="336"/>
      <c r="N466" s="336"/>
      <c r="O466" s="523"/>
      <c r="P466" s="523"/>
      <c r="Q466" s="523"/>
      <c r="R466" s="523"/>
      <c r="S466" s="523"/>
      <c r="T466" s="523"/>
      <c r="U466" s="523"/>
      <c r="V466" s="523"/>
      <c r="W466" s="523"/>
      <c r="X466" s="523"/>
      <c r="Y466" s="523"/>
      <c r="Z466" s="523"/>
      <c r="AA466" s="523"/>
      <c r="AB466" s="523"/>
    </row>
    <row r="467" spans="1:28" ht="12.75">
      <c r="A467" s="523"/>
      <c r="B467" s="523"/>
      <c r="C467" s="536"/>
      <c r="D467" s="336"/>
      <c r="E467" s="336"/>
      <c r="F467" s="337"/>
      <c r="G467" s="336"/>
      <c r="H467" s="336"/>
      <c r="I467" s="523"/>
      <c r="J467" s="335"/>
      <c r="K467" s="336"/>
      <c r="L467" s="336"/>
      <c r="M467" s="336"/>
      <c r="N467" s="336"/>
      <c r="O467" s="523"/>
      <c r="P467" s="523"/>
      <c r="Q467" s="523"/>
      <c r="R467" s="523"/>
      <c r="S467" s="523"/>
      <c r="T467" s="523"/>
      <c r="U467" s="523"/>
      <c r="V467" s="523"/>
      <c r="W467" s="523"/>
      <c r="X467" s="523"/>
      <c r="Y467" s="523"/>
      <c r="Z467" s="523"/>
      <c r="AA467" s="523"/>
      <c r="AB467" s="523"/>
    </row>
    <row r="468" spans="1:28" ht="12.75">
      <c r="A468" s="523"/>
      <c r="B468" s="523"/>
      <c r="C468" s="536"/>
      <c r="D468" s="336"/>
      <c r="E468" s="336"/>
      <c r="F468" s="337"/>
      <c r="G468" s="336"/>
      <c r="H468" s="336"/>
      <c r="I468" s="523"/>
      <c r="J468" s="335"/>
      <c r="K468" s="336"/>
      <c r="L468" s="336"/>
      <c r="M468" s="336"/>
      <c r="N468" s="336"/>
      <c r="O468" s="523"/>
      <c r="P468" s="523"/>
      <c r="Q468" s="523"/>
      <c r="R468" s="523"/>
      <c r="S468" s="523"/>
      <c r="T468" s="523"/>
      <c r="U468" s="523"/>
      <c r="V468" s="523"/>
      <c r="W468" s="523"/>
      <c r="X468" s="523"/>
      <c r="Y468" s="523"/>
      <c r="Z468" s="523"/>
      <c r="AA468" s="523"/>
      <c r="AB468" s="523"/>
    </row>
    <row r="469" spans="1:28" ht="12.75">
      <c r="A469" s="523"/>
      <c r="B469" s="523"/>
      <c r="C469" s="536"/>
      <c r="D469" s="336"/>
      <c r="E469" s="336"/>
      <c r="F469" s="337"/>
      <c r="G469" s="336"/>
      <c r="H469" s="336"/>
      <c r="I469" s="523"/>
      <c r="J469" s="335"/>
      <c r="K469" s="336"/>
      <c r="L469" s="336"/>
      <c r="M469" s="336"/>
      <c r="N469" s="336"/>
      <c r="O469" s="523"/>
      <c r="P469" s="523"/>
      <c r="Q469" s="523"/>
      <c r="R469" s="523"/>
      <c r="S469" s="523"/>
      <c r="T469" s="523"/>
      <c r="U469" s="523"/>
      <c r="V469" s="523"/>
      <c r="W469" s="523"/>
      <c r="X469" s="523"/>
      <c r="Y469" s="523"/>
      <c r="Z469" s="523"/>
      <c r="AA469" s="523"/>
      <c r="AB469" s="523"/>
    </row>
    <row r="470" spans="1:28" ht="12.75">
      <c r="A470" s="523"/>
      <c r="B470" s="523"/>
      <c r="C470" s="536"/>
      <c r="D470" s="336"/>
      <c r="E470" s="336"/>
      <c r="F470" s="337"/>
      <c r="G470" s="336"/>
      <c r="H470" s="336"/>
      <c r="I470" s="523"/>
      <c r="J470" s="335"/>
      <c r="K470" s="336"/>
      <c r="L470" s="336"/>
      <c r="M470" s="336"/>
      <c r="N470" s="336"/>
      <c r="O470" s="523"/>
      <c r="P470" s="523"/>
      <c r="Q470" s="523"/>
      <c r="R470" s="523"/>
      <c r="S470" s="523"/>
      <c r="T470" s="523"/>
      <c r="U470" s="523"/>
      <c r="V470" s="523"/>
      <c r="W470" s="523"/>
      <c r="X470" s="523"/>
      <c r="Y470" s="523"/>
      <c r="Z470" s="523"/>
      <c r="AA470" s="523"/>
      <c r="AB470" s="523"/>
    </row>
    <row r="471" spans="1:28" ht="12.75">
      <c r="A471" s="523"/>
      <c r="B471" s="523"/>
      <c r="C471" s="536"/>
      <c r="D471" s="336"/>
      <c r="E471" s="336"/>
      <c r="F471" s="337"/>
      <c r="G471" s="336"/>
      <c r="H471" s="336"/>
      <c r="I471" s="523"/>
      <c r="J471" s="335"/>
      <c r="K471" s="336"/>
      <c r="L471" s="336"/>
      <c r="M471" s="336"/>
      <c r="N471" s="336"/>
      <c r="O471" s="523"/>
      <c r="P471" s="523"/>
      <c r="Q471" s="523"/>
      <c r="R471" s="523"/>
      <c r="S471" s="523"/>
      <c r="T471" s="523"/>
      <c r="U471" s="523"/>
      <c r="V471" s="523"/>
      <c r="W471" s="523"/>
      <c r="X471" s="523"/>
      <c r="Y471" s="523"/>
      <c r="Z471" s="523"/>
      <c r="AA471" s="523"/>
      <c r="AB471" s="523"/>
    </row>
    <row r="472" spans="1:28" ht="12.75">
      <c r="A472" s="523"/>
      <c r="B472" s="523"/>
      <c r="C472" s="536"/>
      <c r="D472" s="336"/>
      <c r="E472" s="336"/>
      <c r="F472" s="337"/>
      <c r="G472" s="336"/>
      <c r="H472" s="336"/>
      <c r="I472" s="523"/>
      <c r="J472" s="335"/>
      <c r="K472" s="336"/>
      <c r="L472" s="336"/>
      <c r="M472" s="336"/>
      <c r="N472" s="336"/>
      <c r="O472" s="523"/>
      <c r="P472" s="523"/>
      <c r="Q472" s="523"/>
      <c r="R472" s="523"/>
      <c r="S472" s="523"/>
      <c r="T472" s="523"/>
      <c r="U472" s="523"/>
      <c r="V472" s="523"/>
      <c r="W472" s="523"/>
      <c r="X472" s="523"/>
      <c r="Y472" s="523"/>
      <c r="Z472" s="523"/>
      <c r="AA472" s="523"/>
      <c r="AB472" s="523"/>
    </row>
    <row r="473" spans="1:28" ht="12.75">
      <c r="A473" s="523"/>
      <c r="B473" s="523"/>
      <c r="C473" s="536"/>
      <c r="D473" s="336"/>
      <c r="E473" s="336"/>
      <c r="F473" s="337"/>
      <c r="G473" s="336"/>
      <c r="H473" s="336"/>
      <c r="I473" s="523"/>
      <c r="J473" s="335"/>
      <c r="K473" s="336"/>
      <c r="L473" s="336"/>
      <c r="M473" s="336"/>
      <c r="N473" s="336"/>
      <c r="O473" s="523"/>
      <c r="P473" s="523"/>
      <c r="Q473" s="523"/>
      <c r="R473" s="523"/>
      <c r="S473" s="523"/>
      <c r="T473" s="523"/>
      <c r="U473" s="523"/>
      <c r="V473" s="523"/>
      <c r="W473" s="523"/>
      <c r="X473" s="523"/>
      <c r="Y473" s="523"/>
      <c r="Z473" s="523"/>
      <c r="AA473" s="523"/>
      <c r="AB473" s="523"/>
    </row>
    <row r="474" spans="1:28" ht="12.75">
      <c r="A474" s="523"/>
      <c r="B474" s="523"/>
      <c r="C474" s="536"/>
      <c r="D474" s="336"/>
      <c r="E474" s="336"/>
      <c r="F474" s="337"/>
      <c r="G474" s="336"/>
      <c r="H474" s="336"/>
      <c r="I474" s="523"/>
      <c r="J474" s="335"/>
      <c r="K474" s="336"/>
      <c r="L474" s="336"/>
      <c r="M474" s="336"/>
      <c r="N474" s="336"/>
      <c r="O474" s="523"/>
      <c r="P474" s="523"/>
      <c r="Q474" s="523"/>
      <c r="R474" s="523"/>
      <c r="S474" s="523"/>
      <c r="T474" s="523"/>
      <c r="U474" s="523"/>
      <c r="V474" s="523"/>
      <c r="W474" s="523"/>
      <c r="X474" s="523"/>
      <c r="Y474" s="523"/>
      <c r="Z474" s="523"/>
      <c r="AA474" s="523"/>
      <c r="AB474" s="523"/>
    </row>
    <row r="475" spans="1:28" ht="12.75">
      <c r="A475" s="523"/>
      <c r="B475" s="523"/>
      <c r="C475" s="536"/>
      <c r="D475" s="336"/>
      <c r="E475" s="336"/>
      <c r="F475" s="337"/>
      <c r="G475" s="336"/>
      <c r="H475" s="336"/>
      <c r="I475" s="523"/>
      <c r="J475" s="335"/>
      <c r="K475" s="336"/>
      <c r="L475" s="336"/>
      <c r="M475" s="336"/>
      <c r="N475" s="336"/>
      <c r="O475" s="523"/>
      <c r="P475" s="523"/>
      <c r="Q475" s="523"/>
      <c r="R475" s="523"/>
      <c r="S475" s="523"/>
      <c r="T475" s="523"/>
      <c r="U475" s="523"/>
      <c r="V475" s="523"/>
      <c r="W475" s="523"/>
      <c r="X475" s="523"/>
      <c r="Y475" s="523"/>
      <c r="Z475" s="523"/>
      <c r="AA475" s="523"/>
      <c r="AB475" s="523"/>
    </row>
    <row r="476" spans="1:28" ht="12.75">
      <c r="A476" s="523"/>
      <c r="B476" s="523"/>
      <c r="C476" s="536"/>
      <c r="D476" s="336"/>
      <c r="E476" s="336"/>
      <c r="F476" s="337"/>
      <c r="G476" s="336"/>
      <c r="H476" s="336"/>
      <c r="I476" s="523"/>
      <c r="J476" s="335"/>
      <c r="K476" s="336"/>
      <c r="L476" s="336"/>
      <c r="M476" s="336"/>
      <c r="N476" s="336"/>
      <c r="O476" s="523"/>
      <c r="P476" s="523"/>
      <c r="Q476" s="523"/>
      <c r="R476" s="523"/>
      <c r="S476" s="523"/>
      <c r="T476" s="523"/>
      <c r="U476" s="523"/>
      <c r="V476" s="523"/>
      <c r="W476" s="523"/>
      <c r="X476" s="523"/>
      <c r="Y476" s="523"/>
      <c r="Z476" s="523"/>
      <c r="AA476" s="523"/>
      <c r="AB476" s="523"/>
    </row>
    <row r="477" spans="1:28" ht="12.75">
      <c r="A477" s="523"/>
      <c r="B477" s="523"/>
      <c r="C477" s="536"/>
      <c r="D477" s="336"/>
      <c r="E477" s="336"/>
      <c r="F477" s="337"/>
      <c r="G477" s="336"/>
      <c r="H477" s="336"/>
      <c r="I477" s="523"/>
      <c r="J477" s="335"/>
      <c r="K477" s="336"/>
      <c r="L477" s="336"/>
      <c r="M477" s="336"/>
      <c r="N477" s="336"/>
      <c r="O477" s="523"/>
      <c r="P477" s="523"/>
      <c r="Q477" s="523"/>
      <c r="R477" s="523"/>
      <c r="S477" s="523"/>
      <c r="T477" s="523"/>
      <c r="U477" s="523"/>
      <c r="V477" s="523"/>
      <c r="W477" s="523"/>
      <c r="X477" s="523"/>
      <c r="Y477" s="523"/>
      <c r="Z477" s="523"/>
      <c r="AA477" s="523"/>
      <c r="AB477" s="523"/>
    </row>
    <row r="478" spans="1:28" ht="12.75">
      <c r="A478" s="523"/>
      <c r="B478" s="523"/>
      <c r="C478" s="536"/>
      <c r="D478" s="336"/>
      <c r="E478" s="336"/>
      <c r="F478" s="337"/>
      <c r="G478" s="336"/>
      <c r="H478" s="336"/>
      <c r="I478" s="523"/>
      <c r="J478" s="335"/>
      <c r="K478" s="336"/>
      <c r="L478" s="336"/>
      <c r="M478" s="336"/>
      <c r="N478" s="336"/>
      <c r="O478" s="523"/>
      <c r="P478" s="523"/>
      <c r="Q478" s="523"/>
      <c r="R478" s="523"/>
      <c r="S478" s="523"/>
      <c r="T478" s="523"/>
      <c r="U478" s="523"/>
      <c r="V478" s="523"/>
      <c r="W478" s="523"/>
      <c r="X478" s="523"/>
      <c r="Y478" s="523"/>
      <c r="Z478" s="523"/>
      <c r="AA478" s="523"/>
      <c r="AB478" s="523"/>
    </row>
    <row r="479" spans="1:28" ht="12.75">
      <c r="A479" s="523"/>
      <c r="B479" s="523"/>
      <c r="C479" s="536"/>
      <c r="D479" s="336"/>
      <c r="E479" s="336"/>
      <c r="F479" s="337"/>
      <c r="G479" s="336"/>
      <c r="H479" s="336"/>
      <c r="I479" s="523"/>
      <c r="J479" s="335"/>
      <c r="K479" s="336"/>
      <c r="L479" s="336"/>
      <c r="M479" s="336"/>
      <c r="N479" s="336"/>
      <c r="O479" s="523"/>
      <c r="P479" s="523"/>
      <c r="Q479" s="523"/>
      <c r="R479" s="523"/>
      <c r="S479" s="523"/>
      <c r="T479" s="523"/>
      <c r="U479" s="523"/>
      <c r="V479" s="523"/>
      <c r="W479" s="523"/>
      <c r="X479" s="523"/>
      <c r="Y479" s="523"/>
      <c r="Z479" s="523"/>
      <c r="AA479" s="523"/>
      <c r="AB479" s="523"/>
    </row>
    <row r="480" spans="1:28" ht="12.75">
      <c r="A480" s="523"/>
      <c r="B480" s="523"/>
      <c r="C480" s="536"/>
      <c r="D480" s="336"/>
      <c r="E480" s="336"/>
      <c r="F480" s="337"/>
      <c r="G480" s="336"/>
      <c r="H480" s="336"/>
      <c r="I480" s="523"/>
      <c r="J480" s="335"/>
      <c r="K480" s="336"/>
      <c r="L480" s="336"/>
      <c r="M480" s="336"/>
      <c r="N480" s="336"/>
      <c r="O480" s="523"/>
      <c r="P480" s="523"/>
      <c r="Q480" s="523"/>
      <c r="R480" s="523"/>
      <c r="S480" s="523"/>
      <c r="T480" s="523"/>
      <c r="U480" s="523"/>
      <c r="V480" s="523"/>
      <c r="W480" s="523"/>
      <c r="X480" s="523"/>
      <c r="Y480" s="523"/>
      <c r="Z480" s="523"/>
      <c r="AA480" s="523"/>
      <c r="AB480" s="523"/>
    </row>
    <row r="481" spans="1:28" ht="12.75">
      <c r="A481" s="523"/>
      <c r="B481" s="523"/>
      <c r="C481" s="536"/>
      <c r="D481" s="336"/>
      <c r="E481" s="336"/>
      <c r="F481" s="337"/>
      <c r="G481" s="336"/>
      <c r="H481" s="336"/>
      <c r="I481" s="523"/>
      <c r="J481" s="335"/>
      <c r="K481" s="336"/>
      <c r="L481" s="336"/>
      <c r="M481" s="336"/>
      <c r="N481" s="336"/>
      <c r="O481" s="523"/>
      <c r="P481" s="523"/>
      <c r="Q481" s="523"/>
      <c r="R481" s="523"/>
      <c r="S481" s="523"/>
      <c r="T481" s="523"/>
      <c r="U481" s="523"/>
      <c r="V481" s="523"/>
      <c r="W481" s="523"/>
      <c r="X481" s="523"/>
      <c r="Y481" s="523"/>
      <c r="Z481" s="523"/>
      <c r="AA481" s="523"/>
      <c r="AB481" s="523"/>
    </row>
    <row r="482" spans="1:28" ht="12.75">
      <c r="A482" s="523"/>
      <c r="B482" s="523"/>
      <c r="C482" s="536"/>
      <c r="D482" s="336"/>
      <c r="E482" s="336"/>
      <c r="F482" s="337"/>
      <c r="G482" s="336"/>
      <c r="H482" s="336"/>
      <c r="I482" s="523"/>
      <c r="J482" s="335"/>
      <c r="K482" s="336"/>
      <c r="L482" s="336"/>
      <c r="M482" s="336"/>
      <c r="N482" s="336"/>
      <c r="O482" s="523"/>
      <c r="P482" s="523"/>
      <c r="Q482" s="523"/>
      <c r="R482" s="523"/>
      <c r="S482" s="523"/>
      <c r="T482" s="523"/>
      <c r="U482" s="523"/>
      <c r="V482" s="523"/>
      <c r="W482" s="523"/>
      <c r="X482" s="523"/>
      <c r="Y482" s="523"/>
      <c r="Z482" s="523"/>
      <c r="AA482" s="523"/>
      <c r="AB482" s="523"/>
    </row>
    <row r="483" spans="1:28" ht="12.75">
      <c r="A483" s="523"/>
      <c r="B483" s="523"/>
      <c r="C483" s="536"/>
      <c r="D483" s="336"/>
      <c r="E483" s="336"/>
      <c r="F483" s="337"/>
      <c r="G483" s="336"/>
      <c r="H483" s="336"/>
      <c r="I483" s="523"/>
      <c r="J483" s="335"/>
      <c r="K483" s="336"/>
      <c r="L483" s="336"/>
      <c r="M483" s="336"/>
      <c r="N483" s="336"/>
      <c r="O483" s="523"/>
      <c r="P483" s="523"/>
      <c r="Q483" s="523"/>
      <c r="R483" s="523"/>
      <c r="S483" s="523"/>
      <c r="T483" s="523"/>
      <c r="U483" s="523"/>
      <c r="V483" s="523"/>
      <c r="W483" s="523"/>
      <c r="X483" s="523"/>
      <c r="Y483" s="523"/>
      <c r="Z483" s="523"/>
      <c r="AA483" s="523"/>
      <c r="AB483" s="523"/>
    </row>
    <row r="484" spans="1:28" ht="12.75">
      <c r="A484" s="523"/>
      <c r="B484" s="523"/>
      <c r="C484" s="536"/>
      <c r="D484" s="336"/>
      <c r="E484" s="336"/>
      <c r="F484" s="337"/>
      <c r="G484" s="336"/>
      <c r="H484" s="336"/>
      <c r="I484" s="523"/>
      <c r="J484" s="335"/>
      <c r="K484" s="336"/>
      <c r="L484" s="336"/>
      <c r="M484" s="336"/>
      <c r="N484" s="336"/>
      <c r="O484" s="523"/>
      <c r="P484" s="523"/>
      <c r="Q484" s="523"/>
      <c r="R484" s="523"/>
      <c r="S484" s="523"/>
      <c r="T484" s="523"/>
      <c r="U484" s="523"/>
      <c r="V484" s="523"/>
      <c r="W484" s="523"/>
      <c r="X484" s="523"/>
      <c r="Y484" s="523"/>
      <c r="Z484" s="523"/>
      <c r="AA484" s="523"/>
      <c r="AB484" s="523"/>
    </row>
    <row r="485" spans="1:28" ht="12.75">
      <c r="A485" s="523"/>
      <c r="B485" s="523"/>
      <c r="C485" s="536"/>
      <c r="D485" s="336"/>
      <c r="E485" s="336"/>
      <c r="F485" s="337"/>
      <c r="G485" s="336"/>
      <c r="H485" s="336"/>
      <c r="I485" s="523"/>
      <c r="J485" s="335"/>
      <c r="K485" s="336"/>
      <c r="L485" s="336"/>
      <c r="M485" s="336"/>
      <c r="N485" s="336"/>
      <c r="O485" s="523"/>
      <c r="P485" s="523"/>
      <c r="Q485" s="523"/>
      <c r="R485" s="523"/>
      <c r="S485" s="523"/>
      <c r="T485" s="523"/>
      <c r="U485" s="523"/>
      <c r="V485" s="523"/>
      <c r="W485" s="523"/>
      <c r="X485" s="523"/>
      <c r="Y485" s="523"/>
      <c r="Z485" s="523"/>
      <c r="AA485" s="523"/>
      <c r="AB485" s="523"/>
    </row>
    <row r="486" spans="1:28" ht="12.75">
      <c r="A486" s="523"/>
      <c r="B486" s="523"/>
      <c r="C486" s="536"/>
      <c r="D486" s="336"/>
      <c r="E486" s="336"/>
      <c r="F486" s="337"/>
      <c r="G486" s="336"/>
      <c r="H486" s="336"/>
      <c r="I486" s="523"/>
      <c r="J486" s="335"/>
      <c r="K486" s="336"/>
      <c r="L486" s="336"/>
      <c r="M486" s="336"/>
      <c r="N486" s="336"/>
      <c r="O486" s="523"/>
      <c r="P486" s="523"/>
      <c r="Q486" s="523"/>
      <c r="R486" s="523"/>
      <c r="S486" s="523"/>
      <c r="T486" s="523"/>
      <c r="U486" s="523"/>
      <c r="V486" s="523"/>
      <c r="W486" s="523"/>
      <c r="X486" s="523"/>
      <c r="Y486" s="523"/>
      <c r="Z486" s="523"/>
      <c r="AA486" s="523"/>
      <c r="AB486" s="523"/>
    </row>
    <row r="487" spans="1:28" ht="12.75">
      <c r="A487" s="523"/>
      <c r="B487" s="523"/>
      <c r="C487" s="536"/>
      <c r="D487" s="336"/>
      <c r="E487" s="336"/>
      <c r="F487" s="337"/>
      <c r="G487" s="336"/>
      <c r="H487" s="336"/>
      <c r="I487" s="523"/>
      <c r="J487" s="335"/>
      <c r="K487" s="336"/>
      <c r="L487" s="336"/>
      <c r="M487" s="336"/>
      <c r="N487" s="336"/>
      <c r="O487" s="523"/>
      <c r="P487" s="523"/>
      <c r="Q487" s="523"/>
      <c r="R487" s="523"/>
      <c r="S487" s="523"/>
      <c r="T487" s="523"/>
      <c r="U487" s="523"/>
      <c r="V487" s="523"/>
      <c r="W487" s="523"/>
      <c r="X487" s="523"/>
      <c r="Y487" s="523"/>
      <c r="Z487" s="523"/>
      <c r="AA487" s="523"/>
      <c r="AB487" s="523"/>
    </row>
    <row r="488" spans="1:28" ht="12.75">
      <c r="A488" s="523"/>
      <c r="B488" s="523"/>
      <c r="C488" s="536"/>
      <c r="D488" s="336"/>
      <c r="E488" s="336"/>
      <c r="F488" s="337"/>
      <c r="G488" s="336"/>
      <c r="H488" s="336"/>
      <c r="I488" s="523"/>
      <c r="J488" s="335"/>
      <c r="K488" s="336"/>
      <c r="L488" s="336"/>
      <c r="M488" s="336"/>
      <c r="N488" s="336"/>
      <c r="O488" s="523"/>
      <c r="P488" s="523"/>
      <c r="Q488" s="523"/>
      <c r="R488" s="523"/>
      <c r="S488" s="523"/>
      <c r="T488" s="523"/>
      <c r="U488" s="523"/>
      <c r="V488" s="523"/>
      <c r="W488" s="523"/>
      <c r="X488" s="523"/>
      <c r="Y488" s="523"/>
      <c r="Z488" s="523"/>
      <c r="AA488" s="523"/>
      <c r="AB488" s="523"/>
    </row>
    <row r="489" spans="1:28" ht="12.75">
      <c r="A489" s="523"/>
      <c r="B489" s="523"/>
      <c r="C489" s="536"/>
      <c r="D489" s="336"/>
      <c r="E489" s="336"/>
      <c r="F489" s="337"/>
      <c r="G489" s="336"/>
      <c r="H489" s="336"/>
      <c r="I489" s="523"/>
      <c r="J489" s="335"/>
      <c r="K489" s="336"/>
      <c r="L489" s="336"/>
      <c r="M489" s="336"/>
      <c r="N489" s="336"/>
      <c r="O489" s="523"/>
      <c r="P489" s="523"/>
      <c r="Q489" s="523"/>
      <c r="R489" s="523"/>
      <c r="S489" s="523"/>
      <c r="T489" s="523"/>
      <c r="U489" s="523"/>
      <c r="V489" s="523"/>
      <c r="W489" s="523"/>
      <c r="X489" s="523"/>
      <c r="Y489" s="523"/>
      <c r="Z489" s="523"/>
      <c r="AA489" s="523"/>
      <c r="AB489" s="523"/>
    </row>
    <row r="490" spans="1:28" ht="12.75">
      <c r="A490" s="523"/>
      <c r="B490" s="523"/>
      <c r="C490" s="536"/>
      <c r="D490" s="336"/>
      <c r="E490" s="336"/>
      <c r="F490" s="337"/>
      <c r="G490" s="336"/>
      <c r="H490" s="336"/>
      <c r="I490" s="523"/>
      <c r="J490" s="335"/>
      <c r="K490" s="336"/>
      <c r="L490" s="336"/>
      <c r="M490" s="336"/>
      <c r="N490" s="336"/>
      <c r="O490" s="523"/>
      <c r="P490" s="523"/>
      <c r="Q490" s="523"/>
      <c r="R490" s="523"/>
      <c r="S490" s="523"/>
      <c r="T490" s="523"/>
      <c r="U490" s="523"/>
      <c r="V490" s="523"/>
      <c r="W490" s="523"/>
      <c r="X490" s="523"/>
      <c r="Y490" s="523"/>
      <c r="Z490" s="523"/>
      <c r="AA490" s="523"/>
      <c r="AB490" s="523"/>
    </row>
    <row r="491" spans="1:28" ht="12.75">
      <c r="A491" s="523"/>
      <c r="B491" s="523"/>
      <c r="C491" s="536"/>
      <c r="D491" s="336"/>
      <c r="E491" s="336"/>
      <c r="F491" s="337"/>
      <c r="G491" s="336"/>
      <c r="H491" s="336"/>
      <c r="I491" s="523"/>
      <c r="J491" s="335"/>
      <c r="K491" s="336"/>
      <c r="L491" s="336"/>
      <c r="M491" s="336"/>
      <c r="N491" s="336"/>
      <c r="O491" s="523"/>
      <c r="P491" s="523"/>
      <c r="Q491" s="523"/>
      <c r="R491" s="523"/>
      <c r="S491" s="523"/>
      <c r="T491" s="523"/>
      <c r="U491" s="523"/>
      <c r="V491" s="523"/>
      <c r="W491" s="523"/>
      <c r="X491" s="523"/>
      <c r="Y491" s="523"/>
      <c r="Z491" s="523"/>
      <c r="AA491" s="523"/>
      <c r="AB491" s="523"/>
    </row>
    <row r="492" spans="1:28" ht="12.75">
      <c r="A492" s="523"/>
      <c r="B492" s="523"/>
      <c r="C492" s="536"/>
      <c r="D492" s="336"/>
      <c r="E492" s="336"/>
      <c r="F492" s="337"/>
      <c r="G492" s="336"/>
      <c r="H492" s="336"/>
      <c r="I492" s="523"/>
      <c r="J492" s="335"/>
      <c r="K492" s="336"/>
      <c r="L492" s="336"/>
      <c r="M492" s="336"/>
      <c r="N492" s="336"/>
      <c r="O492" s="523"/>
      <c r="P492" s="523"/>
      <c r="Q492" s="523"/>
      <c r="R492" s="523"/>
      <c r="S492" s="523"/>
      <c r="T492" s="523"/>
      <c r="U492" s="523"/>
      <c r="V492" s="523"/>
      <c r="W492" s="523"/>
      <c r="X492" s="523"/>
      <c r="Y492" s="523"/>
      <c r="Z492" s="523"/>
      <c r="AA492" s="523"/>
      <c r="AB492" s="523"/>
    </row>
    <row r="493" spans="1:28" ht="12.75">
      <c r="A493" s="523"/>
      <c r="B493" s="523"/>
      <c r="C493" s="536"/>
      <c r="D493" s="336"/>
      <c r="E493" s="336"/>
      <c r="F493" s="337"/>
      <c r="G493" s="336"/>
      <c r="H493" s="336"/>
      <c r="I493" s="523"/>
      <c r="J493" s="335"/>
      <c r="K493" s="336"/>
      <c r="L493" s="336"/>
      <c r="M493" s="336"/>
      <c r="N493" s="336"/>
      <c r="O493" s="523"/>
      <c r="P493" s="523"/>
      <c r="Q493" s="523"/>
      <c r="R493" s="523"/>
      <c r="S493" s="523"/>
      <c r="T493" s="523"/>
      <c r="U493" s="523"/>
      <c r="V493" s="523"/>
      <c r="W493" s="523"/>
      <c r="X493" s="523"/>
      <c r="Y493" s="523"/>
      <c r="Z493" s="523"/>
      <c r="AA493" s="523"/>
      <c r="AB493" s="523"/>
    </row>
    <row r="494" spans="1:28" ht="12.75">
      <c r="A494" s="523"/>
      <c r="B494" s="523"/>
      <c r="C494" s="536"/>
      <c r="D494" s="336"/>
      <c r="E494" s="336"/>
      <c r="F494" s="337"/>
      <c r="G494" s="336"/>
      <c r="H494" s="336"/>
      <c r="I494" s="523"/>
      <c r="J494" s="335"/>
      <c r="K494" s="336"/>
      <c r="L494" s="336"/>
      <c r="M494" s="336"/>
      <c r="N494" s="336"/>
      <c r="O494" s="523"/>
      <c r="P494" s="523"/>
      <c r="Q494" s="523"/>
      <c r="R494" s="523"/>
      <c r="S494" s="523"/>
      <c r="T494" s="523"/>
      <c r="U494" s="523"/>
      <c r="V494" s="523"/>
      <c r="W494" s="523"/>
      <c r="X494" s="523"/>
      <c r="Y494" s="523"/>
      <c r="Z494" s="523"/>
      <c r="AA494" s="523"/>
      <c r="AB494" s="523"/>
    </row>
    <row r="495" spans="1:28" ht="12.75">
      <c r="A495" s="523"/>
      <c r="B495" s="523"/>
      <c r="C495" s="536"/>
      <c r="D495" s="336"/>
      <c r="E495" s="336"/>
      <c r="F495" s="337"/>
      <c r="G495" s="336"/>
      <c r="H495" s="336"/>
      <c r="I495" s="523"/>
      <c r="J495" s="335"/>
      <c r="K495" s="336"/>
      <c r="L495" s="336"/>
      <c r="M495" s="336"/>
      <c r="N495" s="336"/>
      <c r="O495" s="523"/>
      <c r="P495" s="523"/>
      <c r="Q495" s="523"/>
      <c r="R495" s="523"/>
      <c r="S495" s="523"/>
      <c r="T495" s="523"/>
      <c r="U495" s="523"/>
      <c r="V495" s="523"/>
      <c r="W495" s="523"/>
      <c r="X495" s="523"/>
      <c r="Y495" s="523"/>
      <c r="Z495" s="523"/>
      <c r="AA495" s="523"/>
      <c r="AB495" s="523"/>
    </row>
    <row r="496" spans="1:28" ht="12.75">
      <c r="A496" s="523"/>
      <c r="B496" s="523"/>
      <c r="C496" s="536"/>
      <c r="D496" s="336"/>
      <c r="E496" s="336"/>
      <c r="F496" s="337"/>
      <c r="G496" s="336"/>
      <c r="H496" s="336"/>
      <c r="I496" s="523"/>
      <c r="J496" s="335"/>
      <c r="K496" s="336"/>
      <c r="L496" s="336"/>
      <c r="M496" s="336"/>
      <c r="N496" s="336"/>
      <c r="O496" s="523"/>
      <c r="P496" s="523"/>
      <c r="Q496" s="523"/>
      <c r="R496" s="523"/>
      <c r="S496" s="523"/>
      <c r="T496" s="523"/>
      <c r="U496" s="523"/>
      <c r="V496" s="523"/>
      <c r="W496" s="523"/>
      <c r="X496" s="523"/>
      <c r="Y496" s="523"/>
      <c r="Z496" s="523"/>
      <c r="AA496" s="523"/>
      <c r="AB496" s="523"/>
    </row>
    <row r="497" spans="1:28" ht="12.75">
      <c r="A497" s="523"/>
      <c r="B497" s="523"/>
      <c r="C497" s="536"/>
      <c r="D497" s="336"/>
      <c r="E497" s="336"/>
      <c r="F497" s="337"/>
      <c r="G497" s="336"/>
      <c r="H497" s="336"/>
      <c r="I497" s="523"/>
      <c r="J497" s="335"/>
      <c r="K497" s="336"/>
      <c r="L497" s="336"/>
      <c r="M497" s="336"/>
      <c r="N497" s="336"/>
      <c r="O497" s="523"/>
      <c r="P497" s="523"/>
      <c r="Q497" s="523"/>
      <c r="R497" s="523"/>
      <c r="S497" s="523"/>
      <c r="T497" s="523"/>
      <c r="U497" s="523"/>
      <c r="V497" s="523"/>
      <c r="W497" s="523"/>
      <c r="X497" s="523"/>
      <c r="Y497" s="523"/>
      <c r="Z497" s="523"/>
      <c r="AA497" s="523"/>
      <c r="AB497" s="523"/>
    </row>
    <row r="498" spans="1:28" ht="12.75">
      <c r="A498" s="523"/>
      <c r="B498" s="523"/>
      <c r="C498" s="536"/>
      <c r="D498" s="336"/>
      <c r="E498" s="336"/>
      <c r="F498" s="337"/>
      <c r="G498" s="336"/>
      <c r="H498" s="336"/>
      <c r="I498" s="523"/>
      <c r="J498" s="335"/>
      <c r="K498" s="336"/>
      <c r="L498" s="336"/>
      <c r="M498" s="336"/>
      <c r="N498" s="336"/>
      <c r="O498" s="523"/>
      <c r="P498" s="523"/>
      <c r="Q498" s="523"/>
      <c r="R498" s="523"/>
      <c r="S498" s="523"/>
      <c r="T498" s="523"/>
      <c r="U498" s="523"/>
      <c r="V498" s="523"/>
      <c r="W498" s="523"/>
      <c r="X498" s="523"/>
      <c r="Y498" s="523"/>
      <c r="Z498" s="523"/>
      <c r="AA498" s="523"/>
      <c r="AB498" s="523"/>
    </row>
    <row r="499" spans="1:28" ht="12.75">
      <c r="A499" s="523"/>
      <c r="B499" s="523"/>
      <c r="C499" s="536"/>
      <c r="D499" s="336"/>
      <c r="E499" s="336"/>
      <c r="F499" s="337"/>
      <c r="G499" s="336"/>
      <c r="H499" s="336"/>
      <c r="I499" s="523"/>
      <c r="J499" s="335"/>
      <c r="K499" s="336"/>
      <c r="L499" s="336"/>
      <c r="M499" s="336"/>
      <c r="N499" s="336"/>
      <c r="O499" s="523"/>
      <c r="P499" s="523"/>
      <c r="Q499" s="523"/>
      <c r="R499" s="523"/>
      <c r="S499" s="523"/>
      <c r="T499" s="523"/>
      <c r="U499" s="523"/>
      <c r="V499" s="523"/>
      <c r="W499" s="523"/>
      <c r="X499" s="523"/>
      <c r="Y499" s="523"/>
      <c r="Z499" s="523"/>
      <c r="AA499" s="523"/>
      <c r="AB499" s="523"/>
    </row>
    <row r="500" spans="1:28" ht="12.75">
      <c r="A500" s="523"/>
      <c r="B500" s="523"/>
      <c r="C500" s="536"/>
      <c r="D500" s="336"/>
      <c r="E500" s="336"/>
      <c r="F500" s="337"/>
      <c r="G500" s="336"/>
      <c r="H500" s="336"/>
      <c r="I500" s="523"/>
      <c r="J500" s="335"/>
      <c r="K500" s="336"/>
      <c r="L500" s="336"/>
      <c r="M500" s="336"/>
      <c r="N500" s="336"/>
      <c r="O500" s="523"/>
      <c r="P500" s="523"/>
      <c r="Q500" s="523"/>
      <c r="R500" s="523"/>
      <c r="S500" s="523"/>
      <c r="T500" s="523"/>
      <c r="U500" s="523"/>
      <c r="V500" s="523"/>
      <c r="W500" s="523"/>
      <c r="X500" s="523"/>
      <c r="Y500" s="523"/>
      <c r="Z500" s="523"/>
      <c r="AA500" s="523"/>
      <c r="AB500" s="523"/>
    </row>
    <row r="501" spans="1:28" ht="12.75">
      <c r="A501" s="523"/>
      <c r="B501" s="523"/>
      <c r="C501" s="536"/>
      <c r="D501" s="336"/>
      <c r="E501" s="336"/>
      <c r="F501" s="337"/>
      <c r="G501" s="336"/>
      <c r="H501" s="336"/>
      <c r="I501" s="523"/>
      <c r="J501" s="335"/>
      <c r="K501" s="336"/>
      <c r="L501" s="336"/>
      <c r="M501" s="336"/>
      <c r="N501" s="336"/>
      <c r="O501" s="523"/>
      <c r="P501" s="523"/>
      <c r="Q501" s="523"/>
      <c r="R501" s="523"/>
      <c r="S501" s="523"/>
      <c r="T501" s="523"/>
      <c r="U501" s="523"/>
      <c r="V501" s="523"/>
      <c r="W501" s="523"/>
      <c r="X501" s="523"/>
      <c r="Y501" s="523"/>
      <c r="Z501" s="523"/>
      <c r="AA501" s="523"/>
      <c r="AB501" s="523"/>
    </row>
    <row r="502" spans="1:28" ht="12.75">
      <c r="A502" s="523"/>
      <c r="B502" s="523"/>
      <c r="C502" s="536"/>
      <c r="D502" s="336"/>
      <c r="E502" s="336"/>
      <c r="F502" s="337"/>
      <c r="G502" s="336"/>
      <c r="H502" s="336"/>
      <c r="I502" s="523"/>
      <c r="J502" s="335"/>
      <c r="K502" s="336"/>
      <c r="L502" s="336"/>
      <c r="M502" s="336"/>
      <c r="N502" s="336"/>
      <c r="O502" s="523"/>
      <c r="P502" s="523"/>
      <c r="Q502" s="523"/>
      <c r="R502" s="523"/>
      <c r="S502" s="523"/>
      <c r="T502" s="523"/>
      <c r="U502" s="523"/>
      <c r="V502" s="523"/>
      <c r="W502" s="523"/>
      <c r="X502" s="523"/>
      <c r="Y502" s="523"/>
      <c r="Z502" s="523"/>
      <c r="AA502" s="523"/>
      <c r="AB502" s="523"/>
    </row>
    <row r="503" spans="1:28" ht="12.75">
      <c r="A503" s="523"/>
      <c r="B503" s="523"/>
      <c r="C503" s="536"/>
      <c r="D503" s="336"/>
      <c r="E503" s="336"/>
      <c r="F503" s="337"/>
      <c r="G503" s="336"/>
      <c r="H503" s="336"/>
      <c r="I503" s="523"/>
      <c r="J503" s="335"/>
      <c r="K503" s="336"/>
      <c r="L503" s="336"/>
      <c r="M503" s="336"/>
      <c r="N503" s="336"/>
      <c r="O503" s="523"/>
      <c r="P503" s="523"/>
      <c r="Q503" s="523"/>
      <c r="R503" s="523"/>
      <c r="S503" s="523"/>
      <c r="T503" s="523"/>
      <c r="U503" s="523"/>
      <c r="V503" s="523"/>
      <c r="W503" s="523"/>
      <c r="X503" s="523"/>
      <c r="Y503" s="523"/>
      <c r="Z503" s="523"/>
      <c r="AA503" s="523"/>
      <c r="AB503" s="523"/>
    </row>
    <row r="504" spans="1:28" ht="12.75">
      <c r="A504" s="523"/>
      <c r="B504" s="523"/>
      <c r="C504" s="536"/>
      <c r="D504" s="336"/>
      <c r="E504" s="336"/>
      <c r="F504" s="337"/>
      <c r="G504" s="336"/>
      <c r="H504" s="336"/>
      <c r="I504" s="523"/>
      <c r="J504" s="335"/>
      <c r="K504" s="336"/>
      <c r="L504" s="336"/>
      <c r="M504" s="336"/>
      <c r="N504" s="336"/>
      <c r="O504" s="523"/>
      <c r="P504" s="523"/>
      <c r="Q504" s="523"/>
      <c r="R504" s="523"/>
      <c r="S504" s="523"/>
      <c r="T504" s="523"/>
      <c r="U504" s="523"/>
      <c r="V504" s="523"/>
      <c r="W504" s="523"/>
      <c r="X504" s="523"/>
      <c r="Y504" s="523"/>
      <c r="Z504" s="523"/>
      <c r="AA504" s="523"/>
      <c r="AB504" s="523"/>
    </row>
    <row r="505" spans="1:28" ht="12.75">
      <c r="A505" s="523"/>
      <c r="B505" s="523"/>
      <c r="C505" s="536"/>
      <c r="D505" s="336"/>
      <c r="E505" s="336"/>
      <c r="F505" s="337"/>
      <c r="G505" s="336"/>
      <c r="H505" s="336"/>
      <c r="I505" s="523"/>
      <c r="J505" s="335"/>
      <c r="K505" s="336"/>
      <c r="L505" s="336"/>
      <c r="M505" s="336"/>
      <c r="N505" s="336"/>
      <c r="O505" s="523"/>
      <c r="P505" s="523"/>
      <c r="Q505" s="523"/>
      <c r="R505" s="523"/>
      <c r="S505" s="523"/>
      <c r="T505" s="523"/>
      <c r="U505" s="523"/>
      <c r="V505" s="523"/>
      <c r="W505" s="523"/>
      <c r="X505" s="523"/>
      <c r="Y505" s="523"/>
      <c r="Z505" s="523"/>
      <c r="AA505" s="523"/>
      <c r="AB505" s="523"/>
    </row>
    <row r="506" spans="1:28" ht="12.75">
      <c r="A506" s="523"/>
      <c r="B506" s="523"/>
      <c r="C506" s="536"/>
      <c r="D506" s="336"/>
      <c r="E506" s="336"/>
      <c r="F506" s="337"/>
      <c r="G506" s="336"/>
      <c r="H506" s="336"/>
      <c r="I506" s="523"/>
      <c r="J506" s="335"/>
      <c r="K506" s="336"/>
      <c r="L506" s="336"/>
      <c r="M506" s="336"/>
      <c r="N506" s="336"/>
      <c r="O506" s="523"/>
      <c r="P506" s="523"/>
      <c r="Q506" s="523"/>
      <c r="R506" s="523"/>
      <c r="S506" s="523"/>
      <c r="T506" s="523"/>
      <c r="U506" s="523"/>
      <c r="V506" s="523"/>
      <c r="W506" s="523"/>
      <c r="X506" s="523"/>
      <c r="Y506" s="523"/>
      <c r="Z506" s="523"/>
      <c r="AA506" s="523"/>
      <c r="AB506" s="523"/>
    </row>
    <row r="507" spans="1:28" ht="12.75">
      <c r="A507" s="523"/>
      <c r="B507" s="523"/>
      <c r="C507" s="536"/>
      <c r="D507" s="336"/>
      <c r="E507" s="336"/>
      <c r="F507" s="337"/>
      <c r="G507" s="336"/>
      <c r="H507" s="336"/>
      <c r="I507" s="523"/>
      <c r="J507" s="335"/>
      <c r="K507" s="336"/>
      <c r="L507" s="336"/>
      <c r="M507" s="336"/>
      <c r="N507" s="336"/>
      <c r="O507" s="523"/>
      <c r="P507" s="523"/>
      <c r="Q507" s="523"/>
      <c r="R507" s="523"/>
      <c r="S507" s="523"/>
      <c r="T507" s="523"/>
      <c r="U507" s="523"/>
      <c r="V507" s="523"/>
      <c r="W507" s="523"/>
      <c r="X507" s="523"/>
      <c r="Y507" s="523"/>
      <c r="Z507" s="523"/>
      <c r="AA507" s="523"/>
      <c r="AB507" s="523"/>
    </row>
    <row r="508" spans="1:28" ht="12.75">
      <c r="A508" s="523"/>
      <c r="B508" s="523"/>
      <c r="C508" s="536"/>
      <c r="D508" s="336"/>
      <c r="E508" s="336"/>
      <c r="F508" s="337"/>
      <c r="G508" s="336"/>
      <c r="H508" s="336"/>
      <c r="I508" s="523"/>
      <c r="J508" s="335"/>
      <c r="K508" s="336"/>
      <c r="L508" s="336"/>
      <c r="M508" s="336"/>
      <c r="N508" s="336"/>
      <c r="O508" s="523"/>
      <c r="P508" s="523"/>
      <c r="Q508" s="523"/>
      <c r="R508" s="523"/>
      <c r="S508" s="523"/>
      <c r="T508" s="523"/>
      <c r="U508" s="523"/>
      <c r="V508" s="523"/>
      <c r="W508" s="523"/>
      <c r="X508" s="523"/>
      <c r="Y508" s="523"/>
      <c r="Z508" s="523"/>
      <c r="AA508" s="523"/>
      <c r="AB508" s="523"/>
    </row>
    <row r="509" spans="1:28" ht="12.75">
      <c r="A509" s="523"/>
      <c r="B509" s="523"/>
      <c r="C509" s="536"/>
      <c r="D509" s="336"/>
      <c r="E509" s="336"/>
      <c r="F509" s="337"/>
      <c r="G509" s="336"/>
      <c r="H509" s="336"/>
      <c r="I509" s="523"/>
      <c r="J509" s="335"/>
      <c r="K509" s="336"/>
      <c r="L509" s="336"/>
      <c r="M509" s="336"/>
      <c r="N509" s="336"/>
      <c r="O509" s="523"/>
      <c r="P509" s="523"/>
      <c r="Q509" s="523"/>
      <c r="R509" s="523"/>
      <c r="S509" s="523"/>
      <c r="T509" s="523"/>
      <c r="U509" s="523"/>
      <c r="V509" s="523"/>
      <c r="W509" s="523"/>
      <c r="X509" s="523"/>
      <c r="Y509" s="523"/>
      <c r="Z509" s="523"/>
      <c r="AA509" s="523"/>
      <c r="AB509" s="523"/>
    </row>
    <row r="510" spans="1:28" ht="12.75">
      <c r="A510" s="523"/>
      <c r="B510" s="523"/>
      <c r="C510" s="536"/>
      <c r="D510" s="336"/>
      <c r="E510" s="336"/>
      <c r="F510" s="337"/>
      <c r="G510" s="336"/>
      <c r="H510" s="336"/>
      <c r="I510" s="523"/>
      <c r="J510" s="335"/>
      <c r="K510" s="336"/>
      <c r="L510" s="336"/>
      <c r="M510" s="336"/>
      <c r="N510" s="336"/>
      <c r="O510" s="523"/>
      <c r="P510" s="523"/>
      <c r="Q510" s="523"/>
      <c r="R510" s="523"/>
      <c r="S510" s="523"/>
      <c r="T510" s="523"/>
      <c r="U510" s="523"/>
      <c r="V510" s="523"/>
      <c r="W510" s="523"/>
      <c r="X510" s="523"/>
      <c r="Y510" s="523"/>
      <c r="Z510" s="523"/>
      <c r="AA510" s="523"/>
      <c r="AB510" s="523"/>
    </row>
    <row r="511" spans="1:28" ht="12.75">
      <c r="A511" s="523"/>
      <c r="B511" s="523"/>
      <c r="C511" s="536"/>
      <c r="D511" s="336"/>
      <c r="E511" s="336"/>
      <c r="F511" s="337"/>
      <c r="G511" s="336"/>
      <c r="H511" s="336"/>
      <c r="I511" s="523"/>
      <c r="J511" s="335"/>
      <c r="K511" s="336"/>
      <c r="L511" s="336"/>
      <c r="M511" s="336"/>
      <c r="N511" s="336"/>
      <c r="O511" s="523"/>
      <c r="P511" s="523"/>
      <c r="Q511" s="523"/>
      <c r="R511" s="523"/>
      <c r="S511" s="523"/>
      <c r="T511" s="523"/>
      <c r="U511" s="523"/>
      <c r="V511" s="523"/>
      <c r="W511" s="523"/>
      <c r="X511" s="523"/>
      <c r="Y511" s="523"/>
      <c r="Z511" s="523"/>
      <c r="AA511" s="523"/>
      <c r="AB511" s="523"/>
    </row>
    <row r="512" spans="1:28" ht="12.75">
      <c r="A512" s="523"/>
      <c r="B512" s="523"/>
      <c r="C512" s="536"/>
      <c r="D512" s="336"/>
      <c r="E512" s="336"/>
      <c r="F512" s="337"/>
      <c r="G512" s="336"/>
      <c r="H512" s="336"/>
      <c r="I512" s="523"/>
      <c r="J512" s="335"/>
      <c r="K512" s="336"/>
      <c r="L512" s="336"/>
      <c r="M512" s="336"/>
      <c r="N512" s="336"/>
      <c r="O512" s="523"/>
      <c r="P512" s="523"/>
      <c r="Q512" s="523"/>
      <c r="R512" s="523"/>
      <c r="S512" s="523"/>
      <c r="T512" s="523"/>
      <c r="U512" s="523"/>
      <c r="V512" s="523"/>
      <c r="W512" s="523"/>
      <c r="X512" s="523"/>
      <c r="Y512" s="523"/>
      <c r="Z512" s="523"/>
      <c r="AA512" s="523"/>
      <c r="AB512" s="523"/>
    </row>
    <row r="513" spans="1:28" ht="12.75">
      <c r="A513" s="523"/>
      <c r="B513" s="523"/>
      <c r="C513" s="536"/>
      <c r="D513" s="336"/>
      <c r="E513" s="336"/>
      <c r="F513" s="337"/>
      <c r="G513" s="336"/>
      <c r="H513" s="336"/>
      <c r="I513" s="523"/>
      <c r="J513" s="335"/>
      <c r="K513" s="336"/>
      <c r="L513" s="336"/>
      <c r="M513" s="336"/>
      <c r="N513" s="336"/>
      <c r="O513" s="523"/>
      <c r="P513" s="523"/>
      <c r="Q513" s="523"/>
      <c r="R513" s="523"/>
      <c r="S513" s="523"/>
      <c r="T513" s="523"/>
      <c r="U513" s="523"/>
      <c r="V513" s="523"/>
      <c r="W513" s="523"/>
      <c r="X513" s="523"/>
      <c r="Y513" s="523"/>
      <c r="Z513" s="523"/>
      <c r="AA513" s="523"/>
      <c r="AB513" s="523"/>
    </row>
    <row r="514" spans="1:28" ht="12.75">
      <c r="A514" s="523"/>
      <c r="B514" s="523"/>
      <c r="C514" s="536"/>
      <c r="D514" s="336"/>
      <c r="E514" s="336"/>
      <c r="F514" s="337"/>
      <c r="G514" s="336"/>
      <c r="H514" s="336"/>
      <c r="I514" s="523"/>
      <c r="J514" s="335"/>
      <c r="K514" s="336"/>
      <c r="L514" s="336"/>
      <c r="M514" s="336"/>
      <c r="N514" s="336"/>
      <c r="O514" s="523"/>
      <c r="P514" s="523"/>
      <c r="Q514" s="523"/>
      <c r="R514" s="523"/>
      <c r="S514" s="523"/>
      <c r="T514" s="523"/>
      <c r="U514" s="523"/>
      <c r="V514" s="523"/>
      <c r="W514" s="523"/>
      <c r="X514" s="523"/>
      <c r="Y514" s="523"/>
      <c r="Z514" s="523"/>
      <c r="AA514" s="523"/>
      <c r="AB514" s="523"/>
    </row>
    <row r="515" spans="1:28" ht="12.75">
      <c r="A515" s="523"/>
      <c r="B515" s="523"/>
      <c r="C515" s="536"/>
      <c r="D515" s="336"/>
      <c r="E515" s="336"/>
      <c r="F515" s="337"/>
      <c r="G515" s="336"/>
      <c r="H515" s="336"/>
      <c r="I515" s="523"/>
      <c r="J515" s="335"/>
      <c r="K515" s="336"/>
      <c r="L515" s="336"/>
      <c r="M515" s="336"/>
      <c r="N515" s="336"/>
      <c r="O515" s="523"/>
      <c r="P515" s="523"/>
      <c r="Q515" s="523"/>
      <c r="R515" s="523"/>
      <c r="S515" s="523"/>
      <c r="T515" s="523"/>
      <c r="U515" s="523"/>
      <c r="V515" s="523"/>
      <c r="W515" s="523"/>
      <c r="X515" s="523"/>
      <c r="Y515" s="523"/>
      <c r="Z515" s="523"/>
      <c r="AA515" s="523"/>
      <c r="AB515" s="523"/>
    </row>
    <row r="516" spans="1:28" ht="12.75">
      <c r="A516" s="523"/>
      <c r="B516" s="523"/>
      <c r="C516" s="536"/>
      <c r="D516" s="336"/>
      <c r="E516" s="336"/>
      <c r="F516" s="337"/>
      <c r="G516" s="336"/>
      <c r="H516" s="336"/>
      <c r="I516" s="523"/>
      <c r="J516" s="335"/>
      <c r="K516" s="336"/>
      <c r="L516" s="336"/>
      <c r="M516" s="336"/>
      <c r="N516" s="336"/>
      <c r="O516" s="523"/>
      <c r="P516" s="523"/>
      <c r="Q516" s="523"/>
      <c r="R516" s="523"/>
      <c r="S516" s="523"/>
      <c r="T516" s="523"/>
      <c r="U516" s="523"/>
      <c r="V516" s="523"/>
      <c r="W516" s="523"/>
      <c r="X516" s="523"/>
      <c r="Y516" s="523"/>
      <c r="Z516" s="523"/>
      <c r="AA516" s="523"/>
      <c r="AB516" s="523"/>
    </row>
    <row r="517" spans="1:28" ht="12.75">
      <c r="A517" s="523"/>
      <c r="B517" s="523"/>
      <c r="C517" s="536"/>
      <c r="D517" s="336"/>
      <c r="E517" s="336"/>
      <c r="F517" s="337"/>
      <c r="G517" s="336"/>
      <c r="H517" s="336"/>
      <c r="I517" s="523"/>
      <c r="J517" s="335"/>
      <c r="K517" s="336"/>
      <c r="L517" s="336"/>
      <c r="M517" s="336"/>
      <c r="N517" s="336"/>
      <c r="O517" s="523"/>
      <c r="P517" s="523"/>
      <c r="Q517" s="523"/>
      <c r="R517" s="523"/>
      <c r="S517" s="523"/>
      <c r="T517" s="523"/>
      <c r="U517" s="523"/>
      <c r="V517" s="523"/>
      <c r="W517" s="523"/>
      <c r="X517" s="523"/>
      <c r="Y517" s="523"/>
      <c r="Z517" s="523"/>
      <c r="AA517" s="523"/>
      <c r="AB517" s="523"/>
    </row>
    <row r="518" spans="1:28" ht="12.75">
      <c r="A518" s="523"/>
      <c r="B518" s="523"/>
      <c r="C518" s="536"/>
      <c r="D518" s="336"/>
      <c r="E518" s="336"/>
      <c r="F518" s="337"/>
      <c r="G518" s="336"/>
      <c r="H518" s="336"/>
      <c r="I518" s="523"/>
      <c r="J518" s="335"/>
      <c r="K518" s="336"/>
      <c r="L518" s="336"/>
      <c r="M518" s="336"/>
      <c r="N518" s="336"/>
      <c r="O518" s="523"/>
      <c r="P518" s="523"/>
      <c r="Q518" s="523"/>
      <c r="R518" s="523"/>
      <c r="S518" s="523"/>
      <c r="T518" s="523"/>
      <c r="U518" s="523"/>
      <c r="V518" s="523"/>
      <c r="W518" s="523"/>
      <c r="X518" s="523"/>
      <c r="Y518" s="523"/>
      <c r="Z518" s="523"/>
      <c r="AA518" s="523"/>
      <c r="AB518" s="523"/>
    </row>
    <row r="519" spans="1:28" ht="12.75">
      <c r="A519" s="523"/>
      <c r="B519" s="523"/>
      <c r="C519" s="536"/>
      <c r="D519" s="336"/>
      <c r="E519" s="336"/>
      <c r="F519" s="337"/>
      <c r="G519" s="336"/>
      <c r="H519" s="336"/>
      <c r="I519" s="523"/>
      <c r="J519" s="335"/>
      <c r="K519" s="336"/>
      <c r="L519" s="336"/>
      <c r="M519" s="336"/>
      <c r="N519" s="336"/>
      <c r="O519" s="523"/>
      <c r="P519" s="523"/>
      <c r="Q519" s="523"/>
      <c r="R519" s="523"/>
      <c r="S519" s="523"/>
      <c r="T519" s="523"/>
      <c r="U519" s="523"/>
      <c r="V519" s="523"/>
      <c r="W519" s="523"/>
      <c r="X519" s="523"/>
      <c r="Y519" s="523"/>
      <c r="Z519" s="523"/>
      <c r="AA519" s="523"/>
      <c r="AB519" s="523"/>
    </row>
    <row r="520" spans="1:28" ht="12.75">
      <c r="A520" s="523"/>
      <c r="B520" s="523"/>
      <c r="C520" s="536"/>
      <c r="D520" s="336"/>
      <c r="E520" s="336"/>
      <c r="F520" s="337"/>
      <c r="G520" s="336"/>
      <c r="H520" s="336"/>
      <c r="I520" s="523"/>
      <c r="J520" s="335"/>
      <c r="K520" s="336"/>
      <c r="L520" s="336"/>
      <c r="M520" s="336"/>
      <c r="N520" s="336"/>
      <c r="O520" s="523"/>
      <c r="P520" s="523"/>
      <c r="Q520" s="523"/>
      <c r="R520" s="523"/>
      <c r="S520" s="523"/>
      <c r="T520" s="523"/>
      <c r="U520" s="523"/>
      <c r="V520" s="523"/>
      <c r="W520" s="523"/>
      <c r="X520" s="523"/>
      <c r="Y520" s="523"/>
      <c r="Z520" s="523"/>
      <c r="AA520" s="523"/>
      <c r="AB520" s="523"/>
    </row>
    <row r="521" spans="1:28" ht="12.75">
      <c r="A521" s="523"/>
      <c r="B521" s="523"/>
      <c r="C521" s="536"/>
      <c r="D521" s="336"/>
      <c r="E521" s="336"/>
      <c r="F521" s="337"/>
      <c r="G521" s="336"/>
      <c r="H521" s="336"/>
      <c r="I521" s="523"/>
      <c r="J521" s="335"/>
      <c r="K521" s="336"/>
      <c r="L521" s="336"/>
      <c r="M521" s="336"/>
      <c r="N521" s="336"/>
      <c r="O521" s="523"/>
      <c r="P521" s="523"/>
      <c r="Q521" s="523"/>
      <c r="R521" s="523"/>
      <c r="S521" s="523"/>
      <c r="T521" s="523"/>
      <c r="U521" s="523"/>
      <c r="V521" s="523"/>
      <c r="W521" s="523"/>
      <c r="X521" s="523"/>
      <c r="Y521" s="523"/>
      <c r="Z521" s="523"/>
      <c r="AA521" s="523"/>
      <c r="AB521" s="523"/>
    </row>
    <row r="522" spans="1:28" ht="12.75">
      <c r="A522" s="523"/>
      <c r="B522" s="523"/>
      <c r="C522" s="536"/>
      <c r="D522" s="336"/>
      <c r="E522" s="336"/>
      <c r="F522" s="337"/>
      <c r="G522" s="336"/>
      <c r="H522" s="336"/>
      <c r="I522" s="523"/>
      <c r="J522" s="335"/>
      <c r="K522" s="336"/>
      <c r="L522" s="336"/>
      <c r="M522" s="336"/>
      <c r="N522" s="336"/>
      <c r="O522" s="523"/>
      <c r="P522" s="523"/>
      <c r="Q522" s="523"/>
      <c r="R522" s="523"/>
      <c r="S522" s="523"/>
      <c r="T522" s="523"/>
      <c r="U522" s="523"/>
      <c r="V522" s="523"/>
      <c r="W522" s="523"/>
      <c r="X522" s="523"/>
      <c r="Y522" s="523"/>
      <c r="Z522" s="523"/>
      <c r="AA522" s="523"/>
      <c r="AB522" s="523"/>
    </row>
    <row r="523" spans="1:28" ht="12.75">
      <c r="A523" s="523"/>
      <c r="B523" s="523"/>
      <c r="C523" s="536"/>
      <c r="D523" s="336"/>
      <c r="E523" s="336"/>
      <c r="F523" s="337"/>
      <c r="G523" s="336"/>
      <c r="H523" s="336"/>
      <c r="I523" s="523"/>
      <c r="J523" s="335"/>
      <c r="K523" s="336"/>
      <c r="L523" s="336"/>
      <c r="M523" s="336"/>
      <c r="N523" s="336"/>
      <c r="O523" s="523"/>
      <c r="P523" s="523"/>
      <c r="Q523" s="523"/>
      <c r="R523" s="523"/>
      <c r="S523" s="523"/>
      <c r="T523" s="523"/>
      <c r="U523" s="523"/>
      <c r="V523" s="523"/>
      <c r="W523" s="523"/>
      <c r="X523" s="523"/>
      <c r="Y523" s="523"/>
      <c r="Z523" s="523"/>
      <c r="AA523" s="523"/>
      <c r="AB523" s="523"/>
    </row>
    <row r="524" spans="1:28" ht="12.75">
      <c r="A524" s="523"/>
      <c r="B524" s="523"/>
      <c r="C524" s="536"/>
      <c r="D524" s="336"/>
      <c r="E524" s="336"/>
      <c r="F524" s="337"/>
      <c r="G524" s="336"/>
      <c r="H524" s="336"/>
      <c r="I524" s="523"/>
      <c r="J524" s="335"/>
      <c r="K524" s="336"/>
      <c r="L524" s="336"/>
      <c r="M524" s="336"/>
      <c r="N524" s="336"/>
      <c r="O524" s="523"/>
      <c r="P524" s="523"/>
      <c r="Q524" s="523"/>
      <c r="R524" s="523"/>
      <c r="S524" s="523"/>
      <c r="T524" s="523"/>
      <c r="U524" s="523"/>
      <c r="V524" s="523"/>
      <c r="W524" s="523"/>
      <c r="X524" s="523"/>
      <c r="Y524" s="523"/>
      <c r="Z524" s="523"/>
      <c r="AA524" s="523"/>
      <c r="AB524" s="523"/>
    </row>
    <row r="525" spans="1:28" ht="12.75">
      <c r="A525" s="523"/>
      <c r="B525" s="523"/>
      <c r="C525" s="536"/>
      <c r="D525" s="336"/>
      <c r="E525" s="336"/>
      <c r="F525" s="337"/>
      <c r="G525" s="336"/>
      <c r="H525" s="336"/>
      <c r="I525" s="523"/>
      <c r="J525" s="335"/>
      <c r="K525" s="336"/>
      <c r="L525" s="336"/>
      <c r="M525" s="336"/>
      <c r="N525" s="336"/>
      <c r="O525" s="523"/>
      <c r="P525" s="523"/>
      <c r="Q525" s="523"/>
      <c r="R525" s="523"/>
      <c r="S525" s="523"/>
      <c r="T525" s="523"/>
      <c r="U525" s="523"/>
      <c r="V525" s="523"/>
      <c r="W525" s="523"/>
      <c r="X525" s="523"/>
      <c r="Y525" s="523"/>
      <c r="Z525" s="523"/>
      <c r="AA525" s="523"/>
      <c r="AB525" s="523"/>
    </row>
    <row r="526" spans="1:28" ht="12.75">
      <c r="A526" s="523"/>
      <c r="B526" s="523"/>
      <c r="C526" s="536"/>
      <c r="D526" s="336"/>
      <c r="E526" s="336"/>
      <c r="F526" s="337"/>
      <c r="G526" s="336"/>
      <c r="H526" s="336"/>
      <c r="I526" s="523"/>
      <c r="J526" s="335"/>
      <c r="K526" s="336"/>
      <c r="L526" s="336"/>
      <c r="M526" s="336"/>
      <c r="N526" s="336"/>
      <c r="O526" s="523"/>
      <c r="P526" s="523"/>
      <c r="Q526" s="523"/>
      <c r="R526" s="523"/>
      <c r="S526" s="523"/>
      <c r="T526" s="523"/>
      <c r="U526" s="523"/>
      <c r="V526" s="523"/>
      <c r="W526" s="523"/>
      <c r="X526" s="523"/>
      <c r="Y526" s="523"/>
      <c r="Z526" s="523"/>
      <c r="AA526" s="523"/>
      <c r="AB526" s="523"/>
    </row>
    <row r="527" spans="1:28" ht="12.75">
      <c r="A527" s="523"/>
      <c r="B527" s="523"/>
      <c r="C527" s="536"/>
      <c r="D527" s="336"/>
      <c r="E527" s="336"/>
      <c r="F527" s="337"/>
      <c r="G527" s="336"/>
      <c r="H527" s="336"/>
      <c r="I527" s="523"/>
      <c r="J527" s="335"/>
      <c r="K527" s="336"/>
      <c r="L527" s="336"/>
      <c r="M527" s="336"/>
      <c r="N527" s="336"/>
      <c r="O527" s="523"/>
      <c r="P527" s="523"/>
      <c r="Q527" s="523"/>
      <c r="R527" s="523"/>
      <c r="S527" s="523"/>
      <c r="T527" s="523"/>
      <c r="U527" s="523"/>
      <c r="V527" s="523"/>
      <c r="W527" s="523"/>
      <c r="X527" s="523"/>
      <c r="Y527" s="523"/>
      <c r="Z527" s="523"/>
      <c r="AA527" s="523"/>
      <c r="AB527" s="523"/>
    </row>
    <row r="528" spans="1:28" ht="12.75">
      <c r="A528" s="523"/>
      <c r="B528" s="523"/>
      <c r="C528" s="536"/>
      <c r="D528" s="336"/>
      <c r="E528" s="336"/>
      <c r="F528" s="337"/>
      <c r="G528" s="336"/>
      <c r="H528" s="336"/>
      <c r="I528" s="523"/>
      <c r="J528" s="335"/>
      <c r="K528" s="336"/>
      <c r="L528" s="336"/>
      <c r="M528" s="336"/>
      <c r="N528" s="336"/>
      <c r="O528" s="523"/>
      <c r="P528" s="523"/>
      <c r="Q528" s="523"/>
      <c r="R528" s="523"/>
      <c r="S528" s="523"/>
      <c r="T528" s="523"/>
      <c r="U528" s="523"/>
      <c r="V528" s="523"/>
      <c r="W528" s="523"/>
      <c r="X528" s="523"/>
      <c r="Y528" s="523"/>
      <c r="Z528" s="523"/>
      <c r="AA528" s="523"/>
      <c r="AB528" s="523"/>
    </row>
    <row r="529" spans="1:28" ht="12.75">
      <c r="A529" s="523"/>
      <c r="B529" s="523"/>
      <c r="C529" s="536"/>
      <c r="D529" s="336"/>
      <c r="E529" s="336"/>
      <c r="F529" s="337"/>
      <c r="G529" s="336"/>
      <c r="H529" s="336"/>
      <c r="I529" s="523"/>
      <c r="J529" s="335"/>
      <c r="K529" s="336"/>
      <c r="L529" s="336"/>
      <c r="M529" s="336"/>
      <c r="N529" s="336"/>
      <c r="O529" s="523"/>
      <c r="P529" s="523"/>
      <c r="Q529" s="523"/>
      <c r="R529" s="523"/>
      <c r="S529" s="523"/>
      <c r="T529" s="523"/>
      <c r="U529" s="523"/>
      <c r="V529" s="523"/>
      <c r="W529" s="523"/>
      <c r="X529" s="523"/>
      <c r="Y529" s="523"/>
      <c r="Z529" s="523"/>
      <c r="AA529" s="523"/>
      <c r="AB529" s="523"/>
    </row>
    <row r="530" spans="1:28" ht="12.75">
      <c r="A530" s="523"/>
      <c r="B530" s="523"/>
      <c r="C530" s="536"/>
      <c r="D530" s="336"/>
      <c r="E530" s="336"/>
      <c r="F530" s="337"/>
      <c r="G530" s="336"/>
      <c r="H530" s="336"/>
      <c r="I530" s="523"/>
      <c r="J530" s="335"/>
      <c r="K530" s="336"/>
      <c r="L530" s="336"/>
      <c r="M530" s="336"/>
      <c r="N530" s="336"/>
      <c r="O530" s="523"/>
      <c r="P530" s="523"/>
      <c r="Q530" s="523"/>
      <c r="R530" s="523"/>
      <c r="S530" s="523"/>
      <c r="T530" s="523"/>
      <c r="U530" s="523"/>
      <c r="V530" s="523"/>
      <c r="W530" s="523"/>
      <c r="X530" s="523"/>
      <c r="Y530" s="523"/>
      <c r="Z530" s="523"/>
      <c r="AA530" s="523"/>
      <c r="AB530" s="523"/>
    </row>
    <row r="531" spans="1:28" ht="12.75">
      <c r="A531" s="523"/>
      <c r="B531" s="523"/>
      <c r="C531" s="536"/>
      <c r="D531" s="336"/>
      <c r="E531" s="336"/>
      <c r="F531" s="337"/>
      <c r="G531" s="336"/>
      <c r="H531" s="336"/>
      <c r="I531" s="523"/>
      <c r="J531" s="335"/>
      <c r="K531" s="336"/>
      <c r="L531" s="336"/>
      <c r="M531" s="336"/>
      <c r="N531" s="336"/>
      <c r="O531" s="523"/>
      <c r="P531" s="523"/>
      <c r="Q531" s="523"/>
      <c r="R531" s="523"/>
      <c r="S531" s="523"/>
      <c r="T531" s="523"/>
      <c r="U531" s="523"/>
      <c r="V531" s="523"/>
      <c r="W531" s="523"/>
      <c r="X531" s="523"/>
      <c r="Y531" s="523"/>
      <c r="Z531" s="523"/>
      <c r="AA531" s="523"/>
      <c r="AB531" s="523"/>
    </row>
    <row r="532" spans="1:28" ht="12.75">
      <c r="A532" s="523"/>
      <c r="B532" s="523"/>
      <c r="C532" s="536"/>
      <c r="D532" s="336"/>
      <c r="E532" s="336"/>
      <c r="F532" s="337"/>
      <c r="G532" s="336"/>
      <c r="H532" s="336"/>
      <c r="I532" s="523"/>
      <c r="J532" s="335"/>
      <c r="K532" s="336"/>
      <c r="L532" s="336"/>
      <c r="M532" s="336"/>
      <c r="N532" s="336"/>
      <c r="O532" s="523"/>
      <c r="P532" s="523"/>
      <c r="Q532" s="523"/>
      <c r="R532" s="523"/>
      <c r="S532" s="523"/>
      <c r="T532" s="523"/>
      <c r="U532" s="523"/>
      <c r="V532" s="523"/>
      <c r="W532" s="523"/>
      <c r="X532" s="523"/>
      <c r="Y532" s="523"/>
      <c r="Z532" s="523"/>
      <c r="AA532" s="523"/>
      <c r="AB532" s="523"/>
    </row>
    <row r="533" spans="1:28" ht="12.75">
      <c r="A533" s="523"/>
      <c r="B533" s="523"/>
      <c r="C533" s="536"/>
      <c r="D533" s="336"/>
      <c r="E533" s="336"/>
      <c r="F533" s="337"/>
      <c r="G533" s="336"/>
      <c r="H533" s="336"/>
      <c r="I533" s="523"/>
      <c r="J533" s="335"/>
      <c r="K533" s="336"/>
      <c r="L533" s="336"/>
      <c r="M533" s="336"/>
      <c r="N533" s="336"/>
      <c r="O533" s="523"/>
      <c r="P533" s="523"/>
      <c r="Q533" s="523"/>
      <c r="R533" s="523"/>
      <c r="S533" s="523"/>
      <c r="T533" s="523"/>
      <c r="U533" s="523"/>
      <c r="V533" s="523"/>
      <c r="W533" s="523"/>
      <c r="X533" s="523"/>
      <c r="Y533" s="523"/>
      <c r="Z533" s="523"/>
      <c r="AA533" s="523"/>
      <c r="AB533" s="523"/>
    </row>
    <row r="534" spans="1:28" ht="12.75">
      <c r="A534" s="523"/>
      <c r="B534" s="523"/>
      <c r="C534" s="536"/>
      <c r="D534" s="336"/>
      <c r="E534" s="336"/>
      <c r="F534" s="337"/>
      <c r="G534" s="336"/>
      <c r="H534" s="336"/>
      <c r="I534" s="523"/>
      <c r="J534" s="335"/>
      <c r="K534" s="336"/>
      <c r="L534" s="336"/>
      <c r="M534" s="336"/>
      <c r="N534" s="336"/>
      <c r="O534" s="523"/>
      <c r="P534" s="523"/>
      <c r="Q534" s="523"/>
      <c r="R534" s="523"/>
      <c r="S534" s="523"/>
      <c r="T534" s="523"/>
      <c r="U534" s="523"/>
      <c r="V534" s="523"/>
      <c r="W534" s="523"/>
      <c r="X534" s="523"/>
      <c r="Y534" s="523"/>
      <c r="Z534" s="523"/>
      <c r="AA534" s="523"/>
      <c r="AB534" s="523"/>
    </row>
    <row r="535" spans="1:28" ht="12.75">
      <c r="A535" s="523"/>
      <c r="B535" s="523"/>
      <c r="C535" s="536"/>
      <c r="D535" s="336"/>
      <c r="E535" s="336"/>
      <c r="F535" s="337"/>
      <c r="G535" s="336"/>
      <c r="H535" s="336"/>
      <c r="I535" s="523"/>
      <c r="J535" s="335"/>
      <c r="K535" s="336"/>
      <c r="L535" s="336"/>
      <c r="M535" s="336"/>
      <c r="N535" s="336"/>
      <c r="O535" s="523"/>
      <c r="P535" s="523"/>
      <c r="Q535" s="523"/>
      <c r="R535" s="523"/>
      <c r="S535" s="523"/>
      <c r="T535" s="523"/>
      <c r="U535" s="523"/>
      <c r="V535" s="523"/>
      <c r="W535" s="523"/>
      <c r="X535" s="523"/>
      <c r="Y535" s="523"/>
      <c r="Z535" s="523"/>
      <c r="AA535" s="523"/>
      <c r="AB535" s="523"/>
    </row>
    <row r="536" spans="1:28" ht="12.75">
      <c r="A536" s="523"/>
      <c r="B536" s="523"/>
      <c r="C536" s="536"/>
      <c r="D536" s="336"/>
      <c r="E536" s="336"/>
      <c r="F536" s="337"/>
      <c r="G536" s="336"/>
      <c r="H536" s="336"/>
      <c r="I536" s="523"/>
      <c r="J536" s="335"/>
      <c r="K536" s="336"/>
      <c r="L536" s="336"/>
      <c r="M536" s="336"/>
      <c r="N536" s="336"/>
      <c r="O536" s="523"/>
      <c r="P536" s="523"/>
      <c r="Q536" s="523"/>
      <c r="R536" s="523"/>
      <c r="S536" s="523"/>
      <c r="T536" s="523"/>
      <c r="U536" s="523"/>
      <c r="V536" s="523"/>
      <c r="W536" s="523"/>
      <c r="X536" s="523"/>
      <c r="Y536" s="523"/>
      <c r="Z536" s="523"/>
      <c r="AA536" s="523"/>
      <c r="AB536" s="523"/>
    </row>
    <row r="537" spans="1:28" ht="12.75">
      <c r="A537" s="523"/>
      <c r="B537" s="523"/>
      <c r="C537" s="536"/>
      <c r="D537" s="336"/>
      <c r="E537" s="336"/>
      <c r="F537" s="337"/>
      <c r="G537" s="336"/>
      <c r="H537" s="336"/>
      <c r="I537" s="523"/>
      <c r="J537" s="335"/>
      <c r="K537" s="336"/>
      <c r="L537" s="336"/>
      <c r="M537" s="336"/>
      <c r="N537" s="336"/>
      <c r="O537" s="523"/>
      <c r="P537" s="523"/>
      <c r="Q537" s="523"/>
      <c r="R537" s="523"/>
      <c r="S537" s="523"/>
      <c r="T537" s="523"/>
      <c r="U537" s="523"/>
      <c r="V537" s="523"/>
      <c r="W537" s="523"/>
      <c r="X537" s="523"/>
      <c r="Y537" s="523"/>
      <c r="Z537" s="523"/>
      <c r="AA537" s="523"/>
      <c r="AB537" s="523"/>
    </row>
    <row r="538" spans="1:28" ht="12.75">
      <c r="A538" s="523"/>
      <c r="B538" s="523"/>
      <c r="C538" s="536"/>
      <c r="D538" s="336"/>
      <c r="E538" s="336"/>
      <c r="F538" s="337"/>
      <c r="G538" s="336"/>
      <c r="H538" s="336"/>
      <c r="I538" s="523"/>
      <c r="J538" s="335"/>
      <c r="K538" s="336"/>
      <c r="L538" s="336"/>
      <c r="M538" s="336"/>
      <c r="N538" s="336"/>
      <c r="O538" s="523"/>
      <c r="P538" s="523"/>
      <c r="Q538" s="523"/>
      <c r="R538" s="523"/>
      <c r="S538" s="523"/>
      <c r="T538" s="523"/>
      <c r="U538" s="523"/>
      <c r="V538" s="523"/>
      <c r="W538" s="523"/>
      <c r="X538" s="523"/>
      <c r="Y538" s="523"/>
      <c r="Z538" s="523"/>
      <c r="AA538" s="523"/>
      <c r="AB538" s="523"/>
    </row>
    <row r="539" spans="1:28" ht="12.75">
      <c r="A539" s="523"/>
      <c r="B539" s="523"/>
      <c r="C539" s="536"/>
      <c r="D539" s="336"/>
      <c r="E539" s="336"/>
      <c r="F539" s="337"/>
      <c r="G539" s="336"/>
      <c r="H539" s="336"/>
      <c r="I539" s="523"/>
      <c r="J539" s="335"/>
      <c r="K539" s="336"/>
      <c r="L539" s="336"/>
      <c r="M539" s="336"/>
      <c r="N539" s="336"/>
      <c r="O539" s="523"/>
      <c r="P539" s="523"/>
      <c r="Q539" s="523"/>
      <c r="R539" s="523"/>
      <c r="S539" s="523"/>
      <c r="T539" s="523"/>
      <c r="U539" s="523"/>
      <c r="V539" s="523"/>
      <c r="W539" s="523"/>
      <c r="X539" s="523"/>
      <c r="Y539" s="523"/>
      <c r="Z539" s="523"/>
      <c r="AA539" s="523"/>
      <c r="AB539" s="523"/>
    </row>
    <row r="540" spans="1:28" ht="12.75">
      <c r="A540" s="523"/>
      <c r="B540" s="523"/>
      <c r="C540" s="536"/>
      <c r="D540" s="336"/>
      <c r="E540" s="336"/>
      <c r="F540" s="337"/>
      <c r="G540" s="336"/>
      <c r="H540" s="336"/>
      <c r="I540" s="523"/>
      <c r="J540" s="335"/>
      <c r="K540" s="336"/>
      <c r="L540" s="336"/>
      <c r="M540" s="336"/>
      <c r="N540" s="336"/>
      <c r="O540" s="523"/>
      <c r="P540" s="523"/>
      <c r="Q540" s="523"/>
      <c r="R540" s="523"/>
      <c r="S540" s="523"/>
      <c r="T540" s="523"/>
      <c r="U540" s="523"/>
      <c r="V540" s="523"/>
      <c r="W540" s="523"/>
      <c r="X540" s="523"/>
      <c r="Y540" s="523"/>
      <c r="Z540" s="523"/>
      <c r="AA540" s="523"/>
      <c r="AB540" s="523"/>
    </row>
    <row r="541" spans="1:28" ht="12.75">
      <c r="A541" s="523"/>
      <c r="B541" s="523"/>
      <c r="C541" s="536"/>
      <c r="D541" s="336"/>
      <c r="E541" s="336"/>
      <c r="F541" s="337"/>
      <c r="G541" s="336"/>
      <c r="H541" s="336"/>
      <c r="I541" s="523"/>
      <c r="J541" s="335"/>
      <c r="K541" s="336"/>
      <c r="L541" s="336"/>
      <c r="M541" s="336"/>
      <c r="N541" s="336"/>
      <c r="O541" s="523"/>
      <c r="P541" s="523"/>
      <c r="Q541" s="523"/>
      <c r="R541" s="523"/>
      <c r="S541" s="523"/>
      <c r="T541" s="523"/>
      <c r="U541" s="523"/>
      <c r="V541" s="523"/>
      <c r="W541" s="523"/>
      <c r="X541" s="523"/>
      <c r="Y541" s="523"/>
      <c r="Z541" s="523"/>
      <c r="AA541" s="523"/>
      <c r="AB541" s="523"/>
    </row>
    <row r="542" spans="1:28" ht="12.75">
      <c r="A542" s="523"/>
      <c r="B542" s="523"/>
      <c r="C542" s="536"/>
      <c r="D542" s="336"/>
      <c r="E542" s="336"/>
      <c r="F542" s="337"/>
      <c r="G542" s="336"/>
      <c r="H542" s="336"/>
      <c r="I542" s="523"/>
      <c r="J542" s="335"/>
      <c r="K542" s="336"/>
      <c r="L542" s="336"/>
      <c r="M542" s="336"/>
      <c r="N542" s="336"/>
      <c r="O542" s="523"/>
      <c r="P542" s="523"/>
      <c r="Q542" s="523"/>
      <c r="R542" s="523"/>
      <c r="S542" s="523"/>
      <c r="T542" s="523"/>
      <c r="U542" s="523"/>
      <c r="V542" s="523"/>
      <c r="W542" s="523"/>
      <c r="X542" s="523"/>
      <c r="Y542" s="523"/>
      <c r="Z542" s="523"/>
      <c r="AA542" s="523"/>
      <c r="AB542" s="523"/>
    </row>
    <row r="543" spans="1:28" ht="12.75">
      <c r="A543" s="523"/>
      <c r="B543" s="523"/>
      <c r="C543" s="536"/>
      <c r="D543" s="336"/>
      <c r="E543" s="336"/>
      <c r="F543" s="337"/>
      <c r="G543" s="336"/>
      <c r="H543" s="336"/>
      <c r="I543" s="523"/>
      <c r="J543" s="335"/>
      <c r="K543" s="336"/>
      <c r="L543" s="336"/>
      <c r="M543" s="336"/>
      <c r="N543" s="336"/>
      <c r="O543" s="523"/>
      <c r="P543" s="523"/>
      <c r="Q543" s="523"/>
      <c r="R543" s="523"/>
      <c r="S543" s="523"/>
      <c r="T543" s="523"/>
      <c r="U543" s="523"/>
      <c r="V543" s="523"/>
      <c r="W543" s="523"/>
      <c r="X543" s="523"/>
      <c r="Y543" s="523"/>
      <c r="Z543" s="523"/>
      <c r="AA543" s="523"/>
      <c r="AB543" s="523"/>
    </row>
    <row r="544" spans="1:28" ht="12.75">
      <c r="A544" s="523"/>
      <c r="B544" s="523"/>
      <c r="C544" s="536"/>
      <c r="D544" s="336"/>
      <c r="E544" s="336"/>
      <c r="F544" s="337"/>
      <c r="G544" s="336"/>
      <c r="H544" s="336"/>
      <c r="I544" s="523"/>
      <c r="J544" s="335"/>
      <c r="K544" s="336"/>
      <c r="L544" s="336"/>
      <c r="M544" s="336"/>
      <c r="N544" s="336"/>
      <c r="O544" s="523"/>
      <c r="P544" s="523"/>
      <c r="Q544" s="523"/>
      <c r="R544" s="523"/>
      <c r="S544" s="523"/>
      <c r="T544" s="523"/>
      <c r="U544" s="523"/>
      <c r="V544" s="523"/>
      <c r="W544" s="523"/>
      <c r="X544" s="523"/>
      <c r="Y544" s="523"/>
      <c r="Z544" s="523"/>
      <c r="AA544" s="523"/>
      <c r="AB544" s="523"/>
    </row>
    <row r="545" spans="1:28" ht="12.75">
      <c r="A545" s="523"/>
      <c r="B545" s="523"/>
      <c r="C545" s="536"/>
      <c r="D545" s="336"/>
      <c r="E545" s="336"/>
      <c r="F545" s="337"/>
      <c r="G545" s="336"/>
      <c r="H545" s="336"/>
      <c r="I545" s="523"/>
      <c r="J545" s="335"/>
      <c r="K545" s="336"/>
      <c r="L545" s="336"/>
      <c r="M545" s="336"/>
      <c r="N545" s="336"/>
      <c r="O545" s="523"/>
      <c r="P545" s="523"/>
      <c r="Q545" s="523"/>
      <c r="R545" s="523"/>
      <c r="S545" s="523"/>
      <c r="T545" s="523"/>
      <c r="U545" s="523"/>
      <c r="V545" s="523"/>
      <c r="W545" s="523"/>
      <c r="X545" s="523"/>
      <c r="Y545" s="523"/>
      <c r="Z545" s="523"/>
      <c r="AA545" s="523"/>
      <c r="AB545" s="523"/>
    </row>
    <row r="546" spans="1:28" ht="12.75">
      <c r="A546" s="523"/>
      <c r="B546" s="523"/>
      <c r="C546" s="536"/>
      <c r="D546" s="336"/>
      <c r="E546" s="336"/>
      <c r="F546" s="337"/>
      <c r="G546" s="336"/>
      <c r="H546" s="336"/>
      <c r="I546" s="523"/>
      <c r="J546" s="335"/>
      <c r="K546" s="336"/>
      <c r="L546" s="336"/>
      <c r="M546" s="336"/>
      <c r="N546" s="336"/>
      <c r="O546" s="523"/>
      <c r="P546" s="523"/>
      <c r="Q546" s="523"/>
      <c r="R546" s="523"/>
      <c r="S546" s="523"/>
      <c r="T546" s="523"/>
      <c r="U546" s="523"/>
      <c r="V546" s="523"/>
      <c r="W546" s="523"/>
      <c r="X546" s="523"/>
      <c r="Y546" s="523"/>
      <c r="Z546" s="523"/>
      <c r="AA546" s="523"/>
      <c r="AB546" s="523"/>
    </row>
    <row r="547" spans="1:28" ht="12.75">
      <c r="A547" s="523"/>
      <c r="B547" s="523"/>
      <c r="C547" s="536"/>
      <c r="D547" s="336"/>
      <c r="E547" s="336"/>
      <c r="F547" s="337"/>
      <c r="G547" s="336"/>
      <c r="H547" s="336"/>
      <c r="I547" s="523"/>
      <c r="J547" s="335"/>
      <c r="K547" s="336"/>
      <c r="L547" s="336"/>
      <c r="M547" s="336"/>
      <c r="N547" s="336"/>
      <c r="O547" s="523"/>
      <c r="P547" s="523"/>
      <c r="Q547" s="523"/>
      <c r="R547" s="523"/>
      <c r="S547" s="523"/>
      <c r="T547" s="523"/>
      <c r="U547" s="523"/>
      <c r="V547" s="523"/>
      <c r="W547" s="523"/>
      <c r="X547" s="523"/>
      <c r="Y547" s="523"/>
      <c r="Z547" s="523"/>
      <c r="AA547" s="523"/>
      <c r="AB547" s="523"/>
    </row>
    <row r="548" spans="1:28" ht="12.75">
      <c r="A548" s="523"/>
      <c r="B548" s="523"/>
      <c r="C548" s="536"/>
      <c r="D548" s="336"/>
      <c r="E548" s="336"/>
      <c r="F548" s="337"/>
      <c r="G548" s="336"/>
      <c r="H548" s="336"/>
      <c r="I548" s="523"/>
      <c r="J548" s="335"/>
      <c r="K548" s="336"/>
      <c r="L548" s="336"/>
      <c r="M548" s="336"/>
      <c r="N548" s="336"/>
      <c r="O548" s="523"/>
      <c r="P548" s="523"/>
      <c r="Q548" s="523"/>
      <c r="R548" s="523"/>
      <c r="S548" s="523"/>
      <c r="T548" s="523"/>
      <c r="U548" s="523"/>
      <c r="V548" s="523"/>
      <c r="W548" s="523"/>
      <c r="X548" s="523"/>
      <c r="Y548" s="523"/>
      <c r="Z548" s="523"/>
      <c r="AA548" s="523"/>
      <c r="AB548" s="523"/>
    </row>
    <row r="549" spans="1:28" ht="12.75">
      <c r="A549" s="523"/>
      <c r="B549" s="523"/>
      <c r="C549" s="536"/>
      <c r="D549" s="336"/>
      <c r="E549" s="336"/>
      <c r="F549" s="337"/>
      <c r="G549" s="336"/>
      <c r="H549" s="336"/>
      <c r="I549" s="523"/>
      <c r="J549" s="335"/>
      <c r="K549" s="336"/>
      <c r="L549" s="336"/>
      <c r="M549" s="336"/>
      <c r="N549" s="336"/>
      <c r="O549" s="523"/>
      <c r="P549" s="523"/>
      <c r="Q549" s="523"/>
      <c r="R549" s="523"/>
      <c r="S549" s="523"/>
      <c r="T549" s="523"/>
      <c r="U549" s="523"/>
      <c r="V549" s="523"/>
      <c r="W549" s="523"/>
      <c r="X549" s="523"/>
      <c r="Y549" s="523"/>
      <c r="Z549" s="523"/>
      <c r="AA549" s="523"/>
      <c r="AB549" s="523"/>
    </row>
    <row r="550" spans="1:28" ht="12.75">
      <c r="A550" s="523"/>
      <c r="B550" s="523"/>
      <c r="C550" s="536"/>
      <c r="D550" s="336"/>
      <c r="E550" s="336"/>
      <c r="F550" s="337"/>
      <c r="G550" s="336"/>
      <c r="H550" s="336"/>
      <c r="I550" s="523"/>
      <c r="J550" s="335"/>
      <c r="K550" s="336"/>
      <c r="L550" s="336"/>
      <c r="M550" s="336"/>
      <c r="N550" s="336"/>
      <c r="O550" s="523"/>
      <c r="P550" s="523"/>
      <c r="Q550" s="523"/>
      <c r="R550" s="523"/>
      <c r="S550" s="523"/>
      <c r="T550" s="523"/>
      <c r="U550" s="523"/>
      <c r="V550" s="523"/>
      <c r="W550" s="523"/>
      <c r="X550" s="523"/>
      <c r="Y550" s="523"/>
      <c r="Z550" s="523"/>
      <c r="AA550" s="523"/>
      <c r="AB550" s="523"/>
    </row>
    <row r="551" spans="1:28" ht="12.75">
      <c r="A551" s="523"/>
      <c r="B551" s="523"/>
      <c r="C551" s="536"/>
      <c r="D551" s="336"/>
      <c r="E551" s="336"/>
      <c r="F551" s="337"/>
      <c r="G551" s="336"/>
      <c r="H551" s="336"/>
      <c r="I551" s="523"/>
      <c r="J551" s="335"/>
      <c r="K551" s="336"/>
      <c r="L551" s="336"/>
      <c r="M551" s="336"/>
      <c r="N551" s="336"/>
      <c r="O551" s="523"/>
      <c r="P551" s="523"/>
      <c r="Q551" s="523"/>
      <c r="R551" s="523"/>
      <c r="S551" s="523"/>
      <c r="T551" s="523"/>
      <c r="U551" s="523"/>
      <c r="V551" s="523"/>
      <c r="W551" s="523"/>
      <c r="X551" s="523"/>
      <c r="Y551" s="523"/>
      <c r="Z551" s="523"/>
      <c r="AA551" s="523"/>
      <c r="AB551" s="523"/>
    </row>
    <row r="552" spans="1:28" ht="12.75">
      <c r="A552" s="523"/>
      <c r="B552" s="523"/>
      <c r="C552" s="536"/>
      <c r="D552" s="336"/>
      <c r="E552" s="336"/>
      <c r="F552" s="337"/>
      <c r="G552" s="336"/>
      <c r="H552" s="336"/>
      <c r="I552" s="523"/>
      <c r="J552" s="335"/>
      <c r="K552" s="336"/>
      <c r="L552" s="336"/>
      <c r="M552" s="336"/>
      <c r="N552" s="336"/>
      <c r="O552" s="523"/>
      <c r="P552" s="523"/>
      <c r="Q552" s="523"/>
      <c r="R552" s="523"/>
      <c r="S552" s="523"/>
      <c r="T552" s="523"/>
      <c r="U552" s="523"/>
      <c r="V552" s="523"/>
      <c r="W552" s="523"/>
      <c r="X552" s="523"/>
      <c r="Y552" s="523"/>
      <c r="Z552" s="523"/>
      <c r="AA552" s="523"/>
      <c r="AB552" s="523"/>
    </row>
    <row r="553" spans="1:28" ht="12.75">
      <c r="A553" s="523"/>
      <c r="B553" s="523"/>
      <c r="C553" s="536"/>
      <c r="D553" s="336"/>
      <c r="E553" s="336"/>
      <c r="F553" s="337"/>
      <c r="G553" s="336"/>
      <c r="H553" s="336"/>
      <c r="I553" s="523"/>
      <c r="J553" s="335"/>
      <c r="K553" s="336"/>
      <c r="L553" s="336"/>
      <c r="M553" s="336"/>
      <c r="N553" s="336"/>
      <c r="O553" s="523"/>
      <c r="P553" s="523"/>
      <c r="Q553" s="523"/>
      <c r="R553" s="523"/>
      <c r="S553" s="523"/>
      <c r="T553" s="523"/>
      <c r="U553" s="523"/>
      <c r="V553" s="523"/>
      <c r="W553" s="523"/>
      <c r="X553" s="523"/>
      <c r="Y553" s="523"/>
      <c r="Z553" s="523"/>
      <c r="AA553" s="523"/>
      <c r="AB553" s="523"/>
    </row>
    <row r="554" spans="1:28" ht="12.75">
      <c r="A554" s="523"/>
      <c r="B554" s="523"/>
      <c r="C554" s="536"/>
      <c r="D554" s="336"/>
      <c r="E554" s="336"/>
      <c r="F554" s="337"/>
      <c r="G554" s="336"/>
      <c r="H554" s="336"/>
      <c r="I554" s="523"/>
      <c r="J554" s="335"/>
      <c r="K554" s="336"/>
      <c r="L554" s="336"/>
      <c r="M554" s="336"/>
      <c r="N554" s="336"/>
      <c r="O554" s="523"/>
      <c r="P554" s="523"/>
      <c r="Q554" s="523"/>
      <c r="R554" s="523"/>
      <c r="S554" s="523"/>
      <c r="T554" s="523"/>
      <c r="U554" s="523"/>
      <c r="V554" s="523"/>
      <c r="W554" s="523"/>
      <c r="X554" s="523"/>
      <c r="Y554" s="523"/>
      <c r="Z554" s="523"/>
      <c r="AA554" s="523"/>
      <c r="AB554" s="523"/>
    </row>
    <row r="555" spans="1:28" ht="12.75">
      <c r="A555" s="523"/>
      <c r="B555" s="523"/>
      <c r="C555" s="536"/>
      <c r="D555" s="336"/>
      <c r="E555" s="336"/>
      <c r="F555" s="337"/>
      <c r="G555" s="336"/>
      <c r="H555" s="336"/>
      <c r="I555" s="523"/>
      <c r="J555" s="335"/>
      <c r="K555" s="336"/>
      <c r="L555" s="336"/>
      <c r="M555" s="336"/>
      <c r="N555" s="336"/>
      <c r="O555" s="523"/>
      <c r="P555" s="523"/>
      <c r="Q555" s="523"/>
      <c r="R555" s="523"/>
      <c r="S555" s="523"/>
      <c r="T555" s="523"/>
      <c r="U555" s="523"/>
      <c r="V555" s="523"/>
      <c r="W555" s="523"/>
      <c r="X555" s="523"/>
      <c r="Y555" s="523"/>
      <c r="Z555" s="523"/>
      <c r="AA555" s="523"/>
      <c r="AB555" s="523"/>
    </row>
    <row r="556" spans="1:28" ht="12.75">
      <c r="A556" s="523"/>
      <c r="B556" s="523"/>
      <c r="C556" s="536"/>
      <c r="D556" s="336"/>
      <c r="E556" s="336"/>
      <c r="F556" s="337"/>
      <c r="G556" s="336"/>
      <c r="H556" s="336"/>
      <c r="I556" s="523"/>
      <c r="J556" s="335"/>
      <c r="K556" s="336"/>
      <c r="L556" s="336"/>
      <c r="M556" s="336"/>
      <c r="N556" s="336"/>
      <c r="O556" s="523"/>
      <c r="P556" s="523"/>
      <c r="Q556" s="523"/>
      <c r="R556" s="523"/>
      <c r="S556" s="523"/>
      <c r="T556" s="523"/>
      <c r="U556" s="523"/>
      <c r="V556" s="523"/>
      <c r="W556" s="523"/>
      <c r="X556" s="523"/>
      <c r="Y556" s="523"/>
      <c r="Z556" s="523"/>
      <c r="AA556" s="523"/>
      <c r="AB556" s="523"/>
    </row>
    <row r="557" spans="1:28" ht="12.75">
      <c r="A557" s="523"/>
      <c r="B557" s="523"/>
      <c r="C557" s="536"/>
      <c r="D557" s="336"/>
      <c r="E557" s="336"/>
      <c r="F557" s="337"/>
      <c r="G557" s="336"/>
      <c r="H557" s="336"/>
      <c r="I557" s="523"/>
      <c r="J557" s="335"/>
      <c r="K557" s="336"/>
      <c r="L557" s="336"/>
      <c r="M557" s="336"/>
      <c r="N557" s="336"/>
      <c r="O557" s="523"/>
      <c r="P557" s="523"/>
      <c r="Q557" s="523"/>
      <c r="R557" s="523"/>
      <c r="S557" s="523"/>
      <c r="T557" s="523"/>
      <c r="U557" s="523"/>
      <c r="V557" s="523"/>
      <c r="W557" s="523"/>
      <c r="X557" s="523"/>
      <c r="Y557" s="523"/>
      <c r="Z557" s="523"/>
      <c r="AA557" s="523"/>
      <c r="AB557" s="523"/>
    </row>
    <row r="558" spans="1:28" ht="12.75">
      <c r="A558" s="523"/>
      <c r="B558" s="523"/>
      <c r="C558" s="536"/>
      <c r="D558" s="336"/>
      <c r="E558" s="336"/>
      <c r="F558" s="337"/>
      <c r="G558" s="336"/>
      <c r="H558" s="336"/>
      <c r="I558" s="523"/>
      <c r="J558" s="335"/>
      <c r="K558" s="336"/>
      <c r="L558" s="336"/>
      <c r="M558" s="336"/>
      <c r="N558" s="336"/>
      <c r="O558" s="523"/>
      <c r="P558" s="523"/>
      <c r="Q558" s="523"/>
      <c r="R558" s="523"/>
      <c r="S558" s="523"/>
      <c r="T558" s="523"/>
      <c r="U558" s="523"/>
      <c r="V558" s="523"/>
      <c r="W558" s="523"/>
      <c r="X558" s="523"/>
      <c r="Y558" s="523"/>
      <c r="Z558" s="523"/>
      <c r="AA558" s="523"/>
      <c r="AB558" s="523"/>
    </row>
    <row r="559" spans="1:28" ht="12.75">
      <c r="A559" s="523"/>
      <c r="B559" s="523"/>
      <c r="C559" s="536"/>
      <c r="D559" s="336"/>
      <c r="E559" s="336"/>
      <c r="F559" s="337"/>
      <c r="G559" s="336"/>
      <c r="H559" s="336"/>
      <c r="I559" s="523"/>
      <c r="J559" s="335"/>
      <c r="K559" s="336"/>
      <c r="L559" s="336"/>
      <c r="M559" s="336"/>
      <c r="N559" s="336"/>
      <c r="O559" s="523"/>
      <c r="P559" s="523"/>
      <c r="Q559" s="523"/>
      <c r="R559" s="523"/>
      <c r="S559" s="523"/>
      <c r="T559" s="523"/>
      <c r="U559" s="523"/>
      <c r="V559" s="523"/>
      <c r="W559" s="523"/>
      <c r="X559" s="523"/>
      <c r="Y559" s="523"/>
      <c r="Z559" s="523"/>
      <c r="AA559" s="523"/>
      <c r="AB559" s="523"/>
    </row>
    <row r="560" spans="1:28" ht="12.75">
      <c r="A560" s="523"/>
      <c r="B560" s="523"/>
      <c r="C560" s="536"/>
      <c r="D560" s="336"/>
      <c r="E560" s="336"/>
      <c r="F560" s="337"/>
      <c r="G560" s="336"/>
      <c r="H560" s="336"/>
      <c r="I560" s="523"/>
      <c r="J560" s="335"/>
      <c r="K560" s="336"/>
      <c r="L560" s="336"/>
      <c r="M560" s="336"/>
      <c r="N560" s="336"/>
      <c r="O560" s="523"/>
      <c r="P560" s="523"/>
      <c r="Q560" s="523"/>
      <c r="R560" s="523"/>
      <c r="S560" s="523"/>
      <c r="T560" s="523"/>
      <c r="U560" s="523"/>
      <c r="V560" s="523"/>
      <c r="W560" s="523"/>
      <c r="X560" s="523"/>
      <c r="Y560" s="523"/>
      <c r="Z560" s="523"/>
      <c r="AA560" s="523"/>
      <c r="AB560" s="523"/>
    </row>
    <row r="561" spans="1:28" ht="12.75">
      <c r="A561" s="523"/>
      <c r="B561" s="523"/>
      <c r="C561" s="536"/>
      <c r="D561" s="336"/>
      <c r="E561" s="336"/>
      <c r="F561" s="337"/>
      <c r="G561" s="336"/>
      <c r="H561" s="336"/>
      <c r="I561" s="523"/>
      <c r="J561" s="335"/>
      <c r="K561" s="336"/>
      <c r="L561" s="336"/>
      <c r="M561" s="336"/>
      <c r="N561" s="336"/>
      <c r="O561" s="523"/>
      <c r="P561" s="523"/>
      <c r="Q561" s="523"/>
      <c r="R561" s="523"/>
      <c r="S561" s="523"/>
      <c r="T561" s="523"/>
      <c r="U561" s="523"/>
      <c r="V561" s="523"/>
      <c r="W561" s="523"/>
      <c r="X561" s="523"/>
      <c r="Y561" s="523"/>
      <c r="Z561" s="523"/>
      <c r="AA561" s="523"/>
      <c r="AB561" s="523"/>
    </row>
    <row r="562" spans="1:28" ht="12.75">
      <c r="A562" s="523"/>
      <c r="B562" s="523"/>
      <c r="C562" s="536"/>
      <c r="D562" s="336"/>
      <c r="E562" s="336"/>
      <c r="F562" s="337"/>
      <c r="G562" s="336"/>
      <c r="H562" s="336"/>
      <c r="I562" s="523"/>
      <c r="J562" s="335"/>
      <c r="K562" s="336"/>
      <c r="L562" s="336"/>
      <c r="M562" s="336"/>
      <c r="N562" s="336"/>
      <c r="O562" s="523"/>
      <c r="P562" s="523"/>
      <c r="Q562" s="523"/>
      <c r="R562" s="523"/>
      <c r="S562" s="523"/>
      <c r="T562" s="523"/>
      <c r="U562" s="523"/>
      <c r="V562" s="523"/>
      <c r="W562" s="523"/>
      <c r="X562" s="523"/>
      <c r="Y562" s="523"/>
      <c r="Z562" s="523"/>
      <c r="AA562" s="523"/>
      <c r="AB562" s="523"/>
    </row>
    <row r="563" spans="1:28" ht="12.75">
      <c r="A563" s="523"/>
      <c r="B563" s="523"/>
      <c r="C563" s="536"/>
      <c r="D563" s="336"/>
      <c r="E563" s="336"/>
      <c r="F563" s="337"/>
      <c r="G563" s="336"/>
      <c r="H563" s="336"/>
      <c r="I563" s="523"/>
      <c r="J563" s="335"/>
      <c r="K563" s="336"/>
      <c r="L563" s="336"/>
      <c r="M563" s="336"/>
      <c r="N563" s="336"/>
      <c r="O563" s="523"/>
      <c r="P563" s="523"/>
      <c r="Q563" s="523"/>
      <c r="R563" s="523"/>
      <c r="S563" s="523"/>
      <c r="T563" s="523"/>
      <c r="U563" s="523"/>
      <c r="V563" s="523"/>
      <c r="W563" s="523"/>
      <c r="X563" s="523"/>
      <c r="Y563" s="523"/>
      <c r="Z563" s="523"/>
      <c r="AA563" s="523"/>
      <c r="AB563" s="523"/>
    </row>
    <row r="564" spans="1:28" ht="12.75">
      <c r="A564" s="523"/>
      <c r="B564" s="523"/>
      <c r="C564" s="536"/>
      <c r="D564" s="336"/>
      <c r="E564" s="336"/>
      <c r="F564" s="337"/>
      <c r="G564" s="336"/>
      <c r="H564" s="336"/>
      <c r="I564" s="523"/>
      <c r="J564" s="335"/>
      <c r="K564" s="336"/>
      <c r="L564" s="336"/>
      <c r="M564" s="336"/>
      <c r="N564" s="336"/>
      <c r="O564" s="523"/>
      <c r="P564" s="523"/>
      <c r="Q564" s="523"/>
      <c r="R564" s="523"/>
      <c r="S564" s="523"/>
      <c r="T564" s="523"/>
      <c r="U564" s="523"/>
      <c r="V564" s="523"/>
      <c r="W564" s="523"/>
      <c r="X564" s="523"/>
      <c r="Y564" s="523"/>
      <c r="Z564" s="523"/>
      <c r="AA564" s="523"/>
      <c r="AB564" s="523"/>
    </row>
    <row r="565" spans="1:28" ht="12.75">
      <c r="A565" s="523"/>
      <c r="B565" s="523"/>
      <c r="C565" s="536"/>
      <c r="D565" s="336"/>
      <c r="E565" s="336"/>
      <c r="F565" s="337"/>
      <c r="G565" s="336"/>
      <c r="H565" s="336"/>
      <c r="I565" s="523"/>
      <c r="J565" s="335"/>
      <c r="K565" s="336"/>
      <c r="L565" s="336"/>
      <c r="M565" s="336"/>
      <c r="N565" s="336"/>
      <c r="O565" s="523"/>
      <c r="P565" s="523"/>
      <c r="Q565" s="523"/>
      <c r="R565" s="523"/>
      <c r="S565" s="523"/>
      <c r="T565" s="523"/>
      <c r="U565" s="523"/>
      <c r="V565" s="523"/>
      <c r="W565" s="523"/>
      <c r="X565" s="523"/>
      <c r="Y565" s="523"/>
      <c r="Z565" s="523"/>
      <c r="AA565" s="523"/>
      <c r="AB565" s="523"/>
    </row>
    <row r="566" spans="1:28" ht="12.75">
      <c r="A566" s="523"/>
      <c r="B566" s="523"/>
      <c r="C566" s="536"/>
      <c r="D566" s="336"/>
      <c r="E566" s="336"/>
      <c r="F566" s="337"/>
      <c r="G566" s="336"/>
      <c r="H566" s="336"/>
      <c r="I566" s="523"/>
      <c r="J566" s="335"/>
      <c r="K566" s="336"/>
      <c r="L566" s="336"/>
      <c r="M566" s="336"/>
      <c r="N566" s="336"/>
      <c r="O566" s="523"/>
      <c r="P566" s="523"/>
      <c r="Q566" s="523"/>
      <c r="R566" s="523"/>
      <c r="S566" s="523"/>
      <c r="T566" s="523"/>
      <c r="U566" s="523"/>
      <c r="V566" s="523"/>
      <c r="W566" s="523"/>
      <c r="X566" s="523"/>
      <c r="Y566" s="523"/>
      <c r="Z566" s="523"/>
      <c r="AA566" s="523"/>
      <c r="AB566" s="523"/>
    </row>
    <row r="567" spans="1:28" ht="12.75">
      <c r="A567" s="523"/>
      <c r="B567" s="523"/>
      <c r="C567" s="536"/>
      <c r="D567" s="336"/>
      <c r="E567" s="336"/>
      <c r="F567" s="337"/>
      <c r="G567" s="336"/>
      <c r="H567" s="336"/>
      <c r="I567" s="523"/>
      <c r="J567" s="335"/>
      <c r="K567" s="336"/>
      <c r="L567" s="336"/>
      <c r="M567" s="336"/>
      <c r="N567" s="336"/>
      <c r="O567" s="523"/>
      <c r="P567" s="523"/>
      <c r="Q567" s="523"/>
      <c r="R567" s="523"/>
      <c r="S567" s="523"/>
      <c r="T567" s="523"/>
      <c r="U567" s="523"/>
      <c r="V567" s="523"/>
      <c r="W567" s="523"/>
      <c r="X567" s="523"/>
      <c r="Y567" s="523"/>
      <c r="Z567" s="523"/>
      <c r="AA567" s="523"/>
      <c r="AB567" s="523"/>
    </row>
    <row r="568" spans="1:28" ht="12.75">
      <c r="A568" s="523"/>
      <c r="B568" s="523"/>
      <c r="C568" s="536"/>
      <c r="D568" s="336"/>
      <c r="E568" s="336"/>
      <c r="F568" s="337"/>
      <c r="G568" s="336"/>
      <c r="H568" s="336"/>
      <c r="I568" s="523"/>
      <c r="J568" s="335"/>
      <c r="K568" s="336"/>
      <c r="L568" s="336"/>
      <c r="M568" s="336"/>
      <c r="N568" s="336"/>
      <c r="O568" s="523"/>
      <c r="P568" s="523"/>
      <c r="Q568" s="523"/>
      <c r="R568" s="523"/>
      <c r="S568" s="523"/>
      <c r="T568" s="523"/>
      <c r="U568" s="523"/>
      <c r="V568" s="523"/>
      <c r="W568" s="523"/>
      <c r="X568" s="523"/>
      <c r="Y568" s="523"/>
      <c r="Z568" s="523"/>
      <c r="AA568" s="523"/>
      <c r="AB568" s="523"/>
    </row>
    <row r="569" spans="1:28" ht="12.75">
      <c r="A569" s="523"/>
      <c r="B569" s="523"/>
      <c r="C569" s="536"/>
      <c r="D569" s="336"/>
      <c r="E569" s="336"/>
      <c r="F569" s="337"/>
      <c r="G569" s="336"/>
      <c r="H569" s="336"/>
      <c r="I569" s="523"/>
      <c r="J569" s="335"/>
      <c r="K569" s="336"/>
      <c r="L569" s="336"/>
      <c r="M569" s="336"/>
      <c r="N569" s="336"/>
      <c r="O569" s="523"/>
      <c r="P569" s="523"/>
      <c r="Q569" s="523"/>
      <c r="R569" s="523"/>
      <c r="S569" s="523"/>
      <c r="T569" s="523"/>
      <c r="U569" s="523"/>
      <c r="V569" s="523"/>
      <c r="W569" s="523"/>
      <c r="X569" s="523"/>
      <c r="Y569" s="523"/>
      <c r="Z569" s="523"/>
      <c r="AA569" s="523"/>
      <c r="AB569" s="523"/>
    </row>
    <row r="570" spans="1:28" ht="12.75">
      <c r="A570" s="523"/>
      <c r="B570" s="523"/>
      <c r="C570" s="536"/>
      <c r="D570" s="336"/>
      <c r="E570" s="336"/>
      <c r="F570" s="337"/>
      <c r="G570" s="336"/>
      <c r="H570" s="336"/>
      <c r="I570" s="523"/>
      <c r="J570" s="335"/>
      <c r="K570" s="336"/>
      <c r="L570" s="336"/>
      <c r="M570" s="336"/>
      <c r="N570" s="336"/>
      <c r="O570" s="523"/>
      <c r="P570" s="523"/>
      <c r="Q570" s="523"/>
      <c r="R570" s="523"/>
      <c r="S570" s="523"/>
      <c r="T570" s="523"/>
      <c r="U570" s="523"/>
      <c r="V570" s="523"/>
      <c r="W570" s="523"/>
      <c r="X570" s="523"/>
      <c r="Y570" s="523"/>
      <c r="Z570" s="523"/>
      <c r="AA570" s="523"/>
      <c r="AB570" s="523"/>
    </row>
    <row r="571" spans="1:28" ht="12.75">
      <c r="A571" s="523"/>
      <c r="B571" s="523"/>
      <c r="C571" s="536"/>
      <c r="D571" s="336"/>
      <c r="E571" s="336"/>
      <c r="F571" s="337"/>
      <c r="G571" s="336"/>
      <c r="H571" s="336"/>
      <c r="I571" s="523"/>
      <c r="J571" s="335"/>
      <c r="K571" s="336"/>
      <c r="L571" s="336"/>
      <c r="M571" s="336"/>
      <c r="N571" s="336"/>
      <c r="O571" s="523"/>
      <c r="P571" s="523"/>
      <c r="Q571" s="523"/>
      <c r="R571" s="523"/>
      <c r="S571" s="523"/>
      <c r="T571" s="523"/>
      <c r="U571" s="523"/>
      <c r="V571" s="523"/>
      <c r="W571" s="523"/>
      <c r="X571" s="523"/>
      <c r="Y571" s="523"/>
      <c r="Z571" s="523"/>
      <c r="AA571" s="523"/>
      <c r="AB571" s="523"/>
    </row>
    <row r="572" spans="1:28" ht="12.75">
      <c r="A572" s="523"/>
      <c r="B572" s="523"/>
      <c r="C572" s="536"/>
      <c r="D572" s="336"/>
      <c r="E572" s="336"/>
      <c r="F572" s="337"/>
      <c r="G572" s="336"/>
      <c r="H572" s="336"/>
      <c r="I572" s="523"/>
      <c r="J572" s="335"/>
      <c r="K572" s="336"/>
      <c r="L572" s="336"/>
      <c r="M572" s="336"/>
      <c r="N572" s="336"/>
      <c r="O572" s="523"/>
      <c r="P572" s="523"/>
      <c r="Q572" s="523"/>
      <c r="R572" s="523"/>
      <c r="S572" s="523"/>
      <c r="T572" s="523"/>
      <c r="U572" s="523"/>
      <c r="V572" s="523"/>
      <c r="W572" s="523"/>
      <c r="X572" s="523"/>
      <c r="Y572" s="523"/>
      <c r="Z572" s="523"/>
      <c r="AA572" s="523"/>
      <c r="AB572" s="523"/>
    </row>
    <row r="573" spans="1:28" ht="12.75">
      <c r="A573" s="523"/>
      <c r="B573" s="523"/>
      <c r="C573" s="536"/>
      <c r="D573" s="336"/>
      <c r="E573" s="336"/>
      <c r="F573" s="337"/>
      <c r="G573" s="336"/>
      <c r="H573" s="336"/>
      <c r="I573" s="523"/>
      <c r="J573" s="335"/>
      <c r="K573" s="336"/>
      <c r="L573" s="336"/>
      <c r="M573" s="336"/>
      <c r="N573" s="336"/>
      <c r="O573" s="523"/>
      <c r="P573" s="523"/>
      <c r="Q573" s="523"/>
      <c r="R573" s="523"/>
      <c r="S573" s="523"/>
      <c r="T573" s="523"/>
      <c r="U573" s="523"/>
      <c r="V573" s="523"/>
      <c r="W573" s="523"/>
      <c r="X573" s="523"/>
      <c r="Y573" s="523"/>
      <c r="Z573" s="523"/>
      <c r="AA573" s="523"/>
      <c r="AB573" s="523"/>
    </row>
    <row r="574" spans="1:28" ht="12.75">
      <c r="A574" s="523"/>
      <c r="B574" s="523"/>
      <c r="C574" s="536"/>
      <c r="D574" s="336"/>
      <c r="E574" s="336"/>
      <c r="F574" s="337"/>
      <c r="G574" s="336"/>
      <c r="H574" s="336"/>
      <c r="I574" s="523"/>
      <c r="J574" s="335"/>
      <c r="K574" s="336"/>
      <c r="L574" s="336"/>
      <c r="M574" s="336"/>
      <c r="N574" s="336"/>
      <c r="O574" s="523"/>
      <c r="P574" s="523"/>
      <c r="Q574" s="523"/>
      <c r="R574" s="523"/>
      <c r="S574" s="523"/>
      <c r="T574" s="523"/>
      <c r="U574" s="523"/>
      <c r="V574" s="523"/>
      <c r="W574" s="523"/>
      <c r="X574" s="523"/>
      <c r="Y574" s="523"/>
      <c r="Z574" s="523"/>
      <c r="AA574" s="523"/>
      <c r="AB574" s="523"/>
    </row>
    <row r="575" spans="1:28" ht="12.75">
      <c r="A575" s="523"/>
      <c r="B575" s="523"/>
      <c r="C575" s="536"/>
      <c r="D575" s="336"/>
      <c r="E575" s="336"/>
      <c r="F575" s="337"/>
      <c r="G575" s="336"/>
      <c r="H575" s="336"/>
      <c r="I575" s="523"/>
      <c r="J575" s="335"/>
      <c r="K575" s="336"/>
      <c r="L575" s="336"/>
      <c r="M575" s="336"/>
      <c r="N575" s="336"/>
      <c r="O575" s="523"/>
      <c r="P575" s="523"/>
      <c r="Q575" s="523"/>
      <c r="R575" s="523"/>
      <c r="S575" s="523"/>
      <c r="T575" s="523"/>
      <c r="U575" s="523"/>
      <c r="V575" s="523"/>
      <c r="W575" s="523"/>
      <c r="X575" s="523"/>
      <c r="Y575" s="523"/>
      <c r="Z575" s="523"/>
      <c r="AA575" s="523"/>
      <c r="AB575" s="523"/>
    </row>
    <row r="576" spans="1:28" ht="12.75">
      <c r="A576" s="523"/>
      <c r="B576" s="523"/>
      <c r="C576" s="536"/>
      <c r="D576" s="336"/>
      <c r="E576" s="336"/>
      <c r="F576" s="337"/>
      <c r="G576" s="336"/>
      <c r="H576" s="336"/>
      <c r="I576" s="523"/>
      <c r="J576" s="335"/>
      <c r="K576" s="336"/>
      <c r="L576" s="336"/>
      <c r="M576" s="336"/>
      <c r="N576" s="336"/>
      <c r="O576" s="523"/>
      <c r="P576" s="523"/>
      <c r="Q576" s="523"/>
      <c r="R576" s="523"/>
      <c r="S576" s="523"/>
      <c r="T576" s="523"/>
      <c r="U576" s="523"/>
      <c r="V576" s="523"/>
      <c r="W576" s="523"/>
      <c r="X576" s="523"/>
      <c r="Y576" s="523"/>
      <c r="Z576" s="523"/>
      <c r="AA576" s="523"/>
      <c r="AB576" s="523"/>
    </row>
    <row r="577" spans="1:28" ht="12.75">
      <c r="A577" s="523"/>
      <c r="B577" s="523"/>
      <c r="C577" s="536"/>
      <c r="D577" s="336"/>
      <c r="E577" s="336"/>
      <c r="F577" s="337"/>
      <c r="G577" s="336"/>
      <c r="H577" s="336"/>
      <c r="I577" s="523"/>
      <c r="J577" s="335"/>
      <c r="K577" s="336"/>
      <c r="L577" s="336"/>
      <c r="M577" s="336"/>
      <c r="N577" s="336"/>
      <c r="O577" s="523"/>
      <c r="P577" s="523"/>
      <c r="Q577" s="523"/>
      <c r="R577" s="523"/>
      <c r="S577" s="523"/>
      <c r="T577" s="523"/>
      <c r="U577" s="523"/>
      <c r="V577" s="523"/>
      <c r="W577" s="523"/>
      <c r="X577" s="523"/>
      <c r="Y577" s="523"/>
      <c r="Z577" s="523"/>
      <c r="AA577" s="523"/>
      <c r="AB577" s="523"/>
    </row>
    <row r="578" spans="1:28" ht="12.75">
      <c r="A578" s="523"/>
      <c r="B578" s="523"/>
      <c r="C578" s="536"/>
      <c r="D578" s="336"/>
      <c r="E578" s="336"/>
      <c r="F578" s="337"/>
      <c r="G578" s="336"/>
      <c r="H578" s="336"/>
      <c r="I578" s="523"/>
      <c r="J578" s="335"/>
      <c r="K578" s="336"/>
      <c r="L578" s="336"/>
      <c r="M578" s="336"/>
      <c r="N578" s="336"/>
      <c r="O578" s="523"/>
      <c r="P578" s="523"/>
      <c r="Q578" s="523"/>
      <c r="R578" s="523"/>
      <c r="S578" s="523"/>
      <c r="T578" s="523"/>
      <c r="U578" s="523"/>
      <c r="V578" s="523"/>
      <c r="W578" s="523"/>
      <c r="X578" s="523"/>
      <c r="Y578" s="523"/>
      <c r="Z578" s="523"/>
      <c r="AA578" s="523"/>
      <c r="AB578" s="523"/>
    </row>
    <row r="579" spans="1:28" ht="12.75">
      <c r="A579" s="523"/>
      <c r="B579" s="523"/>
      <c r="C579" s="536"/>
      <c r="D579" s="336"/>
      <c r="E579" s="336"/>
      <c r="F579" s="337"/>
      <c r="G579" s="336"/>
      <c r="H579" s="336"/>
      <c r="I579" s="523"/>
      <c r="J579" s="335"/>
      <c r="K579" s="336"/>
      <c r="L579" s="336"/>
      <c r="M579" s="336"/>
      <c r="N579" s="336"/>
      <c r="O579" s="523"/>
      <c r="P579" s="523"/>
      <c r="Q579" s="523"/>
      <c r="R579" s="523"/>
      <c r="S579" s="523"/>
      <c r="T579" s="523"/>
      <c r="U579" s="523"/>
      <c r="V579" s="523"/>
      <c r="W579" s="523"/>
      <c r="X579" s="523"/>
      <c r="Y579" s="523"/>
      <c r="Z579" s="523"/>
      <c r="AA579" s="523"/>
      <c r="AB579" s="523"/>
    </row>
    <row r="580" spans="1:28" ht="12.75">
      <c r="A580" s="523"/>
      <c r="B580" s="523"/>
      <c r="C580" s="536"/>
      <c r="D580" s="336"/>
      <c r="E580" s="336"/>
      <c r="F580" s="337"/>
      <c r="G580" s="336"/>
      <c r="H580" s="336"/>
      <c r="I580" s="523"/>
      <c r="J580" s="335"/>
      <c r="K580" s="336"/>
      <c r="L580" s="336"/>
      <c r="M580" s="336"/>
      <c r="N580" s="336"/>
      <c r="O580" s="523"/>
      <c r="P580" s="523"/>
      <c r="Q580" s="523"/>
      <c r="R580" s="523"/>
      <c r="S580" s="523"/>
      <c r="T580" s="523"/>
      <c r="U580" s="523"/>
      <c r="V580" s="523"/>
      <c r="W580" s="523"/>
      <c r="X580" s="523"/>
      <c r="Y580" s="523"/>
      <c r="Z580" s="523"/>
      <c r="AA580" s="523"/>
      <c r="AB580" s="523"/>
    </row>
    <row r="581" spans="1:28" ht="12.75">
      <c r="A581" s="523"/>
      <c r="B581" s="523"/>
      <c r="C581" s="536"/>
      <c r="D581" s="336"/>
      <c r="E581" s="336"/>
      <c r="F581" s="337"/>
      <c r="G581" s="336"/>
      <c r="H581" s="336"/>
      <c r="I581" s="523"/>
      <c r="J581" s="335"/>
      <c r="K581" s="336"/>
      <c r="L581" s="336"/>
      <c r="M581" s="336"/>
      <c r="N581" s="336"/>
      <c r="O581" s="523"/>
      <c r="P581" s="523"/>
      <c r="Q581" s="523"/>
      <c r="R581" s="523"/>
      <c r="S581" s="523"/>
      <c r="T581" s="523"/>
      <c r="U581" s="523"/>
      <c r="V581" s="523"/>
      <c r="W581" s="523"/>
      <c r="X581" s="523"/>
      <c r="Y581" s="523"/>
      <c r="Z581" s="523"/>
      <c r="AA581" s="523"/>
      <c r="AB581" s="523"/>
    </row>
    <row r="582" spans="1:28" ht="12.75">
      <c r="A582" s="523"/>
      <c r="B582" s="523"/>
      <c r="C582" s="536"/>
      <c r="D582" s="336"/>
      <c r="E582" s="336"/>
      <c r="F582" s="337"/>
      <c r="G582" s="336"/>
      <c r="H582" s="336"/>
      <c r="I582" s="523"/>
      <c r="J582" s="335"/>
      <c r="K582" s="336"/>
      <c r="L582" s="336"/>
      <c r="M582" s="336"/>
      <c r="N582" s="336"/>
      <c r="O582" s="523"/>
      <c r="P582" s="523"/>
      <c r="Q582" s="523"/>
      <c r="R582" s="523"/>
      <c r="S582" s="523"/>
      <c r="T582" s="523"/>
      <c r="U582" s="523"/>
      <c r="V582" s="523"/>
      <c r="W582" s="523"/>
      <c r="X582" s="523"/>
      <c r="Y582" s="523"/>
      <c r="Z582" s="523"/>
      <c r="AA582" s="523"/>
      <c r="AB582" s="523"/>
    </row>
    <row r="583" spans="1:28" ht="12.75">
      <c r="A583" s="523"/>
      <c r="B583" s="523"/>
      <c r="C583" s="536"/>
      <c r="D583" s="336"/>
      <c r="E583" s="336"/>
      <c r="F583" s="337"/>
      <c r="G583" s="336"/>
      <c r="H583" s="336"/>
      <c r="I583" s="523"/>
      <c r="J583" s="335"/>
      <c r="K583" s="336"/>
      <c r="L583" s="336"/>
      <c r="M583" s="336"/>
      <c r="N583" s="336"/>
      <c r="O583" s="523"/>
      <c r="P583" s="523"/>
      <c r="Q583" s="523"/>
      <c r="R583" s="523"/>
      <c r="S583" s="523"/>
      <c r="T583" s="523"/>
      <c r="U583" s="523"/>
      <c r="V583" s="523"/>
      <c r="W583" s="523"/>
      <c r="X583" s="523"/>
      <c r="Y583" s="523"/>
      <c r="Z583" s="523"/>
      <c r="AA583" s="523"/>
      <c r="AB583" s="523"/>
    </row>
    <row r="584" spans="1:28" ht="12.75">
      <c r="A584" s="523"/>
      <c r="B584" s="523"/>
      <c r="C584" s="536"/>
      <c r="D584" s="336"/>
      <c r="E584" s="336"/>
      <c r="F584" s="337"/>
      <c r="G584" s="336"/>
      <c r="H584" s="336"/>
      <c r="I584" s="523"/>
      <c r="J584" s="335"/>
      <c r="K584" s="336"/>
      <c r="L584" s="336"/>
      <c r="M584" s="336"/>
      <c r="N584" s="336"/>
      <c r="O584" s="523"/>
      <c r="P584" s="523"/>
      <c r="Q584" s="523"/>
      <c r="R584" s="523"/>
      <c r="S584" s="523"/>
      <c r="T584" s="523"/>
      <c r="U584" s="523"/>
      <c r="V584" s="523"/>
      <c r="W584" s="523"/>
      <c r="X584" s="523"/>
      <c r="Y584" s="523"/>
      <c r="Z584" s="523"/>
      <c r="AA584" s="523"/>
      <c r="AB584" s="523"/>
    </row>
    <row r="585" spans="1:28" ht="12.75">
      <c r="A585" s="523"/>
      <c r="B585" s="523"/>
      <c r="C585" s="536"/>
      <c r="D585" s="336"/>
      <c r="E585" s="336"/>
      <c r="F585" s="337"/>
      <c r="G585" s="336"/>
      <c r="H585" s="336"/>
      <c r="I585" s="523"/>
      <c r="J585" s="335"/>
      <c r="K585" s="336"/>
      <c r="L585" s="336"/>
      <c r="M585" s="336"/>
      <c r="N585" s="336"/>
      <c r="O585" s="523"/>
      <c r="P585" s="523"/>
      <c r="Q585" s="523"/>
      <c r="R585" s="523"/>
      <c r="S585" s="523"/>
      <c r="T585" s="523"/>
      <c r="U585" s="523"/>
      <c r="V585" s="523"/>
      <c r="W585" s="523"/>
      <c r="X585" s="523"/>
      <c r="Y585" s="523"/>
      <c r="Z585" s="523"/>
      <c r="AA585" s="523"/>
      <c r="AB585" s="523"/>
    </row>
    <row r="586" spans="1:28" ht="12.75">
      <c r="A586" s="523"/>
      <c r="B586" s="523"/>
      <c r="C586" s="536"/>
      <c r="D586" s="336"/>
      <c r="E586" s="336"/>
      <c r="F586" s="337"/>
      <c r="G586" s="336"/>
      <c r="H586" s="336"/>
      <c r="I586" s="523"/>
      <c r="J586" s="335"/>
      <c r="K586" s="336"/>
      <c r="L586" s="336"/>
      <c r="M586" s="336"/>
      <c r="N586" s="336"/>
      <c r="O586" s="523"/>
      <c r="P586" s="523"/>
      <c r="Q586" s="523"/>
      <c r="R586" s="523"/>
      <c r="S586" s="523"/>
      <c r="T586" s="523"/>
      <c r="U586" s="523"/>
      <c r="V586" s="523"/>
      <c r="W586" s="523"/>
      <c r="X586" s="523"/>
      <c r="Y586" s="523"/>
      <c r="Z586" s="523"/>
      <c r="AA586" s="523"/>
      <c r="AB586" s="523"/>
    </row>
    <row r="587" spans="1:28" ht="12.75">
      <c r="A587" s="523"/>
      <c r="B587" s="523"/>
      <c r="C587" s="536"/>
      <c r="D587" s="336"/>
      <c r="E587" s="336"/>
      <c r="F587" s="337"/>
      <c r="G587" s="336"/>
      <c r="H587" s="336"/>
      <c r="I587" s="523"/>
      <c r="J587" s="335"/>
      <c r="K587" s="336"/>
      <c r="L587" s="336"/>
      <c r="M587" s="336"/>
      <c r="N587" s="336"/>
      <c r="O587" s="523"/>
      <c r="P587" s="523"/>
      <c r="Q587" s="523"/>
      <c r="R587" s="523"/>
      <c r="S587" s="523"/>
      <c r="T587" s="523"/>
      <c r="U587" s="523"/>
      <c r="V587" s="523"/>
      <c r="W587" s="523"/>
      <c r="X587" s="523"/>
      <c r="Y587" s="523"/>
      <c r="Z587" s="523"/>
      <c r="AA587" s="523"/>
      <c r="AB587" s="523"/>
    </row>
    <row r="588" spans="1:28" ht="12.75">
      <c r="A588" s="523"/>
      <c r="B588" s="523"/>
      <c r="C588" s="536"/>
      <c r="D588" s="336"/>
      <c r="E588" s="336"/>
      <c r="F588" s="337"/>
      <c r="G588" s="336"/>
      <c r="H588" s="336"/>
      <c r="I588" s="523"/>
      <c r="J588" s="335"/>
      <c r="K588" s="336"/>
      <c r="L588" s="336"/>
      <c r="M588" s="336"/>
      <c r="N588" s="336"/>
      <c r="O588" s="523"/>
      <c r="P588" s="523"/>
      <c r="Q588" s="523"/>
      <c r="R588" s="523"/>
      <c r="S588" s="523"/>
      <c r="T588" s="523"/>
      <c r="U588" s="523"/>
      <c r="V588" s="523"/>
      <c r="W588" s="523"/>
      <c r="X588" s="523"/>
      <c r="Y588" s="523"/>
      <c r="Z588" s="523"/>
      <c r="AA588" s="523"/>
      <c r="AB588" s="523"/>
    </row>
    <row r="589" spans="1:28" ht="12.75">
      <c r="A589" s="523"/>
      <c r="B589" s="523"/>
      <c r="C589" s="536"/>
      <c r="D589" s="336"/>
      <c r="E589" s="336"/>
      <c r="F589" s="337"/>
      <c r="G589" s="336"/>
      <c r="H589" s="336"/>
      <c r="I589" s="523"/>
      <c r="J589" s="335"/>
      <c r="K589" s="336"/>
      <c r="L589" s="336"/>
      <c r="M589" s="336"/>
      <c r="N589" s="336"/>
      <c r="O589" s="523"/>
      <c r="P589" s="523"/>
      <c r="Q589" s="523"/>
      <c r="R589" s="523"/>
      <c r="S589" s="523"/>
      <c r="T589" s="523"/>
      <c r="U589" s="523"/>
      <c r="V589" s="523"/>
      <c r="W589" s="523"/>
      <c r="X589" s="523"/>
      <c r="Y589" s="523"/>
      <c r="Z589" s="523"/>
      <c r="AA589" s="523"/>
      <c r="AB589" s="523"/>
    </row>
    <row r="590" spans="1:28" ht="12.75">
      <c r="A590" s="523"/>
      <c r="B590" s="523"/>
      <c r="C590" s="536"/>
      <c r="D590" s="336"/>
      <c r="E590" s="336"/>
      <c r="F590" s="337"/>
      <c r="G590" s="336"/>
      <c r="H590" s="336"/>
      <c r="I590" s="523"/>
      <c r="J590" s="335"/>
      <c r="K590" s="336"/>
      <c r="L590" s="336"/>
      <c r="M590" s="336"/>
      <c r="N590" s="336"/>
      <c r="O590" s="523"/>
      <c r="P590" s="523"/>
      <c r="Q590" s="523"/>
      <c r="R590" s="523"/>
      <c r="S590" s="523"/>
      <c r="T590" s="523"/>
      <c r="U590" s="523"/>
      <c r="V590" s="523"/>
      <c r="W590" s="523"/>
      <c r="X590" s="523"/>
      <c r="Y590" s="523"/>
      <c r="Z590" s="523"/>
      <c r="AA590" s="523"/>
      <c r="AB590" s="523"/>
    </row>
    <row r="591" spans="1:28" ht="12.75">
      <c r="A591" s="523"/>
      <c r="B591" s="523"/>
      <c r="C591" s="536"/>
      <c r="D591" s="336"/>
      <c r="E591" s="336"/>
      <c r="F591" s="337"/>
      <c r="G591" s="336"/>
      <c r="H591" s="336"/>
      <c r="I591" s="523"/>
      <c r="J591" s="335"/>
      <c r="K591" s="336"/>
      <c r="L591" s="336"/>
      <c r="M591" s="336"/>
      <c r="N591" s="336"/>
      <c r="O591" s="523"/>
      <c r="P591" s="523"/>
      <c r="Q591" s="523"/>
      <c r="R591" s="523"/>
      <c r="S591" s="523"/>
      <c r="T591" s="523"/>
      <c r="U591" s="523"/>
      <c r="V591" s="523"/>
      <c r="W591" s="523"/>
      <c r="X591" s="523"/>
      <c r="Y591" s="523"/>
      <c r="Z591" s="523"/>
      <c r="AA591" s="523"/>
      <c r="AB591" s="523"/>
    </row>
    <row r="592" spans="1:28" ht="12.75">
      <c r="A592" s="523"/>
      <c r="B592" s="523"/>
      <c r="C592" s="536"/>
      <c r="D592" s="336"/>
      <c r="E592" s="336"/>
      <c r="F592" s="337"/>
      <c r="G592" s="336"/>
      <c r="H592" s="336"/>
      <c r="I592" s="523"/>
      <c r="J592" s="335"/>
      <c r="K592" s="336"/>
      <c r="L592" s="336"/>
      <c r="M592" s="336"/>
      <c r="N592" s="336"/>
      <c r="O592" s="523"/>
      <c r="P592" s="523"/>
      <c r="Q592" s="523"/>
      <c r="R592" s="523"/>
      <c r="S592" s="523"/>
      <c r="T592" s="523"/>
      <c r="U592" s="523"/>
      <c r="V592" s="523"/>
      <c r="W592" s="523"/>
      <c r="X592" s="523"/>
      <c r="Y592" s="523"/>
      <c r="Z592" s="523"/>
      <c r="AA592" s="523"/>
      <c r="AB592" s="523"/>
    </row>
    <row r="593" spans="1:28" ht="12.75">
      <c r="A593" s="523"/>
      <c r="B593" s="523"/>
      <c r="C593" s="536"/>
      <c r="D593" s="336"/>
      <c r="E593" s="336"/>
      <c r="F593" s="337"/>
      <c r="G593" s="336"/>
      <c r="H593" s="336"/>
      <c r="I593" s="523"/>
      <c r="J593" s="335"/>
      <c r="K593" s="336"/>
      <c r="L593" s="336"/>
      <c r="M593" s="336"/>
      <c r="N593" s="336"/>
      <c r="O593" s="523"/>
      <c r="P593" s="523"/>
      <c r="Q593" s="523"/>
      <c r="R593" s="523"/>
      <c r="S593" s="523"/>
      <c r="T593" s="523"/>
      <c r="U593" s="523"/>
      <c r="V593" s="523"/>
      <c r="W593" s="523"/>
      <c r="X593" s="523"/>
      <c r="Y593" s="523"/>
      <c r="Z593" s="523"/>
      <c r="AA593" s="523"/>
      <c r="AB593" s="523"/>
    </row>
    <row r="594" spans="1:28" ht="12.75">
      <c r="A594" s="523"/>
      <c r="B594" s="523"/>
      <c r="C594" s="536"/>
      <c r="D594" s="336"/>
      <c r="E594" s="336"/>
      <c r="F594" s="337"/>
      <c r="G594" s="336"/>
      <c r="H594" s="336"/>
      <c r="I594" s="523"/>
      <c r="J594" s="335"/>
      <c r="K594" s="336"/>
      <c r="L594" s="336"/>
      <c r="M594" s="336"/>
      <c r="N594" s="336"/>
      <c r="O594" s="523"/>
      <c r="P594" s="523"/>
      <c r="Q594" s="523"/>
      <c r="R594" s="523"/>
      <c r="S594" s="523"/>
      <c r="T594" s="523"/>
      <c r="U594" s="523"/>
      <c r="V594" s="523"/>
      <c r="W594" s="523"/>
      <c r="X594" s="523"/>
      <c r="Y594" s="523"/>
      <c r="Z594" s="523"/>
      <c r="AA594" s="523"/>
      <c r="AB594" s="523"/>
    </row>
    <row r="595" spans="1:28" ht="12.75">
      <c r="A595" s="523"/>
      <c r="B595" s="523"/>
      <c r="C595" s="536"/>
      <c r="D595" s="336"/>
      <c r="E595" s="336"/>
      <c r="F595" s="337"/>
      <c r="G595" s="336"/>
      <c r="H595" s="336"/>
      <c r="I595" s="523"/>
      <c r="J595" s="335"/>
      <c r="K595" s="336"/>
      <c r="L595" s="336"/>
      <c r="M595" s="336"/>
      <c r="N595" s="336"/>
      <c r="O595" s="523"/>
      <c r="P595" s="523"/>
      <c r="Q595" s="523"/>
      <c r="R595" s="523"/>
      <c r="S595" s="523"/>
      <c r="T595" s="523"/>
      <c r="U595" s="523"/>
      <c r="V595" s="523"/>
      <c r="W595" s="523"/>
      <c r="X595" s="523"/>
      <c r="Y595" s="523"/>
      <c r="Z595" s="523"/>
      <c r="AA595" s="523"/>
      <c r="AB595" s="523"/>
    </row>
    <row r="596" spans="1:28" ht="12.75">
      <c r="A596" s="523"/>
      <c r="B596" s="523"/>
      <c r="C596" s="536"/>
      <c r="D596" s="336"/>
      <c r="E596" s="336"/>
      <c r="F596" s="337"/>
      <c r="G596" s="336"/>
      <c r="H596" s="336"/>
      <c r="I596" s="523"/>
      <c r="J596" s="335"/>
      <c r="K596" s="336"/>
      <c r="L596" s="336"/>
      <c r="M596" s="336"/>
      <c r="N596" s="336"/>
      <c r="O596" s="523"/>
      <c r="P596" s="523"/>
      <c r="Q596" s="523"/>
      <c r="R596" s="523"/>
      <c r="S596" s="523"/>
      <c r="T596" s="523"/>
      <c r="U596" s="523"/>
      <c r="V596" s="523"/>
      <c r="W596" s="523"/>
      <c r="X596" s="523"/>
      <c r="Y596" s="523"/>
      <c r="Z596" s="523"/>
      <c r="AA596" s="523"/>
      <c r="AB596" s="523"/>
    </row>
    <row r="597" spans="1:28" ht="12.75">
      <c r="A597" s="523"/>
      <c r="B597" s="523"/>
      <c r="C597" s="536"/>
      <c r="D597" s="336"/>
      <c r="E597" s="336"/>
      <c r="F597" s="337"/>
      <c r="G597" s="336"/>
      <c r="H597" s="336"/>
      <c r="I597" s="523"/>
      <c r="J597" s="335"/>
      <c r="K597" s="336"/>
      <c r="L597" s="336"/>
      <c r="M597" s="336"/>
      <c r="N597" s="336"/>
      <c r="O597" s="523"/>
      <c r="P597" s="523"/>
      <c r="Q597" s="523"/>
      <c r="R597" s="523"/>
      <c r="S597" s="523"/>
      <c r="T597" s="523"/>
      <c r="U597" s="523"/>
      <c r="V597" s="523"/>
      <c r="W597" s="523"/>
      <c r="X597" s="523"/>
      <c r="Y597" s="523"/>
      <c r="Z597" s="523"/>
      <c r="AA597" s="523"/>
      <c r="AB597" s="523"/>
    </row>
    <row r="598" spans="1:28" ht="12.75">
      <c r="A598" s="523"/>
      <c r="B598" s="523"/>
      <c r="C598" s="536"/>
      <c r="D598" s="336"/>
      <c r="E598" s="336"/>
      <c r="F598" s="337"/>
      <c r="G598" s="336"/>
      <c r="H598" s="336"/>
      <c r="I598" s="523"/>
      <c r="J598" s="335"/>
      <c r="K598" s="336"/>
      <c r="L598" s="336"/>
      <c r="M598" s="336"/>
      <c r="N598" s="336"/>
      <c r="O598" s="523"/>
      <c r="P598" s="523"/>
      <c r="Q598" s="523"/>
      <c r="R598" s="523"/>
      <c r="S598" s="523"/>
      <c r="T598" s="523"/>
      <c r="U598" s="523"/>
      <c r="V598" s="523"/>
      <c r="W598" s="523"/>
      <c r="X598" s="523"/>
      <c r="Y598" s="523"/>
      <c r="Z598" s="523"/>
      <c r="AA598" s="523"/>
      <c r="AB598" s="523"/>
    </row>
    <row r="599" spans="1:28" ht="12.75">
      <c r="A599" s="523"/>
      <c r="B599" s="523"/>
      <c r="C599" s="536"/>
      <c r="D599" s="336"/>
      <c r="E599" s="336"/>
      <c r="F599" s="337"/>
      <c r="G599" s="336"/>
      <c r="H599" s="336"/>
      <c r="I599" s="523"/>
      <c r="J599" s="335"/>
      <c r="K599" s="336"/>
      <c r="L599" s="336"/>
      <c r="M599" s="336"/>
      <c r="N599" s="336"/>
      <c r="O599" s="523"/>
      <c r="P599" s="523"/>
      <c r="Q599" s="523"/>
      <c r="R599" s="523"/>
      <c r="S599" s="523"/>
      <c r="T599" s="523"/>
      <c r="U599" s="523"/>
      <c r="V599" s="523"/>
      <c r="W599" s="523"/>
      <c r="X599" s="523"/>
      <c r="Y599" s="523"/>
      <c r="Z599" s="523"/>
      <c r="AA599" s="523"/>
      <c r="AB599" s="523"/>
    </row>
    <row r="600" spans="1:28" ht="12.75">
      <c r="A600" s="523"/>
      <c r="B600" s="523"/>
      <c r="C600" s="536"/>
      <c r="D600" s="336"/>
      <c r="E600" s="336"/>
      <c r="F600" s="337"/>
      <c r="G600" s="336"/>
      <c r="H600" s="336"/>
      <c r="I600" s="523"/>
      <c r="J600" s="335"/>
      <c r="K600" s="336"/>
      <c r="L600" s="336"/>
      <c r="M600" s="336"/>
      <c r="N600" s="336"/>
      <c r="O600" s="523"/>
      <c r="P600" s="523"/>
      <c r="Q600" s="523"/>
      <c r="R600" s="523"/>
      <c r="S600" s="523"/>
      <c r="T600" s="523"/>
      <c r="U600" s="523"/>
      <c r="V600" s="523"/>
      <c r="W600" s="523"/>
      <c r="X600" s="523"/>
      <c r="Y600" s="523"/>
      <c r="Z600" s="523"/>
      <c r="AA600" s="523"/>
      <c r="AB600" s="523"/>
    </row>
    <row r="601" spans="1:28" ht="12.75">
      <c r="A601" s="523"/>
      <c r="B601" s="523"/>
      <c r="C601" s="536"/>
      <c r="D601" s="336"/>
      <c r="E601" s="336"/>
      <c r="F601" s="337"/>
      <c r="G601" s="336"/>
      <c r="H601" s="336"/>
      <c r="I601" s="523"/>
      <c r="J601" s="335"/>
      <c r="K601" s="336"/>
      <c r="L601" s="336"/>
      <c r="M601" s="336"/>
      <c r="N601" s="336"/>
      <c r="O601" s="523"/>
      <c r="P601" s="523"/>
      <c r="Q601" s="523"/>
      <c r="R601" s="523"/>
      <c r="S601" s="523"/>
      <c r="T601" s="523"/>
      <c r="U601" s="523"/>
      <c r="V601" s="523"/>
      <c r="W601" s="523"/>
      <c r="X601" s="523"/>
      <c r="Y601" s="523"/>
      <c r="Z601" s="523"/>
      <c r="AA601" s="523"/>
      <c r="AB601" s="523"/>
    </row>
    <row r="602" spans="1:28" ht="12.75">
      <c r="A602" s="523"/>
      <c r="B602" s="523"/>
      <c r="C602" s="536"/>
      <c r="D602" s="336"/>
      <c r="E602" s="336"/>
      <c r="F602" s="337"/>
      <c r="G602" s="336"/>
      <c r="H602" s="336"/>
      <c r="I602" s="523"/>
      <c r="J602" s="335"/>
      <c r="K602" s="336"/>
      <c r="L602" s="336"/>
      <c r="M602" s="336"/>
      <c r="N602" s="336"/>
      <c r="O602" s="523"/>
      <c r="P602" s="523"/>
      <c r="Q602" s="523"/>
      <c r="R602" s="523"/>
      <c r="S602" s="523"/>
      <c r="T602" s="523"/>
      <c r="U602" s="523"/>
      <c r="V602" s="523"/>
      <c r="W602" s="523"/>
      <c r="X602" s="523"/>
      <c r="Y602" s="523"/>
      <c r="Z602" s="523"/>
      <c r="AA602" s="523"/>
      <c r="AB602" s="523"/>
    </row>
    <row r="603" spans="1:28" ht="12.75">
      <c r="A603" s="523"/>
      <c r="B603" s="523"/>
      <c r="C603" s="536"/>
      <c r="D603" s="336"/>
      <c r="E603" s="336"/>
      <c r="F603" s="337"/>
      <c r="G603" s="336"/>
      <c r="H603" s="336"/>
      <c r="I603" s="523"/>
      <c r="J603" s="335"/>
      <c r="K603" s="336"/>
      <c r="L603" s="336"/>
      <c r="M603" s="336"/>
      <c r="N603" s="336"/>
      <c r="O603" s="523"/>
      <c r="P603" s="523"/>
      <c r="Q603" s="523"/>
      <c r="R603" s="523"/>
      <c r="S603" s="523"/>
      <c r="T603" s="523"/>
      <c r="U603" s="523"/>
      <c r="V603" s="523"/>
      <c r="W603" s="523"/>
      <c r="X603" s="523"/>
      <c r="Y603" s="523"/>
      <c r="Z603" s="523"/>
      <c r="AA603" s="523"/>
      <c r="AB603" s="523"/>
    </row>
    <row r="604" spans="1:28" ht="12.75">
      <c r="A604" s="523"/>
      <c r="B604" s="523"/>
      <c r="C604" s="536"/>
      <c r="D604" s="336"/>
      <c r="E604" s="336"/>
      <c r="F604" s="337"/>
      <c r="G604" s="336"/>
      <c r="H604" s="336"/>
      <c r="I604" s="523"/>
      <c r="J604" s="335"/>
      <c r="K604" s="336"/>
      <c r="L604" s="336"/>
      <c r="M604" s="336"/>
      <c r="N604" s="336"/>
      <c r="O604" s="523"/>
      <c r="P604" s="523"/>
      <c r="Q604" s="523"/>
      <c r="R604" s="523"/>
      <c r="S604" s="523"/>
      <c r="T604" s="523"/>
      <c r="U604" s="523"/>
      <c r="V604" s="523"/>
      <c r="W604" s="523"/>
      <c r="X604" s="523"/>
      <c r="Y604" s="523"/>
      <c r="Z604" s="523"/>
      <c r="AA604" s="523"/>
      <c r="AB604" s="523"/>
    </row>
    <row r="605" spans="1:28" ht="12.75">
      <c r="A605" s="523"/>
      <c r="B605" s="523"/>
      <c r="C605" s="536"/>
      <c r="D605" s="336"/>
      <c r="E605" s="336"/>
      <c r="F605" s="337"/>
      <c r="G605" s="336"/>
      <c r="H605" s="336"/>
      <c r="I605" s="523"/>
      <c r="J605" s="335"/>
      <c r="K605" s="336"/>
      <c r="L605" s="336"/>
      <c r="M605" s="336"/>
      <c r="N605" s="336"/>
      <c r="O605" s="523"/>
      <c r="P605" s="523"/>
      <c r="Q605" s="523"/>
      <c r="R605" s="523"/>
      <c r="S605" s="523"/>
      <c r="T605" s="523"/>
      <c r="U605" s="523"/>
      <c r="V605" s="523"/>
      <c r="W605" s="523"/>
      <c r="X605" s="523"/>
      <c r="Y605" s="523"/>
      <c r="Z605" s="523"/>
      <c r="AA605" s="523"/>
      <c r="AB605" s="523"/>
    </row>
    <row r="606" spans="1:28" ht="12.75">
      <c r="A606" s="523"/>
      <c r="B606" s="523"/>
      <c r="C606" s="536"/>
      <c r="D606" s="336"/>
      <c r="E606" s="336"/>
      <c r="F606" s="337"/>
      <c r="G606" s="336"/>
      <c r="H606" s="336"/>
      <c r="I606" s="523"/>
      <c r="J606" s="335"/>
      <c r="K606" s="336"/>
      <c r="L606" s="336"/>
      <c r="M606" s="336"/>
      <c r="N606" s="336"/>
      <c r="O606" s="523"/>
      <c r="P606" s="523"/>
      <c r="Q606" s="523"/>
      <c r="R606" s="523"/>
      <c r="S606" s="523"/>
      <c r="T606" s="523"/>
      <c r="U606" s="523"/>
      <c r="V606" s="523"/>
      <c r="W606" s="523"/>
      <c r="X606" s="523"/>
      <c r="Y606" s="523"/>
      <c r="Z606" s="523"/>
      <c r="AA606" s="523"/>
      <c r="AB606" s="523"/>
    </row>
    <row r="607" spans="1:28" ht="12.75">
      <c r="A607" s="523"/>
      <c r="B607" s="523"/>
      <c r="C607" s="536"/>
      <c r="D607" s="336"/>
      <c r="E607" s="336"/>
      <c r="F607" s="337"/>
      <c r="G607" s="336"/>
      <c r="H607" s="336"/>
      <c r="I607" s="523"/>
      <c r="J607" s="335"/>
      <c r="K607" s="336"/>
      <c r="L607" s="336"/>
      <c r="M607" s="336"/>
      <c r="N607" s="336"/>
      <c r="O607" s="523"/>
      <c r="P607" s="523"/>
      <c r="Q607" s="523"/>
      <c r="R607" s="523"/>
      <c r="S607" s="523"/>
      <c r="T607" s="523"/>
      <c r="U607" s="523"/>
      <c r="V607" s="523"/>
      <c r="W607" s="523"/>
      <c r="X607" s="523"/>
      <c r="Y607" s="523"/>
      <c r="Z607" s="523"/>
      <c r="AA607" s="523"/>
      <c r="AB607" s="523"/>
    </row>
    <row r="608" spans="1:28" ht="12.75">
      <c r="A608" s="523"/>
      <c r="B608" s="523"/>
      <c r="C608" s="536"/>
      <c r="D608" s="336"/>
      <c r="E608" s="336"/>
      <c r="F608" s="337"/>
      <c r="G608" s="336"/>
      <c r="H608" s="336"/>
      <c r="I608" s="523"/>
      <c r="J608" s="335"/>
      <c r="K608" s="336"/>
      <c r="L608" s="336"/>
      <c r="M608" s="336"/>
      <c r="N608" s="336"/>
      <c r="O608" s="523"/>
      <c r="P608" s="523"/>
      <c r="Q608" s="523"/>
      <c r="R608" s="523"/>
      <c r="S608" s="523"/>
      <c r="T608" s="523"/>
      <c r="U608" s="523"/>
      <c r="V608" s="523"/>
      <c r="W608" s="523"/>
      <c r="X608" s="523"/>
      <c r="Y608" s="523"/>
      <c r="Z608" s="523"/>
      <c r="AA608" s="523"/>
      <c r="AB608" s="523"/>
    </row>
    <row r="609" spans="1:28" ht="12.75">
      <c r="A609" s="523"/>
      <c r="B609" s="523"/>
      <c r="C609" s="536"/>
      <c r="D609" s="336"/>
      <c r="E609" s="336"/>
      <c r="F609" s="337"/>
      <c r="G609" s="336"/>
      <c r="H609" s="336"/>
      <c r="I609" s="523"/>
      <c r="J609" s="335"/>
      <c r="K609" s="336"/>
      <c r="L609" s="336"/>
      <c r="M609" s="336"/>
      <c r="N609" s="336"/>
      <c r="O609" s="523"/>
      <c r="P609" s="523"/>
      <c r="Q609" s="523"/>
      <c r="R609" s="523"/>
      <c r="S609" s="523"/>
      <c r="T609" s="523"/>
      <c r="U609" s="523"/>
      <c r="V609" s="523"/>
      <c r="W609" s="523"/>
      <c r="X609" s="523"/>
      <c r="Y609" s="523"/>
      <c r="Z609" s="523"/>
      <c r="AA609" s="523"/>
      <c r="AB609" s="523"/>
    </row>
    <row r="610" spans="1:28" ht="12.75">
      <c r="A610" s="523"/>
      <c r="B610" s="523"/>
      <c r="C610" s="536"/>
      <c r="D610" s="336"/>
      <c r="E610" s="336"/>
      <c r="F610" s="337"/>
      <c r="G610" s="336"/>
      <c r="H610" s="336"/>
      <c r="I610" s="523"/>
      <c r="J610" s="335"/>
      <c r="K610" s="336"/>
      <c r="L610" s="336"/>
      <c r="M610" s="336"/>
      <c r="N610" s="336"/>
      <c r="O610" s="523"/>
      <c r="P610" s="523"/>
      <c r="Q610" s="523"/>
      <c r="R610" s="523"/>
      <c r="S610" s="523"/>
      <c r="T610" s="523"/>
      <c r="U610" s="523"/>
      <c r="V610" s="523"/>
      <c r="W610" s="523"/>
      <c r="X610" s="523"/>
      <c r="Y610" s="523"/>
      <c r="Z610" s="523"/>
      <c r="AA610" s="523"/>
      <c r="AB610" s="523"/>
    </row>
    <row r="611" spans="1:28" ht="12.75">
      <c r="A611" s="523"/>
      <c r="B611" s="523"/>
      <c r="C611" s="536"/>
      <c r="D611" s="336"/>
      <c r="E611" s="336"/>
      <c r="F611" s="337"/>
      <c r="G611" s="336"/>
      <c r="H611" s="336"/>
      <c r="I611" s="523"/>
      <c r="J611" s="335"/>
      <c r="K611" s="336"/>
      <c r="L611" s="336"/>
      <c r="M611" s="336"/>
      <c r="N611" s="336"/>
      <c r="O611" s="523"/>
      <c r="P611" s="523"/>
      <c r="Q611" s="523"/>
      <c r="R611" s="523"/>
      <c r="S611" s="523"/>
      <c r="T611" s="523"/>
      <c r="U611" s="523"/>
      <c r="V611" s="523"/>
      <c r="W611" s="523"/>
      <c r="X611" s="523"/>
      <c r="Y611" s="523"/>
      <c r="Z611" s="523"/>
      <c r="AA611" s="523"/>
      <c r="AB611" s="523"/>
    </row>
    <row r="612" spans="1:28" ht="12.75">
      <c r="A612" s="523"/>
      <c r="B612" s="523"/>
      <c r="C612" s="536"/>
      <c r="D612" s="336"/>
      <c r="E612" s="336"/>
      <c r="F612" s="337"/>
      <c r="G612" s="336"/>
      <c r="H612" s="336"/>
      <c r="I612" s="523"/>
      <c r="J612" s="335"/>
      <c r="K612" s="336"/>
      <c r="L612" s="336"/>
      <c r="M612" s="336"/>
      <c r="N612" s="336"/>
      <c r="O612" s="523"/>
      <c r="P612" s="523"/>
      <c r="Q612" s="523"/>
      <c r="R612" s="523"/>
      <c r="S612" s="523"/>
      <c r="T612" s="523"/>
      <c r="U612" s="523"/>
      <c r="V612" s="523"/>
      <c r="W612" s="523"/>
      <c r="X612" s="523"/>
      <c r="Y612" s="523"/>
      <c r="Z612" s="523"/>
      <c r="AA612" s="523"/>
      <c r="AB612" s="523"/>
    </row>
    <row r="613" spans="1:28" ht="12.75">
      <c r="A613" s="523"/>
      <c r="B613" s="523"/>
      <c r="C613" s="536"/>
      <c r="D613" s="336"/>
      <c r="E613" s="336"/>
      <c r="F613" s="337"/>
      <c r="G613" s="336"/>
      <c r="H613" s="336"/>
      <c r="I613" s="523"/>
      <c r="J613" s="335"/>
      <c r="K613" s="336"/>
      <c r="L613" s="336"/>
      <c r="M613" s="336"/>
      <c r="N613" s="336"/>
      <c r="O613" s="523"/>
      <c r="P613" s="523"/>
      <c r="Q613" s="523"/>
      <c r="R613" s="523"/>
      <c r="S613" s="523"/>
      <c r="T613" s="523"/>
      <c r="U613" s="523"/>
      <c r="V613" s="523"/>
      <c r="W613" s="523"/>
      <c r="X613" s="523"/>
      <c r="Y613" s="523"/>
      <c r="Z613" s="523"/>
      <c r="AA613" s="523"/>
      <c r="AB613" s="523"/>
    </row>
    <row r="614" spans="1:28" ht="12.75">
      <c r="A614" s="523"/>
      <c r="B614" s="523"/>
      <c r="C614" s="536"/>
      <c r="D614" s="336"/>
      <c r="E614" s="336"/>
      <c r="F614" s="337"/>
      <c r="G614" s="336"/>
      <c r="H614" s="336"/>
      <c r="I614" s="523"/>
      <c r="J614" s="335"/>
      <c r="K614" s="336"/>
      <c r="L614" s="336"/>
      <c r="M614" s="336"/>
      <c r="N614" s="336"/>
      <c r="O614" s="523"/>
      <c r="P614" s="523"/>
      <c r="Q614" s="523"/>
      <c r="R614" s="523"/>
      <c r="S614" s="523"/>
      <c r="T614" s="523"/>
      <c r="U614" s="523"/>
      <c r="V614" s="523"/>
      <c r="W614" s="523"/>
      <c r="X614" s="523"/>
      <c r="Y614" s="523"/>
      <c r="Z614" s="523"/>
      <c r="AA614" s="523"/>
      <c r="AB614" s="523"/>
    </row>
    <row r="615" spans="1:28" ht="12.75">
      <c r="A615" s="523"/>
      <c r="B615" s="523"/>
      <c r="C615" s="536"/>
      <c r="D615" s="336"/>
      <c r="E615" s="336"/>
      <c r="F615" s="337"/>
      <c r="G615" s="336"/>
      <c r="H615" s="336"/>
      <c r="I615" s="523"/>
      <c r="J615" s="335"/>
      <c r="K615" s="336"/>
      <c r="L615" s="336"/>
      <c r="M615" s="336"/>
      <c r="N615" s="336"/>
      <c r="O615" s="523"/>
      <c r="P615" s="523"/>
      <c r="Q615" s="523"/>
      <c r="R615" s="523"/>
      <c r="S615" s="523"/>
      <c r="T615" s="523"/>
      <c r="U615" s="523"/>
      <c r="V615" s="523"/>
      <c r="W615" s="523"/>
      <c r="X615" s="523"/>
      <c r="Y615" s="523"/>
      <c r="Z615" s="523"/>
      <c r="AA615" s="523"/>
      <c r="AB615" s="523"/>
    </row>
    <row r="616" spans="1:28" ht="12.75">
      <c r="A616" s="523"/>
      <c r="B616" s="523"/>
      <c r="C616" s="536"/>
      <c r="D616" s="336"/>
      <c r="E616" s="336"/>
      <c r="F616" s="337"/>
      <c r="G616" s="336"/>
      <c r="H616" s="336"/>
      <c r="I616" s="523"/>
      <c r="J616" s="335"/>
      <c r="K616" s="336"/>
      <c r="L616" s="336"/>
      <c r="M616" s="336"/>
      <c r="N616" s="336"/>
      <c r="O616" s="523"/>
      <c r="P616" s="523"/>
      <c r="Q616" s="523"/>
      <c r="R616" s="523"/>
      <c r="S616" s="523"/>
      <c r="T616" s="523"/>
      <c r="U616" s="523"/>
      <c r="V616" s="523"/>
      <c r="W616" s="523"/>
      <c r="X616" s="523"/>
      <c r="Y616" s="523"/>
      <c r="Z616" s="523"/>
      <c r="AA616" s="523"/>
      <c r="AB616" s="523"/>
    </row>
    <row r="617" spans="1:28" ht="12.75">
      <c r="A617" s="523"/>
      <c r="B617" s="523"/>
      <c r="C617" s="536"/>
      <c r="D617" s="336"/>
      <c r="E617" s="336"/>
      <c r="F617" s="337"/>
      <c r="G617" s="336"/>
      <c r="H617" s="336"/>
      <c r="I617" s="523"/>
      <c r="J617" s="335"/>
      <c r="K617" s="336"/>
      <c r="L617" s="336"/>
      <c r="M617" s="336"/>
      <c r="N617" s="336"/>
      <c r="O617" s="523"/>
      <c r="P617" s="523"/>
      <c r="Q617" s="523"/>
      <c r="R617" s="523"/>
      <c r="S617" s="523"/>
      <c r="T617" s="523"/>
      <c r="U617" s="523"/>
      <c r="V617" s="523"/>
      <c r="W617" s="523"/>
      <c r="X617" s="523"/>
      <c r="Y617" s="523"/>
      <c r="Z617" s="523"/>
      <c r="AA617" s="523"/>
      <c r="AB617" s="523"/>
    </row>
    <row r="618" spans="1:28" ht="12.75">
      <c r="A618" s="523"/>
      <c r="B618" s="523"/>
      <c r="C618" s="536"/>
      <c r="D618" s="336"/>
      <c r="E618" s="336"/>
      <c r="F618" s="337"/>
      <c r="G618" s="336"/>
      <c r="H618" s="336"/>
      <c r="I618" s="523"/>
      <c r="J618" s="335"/>
      <c r="K618" s="336"/>
      <c r="L618" s="336"/>
      <c r="M618" s="336"/>
      <c r="N618" s="336"/>
      <c r="O618" s="523"/>
      <c r="P618" s="523"/>
      <c r="Q618" s="523"/>
      <c r="R618" s="523"/>
      <c r="S618" s="523"/>
      <c r="T618" s="523"/>
      <c r="U618" s="523"/>
      <c r="V618" s="523"/>
      <c r="W618" s="523"/>
      <c r="X618" s="523"/>
      <c r="Y618" s="523"/>
      <c r="Z618" s="523"/>
      <c r="AA618" s="523"/>
      <c r="AB618" s="523"/>
    </row>
    <row r="619" spans="1:28" ht="12.75">
      <c r="A619" s="523"/>
      <c r="B619" s="523"/>
      <c r="C619" s="536"/>
      <c r="D619" s="336"/>
      <c r="E619" s="336"/>
      <c r="F619" s="337"/>
      <c r="G619" s="336"/>
      <c r="H619" s="336"/>
      <c r="I619" s="523"/>
      <c r="J619" s="335"/>
      <c r="K619" s="336"/>
      <c r="L619" s="336"/>
      <c r="M619" s="336"/>
      <c r="N619" s="336"/>
      <c r="O619" s="523"/>
      <c r="P619" s="523"/>
      <c r="Q619" s="523"/>
      <c r="R619" s="523"/>
      <c r="S619" s="523"/>
      <c r="T619" s="523"/>
      <c r="U619" s="523"/>
      <c r="V619" s="523"/>
      <c r="W619" s="523"/>
      <c r="X619" s="523"/>
      <c r="Y619" s="523"/>
      <c r="Z619" s="523"/>
      <c r="AA619" s="523"/>
      <c r="AB619" s="523"/>
    </row>
    <row r="620" spans="1:28" ht="12.75">
      <c r="A620" s="523"/>
      <c r="B620" s="523"/>
      <c r="C620" s="536"/>
      <c r="D620" s="336"/>
      <c r="E620" s="336"/>
      <c r="F620" s="337"/>
      <c r="G620" s="336"/>
      <c r="H620" s="336"/>
      <c r="I620" s="523"/>
      <c r="J620" s="335"/>
      <c r="K620" s="336"/>
      <c r="L620" s="336"/>
      <c r="M620" s="336"/>
      <c r="N620" s="336"/>
      <c r="O620" s="523"/>
      <c r="P620" s="523"/>
      <c r="Q620" s="523"/>
      <c r="R620" s="523"/>
      <c r="S620" s="523"/>
      <c r="T620" s="523"/>
      <c r="U620" s="523"/>
      <c r="V620" s="523"/>
      <c r="W620" s="523"/>
      <c r="X620" s="523"/>
      <c r="Y620" s="523"/>
      <c r="Z620" s="523"/>
      <c r="AA620" s="523"/>
      <c r="AB620" s="523"/>
    </row>
    <row r="621" spans="1:28" ht="12.75">
      <c r="A621" s="523"/>
      <c r="B621" s="523"/>
      <c r="C621" s="536"/>
      <c r="D621" s="336"/>
      <c r="E621" s="336"/>
      <c r="F621" s="337"/>
      <c r="G621" s="336"/>
      <c r="H621" s="336"/>
      <c r="I621" s="523"/>
      <c r="J621" s="335"/>
      <c r="K621" s="336"/>
      <c r="L621" s="336"/>
      <c r="M621" s="336"/>
      <c r="N621" s="336"/>
      <c r="O621" s="523"/>
      <c r="P621" s="523"/>
      <c r="Q621" s="523"/>
      <c r="R621" s="523"/>
      <c r="S621" s="523"/>
      <c r="T621" s="523"/>
      <c r="U621" s="523"/>
      <c r="V621" s="523"/>
      <c r="W621" s="523"/>
      <c r="X621" s="523"/>
      <c r="Y621" s="523"/>
      <c r="Z621" s="523"/>
      <c r="AA621" s="523"/>
      <c r="AB621" s="523"/>
    </row>
    <row r="622" spans="1:28" ht="12.75">
      <c r="A622" s="523"/>
      <c r="B622" s="523"/>
      <c r="C622" s="536"/>
      <c r="D622" s="336"/>
      <c r="E622" s="336"/>
      <c r="F622" s="337"/>
      <c r="G622" s="336"/>
      <c r="H622" s="336"/>
      <c r="I622" s="523"/>
      <c r="J622" s="335"/>
      <c r="K622" s="336"/>
      <c r="L622" s="336"/>
      <c r="M622" s="336"/>
      <c r="N622" s="336"/>
      <c r="O622" s="523"/>
      <c r="P622" s="523"/>
      <c r="Q622" s="523"/>
      <c r="R622" s="523"/>
      <c r="S622" s="523"/>
      <c r="T622" s="523"/>
      <c r="U622" s="523"/>
      <c r="V622" s="523"/>
      <c r="W622" s="523"/>
      <c r="X622" s="523"/>
      <c r="Y622" s="523"/>
      <c r="Z622" s="523"/>
      <c r="AA622" s="523"/>
      <c r="AB622" s="523"/>
    </row>
    <row r="623" spans="1:28" ht="12.75">
      <c r="A623" s="523"/>
      <c r="B623" s="523"/>
      <c r="C623" s="536"/>
      <c r="D623" s="336"/>
      <c r="E623" s="336"/>
      <c r="F623" s="337"/>
      <c r="G623" s="336"/>
      <c r="H623" s="336"/>
      <c r="I623" s="523"/>
      <c r="J623" s="335"/>
      <c r="K623" s="336"/>
      <c r="L623" s="336"/>
      <c r="M623" s="336"/>
      <c r="N623" s="336"/>
      <c r="O623" s="523"/>
      <c r="P623" s="523"/>
      <c r="Q623" s="523"/>
      <c r="R623" s="523"/>
      <c r="S623" s="523"/>
      <c r="T623" s="523"/>
      <c r="U623" s="523"/>
      <c r="V623" s="523"/>
      <c r="W623" s="523"/>
      <c r="X623" s="523"/>
      <c r="Y623" s="523"/>
      <c r="Z623" s="523"/>
      <c r="AA623" s="523"/>
      <c r="AB623" s="523"/>
    </row>
    <row r="624" spans="1:28" ht="12.75">
      <c r="A624" s="523"/>
      <c r="B624" s="523"/>
      <c r="C624" s="536"/>
      <c r="D624" s="336"/>
      <c r="E624" s="336"/>
      <c r="F624" s="337"/>
      <c r="G624" s="336"/>
      <c r="H624" s="336"/>
      <c r="I624" s="523"/>
      <c r="J624" s="335"/>
      <c r="K624" s="336"/>
      <c r="L624" s="336"/>
      <c r="M624" s="336"/>
      <c r="N624" s="336"/>
      <c r="O624" s="523"/>
      <c r="P624" s="523"/>
      <c r="Q624" s="523"/>
      <c r="R624" s="523"/>
      <c r="S624" s="523"/>
      <c r="T624" s="523"/>
      <c r="U624" s="523"/>
      <c r="V624" s="523"/>
      <c r="W624" s="523"/>
      <c r="X624" s="523"/>
      <c r="Y624" s="523"/>
      <c r="Z624" s="523"/>
      <c r="AA624" s="523"/>
      <c r="AB624" s="523"/>
    </row>
    <row r="625" spans="1:28" ht="12.75">
      <c r="A625" s="523"/>
      <c r="B625" s="523"/>
      <c r="C625" s="536"/>
      <c r="D625" s="336"/>
      <c r="E625" s="336"/>
      <c r="F625" s="337"/>
      <c r="G625" s="336"/>
      <c r="H625" s="336"/>
      <c r="I625" s="523"/>
      <c r="J625" s="335"/>
      <c r="K625" s="336"/>
      <c r="L625" s="336"/>
      <c r="M625" s="336"/>
      <c r="N625" s="336"/>
      <c r="O625" s="523"/>
      <c r="P625" s="523"/>
      <c r="Q625" s="523"/>
      <c r="R625" s="523"/>
      <c r="S625" s="523"/>
      <c r="T625" s="523"/>
      <c r="U625" s="523"/>
      <c r="V625" s="523"/>
      <c r="W625" s="523"/>
      <c r="X625" s="523"/>
      <c r="Y625" s="523"/>
      <c r="Z625" s="523"/>
      <c r="AA625" s="523"/>
      <c r="AB625" s="523"/>
    </row>
    <row r="626" spans="1:28" ht="12.75">
      <c r="A626" s="523"/>
      <c r="B626" s="523"/>
      <c r="C626" s="536"/>
      <c r="D626" s="336"/>
      <c r="E626" s="336"/>
      <c r="F626" s="337"/>
      <c r="G626" s="336"/>
      <c r="H626" s="336"/>
      <c r="I626" s="523"/>
      <c r="J626" s="335"/>
      <c r="K626" s="336"/>
      <c r="L626" s="336"/>
      <c r="M626" s="336"/>
      <c r="N626" s="336"/>
      <c r="O626" s="523"/>
      <c r="P626" s="523"/>
      <c r="Q626" s="523"/>
      <c r="R626" s="523"/>
      <c r="S626" s="523"/>
      <c r="T626" s="523"/>
      <c r="U626" s="523"/>
      <c r="V626" s="523"/>
      <c r="W626" s="523"/>
      <c r="X626" s="523"/>
      <c r="Y626" s="523"/>
      <c r="Z626" s="523"/>
      <c r="AA626" s="523"/>
      <c r="AB626" s="523"/>
    </row>
    <row r="627" spans="1:28" ht="12.75">
      <c r="A627" s="523"/>
      <c r="B627" s="523"/>
      <c r="C627" s="536"/>
      <c r="D627" s="336"/>
      <c r="E627" s="336"/>
      <c r="F627" s="337"/>
      <c r="G627" s="336"/>
      <c r="H627" s="336"/>
      <c r="I627" s="523"/>
      <c r="J627" s="335"/>
      <c r="K627" s="336"/>
      <c r="L627" s="336"/>
      <c r="M627" s="336"/>
      <c r="N627" s="336"/>
      <c r="O627" s="523"/>
      <c r="P627" s="523"/>
      <c r="Q627" s="523"/>
      <c r="R627" s="523"/>
      <c r="S627" s="523"/>
      <c r="T627" s="523"/>
      <c r="U627" s="523"/>
      <c r="V627" s="523"/>
      <c r="W627" s="523"/>
      <c r="X627" s="523"/>
      <c r="Y627" s="523"/>
      <c r="Z627" s="523"/>
      <c r="AA627" s="523"/>
      <c r="AB627" s="523"/>
    </row>
    <row r="628" spans="1:28" ht="12.75">
      <c r="A628" s="523"/>
      <c r="B628" s="523"/>
      <c r="C628" s="536"/>
      <c r="D628" s="336"/>
      <c r="E628" s="336"/>
      <c r="F628" s="337"/>
      <c r="G628" s="336"/>
      <c r="H628" s="336"/>
      <c r="I628" s="523"/>
      <c r="J628" s="335"/>
      <c r="K628" s="336"/>
      <c r="L628" s="336"/>
      <c r="M628" s="336"/>
      <c r="N628" s="336"/>
      <c r="O628" s="523"/>
      <c r="P628" s="523"/>
      <c r="Q628" s="523"/>
      <c r="R628" s="523"/>
      <c r="S628" s="523"/>
      <c r="T628" s="523"/>
      <c r="U628" s="523"/>
      <c r="V628" s="523"/>
      <c r="W628" s="523"/>
      <c r="X628" s="523"/>
      <c r="Y628" s="523"/>
      <c r="Z628" s="523"/>
      <c r="AA628" s="523"/>
      <c r="AB628" s="523"/>
    </row>
    <row r="629" spans="1:28" ht="12.75">
      <c r="A629" s="523"/>
      <c r="B629" s="523"/>
      <c r="C629" s="536"/>
      <c r="D629" s="336"/>
      <c r="E629" s="336"/>
      <c r="F629" s="337"/>
      <c r="G629" s="336"/>
      <c r="H629" s="336"/>
      <c r="I629" s="523"/>
      <c r="J629" s="335"/>
      <c r="K629" s="336"/>
      <c r="L629" s="336"/>
      <c r="M629" s="336"/>
      <c r="N629" s="336"/>
      <c r="O629" s="523"/>
      <c r="P629" s="523"/>
      <c r="Q629" s="523"/>
      <c r="R629" s="523"/>
      <c r="S629" s="523"/>
      <c r="T629" s="523"/>
      <c r="U629" s="523"/>
      <c r="V629" s="523"/>
      <c r="W629" s="523"/>
      <c r="X629" s="523"/>
      <c r="Y629" s="523"/>
      <c r="Z629" s="523"/>
      <c r="AA629" s="523"/>
      <c r="AB629" s="523"/>
    </row>
    <row r="630" spans="1:28" ht="12.75">
      <c r="A630" s="523"/>
      <c r="B630" s="523"/>
      <c r="C630" s="536"/>
      <c r="D630" s="336"/>
      <c r="E630" s="336"/>
      <c r="F630" s="337"/>
      <c r="G630" s="336"/>
      <c r="H630" s="336"/>
      <c r="I630" s="523"/>
      <c r="J630" s="335"/>
      <c r="K630" s="336"/>
      <c r="L630" s="336"/>
      <c r="M630" s="336"/>
      <c r="N630" s="336"/>
      <c r="O630" s="523"/>
      <c r="P630" s="523"/>
      <c r="Q630" s="523"/>
      <c r="R630" s="523"/>
      <c r="S630" s="523"/>
      <c r="T630" s="523"/>
      <c r="U630" s="523"/>
      <c r="V630" s="523"/>
      <c r="W630" s="523"/>
      <c r="X630" s="523"/>
      <c r="Y630" s="523"/>
      <c r="Z630" s="523"/>
      <c r="AA630" s="523"/>
      <c r="AB630" s="523"/>
    </row>
    <row r="631" spans="1:28" ht="12.75">
      <c r="A631" s="523"/>
      <c r="B631" s="523"/>
      <c r="C631" s="536"/>
      <c r="D631" s="336"/>
      <c r="E631" s="336"/>
      <c r="F631" s="337"/>
      <c r="G631" s="336"/>
      <c r="H631" s="336"/>
      <c r="I631" s="523"/>
      <c r="J631" s="335"/>
      <c r="K631" s="336"/>
      <c r="L631" s="336"/>
      <c r="M631" s="336"/>
      <c r="N631" s="336"/>
      <c r="O631" s="523"/>
      <c r="P631" s="523"/>
      <c r="Q631" s="523"/>
      <c r="R631" s="523"/>
      <c r="S631" s="523"/>
      <c r="T631" s="523"/>
      <c r="U631" s="523"/>
      <c r="V631" s="523"/>
      <c r="W631" s="523"/>
      <c r="X631" s="523"/>
      <c r="Y631" s="523"/>
      <c r="Z631" s="523"/>
      <c r="AA631" s="523"/>
      <c r="AB631" s="523"/>
    </row>
    <row r="632" spans="1:28" ht="12.75">
      <c r="A632" s="523"/>
      <c r="B632" s="523"/>
      <c r="C632" s="536"/>
      <c r="D632" s="336"/>
      <c r="E632" s="336"/>
      <c r="F632" s="337"/>
      <c r="G632" s="336"/>
      <c r="H632" s="336"/>
      <c r="I632" s="523"/>
      <c r="J632" s="335"/>
      <c r="K632" s="336"/>
      <c r="L632" s="336"/>
      <c r="M632" s="336"/>
      <c r="N632" s="336"/>
      <c r="O632" s="523"/>
      <c r="P632" s="523"/>
      <c r="Q632" s="523"/>
      <c r="R632" s="523"/>
      <c r="S632" s="523"/>
      <c r="T632" s="523"/>
      <c r="U632" s="523"/>
      <c r="V632" s="523"/>
      <c r="W632" s="523"/>
      <c r="X632" s="523"/>
      <c r="Y632" s="523"/>
      <c r="Z632" s="523"/>
      <c r="AA632" s="523"/>
      <c r="AB632" s="523"/>
    </row>
    <row r="633" spans="1:28" ht="12.75">
      <c r="A633" s="523"/>
      <c r="B633" s="523"/>
      <c r="C633" s="536"/>
      <c r="D633" s="336"/>
      <c r="E633" s="336"/>
      <c r="F633" s="337"/>
      <c r="G633" s="336"/>
      <c r="H633" s="336"/>
      <c r="I633" s="523"/>
      <c r="J633" s="335"/>
      <c r="K633" s="336"/>
      <c r="L633" s="336"/>
      <c r="M633" s="336"/>
      <c r="N633" s="336"/>
      <c r="O633" s="523"/>
      <c r="P633" s="523"/>
      <c r="Q633" s="523"/>
      <c r="R633" s="523"/>
      <c r="S633" s="523"/>
      <c r="T633" s="523"/>
      <c r="U633" s="523"/>
      <c r="V633" s="523"/>
      <c r="W633" s="523"/>
      <c r="X633" s="523"/>
      <c r="Y633" s="523"/>
      <c r="Z633" s="523"/>
      <c r="AA633" s="523"/>
      <c r="AB633" s="523"/>
    </row>
    <row r="634" spans="1:28" ht="12.75">
      <c r="A634" s="523"/>
      <c r="B634" s="523"/>
      <c r="C634" s="536"/>
      <c r="D634" s="336"/>
      <c r="E634" s="336"/>
      <c r="F634" s="337"/>
      <c r="G634" s="336"/>
      <c r="H634" s="336"/>
      <c r="I634" s="523"/>
      <c r="J634" s="335"/>
      <c r="K634" s="336"/>
      <c r="L634" s="336"/>
      <c r="M634" s="336"/>
      <c r="N634" s="336"/>
      <c r="O634" s="523"/>
      <c r="P634" s="523"/>
      <c r="Q634" s="523"/>
      <c r="R634" s="523"/>
      <c r="S634" s="523"/>
      <c r="T634" s="523"/>
      <c r="U634" s="523"/>
      <c r="V634" s="523"/>
      <c r="W634" s="523"/>
      <c r="X634" s="523"/>
      <c r="Y634" s="523"/>
      <c r="Z634" s="523"/>
      <c r="AA634" s="523"/>
      <c r="AB634" s="523"/>
    </row>
    <row r="635" spans="1:28" ht="12.75">
      <c r="A635" s="523"/>
      <c r="B635" s="523"/>
      <c r="C635" s="536"/>
      <c r="D635" s="336"/>
      <c r="E635" s="336"/>
      <c r="F635" s="337"/>
      <c r="G635" s="336"/>
      <c r="H635" s="336"/>
      <c r="I635" s="523"/>
      <c r="J635" s="335"/>
      <c r="K635" s="336"/>
      <c r="L635" s="336"/>
      <c r="M635" s="336"/>
      <c r="N635" s="336"/>
      <c r="O635" s="523"/>
      <c r="P635" s="523"/>
      <c r="Q635" s="523"/>
      <c r="R635" s="523"/>
      <c r="S635" s="523"/>
      <c r="T635" s="523"/>
      <c r="U635" s="523"/>
      <c r="V635" s="523"/>
      <c r="W635" s="523"/>
      <c r="X635" s="523"/>
      <c r="Y635" s="523"/>
      <c r="Z635" s="523"/>
      <c r="AA635" s="523"/>
      <c r="AB635" s="523"/>
    </row>
    <row r="636" spans="1:28" ht="12.75">
      <c r="A636" s="523"/>
      <c r="B636" s="523"/>
      <c r="C636" s="536"/>
      <c r="D636" s="336"/>
      <c r="E636" s="336"/>
      <c r="F636" s="337"/>
      <c r="G636" s="336"/>
      <c r="H636" s="336"/>
      <c r="I636" s="523"/>
      <c r="J636" s="335"/>
      <c r="K636" s="336"/>
      <c r="L636" s="336"/>
      <c r="M636" s="336"/>
      <c r="N636" s="336"/>
      <c r="O636" s="523"/>
      <c r="P636" s="523"/>
      <c r="Q636" s="523"/>
      <c r="R636" s="523"/>
      <c r="S636" s="523"/>
      <c r="T636" s="523"/>
      <c r="U636" s="523"/>
      <c r="V636" s="523"/>
      <c r="W636" s="523"/>
      <c r="X636" s="523"/>
      <c r="Y636" s="523"/>
      <c r="Z636" s="523"/>
      <c r="AA636" s="523"/>
      <c r="AB636" s="523"/>
    </row>
    <row r="637" spans="1:28" ht="12.75">
      <c r="A637" s="523"/>
      <c r="B637" s="523"/>
      <c r="C637" s="536"/>
      <c r="D637" s="336"/>
      <c r="E637" s="336"/>
      <c r="F637" s="337"/>
      <c r="G637" s="336"/>
      <c r="H637" s="336"/>
      <c r="I637" s="523"/>
      <c r="J637" s="335"/>
      <c r="K637" s="336"/>
      <c r="L637" s="336"/>
      <c r="M637" s="336"/>
      <c r="N637" s="336"/>
      <c r="O637" s="523"/>
      <c r="P637" s="523"/>
      <c r="Q637" s="523"/>
      <c r="R637" s="523"/>
      <c r="S637" s="523"/>
      <c r="T637" s="523"/>
      <c r="U637" s="523"/>
      <c r="V637" s="523"/>
      <c r="W637" s="523"/>
      <c r="X637" s="523"/>
      <c r="Y637" s="523"/>
      <c r="Z637" s="523"/>
      <c r="AA637" s="523"/>
      <c r="AB637" s="523"/>
    </row>
    <row r="638" spans="1:28" ht="12.75">
      <c r="A638" s="523"/>
      <c r="B638" s="523"/>
      <c r="C638" s="536"/>
      <c r="D638" s="336"/>
      <c r="E638" s="336"/>
      <c r="F638" s="337"/>
      <c r="G638" s="336"/>
      <c r="H638" s="336"/>
      <c r="I638" s="523"/>
      <c r="J638" s="335"/>
      <c r="K638" s="336"/>
      <c r="L638" s="336"/>
      <c r="M638" s="336"/>
      <c r="N638" s="336"/>
      <c r="O638" s="523"/>
      <c r="P638" s="523"/>
      <c r="Q638" s="523"/>
      <c r="R638" s="523"/>
      <c r="S638" s="523"/>
      <c r="T638" s="523"/>
      <c r="U638" s="523"/>
      <c r="V638" s="523"/>
      <c r="W638" s="523"/>
      <c r="X638" s="523"/>
      <c r="Y638" s="523"/>
      <c r="Z638" s="523"/>
      <c r="AA638" s="523"/>
      <c r="AB638" s="523"/>
    </row>
    <row r="639" spans="1:28" ht="12.75">
      <c r="A639" s="523"/>
      <c r="B639" s="523"/>
      <c r="C639" s="536"/>
      <c r="D639" s="336"/>
      <c r="E639" s="336"/>
      <c r="F639" s="337"/>
      <c r="G639" s="336"/>
      <c r="H639" s="336"/>
      <c r="I639" s="523"/>
      <c r="J639" s="335"/>
      <c r="K639" s="336"/>
      <c r="L639" s="336"/>
      <c r="M639" s="336"/>
      <c r="N639" s="336"/>
      <c r="O639" s="523"/>
      <c r="P639" s="523"/>
      <c r="Q639" s="523"/>
      <c r="R639" s="523"/>
      <c r="S639" s="523"/>
      <c r="T639" s="523"/>
      <c r="U639" s="523"/>
      <c r="V639" s="523"/>
      <c r="W639" s="523"/>
      <c r="X639" s="523"/>
      <c r="Y639" s="523"/>
      <c r="Z639" s="523"/>
      <c r="AA639" s="523"/>
      <c r="AB639" s="523"/>
    </row>
    <row r="640" spans="1:28" ht="12.75">
      <c r="A640" s="523"/>
      <c r="B640" s="523"/>
      <c r="C640" s="536"/>
      <c r="D640" s="336"/>
      <c r="E640" s="336"/>
      <c r="F640" s="337"/>
      <c r="G640" s="336"/>
      <c r="H640" s="336"/>
      <c r="I640" s="523"/>
      <c r="J640" s="335"/>
      <c r="K640" s="336"/>
      <c r="L640" s="336"/>
      <c r="M640" s="336"/>
      <c r="N640" s="336"/>
      <c r="O640" s="523"/>
      <c r="P640" s="523"/>
      <c r="Q640" s="523"/>
      <c r="R640" s="523"/>
      <c r="S640" s="523"/>
      <c r="T640" s="523"/>
      <c r="U640" s="523"/>
      <c r="V640" s="523"/>
      <c r="W640" s="523"/>
      <c r="X640" s="523"/>
      <c r="Y640" s="523"/>
      <c r="Z640" s="523"/>
      <c r="AA640" s="523"/>
      <c r="AB640" s="523"/>
    </row>
    <row r="641" spans="1:28" ht="12.75">
      <c r="A641" s="523"/>
      <c r="B641" s="523"/>
      <c r="C641" s="536"/>
      <c r="D641" s="336"/>
      <c r="E641" s="336"/>
      <c r="F641" s="337"/>
      <c r="G641" s="336"/>
      <c r="H641" s="336"/>
      <c r="I641" s="523"/>
      <c r="J641" s="335"/>
      <c r="K641" s="336"/>
      <c r="L641" s="336"/>
      <c r="M641" s="336"/>
      <c r="N641" s="336"/>
      <c r="O641" s="523"/>
      <c r="P641" s="523"/>
      <c r="Q641" s="523"/>
      <c r="R641" s="523"/>
      <c r="S641" s="523"/>
      <c r="T641" s="523"/>
      <c r="U641" s="523"/>
      <c r="V641" s="523"/>
      <c r="W641" s="523"/>
      <c r="X641" s="523"/>
      <c r="Y641" s="523"/>
      <c r="Z641" s="523"/>
      <c r="AA641" s="523"/>
      <c r="AB641" s="523"/>
    </row>
    <row r="642" spans="1:28" ht="12.75">
      <c r="A642" s="523"/>
      <c r="B642" s="523"/>
      <c r="C642" s="536"/>
      <c r="D642" s="336"/>
      <c r="E642" s="336"/>
      <c r="F642" s="337"/>
      <c r="G642" s="336"/>
      <c r="H642" s="336"/>
      <c r="I642" s="523"/>
      <c r="J642" s="335"/>
      <c r="K642" s="336"/>
      <c r="L642" s="336"/>
      <c r="M642" s="336"/>
      <c r="N642" s="336"/>
      <c r="O642" s="523"/>
      <c r="P642" s="523"/>
      <c r="Q642" s="523"/>
      <c r="R642" s="523"/>
      <c r="S642" s="523"/>
      <c r="T642" s="523"/>
      <c r="U642" s="523"/>
      <c r="V642" s="523"/>
      <c r="W642" s="523"/>
      <c r="X642" s="523"/>
      <c r="Y642" s="523"/>
      <c r="Z642" s="523"/>
      <c r="AA642" s="523"/>
      <c r="AB642" s="523"/>
    </row>
    <row r="643" spans="1:28" ht="12.75">
      <c r="A643" s="523"/>
      <c r="B643" s="523"/>
      <c r="C643" s="536"/>
      <c r="D643" s="336"/>
      <c r="E643" s="336"/>
      <c r="F643" s="337"/>
      <c r="G643" s="336"/>
      <c r="H643" s="336"/>
      <c r="I643" s="523"/>
      <c r="J643" s="335"/>
      <c r="K643" s="336"/>
      <c r="L643" s="336"/>
      <c r="M643" s="336"/>
      <c r="N643" s="336"/>
      <c r="O643" s="523"/>
      <c r="P643" s="523"/>
      <c r="Q643" s="523"/>
      <c r="R643" s="523"/>
      <c r="S643" s="523"/>
      <c r="T643" s="523"/>
      <c r="U643" s="523"/>
      <c r="V643" s="523"/>
      <c r="W643" s="523"/>
      <c r="X643" s="523"/>
      <c r="Y643" s="523"/>
      <c r="Z643" s="523"/>
      <c r="AA643" s="523"/>
      <c r="AB643" s="523"/>
    </row>
    <row r="644" spans="1:28" ht="12.75">
      <c r="A644" s="523"/>
      <c r="B644" s="523"/>
      <c r="C644" s="536"/>
      <c r="D644" s="336"/>
      <c r="E644" s="336"/>
      <c r="F644" s="337"/>
      <c r="G644" s="336"/>
      <c r="H644" s="336"/>
      <c r="I644" s="523"/>
      <c r="J644" s="335"/>
      <c r="K644" s="336"/>
      <c r="L644" s="336"/>
      <c r="M644" s="336"/>
      <c r="N644" s="336"/>
      <c r="O644" s="523"/>
      <c r="P644" s="523"/>
      <c r="Q644" s="523"/>
      <c r="R644" s="523"/>
      <c r="S644" s="523"/>
      <c r="T644" s="523"/>
      <c r="U644" s="523"/>
      <c r="V644" s="523"/>
      <c r="W644" s="523"/>
      <c r="X644" s="523"/>
      <c r="Y644" s="523"/>
      <c r="Z644" s="523"/>
      <c r="AA644" s="523"/>
      <c r="AB644" s="523"/>
    </row>
    <row r="645" spans="1:28" ht="12.75">
      <c r="A645" s="523"/>
      <c r="B645" s="523"/>
      <c r="C645" s="536"/>
      <c r="D645" s="336"/>
      <c r="E645" s="336"/>
      <c r="F645" s="337"/>
      <c r="G645" s="336"/>
      <c r="H645" s="336"/>
      <c r="I645" s="523"/>
      <c r="J645" s="335"/>
      <c r="K645" s="336"/>
      <c r="L645" s="336"/>
      <c r="M645" s="336"/>
      <c r="N645" s="336"/>
      <c r="O645" s="523"/>
      <c r="P645" s="523"/>
      <c r="Q645" s="523"/>
      <c r="R645" s="523"/>
      <c r="S645" s="523"/>
      <c r="T645" s="523"/>
      <c r="U645" s="523"/>
      <c r="V645" s="523"/>
      <c r="W645" s="523"/>
      <c r="X645" s="523"/>
      <c r="Y645" s="523"/>
      <c r="Z645" s="523"/>
      <c r="AA645" s="523"/>
      <c r="AB645" s="523"/>
    </row>
    <row r="646" spans="1:28" ht="12.75">
      <c r="A646" s="523"/>
      <c r="B646" s="523"/>
      <c r="C646" s="536"/>
      <c r="D646" s="336"/>
      <c r="E646" s="336"/>
      <c r="F646" s="337"/>
      <c r="G646" s="336"/>
      <c r="H646" s="336"/>
      <c r="I646" s="523"/>
      <c r="J646" s="335"/>
      <c r="K646" s="336"/>
      <c r="L646" s="336"/>
      <c r="M646" s="336"/>
      <c r="N646" s="336"/>
      <c r="O646" s="523"/>
      <c r="P646" s="523"/>
      <c r="Q646" s="523"/>
      <c r="R646" s="523"/>
      <c r="S646" s="523"/>
      <c r="T646" s="523"/>
      <c r="U646" s="523"/>
      <c r="V646" s="523"/>
      <c r="W646" s="523"/>
      <c r="X646" s="523"/>
      <c r="Y646" s="523"/>
      <c r="Z646" s="523"/>
      <c r="AA646" s="523"/>
      <c r="AB646" s="523"/>
    </row>
    <row r="647" spans="1:28" ht="12.75">
      <c r="A647" s="523"/>
      <c r="B647" s="523"/>
      <c r="C647" s="536"/>
      <c r="D647" s="336"/>
      <c r="E647" s="336"/>
      <c r="F647" s="337"/>
      <c r="G647" s="336"/>
      <c r="H647" s="336"/>
      <c r="I647" s="523"/>
      <c r="J647" s="335"/>
      <c r="K647" s="336"/>
      <c r="L647" s="336"/>
      <c r="M647" s="336"/>
      <c r="N647" s="336"/>
      <c r="O647" s="523"/>
      <c r="P647" s="523"/>
      <c r="Q647" s="523"/>
      <c r="R647" s="523"/>
      <c r="S647" s="523"/>
      <c r="T647" s="523"/>
      <c r="U647" s="523"/>
      <c r="V647" s="523"/>
      <c r="W647" s="523"/>
      <c r="X647" s="523"/>
      <c r="Y647" s="523"/>
      <c r="Z647" s="523"/>
      <c r="AA647" s="523"/>
      <c r="AB647" s="523"/>
    </row>
    <row r="648" spans="1:28" ht="12.75">
      <c r="A648" s="523"/>
      <c r="B648" s="523"/>
      <c r="C648" s="536"/>
      <c r="D648" s="336"/>
      <c r="E648" s="336"/>
      <c r="F648" s="337"/>
      <c r="G648" s="336"/>
      <c r="H648" s="336"/>
      <c r="I648" s="523"/>
      <c r="J648" s="335"/>
      <c r="K648" s="336"/>
      <c r="L648" s="336"/>
      <c r="M648" s="336"/>
      <c r="N648" s="336"/>
      <c r="O648" s="523"/>
      <c r="P648" s="523"/>
      <c r="Q648" s="523"/>
      <c r="R648" s="523"/>
      <c r="S648" s="523"/>
      <c r="T648" s="523"/>
      <c r="U648" s="523"/>
      <c r="V648" s="523"/>
      <c r="W648" s="523"/>
      <c r="X648" s="523"/>
      <c r="Y648" s="523"/>
      <c r="Z648" s="523"/>
      <c r="AA648" s="523"/>
      <c r="AB648" s="523"/>
    </row>
    <row r="649" spans="1:28" ht="12.75">
      <c r="A649" s="523"/>
      <c r="B649" s="523"/>
      <c r="C649" s="536"/>
      <c r="D649" s="336"/>
      <c r="E649" s="336"/>
      <c r="F649" s="337"/>
      <c r="G649" s="336"/>
      <c r="H649" s="336"/>
      <c r="I649" s="523"/>
      <c r="J649" s="335"/>
      <c r="K649" s="336"/>
      <c r="L649" s="336"/>
      <c r="M649" s="336"/>
      <c r="N649" s="336"/>
      <c r="O649" s="523"/>
      <c r="P649" s="523"/>
      <c r="Q649" s="523"/>
      <c r="R649" s="523"/>
      <c r="S649" s="523"/>
      <c r="T649" s="523"/>
      <c r="U649" s="523"/>
      <c r="V649" s="523"/>
      <c r="W649" s="523"/>
      <c r="X649" s="523"/>
      <c r="Y649" s="523"/>
      <c r="Z649" s="523"/>
      <c r="AA649" s="523"/>
      <c r="AB649" s="523"/>
    </row>
    <row r="650" spans="1:28" ht="12.75">
      <c r="A650" s="523"/>
      <c r="B650" s="523"/>
      <c r="C650" s="536"/>
      <c r="D650" s="336"/>
      <c r="E650" s="336"/>
      <c r="F650" s="337"/>
      <c r="G650" s="336"/>
      <c r="H650" s="336"/>
      <c r="I650" s="523"/>
      <c r="J650" s="335"/>
      <c r="K650" s="336"/>
      <c r="L650" s="336"/>
      <c r="M650" s="336"/>
      <c r="N650" s="336"/>
      <c r="O650" s="523"/>
      <c r="P650" s="523"/>
      <c r="Q650" s="523"/>
      <c r="R650" s="523"/>
      <c r="S650" s="523"/>
      <c r="T650" s="523"/>
      <c r="U650" s="523"/>
      <c r="V650" s="523"/>
      <c r="W650" s="523"/>
      <c r="X650" s="523"/>
      <c r="Y650" s="523"/>
      <c r="Z650" s="523"/>
      <c r="AA650" s="523"/>
      <c r="AB650" s="523"/>
    </row>
    <row r="651" spans="1:28" ht="12.75">
      <c r="A651" s="523"/>
      <c r="B651" s="523"/>
      <c r="C651" s="536"/>
      <c r="D651" s="336"/>
      <c r="E651" s="336"/>
      <c r="F651" s="337"/>
      <c r="G651" s="336"/>
      <c r="H651" s="336"/>
      <c r="I651" s="523"/>
      <c r="J651" s="335"/>
      <c r="K651" s="336"/>
      <c r="L651" s="336"/>
      <c r="M651" s="336"/>
      <c r="N651" s="336"/>
      <c r="O651" s="523"/>
      <c r="P651" s="523"/>
      <c r="Q651" s="523"/>
      <c r="R651" s="523"/>
      <c r="S651" s="523"/>
      <c r="T651" s="523"/>
      <c r="U651" s="523"/>
      <c r="V651" s="523"/>
      <c r="W651" s="523"/>
      <c r="X651" s="523"/>
      <c r="Y651" s="523"/>
      <c r="Z651" s="523"/>
      <c r="AA651" s="523"/>
      <c r="AB651" s="523"/>
    </row>
    <row r="652" spans="1:28" ht="12.75">
      <c r="A652" s="523"/>
      <c r="B652" s="523"/>
      <c r="C652" s="536"/>
      <c r="D652" s="336"/>
      <c r="E652" s="336"/>
      <c r="F652" s="337"/>
      <c r="G652" s="336"/>
      <c r="H652" s="336"/>
      <c r="I652" s="523"/>
      <c r="J652" s="335"/>
      <c r="K652" s="336"/>
      <c r="L652" s="336"/>
      <c r="M652" s="336"/>
      <c r="N652" s="336"/>
      <c r="O652" s="523"/>
      <c r="P652" s="523"/>
      <c r="Q652" s="523"/>
      <c r="R652" s="523"/>
      <c r="S652" s="523"/>
      <c r="T652" s="523"/>
      <c r="U652" s="523"/>
      <c r="V652" s="523"/>
      <c r="W652" s="523"/>
      <c r="X652" s="523"/>
      <c r="Y652" s="523"/>
      <c r="Z652" s="523"/>
      <c r="AA652" s="523"/>
      <c r="AB652" s="523"/>
    </row>
    <row r="653" spans="1:28" ht="12.75">
      <c r="A653" s="523"/>
      <c r="B653" s="523"/>
      <c r="C653" s="536"/>
      <c r="D653" s="336"/>
      <c r="E653" s="336"/>
      <c r="F653" s="337"/>
      <c r="G653" s="336"/>
      <c r="H653" s="336"/>
      <c r="I653" s="523"/>
      <c r="J653" s="335"/>
      <c r="K653" s="336"/>
      <c r="L653" s="336"/>
      <c r="M653" s="336"/>
      <c r="N653" s="336"/>
      <c r="O653" s="523"/>
      <c r="P653" s="523"/>
      <c r="Q653" s="523"/>
      <c r="R653" s="523"/>
      <c r="S653" s="523"/>
      <c r="T653" s="523"/>
      <c r="U653" s="523"/>
      <c r="V653" s="523"/>
      <c r="W653" s="523"/>
      <c r="X653" s="523"/>
      <c r="Y653" s="523"/>
      <c r="Z653" s="523"/>
      <c r="AA653" s="523"/>
      <c r="AB653" s="523"/>
    </row>
    <row r="654" spans="1:28" ht="12.75">
      <c r="A654" s="523"/>
      <c r="B654" s="523"/>
      <c r="C654" s="536"/>
      <c r="D654" s="336"/>
      <c r="E654" s="336"/>
      <c r="F654" s="337"/>
      <c r="G654" s="336"/>
      <c r="H654" s="336"/>
      <c r="I654" s="523"/>
      <c r="J654" s="335"/>
      <c r="K654" s="336"/>
      <c r="L654" s="336"/>
      <c r="M654" s="336"/>
      <c r="N654" s="336"/>
      <c r="O654" s="523"/>
      <c r="P654" s="523"/>
      <c r="Q654" s="523"/>
      <c r="R654" s="523"/>
      <c r="S654" s="523"/>
      <c r="T654" s="523"/>
      <c r="U654" s="523"/>
      <c r="V654" s="523"/>
      <c r="W654" s="523"/>
      <c r="X654" s="523"/>
      <c r="Y654" s="523"/>
      <c r="Z654" s="523"/>
      <c r="AA654" s="523"/>
      <c r="AB654" s="523"/>
    </row>
    <row r="655" spans="1:28" ht="12.75">
      <c r="A655" s="523"/>
      <c r="B655" s="523"/>
      <c r="C655" s="536"/>
      <c r="D655" s="336"/>
      <c r="E655" s="336"/>
      <c r="F655" s="337"/>
      <c r="G655" s="336"/>
      <c r="H655" s="336"/>
      <c r="I655" s="523"/>
      <c r="J655" s="335"/>
      <c r="K655" s="336"/>
      <c r="L655" s="336"/>
      <c r="M655" s="336"/>
      <c r="N655" s="336"/>
      <c r="O655" s="523"/>
      <c r="P655" s="523"/>
      <c r="Q655" s="523"/>
      <c r="R655" s="523"/>
      <c r="S655" s="523"/>
      <c r="T655" s="523"/>
      <c r="U655" s="523"/>
      <c r="V655" s="523"/>
      <c r="W655" s="523"/>
      <c r="X655" s="523"/>
      <c r="Y655" s="523"/>
      <c r="Z655" s="523"/>
      <c r="AA655" s="523"/>
      <c r="AB655" s="523"/>
    </row>
    <row r="656" spans="1:28" ht="12.75">
      <c r="A656" s="523"/>
      <c r="B656" s="523"/>
      <c r="C656" s="536"/>
      <c r="D656" s="336"/>
      <c r="E656" s="336"/>
      <c r="F656" s="337"/>
      <c r="G656" s="336"/>
      <c r="H656" s="336"/>
      <c r="I656" s="523"/>
      <c r="J656" s="335"/>
      <c r="K656" s="336"/>
      <c r="L656" s="336"/>
      <c r="M656" s="336"/>
      <c r="N656" s="336"/>
      <c r="O656" s="523"/>
      <c r="P656" s="523"/>
      <c r="Q656" s="523"/>
      <c r="R656" s="523"/>
      <c r="S656" s="523"/>
      <c r="T656" s="523"/>
      <c r="U656" s="523"/>
      <c r="V656" s="523"/>
      <c r="W656" s="523"/>
      <c r="X656" s="523"/>
      <c r="Y656" s="523"/>
      <c r="Z656" s="523"/>
      <c r="AA656" s="523"/>
      <c r="AB656" s="523"/>
    </row>
    <row r="657" spans="1:28" ht="12.75">
      <c r="A657" s="523"/>
      <c r="B657" s="523"/>
      <c r="C657" s="536"/>
      <c r="D657" s="336"/>
      <c r="E657" s="336"/>
      <c r="F657" s="337"/>
      <c r="G657" s="336"/>
      <c r="H657" s="336"/>
      <c r="I657" s="523"/>
      <c r="J657" s="335"/>
      <c r="K657" s="336"/>
      <c r="L657" s="336"/>
      <c r="M657" s="336"/>
      <c r="N657" s="336"/>
      <c r="O657" s="523"/>
      <c r="P657" s="523"/>
      <c r="Q657" s="523"/>
      <c r="R657" s="523"/>
      <c r="S657" s="523"/>
      <c r="T657" s="523"/>
      <c r="U657" s="523"/>
      <c r="V657" s="523"/>
      <c r="W657" s="523"/>
      <c r="X657" s="523"/>
      <c r="Y657" s="523"/>
      <c r="Z657" s="523"/>
      <c r="AA657" s="523"/>
      <c r="AB657" s="523"/>
    </row>
    <row r="658" spans="1:28" ht="12.75">
      <c r="A658" s="523"/>
      <c r="B658" s="523"/>
      <c r="C658" s="536"/>
      <c r="D658" s="336"/>
      <c r="E658" s="336"/>
      <c r="F658" s="337"/>
      <c r="G658" s="336"/>
      <c r="H658" s="336"/>
      <c r="I658" s="523"/>
      <c r="J658" s="335"/>
      <c r="K658" s="336"/>
      <c r="L658" s="336"/>
      <c r="M658" s="336"/>
      <c r="N658" s="336"/>
      <c r="O658" s="523"/>
      <c r="P658" s="523"/>
      <c r="Q658" s="523"/>
      <c r="R658" s="523"/>
      <c r="S658" s="523"/>
      <c r="T658" s="523"/>
      <c r="U658" s="523"/>
      <c r="V658" s="523"/>
      <c r="W658" s="523"/>
      <c r="X658" s="523"/>
      <c r="Y658" s="523"/>
      <c r="Z658" s="523"/>
      <c r="AA658" s="523"/>
      <c r="AB658" s="523"/>
    </row>
    <row r="659" spans="1:28" ht="12.75">
      <c r="A659" s="523"/>
      <c r="B659" s="523"/>
      <c r="C659" s="536"/>
      <c r="D659" s="336"/>
      <c r="E659" s="336"/>
      <c r="F659" s="337"/>
      <c r="G659" s="336"/>
      <c r="H659" s="336"/>
      <c r="I659" s="523"/>
      <c r="J659" s="335"/>
      <c r="K659" s="336"/>
      <c r="L659" s="336"/>
      <c r="M659" s="336"/>
      <c r="N659" s="336"/>
      <c r="O659" s="523"/>
      <c r="P659" s="523"/>
      <c r="Q659" s="523"/>
      <c r="R659" s="523"/>
      <c r="S659" s="523"/>
      <c r="T659" s="523"/>
      <c r="U659" s="523"/>
      <c r="V659" s="523"/>
      <c r="W659" s="523"/>
      <c r="X659" s="523"/>
      <c r="Y659" s="523"/>
      <c r="Z659" s="523"/>
      <c r="AA659" s="523"/>
      <c r="AB659" s="523"/>
    </row>
    <row r="660" spans="1:28" ht="12.75">
      <c r="A660" s="523"/>
      <c r="B660" s="523"/>
      <c r="C660" s="536"/>
      <c r="D660" s="336"/>
      <c r="E660" s="336"/>
      <c r="F660" s="337"/>
      <c r="G660" s="336"/>
      <c r="H660" s="336"/>
      <c r="I660" s="523"/>
      <c r="J660" s="335"/>
      <c r="K660" s="336"/>
      <c r="L660" s="336"/>
      <c r="M660" s="336"/>
      <c r="N660" s="336"/>
      <c r="O660" s="523"/>
      <c r="P660" s="523"/>
      <c r="Q660" s="523"/>
      <c r="R660" s="523"/>
      <c r="S660" s="523"/>
      <c r="T660" s="523"/>
      <c r="U660" s="523"/>
      <c r="V660" s="523"/>
      <c r="W660" s="523"/>
      <c r="X660" s="523"/>
      <c r="Y660" s="523"/>
      <c r="Z660" s="523"/>
      <c r="AA660" s="523"/>
      <c r="AB660" s="523"/>
    </row>
    <row r="661" spans="1:28" ht="12.75">
      <c r="A661" s="523"/>
      <c r="B661" s="523"/>
      <c r="C661" s="536"/>
      <c r="D661" s="336"/>
      <c r="E661" s="336"/>
      <c r="F661" s="337"/>
      <c r="G661" s="336"/>
      <c r="H661" s="336"/>
      <c r="I661" s="523"/>
      <c r="J661" s="335"/>
      <c r="K661" s="336"/>
      <c r="L661" s="336"/>
      <c r="M661" s="336"/>
      <c r="N661" s="336"/>
      <c r="O661" s="523"/>
      <c r="P661" s="523"/>
      <c r="Q661" s="523"/>
      <c r="R661" s="523"/>
      <c r="S661" s="523"/>
      <c r="T661" s="523"/>
      <c r="U661" s="523"/>
      <c r="V661" s="523"/>
      <c r="W661" s="523"/>
      <c r="X661" s="523"/>
      <c r="Y661" s="523"/>
      <c r="Z661" s="523"/>
      <c r="AA661" s="523"/>
      <c r="AB661" s="523"/>
    </row>
    <row r="662" spans="1:28" ht="12.75">
      <c r="A662" s="523"/>
      <c r="B662" s="523"/>
      <c r="C662" s="536"/>
      <c r="D662" s="336"/>
      <c r="E662" s="336"/>
      <c r="F662" s="337"/>
      <c r="G662" s="336"/>
      <c r="H662" s="336"/>
      <c r="I662" s="523"/>
      <c r="J662" s="335"/>
      <c r="K662" s="336"/>
      <c r="L662" s="336"/>
      <c r="M662" s="336"/>
      <c r="N662" s="336"/>
      <c r="O662" s="523"/>
      <c r="P662" s="523"/>
      <c r="Q662" s="523"/>
      <c r="R662" s="523"/>
      <c r="S662" s="523"/>
      <c r="T662" s="523"/>
      <c r="U662" s="523"/>
      <c r="V662" s="523"/>
      <c r="W662" s="523"/>
      <c r="X662" s="523"/>
      <c r="Y662" s="523"/>
      <c r="Z662" s="523"/>
      <c r="AA662" s="523"/>
      <c r="AB662" s="523"/>
    </row>
    <row r="663" spans="1:28" ht="12.75">
      <c r="A663" s="523"/>
      <c r="B663" s="523"/>
      <c r="C663" s="536"/>
      <c r="D663" s="336"/>
      <c r="E663" s="336"/>
      <c r="F663" s="337"/>
      <c r="G663" s="336"/>
      <c r="H663" s="336"/>
      <c r="I663" s="523"/>
      <c r="J663" s="335"/>
      <c r="K663" s="336"/>
      <c r="L663" s="336"/>
      <c r="M663" s="336"/>
      <c r="N663" s="336"/>
      <c r="O663" s="523"/>
      <c r="P663" s="523"/>
      <c r="Q663" s="523"/>
      <c r="R663" s="523"/>
      <c r="S663" s="523"/>
      <c r="T663" s="523"/>
      <c r="U663" s="523"/>
      <c r="V663" s="523"/>
      <c r="W663" s="523"/>
      <c r="X663" s="523"/>
      <c r="Y663" s="523"/>
      <c r="Z663" s="523"/>
      <c r="AA663" s="523"/>
      <c r="AB663" s="523"/>
    </row>
    <row r="664" spans="1:28" ht="12.75">
      <c r="A664" s="523"/>
      <c r="B664" s="523"/>
      <c r="C664" s="536"/>
      <c r="D664" s="336"/>
      <c r="E664" s="336"/>
      <c r="F664" s="337"/>
      <c r="G664" s="336"/>
      <c r="H664" s="336"/>
      <c r="I664" s="523"/>
      <c r="J664" s="335"/>
      <c r="K664" s="336"/>
      <c r="L664" s="336"/>
      <c r="M664" s="336"/>
      <c r="N664" s="336"/>
      <c r="O664" s="523"/>
      <c r="P664" s="523"/>
      <c r="Q664" s="523"/>
      <c r="R664" s="523"/>
      <c r="S664" s="523"/>
      <c r="T664" s="523"/>
      <c r="U664" s="523"/>
      <c r="V664" s="523"/>
      <c r="W664" s="523"/>
      <c r="X664" s="523"/>
      <c r="Y664" s="523"/>
      <c r="Z664" s="523"/>
      <c r="AA664" s="523"/>
      <c r="AB664" s="523"/>
    </row>
    <row r="665" spans="1:28" ht="12.75">
      <c r="A665" s="523"/>
      <c r="B665" s="523"/>
      <c r="C665" s="536"/>
      <c r="D665" s="336"/>
      <c r="E665" s="336"/>
      <c r="F665" s="337"/>
      <c r="G665" s="336"/>
      <c r="H665" s="336"/>
      <c r="I665" s="523"/>
      <c r="J665" s="335"/>
      <c r="K665" s="336"/>
      <c r="L665" s="336"/>
      <c r="M665" s="336"/>
      <c r="N665" s="336"/>
      <c r="O665" s="523"/>
      <c r="P665" s="523"/>
      <c r="Q665" s="523"/>
      <c r="R665" s="523"/>
      <c r="S665" s="523"/>
      <c r="T665" s="523"/>
      <c r="U665" s="523"/>
      <c r="V665" s="523"/>
      <c r="W665" s="523"/>
      <c r="X665" s="523"/>
      <c r="Y665" s="523"/>
      <c r="Z665" s="523"/>
      <c r="AA665" s="523"/>
      <c r="AB665" s="523"/>
    </row>
    <row r="666" spans="1:28" ht="12.75">
      <c r="A666" s="523"/>
      <c r="B666" s="523"/>
      <c r="C666" s="536"/>
      <c r="D666" s="336"/>
      <c r="E666" s="336"/>
      <c r="F666" s="337"/>
      <c r="G666" s="336"/>
      <c r="H666" s="336"/>
      <c r="I666" s="523"/>
      <c r="J666" s="335"/>
      <c r="K666" s="336"/>
      <c r="L666" s="336"/>
      <c r="M666" s="336"/>
      <c r="N666" s="336"/>
      <c r="O666" s="523"/>
      <c r="P666" s="523"/>
      <c r="Q666" s="523"/>
      <c r="R666" s="523"/>
      <c r="S666" s="523"/>
      <c r="T666" s="523"/>
      <c r="U666" s="523"/>
      <c r="V666" s="523"/>
      <c r="W666" s="523"/>
      <c r="X666" s="523"/>
      <c r="Y666" s="523"/>
      <c r="Z666" s="523"/>
      <c r="AA666" s="523"/>
      <c r="AB666" s="523"/>
    </row>
    <row r="667" spans="1:28" ht="12.75">
      <c r="A667" s="523"/>
      <c r="B667" s="523"/>
      <c r="C667" s="536"/>
      <c r="D667" s="336"/>
      <c r="E667" s="336"/>
      <c r="F667" s="337"/>
      <c r="G667" s="336"/>
      <c r="H667" s="336"/>
      <c r="I667" s="523"/>
      <c r="J667" s="335"/>
      <c r="K667" s="336"/>
      <c r="L667" s="336"/>
      <c r="M667" s="336"/>
      <c r="N667" s="336"/>
      <c r="O667" s="523"/>
      <c r="P667" s="523"/>
      <c r="Q667" s="523"/>
      <c r="R667" s="523"/>
      <c r="S667" s="523"/>
      <c r="T667" s="523"/>
      <c r="U667" s="523"/>
      <c r="V667" s="523"/>
      <c r="W667" s="523"/>
      <c r="X667" s="523"/>
      <c r="Y667" s="523"/>
      <c r="Z667" s="523"/>
      <c r="AA667" s="523"/>
      <c r="AB667" s="523"/>
    </row>
    <row r="668" spans="1:28" ht="12.75">
      <c r="A668" s="523"/>
      <c r="B668" s="523"/>
      <c r="C668" s="536"/>
      <c r="D668" s="336"/>
      <c r="E668" s="336"/>
      <c r="F668" s="337"/>
      <c r="G668" s="336"/>
      <c r="H668" s="336"/>
      <c r="I668" s="523"/>
      <c r="J668" s="335"/>
      <c r="K668" s="336"/>
      <c r="L668" s="336"/>
      <c r="M668" s="336"/>
      <c r="N668" s="336"/>
      <c r="O668" s="523"/>
      <c r="P668" s="523"/>
      <c r="Q668" s="523"/>
      <c r="R668" s="523"/>
      <c r="S668" s="523"/>
      <c r="T668" s="523"/>
      <c r="U668" s="523"/>
      <c r="V668" s="523"/>
      <c r="W668" s="523"/>
      <c r="X668" s="523"/>
      <c r="Y668" s="523"/>
      <c r="Z668" s="523"/>
      <c r="AA668" s="523"/>
      <c r="AB668" s="523"/>
    </row>
    <row r="669" spans="1:28" ht="12.75">
      <c r="A669" s="523"/>
      <c r="B669" s="523"/>
      <c r="C669" s="536"/>
      <c r="D669" s="336"/>
      <c r="E669" s="336"/>
      <c r="F669" s="337"/>
      <c r="G669" s="336"/>
      <c r="H669" s="336"/>
      <c r="I669" s="523"/>
      <c r="J669" s="335"/>
      <c r="K669" s="336"/>
      <c r="L669" s="336"/>
      <c r="M669" s="336"/>
      <c r="N669" s="336"/>
      <c r="O669" s="523"/>
      <c r="P669" s="523"/>
      <c r="Q669" s="523"/>
      <c r="R669" s="523"/>
      <c r="S669" s="523"/>
      <c r="T669" s="523"/>
      <c r="U669" s="523"/>
      <c r="V669" s="523"/>
      <c r="W669" s="523"/>
      <c r="X669" s="523"/>
      <c r="Y669" s="523"/>
      <c r="Z669" s="523"/>
      <c r="AA669" s="523"/>
      <c r="AB669" s="523"/>
    </row>
    <row r="670" spans="1:28" ht="12.75">
      <c r="A670" s="523"/>
      <c r="B670" s="523"/>
      <c r="C670" s="536"/>
      <c r="D670" s="336"/>
      <c r="E670" s="336"/>
      <c r="F670" s="337"/>
      <c r="G670" s="336"/>
      <c r="H670" s="336"/>
      <c r="I670" s="523"/>
      <c r="J670" s="335"/>
      <c r="K670" s="336"/>
      <c r="L670" s="336"/>
      <c r="M670" s="336"/>
      <c r="N670" s="336"/>
      <c r="O670" s="523"/>
      <c r="P670" s="523"/>
      <c r="Q670" s="523"/>
      <c r="R670" s="523"/>
      <c r="S670" s="523"/>
      <c r="T670" s="523"/>
      <c r="U670" s="523"/>
      <c r="V670" s="523"/>
      <c r="W670" s="523"/>
      <c r="X670" s="523"/>
      <c r="Y670" s="523"/>
      <c r="Z670" s="523"/>
      <c r="AA670" s="523"/>
      <c r="AB670" s="523"/>
    </row>
    <row r="671" spans="1:28" ht="12.75">
      <c r="A671" s="523"/>
      <c r="B671" s="523"/>
      <c r="C671" s="536"/>
      <c r="D671" s="336"/>
      <c r="E671" s="336"/>
      <c r="F671" s="337"/>
      <c r="G671" s="336"/>
      <c r="H671" s="336"/>
      <c r="I671" s="523"/>
      <c r="J671" s="335"/>
      <c r="K671" s="336"/>
      <c r="L671" s="336"/>
      <c r="M671" s="336"/>
      <c r="N671" s="336"/>
      <c r="O671" s="523"/>
      <c r="P671" s="523"/>
      <c r="Q671" s="523"/>
      <c r="R671" s="523"/>
      <c r="S671" s="523"/>
      <c r="T671" s="523"/>
      <c r="U671" s="523"/>
      <c r="V671" s="523"/>
      <c r="W671" s="523"/>
      <c r="X671" s="523"/>
      <c r="Y671" s="523"/>
      <c r="Z671" s="523"/>
      <c r="AA671" s="523"/>
      <c r="AB671" s="523"/>
    </row>
    <row r="672" spans="1:28" ht="12.75">
      <c r="A672" s="523"/>
      <c r="B672" s="523"/>
      <c r="C672" s="536"/>
      <c r="D672" s="336"/>
      <c r="E672" s="336"/>
      <c r="F672" s="337"/>
      <c r="G672" s="336"/>
      <c r="H672" s="336"/>
      <c r="I672" s="523"/>
      <c r="J672" s="335"/>
      <c r="K672" s="336"/>
      <c r="L672" s="336"/>
      <c r="M672" s="336"/>
      <c r="N672" s="336"/>
      <c r="O672" s="523"/>
      <c r="P672" s="523"/>
      <c r="Q672" s="523"/>
      <c r="R672" s="523"/>
      <c r="S672" s="523"/>
      <c r="T672" s="523"/>
      <c r="U672" s="523"/>
      <c r="V672" s="523"/>
      <c r="W672" s="523"/>
      <c r="X672" s="523"/>
      <c r="Y672" s="523"/>
      <c r="Z672" s="523"/>
      <c r="AA672" s="523"/>
      <c r="AB672" s="523"/>
    </row>
    <row r="673" spans="1:28" ht="12.75">
      <c r="A673" s="523"/>
      <c r="B673" s="523"/>
      <c r="C673" s="536"/>
      <c r="D673" s="336"/>
      <c r="E673" s="336"/>
      <c r="F673" s="337"/>
      <c r="G673" s="336"/>
      <c r="H673" s="336"/>
      <c r="I673" s="523"/>
      <c r="J673" s="335"/>
      <c r="K673" s="336"/>
      <c r="L673" s="336"/>
      <c r="M673" s="336"/>
      <c r="N673" s="336"/>
      <c r="O673" s="523"/>
      <c r="P673" s="523"/>
      <c r="Q673" s="523"/>
      <c r="R673" s="523"/>
      <c r="S673" s="523"/>
      <c r="T673" s="523"/>
      <c r="U673" s="523"/>
      <c r="V673" s="523"/>
      <c r="W673" s="523"/>
      <c r="X673" s="523"/>
      <c r="Y673" s="523"/>
      <c r="Z673" s="523"/>
      <c r="AA673" s="523"/>
      <c r="AB673" s="523"/>
    </row>
    <row r="674" spans="1:28" ht="12.75">
      <c r="A674" s="523"/>
      <c r="B674" s="523"/>
      <c r="C674" s="536"/>
      <c r="D674" s="336"/>
      <c r="E674" s="336"/>
      <c r="F674" s="337"/>
      <c r="G674" s="336"/>
      <c r="H674" s="336"/>
      <c r="I674" s="523"/>
      <c r="J674" s="335"/>
      <c r="K674" s="336"/>
      <c r="L674" s="336"/>
      <c r="M674" s="336"/>
      <c r="N674" s="336"/>
      <c r="O674" s="523"/>
      <c r="P674" s="523"/>
      <c r="Q674" s="523"/>
      <c r="R674" s="523"/>
      <c r="S674" s="523"/>
      <c r="T674" s="523"/>
      <c r="U674" s="523"/>
      <c r="V674" s="523"/>
      <c r="W674" s="523"/>
      <c r="X674" s="523"/>
      <c r="Y674" s="523"/>
      <c r="Z674" s="523"/>
      <c r="AA674" s="523"/>
      <c r="AB674" s="523"/>
    </row>
    <row r="675" spans="1:28" ht="12.75">
      <c r="A675" s="523"/>
      <c r="B675" s="523"/>
      <c r="C675" s="536"/>
      <c r="D675" s="336"/>
      <c r="E675" s="336"/>
      <c r="F675" s="337"/>
      <c r="G675" s="336"/>
      <c r="H675" s="336"/>
      <c r="I675" s="523"/>
      <c r="J675" s="335"/>
      <c r="K675" s="336"/>
      <c r="L675" s="336"/>
      <c r="M675" s="336"/>
      <c r="N675" s="336"/>
      <c r="O675" s="523"/>
      <c r="P675" s="523"/>
      <c r="Q675" s="523"/>
      <c r="R675" s="523"/>
      <c r="S675" s="523"/>
      <c r="T675" s="523"/>
      <c r="U675" s="523"/>
      <c r="V675" s="523"/>
      <c r="W675" s="523"/>
      <c r="X675" s="523"/>
      <c r="Y675" s="523"/>
      <c r="Z675" s="523"/>
      <c r="AA675" s="523"/>
      <c r="AB675" s="523"/>
    </row>
    <row r="676" spans="1:28" ht="12.75">
      <c r="A676" s="523"/>
      <c r="B676" s="523"/>
      <c r="C676" s="536"/>
      <c r="D676" s="336"/>
      <c r="E676" s="336"/>
      <c r="F676" s="337"/>
      <c r="G676" s="336"/>
      <c r="H676" s="336"/>
      <c r="I676" s="523"/>
      <c r="J676" s="335"/>
      <c r="K676" s="336"/>
      <c r="L676" s="336"/>
      <c r="M676" s="336"/>
      <c r="N676" s="336"/>
      <c r="O676" s="523"/>
      <c r="P676" s="523"/>
      <c r="Q676" s="523"/>
      <c r="R676" s="523"/>
      <c r="S676" s="523"/>
      <c r="T676" s="523"/>
      <c r="U676" s="523"/>
      <c r="V676" s="523"/>
      <c r="W676" s="523"/>
      <c r="X676" s="523"/>
      <c r="Y676" s="523"/>
      <c r="Z676" s="523"/>
      <c r="AA676" s="523"/>
      <c r="AB676" s="523"/>
    </row>
    <row r="677" spans="1:28" ht="12.75">
      <c r="A677" s="523"/>
      <c r="B677" s="523"/>
      <c r="C677" s="536"/>
      <c r="D677" s="336"/>
      <c r="E677" s="336"/>
      <c r="F677" s="337"/>
      <c r="G677" s="336"/>
      <c r="H677" s="336"/>
      <c r="I677" s="523"/>
      <c r="J677" s="335"/>
      <c r="K677" s="336"/>
      <c r="L677" s="336"/>
      <c r="M677" s="336"/>
      <c r="N677" s="336"/>
      <c r="O677" s="523"/>
      <c r="P677" s="523"/>
      <c r="Q677" s="523"/>
      <c r="R677" s="523"/>
      <c r="S677" s="523"/>
      <c r="T677" s="523"/>
      <c r="U677" s="523"/>
      <c r="V677" s="523"/>
      <c r="W677" s="523"/>
      <c r="X677" s="523"/>
      <c r="Y677" s="523"/>
      <c r="Z677" s="523"/>
      <c r="AA677" s="523"/>
      <c r="AB677" s="523"/>
    </row>
    <row r="678" spans="1:28" ht="12.75">
      <c r="A678" s="523"/>
      <c r="B678" s="523"/>
      <c r="C678" s="536"/>
      <c r="D678" s="336"/>
      <c r="E678" s="336"/>
      <c r="F678" s="337"/>
      <c r="G678" s="336"/>
      <c r="H678" s="336"/>
      <c r="I678" s="523"/>
      <c r="J678" s="335"/>
      <c r="K678" s="336"/>
      <c r="L678" s="336"/>
      <c r="M678" s="336"/>
      <c r="N678" s="336"/>
      <c r="O678" s="523"/>
      <c r="P678" s="523"/>
      <c r="Q678" s="523"/>
      <c r="R678" s="523"/>
      <c r="S678" s="523"/>
      <c r="T678" s="523"/>
      <c r="U678" s="523"/>
      <c r="V678" s="523"/>
      <c r="W678" s="523"/>
      <c r="X678" s="523"/>
      <c r="Y678" s="523"/>
      <c r="Z678" s="523"/>
      <c r="AA678" s="523"/>
      <c r="AB678" s="523"/>
    </row>
    <row r="679" spans="1:28" ht="12.75">
      <c r="A679" s="523"/>
      <c r="B679" s="523"/>
      <c r="C679" s="536"/>
      <c r="D679" s="336"/>
      <c r="E679" s="336"/>
      <c r="F679" s="337"/>
      <c r="G679" s="336"/>
      <c r="H679" s="336"/>
      <c r="I679" s="523"/>
      <c r="J679" s="335"/>
      <c r="K679" s="336"/>
      <c r="L679" s="336"/>
      <c r="M679" s="336"/>
      <c r="N679" s="336"/>
      <c r="O679" s="523"/>
      <c r="P679" s="523"/>
      <c r="Q679" s="523"/>
      <c r="R679" s="523"/>
      <c r="S679" s="523"/>
      <c r="T679" s="523"/>
      <c r="U679" s="523"/>
      <c r="V679" s="523"/>
      <c r="W679" s="523"/>
      <c r="X679" s="523"/>
      <c r="Y679" s="523"/>
      <c r="Z679" s="523"/>
      <c r="AA679" s="523"/>
      <c r="AB679" s="523"/>
    </row>
    <row r="680" spans="1:28" ht="12.75">
      <c r="A680" s="523"/>
      <c r="B680" s="523"/>
      <c r="C680" s="536"/>
      <c r="D680" s="336"/>
      <c r="E680" s="336"/>
      <c r="F680" s="337"/>
      <c r="G680" s="336"/>
      <c r="H680" s="336"/>
      <c r="I680" s="523"/>
      <c r="J680" s="335"/>
      <c r="K680" s="336"/>
      <c r="L680" s="336"/>
      <c r="M680" s="336"/>
      <c r="N680" s="336"/>
      <c r="O680" s="523"/>
      <c r="P680" s="523"/>
      <c r="Q680" s="523"/>
      <c r="R680" s="523"/>
      <c r="S680" s="523"/>
      <c r="T680" s="523"/>
      <c r="U680" s="523"/>
      <c r="V680" s="523"/>
      <c r="W680" s="523"/>
      <c r="X680" s="523"/>
      <c r="Y680" s="523"/>
      <c r="Z680" s="523"/>
      <c r="AA680" s="523"/>
      <c r="AB680" s="523"/>
    </row>
    <row r="681" spans="1:28" ht="12.75">
      <c r="A681" s="523"/>
      <c r="B681" s="523"/>
      <c r="C681" s="536"/>
      <c r="D681" s="336"/>
      <c r="E681" s="336"/>
      <c r="F681" s="337"/>
      <c r="G681" s="336"/>
      <c r="H681" s="336"/>
      <c r="I681" s="523"/>
      <c r="J681" s="335"/>
      <c r="K681" s="336"/>
      <c r="L681" s="336"/>
      <c r="M681" s="336"/>
      <c r="N681" s="336"/>
      <c r="O681" s="523"/>
      <c r="P681" s="523"/>
      <c r="Q681" s="523"/>
      <c r="R681" s="523"/>
      <c r="S681" s="523"/>
      <c r="T681" s="523"/>
      <c r="U681" s="523"/>
      <c r="V681" s="523"/>
      <c r="W681" s="523"/>
      <c r="X681" s="523"/>
      <c r="Y681" s="523"/>
      <c r="Z681" s="523"/>
      <c r="AA681" s="523"/>
      <c r="AB681" s="523"/>
    </row>
    <row r="682" spans="1:28" ht="12.75">
      <c r="A682" s="523"/>
      <c r="B682" s="523"/>
      <c r="C682" s="536"/>
      <c r="D682" s="336"/>
      <c r="E682" s="336"/>
      <c r="F682" s="337"/>
      <c r="G682" s="336"/>
      <c r="H682" s="336"/>
      <c r="I682" s="523"/>
      <c r="J682" s="335"/>
      <c r="K682" s="336"/>
      <c r="L682" s="336"/>
      <c r="M682" s="336"/>
      <c r="N682" s="336"/>
      <c r="O682" s="523"/>
      <c r="P682" s="523"/>
      <c r="Q682" s="523"/>
      <c r="R682" s="523"/>
      <c r="S682" s="523"/>
      <c r="T682" s="523"/>
      <c r="U682" s="523"/>
      <c r="V682" s="523"/>
      <c r="W682" s="523"/>
      <c r="X682" s="523"/>
      <c r="Y682" s="523"/>
      <c r="Z682" s="523"/>
      <c r="AA682" s="523"/>
      <c r="AB682" s="523"/>
    </row>
    <row r="683" spans="1:28" ht="12.75">
      <c r="A683" s="523"/>
      <c r="B683" s="523"/>
      <c r="C683" s="536"/>
      <c r="D683" s="336"/>
      <c r="E683" s="336"/>
      <c r="F683" s="337"/>
      <c r="G683" s="336"/>
      <c r="H683" s="336"/>
      <c r="I683" s="523"/>
      <c r="J683" s="335"/>
      <c r="K683" s="336"/>
      <c r="L683" s="336"/>
      <c r="M683" s="336"/>
      <c r="N683" s="336"/>
      <c r="O683" s="523"/>
      <c r="P683" s="523"/>
      <c r="Q683" s="523"/>
      <c r="R683" s="523"/>
      <c r="S683" s="523"/>
      <c r="T683" s="523"/>
      <c r="U683" s="523"/>
      <c r="V683" s="523"/>
      <c r="W683" s="523"/>
      <c r="X683" s="523"/>
      <c r="Y683" s="523"/>
      <c r="Z683" s="523"/>
      <c r="AA683" s="523"/>
      <c r="AB683" s="523"/>
    </row>
    <row r="684" spans="1:28" ht="12.75">
      <c r="A684" s="523"/>
      <c r="B684" s="523"/>
      <c r="C684" s="536"/>
      <c r="D684" s="336"/>
      <c r="E684" s="336"/>
      <c r="F684" s="337"/>
      <c r="G684" s="336"/>
      <c r="H684" s="336"/>
      <c r="I684" s="523"/>
      <c r="J684" s="335"/>
      <c r="K684" s="336"/>
      <c r="L684" s="336"/>
      <c r="M684" s="336"/>
      <c r="N684" s="336"/>
      <c r="O684" s="523"/>
      <c r="P684" s="523"/>
      <c r="Q684" s="523"/>
      <c r="R684" s="523"/>
      <c r="S684" s="523"/>
      <c r="T684" s="523"/>
      <c r="U684" s="523"/>
      <c r="V684" s="523"/>
      <c r="W684" s="523"/>
      <c r="X684" s="523"/>
      <c r="Y684" s="523"/>
      <c r="Z684" s="523"/>
      <c r="AA684" s="523"/>
      <c r="AB684" s="523"/>
    </row>
    <row r="685" spans="1:28" ht="12.75">
      <c r="A685" s="523"/>
      <c r="B685" s="523"/>
      <c r="C685" s="536"/>
      <c r="D685" s="336"/>
      <c r="E685" s="336"/>
      <c r="F685" s="337"/>
      <c r="G685" s="336"/>
      <c r="H685" s="336"/>
      <c r="I685" s="523"/>
      <c r="J685" s="335"/>
      <c r="K685" s="336"/>
      <c r="L685" s="336"/>
      <c r="M685" s="336"/>
      <c r="N685" s="336"/>
      <c r="O685" s="523"/>
      <c r="P685" s="523"/>
      <c r="Q685" s="523"/>
      <c r="R685" s="523"/>
      <c r="S685" s="523"/>
      <c r="T685" s="523"/>
      <c r="U685" s="523"/>
      <c r="V685" s="523"/>
      <c r="W685" s="523"/>
      <c r="X685" s="523"/>
      <c r="Y685" s="523"/>
      <c r="Z685" s="523"/>
      <c r="AA685" s="523"/>
      <c r="AB685" s="523"/>
    </row>
    <row r="686" spans="1:28" ht="12.75">
      <c r="A686" s="523"/>
      <c r="B686" s="523"/>
      <c r="C686" s="536"/>
      <c r="D686" s="336"/>
      <c r="E686" s="336"/>
      <c r="F686" s="337"/>
      <c r="G686" s="336"/>
      <c r="H686" s="336"/>
      <c r="I686" s="523"/>
      <c r="J686" s="335"/>
      <c r="K686" s="336"/>
      <c r="L686" s="336"/>
      <c r="M686" s="336"/>
      <c r="N686" s="336"/>
      <c r="O686" s="523"/>
      <c r="P686" s="523"/>
      <c r="Q686" s="523"/>
      <c r="R686" s="523"/>
      <c r="S686" s="523"/>
      <c r="T686" s="523"/>
      <c r="U686" s="523"/>
      <c r="V686" s="523"/>
      <c r="W686" s="523"/>
      <c r="X686" s="523"/>
      <c r="Y686" s="523"/>
      <c r="Z686" s="523"/>
      <c r="AA686" s="523"/>
      <c r="AB686" s="523"/>
    </row>
    <row r="687" spans="1:28" ht="12.75">
      <c r="A687" s="523"/>
      <c r="B687" s="523"/>
      <c r="C687" s="536"/>
      <c r="D687" s="336"/>
      <c r="E687" s="336"/>
      <c r="F687" s="337"/>
      <c r="G687" s="336"/>
      <c r="H687" s="336"/>
      <c r="I687" s="523"/>
      <c r="J687" s="335"/>
      <c r="K687" s="336"/>
      <c r="L687" s="336"/>
      <c r="M687" s="336"/>
      <c r="N687" s="336"/>
      <c r="O687" s="523"/>
      <c r="P687" s="523"/>
      <c r="Q687" s="523"/>
      <c r="R687" s="523"/>
      <c r="S687" s="523"/>
      <c r="T687" s="523"/>
      <c r="U687" s="523"/>
      <c r="V687" s="523"/>
      <c r="W687" s="523"/>
      <c r="X687" s="523"/>
      <c r="Y687" s="523"/>
      <c r="Z687" s="523"/>
      <c r="AA687" s="523"/>
      <c r="AB687" s="523"/>
    </row>
    <row r="688" spans="1:28" ht="12.75">
      <c r="A688" s="523"/>
      <c r="B688" s="523"/>
      <c r="C688" s="536"/>
      <c r="D688" s="336"/>
      <c r="E688" s="336"/>
      <c r="F688" s="337"/>
      <c r="G688" s="336"/>
      <c r="H688" s="336"/>
      <c r="I688" s="523"/>
      <c r="J688" s="335"/>
      <c r="K688" s="336"/>
      <c r="L688" s="336"/>
      <c r="M688" s="336"/>
      <c r="N688" s="336"/>
      <c r="O688" s="523"/>
      <c r="P688" s="523"/>
      <c r="Q688" s="523"/>
      <c r="R688" s="523"/>
      <c r="S688" s="523"/>
      <c r="T688" s="523"/>
      <c r="U688" s="523"/>
      <c r="V688" s="523"/>
      <c r="W688" s="523"/>
      <c r="X688" s="523"/>
      <c r="Y688" s="523"/>
      <c r="Z688" s="523"/>
      <c r="AA688" s="523"/>
      <c r="AB688" s="523"/>
    </row>
    <row r="689" spans="1:28" ht="12.75">
      <c r="A689" s="523"/>
      <c r="B689" s="523"/>
      <c r="C689" s="536"/>
      <c r="D689" s="336"/>
      <c r="E689" s="336"/>
      <c r="F689" s="337"/>
      <c r="G689" s="336"/>
      <c r="H689" s="336"/>
      <c r="I689" s="523"/>
      <c r="J689" s="335"/>
      <c r="K689" s="336"/>
      <c r="L689" s="336"/>
      <c r="M689" s="336"/>
      <c r="N689" s="336"/>
      <c r="O689" s="523"/>
      <c r="P689" s="523"/>
      <c r="Q689" s="523"/>
      <c r="R689" s="523"/>
      <c r="S689" s="523"/>
      <c r="T689" s="523"/>
      <c r="U689" s="523"/>
      <c r="V689" s="523"/>
      <c r="W689" s="523"/>
      <c r="X689" s="523"/>
      <c r="Y689" s="523"/>
      <c r="Z689" s="523"/>
      <c r="AA689" s="523"/>
      <c r="AB689" s="523"/>
    </row>
    <row r="690" spans="1:28" ht="12.75">
      <c r="A690" s="523"/>
      <c r="B690" s="523"/>
      <c r="C690" s="536"/>
      <c r="D690" s="336"/>
      <c r="E690" s="336"/>
      <c r="F690" s="337"/>
      <c r="G690" s="336"/>
      <c r="H690" s="336"/>
      <c r="I690" s="523"/>
      <c r="J690" s="335"/>
      <c r="K690" s="336"/>
      <c r="L690" s="336"/>
      <c r="M690" s="336"/>
      <c r="N690" s="336"/>
      <c r="O690" s="523"/>
      <c r="P690" s="523"/>
      <c r="Q690" s="523"/>
      <c r="R690" s="523"/>
      <c r="S690" s="523"/>
      <c r="T690" s="523"/>
      <c r="U690" s="523"/>
      <c r="V690" s="523"/>
      <c r="W690" s="523"/>
      <c r="X690" s="523"/>
      <c r="Y690" s="523"/>
      <c r="Z690" s="523"/>
      <c r="AA690" s="523"/>
      <c r="AB690" s="523"/>
    </row>
    <row r="691" spans="1:28" ht="12.75">
      <c r="A691" s="523"/>
      <c r="B691" s="523"/>
      <c r="C691" s="536"/>
      <c r="D691" s="336"/>
      <c r="E691" s="336"/>
      <c r="F691" s="337"/>
      <c r="G691" s="336"/>
      <c r="H691" s="336"/>
      <c r="I691" s="523"/>
      <c r="J691" s="335"/>
      <c r="K691" s="336"/>
      <c r="L691" s="336"/>
      <c r="M691" s="336"/>
      <c r="N691" s="336"/>
      <c r="O691" s="523"/>
      <c r="P691" s="523"/>
      <c r="Q691" s="523"/>
      <c r="R691" s="523"/>
      <c r="S691" s="523"/>
      <c r="T691" s="523"/>
      <c r="U691" s="523"/>
      <c r="V691" s="523"/>
      <c r="W691" s="523"/>
      <c r="X691" s="523"/>
      <c r="Y691" s="523"/>
      <c r="Z691" s="523"/>
      <c r="AA691" s="523"/>
      <c r="AB691" s="523"/>
    </row>
    <row r="692" spans="1:28" ht="12.75">
      <c r="A692" s="523"/>
      <c r="B692" s="523"/>
      <c r="C692" s="536"/>
      <c r="D692" s="336"/>
      <c r="E692" s="336"/>
      <c r="F692" s="337"/>
      <c r="G692" s="336"/>
      <c r="H692" s="336"/>
      <c r="I692" s="523"/>
      <c r="J692" s="335"/>
      <c r="K692" s="336"/>
      <c r="L692" s="336"/>
      <c r="M692" s="336"/>
      <c r="N692" s="336"/>
      <c r="O692" s="523"/>
      <c r="P692" s="523"/>
      <c r="Q692" s="523"/>
      <c r="R692" s="523"/>
      <c r="S692" s="523"/>
      <c r="T692" s="523"/>
      <c r="U692" s="523"/>
      <c r="V692" s="523"/>
      <c r="W692" s="523"/>
      <c r="X692" s="523"/>
      <c r="Y692" s="523"/>
      <c r="Z692" s="523"/>
      <c r="AA692" s="523"/>
      <c r="AB692" s="523"/>
    </row>
    <row r="693" spans="1:28" ht="12.75">
      <c r="A693" s="523"/>
      <c r="B693" s="523"/>
      <c r="C693" s="536"/>
      <c r="D693" s="336"/>
      <c r="E693" s="336"/>
      <c r="F693" s="337"/>
      <c r="G693" s="336"/>
      <c r="H693" s="336"/>
      <c r="I693" s="523"/>
      <c r="J693" s="335"/>
      <c r="K693" s="336"/>
      <c r="L693" s="336"/>
      <c r="M693" s="336"/>
      <c r="N693" s="336"/>
      <c r="O693" s="523"/>
      <c r="P693" s="523"/>
      <c r="Q693" s="523"/>
      <c r="R693" s="523"/>
      <c r="S693" s="523"/>
      <c r="T693" s="523"/>
      <c r="U693" s="523"/>
      <c r="V693" s="523"/>
      <c r="W693" s="523"/>
      <c r="X693" s="523"/>
      <c r="Y693" s="523"/>
      <c r="Z693" s="523"/>
      <c r="AA693" s="523"/>
      <c r="AB693" s="523"/>
    </row>
    <row r="694" spans="1:28" ht="12.75">
      <c r="A694" s="523"/>
      <c r="B694" s="523"/>
      <c r="C694" s="536"/>
      <c r="D694" s="336"/>
      <c r="E694" s="336"/>
      <c r="F694" s="337"/>
      <c r="G694" s="336"/>
      <c r="H694" s="336"/>
      <c r="I694" s="523"/>
      <c r="J694" s="335"/>
      <c r="K694" s="336"/>
      <c r="L694" s="336"/>
      <c r="M694" s="336"/>
      <c r="N694" s="336"/>
      <c r="O694" s="523"/>
      <c r="P694" s="523"/>
      <c r="Q694" s="523"/>
      <c r="R694" s="523"/>
      <c r="S694" s="523"/>
      <c r="T694" s="523"/>
      <c r="U694" s="523"/>
      <c r="V694" s="523"/>
      <c r="W694" s="523"/>
      <c r="X694" s="523"/>
      <c r="Y694" s="523"/>
      <c r="Z694" s="523"/>
      <c r="AA694" s="523"/>
      <c r="AB694" s="523"/>
    </row>
    <row r="695" spans="1:28" ht="12.75">
      <c r="A695" s="523"/>
      <c r="B695" s="523"/>
      <c r="C695" s="536"/>
      <c r="D695" s="336"/>
      <c r="E695" s="336"/>
      <c r="F695" s="337"/>
      <c r="G695" s="336"/>
      <c r="H695" s="336"/>
      <c r="I695" s="523"/>
      <c r="J695" s="335"/>
      <c r="K695" s="336"/>
      <c r="L695" s="336"/>
      <c r="M695" s="336"/>
      <c r="N695" s="336"/>
      <c r="O695" s="523"/>
      <c r="P695" s="523"/>
      <c r="Q695" s="523"/>
      <c r="R695" s="523"/>
      <c r="S695" s="523"/>
      <c r="T695" s="523"/>
      <c r="U695" s="523"/>
      <c r="V695" s="523"/>
      <c r="W695" s="523"/>
      <c r="X695" s="523"/>
      <c r="Y695" s="523"/>
      <c r="Z695" s="523"/>
      <c r="AA695" s="523"/>
      <c r="AB695" s="523"/>
    </row>
    <row r="696" spans="1:28" ht="12.75">
      <c r="A696" s="523"/>
      <c r="B696" s="523"/>
      <c r="C696" s="536"/>
      <c r="D696" s="336"/>
      <c r="E696" s="336"/>
      <c r="F696" s="337"/>
      <c r="G696" s="336"/>
      <c r="H696" s="336"/>
      <c r="I696" s="523"/>
      <c r="J696" s="335"/>
      <c r="K696" s="336"/>
      <c r="L696" s="336"/>
      <c r="M696" s="336"/>
      <c r="N696" s="336"/>
      <c r="O696" s="523"/>
      <c r="P696" s="523"/>
      <c r="Q696" s="523"/>
      <c r="R696" s="523"/>
      <c r="S696" s="523"/>
      <c r="T696" s="523"/>
      <c r="U696" s="523"/>
      <c r="V696" s="523"/>
      <c r="W696" s="523"/>
      <c r="X696" s="523"/>
      <c r="Y696" s="523"/>
      <c r="Z696" s="523"/>
      <c r="AA696" s="523"/>
      <c r="AB696" s="523"/>
    </row>
    <row r="697" spans="1:28" ht="12.75">
      <c r="A697" s="523"/>
      <c r="B697" s="523"/>
      <c r="C697" s="536"/>
      <c r="D697" s="336"/>
      <c r="E697" s="336"/>
      <c r="F697" s="337"/>
      <c r="G697" s="336"/>
      <c r="H697" s="336"/>
      <c r="I697" s="523"/>
      <c r="J697" s="335"/>
      <c r="K697" s="336"/>
      <c r="L697" s="336"/>
      <c r="M697" s="336"/>
      <c r="N697" s="336"/>
      <c r="O697" s="523"/>
      <c r="P697" s="523"/>
      <c r="Q697" s="523"/>
      <c r="R697" s="523"/>
      <c r="S697" s="523"/>
      <c r="T697" s="523"/>
      <c r="U697" s="523"/>
      <c r="V697" s="523"/>
      <c r="W697" s="523"/>
      <c r="X697" s="523"/>
      <c r="Y697" s="523"/>
      <c r="Z697" s="523"/>
      <c r="AA697" s="523"/>
      <c r="AB697" s="523"/>
    </row>
    <row r="698" spans="1:28" ht="12.75">
      <c r="A698" s="523"/>
      <c r="B698" s="523"/>
      <c r="C698" s="536"/>
      <c r="D698" s="336"/>
      <c r="E698" s="336"/>
      <c r="F698" s="337"/>
      <c r="G698" s="336"/>
      <c r="H698" s="336"/>
      <c r="I698" s="523"/>
      <c r="J698" s="335"/>
      <c r="K698" s="336"/>
      <c r="L698" s="336"/>
      <c r="M698" s="336"/>
      <c r="N698" s="336"/>
      <c r="O698" s="523"/>
      <c r="P698" s="523"/>
      <c r="Q698" s="523"/>
      <c r="R698" s="523"/>
      <c r="S698" s="523"/>
      <c r="T698" s="523"/>
      <c r="U698" s="523"/>
      <c r="V698" s="523"/>
      <c r="W698" s="523"/>
      <c r="X698" s="523"/>
      <c r="Y698" s="523"/>
      <c r="Z698" s="523"/>
      <c r="AA698" s="523"/>
      <c r="AB698" s="523"/>
    </row>
    <row r="699" spans="1:28" ht="12.75">
      <c r="A699" s="523"/>
      <c r="B699" s="523"/>
      <c r="C699" s="536"/>
      <c r="D699" s="336"/>
      <c r="E699" s="336"/>
      <c r="F699" s="337"/>
      <c r="G699" s="336"/>
      <c r="H699" s="336"/>
      <c r="I699" s="523"/>
      <c r="J699" s="335"/>
      <c r="K699" s="336"/>
      <c r="L699" s="336"/>
      <c r="M699" s="336"/>
      <c r="N699" s="336"/>
      <c r="O699" s="523"/>
      <c r="P699" s="523"/>
      <c r="Q699" s="523"/>
      <c r="R699" s="523"/>
      <c r="S699" s="523"/>
      <c r="T699" s="523"/>
      <c r="U699" s="523"/>
      <c r="V699" s="523"/>
      <c r="W699" s="523"/>
      <c r="X699" s="523"/>
      <c r="Y699" s="523"/>
      <c r="Z699" s="523"/>
      <c r="AA699" s="523"/>
      <c r="AB699" s="523"/>
    </row>
    <row r="700" spans="1:28" ht="12.75">
      <c r="A700" s="523"/>
      <c r="B700" s="523"/>
      <c r="C700" s="536"/>
      <c r="D700" s="336"/>
      <c r="E700" s="336"/>
      <c r="F700" s="337"/>
      <c r="G700" s="336"/>
      <c r="H700" s="336"/>
      <c r="I700" s="523"/>
      <c r="J700" s="335"/>
      <c r="K700" s="336"/>
      <c r="L700" s="336"/>
      <c r="M700" s="336"/>
      <c r="N700" s="336"/>
      <c r="O700" s="523"/>
      <c r="P700" s="523"/>
      <c r="Q700" s="523"/>
      <c r="R700" s="523"/>
      <c r="S700" s="523"/>
      <c r="T700" s="523"/>
      <c r="U700" s="523"/>
      <c r="V700" s="523"/>
      <c r="W700" s="523"/>
      <c r="X700" s="523"/>
      <c r="Y700" s="523"/>
      <c r="Z700" s="523"/>
      <c r="AA700" s="523"/>
      <c r="AB700" s="523"/>
    </row>
    <row r="701" spans="1:28" ht="12.75">
      <c r="A701" s="523"/>
      <c r="B701" s="523"/>
      <c r="C701" s="536"/>
      <c r="D701" s="336"/>
      <c r="E701" s="336"/>
      <c r="F701" s="337"/>
      <c r="G701" s="336"/>
      <c r="H701" s="336"/>
      <c r="I701" s="523"/>
      <c r="J701" s="335"/>
      <c r="K701" s="336"/>
      <c r="L701" s="336"/>
      <c r="M701" s="336"/>
      <c r="N701" s="336"/>
      <c r="O701" s="523"/>
      <c r="P701" s="523"/>
      <c r="Q701" s="523"/>
      <c r="R701" s="523"/>
      <c r="S701" s="523"/>
      <c r="T701" s="523"/>
      <c r="U701" s="523"/>
      <c r="V701" s="523"/>
      <c r="W701" s="523"/>
      <c r="X701" s="523"/>
      <c r="Y701" s="523"/>
      <c r="Z701" s="523"/>
      <c r="AA701" s="523"/>
      <c r="AB701" s="523"/>
    </row>
    <row r="702" spans="1:28" ht="12.75">
      <c r="A702" s="523"/>
      <c r="B702" s="523"/>
      <c r="C702" s="536"/>
      <c r="D702" s="336"/>
      <c r="E702" s="336"/>
      <c r="F702" s="337"/>
      <c r="G702" s="336"/>
      <c r="H702" s="336"/>
      <c r="I702" s="523"/>
      <c r="J702" s="335"/>
      <c r="K702" s="336"/>
      <c r="L702" s="336"/>
      <c r="M702" s="336"/>
      <c r="N702" s="336"/>
      <c r="O702" s="523"/>
      <c r="P702" s="523"/>
      <c r="Q702" s="523"/>
      <c r="R702" s="523"/>
      <c r="S702" s="523"/>
      <c r="T702" s="523"/>
      <c r="U702" s="523"/>
      <c r="V702" s="523"/>
      <c r="W702" s="523"/>
      <c r="X702" s="523"/>
      <c r="Y702" s="523"/>
      <c r="Z702" s="523"/>
      <c r="AA702" s="523"/>
      <c r="AB702" s="523"/>
    </row>
    <row r="703" spans="1:28" ht="12.75">
      <c r="A703" s="523"/>
      <c r="B703" s="523"/>
      <c r="C703" s="536"/>
      <c r="D703" s="336"/>
      <c r="E703" s="336"/>
      <c r="F703" s="337"/>
      <c r="G703" s="336"/>
      <c r="H703" s="336"/>
      <c r="I703" s="523"/>
      <c r="J703" s="335"/>
      <c r="K703" s="336"/>
      <c r="L703" s="336"/>
      <c r="M703" s="336"/>
      <c r="N703" s="336"/>
      <c r="O703" s="523"/>
      <c r="P703" s="523"/>
      <c r="Q703" s="523"/>
      <c r="R703" s="523"/>
      <c r="S703" s="523"/>
      <c r="T703" s="523"/>
      <c r="U703" s="523"/>
      <c r="V703" s="523"/>
      <c r="W703" s="523"/>
      <c r="X703" s="523"/>
      <c r="Y703" s="523"/>
      <c r="Z703" s="523"/>
      <c r="AA703" s="523"/>
      <c r="AB703" s="523"/>
    </row>
    <row r="704" spans="1:28" ht="12.75">
      <c r="A704" s="523"/>
      <c r="B704" s="523"/>
      <c r="C704" s="536"/>
      <c r="D704" s="336"/>
      <c r="E704" s="336"/>
      <c r="F704" s="337"/>
      <c r="G704" s="336"/>
      <c r="H704" s="336"/>
      <c r="I704" s="523"/>
      <c r="J704" s="335"/>
      <c r="K704" s="336"/>
      <c r="L704" s="336"/>
      <c r="M704" s="336"/>
      <c r="N704" s="336"/>
      <c r="O704" s="523"/>
      <c r="P704" s="523"/>
      <c r="Q704" s="523"/>
      <c r="R704" s="523"/>
      <c r="S704" s="523"/>
      <c r="T704" s="523"/>
      <c r="U704" s="523"/>
      <c r="V704" s="523"/>
      <c r="W704" s="523"/>
      <c r="X704" s="523"/>
      <c r="Y704" s="523"/>
      <c r="Z704" s="523"/>
      <c r="AA704" s="523"/>
      <c r="AB704" s="523"/>
    </row>
    <row r="705" spans="1:28" ht="12.75">
      <c r="A705" s="523"/>
      <c r="B705" s="523"/>
      <c r="C705" s="536"/>
      <c r="D705" s="336"/>
      <c r="E705" s="336"/>
      <c r="F705" s="337"/>
      <c r="G705" s="336"/>
      <c r="H705" s="336"/>
      <c r="I705" s="523"/>
      <c r="J705" s="335"/>
      <c r="K705" s="336"/>
      <c r="L705" s="336"/>
      <c r="M705" s="336"/>
      <c r="N705" s="336"/>
      <c r="O705" s="523"/>
      <c r="P705" s="523"/>
      <c r="Q705" s="523"/>
      <c r="R705" s="523"/>
      <c r="S705" s="523"/>
      <c r="T705" s="523"/>
      <c r="U705" s="523"/>
      <c r="V705" s="523"/>
      <c r="W705" s="523"/>
      <c r="X705" s="523"/>
      <c r="Y705" s="523"/>
      <c r="Z705" s="523"/>
      <c r="AA705" s="523"/>
      <c r="AB705" s="523"/>
    </row>
    <row r="706" spans="1:28" ht="12.75">
      <c r="A706" s="523"/>
      <c r="B706" s="523"/>
      <c r="C706" s="536"/>
      <c r="D706" s="336"/>
      <c r="E706" s="336"/>
      <c r="F706" s="337"/>
      <c r="G706" s="336"/>
      <c r="H706" s="336"/>
      <c r="I706" s="523"/>
      <c r="J706" s="335"/>
      <c r="K706" s="336"/>
      <c r="L706" s="336"/>
      <c r="M706" s="336"/>
      <c r="N706" s="336"/>
      <c r="O706" s="523"/>
      <c r="P706" s="523"/>
      <c r="Q706" s="523"/>
      <c r="R706" s="523"/>
      <c r="S706" s="523"/>
      <c r="T706" s="523"/>
      <c r="U706" s="523"/>
      <c r="V706" s="523"/>
      <c r="W706" s="523"/>
      <c r="X706" s="523"/>
      <c r="Y706" s="523"/>
      <c r="Z706" s="523"/>
      <c r="AA706" s="523"/>
      <c r="AB706" s="523"/>
    </row>
    <row r="707" spans="1:28" ht="12.75">
      <c r="A707" s="523"/>
      <c r="B707" s="523"/>
      <c r="C707" s="536"/>
      <c r="D707" s="336"/>
      <c r="E707" s="336"/>
      <c r="F707" s="337"/>
      <c r="G707" s="336"/>
      <c r="H707" s="336"/>
      <c r="I707" s="523"/>
      <c r="J707" s="335"/>
      <c r="K707" s="336"/>
      <c r="L707" s="336"/>
      <c r="M707" s="336"/>
      <c r="N707" s="336"/>
      <c r="O707" s="523"/>
      <c r="P707" s="523"/>
      <c r="Q707" s="523"/>
      <c r="R707" s="523"/>
      <c r="S707" s="523"/>
      <c r="T707" s="523"/>
      <c r="U707" s="523"/>
      <c r="V707" s="523"/>
      <c r="W707" s="523"/>
      <c r="X707" s="523"/>
      <c r="Y707" s="523"/>
      <c r="Z707" s="523"/>
      <c r="AA707" s="523"/>
      <c r="AB707" s="523"/>
    </row>
    <row r="708" spans="1:28" ht="12.75">
      <c r="A708" s="523"/>
      <c r="B708" s="523"/>
      <c r="C708" s="536"/>
      <c r="D708" s="336"/>
      <c r="E708" s="336"/>
      <c r="F708" s="337"/>
      <c r="G708" s="336"/>
      <c r="H708" s="336"/>
      <c r="I708" s="523"/>
      <c r="J708" s="335"/>
      <c r="K708" s="336"/>
      <c r="L708" s="336"/>
      <c r="M708" s="336"/>
      <c r="N708" s="336"/>
      <c r="O708" s="523"/>
      <c r="P708" s="523"/>
      <c r="Q708" s="523"/>
      <c r="R708" s="523"/>
      <c r="S708" s="523"/>
      <c r="T708" s="523"/>
      <c r="U708" s="523"/>
      <c r="V708" s="523"/>
      <c r="W708" s="523"/>
      <c r="X708" s="523"/>
      <c r="Y708" s="523"/>
      <c r="Z708" s="523"/>
      <c r="AA708" s="523"/>
      <c r="AB708" s="523"/>
    </row>
    <row r="709" spans="1:28" ht="12.75">
      <c r="A709" s="523"/>
      <c r="B709" s="523"/>
      <c r="C709" s="536"/>
      <c r="D709" s="336"/>
      <c r="E709" s="336"/>
      <c r="F709" s="337"/>
      <c r="G709" s="336"/>
      <c r="H709" s="336"/>
      <c r="I709" s="523"/>
      <c r="J709" s="335"/>
      <c r="K709" s="336"/>
      <c r="L709" s="336"/>
      <c r="M709" s="336"/>
      <c r="N709" s="336"/>
      <c r="O709" s="523"/>
      <c r="P709" s="523"/>
      <c r="Q709" s="523"/>
      <c r="R709" s="523"/>
      <c r="S709" s="523"/>
      <c r="T709" s="523"/>
      <c r="U709" s="523"/>
      <c r="V709" s="523"/>
      <c r="W709" s="523"/>
      <c r="X709" s="523"/>
      <c r="Y709" s="523"/>
      <c r="Z709" s="523"/>
      <c r="AA709" s="523"/>
      <c r="AB709" s="523"/>
    </row>
    <row r="710" spans="1:28" ht="12.75">
      <c r="A710" s="523"/>
      <c r="B710" s="523"/>
      <c r="C710" s="536"/>
      <c r="D710" s="336"/>
      <c r="E710" s="336"/>
      <c r="F710" s="337"/>
      <c r="G710" s="336"/>
      <c r="H710" s="336"/>
      <c r="I710" s="523"/>
      <c r="J710" s="335"/>
      <c r="K710" s="336"/>
      <c r="L710" s="336"/>
      <c r="M710" s="336"/>
      <c r="N710" s="336"/>
      <c r="O710" s="523"/>
      <c r="P710" s="523"/>
      <c r="Q710" s="523"/>
      <c r="R710" s="523"/>
      <c r="S710" s="523"/>
      <c r="T710" s="523"/>
      <c r="U710" s="523"/>
      <c r="V710" s="523"/>
      <c r="W710" s="523"/>
      <c r="X710" s="523"/>
      <c r="Y710" s="523"/>
      <c r="Z710" s="523"/>
      <c r="AA710" s="523"/>
      <c r="AB710" s="523"/>
    </row>
    <row r="711" spans="1:28" ht="12.75">
      <c r="A711" s="523"/>
      <c r="B711" s="523"/>
      <c r="C711" s="536"/>
      <c r="D711" s="336"/>
      <c r="E711" s="336"/>
      <c r="F711" s="337"/>
      <c r="G711" s="336"/>
      <c r="H711" s="336"/>
      <c r="I711" s="523"/>
      <c r="J711" s="335"/>
      <c r="K711" s="336"/>
      <c r="L711" s="336"/>
      <c r="M711" s="336"/>
      <c r="N711" s="336"/>
      <c r="O711" s="523"/>
      <c r="P711" s="523"/>
      <c r="Q711" s="523"/>
      <c r="R711" s="523"/>
      <c r="S711" s="523"/>
      <c r="T711" s="523"/>
      <c r="U711" s="523"/>
      <c r="V711" s="523"/>
      <c r="W711" s="523"/>
      <c r="X711" s="523"/>
      <c r="Y711" s="523"/>
      <c r="Z711" s="523"/>
      <c r="AA711" s="523"/>
      <c r="AB711" s="523"/>
    </row>
    <row r="712" spans="1:28" ht="12.75">
      <c r="A712" s="523"/>
      <c r="B712" s="523"/>
      <c r="C712" s="536"/>
      <c r="D712" s="336"/>
      <c r="E712" s="336"/>
      <c r="F712" s="337"/>
      <c r="G712" s="336"/>
      <c r="H712" s="336"/>
      <c r="I712" s="523"/>
      <c r="J712" s="335"/>
      <c r="K712" s="336"/>
      <c r="L712" s="336"/>
      <c r="M712" s="336"/>
      <c r="N712" s="336"/>
      <c r="O712" s="523"/>
      <c r="P712" s="523"/>
      <c r="Q712" s="523"/>
      <c r="R712" s="523"/>
      <c r="S712" s="523"/>
      <c r="T712" s="523"/>
      <c r="U712" s="523"/>
      <c r="V712" s="523"/>
      <c r="W712" s="523"/>
      <c r="X712" s="523"/>
      <c r="Y712" s="523"/>
      <c r="Z712" s="523"/>
      <c r="AA712" s="523"/>
      <c r="AB712" s="523"/>
    </row>
    <row r="713" spans="1:28" ht="12.75">
      <c r="A713" s="523"/>
      <c r="B713" s="523"/>
      <c r="C713" s="536"/>
      <c r="D713" s="336"/>
      <c r="E713" s="336"/>
      <c r="F713" s="337"/>
      <c r="G713" s="336"/>
      <c r="H713" s="336"/>
      <c r="I713" s="523"/>
      <c r="J713" s="335"/>
      <c r="K713" s="336"/>
      <c r="L713" s="336"/>
      <c r="M713" s="336"/>
      <c r="N713" s="336"/>
      <c r="O713" s="523"/>
      <c r="P713" s="523"/>
      <c r="Q713" s="523"/>
      <c r="R713" s="523"/>
      <c r="S713" s="523"/>
      <c r="T713" s="523"/>
      <c r="U713" s="523"/>
      <c r="V713" s="523"/>
      <c r="W713" s="523"/>
      <c r="X713" s="523"/>
      <c r="Y713" s="523"/>
      <c r="Z713" s="523"/>
      <c r="AA713" s="523"/>
      <c r="AB713" s="523"/>
    </row>
    <row r="714" spans="1:28" ht="12.75">
      <c r="A714" s="523"/>
      <c r="B714" s="523"/>
      <c r="C714" s="536"/>
      <c r="D714" s="336"/>
      <c r="E714" s="336"/>
      <c r="F714" s="337"/>
      <c r="G714" s="336"/>
      <c r="H714" s="336"/>
      <c r="I714" s="523"/>
      <c r="J714" s="335"/>
      <c r="K714" s="336"/>
      <c r="L714" s="336"/>
      <c r="M714" s="336"/>
      <c r="N714" s="336"/>
      <c r="O714" s="523"/>
      <c r="P714" s="523"/>
      <c r="Q714" s="523"/>
      <c r="R714" s="523"/>
      <c r="S714" s="523"/>
      <c r="T714" s="523"/>
      <c r="U714" s="523"/>
      <c r="V714" s="523"/>
      <c r="W714" s="523"/>
      <c r="X714" s="523"/>
      <c r="Y714" s="523"/>
      <c r="Z714" s="523"/>
      <c r="AA714" s="523"/>
      <c r="AB714" s="523"/>
    </row>
    <row r="715" spans="1:28" ht="12.75">
      <c r="A715" s="523"/>
      <c r="B715" s="523"/>
      <c r="C715" s="536"/>
      <c r="D715" s="336"/>
      <c r="E715" s="336"/>
      <c r="F715" s="337"/>
      <c r="G715" s="336"/>
      <c r="H715" s="336"/>
      <c r="I715" s="523"/>
      <c r="J715" s="335"/>
      <c r="K715" s="336"/>
      <c r="L715" s="336"/>
      <c r="M715" s="336"/>
      <c r="N715" s="336"/>
      <c r="O715" s="523"/>
      <c r="P715" s="523"/>
      <c r="Q715" s="523"/>
      <c r="R715" s="523"/>
      <c r="S715" s="523"/>
      <c r="T715" s="523"/>
      <c r="U715" s="523"/>
      <c r="V715" s="523"/>
      <c r="W715" s="523"/>
      <c r="X715" s="523"/>
      <c r="Y715" s="523"/>
      <c r="Z715" s="523"/>
      <c r="AA715" s="523"/>
      <c r="AB715" s="523"/>
    </row>
    <row r="716" spans="1:28" ht="12.75">
      <c r="A716" s="523"/>
      <c r="B716" s="523"/>
      <c r="C716" s="536"/>
      <c r="D716" s="336"/>
      <c r="E716" s="336"/>
      <c r="F716" s="337"/>
      <c r="G716" s="336"/>
      <c r="H716" s="336"/>
      <c r="I716" s="523"/>
      <c r="J716" s="335"/>
      <c r="K716" s="336"/>
      <c r="L716" s="336"/>
      <c r="M716" s="336"/>
      <c r="N716" s="336"/>
      <c r="O716" s="523"/>
      <c r="P716" s="523"/>
      <c r="Q716" s="523"/>
      <c r="R716" s="523"/>
      <c r="S716" s="523"/>
      <c r="T716" s="523"/>
      <c r="U716" s="523"/>
      <c r="V716" s="523"/>
      <c r="W716" s="523"/>
      <c r="X716" s="523"/>
      <c r="Y716" s="523"/>
      <c r="Z716" s="523"/>
      <c r="AA716" s="523"/>
      <c r="AB716" s="523"/>
    </row>
    <row r="717" spans="1:28" ht="12.75">
      <c r="A717" s="523"/>
      <c r="B717" s="523"/>
      <c r="C717" s="536"/>
      <c r="D717" s="336"/>
      <c r="E717" s="336"/>
      <c r="F717" s="337"/>
      <c r="G717" s="336"/>
      <c r="H717" s="336"/>
      <c r="I717" s="523"/>
      <c r="J717" s="335"/>
      <c r="K717" s="336"/>
      <c r="L717" s="336"/>
      <c r="M717" s="336"/>
      <c r="N717" s="336"/>
      <c r="O717" s="523"/>
      <c r="P717" s="523"/>
      <c r="Q717" s="523"/>
      <c r="R717" s="523"/>
      <c r="S717" s="523"/>
      <c r="T717" s="523"/>
      <c r="U717" s="523"/>
      <c r="V717" s="523"/>
      <c r="W717" s="523"/>
      <c r="X717" s="523"/>
      <c r="Y717" s="523"/>
      <c r="Z717" s="523"/>
      <c r="AA717" s="523"/>
      <c r="AB717" s="523"/>
    </row>
    <row r="718" spans="1:28" ht="12.75">
      <c r="A718" s="523"/>
      <c r="B718" s="523"/>
      <c r="C718" s="536"/>
      <c r="D718" s="336"/>
      <c r="E718" s="336"/>
      <c r="F718" s="337"/>
      <c r="G718" s="336"/>
      <c r="H718" s="336"/>
      <c r="I718" s="523"/>
      <c r="J718" s="335"/>
      <c r="K718" s="336"/>
      <c r="L718" s="336"/>
      <c r="M718" s="336"/>
      <c r="N718" s="336"/>
      <c r="O718" s="523"/>
      <c r="P718" s="523"/>
      <c r="Q718" s="523"/>
      <c r="R718" s="523"/>
      <c r="S718" s="523"/>
      <c r="T718" s="523"/>
      <c r="U718" s="523"/>
      <c r="V718" s="523"/>
      <c r="W718" s="523"/>
      <c r="X718" s="523"/>
      <c r="Y718" s="523"/>
      <c r="Z718" s="523"/>
      <c r="AA718" s="523"/>
      <c r="AB718" s="523"/>
    </row>
    <row r="719" spans="1:28" ht="12.75">
      <c r="A719" s="523"/>
      <c r="B719" s="523"/>
      <c r="C719" s="536"/>
      <c r="D719" s="336"/>
      <c r="E719" s="336"/>
      <c r="F719" s="337"/>
      <c r="G719" s="336"/>
      <c r="H719" s="336"/>
      <c r="I719" s="523"/>
      <c r="J719" s="335"/>
      <c r="K719" s="336"/>
      <c r="L719" s="336"/>
      <c r="M719" s="336"/>
      <c r="N719" s="336"/>
      <c r="O719" s="523"/>
      <c r="P719" s="523"/>
      <c r="Q719" s="523"/>
      <c r="R719" s="523"/>
      <c r="S719" s="523"/>
      <c r="T719" s="523"/>
      <c r="U719" s="523"/>
      <c r="V719" s="523"/>
      <c r="W719" s="523"/>
      <c r="X719" s="523"/>
      <c r="Y719" s="523"/>
      <c r="Z719" s="523"/>
      <c r="AA719" s="523"/>
      <c r="AB719" s="523"/>
    </row>
    <row r="720" spans="1:28" ht="12.75">
      <c r="A720" s="523"/>
      <c r="B720" s="523"/>
      <c r="C720" s="536"/>
      <c r="D720" s="336"/>
      <c r="E720" s="336"/>
      <c r="F720" s="337"/>
      <c r="G720" s="336"/>
      <c r="H720" s="336"/>
      <c r="I720" s="523"/>
      <c r="J720" s="335"/>
      <c r="K720" s="336"/>
      <c r="L720" s="336"/>
      <c r="M720" s="336"/>
      <c r="N720" s="336"/>
      <c r="O720" s="523"/>
      <c r="P720" s="523"/>
      <c r="Q720" s="523"/>
      <c r="R720" s="523"/>
      <c r="S720" s="523"/>
      <c r="T720" s="523"/>
      <c r="U720" s="523"/>
      <c r="V720" s="523"/>
      <c r="W720" s="523"/>
      <c r="X720" s="523"/>
      <c r="Y720" s="523"/>
      <c r="Z720" s="523"/>
      <c r="AA720" s="523"/>
      <c r="AB720" s="523"/>
    </row>
    <row r="721" spans="1:28" ht="12.75">
      <c r="A721" s="523"/>
      <c r="B721" s="523"/>
      <c r="C721" s="536"/>
      <c r="D721" s="336"/>
      <c r="E721" s="336"/>
      <c r="F721" s="337"/>
      <c r="G721" s="336"/>
      <c r="H721" s="336"/>
      <c r="I721" s="523"/>
      <c r="J721" s="335"/>
      <c r="K721" s="336"/>
      <c r="L721" s="336"/>
      <c r="M721" s="336"/>
      <c r="N721" s="336"/>
      <c r="O721" s="523"/>
      <c r="P721" s="523"/>
      <c r="Q721" s="523"/>
      <c r="R721" s="523"/>
      <c r="S721" s="523"/>
      <c r="T721" s="523"/>
      <c r="U721" s="523"/>
      <c r="V721" s="523"/>
      <c r="W721" s="523"/>
      <c r="X721" s="523"/>
      <c r="Y721" s="523"/>
      <c r="Z721" s="523"/>
      <c r="AA721" s="523"/>
      <c r="AB721" s="523"/>
    </row>
    <row r="722" spans="1:28" ht="12.75">
      <c r="A722" s="523"/>
      <c r="B722" s="523"/>
      <c r="C722" s="536"/>
      <c r="D722" s="336"/>
      <c r="E722" s="336"/>
      <c r="F722" s="337"/>
      <c r="G722" s="336"/>
      <c r="H722" s="336"/>
      <c r="I722" s="523"/>
      <c r="J722" s="335"/>
      <c r="K722" s="336"/>
      <c r="L722" s="336"/>
      <c r="M722" s="336"/>
      <c r="N722" s="336"/>
      <c r="O722" s="523"/>
      <c r="P722" s="523"/>
      <c r="Q722" s="523"/>
      <c r="R722" s="523"/>
      <c r="S722" s="523"/>
      <c r="T722" s="523"/>
      <c r="U722" s="523"/>
      <c r="V722" s="523"/>
      <c r="W722" s="523"/>
      <c r="X722" s="523"/>
      <c r="Y722" s="523"/>
      <c r="Z722" s="523"/>
      <c r="AA722" s="523"/>
      <c r="AB722" s="523"/>
    </row>
    <row r="723" spans="1:28" ht="12.75">
      <c r="A723" s="523"/>
      <c r="B723" s="523"/>
      <c r="C723" s="536"/>
      <c r="D723" s="336"/>
      <c r="E723" s="336"/>
      <c r="F723" s="337"/>
      <c r="G723" s="336"/>
      <c r="H723" s="336"/>
      <c r="I723" s="523"/>
      <c r="J723" s="335"/>
      <c r="K723" s="336"/>
      <c r="L723" s="336"/>
      <c r="M723" s="336"/>
      <c r="N723" s="336"/>
      <c r="O723" s="523"/>
      <c r="P723" s="523"/>
      <c r="Q723" s="523"/>
      <c r="R723" s="523"/>
      <c r="S723" s="523"/>
      <c r="T723" s="523"/>
      <c r="U723" s="523"/>
      <c r="V723" s="523"/>
      <c r="W723" s="523"/>
      <c r="X723" s="523"/>
      <c r="Y723" s="523"/>
      <c r="Z723" s="523"/>
      <c r="AA723" s="523"/>
      <c r="AB723" s="523"/>
    </row>
    <row r="724" spans="1:28" ht="12.75">
      <c r="A724" s="523"/>
      <c r="B724" s="523"/>
      <c r="C724" s="536"/>
      <c r="D724" s="336"/>
      <c r="E724" s="336"/>
      <c r="F724" s="337"/>
      <c r="G724" s="336"/>
      <c r="H724" s="336"/>
      <c r="I724" s="523"/>
      <c r="J724" s="335"/>
      <c r="K724" s="336"/>
      <c r="L724" s="336"/>
      <c r="M724" s="336"/>
      <c r="N724" s="336"/>
      <c r="O724" s="523"/>
      <c r="P724" s="523"/>
      <c r="Q724" s="523"/>
      <c r="R724" s="523"/>
      <c r="S724" s="523"/>
      <c r="T724" s="523"/>
      <c r="U724" s="523"/>
      <c r="V724" s="523"/>
      <c r="W724" s="523"/>
      <c r="X724" s="523"/>
      <c r="Y724" s="523"/>
      <c r="Z724" s="523"/>
      <c r="AA724" s="523"/>
      <c r="AB724" s="523"/>
    </row>
    <row r="725" spans="1:28" ht="12.75">
      <c r="A725" s="523"/>
      <c r="B725" s="523"/>
      <c r="C725" s="536"/>
      <c r="D725" s="336"/>
      <c r="E725" s="336"/>
      <c r="F725" s="337"/>
      <c r="G725" s="336"/>
      <c r="H725" s="336"/>
      <c r="I725" s="523"/>
      <c r="J725" s="335"/>
      <c r="K725" s="336"/>
      <c r="L725" s="336"/>
      <c r="M725" s="336"/>
      <c r="N725" s="336"/>
      <c r="O725" s="523"/>
      <c r="P725" s="523"/>
      <c r="Q725" s="523"/>
      <c r="R725" s="523"/>
      <c r="S725" s="523"/>
      <c r="T725" s="523"/>
      <c r="U725" s="523"/>
      <c r="V725" s="523"/>
      <c r="W725" s="523"/>
      <c r="X725" s="523"/>
      <c r="Y725" s="523"/>
      <c r="Z725" s="523"/>
      <c r="AA725" s="523"/>
      <c r="AB725" s="523"/>
    </row>
    <row r="726" spans="1:28" ht="12.75">
      <c r="A726" s="523"/>
      <c r="B726" s="523"/>
      <c r="C726" s="536"/>
      <c r="D726" s="336"/>
      <c r="E726" s="336"/>
      <c r="F726" s="337"/>
      <c r="G726" s="336"/>
      <c r="H726" s="336"/>
      <c r="I726" s="523"/>
      <c r="J726" s="335"/>
      <c r="K726" s="336"/>
      <c r="L726" s="336"/>
      <c r="M726" s="336"/>
      <c r="N726" s="336"/>
      <c r="O726" s="523"/>
      <c r="P726" s="523"/>
      <c r="Q726" s="523"/>
      <c r="R726" s="523"/>
      <c r="S726" s="523"/>
      <c r="T726" s="523"/>
      <c r="U726" s="523"/>
      <c r="V726" s="523"/>
      <c r="W726" s="523"/>
      <c r="X726" s="523"/>
      <c r="Y726" s="523"/>
      <c r="Z726" s="523"/>
      <c r="AA726" s="523"/>
      <c r="AB726" s="523"/>
    </row>
    <row r="727" spans="1:28" ht="12.75">
      <c r="A727" s="523"/>
      <c r="B727" s="523"/>
      <c r="C727" s="536"/>
      <c r="D727" s="336"/>
      <c r="E727" s="336"/>
      <c r="F727" s="337"/>
      <c r="G727" s="336"/>
      <c r="H727" s="336"/>
      <c r="I727" s="523"/>
      <c r="J727" s="335"/>
      <c r="K727" s="336"/>
      <c r="L727" s="336"/>
      <c r="M727" s="336"/>
      <c r="N727" s="336"/>
      <c r="O727" s="523"/>
      <c r="P727" s="523"/>
      <c r="Q727" s="523"/>
      <c r="R727" s="523"/>
      <c r="S727" s="523"/>
      <c r="T727" s="523"/>
      <c r="U727" s="523"/>
      <c r="V727" s="523"/>
      <c r="W727" s="523"/>
      <c r="X727" s="523"/>
      <c r="Y727" s="523"/>
      <c r="Z727" s="523"/>
      <c r="AA727" s="523"/>
      <c r="AB727" s="523"/>
    </row>
    <row r="728" spans="1:28" ht="12.75">
      <c r="A728" s="523"/>
      <c r="B728" s="523"/>
      <c r="C728" s="536"/>
      <c r="D728" s="336"/>
      <c r="E728" s="336"/>
      <c r="F728" s="337"/>
      <c r="G728" s="336"/>
      <c r="H728" s="336"/>
      <c r="I728" s="523"/>
      <c r="J728" s="335"/>
      <c r="K728" s="336"/>
      <c r="L728" s="336"/>
      <c r="M728" s="336"/>
      <c r="N728" s="336"/>
      <c r="O728" s="523"/>
      <c r="P728" s="523"/>
      <c r="Q728" s="523"/>
      <c r="R728" s="523"/>
      <c r="S728" s="523"/>
      <c r="T728" s="523"/>
      <c r="U728" s="523"/>
      <c r="V728" s="523"/>
      <c r="W728" s="523"/>
      <c r="X728" s="523"/>
      <c r="Y728" s="523"/>
      <c r="Z728" s="523"/>
      <c r="AA728" s="523"/>
      <c r="AB728" s="523"/>
    </row>
    <row r="729" spans="1:28" ht="12.75">
      <c r="A729" s="523"/>
      <c r="B729" s="523"/>
      <c r="C729" s="536"/>
      <c r="D729" s="336"/>
      <c r="E729" s="336"/>
      <c r="F729" s="337"/>
      <c r="G729" s="336"/>
      <c r="H729" s="336"/>
      <c r="I729" s="523"/>
      <c r="J729" s="335"/>
      <c r="K729" s="336"/>
      <c r="L729" s="336"/>
      <c r="M729" s="336"/>
      <c r="N729" s="336"/>
      <c r="O729" s="523"/>
      <c r="P729" s="523"/>
      <c r="Q729" s="523"/>
      <c r="R729" s="523"/>
      <c r="S729" s="523"/>
      <c r="T729" s="523"/>
      <c r="U729" s="523"/>
      <c r="V729" s="523"/>
      <c r="W729" s="523"/>
      <c r="X729" s="523"/>
      <c r="Y729" s="523"/>
      <c r="Z729" s="523"/>
      <c r="AA729" s="523"/>
      <c r="AB729" s="523"/>
    </row>
    <row r="730" spans="1:28" ht="12.75">
      <c r="A730" s="523"/>
      <c r="B730" s="523"/>
      <c r="C730" s="536"/>
      <c r="D730" s="336"/>
      <c r="E730" s="336"/>
      <c r="F730" s="337"/>
      <c r="G730" s="336"/>
      <c r="H730" s="336"/>
      <c r="I730" s="523"/>
      <c r="J730" s="335"/>
      <c r="K730" s="336"/>
      <c r="L730" s="336"/>
      <c r="M730" s="336"/>
      <c r="N730" s="336"/>
      <c r="O730" s="523"/>
      <c r="P730" s="523"/>
      <c r="Q730" s="523"/>
      <c r="R730" s="523"/>
      <c r="S730" s="523"/>
      <c r="T730" s="523"/>
      <c r="U730" s="523"/>
      <c r="V730" s="523"/>
      <c r="W730" s="523"/>
      <c r="X730" s="523"/>
      <c r="Y730" s="523"/>
      <c r="Z730" s="523"/>
      <c r="AA730" s="523"/>
      <c r="AB730" s="523"/>
    </row>
    <row r="731" spans="1:28" ht="12.75">
      <c r="A731" s="523"/>
      <c r="B731" s="523"/>
      <c r="C731" s="536"/>
      <c r="D731" s="336"/>
      <c r="E731" s="336"/>
      <c r="F731" s="337"/>
      <c r="G731" s="336"/>
      <c r="H731" s="336"/>
      <c r="I731" s="523"/>
      <c r="J731" s="335"/>
      <c r="K731" s="336"/>
      <c r="L731" s="336"/>
      <c r="M731" s="336"/>
      <c r="N731" s="336"/>
      <c r="O731" s="523"/>
      <c r="P731" s="523"/>
      <c r="Q731" s="523"/>
      <c r="R731" s="523"/>
      <c r="S731" s="523"/>
      <c r="T731" s="523"/>
      <c r="U731" s="523"/>
      <c r="V731" s="523"/>
      <c r="W731" s="523"/>
      <c r="X731" s="523"/>
      <c r="Y731" s="523"/>
      <c r="Z731" s="523"/>
      <c r="AA731" s="523"/>
      <c r="AB731" s="523"/>
    </row>
    <row r="732" spans="1:28" ht="12.75">
      <c r="A732" s="523"/>
      <c r="B732" s="523"/>
      <c r="C732" s="536"/>
      <c r="D732" s="336"/>
      <c r="E732" s="336"/>
      <c r="F732" s="337"/>
      <c r="G732" s="336"/>
      <c r="H732" s="336"/>
      <c r="I732" s="523"/>
      <c r="J732" s="335"/>
      <c r="K732" s="336"/>
      <c r="L732" s="336"/>
      <c r="M732" s="336"/>
      <c r="N732" s="336"/>
      <c r="O732" s="523"/>
      <c r="P732" s="523"/>
      <c r="Q732" s="523"/>
      <c r="R732" s="523"/>
      <c r="S732" s="523"/>
      <c r="T732" s="523"/>
      <c r="U732" s="523"/>
      <c r="V732" s="523"/>
      <c r="W732" s="523"/>
      <c r="X732" s="523"/>
      <c r="Y732" s="523"/>
      <c r="Z732" s="523"/>
      <c r="AA732" s="523"/>
      <c r="AB732" s="523"/>
    </row>
    <row r="733" spans="1:28" ht="12.75">
      <c r="A733" s="523"/>
      <c r="B733" s="523"/>
      <c r="C733" s="536"/>
      <c r="D733" s="336"/>
      <c r="E733" s="336"/>
      <c r="F733" s="337"/>
      <c r="G733" s="336"/>
      <c r="H733" s="336"/>
      <c r="I733" s="523"/>
      <c r="J733" s="335"/>
      <c r="K733" s="336"/>
      <c r="L733" s="336"/>
      <c r="M733" s="336"/>
      <c r="N733" s="336"/>
      <c r="O733" s="523"/>
      <c r="P733" s="523"/>
      <c r="Q733" s="523"/>
      <c r="R733" s="523"/>
      <c r="S733" s="523"/>
      <c r="T733" s="523"/>
      <c r="U733" s="523"/>
      <c r="V733" s="523"/>
      <c r="W733" s="523"/>
      <c r="X733" s="523"/>
      <c r="Y733" s="523"/>
      <c r="Z733" s="523"/>
      <c r="AA733" s="523"/>
      <c r="AB733" s="523"/>
    </row>
    <row r="734" spans="1:28" ht="12.75">
      <c r="A734" s="523"/>
      <c r="B734" s="523"/>
      <c r="C734" s="536"/>
      <c r="D734" s="336"/>
      <c r="E734" s="336"/>
      <c r="F734" s="337"/>
      <c r="G734" s="336"/>
      <c r="H734" s="336"/>
      <c r="I734" s="523"/>
      <c r="J734" s="335"/>
      <c r="K734" s="336"/>
      <c r="L734" s="336"/>
      <c r="M734" s="336"/>
      <c r="N734" s="336"/>
      <c r="O734" s="523"/>
      <c r="P734" s="523"/>
      <c r="Q734" s="523"/>
      <c r="R734" s="523"/>
      <c r="S734" s="523"/>
      <c r="T734" s="523"/>
      <c r="U734" s="523"/>
      <c r="V734" s="523"/>
      <c r="W734" s="523"/>
      <c r="X734" s="523"/>
      <c r="Y734" s="523"/>
      <c r="Z734" s="523"/>
      <c r="AA734" s="523"/>
      <c r="AB734" s="523"/>
    </row>
    <row r="735" spans="1:28" ht="12.75">
      <c r="A735" s="523"/>
      <c r="B735" s="523"/>
      <c r="C735" s="536"/>
      <c r="D735" s="336"/>
      <c r="E735" s="336"/>
      <c r="F735" s="337"/>
      <c r="G735" s="336"/>
      <c r="H735" s="336"/>
      <c r="I735" s="523"/>
      <c r="J735" s="335"/>
      <c r="K735" s="336"/>
      <c r="L735" s="336"/>
      <c r="M735" s="336"/>
      <c r="N735" s="336"/>
      <c r="O735" s="523"/>
      <c r="P735" s="523"/>
      <c r="Q735" s="523"/>
      <c r="R735" s="523"/>
      <c r="S735" s="523"/>
      <c r="T735" s="523"/>
      <c r="U735" s="523"/>
      <c r="V735" s="523"/>
      <c r="W735" s="523"/>
      <c r="X735" s="523"/>
      <c r="Y735" s="523"/>
      <c r="Z735" s="523"/>
      <c r="AA735" s="523"/>
      <c r="AB735" s="523"/>
    </row>
    <row r="736" spans="1:28" ht="12.75">
      <c r="A736" s="523"/>
      <c r="B736" s="523"/>
      <c r="C736" s="536"/>
      <c r="D736" s="336"/>
      <c r="E736" s="336"/>
      <c r="F736" s="337"/>
      <c r="G736" s="336"/>
      <c r="H736" s="336"/>
      <c r="I736" s="523"/>
      <c r="J736" s="335"/>
      <c r="K736" s="336"/>
      <c r="L736" s="336"/>
      <c r="M736" s="336"/>
      <c r="N736" s="336"/>
      <c r="O736" s="523"/>
      <c r="P736" s="523"/>
      <c r="Q736" s="523"/>
      <c r="R736" s="523"/>
      <c r="S736" s="523"/>
      <c r="T736" s="523"/>
      <c r="U736" s="523"/>
      <c r="V736" s="523"/>
      <c r="W736" s="523"/>
      <c r="X736" s="523"/>
      <c r="Y736" s="523"/>
      <c r="Z736" s="523"/>
      <c r="AA736" s="523"/>
      <c r="AB736" s="523"/>
    </row>
    <row r="737" spans="1:28" ht="12.75">
      <c r="A737" s="523"/>
      <c r="B737" s="523"/>
      <c r="C737" s="536"/>
      <c r="D737" s="336"/>
      <c r="E737" s="336"/>
      <c r="F737" s="337"/>
      <c r="G737" s="336"/>
      <c r="H737" s="336"/>
      <c r="I737" s="523"/>
      <c r="J737" s="335"/>
      <c r="K737" s="336"/>
      <c r="L737" s="336"/>
      <c r="M737" s="336"/>
      <c r="N737" s="336"/>
      <c r="O737" s="523"/>
      <c r="P737" s="523"/>
      <c r="Q737" s="523"/>
      <c r="R737" s="523"/>
      <c r="S737" s="523"/>
      <c r="T737" s="523"/>
      <c r="U737" s="523"/>
      <c r="V737" s="523"/>
      <c r="W737" s="523"/>
      <c r="X737" s="523"/>
      <c r="Y737" s="523"/>
      <c r="Z737" s="523"/>
      <c r="AA737" s="523"/>
      <c r="AB737" s="523"/>
    </row>
    <row r="738" spans="1:28" ht="12.75">
      <c r="A738" s="523"/>
      <c r="B738" s="523"/>
      <c r="C738" s="536"/>
      <c r="D738" s="336"/>
      <c r="E738" s="336"/>
      <c r="F738" s="337"/>
      <c r="G738" s="336"/>
      <c r="H738" s="336"/>
      <c r="I738" s="523"/>
      <c r="J738" s="335"/>
      <c r="K738" s="336"/>
      <c r="L738" s="336"/>
      <c r="M738" s="336"/>
      <c r="N738" s="336"/>
      <c r="O738" s="523"/>
      <c r="P738" s="523"/>
      <c r="Q738" s="523"/>
      <c r="R738" s="523"/>
      <c r="S738" s="523"/>
      <c r="T738" s="523"/>
      <c r="U738" s="523"/>
      <c r="V738" s="523"/>
      <c r="W738" s="523"/>
      <c r="X738" s="523"/>
      <c r="Y738" s="523"/>
      <c r="Z738" s="523"/>
      <c r="AA738" s="523"/>
      <c r="AB738" s="523"/>
    </row>
    <row r="739" spans="1:28" ht="12.75">
      <c r="A739" s="523"/>
      <c r="B739" s="523"/>
      <c r="C739" s="536"/>
      <c r="D739" s="336"/>
      <c r="E739" s="336"/>
      <c r="F739" s="337"/>
      <c r="G739" s="336"/>
      <c r="H739" s="336"/>
      <c r="I739" s="523"/>
      <c r="J739" s="335"/>
      <c r="K739" s="336"/>
      <c r="L739" s="336"/>
      <c r="M739" s="336"/>
      <c r="N739" s="336"/>
      <c r="O739" s="523"/>
      <c r="P739" s="523"/>
      <c r="Q739" s="523"/>
      <c r="R739" s="523"/>
      <c r="S739" s="523"/>
      <c r="T739" s="523"/>
      <c r="U739" s="523"/>
      <c r="V739" s="523"/>
      <c r="W739" s="523"/>
      <c r="X739" s="523"/>
      <c r="Y739" s="523"/>
      <c r="Z739" s="523"/>
      <c r="AA739" s="523"/>
      <c r="AB739" s="523"/>
    </row>
    <row r="740" spans="1:28" ht="12.75">
      <c r="A740" s="523"/>
      <c r="B740" s="523"/>
      <c r="C740" s="536"/>
      <c r="D740" s="336"/>
      <c r="E740" s="336"/>
      <c r="F740" s="337"/>
      <c r="G740" s="336"/>
      <c r="H740" s="336"/>
      <c r="I740" s="523"/>
      <c r="J740" s="335"/>
      <c r="K740" s="336"/>
      <c r="L740" s="336"/>
      <c r="M740" s="336"/>
      <c r="N740" s="336"/>
      <c r="O740" s="523"/>
      <c r="P740" s="523"/>
      <c r="Q740" s="523"/>
      <c r="R740" s="523"/>
      <c r="S740" s="523"/>
      <c r="T740" s="523"/>
      <c r="U740" s="523"/>
      <c r="V740" s="523"/>
      <c r="W740" s="523"/>
      <c r="X740" s="523"/>
      <c r="Y740" s="523"/>
      <c r="Z740" s="523"/>
      <c r="AA740" s="523"/>
      <c r="AB740" s="523"/>
    </row>
    <row r="741" spans="1:28" ht="12.75">
      <c r="A741" s="523"/>
      <c r="B741" s="523"/>
      <c r="C741" s="536"/>
      <c r="D741" s="336"/>
      <c r="E741" s="336"/>
      <c r="F741" s="337"/>
      <c r="G741" s="336"/>
      <c r="H741" s="336"/>
      <c r="I741" s="523"/>
      <c r="J741" s="335"/>
      <c r="K741" s="336"/>
      <c r="L741" s="336"/>
      <c r="M741" s="336"/>
      <c r="N741" s="336"/>
      <c r="O741" s="523"/>
      <c r="P741" s="523"/>
      <c r="Q741" s="523"/>
      <c r="R741" s="523"/>
      <c r="S741" s="523"/>
      <c r="T741" s="523"/>
      <c r="U741" s="523"/>
      <c r="V741" s="523"/>
      <c r="W741" s="523"/>
      <c r="X741" s="523"/>
      <c r="Y741" s="523"/>
      <c r="Z741" s="523"/>
      <c r="AA741" s="523"/>
      <c r="AB741" s="523"/>
    </row>
    <row r="742" spans="1:28" ht="12.75">
      <c r="A742" s="523"/>
      <c r="B742" s="523"/>
      <c r="C742" s="536"/>
      <c r="D742" s="336"/>
      <c r="E742" s="336"/>
      <c r="F742" s="337"/>
      <c r="G742" s="336"/>
      <c r="H742" s="336"/>
      <c r="I742" s="523"/>
      <c r="J742" s="335"/>
      <c r="K742" s="336"/>
      <c r="L742" s="336"/>
      <c r="M742" s="336"/>
      <c r="N742" s="336"/>
      <c r="O742" s="523"/>
      <c r="P742" s="523"/>
      <c r="Q742" s="523"/>
      <c r="R742" s="523"/>
      <c r="S742" s="523"/>
      <c r="T742" s="523"/>
      <c r="U742" s="523"/>
      <c r="V742" s="523"/>
      <c r="W742" s="523"/>
      <c r="X742" s="523"/>
      <c r="Y742" s="523"/>
      <c r="Z742" s="523"/>
      <c r="AA742" s="523"/>
      <c r="AB742" s="523"/>
    </row>
    <row r="743" spans="1:28" ht="12.75">
      <c r="A743" s="523"/>
      <c r="B743" s="523"/>
      <c r="C743" s="536"/>
      <c r="D743" s="336"/>
      <c r="E743" s="336"/>
      <c r="F743" s="337"/>
      <c r="G743" s="336"/>
      <c r="H743" s="336"/>
      <c r="I743" s="523"/>
      <c r="J743" s="335"/>
      <c r="K743" s="336"/>
      <c r="L743" s="336"/>
      <c r="M743" s="336"/>
      <c r="N743" s="336"/>
      <c r="O743" s="523"/>
      <c r="P743" s="523"/>
      <c r="Q743" s="523"/>
      <c r="R743" s="523"/>
      <c r="S743" s="523"/>
      <c r="T743" s="523"/>
      <c r="U743" s="523"/>
      <c r="V743" s="523"/>
      <c r="W743" s="523"/>
      <c r="X743" s="523"/>
      <c r="Y743" s="523"/>
      <c r="Z743" s="523"/>
      <c r="AA743" s="523"/>
      <c r="AB743" s="523"/>
    </row>
    <row r="744" spans="1:28" ht="12.75">
      <c r="A744" s="523"/>
      <c r="B744" s="523"/>
      <c r="C744" s="536"/>
      <c r="D744" s="336"/>
      <c r="E744" s="336"/>
      <c r="F744" s="337"/>
      <c r="G744" s="336"/>
      <c r="H744" s="336"/>
      <c r="I744" s="523"/>
      <c r="J744" s="335"/>
      <c r="K744" s="336"/>
      <c r="L744" s="336"/>
      <c r="M744" s="336"/>
      <c r="N744" s="336"/>
      <c r="O744" s="523"/>
      <c r="P744" s="523"/>
      <c r="Q744" s="523"/>
      <c r="R744" s="523"/>
      <c r="S744" s="523"/>
      <c r="T744" s="523"/>
      <c r="U744" s="523"/>
      <c r="V744" s="523"/>
      <c r="W744" s="523"/>
      <c r="X744" s="523"/>
      <c r="Y744" s="523"/>
      <c r="Z744" s="523"/>
      <c r="AA744" s="523"/>
      <c r="AB744" s="523"/>
    </row>
    <row r="745" spans="1:28" ht="12.75">
      <c r="A745" s="523"/>
      <c r="B745" s="523"/>
      <c r="C745" s="536"/>
      <c r="D745" s="336"/>
      <c r="E745" s="336"/>
      <c r="F745" s="337"/>
      <c r="G745" s="336"/>
      <c r="H745" s="336"/>
      <c r="I745" s="523"/>
      <c r="J745" s="335"/>
      <c r="K745" s="336"/>
      <c r="L745" s="336"/>
      <c r="M745" s="336"/>
      <c r="N745" s="336"/>
      <c r="O745" s="523"/>
      <c r="P745" s="523"/>
      <c r="Q745" s="523"/>
      <c r="R745" s="523"/>
      <c r="S745" s="523"/>
      <c r="T745" s="523"/>
      <c r="U745" s="523"/>
      <c r="V745" s="523"/>
      <c r="W745" s="523"/>
      <c r="X745" s="523"/>
      <c r="Y745" s="523"/>
      <c r="Z745" s="523"/>
      <c r="AA745" s="523"/>
      <c r="AB745" s="523"/>
    </row>
    <row r="746" spans="1:28" ht="12.75">
      <c r="A746" s="523"/>
      <c r="B746" s="523"/>
      <c r="C746" s="536"/>
      <c r="D746" s="336"/>
      <c r="E746" s="336"/>
      <c r="F746" s="337"/>
      <c r="G746" s="336"/>
      <c r="H746" s="336"/>
      <c r="I746" s="523"/>
      <c r="J746" s="335"/>
      <c r="K746" s="336"/>
      <c r="L746" s="336"/>
      <c r="M746" s="336"/>
      <c r="N746" s="336"/>
      <c r="O746" s="523"/>
      <c r="P746" s="523"/>
      <c r="Q746" s="523"/>
      <c r="R746" s="523"/>
      <c r="S746" s="523"/>
      <c r="T746" s="523"/>
      <c r="U746" s="523"/>
      <c r="V746" s="523"/>
      <c r="W746" s="523"/>
      <c r="X746" s="523"/>
      <c r="Y746" s="523"/>
      <c r="Z746" s="523"/>
      <c r="AA746" s="523"/>
      <c r="AB746" s="523"/>
    </row>
    <row r="747" spans="1:28" ht="12.75">
      <c r="A747" s="523"/>
      <c r="B747" s="523"/>
      <c r="C747" s="536"/>
      <c r="D747" s="336"/>
      <c r="E747" s="336"/>
      <c r="F747" s="337"/>
      <c r="G747" s="336"/>
      <c r="H747" s="336"/>
      <c r="I747" s="523"/>
      <c r="J747" s="335"/>
      <c r="K747" s="336"/>
      <c r="L747" s="336"/>
      <c r="M747" s="336"/>
      <c r="N747" s="336"/>
      <c r="O747" s="523"/>
      <c r="P747" s="523"/>
      <c r="Q747" s="523"/>
      <c r="R747" s="523"/>
      <c r="S747" s="523"/>
      <c r="T747" s="523"/>
      <c r="U747" s="523"/>
      <c r="V747" s="523"/>
      <c r="W747" s="523"/>
      <c r="X747" s="523"/>
      <c r="Y747" s="523"/>
      <c r="Z747" s="523"/>
      <c r="AA747" s="523"/>
      <c r="AB747" s="523"/>
    </row>
    <row r="748" spans="1:28" ht="12.75">
      <c r="A748" s="523"/>
      <c r="B748" s="523"/>
      <c r="C748" s="536"/>
      <c r="D748" s="336"/>
      <c r="E748" s="336"/>
      <c r="F748" s="337"/>
      <c r="G748" s="336"/>
      <c r="H748" s="336"/>
      <c r="I748" s="523"/>
      <c r="J748" s="335"/>
      <c r="K748" s="336"/>
      <c r="L748" s="336"/>
      <c r="M748" s="336"/>
      <c r="N748" s="336"/>
      <c r="O748" s="523"/>
      <c r="P748" s="523"/>
      <c r="Q748" s="523"/>
      <c r="R748" s="523"/>
      <c r="S748" s="523"/>
      <c r="T748" s="523"/>
      <c r="U748" s="523"/>
      <c r="V748" s="523"/>
      <c r="W748" s="523"/>
      <c r="X748" s="523"/>
      <c r="Y748" s="523"/>
      <c r="Z748" s="523"/>
      <c r="AA748" s="523"/>
      <c r="AB748" s="523"/>
    </row>
    <row r="749" spans="1:28" ht="12.75">
      <c r="A749" s="523"/>
      <c r="B749" s="523"/>
      <c r="C749" s="536"/>
      <c r="D749" s="336"/>
      <c r="E749" s="336"/>
      <c r="F749" s="337"/>
      <c r="G749" s="336"/>
      <c r="H749" s="336"/>
      <c r="I749" s="523"/>
      <c r="J749" s="335"/>
      <c r="K749" s="336"/>
      <c r="L749" s="336"/>
      <c r="M749" s="336"/>
      <c r="N749" s="336"/>
      <c r="O749" s="523"/>
      <c r="P749" s="523"/>
      <c r="Q749" s="523"/>
      <c r="R749" s="523"/>
      <c r="S749" s="523"/>
      <c r="T749" s="523"/>
      <c r="U749" s="523"/>
      <c r="V749" s="523"/>
      <c r="W749" s="523"/>
      <c r="X749" s="523"/>
      <c r="Y749" s="523"/>
      <c r="Z749" s="523"/>
      <c r="AA749" s="523"/>
      <c r="AB749" s="523"/>
    </row>
    <row r="750" spans="1:28" ht="12.75">
      <c r="A750" s="523"/>
      <c r="B750" s="523"/>
      <c r="C750" s="536"/>
      <c r="D750" s="336"/>
      <c r="E750" s="336"/>
      <c r="F750" s="337"/>
      <c r="G750" s="336"/>
      <c r="H750" s="336"/>
      <c r="I750" s="523"/>
      <c r="J750" s="335"/>
      <c r="K750" s="336"/>
      <c r="L750" s="336"/>
      <c r="M750" s="336"/>
      <c r="N750" s="336"/>
      <c r="O750" s="523"/>
      <c r="P750" s="523"/>
      <c r="Q750" s="523"/>
      <c r="R750" s="523"/>
      <c r="S750" s="523"/>
      <c r="T750" s="523"/>
      <c r="U750" s="523"/>
      <c r="V750" s="523"/>
      <c r="W750" s="523"/>
      <c r="X750" s="523"/>
      <c r="Y750" s="523"/>
      <c r="Z750" s="523"/>
      <c r="AA750" s="523"/>
      <c r="AB750" s="523"/>
    </row>
    <row r="751" spans="1:28" ht="12.75">
      <c r="A751" s="523"/>
      <c r="B751" s="523"/>
      <c r="C751" s="536"/>
      <c r="D751" s="336"/>
      <c r="E751" s="336"/>
      <c r="F751" s="337"/>
      <c r="G751" s="336"/>
      <c r="H751" s="336"/>
      <c r="I751" s="523"/>
      <c r="J751" s="335"/>
      <c r="K751" s="336"/>
      <c r="L751" s="336"/>
      <c r="M751" s="336"/>
      <c r="N751" s="336"/>
      <c r="O751" s="523"/>
      <c r="P751" s="523"/>
      <c r="Q751" s="523"/>
      <c r="R751" s="523"/>
      <c r="S751" s="523"/>
      <c r="T751" s="523"/>
      <c r="U751" s="523"/>
      <c r="V751" s="523"/>
      <c r="W751" s="523"/>
      <c r="X751" s="523"/>
      <c r="Y751" s="523"/>
      <c r="Z751" s="523"/>
      <c r="AA751" s="523"/>
      <c r="AB751" s="523"/>
    </row>
    <row r="752" spans="1:28" ht="12.75">
      <c r="A752" s="523"/>
      <c r="B752" s="523"/>
      <c r="C752" s="536"/>
      <c r="D752" s="336"/>
      <c r="E752" s="336"/>
      <c r="F752" s="337"/>
      <c r="G752" s="336"/>
      <c r="H752" s="336"/>
      <c r="I752" s="523"/>
      <c r="J752" s="335"/>
      <c r="K752" s="336"/>
      <c r="L752" s="336"/>
      <c r="M752" s="336"/>
      <c r="N752" s="336"/>
      <c r="O752" s="523"/>
      <c r="P752" s="523"/>
      <c r="Q752" s="523"/>
      <c r="R752" s="523"/>
      <c r="S752" s="523"/>
      <c r="T752" s="523"/>
      <c r="U752" s="523"/>
      <c r="V752" s="523"/>
      <c r="W752" s="523"/>
      <c r="X752" s="523"/>
      <c r="Y752" s="523"/>
      <c r="Z752" s="523"/>
      <c r="AA752" s="523"/>
      <c r="AB752" s="523"/>
    </row>
    <row r="753" spans="1:28" ht="12.75">
      <c r="A753" s="523"/>
      <c r="B753" s="523"/>
      <c r="C753" s="536"/>
      <c r="D753" s="336"/>
      <c r="E753" s="336"/>
      <c r="F753" s="337"/>
      <c r="G753" s="336"/>
      <c r="H753" s="336"/>
      <c r="I753" s="523"/>
      <c r="J753" s="335"/>
      <c r="K753" s="336"/>
      <c r="L753" s="336"/>
      <c r="M753" s="336"/>
      <c r="N753" s="336"/>
      <c r="O753" s="523"/>
      <c r="P753" s="523"/>
      <c r="Q753" s="523"/>
      <c r="R753" s="523"/>
      <c r="S753" s="523"/>
      <c r="T753" s="523"/>
      <c r="U753" s="523"/>
      <c r="V753" s="523"/>
      <c r="W753" s="523"/>
      <c r="X753" s="523"/>
      <c r="Y753" s="523"/>
      <c r="Z753" s="523"/>
      <c r="AA753" s="523"/>
      <c r="AB753" s="523"/>
    </row>
    <row r="754" spans="1:28" ht="12.75">
      <c r="A754" s="523"/>
      <c r="B754" s="523"/>
      <c r="C754" s="536"/>
      <c r="D754" s="336"/>
      <c r="E754" s="336"/>
      <c r="F754" s="337"/>
      <c r="G754" s="336"/>
      <c r="H754" s="336"/>
      <c r="I754" s="523"/>
      <c r="J754" s="335"/>
      <c r="K754" s="336"/>
      <c r="L754" s="336"/>
      <c r="M754" s="336"/>
      <c r="N754" s="336"/>
      <c r="O754" s="523"/>
      <c r="P754" s="523"/>
      <c r="Q754" s="523"/>
      <c r="R754" s="523"/>
      <c r="S754" s="523"/>
      <c r="T754" s="523"/>
      <c r="U754" s="523"/>
      <c r="V754" s="523"/>
      <c r="W754" s="523"/>
      <c r="X754" s="523"/>
      <c r="Y754" s="523"/>
      <c r="Z754" s="523"/>
      <c r="AA754" s="523"/>
      <c r="AB754" s="523"/>
    </row>
    <row r="755" spans="1:28" ht="12.75">
      <c r="A755" s="523"/>
      <c r="B755" s="523"/>
      <c r="C755" s="536"/>
      <c r="D755" s="336"/>
      <c r="E755" s="336"/>
      <c r="F755" s="337"/>
      <c r="G755" s="336"/>
      <c r="H755" s="336"/>
      <c r="I755" s="523"/>
      <c r="J755" s="335"/>
      <c r="K755" s="336"/>
      <c r="L755" s="336"/>
      <c r="M755" s="336"/>
      <c r="N755" s="336"/>
      <c r="O755" s="523"/>
      <c r="P755" s="523"/>
      <c r="Q755" s="523"/>
      <c r="R755" s="523"/>
      <c r="S755" s="523"/>
      <c r="T755" s="523"/>
      <c r="U755" s="523"/>
      <c r="V755" s="523"/>
      <c r="W755" s="523"/>
      <c r="X755" s="523"/>
      <c r="Y755" s="523"/>
      <c r="Z755" s="523"/>
      <c r="AA755" s="523"/>
      <c r="AB755" s="523"/>
    </row>
    <row r="756" spans="1:28" ht="12.75">
      <c r="A756" s="523"/>
      <c r="B756" s="523"/>
      <c r="C756" s="536"/>
      <c r="D756" s="336"/>
      <c r="E756" s="336"/>
      <c r="F756" s="337"/>
      <c r="G756" s="336"/>
      <c r="H756" s="336"/>
      <c r="I756" s="523"/>
      <c r="J756" s="335"/>
      <c r="K756" s="336"/>
      <c r="L756" s="336"/>
      <c r="M756" s="336"/>
      <c r="N756" s="336"/>
      <c r="O756" s="523"/>
      <c r="P756" s="523"/>
      <c r="Q756" s="523"/>
      <c r="R756" s="523"/>
      <c r="S756" s="523"/>
      <c r="T756" s="523"/>
      <c r="U756" s="523"/>
      <c r="V756" s="523"/>
      <c r="W756" s="523"/>
      <c r="X756" s="523"/>
      <c r="Y756" s="523"/>
      <c r="Z756" s="523"/>
      <c r="AA756" s="523"/>
      <c r="AB756" s="523"/>
    </row>
    <row r="757" spans="1:28" ht="12.75">
      <c r="A757" s="523"/>
      <c r="B757" s="523"/>
      <c r="C757" s="536"/>
      <c r="D757" s="336"/>
      <c r="E757" s="336"/>
      <c r="F757" s="337"/>
      <c r="G757" s="336"/>
      <c r="H757" s="336"/>
      <c r="I757" s="523"/>
      <c r="J757" s="335"/>
      <c r="K757" s="336"/>
      <c r="L757" s="336"/>
      <c r="M757" s="336"/>
      <c r="N757" s="336"/>
      <c r="O757" s="523"/>
      <c r="P757" s="523"/>
      <c r="Q757" s="523"/>
      <c r="R757" s="523"/>
      <c r="S757" s="523"/>
      <c r="T757" s="523"/>
      <c r="U757" s="523"/>
      <c r="V757" s="523"/>
      <c r="W757" s="523"/>
      <c r="X757" s="523"/>
      <c r="Y757" s="523"/>
      <c r="Z757" s="523"/>
      <c r="AA757" s="523"/>
      <c r="AB757" s="523"/>
    </row>
    <row r="758" spans="1:28" ht="12.75">
      <c r="A758" s="523"/>
      <c r="B758" s="523"/>
      <c r="C758" s="536"/>
      <c r="D758" s="336"/>
      <c r="E758" s="336"/>
      <c r="F758" s="337"/>
      <c r="G758" s="336"/>
      <c r="H758" s="336"/>
      <c r="I758" s="523"/>
      <c r="J758" s="335"/>
      <c r="K758" s="336"/>
      <c r="L758" s="336"/>
      <c r="M758" s="336"/>
      <c r="N758" s="336"/>
      <c r="O758" s="523"/>
      <c r="P758" s="523"/>
      <c r="Q758" s="523"/>
      <c r="R758" s="523"/>
      <c r="S758" s="523"/>
      <c r="T758" s="523"/>
      <c r="U758" s="523"/>
      <c r="V758" s="523"/>
      <c r="W758" s="523"/>
      <c r="X758" s="523"/>
      <c r="Y758" s="523"/>
      <c r="Z758" s="523"/>
      <c r="AA758" s="523"/>
      <c r="AB758" s="523"/>
    </row>
    <row r="759" spans="1:28" ht="12.75">
      <c r="A759" s="523"/>
      <c r="B759" s="523"/>
      <c r="C759" s="536"/>
      <c r="D759" s="336"/>
      <c r="E759" s="336"/>
      <c r="F759" s="337"/>
      <c r="G759" s="336"/>
      <c r="H759" s="336"/>
      <c r="I759" s="523"/>
      <c r="J759" s="335"/>
      <c r="K759" s="336"/>
      <c r="L759" s="336"/>
      <c r="M759" s="336"/>
      <c r="N759" s="336"/>
      <c r="O759" s="523"/>
      <c r="P759" s="523"/>
      <c r="Q759" s="523"/>
      <c r="R759" s="523"/>
      <c r="S759" s="523"/>
      <c r="T759" s="523"/>
      <c r="U759" s="523"/>
      <c r="V759" s="523"/>
      <c r="W759" s="523"/>
      <c r="X759" s="523"/>
      <c r="Y759" s="523"/>
      <c r="Z759" s="523"/>
      <c r="AA759" s="523"/>
      <c r="AB759" s="523"/>
    </row>
    <row r="760" spans="1:28" ht="12.75">
      <c r="A760" s="523"/>
      <c r="B760" s="523"/>
      <c r="C760" s="536"/>
      <c r="D760" s="336"/>
      <c r="E760" s="336"/>
      <c r="F760" s="337"/>
      <c r="G760" s="336"/>
      <c r="H760" s="336"/>
      <c r="I760" s="523"/>
      <c r="J760" s="335"/>
      <c r="K760" s="336"/>
      <c r="L760" s="336"/>
      <c r="M760" s="336"/>
      <c r="N760" s="336"/>
      <c r="O760" s="523"/>
      <c r="P760" s="523"/>
      <c r="Q760" s="523"/>
      <c r="R760" s="523"/>
      <c r="S760" s="523"/>
      <c r="T760" s="523"/>
      <c r="U760" s="523"/>
      <c r="V760" s="523"/>
      <c r="W760" s="523"/>
      <c r="X760" s="523"/>
      <c r="Y760" s="523"/>
      <c r="Z760" s="523"/>
      <c r="AA760" s="523"/>
      <c r="AB760" s="523"/>
    </row>
    <row r="761" spans="1:28" ht="12.75">
      <c r="A761" s="523"/>
      <c r="B761" s="523"/>
      <c r="C761" s="536"/>
      <c r="D761" s="336"/>
      <c r="E761" s="336"/>
      <c r="F761" s="337"/>
      <c r="G761" s="336"/>
      <c r="H761" s="336"/>
      <c r="I761" s="523"/>
      <c r="J761" s="335"/>
      <c r="K761" s="336"/>
      <c r="L761" s="336"/>
      <c r="M761" s="336"/>
      <c r="N761" s="336"/>
      <c r="O761" s="523"/>
      <c r="P761" s="523"/>
      <c r="Q761" s="523"/>
      <c r="R761" s="523"/>
      <c r="S761" s="523"/>
      <c r="T761" s="523"/>
      <c r="U761" s="523"/>
      <c r="V761" s="523"/>
      <c r="W761" s="523"/>
      <c r="X761" s="523"/>
      <c r="Y761" s="523"/>
      <c r="Z761" s="523"/>
      <c r="AA761" s="523"/>
      <c r="AB761" s="523"/>
    </row>
    <row r="762" spans="1:28" ht="12.75">
      <c r="A762" s="523"/>
      <c r="B762" s="523"/>
      <c r="C762" s="536"/>
      <c r="D762" s="336"/>
      <c r="E762" s="336"/>
      <c r="F762" s="337"/>
      <c r="G762" s="336"/>
      <c r="H762" s="336"/>
      <c r="I762" s="523"/>
      <c r="J762" s="335"/>
      <c r="K762" s="336"/>
      <c r="L762" s="336"/>
      <c r="M762" s="336"/>
      <c r="N762" s="336"/>
      <c r="O762" s="523"/>
      <c r="P762" s="523"/>
      <c r="Q762" s="523"/>
      <c r="R762" s="523"/>
      <c r="S762" s="523"/>
      <c r="T762" s="523"/>
      <c r="U762" s="523"/>
      <c r="V762" s="523"/>
      <c r="W762" s="523"/>
      <c r="X762" s="523"/>
      <c r="Y762" s="523"/>
      <c r="Z762" s="523"/>
      <c r="AA762" s="523"/>
      <c r="AB762" s="523"/>
    </row>
    <row r="763" spans="1:28" ht="12.75">
      <c r="A763" s="523"/>
      <c r="B763" s="523"/>
      <c r="C763" s="536"/>
      <c r="D763" s="336"/>
      <c r="E763" s="336"/>
      <c r="F763" s="337"/>
      <c r="G763" s="336"/>
      <c r="H763" s="336"/>
      <c r="I763" s="523"/>
      <c r="J763" s="335"/>
      <c r="K763" s="336"/>
      <c r="L763" s="336"/>
      <c r="M763" s="336"/>
      <c r="N763" s="336"/>
      <c r="O763" s="523"/>
      <c r="P763" s="523"/>
      <c r="Q763" s="523"/>
      <c r="R763" s="523"/>
      <c r="S763" s="523"/>
      <c r="T763" s="523"/>
      <c r="U763" s="523"/>
      <c r="V763" s="523"/>
      <c r="W763" s="523"/>
      <c r="X763" s="523"/>
      <c r="Y763" s="523"/>
      <c r="Z763" s="523"/>
      <c r="AA763" s="523"/>
      <c r="AB763" s="523"/>
    </row>
    <row r="764" spans="1:28" ht="12.75">
      <c r="A764" s="523"/>
      <c r="B764" s="523"/>
      <c r="C764" s="536"/>
      <c r="D764" s="336"/>
      <c r="E764" s="336"/>
      <c r="F764" s="337"/>
      <c r="G764" s="336"/>
      <c r="H764" s="336"/>
      <c r="I764" s="523"/>
      <c r="J764" s="335"/>
      <c r="K764" s="336"/>
      <c r="L764" s="336"/>
      <c r="M764" s="336"/>
      <c r="N764" s="336"/>
      <c r="O764" s="523"/>
      <c r="P764" s="523"/>
      <c r="Q764" s="523"/>
      <c r="R764" s="523"/>
      <c r="S764" s="523"/>
      <c r="T764" s="523"/>
      <c r="U764" s="523"/>
      <c r="V764" s="523"/>
      <c r="W764" s="523"/>
      <c r="X764" s="523"/>
      <c r="Y764" s="523"/>
      <c r="Z764" s="523"/>
      <c r="AA764" s="523"/>
      <c r="AB764" s="523"/>
    </row>
    <row r="765" spans="1:28" ht="12.75">
      <c r="A765" s="523"/>
      <c r="B765" s="523"/>
      <c r="C765" s="536"/>
      <c r="D765" s="336"/>
      <c r="E765" s="336"/>
      <c r="F765" s="337"/>
      <c r="G765" s="336"/>
      <c r="H765" s="336"/>
      <c r="I765" s="523"/>
      <c r="J765" s="335"/>
      <c r="K765" s="336"/>
      <c r="L765" s="336"/>
      <c r="M765" s="336"/>
      <c r="N765" s="336"/>
      <c r="O765" s="523"/>
      <c r="P765" s="523"/>
      <c r="Q765" s="523"/>
      <c r="R765" s="523"/>
      <c r="S765" s="523"/>
      <c r="T765" s="523"/>
      <c r="U765" s="523"/>
      <c r="V765" s="523"/>
      <c r="W765" s="523"/>
      <c r="X765" s="523"/>
      <c r="Y765" s="523"/>
      <c r="Z765" s="523"/>
      <c r="AA765" s="523"/>
      <c r="AB765" s="523"/>
    </row>
    <row r="766" spans="1:28" ht="12.75">
      <c r="A766" s="523"/>
      <c r="B766" s="523"/>
      <c r="C766" s="536"/>
      <c r="D766" s="336"/>
      <c r="E766" s="336"/>
      <c r="F766" s="337"/>
      <c r="G766" s="336"/>
      <c r="H766" s="336"/>
      <c r="I766" s="523"/>
      <c r="J766" s="335"/>
      <c r="K766" s="336"/>
      <c r="L766" s="336"/>
      <c r="M766" s="336"/>
      <c r="N766" s="336"/>
      <c r="O766" s="523"/>
      <c r="P766" s="523"/>
      <c r="Q766" s="523"/>
      <c r="R766" s="523"/>
      <c r="S766" s="523"/>
      <c r="T766" s="523"/>
      <c r="U766" s="523"/>
      <c r="V766" s="523"/>
      <c r="W766" s="523"/>
      <c r="X766" s="523"/>
      <c r="Y766" s="523"/>
      <c r="Z766" s="523"/>
      <c r="AA766" s="523"/>
      <c r="AB766" s="523"/>
    </row>
    <row r="767" spans="1:28" ht="12.75">
      <c r="A767" s="523"/>
      <c r="B767" s="523"/>
      <c r="C767" s="536"/>
      <c r="D767" s="336"/>
      <c r="E767" s="336"/>
      <c r="F767" s="337"/>
      <c r="G767" s="336"/>
      <c r="H767" s="336"/>
      <c r="I767" s="523"/>
      <c r="J767" s="335"/>
      <c r="K767" s="336"/>
      <c r="L767" s="336"/>
      <c r="M767" s="336"/>
      <c r="N767" s="336"/>
      <c r="O767" s="523"/>
      <c r="P767" s="523"/>
      <c r="Q767" s="523"/>
      <c r="R767" s="523"/>
      <c r="S767" s="523"/>
      <c r="T767" s="523"/>
      <c r="U767" s="523"/>
      <c r="V767" s="523"/>
      <c r="W767" s="523"/>
      <c r="X767" s="523"/>
      <c r="Y767" s="523"/>
      <c r="Z767" s="523"/>
      <c r="AA767" s="523"/>
      <c r="AB767" s="523"/>
    </row>
    <row r="768" spans="1:28" ht="12.75">
      <c r="A768" s="523"/>
      <c r="B768" s="523"/>
      <c r="C768" s="536"/>
      <c r="D768" s="336"/>
      <c r="E768" s="336"/>
      <c r="F768" s="337"/>
      <c r="G768" s="336"/>
      <c r="H768" s="336"/>
      <c r="I768" s="523"/>
      <c r="J768" s="335"/>
      <c r="K768" s="336"/>
      <c r="L768" s="336"/>
      <c r="M768" s="336"/>
      <c r="N768" s="336"/>
      <c r="O768" s="523"/>
      <c r="P768" s="523"/>
      <c r="Q768" s="523"/>
      <c r="R768" s="523"/>
      <c r="S768" s="523"/>
      <c r="T768" s="523"/>
      <c r="U768" s="523"/>
      <c r="V768" s="523"/>
      <c r="W768" s="523"/>
      <c r="X768" s="523"/>
      <c r="Y768" s="523"/>
      <c r="Z768" s="523"/>
      <c r="AA768" s="523"/>
      <c r="AB768" s="523"/>
    </row>
    <row r="769" spans="1:28" ht="12.75">
      <c r="A769" s="523"/>
      <c r="B769" s="523"/>
      <c r="C769" s="536"/>
      <c r="D769" s="336"/>
      <c r="E769" s="336"/>
      <c r="F769" s="337"/>
      <c r="G769" s="336"/>
      <c r="H769" s="336"/>
      <c r="I769" s="523"/>
      <c r="J769" s="335"/>
      <c r="K769" s="336"/>
      <c r="L769" s="336"/>
      <c r="M769" s="336"/>
      <c r="N769" s="336"/>
      <c r="O769" s="523"/>
      <c r="P769" s="523"/>
      <c r="Q769" s="523"/>
      <c r="R769" s="523"/>
      <c r="S769" s="523"/>
      <c r="T769" s="523"/>
      <c r="U769" s="523"/>
      <c r="V769" s="523"/>
      <c r="W769" s="523"/>
      <c r="X769" s="523"/>
      <c r="Y769" s="523"/>
      <c r="Z769" s="523"/>
      <c r="AA769" s="523"/>
      <c r="AB769" s="523"/>
    </row>
    <row r="770" spans="1:28" ht="12.75">
      <c r="A770" s="523"/>
      <c r="B770" s="523"/>
      <c r="C770" s="536"/>
      <c r="D770" s="336"/>
      <c r="E770" s="336"/>
      <c r="F770" s="337"/>
      <c r="G770" s="336"/>
      <c r="H770" s="336"/>
      <c r="I770" s="523"/>
      <c r="J770" s="335"/>
      <c r="K770" s="336"/>
      <c r="L770" s="336"/>
      <c r="M770" s="336"/>
      <c r="N770" s="336"/>
      <c r="O770" s="523"/>
      <c r="P770" s="523"/>
      <c r="Q770" s="523"/>
      <c r="R770" s="523"/>
      <c r="S770" s="523"/>
      <c r="T770" s="523"/>
      <c r="U770" s="523"/>
      <c r="V770" s="523"/>
      <c r="W770" s="523"/>
      <c r="X770" s="523"/>
      <c r="Y770" s="523"/>
      <c r="Z770" s="523"/>
      <c r="AA770" s="523"/>
      <c r="AB770" s="523"/>
    </row>
    <row r="771" spans="1:28" ht="12.75">
      <c r="A771" s="523"/>
      <c r="B771" s="523"/>
      <c r="C771" s="536"/>
      <c r="D771" s="336"/>
      <c r="E771" s="336"/>
      <c r="F771" s="337"/>
      <c r="G771" s="336"/>
      <c r="H771" s="336"/>
      <c r="I771" s="523"/>
      <c r="J771" s="335"/>
      <c r="K771" s="336"/>
      <c r="L771" s="336"/>
      <c r="M771" s="336"/>
      <c r="N771" s="336"/>
      <c r="O771" s="523"/>
      <c r="P771" s="523"/>
      <c r="Q771" s="523"/>
      <c r="R771" s="523"/>
      <c r="S771" s="523"/>
      <c r="T771" s="523"/>
      <c r="U771" s="523"/>
      <c r="V771" s="523"/>
      <c r="W771" s="523"/>
      <c r="X771" s="523"/>
      <c r="Y771" s="523"/>
      <c r="Z771" s="523"/>
      <c r="AA771" s="523"/>
      <c r="AB771" s="523"/>
    </row>
    <row r="772" spans="1:28" ht="12.75">
      <c r="A772" s="523"/>
      <c r="B772" s="523"/>
      <c r="C772" s="536"/>
      <c r="D772" s="336"/>
      <c r="E772" s="336"/>
      <c r="F772" s="337"/>
      <c r="G772" s="336"/>
      <c r="H772" s="336"/>
      <c r="I772" s="523"/>
      <c r="J772" s="335"/>
      <c r="K772" s="336"/>
      <c r="L772" s="336"/>
      <c r="M772" s="336"/>
      <c r="N772" s="336"/>
      <c r="O772" s="523"/>
      <c r="P772" s="523"/>
      <c r="Q772" s="523"/>
      <c r="R772" s="523"/>
      <c r="S772" s="523"/>
      <c r="T772" s="523"/>
      <c r="U772" s="523"/>
      <c r="V772" s="523"/>
      <c r="W772" s="523"/>
      <c r="X772" s="523"/>
      <c r="Y772" s="523"/>
      <c r="Z772" s="523"/>
      <c r="AA772" s="523"/>
      <c r="AB772" s="523"/>
    </row>
    <row r="773" spans="1:28" ht="12.75">
      <c r="A773" s="523"/>
      <c r="B773" s="523"/>
      <c r="C773" s="536"/>
      <c r="D773" s="336"/>
      <c r="E773" s="336"/>
      <c r="F773" s="337"/>
      <c r="G773" s="336"/>
      <c r="H773" s="336"/>
      <c r="I773" s="523"/>
      <c r="J773" s="335"/>
      <c r="K773" s="336"/>
      <c r="L773" s="336"/>
      <c r="M773" s="336"/>
      <c r="N773" s="336"/>
      <c r="O773" s="523"/>
      <c r="P773" s="523"/>
      <c r="Q773" s="523"/>
      <c r="R773" s="523"/>
      <c r="S773" s="523"/>
      <c r="T773" s="523"/>
      <c r="U773" s="523"/>
      <c r="V773" s="523"/>
      <c r="W773" s="523"/>
      <c r="X773" s="523"/>
      <c r="Y773" s="523"/>
      <c r="Z773" s="523"/>
      <c r="AA773" s="523"/>
      <c r="AB773" s="523"/>
    </row>
    <row r="774" spans="1:28" ht="12.75">
      <c r="A774" s="523"/>
      <c r="B774" s="523"/>
      <c r="C774" s="536"/>
      <c r="D774" s="336"/>
      <c r="E774" s="336"/>
      <c r="F774" s="337"/>
      <c r="G774" s="336"/>
      <c r="H774" s="336"/>
      <c r="I774" s="523"/>
      <c r="J774" s="335"/>
      <c r="K774" s="336"/>
      <c r="L774" s="336"/>
      <c r="M774" s="336"/>
      <c r="N774" s="336"/>
      <c r="O774" s="523"/>
      <c r="P774" s="523"/>
      <c r="Q774" s="523"/>
      <c r="R774" s="523"/>
      <c r="S774" s="523"/>
      <c r="T774" s="523"/>
      <c r="U774" s="523"/>
      <c r="V774" s="523"/>
      <c r="W774" s="523"/>
      <c r="X774" s="523"/>
      <c r="Y774" s="523"/>
      <c r="Z774" s="523"/>
      <c r="AA774" s="523"/>
      <c r="AB774" s="523"/>
    </row>
    <row r="775" spans="1:28" ht="12.75">
      <c r="A775" s="523"/>
      <c r="B775" s="523"/>
      <c r="C775" s="536"/>
      <c r="D775" s="336"/>
      <c r="E775" s="336"/>
      <c r="F775" s="337"/>
      <c r="G775" s="336"/>
      <c r="H775" s="336"/>
      <c r="I775" s="523"/>
      <c r="J775" s="335"/>
      <c r="K775" s="336"/>
      <c r="L775" s="336"/>
      <c r="M775" s="336"/>
      <c r="N775" s="336"/>
      <c r="O775" s="523"/>
      <c r="P775" s="523"/>
      <c r="Q775" s="523"/>
      <c r="R775" s="523"/>
      <c r="S775" s="523"/>
      <c r="T775" s="523"/>
      <c r="U775" s="523"/>
      <c r="V775" s="523"/>
      <c r="W775" s="523"/>
      <c r="X775" s="523"/>
      <c r="Y775" s="523"/>
      <c r="Z775" s="523"/>
      <c r="AA775" s="523"/>
      <c r="AB775" s="523"/>
    </row>
    <row r="776" spans="1:28" ht="12.75">
      <c r="A776" s="523"/>
      <c r="B776" s="523"/>
      <c r="C776" s="536"/>
      <c r="D776" s="336"/>
      <c r="E776" s="336"/>
      <c r="F776" s="337"/>
      <c r="G776" s="336"/>
      <c r="H776" s="336"/>
      <c r="I776" s="523"/>
      <c r="J776" s="335"/>
      <c r="K776" s="336"/>
      <c r="L776" s="336"/>
      <c r="M776" s="336"/>
      <c r="N776" s="336"/>
      <c r="O776" s="523"/>
      <c r="P776" s="523"/>
      <c r="Q776" s="523"/>
      <c r="R776" s="523"/>
      <c r="S776" s="523"/>
      <c r="T776" s="523"/>
      <c r="U776" s="523"/>
      <c r="V776" s="523"/>
      <c r="W776" s="523"/>
      <c r="X776" s="523"/>
      <c r="Y776" s="523"/>
      <c r="Z776" s="523"/>
      <c r="AA776" s="523"/>
      <c r="AB776" s="523"/>
    </row>
    <row r="777" spans="1:28" ht="12.75">
      <c r="A777" s="523"/>
      <c r="B777" s="523"/>
      <c r="C777" s="536"/>
      <c r="D777" s="336"/>
      <c r="E777" s="336"/>
      <c r="F777" s="337"/>
      <c r="G777" s="336"/>
      <c r="H777" s="336"/>
      <c r="I777" s="523"/>
      <c r="J777" s="335"/>
      <c r="K777" s="336"/>
      <c r="L777" s="336"/>
      <c r="M777" s="336"/>
      <c r="N777" s="336"/>
      <c r="O777" s="523"/>
      <c r="P777" s="523"/>
      <c r="Q777" s="523"/>
      <c r="R777" s="523"/>
      <c r="S777" s="523"/>
      <c r="T777" s="523"/>
      <c r="U777" s="523"/>
      <c r="V777" s="523"/>
      <c r="W777" s="523"/>
      <c r="X777" s="523"/>
      <c r="Y777" s="523"/>
      <c r="Z777" s="523"/>
      <c r="AA777" s="523"/>
      <c r="AB777" s="523"/>
    </row>
    <row r="778" spans="1:28" ht="12.75">
      <c r="A778" s="523"/>
      <c r="B778" s="523"/>
      <c r="C778" s="536"/>
      <c r="D778" s="336"/>
      <c r="E778" s="336"/>
      <c r="F778" s="337"/>
      <c r="G778" s="336"/>
      <c r="H778" s="336"/>
      <c r="I778" s="523"/>
      <c r="J778" s="335"/>
      <c r="K778" s="336"/>
      <c r="L778" s="336"/>
      <c r="M778" s="336"/>
      <c r="N778" s="336"/>
      <c r="O778" s="523"/>
      <c r="P778" s="523"/>
      <c r="Q778" s="523"/>
      <c r="R778" s="523"/>
      <c r="S778" s="523"/>
      <c r="T778" s="523"/>
      <c r="U778" s="523"/>
      <c r="V778" s="523"/>
      <c r="W778" s="523"/>
      <c r="X778" s="523"/>
      <c r="Y778" s="523"/>
      <c r="Z778" s="523"/>
      <c r="AA778" s="523"/>
      <c r="AB778" s="523"/>
    </row>
    <row r="779" spans="1:28" ht="12.75">
      <c r="A779" s="523"/>
      <c r="B779" s="523"/>
      <c r="C779" s="536"/>
      <c r="D779" s="336"/>
      <c r="E779" s="336"/>
      <c r="F779" s="337"/>
      <c r="G779" s="336"/>
      <c r="H779" s="336"/>
      <c r="I779" s="523"/>
      <c r="J779" s="335"/>
      <c r="K779" s="336"/>
      <c r="L779" s="336"/>
      <c r="M779" s="336"/>
      <c r="N779" s="336"/>
      <c r="O779" s="523"/>
      <c r="P779" s="523"/>
      <c r="Q779" s="523"/>
      <c r="R779" s="523"/>
      <c r="S779" s="523"/>
      <c r="T779" s="523"/>
      <c r="U779" s="523"/>
      <c r="V779" s="523"/>
      <c r="W779" s="523"/>
      <c r="X779" s="523"/>
      <c r="Y779" s="523"/>
      <c r="Z779" s="523"/>
      <c r="AA779" s="523"/>
      <c r="AB779" s="523"/>
    </row>
    <row r="780" spans="1:28" ht="12.75">
      <c r="A780" s="523"/>
      <c r="B780" s="523"/>
      <c r="C780" s="536"/>
      <c r="D780" s="336"/>
      <c r="E780" s="336"/>
      <c r="F780" s="337"/>
      <c r="G780" s="336"/>
      <c r="H780" s="336"/>
      <c r="I780" s="523"/>
      <c r="J780" s="335"/>
      <c r="K780" s="336"/>
      <c r="L780" s="336"/>
      <c r="M780" s="336"/>
      <c r="N780" s="336"/>
      <c r="O780" s="523"/>
      <c r="P780" s="523"/>
      <c r="Q780" s="523"/>
      <c r="R780" s="523"/>
      <c r="S780" s="523"/>
      <c r="T780" s="523"/>
      <c r="U780" s="523"/>
      <c r="V780" s="523"/>
      <c r="W780" s="523"/>
      <c r="X780" s="523"/>
      <c r="Y780" s="523"/>
      <c r="Z780" s="523"/>
      <c r="AA780" s="523"/>
      <c r="AB780" s="523"/>
    </row>
    <row r="781" spans="1:28" ht="12.75">
      <c r="A781" s="523"/>
      <c r="B781" s="523"/>
      <c r="C781" s="536"/>
      <c r="D781" s="336"/>
      <c r="E781" s="336"/>
      <c r="F781" s="337"/>
      <c r="G781" s="336"/>
      <c r="H781" s="336"/>
      <c r="I781" s="523"/>
      <c r="J781" s="335"/>
      <c r="K781" s="336"/>
      <c r="L781" s="336"/>
      <c r="M781" s="336"/>
      <c r="N781" s="336"/>
      <c r="O781" s="523"/>
      <c r="P781" s="523"/>
      <c r="Q781" s="523"/>
      <c r="R781" s="523"/>
      <c r="S781" s="523"/>
      <c r="T781" s="523"/>
      <c r="U781" s="523"/>
      <c r="V781" s="523"/>
      <c r="W781" s="523"/>
      <c r="X781" s="523"/>
      <c r="Y781" s="523"/>
      <c r="Z781" s="523"/>
      <c r="AA781" s="523"/>
      <c r="AB781" s="523"/>
    </row>
    <row r="782" spans="1:28" ht="12.75">
      <c r="A782" s="523"/>
      <c r="B782" s="523"/>
      <c r="C782" s="536"/>
      <c r="D782" s="336"/>
      <c r="E782" s="336"/>
      <c r="F782" s="337"/>
      <c r="G782" s="336"/>
      <c r="H782" s="336"/>
      <c r="I782" s="523"/>
      <c r="J782" s="335"/>
      <c r="K782" s="336"/>
      <c r="L782" s="336"/>
      <c r="M782" s="336"/>
      <c r="N782" s="336"/>
      <c r="O782" s="523"/>
      <c r="P782" s="523"/>
      <c r="Q782" s="523"/>
      <c r="R782" s="523"/>
      <c r="S782" s="523"/>
      <c r="T782" s="523"/>
      <c r="U782" s="523"/>
      <c r="V782" s="523"/>
      <c r="W782" s="523"/>
      <c r="X782" s="523"/>
      <c r="Y782" s="523"/>
      <c r="Z782" s="523"/>
      <c r="AA782" s="523"/>
      <c r="AB782" s="523"/>
    </row>
    <row r="783" spans="1:28" ht="12.75">
      <c r="A783" s="523"/>
      <c r="B783" s="523"/>
      <c r="C783" s="536"/>
      <c r="D783" s="336"/>
      <c r="E783" s="336"/>
      <c r="F783" s="337"/>
      <c r="G783" s="336"/>
      <c r="H783" s="336"/>
      <c r="I783" s="523"/>
      <c r="J783" s="335"/>
      <c r="K783" s="336"/>
      <c r="L783" s="336"/>
      <c r="M783" s="336"/>
      <c r="N783" s="336"/>
      <c r="O783" s="523"/>
      <c r="P783" s="523"/>
      <c r="Q783" s="523"/>
      <c r="R783" s="523"/>
      <c r="S783" s="523"/>
      <c r="T783" s="523"/>
      <c r="U783" s="523"/>
      <c r="V783" s="523"/>
      <c r="W783" s="523"/>
      <c r="X783" s="523"/>
      <c r="Y783" s="523"/>
      <c r="Z783" s="523"/>
      <c r="AA783" s="523"/>
      <c r="AB783" s="523"/>
    </row>
    <row r="784" spans="1:28" ht="12.75">
      <c r="A784" s="523"/>
      <c r="B784" s="523"/>
      <c r="C784" s="536"/>
      <c r="D784" s="336"/>
      <c r="E784" s="336"/>
      <c r="F784" s="337"/>
      <c r="G784" s="336"/>
      <c r="H784" s="336"/>
      <c r="I784" s="523"/>
      <c r="J784" s="335"/>
      <c r="K784" s="336"/>
      <c r="L784" s="336"/>
      <c r="M784" s="336"/>
      <c r="N784" s="336"/>
      <c r="O784" s="523"/>
      <c r="P784" s="523"/>
      <c r="Q784" s="523"/>
      <c r="R784" s="523"/>
      <c r="S784" s="523"/>
      <c r="T784" s="523"/>
      <c r="U784" s="523"/>
      <c r="V784" s="523"/>
      <c r="W784" s="523"/>
      <c r="X784" s="523"/>
      <c r="Y784" s="523"/>
      <c r="Z784" s="523"/>
      <c r="AA784" s="523"/>
      <c r="AB784" s="523"/>
    </row>
    <row r="785" spans="1:28" ht="12.75">
      <c r="A785" s="523"/>
      <c r="B785" s="523"/>
      <c r="C785" s="536"/>
      <c r="D785" s="336"/>
      <c r="E785" s="336"/>
      <c r="F785" s="337"/>
      <c r="G785" s="336"/>
      <c r="H785" s="336"/>
      <c r="I785" s="523"/>
      <c r="J785" s="335"/>
      <c r="K785" s="336"/>
      <c r="L785" s="336"/>
      <c r="M785" s="336"/>
      <c r="N785" s="336"/>
      <c r="O785" s="523"/>
      <c r="P785" s="523"/>
      <c r="Q785" s="523"/>
      <c r="R785" s="523"/>
      <c r="S785" s="523"/>
      <c r="T785" s="523"/>
      <c r="U785" s="523"/>
      <c r="V785" s="523"/>
      <c r="W785" s="523"/>
      <c r="X785" s="523"/>
      <c r="Y785" s="523"/>
      <c r="Z785" s="523"/>
      <c r="AA785" s="523"/>
      <c r="AB785" s="523"/>
    </row>
    <row r="786" spans="1:28" ht="12.75">
      <c r="A786" s="523"/>
      <c r="B786" s="523"/>
      <c r="C786" s="536"/>
      <c r="D786" s="336"/>
      <c r="E786" s="336"/>
      <c r="F786" s="337"/>
      <c r="G786" s="336"/>
      <c r="H786" s="336"/>
      <c r="I786" s="523"/>
      <c r="J786" s="335"/>
      <c r="K786" s="336"/>
      <c r="L786" s="336"/>
      <c r="M786" s="336"/>
      <c r="N786" s="336"/>
      <c r="O786" s="523"/>
      <c r="P786" s="523"/>
      <c r="Q786" s="523"/>
      <c r="R786" s="523"/>
      <c r="S786" s="523"/>
      <c r="T786" s="523"/>
      <c r="U786" s="523"/>
      <c r="V786" s="523"/>
      <c r="W786" s="523"/>
      <c r="X786" s="523"/>
      <c r="Y786" s="523"/>
      <c r="Z786" s="523"/>
      <c r="AA786" s="523"/>
      <c r="AB786" s="523"/>
    </row>
    <row r="787" spans="1:28" ht="12.75">
      <c r="A787" s="523"/>
      <c r="B787" s="523"/>
      <c r="C787" s="536"/>
      <c r="D787" s="336"/>
      <c r="E787" s="336"/>
      <c r="F787" s="337"/>
      <c r="G787" s="336"/>
      <c r="H787" s="336"/>
      <c r="I787" s="523"/>
      <c r="J787" s="335"/>
      <c r="K787" s="336"/>
      <c r="L787" s="336"/>
      <c r="M787" s="336"/>
      <c r="N787" s="336"/>
      <c r="O787" s="523"/>
      <c r="P787" s="523"/>
      <c r="Q787" s="523"/>
      <c r="R787" s="523"/>
      <c r="S787" s="523"/>
      <c r="T787" s="523"/>
      <c r="U787" s="523"/>
      <c r="V787" s="523"/>
      <c r="W787" s="523"/>
      <c r="X787" s="523"/>
      <c r="Y787" s="523"/>
      <c r="Z787" s="523"/>
      <c r="AA787" s="523"/>
      <c r="AB787" s="523"/>
    </row>
    <row r="788" spans="1:28" ht="12.75">
      <c r="A788" s="523"/>
      <c r="B788" s="523"/>
      <c r="C788" s="536"/>
      <c r="D788" s="336"/>
      <c r="E788" s="336"/>
      <c r="F788" s="337"/>
      <c r="G788" s="336"/>
      <c r="H788" s="336"/>
      <c r="I788" s="523"/>
      <c r="J788" s="335"/>
      <c r="K788" s="336"/>
      <c r="L788" s="336"/>
      <c r="M788" s="336"/>
      <c r="N788" s="336"/>
      <c r="O788" s="523"/>
      <c r="P788" s="523"/>
      <c r="Q788" s="523"/>
      <c r="R788" s="523"/>
      <c r="S788" s="523"/>
      <c r="T788" s="523"/>
      <c r="U788" s="523"/>
      <c r="V788" s="523"/>
      <c r="W788" s="523"/>
      <c r="X788" s="523"/>
      <c r="Y788" s="523"/>
      <c r="Z788" s="523"/>
      <c r="AA788" s="523"/>
      <c r="AB788" s="523"/>
    </row>
    <row r="789" spans="1:28" ht="12.75">
      <c r="A789" s="523"/>
      <c r="B789" s="523"/>
      <c r="C789" s="536"/>
      <c r="D789" s="336"/>
      <c r="E789" s="336"/>
      <c r="F789" s="337"/>
      <c r="G789" s="336"/>
      <c r="H789" s="336"/>
      <c r="I789" s="523"/>
      <c r="J789" s="335"/>
      <c r="K789" s="336"/>
      <c r="L789" s="336"/>
      <c r="M789" s="336"/>
      <c r="N789" s="336"/>
      <c r="O789" s="523"/>
      <c r="P789" s="523"/>
      <c r="Q789" s="523"/>
      <c r="R789" s="523"/>
      <c r="S789" s="523"/>
      <c r="T789" s="523"/>
      <c r="U789" s="523"/>
      <c r="V789" s="523"/>
      <c r="W789" s="523"/>
      <c r="X789" s="523"/>
      <c r="Y789" s="523"/>
      <c r="Z789" s="523"/>
      <c r="AA789" s="523"/>
      <c r="AB789" s="523"/>
    </row>
    <row r="790" spans="1:28" ht="12.75">
      <c r="A790" s="523"/>
      <c r="B790" s="523"/>
      <c r="C790" s="536"/>
      <c r="D790" s="336"/>
      <c r="E790" s="336"/>
      <c r="F790" s="337"/>
      <c r="G790" s="336"/>
      <c r="H790" s="336"/>
      <c r="I790" s="523"/>
      <c r="J790" s="335"/>
      <c r="K790" s="336"/>
      <c r="L790" s="336"/>
      <c r="M790" s="336"/>
      <c r="N790" s="336"/>
      <c r="O790" s="523"/>
      <c r="P790" s="523"/>
      <c r="Q790" s="523"/>
      <c r="R790" s="523"/>
      <c r="S790" s="523"/>
      <c r="T790" s="523"/>
      <c r="U790" s="523"/>
      <c r="V790" s="523"/>
      <c r="W790" s="523"/>
      <c r="X790" s="523"/>
      <c r="Y790" s="523"/>
      <c r="Z790" s="523"/>
      <c r="AA790" s="523"/>
      <c r="AB790" s="523"/>
    </row>
    <row r="791" spans="1:28" ht="12.75">
      <c r="A791" s="523"/>
      <c r="B791" s="523"/>
      <c r="C791" s="536"/>
      <c r="D791" s="336"/>
      <c r="E791" s="336"/>
      <c r="F791" s="337"/>
      <c r="G791" s="336"/>
      <c r="H791" s="336"/>
      <c r="I791" s="523"/>
      <c r="J791" s="335"/>
      <c r="K791" s="336"/>
      <c r="L791" s="336"/>
      <c r="M791" s="336"/>
      <c r="N791" s="336"/>
      <c r="O791" s="523"/>
      <c r="P791" s="523"/>
      <c r="Q791" s="523"/>
      <c r="R791" s="523"/>
      <c r="S791" s="523"/>
      <c r="T791" s="523"/>
      <c r="U791" s="523"/>
      <c r="V791" s="523"/>
      <c r="W791" s="523"/>
      <c r="X791" s="523"/>
      <c r="Y791" s="523"/>
      <c r="Z791" s="523"/>
      <c r="AA791" s="523"/>
      <c r="AB791" s="523"/>
    </row>
    <row r="792" spans="1:28" ht="12.75">
      <c r="A792" s="523"/>
      <c r="B792" s="523"/>
      <c r="C792" s="536"/>
      <c r="D792" s="336"/>
      <c r="E792" s="336"/>
      <c r="F792" s="337"/>
      <c r="G792" s="336"/>
      <c r="H792" s="336"/>
      <c r="I792" s="523"/>
      <c r="J792" s="335"/>
      <c r="K792" s="336"/>
      <c r="L792" s="336"/>
      <c r="M792" s="336"/>
      <c r="N792" s="336"/>
      <c r="O792" s="523"/>
      <c r="P792" s="523"/>
      <c r="Q792" s="523"/>
      <c r="R792" s="523"/>
      <c r="S792" s="523"/>
      <c r="T792" s="523"/>
      <c r="U792" s="523"/>
      <c r="V792" s="523"/>
      <c r="W792" s="523"/>
      <c r="X792" s="523"/>
      <c r="Y792" s="523"/>
      <c r="Z792" s="523"/>
      <c r="AA792" s="523"/>
      <c r="AB792" s="523"/>
    </row>
    <row r="793" spans="1:28" ht="12.75">
      <c r="A793" s="523"/>
      <c r="B793" s="523"/>
      <c r="C793" s="536"/>
      <c r="D793" s="336"/>
      <c r="E793" s="336"/>
      <c r="F793" s="337"/>
      <c r="G793" s="336"/>
      <c r="H793" s="336"/>
      <c r="I793" s="523"/>
      <c r="J793" s="335"/>
      <c r="K793" s="336"/>
      <c r="L793" s="336"/>
      <c r="M793" s="336"/>
      <c r="N793" s="336"/>
      <c r="O793" s="523"/>
      <c r="P793" s="523"/>
      <c r="Q793" s="523"/>
      <c r="R793" s="523"/>
      <c r="S793" s="523"/>
      <c r="T793" s="523"/>
      <c r="U793" s="523"/>
      <c r="V793" s="523"/>
      <c r="W793" s="523"/>
      <c r="X793" s="523"/>
      <c r="Y793" s="523"/>
      <c r="Z793" s="523"/>
      <c r="AA793" s="523"/>
      <c r="AB793" s="523"/>
    </row>
    <row r="794" spans="1:28" ht="12.75">
      <c r="A794" s="523"/>
      <c r="B794" s="523"/>
      <c r="C794" s="536"/>
      <c r="D794" s="336"/>
      <c r="E794" s="336"/>
      <c r="F794" s="337"/>
      <c r="G794" s="336"/>
      <c r="H794" s="336"/>
      <c r="I794" s="523"/>
      <c r="J794" s="335"/>
      <c r="K794" s="336"/>
      <c r="L794" s="336"/>
      <c r="M794" s="336"/>
      <c r="N794" s="336"/>
      <c r="O794" s="523"/>
      <c r="P794" s="523"/>
      <c r="Q794" s="523"/>
      <c r="R794" s="523"/>
      <c r="S794" s="523"/>
      <c r="T794" s="523"/>
      <c r="U794" s="523"/>
      <c r="V794" s="523"/>
      <c r="W794" s="523"/>
      <c r="X794" s="523"/>
      <c r="Y794" s="523"/>
      <c r="Z794" s="523"/>
      <c r="AA794" s="523"/>
      <c r="AB794" s="523"/>
    </row>
    <row r="795" spans="1:28" ht="12.75">
      <c r="A795" s="523"/>
      <c r="B795" s="523"/>
      <c r="C795" s="536"/>
      <c r="D795" s="336"/>
      <c r="E795" s="336"/>
      <c r="F795" s="337"/>
      <c r="G795" s="336"/>
      <c r="H795" s="336"/>
      <c r="I795" s="523"/>
      <c r="J795" s="335"/>
      <c r="K795" s="336"/>
      <c r="L795" s="336"/>
      <c r="M795" s="336"/>
      <c r="N795" s="336"/>
      <c r="O795" s="523"/>
      <c r="P795" s="523"/>
      <c r="Q795" s="523"/>
      <c r="R795" s="523"/>
      <c r="S795" s="523"/>
      <c r="T795" s="523"/>
      <c r="U795" s="523"/>
      <c r="V795" s="523"/>
      <c r="W795" s="523"/>
      <c r="X795" s="523"/>
      <c r="Y795" s="523"/>
      <c r="Z795" s="523"/>
      <c r="AA795" s="523"/>
      <c r="AB795" s="523"/>
    </row>
    <row r="796" spans="1:28" ht="12.75">
      <c r="A796" s="523"/>
      <c r="B796" s="523"/>
      <c r="C796" s="536"/>
      <c r="D796" s="336"/>
      <c r="E796" s="336"/>
      <c r="F796" s="337"/>
      <c r="G796" s="336"/>
      <c r="H796" s="336"/>
      <c r="I796" s="523"/>
      <c r="J796" s="335"/>
      <c r="K796" s="336"/>
      <c r="L796" s="336"/>
      <c r="M796" s="336"/>
      <c r="N796" s="336"/>
      <c r="O796" s="523"/>
      <c r="P796" s="523"/>
      <c r="Q796" s="523"/>
      <c r="R796" s="523"/>
      <c r="S796" s="523"/>
      <c r="T796" s="523"/>
      <c r="U796" s="523"/>
      <c r="V796" s="523"/>
      <c r="W796" s="523"/>
      <c r="X796" s="523"/>
      <c r="Y796" s="523"/>
      <c r="Z796" s="523"/>
      <c r="AA796" s="523"/>
      <c r="AB796" s="523"/>
    </row>
    <row r="797" spans="1:28" ht="12.75">
      <c r="A797" s="523"/>
      <c r="B797" s="523"/>
      <c r="C797" s="536"/>
      <c r="D797" s="336"/>
      <c r="E797" s="336"/>
      <c r="F797" s="337"/>
      <c r="G797" s="336"/>
      <c r="H797" s="336"/>
      <c r="I797" s="523"/>
      <c r="J797" s="335"/>
      <c r="K797" s="336"/>
      <c r="L797" s="336"/>
      <c r="M797" s="336"/>
      <c r="N797" s="336"/>
      <c r="O797" s="523"/>
      <c r="P797" s="523"/>
      <c r="Q797" s="523"/>
      <c r="R797" s="523"/>
      <c r="S797" s="523"/>
      <c r="T797" s="523"/>
      <c r="U797" s="523"/>
      <c r="V797" s="523"/>
      <c r="W797" s="523"/>
      <c r="X797" s="523"/>
      <c r="Y797" s="523"/>
      <c r="Z797" s="523"/>
      <c r="AA797" s="523"/>
      <c r="AB797" s="523"/>
    </row>
    <row r="798" spans="1:28" ht="12.75">
      <c r="A798" s="523"/>
      <c r="B798" s="523"/>
      <c r="C798" s="536"/>
      <c r="D798" s="336"/>
      <c r="E798" s="336"/>
      <c r="F798" s="337"/>
      <c r="G798" s="336"/>
      <c r="H798" s="336"/>
      <c r="I798" s="523"/>
      <c r="J798" s="335"/>
      <c r="K798" s="336"/>
      <c r="L798" s="336"/>
      <c r="M798" s="336"/>
      <c r="N798" s="336"/>
      <c r="O798" s="523"/>
      <c r="P798" s="523"/>
      <c r="Q798" s="523"/>
      <c r="R798" s="523"/>
      <c r="S798" s="523"/>
      <c r="T798" s="523"/>
      <c r="U798" s="523"/>
      <c r="V798" s="523"/>
      <c r="W798" s="523"/>
      <c r="X798" s="523"/>
      <c r="Y798" s="523"/>
      <c r="Z798" s="523"/>
      <c r="AA798" s="523"/>
      <c r="AB798" s="523"/>
    </row>
    <row r="799" spans="1:28" ht="12.75">
      <c r="A799" s="523"/>
      <c r="B799" s="523"/>
      <c r="C799" s="536"/>
      <c r="D799" s="336"/>
      <c r="E799" s="336"/>
      <c r="F799" s="337"/>
      <c r="G799" s="336"/>
      <c r="H799" s="336"/>
      <c r="I799" s="523"/>
      <c r="J799" s="335"/>
      <c r="K799" s="336"/>
      <c r="L799" s="336"/>
      <c r="M799" s="336"/>
      <c r="N799" s="336"/>
      <c r="O799" s="523"/>
      <c r="P799" s="523"/>
      <c r="Q799" s="523"/>
      <c r="R799" s="523"/>
      <c r="S799" s="523"/>
      <c r="T799" s="523"/>
      <c r="U799" s="523"/>
      <c r="V799" s="523"/>
      <c r="W799" s="523"/>
      <c r="X799" s="523"/>
      <c r="Y799" s="523"/>
      <c r="Z799" s="523"/>
      <c r="AA799" s="523"/>
      <c r="AB799" s="523"/>
    </row>
    <row r="800" spans="1:28" ht="12.75">
      <c r="A800" s="523"/>
      <c r="B800" s="523"/>
      <c r="C800" s="536"/>
      <c r="D800" s="336"/>
      <c r="E800" s="336"/>
      <c r="F800" s="337"/>
      <c r="G800" s="336"/>
      <c r="H800" s="336"/>
      <c r="I800" s="523"/>
      <c r="J800" s="335"/>
      <c r="K800" s="336"/>
      <c r="L800" s="336"/>
      <c r="M800" s="336"/>
      <c r="N800" s="336"/>
      <c r="O800" s="523"/>
      <c r="P800" s="523"/>
      <c r="Q800" s="523"/>
      <c r="R800" s="523"/>
      <c r="S800" s="523"/>
      <c r="T800" s="523"/>
      <c r="U800" s="523"/>
      <c r="V800" s="523"/>
      <c r="W800" s="523"/>
      <c r="X800" s="523"/>
      <c r="Y800" s="523"/>
      <c r="Z800" s="523"/>
      <c r="AA800" s="523"/>
      <c r="AB800" s="523"/>
    </row>
    <row r="801" spans="1:28" ht="12.75">
      <c r="A801" s="523"/>
      <c r="B801" s="523"/>
      <c r="C801" s="536"/>
      <c r="D801" s="336"/>
      <c r="E801" s="336"/>
      <c r="F801" s="337"/>
      <c r="G801" s="336"/>
      <c r="H801" s="336"/>
      <c r="I801" s="523"/>
      <c r="J801" s="335"/>
      <c r="K801" s="336"/>
      <c r="L801" s="336"/>
      <c r="M801" s="336"/>
      <c r="N801" s="336"/>
      <c r="O801" s="523"/>
      <c r="P801" s="523"/>
      <c r="Q801" s="523"/>
      <c r="R801" s="523"/>
      <c r="S801" s="523"/>
      <c r="T801" s="523"/>
      <c r="U801" s="523"/>
      <c r="V801" s="523"/>
      <c r="W801" s="523"/>
      <c r="X801" s="523"/>
      <c r="Y801" s="523"/>
      <c r="Z801" s="523"/>
      <c r="AA801" s="523"/>
      <c r="AB801" s="523"/>
    </row>
    <row r="802" spans="1:28" ht="12.75">
      <c r="A802" s="523"/>
      <c r="B802" s="523"/>
      <c r="C802" s="536"/>
      <c r="D802" s="336"/>
      <c r="E802" s="336"/>
      <c r="F802" s="337"/>
      <c r="G802" s="336"/>
      <c r="H802" s="336"/>
      <c r="I802" s="523"/>
      <c r="J802" s="335"/>
      <c r="K802" s="336"/>
      <c r="L802" s="336"/>
      <c r="M802" s="336"/>
      <c r="N802" s="336"/>
      <c r="O802" s="523"/>
      <c r="P802" s="523"/>
      <c r="Q802" s="523"/>
      <c r="R802" s="523"/>
      <c r="S802" s="523"/>
      <c r="T802" s="523"/>
      <c r="U802" s="523"/>
      <c r="V802" s="523"/>
      <c r="W802" s="523"/>
      <c r="X802" s="523"/>
      <c r="Y802" s="523"/>
      <c r="Z802" s="523"/>
      <c r="AA802" s="523"/>
      <c r="AB802" s="523"/>
    </row>
    <row r="803" spans="1:28" ht="12.75">
      <c r="A803" s="523"/>
      <c r="B803" s="523"/>
      <c r="C803" s="536"/>
      <c r="D803" s="336"/>
      <c r="E803" s="336"/>
      <c r="F803" s="337"/>
      <c r="G803" s="336"/>
      <c r="H803" s="336"/>
      <c r="I803" s="523"/>
      <c r="J803" s="335"/>
      <c r="K803" s="336"/>
      <c r="L803" s="336"/>
      <c r="M803" s="336"/>
      <c r="N803" s="336"/>
      <c r="O803" s="523"/>
      <c r="P803" s="523"/>
      <c r="Q803" s="523"/>
      <c r="R803" s="523"/>
      <c r="S803" s="523"/>
      <c r="T803" s="523"/>
      <c r="U803" s="523"/>
      <c r="V803" s="523"/>
      <c r="W803" s="523"/>
      <c r="X803" s="523"/>
      <c r="Y803" s="523"/>
      <c r="Z803" s="523"/>
      <c r="AA803" s="523"/>
      <c r="AB803" s="523"/>
    </row>
    <row r="804" spans="1:28" ht="12.75">
      <c r="A804" s="523"/>
      <c r="B804" s="523"/>
      <c r="C804" s="536"/>
      <c r="D804" s="336"/>
      <c r="E804" s="336"/>
      <c r="F804" s="337"/>
      <c r="G804" s="336"/>
      <c r="H804" s="336"/>
      <c r="I804" s="523"/>
      <c r="J804" s="335"/>
      <c r="K804" s="336"/>
      <c r="L804" s="336"/>
      <c r="M804" s="336"/>
      <c r="N804" s="336"/>
      <c r="O804" s="523"/>
      <c r="P804" s="523"/>
      <c r="Q804" s="523"/>
      <c r="R804" s="523"/>
      <c r="S804" s="523"/>
      <c r="T804" s="523"/>
      <c r="U804" s="523"/>
      <c r="V804" s="523"/>
      <c r="W804" s="523"/>
      <c r="X804" s="523"/>
      <c r="Y804" s="523"/>
      <c r="Z804" s="523"/>
      <c r="AA804" s="523"/>
      <c r="AB804" s="523"/>
    </row>
    <row r="805" spans="1:28" ht="12.75">
      <c r="A805" s="523"/>
      <c r="B805" s="523"/>
      <c r="C805" s="536"/>
      <c r="D805" s="336"/>
      <c r="E805" s="336"/>
      <c r="F805" s="337"/>
      <c r="G805" s="336"/>
      <c r="H805" s="336"/>
      <c r="I805" s="523"/>
      <c r="J805" s="335"/>
      <c r="K805" s="336"/>
      <c r="L805" s="336"/>
      <c r="M805" s="336"/>
      <c r="N805" s="336"/>
      <c r="O805" s="523"/>
      <c r="P805" s="523"/>
      <c r="Q805" s="523"/>
      <c r="R805" s="523"/>
      <c r="S805" s="523"/>
      <c r="T805" s="523"/>
      <c r="U805" s="523"/>
      <c r="V805" s="523"/>
      <c r="W805" s="523"/>
      <c r="X805" s="523"/>
      <c r="Y805" s="523"/>
      <c r="Z805" s="523"/>
      <c r="AA805" s="523"/>
      <c r="AB805" s="523"/>
    </row>
    <row r="806" spans="1:28" ht="12.75">
      <c r="A806" s="523"/>
      <c r="B806" s="523"/>
      <c r="C806" s="536"/>
      <c r="D806" s="336"/>
      <c r="E806" s="336"/>
      <c r="F806" s="337"/>
      <c r="G806" s="336"/>
      <c r="H806" s="336"/>
      <c r="I806" s="523"/>
      <c r="J806" s="335"/>
      <c r="K806" s="336"/>
      <c r="L806" s="336"/>
      <c r="M806" s="336"/>
      <c r="N806" s="336"/>
      <c r="O806" s="523"/>
      <c r="P806" s="523"/>
      <c r="Q806" s="523"/>
      <c r="R806" s="523"/>
      <c r="S806" s="523"/>
      <c r="T806" s="523"/>
      <c r="U806" s="523"/>
      <c r="V806" s="523"/>
      <c r="W806" s="523"/>
      <c r="X806" s="523"/>
      <c r="Y806" s="523"/>
      <c r="Z806" s="523"/>
      <c r="AA806" s="523"/>
      <c r="AB806" s="523"/>
    </row>
    <row r="807" spans="1:28" ht="12.75">
      <c r="A807" s="523"/>
      <c r="B807" s="523"/>
      <c r="C807" s="536"/>
      <c r="D807" s="336"/>
      <c r="E807" s="336"/>
      <c r="F807" s="337"/>
      <c r="G807" s="336"/>
      <c r="H807" s="336"/>
      <c r="I807" s="523"/>
      <c r="J807" s="335"/>
      <c r="K807" s="336"/>
      <c r="L807" s="336"/>
      <c r="M807" s="336"/>
      <c r="N807" s="336"/>
      <c r="O807" s="523"/>
      <c r="P807" s="523"/>
      <c r="Q807" s="523"/>
      <c r="R807" s="523"/>
      <c r="S807" s="523"/>
      <c r="T807" s="523"/>
      <c r="U807" s="523"/>
      <c r="V807" s="523"/>
      <c r="W807" s="523"/>
      <c r="X807" s="523"/>
      <c r="Y807" s="523"/>
      <c r="Z807" s="523"/>
      <c r="AA807" s="523"/>
      <c r="AB807" s="523"/>
    </row>
    <row r="808" spans="1:28" ht="12.75">
      <c r="A808" s="523"/>
      <c r="B808" s="523"/>
      <c r="C808" s="536"/>
      <c r="D808" s="336"/>
      <c r="E808" s="336"/>
      <c r="F808" s="337"/>
      <c r="G808" s="336"/>
      <c r="H808" s="336"/>
      <c r="I808" s="523"/>
      <c r="J808" s="335"/>
      <c r="K808" s="336"/>
      <c r="L808" s="336"/>
      <c r="M808" s="336"/>
      <c r="N808" s="336"/>
      <c r="O808" s="523"/>
      <c r="P808" s="523"/>
      <c r="Q808" s="523"/>
      <c r="R808" s="523"/>
      <c r="S808" s="523"/>
      <c r="T808" s="523"/>
      <c r="U808" s="523"/>
      <c r="V808" s="523"/>
      <c r="W808" s="523"/>
      <c r="X808" s="523"/>
      <c r="Y808" s="523"/>
      <c r="Z808" s="523"/>
      <c r="AA808" s="523"/>
      <c r="AB808" s="523"/>
    </row>
    <row r="809" spans="1:28" ht="12.75">
      <c r="A809" s="523"/>
      <c r="B809" s="523"/>
      <c r="C809" s="536"/>
      <c r="D809" s="336"/>
      <c r="E809" s="336"/>
      <c r="F809" s="337"/>
      <c r="G809" s="336"/>
      <c r="H809" s="336"/>
      <c r="I809" s="523"/>
      <c r="J809" s="335"/>
      <c r="K809" s="336"/>
      <c r="L809" s="336"/>
      <c r="M809" s="336"/>
      <c r="N809" s="336"/>
      <c r="O809" s="523"/>
      <c r="P809" s="523"/>
      <c r="Q809" s="523"/>
      <c r="R809" s="523"/>
      <c r="S809" s="523"/>
      <c r="T809" s="523"/>
      <c r="U809" s="523"/>
      <c r="V809" s="523"/>
      <c r="W809" s="523"/>
      <c r="X809" s="523"/>
      <c r="Y809" s="523"/>
      <c r="Z809" s="523"/>
      <c r="AA809" s="523"/>
      <c r="AB809" s="523"/>
    </row>
    <row r="810" spans="1:28" ht="12.75">
      <c r="A810" s="523"/>
      <c r="B810" s="523"/>
      <c r="C810" s="536"/>
      <c r="D810" s="336"/>
      <c r="E810" s="336"/>
      <c r="F810" s="337"/>
      <c r="G810" s="336"/>
      <c r="H810" s="336"/>
      <c r="I810" s="523"/>
      <c r="J810" s="335"/>
      <c r="K810" s="336"/>
      <c r="L810" s="336"/>
      <c r="M810" s="336"/>
      <c r="N810" s="336"/>
      <c r="O810" s="523"/>
      <c r="P810" s="523"/>
      <c r="Q810" s="523"/>
      <c r="R810" s="523"/>
      <c r="S810" s="523"/>
      <c r="T810" s="523"/>
      <c r="U810" s="523"/>
      <c r="V810" s="523"/>
      <c r="W810" s="523"/>
      <c r="X810" s="523"/>
      <c r="Y810" s="523"/>
      <c r="Z810" s="523"/>
      <c r="AA810" s="523"/>
      <c r="AB810" s="523"/>
    </row>
    <row r="811" spans="1:28" ht="12.75">
      <c r="A811" s="523"/>
      <c r="B811" s="523"/>
      <c r="C811" s="536"/>
      <c r="D811" s="336"/>
      <c r="E811" s="336"/>
      <c r="F811" s="337"/>
      <c r="G811" s="336"/>
      <c r="H811" s="336"/>
      <c r="I811" s="523"/>
      <c r="J811" s="335"/>
      <c r="K811" s="336"/>
      <c r="L811" s="336"/>
      <c r="M811" s="336"/>
      <c r="N811" s="336"/>
      <c r="O811" s="523"/>
      <c r="P811" s="523"/>
      <c r="Q811" s="523"/>
      <c r="R811" s="523"/>
      <c r="S811" s="523"/>
      <c r="T811" s="523"/>
      <c r="U811" s="523"/>
      <c r="V811" s="523"/>
      <c r="W811" s="523"/>
      <c r="X811" s="523"/>
      <c r="Y811" s="523"/>
      <c r="Z811" s="523"/>
      <c r="AA811" s="523"/>
      <c r="AB811" s="523"/>
    </row>
    <row r="812" spans="1:28" ht="12.75">
      <c r="A812" s="523"/>
      <c r="B812" s="523"/>
      <c r="C812" s="536"/>
      <c r="D812" s="336"/>
      <c r="E812" s="336"/>
      <c r="F812" s="337"/>
      <c r="G812" s="336"/>
      <c r="H812" s="336"/>
      <c r="I812" s="523"/>
      <c r="J812" s="335"/>
      <c r="K812" s="336"/>
      <c r="L812" s="336"/>
      <c r="M812" s="336"/>
      <c r="N812" s="336"/>
      <c r="O812" s="523"/>
      <c r="P812" s="523"/>
      <c r="Q812" s="523"/>
      <c r="R812" s="523"/>
      <c r="S812" s="523"/>
      <c r="T812" s="523"/>
      <c r="U812" s="523"/>
      <c r="V812" s="523"/>
      <c r="W812" s="523"/>
      <c r="X812" s="523"/>
      <c r="Y812" s="523"/>
      <c r="Z812" s="523"/>
      <c r="AA812" s="523"/>
      <c r="AB812" s="523"/>
    </row>
    <row r="813" spans="1:28" ht="12.75">
      <c r="A813" s="523"/>
      <c r="B813" s="523"/>
      <c r="C813" s="536"/>
      <c r="D813" s="336"/>
      <c r="E813" s="336"/>
      <c r="F813" s="337"/>
      <c r="G813" s="336"/>
      <c r="H813" s="336"/>
      <c r="I813" s="523"/>
      <c r="J813" s="335"/>
      <c r="K813" s="336"/>
      <c r="L813" s="336"/>
      <c r="M813" s="336"/>
      <c r="N813" s="336"/>
      <c r="O813" s="523"/>
      <c r="P813" s="523"/>
      <c r="Q813" s="523"/>
      <c r="R813" s="523"/>
      <c r="S813" s="523"/>
      <c r="T813" s="523"/>
      <c r="U813" s="523"/>
      <c r="V813" s="523"/>
      <c r="W813" s="523"/>
      <c r="X813" s="523"/>
      <c r="Y813" s="523"/>
      <c r="Z813" s="523"/>
      <c r="AA813" s="523"/>
      <c r="AB813" s="523"/>
    </row>
    <row r="814" spans="1:28" ht="12.75">
      <c r="A814" s="523"/>
      <c r="B814" s="523"/>
      <c r="C814" s="536"/>
      <c r="D814" s="336"/>
      <c r="E814" s="336"/>
      <c r="F814" s="337"/>
      <c r="G814" s="336"/>
      <c r="H814" s="336"/>
      <c r="I814" s="523"/>
      <c r="J814" s="335"/>
      <c r="K814" s="336"/>
      <c r="L814" s="336"/>
      <c r="M814" s="336"/>
      <c r="N814" s="336"/>
      <c r="O814" s="523"/>
      <c r="P814" s="523"/>
      <c r="Q814" s="523"/>
      <c r="R814" s="523"/>
      <c r="S814" s="523"/>
      <c r="T814" s="523"/>
      <c r="U814" s="523"/>
      <c r="V814" s="523"/>
      <c r="W814" s="523"/>
      <c r="X814" s="523"/>
      <c r="Y814" s="523"/>
      <c r="Z814" s="523"/>
      <c r="AA814" s="523"/>
      <c r="AB814" s="523"/>
    </row>
    <row r="815" spans="1:28" ht="12.75">
      <c r="A815" s="523"/>
      <c r="B815" s="523"/>
      <c r="C815" s="536"/>
      <c r="D815" s="336"/>
      <c r="E815" s="336"/>
      <c r="F815" s="337"/>
      <c r="G815" s="336"/>
      <c r="H815" s="336"/>
      <c r="I815" s="523"/>
      <c r="J815" s="335"/>
      <c r="K815" s="336"/>
      <c r="L815" s="336"/>
      <c r="M815" s="336"/>
      <c r="N815" s="336"/>
      <c r="O815" s="523"/>
      <c r="P815" s="523"/>
      <c r="Q815" s="523"/>
      <c r="R815" s="523"/>
      <c r="S815" s="523"/>
      <c r="T815" s="523"/>
      <c r="U815" s="523"/>
      <c r="V815" s="523"/>
      <c r="W815" s="523"/>
      <c r="X815" s="523"/>
      <c r="Y815" s="523"/>
      <c r="Z815" s="523"/>
      <c r="AA815" s="523"/>
      <c r="AB815" s="523"/>
    </row>
    <row r="816" spans="1:28" ht="12.75">
      <c r="A816" s="523"/>
      <c r="B816" s="523"/>
      <c r="C816" s="536"/>
      <c r="D816" s="336"/>
      <c r="E816" s="336"/>
      <c r="F816" s="337"/>
      <c r="G816" s="336"/>
      <c r="H816" s="336"/>
      <c r="I816" s="523"/>
      <c r="J816" s="335"/>
      <c r="K816" s="336"/>
      <c r="L816" s="336"/>
      <c r="M816" s="336"/>
      <c r="N816" s="336"/>
      <c r="O816" s="523"/>
      <c r="P816" s="523"/>
      <c r="Q816" s="523"/>
      <c r="R816" s="523"/>
      <c r="S816" s="523"/>
      <c r="T816" s="523"/>
      <c r="U816" s="523"/>
      <c r="V816" s="523"/>
      <c r="W816" s="523"/>
      <c r="X816" s="523"/>
      <c r="Y816" s="523"/>
      <c r="Z816" s="523"/>
      <c r="AA816" s="523"/>
      <c r="AB816" s="523"/>
    </row>
    <row r="817" spans="1:28" ht="12.75">
      <c r="A817" s="523"/>
      <c r="B817" s="523"/>
      <c r="C817" s="536"/>
      <c r="D817" s="336"/>
      <c r="E817" s="336"/>
      <c r="F817" s="337"/>
      <c r="G817" s="336"/>
      <c r="H817" s="336"/>
      <c r="I817" s="523"/>
      <c r="J817" s="335"/>
      <c r="K817" s="336"/>
      <c r="L817" s="336"/>
      <c r="M817" s="336"/>
      <c r="N817" s="336"/>
      <c r="O817" s="523"/>
      <c r="P817" s="523"/>
      <c r="Q817" s="523"/>
      <c r="R817" s="523"/>
      <c r="S817" s="523"/>
      <c r="T817" s="523"/>
      <c r="U817" s="523"/>
      <c r="V817" s="523"/>
      <c r="W817" s="523"/>
      <c r="X817" s="523"/>
      <c r="Y817" s="523"/>
      <c r="Z817" s="523"/>
      <c r="AA817" s="523"/>
      <c r="AB817" s="523"/>
    </row>
    <row r="818" spans="1:28" ht="12.75">
      <c r="A818" s="523"/>
      <c r="B818" s="523"/>
      <c r="C818" s="536"/>
      <c r="D818" s="336"/>
      <c r="E818" s="336"/>
      <c r="F818" s="337"/>
      <c r="G818" s="336"/>
      <c r="H818" s="336"/>
      <c r="I818" s="523"/>
      <c r="J818" s="335"/>
      <c r="K818" s="336"/>
      <c r="L818" s="336"/>
      <c r="M818" s="336"/>
      <c r="N818" s="336"/>
      <c r="O818" s="523"/>
      <c r="P818" s="523"/>
      <c r="Q818" s="523"/>
      <c r="R818" s="523"/>
      <c r="S818" s="523"/>
      <c r="T818" s="523"/>
      <c r="U818" s="523"/>
      <c r="V818" s="523"/>
      <c r="W818" s="523"/>
      <c r="X818" s="523"/>
      <c r="Y818" s="523"/>
      <c r="Z818" s="523"/>
      <c r="AA818" s="523"/>
      <c r="AB818" s="523"/>
    </row>
    <row r="819" spans="1:28" ht="12.75">
      <c r="A819" s="523"/>
      <c r="B819" s="523"/>
      <c r="C819" s="536"/>
      <c r="D819" s="336"/>
      <c r="E819" s="336"/>
      <c r="F819" s="337"/>
      <c r="G819" s="336"/>
      <c r="H819" s="336"/>
      <c r="I819" s="523"/>
      <c r="J819" s="335"/>
      <c r="K819" s="336"/>
      <c r="L819" s="336"/>
      <c r="M819" s="336"/>
      <c r="N819" s="336"/>
      <c r="O819" s="523"/>
      <c r="P819" s="523"/>
      <c r="Q819" s="523"/>
      <c r="R819" s="523"/>
      <c r="S819" s="523"/>
      <c r="T819" s="523"/>
      <c r="U819" s="523"/>
      <c r="V819" s="523"/>
      <c r="W819" s="523"/>
      <c r="X819" s="523"/>
      <c r="Y819" s="523"/>
      <c r="Z819" s="523"/>
      <c r="AA819" s="523"/>
      <c r="AB819" s="523"/>
    </row>
    <row r="820" spans="1:28" ht="12.75">
      <c r="A820" s="523"/>
      <c r="B820" s="523"/>
      <c r="C820" s="536"/>
      <c r="D820" s="336"/>
      <c r="E820" s="336"/>
      <c r="F820" s="337"/>
      <c r="G820" s="336"/>
      <c r="H820" s="336"/>
      <c r="I820" s="523"/>
      <c r="J820" s="335"/>
      <c r="K820" s="336"/>
      <c r="L820" s="336"/>
      <c r="M820" s="336"/>
      <c r="N820" s="336"/>
      <c r="O820" s="523"/>
      <c r="P820" s="523"/>
      <c r="Q820" s="523"/>
      <c r="R820" s="523"/>
      <c r="S820" s="523"/>
      <c r="T820" s="523"/>
      <c r="U820" s="523"/>
      <c r="V820" s="523"/>
      <c r="W820" s="523"/>
      <c r="X820" s="523"/>
      <c r="Y820" s="523"/>
      <c r="Z820" s="523"/>
      <c r="AA820" s="523"/>
      <c r="AB820" s="523"/>
    </row>
    <row r="821" spans="1:28" ht="12.75">
      <c r="A821" s="523"/>
      <c r="B821" s="523"/>
      <c r="C821" s="536"/>
      <c r="D821" s="336"/>
      <c r="E821" s="336"/>
      <c r="F821" s="337"/>
      <c r="G821" s="336"/>
      <c r="H821" s="336"/>
      <c r="I821" s="523"/>
      <c r="J821" s="335"/>
      <c r="K821" s="336"/>
      <c r="L821" s="336"/>
      <c r="M821" s="336"/>
      <c r="N821" s="336"/>
      <c r="O821" s="523"/>
      <c r="P821" s="523"/>
      <c r="Q821" s="523"/>
      <c r="R821" s="523"/>
      <c r="S821" s="523"/>
      <c r="T821" s="523"/>
      <c r="U821" s="523"/>
      <c r="V821" s="523"/>
      <c r="W821" s="523"/>
      <c r="X821" s="523"/>
      <c r="Y821" s="523"/>
      <c r="Z821" s="523"/>
      <c r="AA821" s="523"/>
      <c r="AB821" s="523"/>
    </row>
    <row r="822" spans="1:28" ht="12.75">
      <c r="A822" s="523"/>
      <c r="B822" s="523"/>
      <c r="C822" s="536"/>
      <c r="D822" s="336"/>
      <c r="E822" s="336"/>
      <c r="F822" s="337"/>
      <c r="G822" s="336"/>
      <c r="H822" s="336"/>
      <c r="I822" s="523"/>
      <c r="J822" s="335"/>
      <c r="K822" s="336"/>
      <c r="L822" s="336"/>
      <c r="M822" s="336"/>
      <c r="N822" s="336"/>
      <c r="O822" s="523"/>
      <c r="P822" s="523"/>
      <c r="Q822" s="523"/>
      <c r="R822" s="523"/>
      <c r="S822" s="523"/>
      <c r="T822" s="523"/>
      <c r="U822" s="523"/>
      <c r="V822" s="523"/>
      <c r="W822" s="523"/>
      <c r="X822" s="523"/>
      <c r="Y822" s="523"/>
      <c r="Z822" s="523"/>
      <c r="AA822" s="523"/>
      <c r="AB822" s="523"/>
    </row>
    <row r="823" spans="1:28" ht="12.75">
      <c r="A823" s="523"/>
      <c r="B823" s="523"/>
      <c r="C823" s="536"/>
      <c r="D823" s="336"/>
      <c r="E823" s="336"/>
      <c r="F823" s="337"/>
      <c r="G823" s="336"/>
      <c r="H823" s="336"/>
      <c r="I823" s="523"/>
      <c r="J823" s="335"/>
      <c r="K823" s="336"/>
      <c r="L823" s="336"/>
      <c r="M823" s="336"/>
      <c r="N823" s="336"/>
      <c r="O823" s="523"/>
      <c r="P823" s="523"/>
      <c r="Q823" s="523"/>
      <c r="R823" s="523"/>
      <c r="S823" s="523"/>
      <c r="T823" s="523"/>
      <c r="U823" s="523"/>
      <c r="V823" s="523"/>
      <c r="W823" s="523"/>
      <c r="X823" s="523"/>
      <c r="Y823" s="523"/>
      <c r="Z823" s="523"/>
      <c r="AA823" s="523"/>
      <c r="AB823" s="523"/>
    </row>
    <row r="824" spans="1:28" ht="12.75">
      <c r="A824" s="523"/>
      <c r="B824" s="523"/>
      <c r="C824" s="536"/>
      <c r="D824" s="336"/>
      <c r="E824" s="336"/>
      <c r="F824" s="337"/>
      <c r="G824" s="336"/>
      <c r="H824" s="336"/>
      <c r="I824" s="523"/>
      <c r="J824" s="335"/>
      <c r="K824" s="336"/>
      <c r="L824" s="336"/>
      <c r="M824" s="336"/>
      <c r="N824" s="336"/>
      <c r="O824" s="523"/>
      <c r="P824" s="523"/>
      <c r="Q824" s="523"/>
      <c r="R824" s="523"/>
      <c r="S824" s="523"/>
      <c r="T824" s="523"/>
      <c r="U824" s="523"/>
      <c r="V824" s="523"/>
      <c r="W824" s="523"/>
      <c r="X824" s="523"/>
      <c r="Y824" s="523"/>
      <c r="Z824" s="523"/>
      <c r="AA824" s="523"/>
      <c r="AB824" s="523"/>
    </row>
    <row r="825" spans="1:28" ht="12.75">
      <c r="A825" s="523"/>
      <c r="B825" s="523"/>
      <c r="C825" s="536"/>
      <c r="D825" s="336"/>
      <c r="E825" s="336"/>
      <c r="F825" s="337"/>
      <c r="G825" s="336"/>
      <c r="H825" s="336"/>
      <c r="I825" s="523"/>
      <c r="J825" s="335"/>
      <c r="K825" s="336"/>
      <c r="L825" s="336"/>
      <c r="M825" s="336"/>
      <c r="N825" s="336"/>
      <c r="O825" s="523"/>
      <c r="P825" s="523"/>
      <c r="Q825" s="523"/>
      <c r="R825" s="523"/>
      <c r="S825" s="523"/>
      <c r="T825" s="523"/>
      <c r="U825" s="523"/>
      <c r="V825" s="523"/>
      <c r="W825" s="523"/>
      <c r="X825" s="523"/>
      <c r="Y825" s="523"/>
      <c r="Z825" s="523"/>
      <c r="AA825" s="523"/>
      <c r="AB825" s="523"/>
    </row>
    <row r="826" spans="1:28" ht="12.75">
      <c r="A826" s="523"/>
      <c r="B826" s="523"/>
      <c r="C826" s="536"/>
      <c r="D826" s="336"/>
      <c r="E826" s="336"/>
      <c r="F826" s="337"/>
      <c r="G826" s="336"/>
      <c r="H826" s="336"/>
      <c r="I826" s="523"/>
      <c r="J826" s="335"/>
      <c r="K826" s="336"/>
      <c r="L826" s="336"/>
      <c r="M826" s="336"/>
      <c r="N826" s="336"/>
      <c r="O826" s="523"/>
      <c r="P826" s="523"/>
      <c r="Q826" s="523"/>
      <c r="R826" s="523"/>
      <c r="S826" s="523"/>
      <c r="T826" s="523"/>
      <c r="U826" s="523"/>
      <c r="V826" s="523"/>
      <c r="W826" s="523"/>
      <c r="X826" s="523"/>
      <c r="Y826" s="523"/>
      <c r="Z826" s="523"/>
      <c r="AA826" s="523"/>
      <c r="AB826" s="523"/>
    </row>
    <row r="827" spans="1:28" ht="12.75">
      <c r="A827" s="523"/>
      <c r="B827" s="523"/>
      <c r="C827" s="536"/>
      <c r="D827" s="336"/>
      <c r="E827" s="336"/>
      <c r="F827" s="337"/>
      <c r="G827" s="336"/>
      <c r="H827" s="336"/>
      <c r="I827" s="523"/>
      <c r="J827" s="335"/>
      <c r="K827" s="336"/>
      <c r="L827" s="336"/>
      <c r="M827" s="336"/>
      <c r="N827" s="336"/>
      <c r="O827" s="523"/>
      <c r="P827" s="523"/>
      <c r="Q827" s="523"/>
      <c r="R827" s="523"/>
      <c r="S827" s="523"/>
      <c r="T827" s="523"/>
      <c r="U827" s="523"/>
      <c r="V827" s="523"/>
      <c r="W827" s="523"/>
      <c r="X827" s="523"/>
      <c r="Y827" s="523"/>
      <c r="Z827" s="523"/>
      <c r="AA827" s="523"/>
      <c r="AB827" s="523"/>
    </row>
    <row r="828" spans="1:28" ht="12.75">
      <c r="A828" s="523"/>
      <c r="B828" s="523"/>
      <c r="C828" s="536"/>
      <c r="D828" s="336"/>
      <c r="E828" s="336"/>
      <c r="F828" s="337"/>
      <c r="G828" s="336"/>
      <c r="H828" s="336"/>
      <c r="I828" s="523"/>
      <c r="J828" s="335"/>
      <c r="K828" s="336"/>
      <c r="L828" s="336"/>
      <c r="M828" s="336"/>
      <c r="N828" s="336"/>
      <c r="O828" s="523"/>
      <c r="P828" s="523"/>
      <c r="Q828" s="523"/>
      <c r="R828" s="523"/>
      <c r="S828" s="523"/>
      <c r="T828" s="523"/>
      <c r="U828" s="523"/>
      <c r="V828" s="523"/>
      <c r="W828" s="523"/>
      <c r="X828" s="523"/>
      <c r="Y828" s="523"/>
      <c r="Z828" s="523"/>
      <c r="AA828" s="523"/>
      <c r="AB828" s="523"/>
    </row>
    <row r="829" spans="1:28" ht="12.75">
      <c r="A829" s="523"/>
      <c r="B829" s="523"/>
      <c r="C829" s="536"/>
      <c r="D829" s="336"/>
      <c r="E829" s="336"/>
      <c r="F829" s="337"/>
      <c r="G829" s="336"/>
      <c r="H829" s="336"/>
      <c r="I829" s="523"/>
      <c r="J829" s="335"/>
      <c r="K829" s="336"/>
      <c r="L829" s="336"/>
      <c r="M829" s="336"/>
      <c r="N829" s="336"/>
      <c r="O829" s="523"/>
      <c r="P829" s="523"/>
      <c r="Q829" s="523"/>
      <c r="R829" s="523"/>
      <c r="S829" s="523"/>
      <c r="T829" s="523"/>
      <c r="U829" s="523"/>
      <c r="V829" s="523"/>
      <c r="W829" s="523"/>
      <c r="X829" s="523"/>
      <c r="Y829" s="523"/>
      <c r="Z829" s="523"/>
      <c r="AA829" s="523"/>
      <c r="AB829" s="523"/>
    </row>
    <row r="830" spans="1:28" ht="12.75">
      <c r="A830" s="523"/>
      <c r="B830" s="523"/>
      <c r="C830" s="536"/>
      <c r="D830" s="336"/>
      <c r="E830" s="336"/>
      <c r="F830" s="337"/>
      <c r="G830" s="336"/>
      <c r="H830" s="336"/>
      <c r="I830" s="523"/>
      <c r="J830" s="335"/>
      <c r="K830" s="336"/>
      <c r="L830" s="336"/>
      <c r="M830" s="336"/>
      <c r="N830" s="336"/>
      <c r="O830" s="523"/>
      <c r="P830" s="523"/>
      <c r="Q830" s="523"/>
      <c r="R830" s="523"/>
      <c r="S830" s="523"/>
      <c r="T830" s="523"/>
      <c r="U830" s="523"/>
      <c r="V830" s="523"/>
      <c r="W830" s="523"/>
      <c r="X830" s="523"/>
      <c r="Y830" s="523"/>
      <c r="Z830" s="523"/>
      <c r="AA830" s="523"/>
      <c r="AB830" s="523"/>
    </row>
    <row r="831" spans="1:28" ht="12.75">
      <c r="A831" s="523"/>
      <c r="B831" s="523"/>
      <c r="C831" s="536"/>
      <c r="D831" s="336"/>
      <c r="E831" s="336"/>
      <c r="F831" s="337"/>
      <c r="G831" s="336"/>
      <c r="H831" s="336"/>
      <c r="I831" s="523"/>
      <c r="J831" s="335"/>
      <c r="K831" s="336"/>
      <c r="L831" s="336"/>
      <c r="M831" s="336"/>
      <c r="N831" s="336"/>
      <c r="O831" s="523"/>
      <c r="P831" s="523"/>
      <c r="Q831" s="523"/>
      <c r="R831" s="523"/>
      <c r="S831" s="523"/>
      <c r="T831" s="523"/>
      <c r="U831" s="523"/>
      <c r="V831" s="523"/>
      <c r="W831" s="523"/>
      <c r="X831" s="523"/>
      <c r="Y831" s="523"/>
      <c r="Z831" s="523"/>
      <c r="AA831" s="523"/>
      <c r="AB831" s="523"/>
    </row>
    <row r="832" spans="1:28" ht="12.75">
      <c r="A832" s="523"/>
      <c r="B832" s="523"/>
      <c r="C832" s="536"/>
      <c r="D832" s="336"/>
      <c r="E832" s="336"/>
      <c r="F832" s="337"/>
      <c r="G832" s="336"/>
      <c r="H832" s="336"/>
      <c r="I832" s="523"/>
      <c r="J832" s="335"/>
      <c r="K832" s="336"/>
      <c r="L832" s="336"/>
      <c r="M832" s="336"/>
      <c r="N832" s="336"/>
      <c r="O832" s="523"/>
      <c r="P832" s="523"/>
      <c r="Q832" s="523"/>
      <c r="R832" s="523"/>
      <c r="S832" s="523"/>
      <c r="T832" s="523"/>
      <c r="U832" s="523"/>
      <c r="V832" s="523"/>
      <c r="W832" s="523"/>
      <c r="X832" s="523"/>
      <c r="Y832" s="523"/>
      <c r="Z832" s="523"/>
      <c r="AA832" s="523"/>
      <c r="AB832" s="523"/>
    </row>
    <row r="833" spans="1:28" ht="12.75">
      <c r="A833" s="523"/>
      <c r="B833" s="523"/>
      <c r="C833" s="536"/>
      <c r="D833" s="336"/>
      <c r="E833" s="336"/>
      <c r="F833" s="337"/>
      <c r="G833" s="336"/>
      <c r="H833" s="336"/>
      <c r="I833" s="523"/>
      <c r="J833" s="335"/>
      <c r="K833" s="336"/>
      <c r="L833" s="336"/>
      <c r="M833" s="336"/>
      <c r="N833" s="336"/>
      <c r="O833" s="523"/>
      <c r="P833" s="523"/>
      <c r="Q833" s="523"/>
      <c r="R833" s="523"/>
      <c r="S833" s="523"/>
      <c r="T833" s="523"/>
      <c r="U833" s="523"/>
      <c r="V833" s="523"/>
      <c r="W833" s="523"/>
      <c r="X833" s="523"/>
      <c r="Y833" s="523"/>
      <c r="Z833" s="523"/>
      <c r="AA833" s="523"/>
      <c r="AB833" s="523"/>
    </row>
    <row r="834" spans="1:28" ht="12.75">
      <c r="A834" s="523"/>
      <c r="B834" s="523"/>
      <c r="C834" s="536"/>
      <c r="D834" s="336"/>
      <c r="E834" s="336"/>
      <c r="F834" s="337"/>
      <c r="G834" s="336"/>
      <c r="H834" s="336"/>
      <c r="I834" s="523"/>
      <c r="J834" s="335"/>
      <c r="K834" s="336"/>
      <c r="L834" s="336"/>
      <c r="M834" s="336"/>
      <c r="N834" s="336"/>
      <c r="O834" s="523"/>
      <c r="P834" s="523"/>
      <c r="Q834" s="523"/>
      <c r="R834" s="523"/>
      <c r="S834" s="523"/>
      <c r="T834" s="523"/>
      <c r="U834" s="523"/>
      <c r="V834" s="523"/>
      <c r="W834" s="523"/>
      <c r="X834" s="523"/>
      <c r="Y834" s="523"/>
      <c r="Z834" s="523"/>
      <c r="AA834" s="523"/>
      <c r="AB834" s="523"/>
    </row>
    <row r="835" spans="1:28" ht="12.75">
      <c r="A835" s="523"/>
      <c r="B835" s="523"/>
      <c r="C835" s="536"/>
      <c r="D835" s="336"/>
      <c r="E835" s="336"/>
      <c r="F835" s="337"/>
      <c r="G835" s="336"/>
      <c r="H835" s="336"/>
      <c r="I835" s="523"/>
      <c r="J835" s="335"/>
      <c r="K835" s="336"/>
      <c r="L835" s="336"/>
      <c r="M835" s="336"/>
      <c r="N835" s="336"/>
      <c r="O835" s="523"/>
      <c r="P835" s="523"/>
      <c r="Q835" s="523"/>
      <c r="R835" s="523"/>
      <c r="S835" s="523"/>
      <c r="T835" s="523"/>
      <c r="U835" s="523"/>
      <c r="V835" s="523"/>
      <c r="W835" s="523"/>
      <c r="X835" s="523"/>
      <c r="Y835" s="523"/>
      <c r="Z835" s="523"/>
      <c r="AA835" s="523"/>
      <c r="AB835" s="523"/>
    </row>
    <row r="836" spans="1:28" ht="12.75">
      <c r="A836" s="523"/>
      <c r="B836" s="523"/>
      <c r="C836" s="536"/>
      <c r="D836" s="336"/>
      <c r="E836" s="336"/>
      <c r="F836" s="337"/>
      <c r="G836" s="336"/>
      <c r="H836" s="336"/>
      <c r="I836" s="523"/>
      <c r="J836" s="335"/>
      <c r="K836" s="336"/>
      <c r="L836" s="336"/>
      <c r="M836" s="336"/>
      <c r="N836" s="336"/>
      <c r="O836" s="523"/>
      <c r="P836" s="523"/>
      <c r="Q836" s="523"/>
      <c r="R836" s="523"/>
      <c r="S836" s="523"/>
      <c r="T836" s="523"/>
      <c r="U836" s="523"/>
      <c r="V836" s="523"/>
      <c r="W836" s="523"/>
      <c r="X836" s="523"/>
      <c r="Y836" s="523"/>
      <c r="Z836" s="523"/>
      <c r="AA836" s="523"/>
      <c r="AB836" s="523"/>
    </row>
    <row r="837" spans="1:28" ht="12.75">
      <c r="A837" s="523"/>
      <c r="B837" s="523"/>
      <c r="C837" s="536"/>
      <c r="D837" s="336"/>
      <c r="E837" s="336"/>
      <c r="F837" s="337"/>
      <c r="G837" s="336"/>
      <c r="H837" s="336"/>
      <c r="I837" s="523"/>
      <c r="J837" s="335"/>
      <c r="K837" s="336"/>
      <c r="L837" s="336"/>
      <c r="M837" s="336"/>
      <c r="N837" s="336"/>
      <c r="O837" s="523"/>
      <c r="P837" s="523"/>
      <c r="Q837" s="523"/>
      <c r="R837" s="523"/>
      <c r="S837" s="523"/>
      <c r="T837" s="523"/>
      <c r="U837" s="523"/>
      <c r="V837" s="523"/>
      <c r="W837" s="523"/>
      <c r="X837" s="523"/>
      <c r="Y837" s="523"/>
      <c r="Z837" s="523"/>
      <c r="AA837" s="523"/>
      <c r="AB837" s="523"/>
    </row>
    <row r="838" spans="1:28" ht="12.75">
      <c r="A838" s="523"/>
      <c r="B838" s="523"/>
      <c r="C838" s="536"/>
      <c r="D838" s="336"/>
      <c r="E838" s="336"/>
      <c r="F838" s="337"/>
      <c r="G838" s="336"/>
      <c r="H838" s="336"/>
      <c r="I838" s="523"/>
      <c r="J838" s="335"/>
      <c r="K838" s="336"/>
      <c r="L838" s="336"/>
      <c r="M838" s="336"/>
      <c r="N838" s="336"/>
      <c r="O838" s="523"/>
      <c r="P838" s="523"/>
      <c r="Q838" s="523"/>
      <c r="R838" s="523"/>
      <c r="S838" s="523"/>
      <c r="T838" s="523"/>
      <c r="U838" s="523"/>
      <c r="V838" s="523"/>
      <c r="W838" s="523"/>
      <c r="X838" s="523"/>
      <c r="Y838" s="523"/>
      <c r="Z838" s="523"/>
      <c r="AA838" s="523"/>
      <c r="AB838" s="523"/>
    </row>
    <row r="839" spans="1:28" ht="12.75">
      <c r="A839" s="523"/>
      <c r="B839" s="523"/>
      <c r="C839" s="536"/>
      <c r="D839" s="336"/>
      <c r="E839" s="336"/>
      <c r="F839" s="337"/>
      <c r="G839" s="336"/>
      <c r="H839" s="336"/>
      <c r="I839" s="523"/>
      <c r="J839" s="335"/>
      <c r="K839" s="336"/>
      <c r="L839" s="336"/>
      <c r="M839" s="336"/>
      <c r="N839" s="336"/>
      <c r="O839" s="523"/>
      <c r="P839" s="523"/>
      <c r="Q839" s="523"/>
      <c r="R839" s="523"/>
      <c r="S839" s="523"/>
      <c r="T839" s="523"/>
      <c r="U839" s="523"/>
      <c r="V839" s="523"/>
      <c r="W839" s="523"/>
      <c r="X839" s="523"/>
      <c r="Y839" s="523"/>
      <c r="Z839" s="523"/>
      <c r="AA839" s="523"/>
      <c r="AB839" s="523"/>
    </row>
    <row r="840" spans="1:28" ht="12.75">
      <c r="A840" s="523"/>
      <c r="B840" s="523"/>
      <c r="C840" s="536"/>
      <c r="D840" s="336"/>
      <c r="E840" s="336"/>
      <c r="F840" s="337"/>
      <c r="G840" s="336"/>
      <c r="H840" s="336"/>
      <c r="I840" s="523"/>
      <c r="J840" s="335"/>
      <c r="K840" s="336"/>
      <c r="L840" s="336"/>
      <c r="M840" s="336"/>
      <c r="N840" s="336"/>
      <c r="O840" s="523"/>
      <c r="P840" s="523"/>
      <c r="Q840" s="523"/>
      <c r="R840" s="523"/>
      <c r="S840" s="523"/>
      <c r="T840" s="523"/>
      <c r="U840" s="523"/>
      <c r="V840" s="523"/>
      <c r="W840" s="523"/>
      <c r="X840" s="523"/>
      <c r="Y840" s="523"/>
      <c r="Z840" s="523"/>
      <c r="AA840" s="523"/>
      <c r="AB840" s="523"/>
    </row>
    <row r="841" spans="1:28" ht="12.75">
      <c r="A841" s="523"/>
      <c r="B841" s="523"/>
      <c r="C841" s="536"/>
      <c r="D841" s="336"/>
      <c r="E841" s="336"/>
      <c r="F841" s="337"/>
      <c r="G841" s="336"/>
      <c r="H841" s="336"/>
      <c r="I841" s="523"/>
      <c r="J841" s="335"/>
      <c r="K841" s="336"/>
      <c r="L841" s="336"/>
      <c r="M841" s="336"/>
      <c r="N841" s="336"/>
      <c r="O841" s="523"/>
      <c r="P841" s="523"/>
      <c r="Q841" s="523"/>
      <c r="R841" s="523"/>
      <c r="S841" s="523"/>
      <c r="T841" s="523"/>
      <c r="U841" s="523"/>
      <c r="V841" s="523"/>
      <c r="W841" s="523"/>
      <c r="X841" s="523"/>
      <c r="Y841" s="523"/>
      <c r="Z841" s="523"/>
      <c r="AA841" s="523"/>
      <c r="AB841" s="523"/>
    </row>
    <row r="842" spans="1:28" ht="12.75">
      <c r="A842" s="523"/>
      <c r="B842" s="523"/>
      <c r="C842" s="536"/>
      <c r="D842" s="336"/>
      <c r="E842" s="336"/>
      <c r="F842" s="337"/>
      <c r="G842" s="336"/>
      <c r="H842" s="336"/>
      <c r="I842" s="523"/>
      <c r="J842" s="335"/>
      <c r="K842" s="336"/>
      <c r="L842" s="336"/>
      <c r="M842" s="336"/>
      <c r="N842" s="336"/>
      <c r="O842" s="523"/>
      <c r="P842" s="523"/>
      <c r="Q842" s="523"/>
      <c r="R842" s="523"/>
      <c r="S842" s="523"/>
      <c r="T842" s="523"/>
      <c r="U842" s="523"/>
      <c r="V842" s="523"/>
      <c r="W842" s="523"/>
      <c r="X842" s="523"/>
      <c r="Y842" s="523"/>
      <c r="Z842" s="523"/>
      <c r="AA842" s="523"/>
      <c r="AB842" s="523"/>
    </row>
    <row r="843" spans="1:28" ht="12.75">
      <c r="A843" s="523"/>
      <c r="B843" s="523"/>
      <c r="C843" s="536"/>
      <c r="D843" s="336"/>
      <c r="E843" s="336"/>
      <c r="F843" s="337"/>
      <c r="G843" s="336"/>
      <c r="H843" s="336"/>
      <c r="I843" s="523"/>
      <c r="J843" s="335"/>
      <c r="K843" s="336"/>
      <c r="L843" s="336"/>
      <c r="M843" s="336"/>
      <c r="N843" s="336"/>
      <c r="O843" s="523"/>
      <c r="P843" s="523"/>
      <c r="Q843" s="523"/>
      <c r="R843" s="523"/>
      <c r="S843" s="523"/>
      <c r="T843" s="523"/>
      <c r="U843" s="523"/>
      <c r="V843" s="523"/>
      <c r="W843" s="523"/>
      <c r="X843" s="523"/>
      <c r="Y843" s="523"/>
      <c r="Z843" s="523"/>
      <c r="AA843" s="523"/>
      <c r="AB843" s="523"/>
    </row>
    <row r="844" spans="1:28" ht="12.75">
      <c r="A844" s="523"/>
      <c r="B844" s="523"/>
      <c r="C844" s="536"/>
      <c r="D844" s="336"/>
      <c r="E844" s="336"/>
      <c r="F844" s="337"/>
      <c r="G844" s="336"/>
      <c r="H844" s="336"/>
      <c r="I844" s="523"/>
      <c r="J844" s="335"/>
      <c r="K844" s="336"/>
      <c r="L844" s="336"/>
      <c r="M844" s="336"/>
      <c r="N844" s="336"/>
      <c r="O844" s="523"/>
      <c r="P844" s="523"/>
      <c r="Q844" s="523"/>
      <c r="R844" s="523"/>
      <c r="S844" s="523"/>
      <c r="T844" s="523"/>
      <c r="U844" s="523"/>
      <c r="V844" s="523"/>
      <c r="W844" s="523"/>
      <c r="X844" s="523"/>
      <c r="Y844" s="523"/>
      <c r="Z844" s="523"/>
      <c r="AA844" s="523"/>
      <c r="AB844" s="523"/>
    </row>
    <row r="845" spans="1:28" ht="12.75">
      <c r="A845" s="523"/>
      <c r="B845" s="523"/>
      <c r="C845" s="536"/>
      <c r="D845" s="336"/>
      <c r="E845" s="336"/>
      <c r="F845" s="337"/>
      <c r="G845" s="336"/>
      <c r="H845" s="336"/>
      <c r="I845" s="523"/>
      <c r="J845" s="335"/>
      <c r="K845" s="336"/>
      <c r="L845" s="336"/>
      <c r="M845" s="336"/>
      <c r="N845" s="336"/>
      <c r="O845" s="523"/>
      <c r="P845" s="523"/>
      <c r="Q845" s="523"/>
      <c r="R845" s="523"/>
      <c r="S845" s="523"/>
      <c r="T845" s="523"/>
      <c r="U845" s="523"/>
      <c r="V845" s="523"/>
      <c r="W845" s="523"/>
      <c r="X845" s="523"/>
      <c r="Y845" s="523"/>
      <c r="Z845" s="523"/>
      <c r="AA845" s="523"/>
      <c r="AB845" s="523"/>
    </row>
    <row r="846" spans="1:28" ht="12.75">
      <c r="A846" s="523"/>
      <c r="B846" s="523"/>
      <c r="C846" s="536"/>
      <c r="D846" s="336"/>
      <c r="E846" s="336"/>
      <c r="F846" s="337"/>
      <c r="G846" s="336"/>
      <c r="H846" s="336"/>
      <c r="I846" s="523"/>
      <c r="J846" s="335"/>
      <c r="K846" s="336"/>
      <c r="L846" s="336"/>
      <c r="M846" s="336"/>
      <c r="N846" s="336"/>
      <c r="O846" s="523"/>
      <c r="P846" s="523"/>
      <c r="Q846" s="523"/>
      <c r="R846" s="523"/>
      <c r="S846" s="523"/>
      <c r="T846" s="523"/>
      <c r="U846" s="523"/>
      <c r="V846" s="523"/>
      <c r="W846" s="523"/>
      <c r="X846" s="523"/>
      <c r="Y846" s="523"/>
      <c r="Z846" s="523"/>
      <c r="AA846" s="523"/>
      <c r="AB846" s="523"/>
    </row>
    <row r="847" spans="1:28" ht="12.75">
      <c r="A847" s="523"/>
      <c r="B847" s="523"/>
      <c r="C847" s="536"/>
      <c r="D847" s="336"/>
      <c r="E847" s="336"/>
      <c r="F847" s="337"/>
      <c r="G847" s="336"/>
      <c r="H847" s="336"/>
      <c r="I847" s="523"/>
      <c r="J847" s="335"/>
      <c r="K847" s="336"/>
      <c r="L847" s="336"/>
      <c r="M847" s="336"/>
      <c r="N847" s="336"/>
      <c r="O847" s="523"/>
      <c r="P847" s="523"/>
      <c r="Q847" s="523"/>
      <c r="R847" s="523"/>
      <c r="S847" s="523"/>
      <c r="T847" s="523"/>
      <c r="U847" s="523"/>
      <c r="V847" s="523"/>
      <c r="W847" s="523"/>
      <c r="X847" s="523"/>
      <c r="Y847" s="523"/>
      <c r="Z847" s="523"/>
      <c r="AA847" s="523"/>
      <c r="AB847" s="523"/>
    </row>
    <row r="848" spans="1:28" ht="12.75">
      <c r="A848" s="523"/>
      <c r="B848" s="523"/>
      <c r="C848" s="536"/>
      <c r="D848" s="336"/>
      <c r="E848" s="336"/>
      <c r="F848" s="337"/>
      <c r="G848" s="336"/>
      <c r="H848" s="336"/>
      <c r="I848" s="523"/>
      <c r="J848" s="335"/>
      <c r="K848" s="336"/>
      <c r="L848" s="336"/>
      <c r="M848" s="336"/>
      <c r="N848" s="336"/>
      <c r="O848" s="523"/>
      <c r="P848" s="523"/>
      <c r="Q848" s="523"/>
      <c r="R848" s="523"/>
      <c r="S848" s="523"/>
      <c r="T848" s="523"/>
      <c r="U848" s="523"/>
      <c r="V848" s="523"/>
      <c r="W848" s="523"/>
      <c r="X848" s="523"/>
      <c r="Y848" s="523"/>
      <c r="Z848" s="523"/>
      <c r="AA848" s="523"/>
      <c r="AB848" s="523"/>
    </row>
    <row r="849" spans="1:28" ht="12.75">
      <c r="A849" s="523"/>
      <c r="B849" s="523"/>
      <c r="C849" s="536"/>
      <c r="D849" s="336"/>
      <c r="E849" s="336"/>
      <c r="F849" s="337"/>
      <c r="G849" s="336"/>
      <c r="H849" s="336"/>
      <c r="I849" s="523"/>
      <c r="J849" s="335"/>
      <c r="K849" s="336"/>
      <c r="L849" s="336"/>
      <c r="M849" s="336"/>
      <c r="N849" s="336"/>
      <c r="O849" s="523"/>
      <c r="P849" s="523"/>
      <c r="Q849" s="523"/>
      <c r="R849" s="523"/>
      <c r="S849" s="523"/>
      <c r="T849" s="523"/>
      <c r="U849" s="523"/>
      <c r="V849" s="523"/>
      <c r="W849" s="523"/>
      <c r="X849" s="523"/>
      <c r="Y849" s="523"/>
      <c r="Z849" s="523"/>
      <c r="AA849" s="523"/>
      <c r="AB849" s="523"/>
    </row>
    <row r="850" spans="1:28" ht="12.75">
      <c r="A850" s="523"/>
      <c r="B850" s="523"/>
      <c r="C850" s="536"/>
      <c r="D850" s="336"/>
      <c r="E850" s="336"/>
      <c r="F850" s="337"/>
      <c r="G850" s="336"/>
      <c r="H850" s="336"/>
      <c r="I850" s="523"/>
      <c r="J850" s="335"/>
      <c r="K850" s="336"/>
      <c r="L850" s="336"/>
      <c r="M850" s="336"/>
      <c r="N850" s="336"/>
      <c r="O850" s="523"/>
      <c r="P850" s="523"/>
      <c r="Q850" s="523"/>
      <c r="R850" s="523"/>
      <c r="S850" s="523"/>
      <c r="T850" s="523"/>
      <c r="U850" s="523"/>
      <c r="V850" s="523"/>
      <c r="W850" s="523"/>
      <c r="X850" s="523"/>
      <c r="Y850" s="523"/>
      <c r="Z850" s="523"/>
      <c r="AA850" s="523"/>
      <c r="AB850" s="523"/>
    </row>
    <row r="851" spans="1:28" ht="12.75">
      <c r="A851" s="523"/>
      <c r="B851" s="523"/>
      <c r="C851" s="536"/>
      <c r="D851" s="336"/>
      <c r="E851" s="336"/>
      <c r="F851" s="337"/>
      <c r="G851" s="336"/>
      <c r="H851" s="336"/>
      <c r="I851" s="523"/>
      <c r="J851" s="335"/>
      <c r="K851" s="336"/>
      <c r="L851" s="336"/>
      <c r="M851" s="336"/>
      <c r="N851" s="336"/>
      <c r="O851" s="523"/>
      <c r="P851" s="523"/>
      <c r="Q851" s="523"/>
      <c r="R851" s="523"/>
      <c r="S851" s="523"/>
      <c r="T851" s="523"/>
      <c r="U851" s="523"/>
      <c r="V851" s="523"/>
      <c r="W851" s="523"/>
      <c r="X851" s="523"/>
      <c r="Y851" s="523"/>
      <c r="Z851" s="523"/>
      <c r="AA851" s="523"/>
      <c r="AB851" s="523"/>
    </row>
    <row r="852" spans="1:28" ht="12.75">
      <c r="A852" s="523"/>
      <c r="B852" s="523"/>
      <c r="C852" s="536"/>
      <c r="D852" s="336"/>
      <c r="E852" s="336"/>
      <c r="F852" s="337"/>
      <c r="G852" s="336"/>
      <c r="H852" s="336"/>
      <c r="I852" s="523"/>
      <c r="J852" s="335"/>
      <c r="K852" s="336"/>
      <c r="L852" s="336"/>
      <c r="M852" s="336"/>
      <c r="N852" s="336"/>
      <c r="O852" s="523"/>
      <c r="P852" s="523"/>
      <c r="Q852" s="523"/>
      <c r="R852" s="523"/>
      <c r="S852" s="523"/>
      <c r="T852" s="523"/>
      <c r="U852" s="523"/>
      <c r="V852" s="523"/>
      <c r="W852" s="523"/>
      <c r="X852" s="523"/>
      <c r="Y852" s="523"/>
      <c r="Z852" s="523"/>
      <c r="AA852" s="523"/>
      <c r="AB852" s="523"/>
    </row>
    <row r="853" spans="1:28" ht="12.75">
      <c r="A853" s="523"/>
      <c r="B853" s="523"/>
      <c r="C853" s="536"/>
      <c r="D853" s="336"/>
      <c r="E853" s="336"/>
      <c r="F853" s="337"/>
      <c r="G853" s="336"/>
      <c r="H853" s="336"/>
      <c r="I853" s="523"/>
      <c r="J853" s="335"/>
      <c r="K853" s="336"/>
      <c r="L853" s="336"/>
      <c r="M853" s="336"/>
      <c r="N853" s="336"/>
      <c r="O853" s="523"/>
      <c r="P853" s="523"/>
      <c r="Q853" s="523"/>
      <c r="R853" s="523"/>
      <c r="S853" s="523"/>
      <c r="T853" s="523"/>
      <c r="U853" s="523"/>
      <c r="V853" s="523"/>
      <c r="W853" s="523"/>
      <c r="X853" s="523"/>
      <c r="Y853" s="523"/>
      <c r="Z853" s="523"/>
      <c r="AA853" s="523"/>
      <c r="AB853" s="523"/>
    </row>
  </sheetData>
  <mergeCells count="4">
    <mergeCell ref="J2:J3"/>
    <mergeCell ref="K2:K3"/>
    <mergeCell ref="L2:N2"/>
    <mergeCell ref="E52:E53"/>
  </mergeCells>
  <dataValidations count="2">
    <dataValidation type="list" allowBlank="1" showErrorMessage="1" sqref="D9" xr:uid="{00000000-0002-0000-1000-000000000000}">
      <formula1>"DEPARTMENT OF PUBLIC WORKS AND HIGHWAYS (DPWH)"</formula1>
    </dataValidation>
    <dataValidation type="list" allowBlank="1" showErrorMessage="1" sqref="H2:H237" xr:uid="{00000000-0002-0000-1000-000001000000}">
      <formula1>"For FBI,Ongoing FPIC/Validation,Ongoing reports preparation/evaluation,For compliance"</formula1>
    </dataValidation>
  </dataValidations>
  <printOptions horizontalCentered="1" gridLines="1"/>
  <pageMargins left="0.7" right="0.7" top="0.75" bottom="0.75" header="0" footer="0"/>
  <pageSetup paperSize="5" fitToHeight="0" pageOrder="overThenDown" orientation="landscape" cellComments="atEnd"/>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F1978"/>
  <sheetViews>
    <sheetView workbookViewId="0">
      <pane ySplit="1" topLeftCell="A2" activePane="bottomLeft" state="frozen"/>
      <selection pane="bottomLeft" activeCell="B3" sqref="B3"/>
    </sheetView>
  </sheetViews>
  <sheetFormatPr defaultColWidth="12.5703125" defaultRowHeight="15" customHeight="1"/>
  <cols>
    <col min="1" max="1" width="5.28515625" customWidth="1"/>
    <col min="2" max="2" width="10" customWidth="1"/>
    <col min="3" max="3" width="21.42578125" customWidth="1"/>
    <col min="4" max="4" width="44.28515625" customWidth="1"/>
    <col min="5" max="5" width="38.85546875" customWidth="1"/>
    <col min="6" max="6" width="32.7109375" customWidth="1"/>
  </cols>
  <sheetData>
    <row r="1" spans="1:6" ht="36" customHeight="1">
      <c r="A1" s="353"/>
      <c r="B1" s="353" t="s">
        <v>17</v>
      </c>
      <c r="C1" s="537" t="s">
        <v>40</v>
      </c>
      <c r="D1" s="353" t="s">
        <v>41</v>
      </c>
      <c r="E1" s="353" t="s">
        <v>42</v>
      </c>
      <c r="F1" s="353" t="s">
        <v>44</v>
      </c>
    </row>
    <row r="2" spans="1:6" ht="24.75" customHeight="1">
      <c r="A2" s="538" t="s">
        <v>9531</v>
      </c>
      <c r="B2" s="539"/>
      <c r="C2" s="540"/>
      <c r="D2" s="541"/>
      <c r="E2" s="542"/>
      <c r="F2" s="542"/>
    </row>
    <row r="3" spans="1:6" ht="15.75" customHeight="1">
      <c r="A3" s="543" t="s">
        <v>362</v>
      </c>
      <c r="B3" s="544" t="s">
        <v>4</v>
      </c>
      <c r="C3" s="545">
        <v>43180</v>
      </c>
      <c r="D3" s="546" t="s">
        <v>9532</v>
      </c>
      <c r="E3" s="547" t="s">
        <v>9533</v>
      </c>
      <c r="F3" s="547" t="s">
        <v>9534</v>
      </c>
    </row>
    <row r="4" spans="1:6" ht="15.75" customHeight="1">
      <c r="A4" s="543"/>
      <c r="B4" s="544"/>
      <c r="C4" s="545"/>
      <c r="D4" s="546"/>
      <c r="E4" s="547"/>
      <c r="F4" s="547"/>
    </row>
    <row r="5" spans="1:6" ht="15.75" customHeight="1">
      <c r="A5" s="543"/>
      <c r="B5" s="544"/>
      <c r="C5" s="545"/>
      <c r="D5" s="546"/>
      <c r="E5" s="547"/>
      <c r="F5" s="547"/>
    </row>
    <row r="6" spans="1:6" ht="15.75" customHeight="1">
      <c r="A6" s="543"/>
      <c r="B6" s="544"/>
      <c r="C6" s="545"/>
      <c r="D6" s="546"/>
      <c r="E6" s="547"/>
      <c r="F6" s="547"/>
    </row>
    <row r="7" spans="1:6" ht="15.75" customHeight="1">
      <c r="A7" s="543"/>
      <c r="B7" s="544"/>
      <c r="C7" s="545"/>
      <c r="D7" s="546"/>
      <c r="E7" s="547"/>
      <c r="F7" s="547"/>
    </row>
    <row r="8" spans="1:6" ht="24.75" customHeight="1">
      <c r="A8" s="538" t="s">
        <v>9535</v>
      </c>
      <c r="B8" s="539"/>
      <c r="C8" s="540"/>
      <c r="D8" s="541"/>
      <c r="E8" s="542"/>
      <c r="F8" s="542"/>
    </row>
    <row r="9" spans="1:6" ht="15.75" customHeight="1">
      <c r="A9" s="548" t="s">
        <v>362</v>
      </c>
      <c r="B9" s="549" t="s">
        <v>7</v>
      </c>
      <c r="C9" s="550">
        <v>37244</v>
      </c>
      <c r="D9" s="297" t="s">
        <v>9536</v>
      </c>
      <c r="E9" s="431" t="s">
        <v>1167</v>
      </c>
      <c r="F9" s="431" t="s">
        <v>9537</v>
      </c>
    </row>
    <row r="10" spans="1:6" ht="15.75" customHeight="1">
      <c r="A10" s="548">
        <f>A9+1</f>
        <v>2</v>
      </c>
      <c r="B10" s="549" t="s">
        <v>7</v>
      </c>
      <c r="C10" s="551">
        <v>36956</v>
      </c>
      <c r="D10" s="552" t="s">
        <v>9538</v>
      </c>
      <c r="E10" s="547" t="s">
        <v>25</v>
      </c>
      <c r="F10" s="547" t="s">
        <v>9539</v>
      </c>
    </row>
    <row r="11" spans="1:6" ht="15.75" customHeight="1">
      <c r="A11" s="548"/>
      <c r="B11" s="549"/>
      <c r="C11" s="551"/>
      <c r="D11" s="552"/>
      <c r="E11" s="547"/>
      <c r="F11" s="547"/>
    </row>
    <row r="12" spans="1:6" ht="15.75" customHeight="1">
      <c r="A12" s="548"/>
      <c r="B12" s="549"/>
      <c r="C12" s="551"/>
      <c r="D12" s="552"/>
      <c r="E12" s="547"/>
      <c r="F12" s="547"/>
    </row>
    <row r="13" spans="1:6" ht="15.75" customHeight="1">
      <c r="A13" s="548"/>
      <c r="B13" s="549"/>
      <c r="C13" s="551"/>
      <c r="D13" s="552"/>
      <c r="E13" s="547"/>
      <c r="F13" s="547"/>
    </row>
    <row r="14" spans="1:6" ht="15.75" customHeight="1">
      <c r="A14" s="548"/>
      <c r="B14" s="549"/>
      <c r="C14" s="551"/>
      <c r="D14" s="552"/>
      <c r="E14" s="547"/>
      <c r="F14" s="547"/>
    </row>
    <row r="15" spans="1:6" ht="15.75" customHeight="1">
      <c r="A15" s="553" t="s">
        <v>9540</v>
      </c>
      <c r="B15" s="554"/>
      <c r="C15" s="555"/>
      <c r="D15" s="540"/>
      <c r="E15" s="542"/>
      <c r="F15" s="542"/>
    </row>
    <row r="16" spans="1:6" ht="15.75" customHeight="1">
      <c r="A16" s="548" t="s">
        <v>362</v>
      </c>
      <c r="B16" s="549" t="s">
        <v>7</v>
      </c>
      <c r="C16" s="551">
        <v>37308</v>
      </c>
      <c r="D16" s="552" t="s">
        <v>9541</v>
      </c>
      <c r="E16" s="547" t="s">
        <v>1855</v>
      </c>
      <c r="F16" s="547" t="s">
        <v>1570</v>
      </c>
    </row>
    <row r="17" spans="1:6" ht="15.75" customHeight="1">
      <c r="A17" s="548">
        <f t="shared" ref="A17:A18" si="0">A16+1</f>
        <v>2</v>
      </c>
      <c r="B17" s="549" t="s">
        <v>7</v>
      </c>
      <c r="C17" s="551">
        <v>37389</v>
      </c>
      <c r="D17" s="546" t="s">
        <v>9542</v>
      </c>
      <c r="E17" s="547" t="s">
        <v>9543</v>
      </c>
      <c r="F17" s="547" t="s">
        <v>9544</v>
      </c>
    </row>
    <row r="18" spans="1:6" ht="15.75" customHeight="1">
      <c r="A18" s="548">
        <f t="shared" si="0"/>
        <v>3</v>
      </c>
      <c r="B18" s="549" t="s">
        <v>7</v>
      </c>
      <c r="C18" s="551">
        <v>37445</v>
      </c>
      <c r="D18" s="546" t="s">
        <v>9545</v>
      </c>
      <c r="E18" s="547" t="s">
        <v>1248</v>
      </c>
      <c r="F18" s="547" t="s">
        <v>1570</v>
      </c>
    </row>
    <row r="19" spans="1:6" ht="12.75">
      <c r="A19" s="556"/>
      <c r="B19" s="556"/>
      <c r="C19" s="557"/>
      <c r="D19" s="557"/>
      <c r="E19" s="558"/>
      <c r="F19" s="558"/>
    </row>
    <row r="20" spans="1:6" ht="12.75">
      <c r="A20" s="556"/>
      <c r="B20" s="556"/>
      <c r="C20" s="557"/>
      <c r="D20" s="557"/>
      <c r="E20" s="558"/>
      <c r="F20" s="558"/>
    </row>
    <row r="21" spans="1:6" ht="12.75">
      <c r="A21" s="556"/>
      <c r="B21" s="556"/>
      <c r="C21" s="557"/>
      <c r="D21" s="557"/>
      <c r="E21" s="558"/>
      <c r="F21" s="558"/>
    </row>
    <row r="22" spans="1:6" ht="12.75">
      <c r="A22" s="556"/>
      <c r="B22" s="556"/>
      <c r="C22" s="557"/>
      <c r="D22" s="557"/>
      <c r="E22" s="558"/>
      <c r="F22" s="558"/>
    </row>
    <row r="23" spans="1:6" ht="12.75">
      <c r="A23" s="559">
        <v>2003</v>
      </c>
      <c r="B23" s="560"/>
      <c r="C23" s="561"/>
      <c r="D23" s="561"/>
      <c r="E23" s="562"/>
      <c r="F23" s="562"/>
    </row>
    <row r="24" spans="1:6" ht="15.75" customHeight="1">
      <c r="A24" s="563" t="s">
        <v>362</v>
      </c>
      <c r="B24" s="360" t="s">
        <v>7</v>
      </c>
      <c r="C24" s="551">
        <v>37927</v>
      </c>
      <c r="D24" s="552" t="s">
        <v>1879</v>
      </c>
      <c r="E24" s="547" t="s">
        <v>1880</v>
      </c>
      <c r="F24" s="547" t="s">
        <v>1881</v>
      </c>
    </row>
    <row r="25" spans="1:6" ht="12.75">
      <c r="A25" s="556"/>
      <c r="B25" s="556"/>
      <c r="C25" s="557"/>
      <c r="D25" s="557"/>
      <c r="E25" s="564"/>
      <c r="F25" s="564"/>
    </row>
    <row r="26" spans="1:6" ht="12.75">
      <c r="A26" s="556"/>
      <c r="B26" s="556"/>
      <c r="C26" s="557"/>
      <c r="D26" s="557"/>
      <c r="E26" s="564"/>
      <c r="F26" s="564"/>
    </row>
    <row r="27" spans="1:6" ht="12.75">
      <c r="A27" s="556"/>
      <c r="B27" s="556"/>
      <c r="C27" s="557"/>
      <c r="D27" s="557"/>
      <c r="E27" s="564"/>
      <c r="F27" s="564"/>
    </row>
    <row r="28" spans="1:6" ht="12.75">
      <c r="A28" s="556"/>
      <c r="B28" s="556"/>
      <c r="C28" s="557"/>
      <c r="D28" s="557"/>
      <c r="E28" s="564"/>
      <c r="F28" s="564"/>
    </row>
    <row r="29" spans="1:6" ht="24.75" customHeight="1">
      <c r="A29" s="538" t="s">
        <v>9546</v>
      </c>
      <c r="B29" s="539"/>
      <c r="C29" s="540"/>
      <c r="D29" s="541"/>
      <c r="E29" s="542"/>
      <c r="F29" s="542"/>
    </row>
    <row r="30" spans="1:6" ht="29.25" customHeight="1">
      <c r="A30" s="548" t="s">
        <v>362</v>
      </c>
      <c r="B30" s="549" t="s">
        <v>7</v>
      </c>
      <c r="C30" s="565">
        <v>38756</v>
      </c>
      <c r="D30" s="297" t="s">
        <v>9547</v>
      </c>
      <c r="E30" s="431" t="s">
        <v>9548</v>
      </c>
      <c r="F30" s="431" t="s">
        <v>9549</v>
      </c>
    </row>
    <row r="31" spans="1:6" ht="15.75" customHeight="1">
      <c r="A31" s="548">
        <f>A30+1</f>
        <v>2</v>
      </c>
      <c r="B31" s="549" t="s">
        <v>7</v>
      </c>
      <c r="C31" s="551">
        <v>38756</v>
      </c>
      <c r="D31" s="546" t="s">
        <v>9550</v>
      </c>
      <c r="E31" s="547" t="s">
        <v>9551</v>
      </c>
      <c r="F31" s="547" t="s">
        <v>9552</v>
      </c>
    </row>
    <row r="32" spans="1:6" ht="12.75">
      <c r="A32" s="556"/>
      <c r="B32" s="556"/>
      <c r="C32" s="557"/>
      <c r="D32" s="557"/>
      <c r="E32" s="564"/>
      <c r="F32" s="564"/>
    </row>
    <row r="33" spans="1:6" ht="12.75">
      <c r="A33" s="556"/>
      <c r="B33" s="556"/>
      <c r="C33" s="557"/>
      <c r="D33" s="557"/>
      <c r="E33" s="564"/>
      <c r="F33" s="564"/>
    </row>
    <row r="34" spans="1:6" ht="12.75">
      <c r="A34" s="556"/>
      <c r="B34" s="556"/>
      <c r="C34" s="557"/>
      <c r="D34" s="557"/>
      <c r="E34" s="564"/>
      <c r="F34" s="564"/>
    </row>
    <row r="35" spans="1:6" ht="15.75" customHeight="1">
      <c r="A35" s="553" t="s">
        <v>9553</v>
      </c>
      <c r="B35" s="554"/>
      <c r="C35" s="555"/>
      <c r="D35" s="541"/>
      <c r="E35" s="542"/>
      <c r="F35" s="542"/>
    </row>
    <row r="36" spans="1:6" ht="15.75" customHeight="1">
      <c r="A36" s="566" t="s">
        <v>362</v>
      </c>
      <c r="B36" s="567" t="s">
        <v>9</v>
      </c>
      <c r="C36" s="385">
        <v>2007</v>
      </c>
      <c r="D36" s="552" t="s">
        <v>2099</v>
      </c>
      <c r="E36" s="546" t="s">
        <v>2100</v>
      </c>
      <c r="F36" s="546" t="s">
        <v>2102</v>
      </c>
    </row>
    <row r="37" spans="1:6" ht="15.75" customHeight="1">
      <c r="A37" s="563">
        <f t="shared" ref="A37:A39" si="1">A36+1</f>
        <v>2</v>
      </c>
      <c r="B37" s="360" t="s">
        <v>11</v>
      </c>
      <c r="C37" s="297">
        <v>2007</v>
      </c>
      <c r="D37" s="546" t="s">
        <v>2974</v>
      </c>
      <c r="E37" s="547" t="s">
        <v>2975</v>
      </c>
      <c r="F37" s="547" t="s">
        <v>2976</v>
      </c>
    </row>
    <row r="38" spans="1:6" ht="63.75">
      <c r="A38" s="563">
        <f t="shared" si="1"/>
        <v>3</v>
      </c>
      <c r="B38" s="568">
        <v>11</v>
      </c>
      <c r="C38" s="557">
        <v>2007</v>
      </c>
      <c r="D38" s="569" t="s">
        <v>3101</v>
      </c>
      <c r="E38" s="570" t="s">
        <v>3102</v>
      </c>
      <c r="F38" s="570" t="s">
        <v>3103</v>
      </c>
    </row>
    <row r="39" spans="1:6" ht="25.5">
      <c r="A39" s="563">
        <f t="shared" si="1"/>
        <v>4</v>
      </c>
      <c r="B39" s="568">
        <v>11</v>
      </c>
      <c r="C39" s="557">
        <v>2007</v>
      </c>
      <c r="D39" s="569" t="s">
        <v>3092</v>
      </c>
      <c r="E39" s="570" t="s">
        <v>3093</v>
      </c>
      <c r="F39" s="570" t="s">
        <v>3094</v>
      </c>
    </row>
    <row r="40" spans="1:6" ht="12.75">
      <c r="A40" s="556"/>
      <c r="B40" s="556"/>
      <c r="C40" s="557"/>
      <c r="D40" s="557"/>
      <c r="E40" s="564"/>
      <c r="F40" s="564"/>
    </row>
    <row r="41" spans="1:6" ht="12.75">
      <c r="A41" s="556"/>
      <c r="B41" s="556"/>
      <c r="C41" s="557"/>
      <c r="D41" s="557"/>
      <c r="E41" s="564"/>
      <c r="F41" s="564"/>
    </row>
    <row r="42" spans="1:6" ht="12.75">
      <c r="A42" s="556"/>
      <c r="B42" s="556"/>
      <c r="C42" s="557"/>
      <c r="D42" s="557"/>
      <c r="E42" s="564"/>
      <c r="F42" s="564"/>
    </row>
    <row r="43" spans="1:6" ht="12.75">
      <c r="A43" s="556"/>
      <c r="B43" s="556"/>
      <c r="C43" s="557"/>
      <c r="D43" s="557"/>
      <c r="E43" s="564"/>
      <c r="F43" s="564"/>
    </row>
    <row r="44" spans="1:6" ht="15.75" customHeight="1">
      <c r="A44" s="553" t="s">
        <v>9554</v>
      </c>
      <c r="B44" s="554"/>
      <c r="C44" s="555"/>
      <c r="D44" s="541"/>
      <c r="E44" s="542"/>
      <c r="F44" s="542"/>
    </row>
    <row r="45" spans="1:6" ht="15.75" customHeight="1">
      <c r="A45" s="548" t="s">
        <v>362</v>
      </c>
      <c r="B45" s="549" t="s">
        <v>7</v>
      </c>
      <c r="C45" s="551">
        <v>39574</v>
      </c>
      <c r="D45" s="546" t="s">
        <v>9555</v>
      </c>
      <c r="E45" s="547" t="s">
        <v>9556</v>
      </c>
      <c r="F45" s="547" t="s">
        <v>1602</v>
      </c>
    </row>
    <row r="46" spans="1:6" ht="25.5">
      <c r="A46" s="571">
        <f t="shared" ref="A46:A47" si="2">A45+1</f>
        <v>2</v>
      </c>
      <c r="B46" s="426" t="s">
        <v>13</v>
      </c>
      <c r="C46" s="297">
        <v>2008</v>
      </c>
      <c r="D46" s="546" t="s">
        <v>8571</v>
      </c>
      <c r="E46" s="547" t="s">
        <v>34</v>
      </c>
      <c r="F46" s="547" t="s">
        <v>8572</v>
      </c>
    </row>
    <row r="47" spans="1:6" ht="25.5">
      <c r="A47" s="571">
        <f t="shared" si="2"/>
        <v>3</v>
      </c>
      <c r="B47" s="426" t="s">
        <v>13</v>
      </c>
      <c r="C47" s="297">
        <v>2008</v>
      </c>
      <c r="D47" s="546" t="s">
        <v>8574</v>
      </c>
      <c r="E47" s="547" t="s">
        <v>8575</v>
      </c>
      <c r="F47" s="547" t="s">
        <v>8576</v>
      </c>
    </row>
    <row r="48" spans="1:6" ht="12.75">
      <c r="A48" s="556"/>
      <c r="B48" s="556"/>
      <c r="C48" s="557"/>
      <c r="D48" s="557"/>
      <c r="E48" s="564"/>
      <c r="F48" s="564"/>
    </row>
    <row r="49" spans="1:6" ht="12.75">
      <c r="A49" s="556"/>
      <c r="B49" s="556"/>
      <c r="C49" s="557"/>
      <c r="D49" s="557"/>
      <c r="E49" s="564"/>
      <c r="F49" s="564"/>
    </row>
    <row r="50" spans="1:6" ht="12.75">
      <c r="A50" s="556"/>
      <c r="B50" s="556"/>
      <c r="C50" s="557"/>
      <c r="D50" s="557"/>
      <c r="E50" s="564"/>
      <c r="F50" s="564"/>
    </row>
    <row r="51" spans="1:6" ht="12.75">
      <c r="A51" s="556"/>
      <c r="B51" s="556"/>
      <c r="C51" s="557"/>
      <c r="D51" s="557"/>
      <c r="E51" s="564"/>
      <c r="F51" s="564"/>
    </row>
    <row r="52" spans="1:6" ht="24.75" customHeight="1">
      <c r="A52" s="538" t="s">
        <v>9557</v>
      </c>
      <c r="B52" s="539"/>
      <c r="C52" s="540"/>
      <c r="D52" s="541"/>
      <c r="E52" s="542"/>
      <c r="F52" s="542"/>
    </row>
    <row r="53" spans="1:6" ht="16.5" customHeight="1">
      <c r="A53" s="572" t="s">
        <v>362</v>
      </c>
      <c r="B53" s="573" t="s">
        <v>2</v>
      </c>
      <c r="C53" s="427">
        <v>2009</v>
      </c>
      <c r="D53" s="297" t="s">
        <v>9558</v>
      </c>
      <c r="E53" s="431" t="s">
        <v>9559</v>
      </c>
      <c r="F53" s="431" t="s">
        <v>262</v>
      </c>
    </row>
    <row r="54" spans="1:6" ht="15.75" customHeight="1">
      <c r="A54" s="548">
        <f t="shared" ref="A54:A57" si="3">A53+1</f>
        <v>2</v>
      </c>
      <c r="B54" s="549" t="s">
        <v>7</v>
      </c>
      <c r="C54" s="550">
        <v>39955</v>
      </c>
      <c r="D54" s="297" t="s">
        <v>9560</v>
      </c>
      <c r="E54" s="431" t="s">
        <v>1347</v>
      </c>
      <c r="F54" s="431" t="s">
        <v>9561</v>
      </c>
    </row>
    <row r="55" spans="1:6" ht="15.75" customHeight="1">
      <c r="A55" s="548">
        <f t="shared" si="3"/>
        <v>3</v>
      </c>
      <c r="B55" s="549" t="s">
        <v>7</v>
      </c>
      <c r="C55" s="550">
        <v>39955</v>
      </c>
      <c r="D55" s="297" t="s">
        <v>9562</v>
      </c>
      <c r="E55" s="431" t="s">
        <v>1347</v>
      </c>
      <c r="F55" s="431" t="s">
        <v>9563</v>
      </c>
    </row>
    <row r="56" spans="1:6" ht="15.75" customHeight="1">
      <c r="A56" s="548">
        <f t="shared" si="3"/>
        <v>4</v>
      </c>
      <c r="B56" s="549" t="s">
        <v>7</v>
      </c>
      <c r="C56" s="550">
        <v>40134</v>
      </c>
      <c r="D56" s="297" t="s">
        <v>9564</v>
      </c>
      <c r="E56" s="431" t="s">
        <v>9565</v>
      </c>
      <c r="F56" s="431" t="s">
        <v>9566</v>
      </c>
    </row>
    <row r="57" spans="1:6" ht="15.75" customHeight="1">
      <c r="A57" s="548">
        <f t="shared" si="3"/>
        <v>5</v>
      </c>
      <c r="B57" s="567" t="s">
        <v>9</v>
      </c>
      <c r="C57" s="385">
        <v>2009</v>
      </c>
      <c r="D57" s="552" t="s">
        <v>2105</v>
      </c>
      <c r="E57" s="546" t="s">
        <v>2106</v>
      </c>
      <c r="F57" s="546" t="s">
        <v>2102</v>
      </c>
    </row>
    <row r="58" spans="1:6" ht="12.75">
      <c r="A58" s="556"/>
      <c r="B58" s="556"/>
      <c r="C58" s="557"/>
      <c r="D58" s="557"/>
      <c r="E58" s="564"/>
      <c r="F58" s="564"/>
    </row>
    <row r="59" spans="1:6" ht="12.75">
      <c r="A59" s="556"/>
      <c r="B59" s="556"/>
      <c r="C59" s="557"/>
      <c r="D59" s="557"/>
      <c r="E59" s="564"/>
      <c r="F59" s="564"/>
    </row>
    <row r="60" spans="1:6" ht="12.75">
      <c r="A60" s="556"/>
      <c r="B60" s="556"/>
      <c r="C60" s="557"/>
      <c r="D60" s="557"/>
      <c r="E60" s="564"/>
      <c r="F60" s="564"/>
    </row>
    <row r="61" spans="1:6" ht="12.75">
      <c r="A61" s="556"/>
      <c r="B61" s="556"/>
      <c r="C61" s="557"/>
      <c r="D61" s="557"/>
      <c r="E61" s="564"/>
      <c r="F61" s="564"/>
    </row>
    <row r="62" spans="1:6" ht="24.75" customHeight="1">
      <c r="A62" s="538" t="s">
        <v>50</v>
      </c>
      <c r="B62" s="539"/>
      <c r="C62" s="574"/>
      <c r="D62" s="541"/>
      <c r="E62" s="542"/>
      <c r="F62" s="542"/>
    </row>
    <row r="63" spans="1:6" ht="12.75">
      <c r="A63" s="572" t="s">
        <v>362</v>
      </c>
      <c r="B63" s="573" t="s">
        <v>2</v>
      </c>
      <c r="C63" s="575">
        <v>2010</v>
      </c>
      <c r="D63" s="576" t="s">
        <v>51</v>
      </c>
      <c r="E63" s="363" t="s">
        <v>52</v>
      </c>
      <c r="F63" s="363" t="s">
        <v>54</v>
      </c>
    </row>
    <row r="64" spans="1:6" ht="21" customHeight="1">
      <c r="A64" s="577">
        <f t="shared" ref="A64:A76" si="4">A63+1</f>
        <v>2</v>
      </c>
      <c r="B64" s="578" t="s">
        <v>3</v>
      </c>
      <c r="C64" s="579">
        <v>2010</v>
      </c>
      <c r="D64" s="580" t="s">
        <v>363</v>
      </c>
      <c r="E64" s="581" t="s">
        <v>364</v>
      </c>
      <c r="F64" s="581"/>
    </row>
    <row r="65" spans="1:6" ht="21.75" customHeight="1">
      <c r="A65" s="577">
        <f t="shared" si="4"/>
        <v>3</v>
      </c>
      <c r="B65" s="578" t="s">
        <v>3</v>
      </c>
      <c r="C65" s="579">
        <v>2010</v>
      </c>
      <c r="D65" s="580" t="s">
        <v>366</v>
      </c>
      <c r="E65" s="581" t="s">
        <v>367</v>
      </c>
      <c r="F65" s="581" t="s">
        <v>368</v>
      </c>
    </row>
    <row r="66" spans="1:6" ht="31.5" customHeight="1">
      <c r="A66" s="577">
        <f t="shared" si="4"/>
        <v>4</v>
      </c>
      <c r="B66" s="578" t="s">
        <v>3</v>
      </c>
      <c r="C66" s="579">
        <v>2010</v>
      </c>
      <c r="D66" s="580" t="s">
        <v>370</v>
      </c>
      <c r="E66" s="581" t="s">
        <v>371</v>
      </c>
      <c r="F66" s="581" t="s">
        <v>372</v>
      </c>
    </row>
    <row r="67" spans="1:6" ht="15.75" customHeight="1">
      <c r="A67" s="572">
        <f t="shared" si="4"/>
        <v>5</v>
      </c>
      <c r="B67" s="549" t="s">
        <v>7</v>
      </c>
      <c r="C67" s="565">
        <v>40445</v>
      </c>
      <c r="D67" s="297" t="s">
        <v>9567</v>
      </c>
      <c r="E67" s="431" t="s">
        <v>9568</v>
      </c>
      <c r="F67" s="431" t="s">
        <v>9569</v>
      </c>
    </row>
    <row r="68" spans="1:6" ht="15.75" customHeight="1">
      <c r="A68" s="572">
        <f t="shared" si="4"/>
        <v>6</v>
      </c>
      <c r="B68" s="549" t="s">
        <v>7</v>
      </c>
      <c r="C68" s="550">
        <v>40319</v>
      </c>
      <c r="D68" s="297" t="s">
        <v>9570</v>
      </c>
      <c r="E68" s="431" t="s">
        <v>9571</v>
      </c>
      <c r="F68" s="431" t="s">
        <v>9572</v>
      </c>
    </row>
    <row r="69" spans="1:6" ht="15.75" customHeight="1">
      <c r="A69" s="572">
        <f t="shared" si="4"/>
        <v>7</v>
      </c>
      <c r="B69" s="549" t="s">
        <v>7</v>
      </c>
      <c r="C69" s="550">
        <v>40336</v>
      </c>
      <c r="D69" s="297" t="s">
        <v>9573</v>
      </c>
      <c r="E69" s="431" t="s">
        <v>1559</v>
      </c>
      <c r="F69" s="431" t="s">
        <v>9574</v>
      </c>
    </row>
    <row r="70" spans="1:6" ht="15.75" customHeight="1">
      <c r="A70" s="572">
        <f t="shared" si="4"/>
        <v>8</v>
      </c>
      <c r="B70" s="360" t="s">
        <v>11</v>
      </c>
      <c r="C70" s="297">
        <v>2010</v>
      </c>
      <c r="D70" s="546" t="s">
        <v>2945</v>
      </c>
      <c r="E70" s="547" t="s">
        <v>2946</v>
      </c>
      <c r="F70" s="547" t="s">
        <v>2947</v>
      </c>
    </row>
    <row r="71" spans="1:6" ht="15.75" customHeight="1">
      <c r="A71" s="572">
        <f t="shared" si="4"/>
        <v>9</v>
      </c>
      <c r="B71" s="360" t="s">
        <v>11</v>
      </c>
      <c r="C71" s="297">
        <v>2010</v>
      </c>
      <c r="D71" s="546" t="s">
        <v>2948</v>
      </c>
      <c r="E71" s="547" t="s">
        <v>2949</v>
      </c>
      <c r="F71" s="547" t="s">
        <v>2950</v>
      </c>
    </row>
    <row r="72" spans="1:6" ht="15.75" customHeight="1">
      <c r="A72" s="572">
        <f t="shared" si="4"/>
        <v>10</v>
      </c>
      <c r="B72" s="360" t="s">
        <v>11</v>
      </c>
      <c r="C72" s="297">
        <v>2010</v>
      </c>
      <c r="D72" s="546" t="s">
        <v>2952</v>
      </c>
      <c r="E72" s="547" t="s">
        <v>2953</v>
      </c>
      <c r="F72" s="547" t="s">
        <v>2954</v>
      </c>
    </row>
    <row r="73" spans="1:6" ht="15.75" customHeight="1">
      <c r="A73" s="572">
        <f t="shared" si="4"/>
        <v>11</v>
      </c>
      <c r="B73" s="360" t="s">
        <v>11</v>
      </c>
      <c r="C73" s="297">
        <v>2010</v>
      </c>
      <c r="D73" s="546" t="s">
        <v>2960</v>
      </c>
      <c r="E73" s="547" t="s">
        <v>2961</v>
      </c>
      <c r="F73" s="547" t="s">
        <v>2962</v>
      </c>
    </row>
    <row r="74" spans="1:6" ht="25.5">
      <c r="A74" s="572">
        <f t="shared" si="4"/>
        <v>12</v>
      </c>
      <c r="B74" s="568">
        <v>11</v>
      </c>
      <c r="C74" s="557">
        <v>2010</v>
      </c>
      <c r="D74" s="569" t="s">
        <v>3097</v>
      </c>
      <c r="E74" s="570" t="s">
        <v>3098</v>
      </c>
      <c r="F74" s="570" t="s">
        <v>3099</v>
      </c>
    </row>
    <row r="75" spans="1:6" ht="38.25">
      <c r="A75" s="572">
        <f t="shared" si="4"/>
        <v>13</v>
      </c>
      <c r="B75" s="568">
        <v>11</v>
      </c>
      <c r="C75" s="557">
        <v>2010</v>
      </c>
      <c r="D75" s="569" t="s">
        <v>3319</v>
      </c>
      <c r="E75" s="570" t="s">
        <v>9575</v>
      </c>
      <c r="F75" s="570" t="s">
        <v>3321</v>
      </c>
    </row>
    <row r="76" spans="1:6" ht="12.75">
      <c r="A76" s="572">
        <f t="shared" si="4"/>
        <v>14</v>
      </c>
      <c r="B76" s="426" t="s">
        <v>13</v>
      </c>
      <c r="C76" s="297">
        <v>2010</v>
      </c>
      <c r="D76" s="546" t="s">
        <v>8578</v>
      </c>
      <c r="E76" s="547" t="s">
        <v>8579</v>
      </c>
      <c r="F76" s="547" t="s">
        <v>8580</v>
      </c>
    </row>
    <row r="77" spans="1:6" ht="12.75">
      <c r="A77" s="556"/>
      <c r="B77" s="556"/>
      <c r="C77" s="557"/>
      <c r="D77" s="557"/>
      <c r="E77" s="564"/>
      <c r="F77" s="564"/>
    </row>
    <row r="78" spans="1:6" ht="12.75">
      <c r="A78" s="556"/>
      <c r="B78" s="556"/>
      <c r="C78" s="557"/>
      <c r="D78" s="557"/>
      <c r="E78" s="564"/>
      <c r="F78" s="564"/>
    </row>
    <row r="79" spans="1:6" ht="12.75">
      <c r="A79" s="556"/>
      <c r="B79" s="556"/>
      <c r="C79" s="557"/>
      <c r="D79" s="557"/>
      <c r="E79" s="564"/>
      <c r="F79" s="564"/>
    </row>
    <row r="80" spans="1:6" ht="12.75">
      <c r="A80" s="556"/>
      <c r="B80" s="556"/>
      <c r="C80" s="557"/>
      <c r="D80" s="557"/>
      <c r="E80" s="564"/>
      <c r="F80" s="564"/>
    </row>
    <row r="81" spans="1:6" ht="12.75">
      <c r="A81" s="559">
        <v>2011</v>
      </c>
      <c r="B81" s="560"/>
      <c r="C81" s="561"/>
      <c r="D81" s="561"/>
      <c r="E81" s="562"/>
      <c r="F81" s="562"/>
    </row>
    <row r="82" spans="1:6" ht="15.75" customHeight="1">
      <c r="A82" s="582" t="s">
        <v>362</v>
      </c>
      <c r="B82" s="583" t="s">
        <v>3</v>
      </c>
      <c r="C82" s="584">
        <v>2011</v>
      </c>
      <c r="D82" s="581" t="s">
        <v>374</v>
      </c>
      <c r="E82" s="581" t="s">
        <v>375</v>
      </c>
      <c r="F82" s="581" t="s">
        <v>376</v>
      </c>
    </row>
    <row r="83" spans="1:6" ht="15.75" customHeight="1">
      <c r="A83" s="585">
        <f t="shared" ref="A83:A110" si="5">A82+1</f>
        <v>2</v>
      </c>
      <c r="B83" s="583" t="s">
        <v>3</v>
      </c>
      <c r="C83" s="584">
        <v>2011</v>
      </c>
      <c r="D83" s="581" t="s">
        <v>379</v>
      </c>
      <c r="E83" s="581" t="s">
        <v>380</v>
      </c>
      <c r="F83" s="581" t="s">
        <v>381</v>
      </c>
    </row>
    <row r="84" spans="1:6" ht="15.75" customHeight="1">
      <c r="A84" s="585">
        <f t="shared" si="5"/>
        <v>3</v>
      </c>
      <c r="B84" s="583" t="s">
        <v>3</v>
      </c>
      <c r="C84" s="584">
        <v>2011</v>
      </c>
      <c r="D84" s="581" t="s">
        <v>384</v>
      </c>
      <c r="E84" s="581" t="s">
        <v>385</v>
      </c>
      <c r="F84" s="581" t="s">
        <v>386</v>
      </c>
    </row>
    <row r="85" spans="1:6" ht="15.75" customHeight="1">
      <c r="A85" s="585">
        <f t="shared" si="5"/>
        <v>4</v>
      </c>
      <c r="B85" s="583" t="s">
        <v>3</v>
      </c>
      <c r="C85" s="584">
        <v>2011</v>
      </c>
      <c r="D85" s="581" t="s">
        <v>387</v>
      </c>
      <c r="E85" s="581" t="s">
        <v>388</v>
      </c>
      <c r="F85" s="581" t="s">
        <v>389</v>
      </c>
    </row>
    <row r="86" spans="1:6" ht="15.75" customHeight="1">
      <c r="A86" s="585">
        <f t="shared" si="5"/>
        <v>5</v>
      </c>
      <c r="B86" s="583" t="s">
        <v>3</v>
      </c>
      <c r="C86" s="584">
        <v>2011</v>
      </c>
      <c r="D86" s="581" t="s">
        <v>390</v>
      </c>
      <c r="E86" s="581" t="s">
        <v>391</v>
      </c>
      <c r="F86" s="581" t="s">
        <v>392</v>
      </c>
    </row>
    <row r="87" spans="1:6" ht="15.75" customHeight="1">
      <c r="A87" s="585">
        <f t="shared" si="5"/>
        <v>6</v>
      </c>
      <c r="B87" s="583" t="s">
        <v>3</v>
      </c>
      <c r="C87" s="584">
        <v>2011</v>
      </c>
      <c r="D87" s="581" t="s">
        <v>394</v>
      </c>
      <c r="E87" s="581" t="s">
        <v>9576</v>
      </c>
      <c r="F87" s="581"/>
    </row>
    <row r="88" spans="1:6" ht="15.75" customHeight="1">
      <c r="A88" s="585">
        <f t="shared" si="5"/>
        <v>7</v>
      </c>
      <c r="B88" s="583" t="s">
        <v>3</v>
      </c>
      <c r="C88" s="584">
        <v>2011</v>
      </c>
      <c r="D88" s="581" t="s">
        <v>398</v>
      </c>
      <c r="E88" s="581" t="s">
        <v>399</v>
      </c>
      <c r="F88" s="581" t="s">
        <v>400</v>
      </c>
    </row>
    <row r="89" spans="1:6" ht="20.25" customHeight="1">
      <c r="A89" s="563">
        <f t="shared" si="5"/>
        <v>8</v>
      </c>
      <c r="B89" s="426" t="s">
        <v>6</v>
      </c>
      <c r="C89" s="427">
        <v>2011</v>
      </c>
      <c r="D89" s="425" t="s">
        <v>1191</v>
      </c>
      <c r="E89" s="309" t="s">
        <v>1192</v>
      </c>
      <c r="F89" s="556" t="s">
        <v>1138</v>
      </c>
    </row>
    <row r="90" spans="1:6" ht="15.75" customHeight="1">
      <c r="A90" s="563">
        <f t="shared" si="5"/>
        <v>9</v>
      </c>
      <c r="B90" s="549" t="s">
        <v>7</v>
      </c>
      <c r="C90" s="586">
        <v>40787</v>
      </c>
      <c r="D90" s="144" t="s">
        <v>9577</v>
      </c>
      <c r="E90" s="144" t="s">
        <v>1239</v>
      </c>
      <c r="F90" s="144" t="s">
        <v>9578</v>
      </c>
    </row>
    <row r="91" spans="1:6" ht="15.75" customHeight="1">
      <c r="A91" s="563">
        <f t="shared" si="5"/>
        <v>10</v>
      </c>
      <c r="B91" s="549" t="s">
        <v>7</v>
      </c>
      <c r="C91" s="586">
        <v>40787</v>
      </c>
      <c r="D91" s="144" t="s">
        <v>9577</v>
      </c>
      <c r="E91" s="144" t="s">
        <v>1239</v>
      </c>
      <c r="F91" s="144" t="s">
        <v>9578</v>
      </c>
    </row>
    <row r="92" spans="1:6" ht="15.75" customHeight="1">
      <c r="A92" s="563">
        <f t="shared" si="5"/>
        <v>11</v>
      </c>
      <c r="B92" s="549" t="s">
        <v>7</v>
      </c>
      <c r="C92" s="587">
        <v>40821</v>
      </c>
      <c r="D92" s="144" t="s">
        <v>9579</v>
      </c>
      <c r="E92" s="144" t="s">
        <v>9580</v>
      </c>
      <c r="F92" s="144" t="s">
        <v>9581</v>
      </c>
    </row>
    <row r="93" spans="1:6" ht="15.75" customHeight="1">
      <c r="A93" s="563">
        <f t="shared" si="5"/>
        <v>12</v>
      </c>
      <c r="B93" s="549" t="s">
        <v>7</v>
      </c>
      <c r="C93" s="551">
        <v>40791</v>
      </c>
      <c r="D93" s="546" t="s">
        <v>9582</v>
      </c>
      <c r="E93" s="547" t="s">
        <v>9583</v>
      </c>
      <c r="F93" s="547" t="s">
        <v>9584</v>
      </c>
    </row>
    <row r="94" spans="1:6" ht="15.75" customHeight="1">
      <c r="A94" s="563">
        <f t="shared" si="5"/>
        <v>13</v>
      </c>
      <c r="B94" s="549" t="s">
        <v>7</v>
      </c>
      <c r="C94" s="588">
        <v>40626</v>
      </c>
      <c r="D94" s="297" t="s">
        <v>9585</v>
      </c>
      <c r="E94" s="431" t="s">
        <v>9586</v>
      </c>
      <c r="F94" s="431" t="s">
        <v>1751</v>
      </c>
    </row>
    <row r="95" spans="1:6" ht="15.75" customHeight="1">
      <c r="A95" s="563">
        <f t="shared" si="5"/>
        <v>14</v>
      </c>
      <c r="B95" s="360" t="s">
        <v>7</v>
      </c>
      <c r="C95" s="551">
        <v>40666</v>
      </c>
      <c r="D95" s="552" t="s">
        <v>1884</v>
      </c>
      <c r="E95" s="547" t="s">
        <v>1039</v>
      </c>
      <c r="F95" s="547" t="s">
        <v>1885</v>
      </c>
    </row>
    <row r="96" spans="1:6" ht="15.75" customHeight="1">
      <c r="A96" s="563">
        <f t="shared" si="5"/>
        <v>15</v>
      </c>
      <c r="B96" s="360" t="s">
        <v>7</v>
      </c>
      <c r="C96" s="551">
        <v>40746</v>
      </c>
      <c r="D96" s="552" t="s">
        <v>1889</v>
      </c>
      <c r="E96" s="547" t="s">
        <v>1890</v>
      </c>
      <c r="F96" s="547" t="s">
        <v>1891</v>
      </c>
    </row>
    <row r="97" spans="1:6" ht="15.75" customHeight="1">
      <c r="A97" s="563">
        <f t="shared" si="5"/>
        <v>16</v>
      </c>
      <c r="B97" s="360" t="s">
        <v>7</v>
      </c>
      <c r="C97" s="565">
        <v>40860</v>
      </c>
      <c r="D97" s="546" t="s">
        <v>1971</v>
      </c>
      <c r="E97" s="547" t="s">
        <v>1972</v>
      </c>
      <c r="F97" s="547" t="s">
        <v>1973</v>
      </c>
    </row>
    <row r="98" spans="1:6" ht="15.75" customHeight="1">
      <c r="A98" s="563">
        <f t="shared" si="5"/>
        <v>17</v>
      </c>
      <c r="B98" s="567" t="s">
        <v>9</v>
      </c>
      <c r="C98" s="385">
        <v>2011</v>
      </c>
      <c r="D98" s="552" t="s">
        <v>2108</v>
      </c>
      <c r="E98" s="546" t="s">
        <v>2109</v>
      </c>
      <c r="F98" s="546" t="s">
        <v>2111</v>
      </c>
    </row>
    <row r="99" spans="1:6" ht="15.75" customHeight="1">
      <c r="A99" s="563">
        <f t="shared" si="5"/>
        <v>18</v>
      </c>
      <c r="B99" s="567" t="s">
        <v>9</v>
      </c>
      <c r="C99" s="385">
        <v>2011</v>
      </c>
      <c r="D99" s="552" t="s">
        <v>2113</v>
      </c>
      <c r="E99" s="546" t="s">
        <v>2114</v>
      </c>
      <c r="F99" s="546" t="s">
        <v>2116</v>
      </c>
    </row>
    <row r="100" spans="1:6" ht="15.75" customHeight="1">
      <c r="A100" s="563">
        <f t="shared" si="5"/>
        <v>19</v>
      </c>
      <c r="B100" s="426" t="s">
        <v>10</v>
      </c>
      <c r="C100" s="357">
        <v>2011</v>
      </c>
      <c r="D100" s="546" t="s">
        <v>2233</v>
      </c>
      <c r="E100" s="547" t="s">
        <v>2234</v>
      </c>
      <c r="F100" s="547" t="s">
        <v>2235</v>
      </c>
    </row>
    <row r="101" spans="1:6" ht="15.75" customHeight="1">
      <c r="A101" s="563">
        <f t="shared" si="5"/>
        <v>20</v>
      </c>
      <c r="B101" s="426" t="s">
        <v>10</v>
      </c>
      <c r="C101" s="357">
        <v>2011</v>
      </c>
      <c r="D101" s="546" t="s">
        <v>2237</v>
      </c>
      <c r="E101" s="547" t="s">
        <v>2238</v>
      </c>
      <c r="F101" s="547" t="s">
        <v>2239</v>
      </c>
    </row>
    <row r="102" spans="1:6" ht="15.75" customHeight="1">
      <c r="A102" s="563">
        <f t="shared" si="5"/>
        <v>21</v>
      </c>
      <c r="B102" s="360" t="s">
        <v>11</v>
      </c>
      <c r="C102" s="297">
        <v>2011</v>
      </c>
      <c r="D102" s="546" t="s">
        <v>2956</v>
      </c>
      <c r="E102" s="547" t="s">
        <v>2957</v>
      </c>
      <c r="F102" s="547" t="s">
        <v>2958</v>
      </c>
    </row>
    <row r="103" spans="1:6" ht="15.75" customHeight="1">
      <c r="A103" s="563">
        <f t="shared" si="5"/>
        <v>22</v>
      </c>
      <c r="B103" s="360" t="s">
        <v>11</v>
      </c>
      <c r="C103" s="297">
        <v>2011</v>
      </c>
      <c r="D103" s="546" t="s">
        <v>2964</v>
      </c>
      <c r="E103" s="547" t="s">
        <v>2961</v>
      </c>
      <c r="F103" s="547" t="s">
        <v>2965</v>
      </c>
    </row>
    <row r="104" spans="1:6" ht="15.75" customHeight="1">
      <c r="A104" s="563">
        <f t="shared" si="5"/>
        <v>23</v>
      </c>
      <c r="B104" s="360" t="s">
        <v>11</v>
      </c>
      <c r="C104" s="297">
        <v>2011</v>
      </c>
      <c r="D104" s="546" t="s">
        <v>2971</v>
      </c>
      <c r="E104" s="547" t="s">
        <v>2972</v>
      </c>
      <c r="F104" s="547" t="s">
        <v>2973</v>
      </c>
    </row>
    <row r="105" spans="1:6" ht="38.25">
      <c r="A105" s="563">
        <f t="shared" si="5"/>
        <v>24</v>
      </c>
      <c r="B105" s="568" t="s">
        <v>12</v>
      </c>
      <c r="C105" s="557">
        <v>2011</v>
      </c>
      <c r="D105" s="569" t="s">
        <v>9587</v>
      </c>
      <c r="E105" s="570" t="s">
        <v>3108</v>
      </c>
      <c r="F105" s="570" t="s">
        <v>3109</v>
      </c>
    </row>
    <row r="106" spans="1:6" ht="25.5">
      <c r="A106" s="563">
        <f t="shared" si="5"/>
        <v>25</v>
      </c>
      <c r="B106" s="426" t="s">
        <v>13</v>
      </c>
      <c r="C106" s="297">
        <v>2011</v>
      </c>
      <c r="D106" s="546" t="s">
        <v>9588</v>
      </c>
      <c r="E106" s="547" t="s">
        <v>9589</v>
      </c>
      <c r="F106" s="547" t="s">
        <v>8624</v>
      </c>
    </row>
    <row r="107" spans="1:6" ht="21.75" customHeight="1">
      <c r="A107" s="563">
        <f t="shared" si="5"/>
        <v>26</v>
      </c>
      <c r="B107" s="549" t="s">
        <v>14</v>
      </c>
      <c r="C107" s="589">
        <v>40843</v>
      </c>
      <c r="D107" s="590" t="s">
        <v>9590</v>
      </c>
      <c r="E107" s="590" t="s">
        <v>9591</v>
      </c>
      <c r="F107" s="590" t="s">
        <v>9592</v>
      </c>
    </row>
    <row r="108" spans="1:6" ht="21.75" customHeight="1">
      <c r="A108" s="563">
        <f t="shared" si="5"/>
        <v>27</v>
      </c>
      <c r="B108" s="591" t="s">
        <v>14</v>
      </c>
      <c r="C108" s="359">
        <v>2011</v>
      </c>
      <c r="D108" s="592" t="s">
        <v>9593</v>
      </c>
      <c r="E108" s="593" t="s">
        <v>9594</v>
      </c>
      <c r="F108" s="592" t="s">
        <v>9595</v>
      </c>
    </row>
    <row r="109" spans="1:6" ht="33" customHeight="1">
      <c r="A109" s="563">
        <f t="shared" si="5"/>
        <v>28</v>
      </c>
      <c r="B109" s="591" t="s">
        <v>14</v>
      </c>
      <c r="C109" s="359">
        <v>2011</v>
      </c>
      <c r="D109" s="886" t="s">
        <v>9596</v>
      </c>
      <c r="E109" s="594" t="s">
        <v>9597</v>
      </c>
      <c r="F109" s="886" t="s">
        <v>9598</v>
      </c>
    </row>
    <row r="110" spans="1:6" ht="31.5" customHeight="1">
      <c r="A110" s="563">
        <f t="shared" si="5"/>
        <v>29</v>
      </c>
      <c r="B110" s="591" t="s">
        <v>14</v>
      </c>
      <c r="C110" s="431">
        <v>2011</v>
      </c>
      <c r="D110" s="592" t="s">
        <v>9599</v>
      </c>
      <c r="E110" s="593" t="s">
        <v>9600</v>
      </c>
      <c r="F110" s="592" t="s">
        <v>9601</v>
      </c>
    </row>
    <row r="111" spans="1:6" ht="12.75">
      <c r="A111" s="556"/>
      <c r="B111" s="556"/>
      <c r="C111" s="557"/>
      <c r="D111" s="557"/>
      <c r="E111" s="564"/>
      <c r="F111" s="564"/>
    </row>
    <row r="112" spans="1:6" ht="12.75">
      <c r="A112" s="556"/>
      <c r="B112" s="556"/>
      <c r="C112" s="557"/>
      <c r="D112" s="557"/>
      <c r="E112" s="564"/>
      <c r="F112" s="564"/>
    </row>
    <row r="113" spans="1:6" ht="12.75">
      <c r="A113" s="556"/>
      <c r="B113" s="556"/>
      <c r="C113" s="557"/>
      <c r="D113" s="557"/>
      <c r="E113" s="564"/>
      <c r="F113" s="564"/>
    </row>
    <row r="114" spans="1:6" ht="12.75">
      <c r="A114" s="556"/>
      <c r="B114" s="556"/>
      <c r="C114" s="557"/>
      <c r="D114" s="557"/>
      <c r="E114" s="564"/>
      <c r="F114" s="564"/>
    </row>
    <row r="115" spans="1:6" ht="21" customHeight="1">
      <c r="A115" s="538" t="s">
        <v>9602</v>
      </c>
      <c r="B115" s="560"/>
      <c r="C115" s="540"/>
      <c r="D115" s="541"/>
      <c r="E115" s="542"/>
      <c r="F115" s="542"/>
    </row>
    <row r="116" spans="1:6" ht="17.25" customHeight="1">
      <c r="A116" s="572" t="s">
        <v>362</v>
      </c>
      <c r="B116" s="578" t="s">
        <v>3</v>
      </c>
      <c r="C116" s="579">
        <v>2012</v>
      </c>
      <c r="D116" s="580" t="s">
        <v>402</v>
      </c>
      <c r="E116" s="581" t="s">
        <v>403</v>
      </c>
      <c r="F116" s="581" t="s">
        <v>404</v>
      </c>
    </row>
    <row r="117" spans="1:6" ht="17.25" customHeight="1">
      <c r="A117" s="572">
        <f t="shared" ref="A117:A130" si="6">A116+1</f>
        <v>2</v>
      </c>
      <c r="B117" s="578" t="s">
        <v>3</v>
      </c>
      <c r="C117" s="579">
        <v>2012</v>
      </c>
      <c r="D117" s="580" t="s">
        <v>398</v>
      </c>
      <c r="E117" s="581" t="s">
        <v>406</v>
      </c>
      <c r="F117" s="581" t="s">
        <v>407</v>
      </c>
    </row>
    <row r="118" spans="1:6" ht="26.25" customHeight="1">
      <c r="A118" s="572">
        <f t="shared" si="6"/>
        <v>3</v>
      </c>
      <c r="B118" s="549" t="s">
        <v>7</v>
      </c>
      <c r="C118" s="565">
        <v>41171</v>
      </c>
      <c r="D118" s="297" t="s">
        <v>1715</v>
      </c>
      <c r="E118" s="431" t="s">
        <v>9603</v>
      </c>
      <c r="F118" s="431" t="s">
        <v>9604</v>
      </c>
    </row>
    <row r="119" spans="1:6" ht="26.25" customHeight="1">
      <c r="A119" s="572">
        <f t="shared" si="6"/>
        <v>4</v>
      </c>
      <c r="B119" s="549" t="s">
        <v>7</v>
      </c>
      <c r="C119" s="565">
        <v>41227</v>
      </c>
      <c r="D119" s="297" t="s">
        <v>9605</v>
      </c>
      <c r="E119" s="431" t="s">
        <v>1239</v>
      </c>
      <c r="F119" s="431" t="s">
        <v>9606</v>
      </c>
    </row>
    <row r="120" spans="1:6" ht="15.75" customHeight="1">
      <c r="A120" s="572">
        <f t="shared" si="6"/>
        <v>5</v>
      </c>
      <c r="B120" s="549" t="s">
        <v>7</v>
      </c>
      <c r="C120" s="565">
        <v>41271</v>
      </c>
      <c r="D120" s="297" t="s">
        <v>9607</v>
      </c>
      <c r="E120" s="431" t="s">
        <v>1347</v>
      </c>
      <c r="F120" s="431" t="s">
        <v>9608</v>
      </c>
    </row>
    <row r="121" spans="1:6" ht="15.75" customHeight="1">
      <c r="A121" s="572">
        <f t="shared" si="6"/>
        <v>6</v>
      </c>
      <c r="B121" s="549" t="s">
        <v>7</v>
      </c>
      <c r="C121" s="565">
        <v>41169</v>
      </c>
      <c r="D121" s="297" t="s">
        <v>9609</v>
      </c>
      <c r="E121" s="431" t="s">
        <v>9610</v>
      </c>
      <c r="F121" s="431" t="s">
        <v>9611</v>
      </c>
    </row>
    <row r="122" spans="1:6" ht="15.75" customHeight="1">
      <c r="A122" s="572">
        <f t="shared" si="6"/>
        <v>7</v>
      </c>
      <c r="B122" s="549" t="s">
        <v>7</v>
      </c>
      <c r="C122" s="565">
        <v>40956</v>
      </c>
      <c r="D122" s="297" t="s">
        <v>9612</v>
      </c>
      <c r="E122" s="359"/>
      <c r="F122" s="431" t="s">
        <v>9613</v>
      </c>
    </row>
    <row r="123" spans="1:6" ht="15.75" customHeight="1">
      <c r="A123" s="572">
        <f t="shared" si="6"/>
        <v>8</v>
      </c>
      <c r="B123" s="549" t="s">
        <v>7</v>
      </c>
      <c r="C123" s="551">
        <v>41173</v>
      </c>
      <c r="D123" s="546" t="s">
        <v>1715</v>
      </c>
      <c r="E123" s="547" t="s">
        <v>9614</v>
      </c>
      <c r="F123" s="547" t="s">
        <v>9615</v>
      </c>
    </row>
    <row r="124" spans="1:6" ht="15.75" customHeight="1">
      <c r="A124" s="572">
        <f t="shared" si="6"/>
        <v>9</v>
      </c>
      <c r="B124" s="549" t="s">
        <v>7</v>
      </c>
      <c r="C124" s="552">
        <v>2012</v>
      </c>
      <c r="D124" s="546" t="s">
        <v>1647</v>
      </c>
      <c r="E124" s="595"/>
      <c r="F124" s="547" t="s">
        <v>9616</v>
      </c>
    </row>
    <row r="125" spans="1:6" ht="15.75" customHeight="1">
      <c r="A125" s="572">
        <f t="shared" si="6"/>
        <v>10</v>
      </c>
      <c r="B125" s="549" t="s">
        <v>7</v>
      </c>
      <c r="C125" s="552">
        <v>2012</v>
      </c>
      <c r="D125" s="546" t="s">
        <v>9617</v>
      </c>
      <c r="E125" s="595"/>
      <c r="F125" s="547" t="s">
        <v>9618</v>
      </c>
    </row>
    <row r="126" spans="1:6" ht="15.75" customHeight="1">
      <c r="A126" s="572">
        <f t="shared" si="6"/>
        <v>11</v>
      </c>
      <c r="B126" s="360" t="s">
        <v>7</v>
      </c>
      <c r="C126" s="551">
        <v>41099</v>
      </c>
      <c r="D126" s="552" t="s">
        <v>1910</v>
      </c>
      <c r="E126" s="547" t="s">
        <v>1911</v>
      </c>
      <c r="F126" s="547" t="s">
        <v>1912</v>
      </c>
    </row>
    <row r="127" spans="1:6" ht="15.75" customHeight="1">
      <c r="A127" s="572">
        <f t="shared" si="6"/>
        <v>12</v>
      </c>
      <c r="B127" s="360" t="s">
        <v>7</v>
      </c>
      <c r="C127" s="596">
        <v>41073</v>
      </c>
      <c r="D127" s="546" t="s">
        <v>1915</v>
      </c>
      <c r="E127" s="547" t="s">
        <v>1045</v>
      </c>
      <c r="F127" s="547" t="s">
        <v>1916</v>
      </c>
    </row>
    <row r="128" spans="1:6" ht="15.75" customHeight="1">
      <c r="A128" s="572">
        <f t="shared" si="6"/>
        <v>13</v>
      </c>
      <c r="B128" s="360" t="s">
        <v>7</v>
      </c>
      <c r="C128" s="596">
        <v>40963</v>
      </c>
      <c r="D128" s="546" t="s">
        <v>1919</v>
      </c>
      <c r="E128" s="547" t="s">
        <v>1920</v>
      </c>
      <c r="F128" s="547" t="s">
        <v>1921</v>
      </c>
    </row>
    <row r="129" spans="1:6" ht="15.75" customHeight="1">
      <c r="A129" s="572">
        <f t="shared" si="6"/>
        <v>14</v>
      </c>
      <c r="B129" s="360" t="s">
        <v>7</v>
      </c>
      <c r="C129" s="565">
        <v>41189</v>
      </c>
      <c r="D129" s="546" t="s">
        <v>1975</v>
      </c>
      <c r="E129" s="547" t="s">
        <v>1976</v>
      </c>
      <c r="F129" s="547" t="s">
        <v>1977</v>
      </c>
    </row>
    <row r="130" spans="1:6" ht="15.75" customHeight="1">
      <c r="A130" s="572">
        <f t="shared" si="6"/>
        <v>15</v>
      </c>
      <c r="B130" s="567" t="s">
        <v>9</v>
      </c>
      <c r="C130" s="597">
        <v>41191</v>
      </c>
      <c r="D130" s="427" t="s">
        <v>2117</v>
      </c>
      <c r="E130" s="297" t="s">
        <v>2118</v>
      </c>
      <c r="F130" s="297" t="s">
        <v>2120</v>
      </c>
    </row>
    <row r="131" spans="1:6" ht="12.75">
      <c r="A131" s="556"/>
      <c r="B131" s="556"/>
      <c r="C131" s="557"/>
      <c r="D131" s="557"/>
      <c r="E131" s="564"/>
      <c r="F131" s="564"/>
    </row>
    <row r="132" spans="1:6" ht="12.75">
      <c r="A132" s="556"/>
      <c r="B132" s="556"/>
      <c r="C132" s="557"/>
      <c r="D132" s="557"/>
      <c r="E132" s="564"/>
      <c r="F132" s="564"/>
    </row>
    <row r="133" spans="1:6" ht="12.75">
      <c r="A133" s="556"/>
      <c r="B133" s="556"/>
      <c r="C133" s="557"/>
      <c r="D133" s="557"/>
      <c r="E133" s="564"/>
      <c r="F133" s="564"/>
    </row>
    <row r="134" spans="1:6" ht="12.75">
      <c r="A134" s="556"/>
      <c r="B134" s="556"/>
      <c r="C134" s="557"/>
      <c r="D134" s="557"/>
      <c r="E134" s="564"/>
      <c r="F134" s="564"/>
    </row>
    <row r="135" spans="1:6" ht="24.75" customHeight="1">
      <c r="A135" s="538" t="s">
        <v>9619</v>
      </c>
      <c r="B135" s="539"/>
      <c r="C135" s="574"/>
      <c r="D135" s="541"/>
      <c r="E135" s="542"/>
      <c r="F135" s="542"/>
    </row>
    <row r="136" spans="1:6" ht="21.75" customHeight="1">
      <c r="A136" s="572" t="s">
        <v>362</v>
      </c>
      <c r="B136" s="573" t="s">
        <v>2</v>
      </c>
      <c r="C136" s="588">
        <v>41465</v>
      </c>
      <c r="D136" s="297" t="s">
        <v>204</v>
      </c>
      <c r="E136" s="431" t="s">
        <v>9620</v>
      </c>
      <c r="F136" s="431" t="s">
        <v>9621</v>
      </c>
    </row>
    <row r="137" spans="1:6" ht="16.5" customHeight="1">
      <c r="A137" s="598">
        <f t="shared" ref="A137:A161" si="7">A136+1</f>
        <v>2</v>
      </c>
      <c r="B137" s="599">
        <v>1</v>
      </c>
      <c r="C137" s="600">
        <v>2013</v>
      </c>
      <c r="D137" s="601" t="s">
        <v>408</v>
      </c>
      <c r="E137" s="602" t="s">
        <v>409</v>
      </c>
      <c r="F137" s="602" t="s">
        <v>410</v>
      </c>
    </row>
    <row r="138" spans="1:6" ht="39" customHeight="1">
      <c r="A138" s="572">
        <f t="shared" si="7"/>
        <v>3</v>
      </c>
      <c r="B138" s="426" t="s">
        <v>6</v>
      </c>
      <c r="C138" s="427">
        <v>2013</v>
      </c>
      <c r="D138" s="425" t="s">
        <v>9622</v>
      </c>
      <c r="E138" s="558"/>
      <c r="F138" s="558" t="s">
        <v>9623</v>
      </c>
    </row>
    <row r="139" spans="1:6" ht="27.75" customHeight="1">
      <c r="A139" s="572">
        <f t="shared" si="7"/>
        <v>4</v>
      </c>
      <c r="B139" s="426" t="s">
        <v>6</v>
      </c>
      <c r="C139" s="427">
        <v>2013</v>
      </c>
      <c r="D139" s="425" t="s">
        <v>9624</v>
      </c>
      <c r="E139" s="558"/>
      <c r="F139" s="558" t="s">
        <v>1164</v>
      </c>
    </row>
    <row r="140" spans="1:6" ht="15.75" customHeight="1">
      <c r="A140" s="572">
        <f t="shared" si="7"/>
        <v>5</v>
      </c>
      <c r="B140" s="549" t="s">
        <v>7</v>
      </c>
      <c r="C140" s="603">
        <v>41465</v>
      </c>
      <c r="D140" s="297" t="s">
        <v>9625</v>
      </c>
      <c r="E140" s="431" t="s">
        <v>9626</v>
      </c>
      <c r="F140" s="431" t="s">
        <v>9627</v>
      </c>
    </row>
    <row r="141" spans="1:6" ht="15.75" customHeight="1">
      <c r="A141" s="572">
        <f t="shared" si="7"/>
        <v>6</v>
      </c>
      <c r="B141" s="549" t="s">
        <v>7</v>
      </c>
      <c r="C141" s="603">
        <v>41610</v>
      </c>
      <c r="D141" s="297" t="s">
        <v>9628</v>
      </c>
      <c r="E141" s="431" t="s">
        <v>1239</v>
      </c>
      <c r="F141" s="431" t="s">
        <v>9629</v>
      </c>
    </row>
    <row r="142" spans="1:6" ht="15.75" customHeight="1">
      <c r="A142" s="572">
        <f t="shared" si="7"/>
        <v>7</v>
      </c>
      <c r="B142" s="549" t="s">
        <v>7</v>
      </c>
      <c r="C142" s="565">
        <v>41359</v>
      </c>
      <c r="D142" s="297" t="s">
        <v>586</v>
      </c>
      <c r="E142" s="431" t="s">
        <v>9347</v>
      </c>
      <c r="F142" s="431" t="s">
        <v>9348</v>
      </c>
    </row>
    <row r="143" spans="1:6" ht="15.75" customHeight="1">
      <c r="A143" s="572">
        <f t="shared" si="7"/>
        <v>8</v>
      </c>
      <c r="B143" s="549" t="s">
        <v>7</v>
      </c>
      <c r="C143" s="603">
        <v>41465</v>
      </c>
      <c r="D143" s="297" t="s">
        <v>9625</v>
      </c>
      <c r="E143" s="431" t="s">
        <v>9626</v>
      </c>
      <c r="F143" s="431" t="s">
        <v>9627</v>
      </c>
    </row>
    <row r="144" spans="1:6" ht="15.75" customHeight="1">
      <c r="A144" s="572">
        <f t="shared" si="7"/>
        <v>9</v>
      </c>
      <c r="B144" s="549" t="s">
        <v>7</v>
      </c>
      <c r="C144" s="603">
        <v>41610</v>
      </c>
      <c r="D144" s="297" t="s">
        <v>9628</v>
      </c>
      <c r="E144" s="431" t="s">
        <v>1239</v>
      </c>
      <c r="F144" s="431" t="s">
        <v>9629</v>
      </c>
    </row>
    <row r="145" spans="1:6" ht="15.75" customHeight="1">
      <c r="A145" s="572">
        <f t="shared" si="7"/>
        <v>10</v>
      </c>
      <c r="B145" s="549" t="s">
        <v>7</v>
      </c>
      <c r="C145" s="604">
        <v>41508</v>
      </c>
      <c r="D145" s="546" t="s">
        <v>9630</v>
      </c>
      <c r="E145" s="547" t="s">
        <v>9631</v>
      </c>
      <c r="F145" s="547" t="s">
        <v>9632</v>
      </c>
    </row>
    <row r="146" spans="1:6" ht="15.75" customHeight="1">
      <c r="A146" s="572">
        <f t="shared" si="7"/>
        <v>11</v>
      </c>
      <c r="B146" s="549" t="s">
        <v>7</v>
      </c>
      <c r="C146" s="551">
        <v>41607</v>
      </c>
      <c r="D146" s="546" t="s">
        <v>9633</v>
      </c>
      <c r="E146" s="547" t="s">
        <v>1193</v>
      </c>
      <c r="F146" s="547" t="s">
        <v>9634</v>
      </c>
    </row>
    <row r="147" spans="1:6" ht="28.5" customHeight="1">
      <c r="A147" s="572">
        <f t="shared" si="7"/>
        <v>12</v>
      </c>
      <c r="B147" s="549" t="s">
        <v>7</v>
      </c>
      <c r="C147" s="551">
        <v>41589</v>
      </c>
      <c r="D147" s="546" t="s">
        <v>9635</v>
      </c>
      <c r="E147" s="547" t="s">
        <v>1981</v>
      </c>
      <c r="F147" s="547" t="s">
        <v>9636</v>
      </c>
    </row>
    <row r="148" spans="1:6" ht="22.5" customHeight="1">
      <c r="A148" s="572">
        <f t="shared" si="7"/>
        <v>13</v>
      </c>
      <c r="B148" s="549" t="s">
        <v>7</v>
      </c>
      <c r="C148" s="551">
        <v>41465</v>
      </c>
      <c r="D148" s="546" t="s">
        <v>1720</v>
      </c>
      <c r="E148" s="547" t="s">
        <v>1721</v>
      </c>
      <c r="F148" s="547" t="s">
        <v>1722</v>
      </c>
    </row>
    <row r="149" spans="1:6" ht="15.75" customHeight="1">
      <c r="A149" s="572">
        <f t="shared" si="7"/>
        <v>14</v>
      </c>
      <c r="B149" s="549" t="s">
        <v>7</v>
      </c>
      <c r="C149" s="588">
        <v>41332</v>
      </c>
      <c r="D149" s="297" t="s">
        <v>9637</v>
      </c>
      <c r="E149" s="431" t="s">
        <v>9638</v>
      </c>
      <c r="F149" s="431" t="s">
        <v>9639</v>
      </c>
    </row>
    <row r="150" spans="1:6" ht="15.75" customHeight="1">
      <c r="A150" s="572">
        <f t="shared" si="7"/>
        <v>15</v>
      </c>
      <c r="B150" s="549" t="s">
        <v>7</v>
      </c>
      <c r="C150" s="605">
        <v>41400</v>
      </c>
      <c r="D150" s="297" t="s">
        <v>9640</v>
      </c>
      <c r="E150" s="431" t="s">
        <v>9641</v>
      </c>
      <c r="F150" s="431" t="s">
        <v>9642</v>
      </c>
    </row>
    <row r="151" spans="1:6" ht="15.75" customHeight="1">
      <c r="A151" s="572">
        <f t="shared" si="7"/>
        <v>16</v>
      </c>
      <c r="B151" s="549" t="s">
        <v>7</v>
      </c>
      <c r="C151" s="605">
        <v>41405</v>
      </c>
      <c r="D151" s="297" t="s">
        <v>2190</v>
      </c>
      <c r="E151" s="431" t="s">
        <v>9643</v>
      </c>
      <c r="F151" s="431" t="s">
        <v>1788</v>
      </c>
    </row>
    <row r="152" spans="1:6" ht="15.75" customHeight="1">
      <c r="A152" s="572">
        <f t="shared" si="7"/>
        <v>17</v>
      </c>
      <c r="B152" s="549" t="s">
        <v>7</v>
      </c>
      <c r="C152" s="588">
        <v>41445</v>
      </c>
      <c r="D152" s="297" t="s">
        <v>9644</v>
      </c>
      <c r="E152" s="431" t="s">
        <v>9645</v>
      </c>
      <c r="F152" s="431" t="s">
        <v>9646</v>
      </c>
    </row>
    <row r="153" spans="1:6" ht="15.75" customHeight="1">
      <c r="A153" s="572">
        <f t="shared" si="7"/>
        <v>18</v>
      </c>
      <c r="B153" s="360" t="s">
        <v>7</v>
      </c>
      <c r="C153" s="565">
        <v>41281</v>
      </c>
      <c r="D153" s="546" t="s">
        <v>1923</v>
      </c>
      <c r="E153" s="547" t="s">
        <v>1924</v>
      </c>
      <c r="F153" s="547" t="s">
        <v>1925</v>
      </c>
    </row>
    <row r="154" spans="1:6" ht="15.75" customHeight="1">
      <c r="A154" s="572">
        <f t="shared" si="7"/>
        <v>19</v>
      </c>
      <c r="B154" s="360" t="s">
        <v>7</v>
      </c>
      <c r="C154" s="596">
        <v>41478</v>
      </c>
      <c r="D154" s="546" t="s">
        <v>1928</v>
      </c>
      <c r="E154" s="547" t="s">
        <v>1929</v>
      </c>
      <c r="F154" s="547" t="s">
        <v>1930</v>
      </c>
    </row>
    <row r="155" spans="1:6" ht="15.75" customHeight="1">
      <c r="A155" s="572">
        <f t="shared" si="7"/>
        <v>20</v>
      </c>
      <c r="B155" s="360" t="s">
        <v>7</v>
      </c>
      <c r="C155" s="297" t="s">
        <v>1932</v>
      </c>
      <c r="D155" s="546" t="s">
        <v>1933</v>
      </c>
      <c r="E155" s="547" t="s">
        <v>1934</v>
      </c>
      <c r="F155" s="547" t="s">
        <v>1935</v>
      </c>
    </row>
    <row r="156" spans="1:6" ht="15.75" customHeight="1">
      <c r="A156" s="572">
        <f t="shared" si="7"/>
        <v>21</v>
      </c>
      <c r="B156" s="360" t="s">
        <v>7</v>
      </c>
      <c r="C156" s="565">
        <v>41589</v>
      </c>
      <c r="D156" s="546" t="s">
        <v>1980</v>
      </c>
      <c r="E156" s="547" t="s">
        <v>1981</v>
      </c>
      <c r="F156" s="547" t="s">
        <v>1925</v>
      </c>
    </row>
    <row r="157" spans="1:6" ht="23.25" customHeight="1">
      <c r="A157" s="572">
        <f t="shared" si="7"/>
        <v>22</v>
      </c>
      <c r="B157" s="426" t="s">
        <v>10</v>
      </c>
      <c r="C157" s="597">
        <v>41449</v>
      </c>
      <c r="D157" s="297" t="s">
        <v>2241</v>
      </c>
      <c r="E157" s="431" t="s">
        <v>2242</v>
      </c>
      <c r="F157" s="431" t="s">
        <v>2243</v>
      </c>
    </row>
    <row r="158" spans="1:6" ht="38.25">
      <c r="A158" s="572">
        <f t="shared" si="7"/>
        <v>23</v>
      </c>
      <c r="B158" s="426" t="s">
        <v>13</v>
      </c>
      <c r="C158" s="297">
        <v>2013</v>
      </c>
      <c r="D158" s="546" t="s">
        <v>8586</v>
      </c>
      <c r="E158" s="547" t="s">
        <v>8587</v>
      </c>
      <c r="F158" s="547" t="s">
        <v>8588</v>
      </c>
    </row>
    <row r="159" spans="1:6" ht="38.25">
      <c r="A159" s="572">
        <f t="shared" si="7"/>
        <v>24</v>
      </c>
      <c r="B159" s="426" t="s">
        <v>13</v>
      </c>
      <c r="C159" s="606">
        <v>41617</v>
      </c>
      <c r="D159" s="546" t="s">
        <v>8582</v>
      </c>
      <c r="E159" s="547" t="s">
        <v>8583</v>
      </c>
      <c r="F159" s="547" t="s">
        <v>8584</v>
      </c>
    </row>
    <row r="160" spans="1:6" ht="24.75" customHeight="1">
      <c r="A160" s="572">
        <f t="shared" si="7"/>
        <v>25</v>
      </c>
      <c r="B160" s="549" t="s">
        <v>14</v>
      </c>
      <c r="C160" s="363">
        <v>2013</v>
      </c>
      <c r="D160" s="590" t="s">
        <v>9647</v>
      </c>
      <c r="E160" s="590" t="s">
        <v>9648</v>
      </c>
      <c r="F160" s="590" t="s">
        <v>8775</v>
      </c>
    </row>
    <row r="161" spans="1:6" ht="30" customHeight="1">
      <c r="A161" s="572">
        <f t="shared" si="7"/>
        <v>26</v>
      </c>
      <c r="B161" s="549" t="s">
        <v>14</v>
      </c>
      <c r="C161" s="607">
        <v>41395</v>
      </c>
      <c r="D161" s="590" t="s">
        <v>9649</v>
      </c>
      <c r="E161" s="590" t="s">
        <v>9650</v>
      </c>
      <c r="F161" s="590" t="s">
        <v>9651</v>
      </c>
    </row>
    <row r="162" spans="1:6" ht="12.75">
      <c r="A162" s="556"/>
      <c r="B162" s="556"/>
      <c r="C162" s="557"/>
      <c r="D162" s="557"/>
      <c r="E162" s="564"/>
      <c r="F162" s="564"/>
    </row>
    <row r="163" spans="1:6" ht="12.75">
      <c r="A163" s="556"/>
      <c r="B163" s="556"/>
      <c r="C163" s="557"/>
      <c r="D163" s="557"/>
      <c r="E163" s="564"/>
      <c r="F163" s="564"/>
    </row>
    <row r="164" spans="1:6" ht="18" customHeight="1">
      <c r="A164" s="538" t="s">
        <v>282</v>
      </c>
      <c r="B164" s="560"/>
      <c r="C164" s="540"/>
      <c r="D164" s="541"/>
      <c r="E164" s="542"/>
      <c r="F164" s="542"/>
    </row>
    <row r="165" spans="1:6" ht="24.75" customHeight="1">
      <c r="A165" s="572" t="s">
        <v>362</v>
      </c>
      <c r="B165" s="15" t="s">
        <v>2</v>
      </c>
      <c r="C165" s="887">
        <v>41719</v>
      </c>
      <c r="D165" s="697" t="s">
        <v>9652</v>
      </c>
      <c r="E165" s="697" t="s">
        <v>9653</v>
      </c>
      <c r="F165" s="697" t="s">
        <v>9654</v>
      </c>
    </row>
    <row r="166" spans="1:6" ht="24.75" customHeight="1">
      <c r="A166" s="572">
        <f t="shared" ref="A166:A189" si="8">A165+1</f>
        <v>2</v>
      </c>
      <c r="B166" s="15" t="s">
        <v>2</v>
      </c>
      <c r="C166" s="888">
        <v>41898</v>
      </c>
      <c r="D166" s="697" t="s">
        <v>9655</v>
      </c>
      <c r="E166" s="697" t="s">
        <v>9656</v>
      </c>
      <c r="F166" s="697" t="s">
        <v>149</v>
      </c>
    </row>
    <row r="167" spans="1:6" ht="15.75" customHeight="1">
      <c r="A167" s="572">
        <f t="shared" si="8"/>
        <v>3</v>
      </c>
      <c r="B167" s="599" t="s">
        <v>3</v>
      </c>
      <c r="C167" s="600">
        <v>2014</v>
      </c>
      <c r="D167" s="601" t="s">
        <v>411</v>
      </c>
      <c r="E167" s="602" t="s">
        <v>412</v>
      </c>
      <c r="F167" s="602" t="s">
        <v>413</v>
      </c>
    </row>
    <row r="168" spans="1:6" ht="15.75" customHeight="1">
      <c r="A168" s="572">
        <f t="shared" si="8"/>
        <v>4</v>
      </c>
      <c r="B168" s="608" t="s">
        <v>3</v>
      </c>
      <c r="C168" s="609">
        <v>2014</v>
      </c>
      <c r="D168" s="610" t="s">
        <v>415</v>
      </c>
      <c r="E168" s="611" t="s">
        <v>416</v>
      </c>
      <c r="F168" s="611"/>
    </row>
    <row r="169" spans="1:6" ht="27.75" customHeight="1">
      <c r="A169" s="572">
        <f t="shared" si="8"/>
        <v>5</v>
      </c>
      <c r="B169" s="426" t="s">
        <v>6</v>
      </c>
      <c r="C169" s="557">
        <v>2014</v>
      </c>
      <c r="D169" s="425" t="s">
        <v>9657</v>
      </c>
      <c r="E169" s="431"/>
      <c r="F169" s="431" t="s">
        <v>9623</v>
      </c>
    </row>
    <row r="170" spans="1:6" ht="26.25" customHeight="1">
      <c r="A170" s="572">
        <f t="shared" si="8"/>
        <v>6</v>
      </c>
      <c r="B170" s="549" t="s">
        <v>7</v>
      </c>
      <c r="C170" s="565">
        <v>41717</v>
      </c>
      <c r="D170" s="297" t="s">
        <v>9658</v>
      </c>
      <c r="E170" s="431" t="s">
        <v>25</v>
      </c>
      <c r="F170" s="431" t="s">
        <v>1302</v>
      </c>
    </row>
    <row r="171" spans="1:6" ht="15.75" customHeight="1">
      <c r="A171" s="572">
        <f t="shared" si="8"/>
        <v>7</v>
      </c>
      <c r="B171" s="549" t="s">
        <v>7</v>
      </c>
      <c r="C171" s="565">
        <v>41803</v>
      </c>
      <c r="D171" s="297" t="s">
        <v>9659</v>
      </c>
      <c r="E171" s="431" t="s">
        <v>9660</v>
      </c>
      <c r="F171" s="431" t="s">
        <v>9661</v>
      </c>
    </row>
    <row r="172" spans="1:6" ht="15.75" customHeight="1">
      <c r="A172" s="572">
        <f t="shared" si="8"/>
        <v>8</v>
      </c>
      <c r="B172" s="549" t="s">
        <v>7</v>
      </c>
      <c r="C172" s="565">
        <v>41946</v>
      </c>
      <c r="D172" s="297" t="s">
        <v>9662</v>
      </c>
      <c r="E172" s="431" t="s">
        <v>9663</v>
      </c>
      <c r="F172" s="431" t="s">
        <v>9664</v>
      </c>
    </row>
    <row r="173" spans="1:6" ht="15.75" customHeight="1">
      <c r="A173" s="572">
        <f t="shared" si="8"/>
        <v>9</v>
      </c>
      <c r="B173" s="549" t="s">
        <v>7</v>
      </c>
      <c r="C173" s="603">
        <v>41669</v>
      </c>
      <c r="D173" s="297" t="s">
        <v>9665</v>
      </c>
      <c r="E173" s="431" t="s">
        <v>9666</v>
      </c>
      <c r="F173" s="431" t="s">
        <v>9667</v>
      </c>
    </row>
    <row r="174" spans="1:6" ht="15.75" customHeight="1">
      <c r="A174" s="572">
        <f t="shared" si="8"/>
        <v>10</v>
      </c>
      <c r="B174" s="549" t="s">
        <v>7</v>
      </c>
      <c r="C174" s="603">
        <v>41786</v>
      </c>
      <c r="D174" s="297" t="s">
        <v>9668</v>
      </c>
      <c r="E174" s="431" t="s">
        <v>9669</v>
      </c>
      <c r="F174" s="431" t="s">
        <v>9670</v>
      </c>
    </row>
    <row r="175" spans="1:6" ht="15.75" customHeight="1">
      <c r="A175" s="572">
        <f t="shared" si="8"/>
        <v>11</v>
      </c>
      <c r="B175" s="549" t="s">
        <v>7</v>
      </c>
      <c r="C175" s="297" t="s">
        <v>1501</v>
      </c>
      <c r="D175" s="297" t="s">
        <v>1502</v>
      </c>
      <c r="E175" s="431" t="s">
        <v>1503</v>
      </c>
      <c r="F175" s="431" t="s">
        <v>1504</v>
      </c>
    </row>
    <row r="176" spans="1:6" ht="15.75" customHeight="1">
      <c r="A176" s="572">
        <f t="shared" si="8"/>
        <v>12</v>
      </c>
      <c r="B176" s="549" t="s">
        <v>7</v>
      </c>
      <c r="C176" s="551">
        <v>41799</v>
      </c>
      <c r="D176" s="546" t="s">
        <v>9671</v>
      </c>
      <c r="E176" s="547" t="s">
        <v>9672</v>
      </c>
      <c r="F176" s="547" t="s">
        <v>1379</v>
      </c>
    </row>
    <row r="177" spans="1:6" ht="15.75" customHeight="1">
      <c r="A177" s="572">
        <f t="shared" si="8"/>
        <v>13</v>
      </c>
      <c r="B177" s="549" t="s">
        <v>7</v>
      </c>
      <c r="C177" s="551">
        <v>41952</v>
      </c>
      <c r="D177" s="546" t="s">
        <v>9673</v>
      </c>
      <c r="E177" s="547" t="s">
        <v>9674</v>
      </c>
      <c r="F177" s="547" t="s">
        <v>9675</v>
      </c>
    </row>
    <row r="178" spans="1:6" ht="25.5" customHeight="1">
      <c r="A178" s="572">
        <f t="shared" si="8"/>
        <v>14</v>
      </c>
      <c r="B178" s="549" t="s">
        <v>7</v>
      </c>
      <c r="C178" s="552">
        <v>2014</v>
      </c>
      <c r="D178" s="546" t="s">
        <v>1623</v>
      </c>
      <c r="E178" s="547" t="s">
        <v>1624</v>
      </c>
      <c r="F178" s="547" t="s">
        <v>1625</v>
      </c>
    </row>
    <row r="179" spans="1:6" ht="24.75" customHeight="1">
      <c r="A179" s="572">
        <f t="shared" si="8"/>
        <v>15</v>
      </c>
      <c r="B179" s="549" t="s">
        <v>7</v>
      </c>
      <c r="C179" s="552">
        <v>2014</v>
      </c>
      <c r="D179" s="546" t="s">
        <v>1623</v>
      </c>
      <c r="E179" s="547" t="s">
        <v>1629</v>
      </c>
      <c r="F179" s="547" t="s">
        <v>9676</v>
      </c>
    </row>
    <row r="180" spans="1:6" ht="23.25" customHeight="1">
      <c r="A180" s="572">
        <f t="shared" si="8"/>
        <v>16</v>
      </c>
      <c r="B180" s="549" t="s">
        <v>7</v>
      </c>
      <c r="C180" s="552">
        <v>2014</v>
      </c>
      <c r="D180" s="546" t="s">
        <v>1623</v>
      </c>
      <c r="E180" s="547" t="s">
        <v>1631</v>
      </c>
      <c r="F180" s="547" t="s">
        <v>9677</v>
      </c>
    </row>
    <row r="181" spans="1:6" ht="15.75" customHeight="1">
      <c r="A181" s="572">
        <f t="shared" si="8"/>
        <v>17</v>
      </c>
      <c r="B181" s="549" t="s">
        <v>7</v>
      </c>
      <c r="C181" s="551">
        <v>41647</v>
      </c>
      <c r="D181" s="546" t="s">
        <v>9678</v>
      </c>
      <c r="E181" s="547" t="s">
        <v>9679</v>
      </c>
      <c r="F181" s="547" t="s">
        <v>9680</v>
      </c>
    </row>
    <row r="182" spans="1:6" ht="15.75" customHeight="1">
      <c r="A182" s="572">
        <f t="shared" si="8"/>
        <v>18</v>
      </c>
      <c r="B182" s="549" t="s">
        <v>7</v>
      </c>
      <c r="C182" s="551">
        <v>41822</v>
      </c>
      <c r="D182" s="546" t="s">
        <v>9681</v>
      </c>
      <c r="E182" s="547" t="s">
        <v>9682</v>
      </c>
      <c r="F182" s="547" t="s">
        <v>9683</v>
      </c>
    </row>
    <row r="183" spans="1:6" ht="15.75" customHeight="1">
      <c r="A183" s="572">
        <f t="shared" si="8"/>
        <v>19</v>
      </c>
      <c r="B183" s="549" t="s">
        <v>7</v>
      </c>
      <c r="C183" s="588">
        <v>41668</v>
      </c>
      <c r="D183" s="297" t="s">
        <v>586</v>
      </c>
      <c r="E183" s="431" t="s">
        <v>1740</v>
      </c>
      <c r="F183" s="431" t="s">
        <v>1741</v>
      </c>
    </row>
    <row r="184" spans="1:6" ht="15.75" customHeight="1">
      <c r="A184" s="572">
        <f t="shared" si="8"/>
        <v>20</v>
      </c>
      <c r="B184" s="549" t="s">
        <v>7</v>
      </c>
      <c r="C184" s="588">
        <v>41897</v>
      </c>
      <c r="D184" s="297" t="s">
        <v>1744</v>
      </c>
      <c r="E184" s="431" t="s">
        <v>1745</v>
      </c>
      <c r="F184" s="431" t="s">
        <v>1746</v>
      </c>
    </row>
    <row r="185" spans="1:6" ht="15.75" customHeight="1">
      <c r="A185" s="572">
        <f t="shared" si="8"/>
        <v>21</v>
      </c>
      <c r="B185" s="360" t="s">
        <v>7</v>
      </c>
      <c r="C185" s="596">
        <v>41779</v>
      </c>
      <c r="D185" s="546" t="s">
        <v>1937</v>
      </c>
      <c r="E185" s="547" t="s">
        <v>1938</v>
      </c>
      <c r="F185" s="547" t="s">
        <v>1939</v>
      </c>
    </row>
    <row r="186" spans="1:6" ht="15.75" customHeight="1">
      <c r="A186" s="572">
        <f t="shared" si="8"/>
        <v>22</v>
      </c>
      <c r="B186" s="567" t="s">
        <v>2188</v>
      </c>
      <c r="C186" s="612">
        <v>41939</v>
      </c>
      <c r="D186" s="357" t="s">
        <v>9684</v>
      </c>
      <c r="E186" s="357" t="s">
        <v>9685</v>
      </c>
      <c r="F186" s="357" t="s">
        <v>9686</v>
      </c>
    </row>
    <row r="187" spans="1:6" ht="12.75">
      <c r="A187" s="572">
        <f t="shared" si="8"/>
        <v>23</v>
      </c>
      <c r="B187" s="549" t="s">
        <v>14</v>
      </c>
      <c r="C187" s="363">
        <v>2014</v>
      </c>
      <c r="D187" s="590" t="s">
        <v>9687</v>
      </c>
      <c r="E187" s="590" t="s">
        <v>9688</v>
      </c>
      <c r="F187" s="590" t="s">
        <v>8822</v>
      </c>
    </row>
    <row r="188" spans="1:6" ht="22.5" customHeight="1">
      <c r="A188" s="572">
        <f t="shared" si="8"/>
        <v>24</v>
      </c>
      <c r="B188" s="549" t="s">
        <v>14</v>
      </c>
      <c r="C188" s="363">
        <v>2014</v>
      </c>
      <c r="D188" s="590" t="s">
        <v>9689</v>
      </c>
      <c r="E188" s="590" t="s">
        <v>9690</v>
      </c>
      <c r="F188" s="590" t="s">
        <v>8775</v>
      </c>
    </row>
    <row r="189" spans="1:6" ht="12.75">
      <c r="A189" s="572">
        <f t="shared" si="8"/>
        <v>25</v>
      </c>
      <c r="B189" s="591" t="s">
        <v>14</v>
      </c>
      <c r="C189" s="431">
        <v>2014</v>
      </c>
      <c r="D189" s="886" t="s">
        <v>9691</v>
      </c>
      <c r="E189" s="613" t="s">
        <v>9692</v>
      </c>
      <c r="F189" s="886" t="s">
        <v>9693</v>
      </c>
    </row>
    <row r="190" spans="1:6" ht="12.75">
      <c r="A190" s="556"/>
      <c r="B190" s="556"/>
      <c r="C190" s="557"/>
      <c r="D190" s="614"/>
      <c r="E190" s="889"/>
      <c r="F190" s="615"/>
    </row>
    <row r="191" spans="1:6" ht="12.75">
      <c r="A191" s="556"/>
      <c r="B191" s="556"/>
      <c r="C191" s="557"/>
      <c r="D191" s="614"/>
      <c r="E191" s="889"/>
      <c r="F191" s="615"/>
    </row>
    <row r="192" spans="1:6" ht="12.75">
      <c r="A192" s="556"/>
      <c r="B192" s="556"/>
      <c r="C192" s="557"/>
      <c r="D192" s="614"/>
      <c r="E192" s="889"/>
      <c r="F192" s="615"/>
    </row>
    <row r="193" spans="1:6" ht="12.75">
      <c r="A193" s="556"/>
      <c r="B193" s="556"/>
      <c r="C193" s="557"/>
      <c r="D193" s="557"/>
      <c r="E193" s="564"/>
      <c r="F193" s="564"/>
    </row>
    <row r="194" spans="1:6" ht="15.75" customHeight="1">
      <c r="A194" s="538" t="s">
        <v>95</v>
      </c>
      <c r="B194" s="560"/>
      <c r="C194" s="540"/>
      <c r="D194" s="541"/>
      <c r="E194" s="542"/>
      <c r="F194" s="542"/>
    </row>
    <row r="195" spans="1:6" ht="15.75" customHeight="1">
      <c r="A195" s="572" t="s">
        <v>362</v>
      </c>
      <c r="B195" s="15" t="s">
        <v>2</v>
      </c>
      <c r="C195" s="890">
        <v>2015</v>
      </c>
      <c r="D195" s="697" t="s">
        <v>59</v>
      </c>
      <c r="E195" s="697" t="s">
        <v>96</v>
      </c>
      <c r="F195" s="697" t="s">
        <v>97</v>
      </c>
    </row>
    <row r="196" spans="1:6" ht="15.75" customHeight="1">
      <c r="A196" s="572">
        <f t="shared" ref="A196:A246" si="9">A195+1</f>
        <v>2</v>
      </c>
      <c r="B196" s="608" t="s">
        <v>3</v>
      </c>
      <c r="C196" s="609">
        <v>2015</v>
      </c>
      <c r="D196" s="610" t="s">
        <v>424</v>
      </c>
      <c r="E196" s="611" t="s">
        <v>425</v>
      </c>
      <c r="F196" s="611" t="s">
        <v>426</v>
      </c>
    </row>
    <row r="197" spans="1:6" ht="15.75" customHeight="1">
      <c r="A197" s="572">
        <f t="shared" si="9"/>
        <v>3</v>
      </c>
      <c r="B197" s="608" t="s">
        <v>3</v>
      </c>
      <c r="C197" s="609">
        <v>2015</v>
      </c>
      <c r="D197" s="610" t="s">
        <v>427</v>
      </c>
      <c r="E197" s="611" t="s">
        <v>428</v>
      </c>
      <c r="F197" s="611" t="s">
        <v>426</v>
      </c>
    </row>
    <row r="198" spans="1:6" ht="15.75" customHeight="1">
      <c r="A198" s="572">
        <f t="shared" si="9"/>
        <v>4</v>
      </c>
      <c r="B198" s="608" t="s">
        <v>3</v>
      </c>
      <c r="C198" s="609">
        <v>2015</v>
      </c>
      <c r="D198" s="610" t="s">
        <v>430</v>
      </c>
      <c r="E198" s="611" t="s">
        <v>431</v>
      </c>
      <c r="F198" s="611" t="s">
        <v>432</v>
      </c>
    </row>
    <row r="199" spans="1:6" ht="15.75" customHeight="1">
      <c r="A199" s="572">
        <f t="shared" si="9"/>
        <v>5</v>
      </c>
      <c r="B199" s="608" t="s">
        <v>3</v>
      </c>
      <c r="C199" s="609">
        <v>2015</v>
      </c>
      <c r="D199" s="610" t="s">
        <v>427</v>
      </c>
      <c r="E199" s="611" t="s">
        <v>433</v>
      </c>
      <c r="F199" s="611" t="s">
        <v>434</v>
      </c>
    </row>
    <row r="200" spans="1:6" ht="15.75" customHeight="1">
      <c r="A200" s="572">
        <f t="shared" si="9"/>
        <v>6</v>
      </c>
      <c r="B200" s="608" t="s">
        <v>3</v>
      </c>
      <c r="C200" s="609">
        <v>2015</v>
      </c>
      <c r="D200" s="610" t="s">
        <v>435</v>
      </c>
      <c r="E200" s="611" t="s">
        <v>436</v>
      </c>
      <c r="F200" s="611" t="s">
        <v>434</v>
      </c>
    </row>
    <row r="201" spans="1:6" ht="15.75" customHeight="1">
      <c r="A201" s="572">
        <f t="shared" si="9"/>
        <v>7</v>
      </c>
      <c r="B201" s="608" t="s">
        <v>3</v>
      </c>
      <c r="C201" s="609">
        <v>2015</v>
      </c>
      <c r="D201" s="610" t="s">
        <v>437</v>
      </c>
      <c r="E201" s="611" t="s">
        <v>438</v>
      </c>
      <c r="F201" s="611" t="s">
        <v>434</v>
      </c>
    </row>
    <row r="202" spans="1:6" ht="15.75" customHeight="1">
      <c r="A202" s="572">
        <f t="shared" si="9"/>
        <v>8</v>
      </c>
      <c r="B202" s="608" t="s">
        <v>3</v>
      </c>
      <c r="C202" s="609">
        <v>2015</v>
      </c>
      <c r="D202" s="610" t="s">
        <v>440</v>
      </c>
      <c r="E202" s="611" t="s">
        <v>441</v>
      </c>
      <c r="F202" s="611" t="s">
        <v>442</v>
      </c>
    </row>
    <row r="203" spans="1:6" ht="15.75" customHeight="1">
      <c r="A203" s="572">
        <f t="shared" si="9"/>
        <v>9</v>
      </c>
      <c r="B203" s="608" t="s">
        <v>3</v>
      </c>
      <c r="C203" s="609">
        <v>2015</v>
      </c>
      <c r="D203" s="610" t="s">
        <v>440</v>
      </c>
      <c r="E203" s="611" t="s">
        <v>441</v>
      </c>
      <c r="F203" s="611" t="s">
        <v>444</v>
      </c>
    </row>
    <row r="204" spans="1:6" ht="15.75" customHeight="1">
      <c r="A204" s="572">
        <f t="shared" si="9"/>
        <v>10</v>
      </c>
      <c r="B204" s="608" t="s">
        <v>3</v>
      </c>
      <c r="C204" s="609">
        <v>2015</v>
      </c>
      <c r="D204" s="610" t="s">
        <v>446</v>
      </c>
      <c r="E204" s="611" t="s">
        <v>447</v>
      </c>
      <c r="F204" s="611" t="s">
        <v>448</v>
      </c>
    </row>
    <row r="205" spans="1:6" ht="15.75" customHeight="1">
      <c r="A205" s="572">
        <f t="shared" si="9"/>
        <v>11</v>
      </c>
      <c r="B205" s="608" t="s">
        <v>3</v>
      </c>
      <c r="C205" s="609">
        <v>2015</v>
      </c>
      <c r="D205" s="610" t="s">
        <v>451</v>
      </c>
      <c r="E205" s="611" t="s">
        <v>452</v>
      </c>
      <c r="F205" s="611" t="s">
        <v>453</v>
      </c>
    </row>
    <row r="206" spans="1:6" ht="15.75" customHeight="1">
      <c r="A206" s="572">
        <f t="shared" si="9"/>
        <v>12</v>
      </c>
      <c r="B206" s="549" t="s">
        <v>7</v>
      </c>
      <c r="C206" s="565">
        <v>42355</v>
      </c>
      <c r="D206" s="297" t="s">
        <v>9694</v>
      </c>
      <c r="E206" s="431" t="s">
        <v>9695</v>
      </c>
      <c r="F206" s="431" t="s">
        <v>9696</v>
      </c>
    </row>
    <row r="207" spans="1:6" ht="15.75" customHeight="1">
      <c r="A207" s="572">
        <f t="shared" si="9"/>
        <v>13</v>
      </c>
      <c r="B207" s="549" t="s">
        <v>7</v>
      </c>
      <c r="C207" s="565">
        <v>42040</v>
      </c>
      <c r="D207" s="297" t="s">
        <v>9697</v>
      </c>
      <c r="E207" s="431" t="s">
        <v>9698</v>
      </c>
      <c r="F207" s="431" t="s">
        <v>9699</v>
      </c>
    </row>
    <row r="208" spans="1:6" ht="15.75" customHeight="1">
      <c r="A208" s="572">
        <f t="shared" si="9"/>
        <v>14</v>
      </c>
      <c r="B208" s="549" t="s">
        <v>7</v>
      </c>
      <c r="C208" s="565">
        <v>42270</v>
      </c>
      <c r="D208" s="297" t="s">
        <v>9700</v>
      </c>
      <c r="E208" s="431" t="s">
        <v>9701</v>
      </c>
      <c r="F208" s="431" t="s">
        <v>9702</v>
      </c>
    </row>
    <row r="209" spans="1:6" ht="15.75" customHeight="1">
      <c r="A209" s="572">
        <f t="shared" si="9"/>
        <v>15</v>
      </c>
      <c r="B209" s="549" t="s">
        <v>7</v>
      </c>
      <c r="C209" s="596">
        <v>42146</v>
      </c>
      <c r="D209" s="297" t="s">
        <v>9703</v>
      </c>
      <c r="E209" s="431" t="s">
        <v>9704</v>
      </c>
      <c r="F209" s="431" t="s">
        <v>9705</v>
      </c>
    </row>
    <row r="210" spans="1:6" ht="15.75" customHeight="1">
      <c r="A210" s="572">
        <f t="shared" si="9"/>
        <v>16</v>
      </c>
      <c r="B210" s="549" t="s">
        <v>7</v>
      </c>
      <c r="C210" s="603">
        <v>42243</v>
      </c>
      <c r="D210" s="297" t="s">
        <v>9706</v>
      </c>
      <c r="E210" s="431" t="s">
        <v>1551</v>
      </c>
      <c r="F210" s="431" t="s">
        <v>9707</v>
      </c>
    </row>
    <row r="211" spans="1:6" ht="18.75" customHeight="1">
      <c r="A211" s="572">
        <f t="shared" si="9"/>
        <v>17</v>
      </c>
      <c r="B211" s="549" t="s">
        <v>7</v>
      </c>
      <c r="C211" s="603">
        <v>42270</v>
      </c>
      <c r="D211" s="297" t="s">
        <v>9708</v>
      </c>
      <c r="E211" s="431" t="s">
        <v>1551</v>
      </c>
      <c r="F211" s="431" t="s">
        <v>9709</v>
      </c>
    </row>
    <row r="212" spans="1:6" ht="15.75" customHeight="1">
      <c r="A212" s="572">
        <f t="shared" si="9"/>
        <v>18</v>
      </c>
      <c r="B212" s="549" t="s">
        <v>7</v>
      </c>
      <c r="C212" s="603">
        <v>42331</v>
      </c>
      <c r="D212" s="297" t="s">
        <v>9710</v>
      </c>
      <c r="E212" s="431" t="s">
        <v>1551</v>
      </c>
      <c r="F212" s="431" t="s">
        <v>9711</v>
      </c>
    </row>
    <row r="213" spans="1:6" ht="15.75" customHeight="1">
      <c r="A213" s="572">
        <f t="shared" si="9"/>
        <v>19</v>
      </c>
      <c r="B213" s="549" t="s">
        <v>7</v>
      </c>
      <c r="C213" s="603">
        <v>42038</v>
      </c>
      <c r="D213" s="297" t="s">
        <v>9712</v>
      </c>
      <c r="E213" s="431" t="s">
        <v>1239</v>
      </c>
      <c r="F213" s="431" t="s">
        <v>9578</v>
      </c>
    </row>
    <row r="214" spans="1:6" ht="18.75" customHeight="1">
      <c r="A214" s="572">
        <f t="shared" si="9"/>
        <v>20</v>
      </c>
      <c r="B214" s="549" t="s">
        <v>7</v>
      </c>
      <c r="C214" s="603">
        <v>42159</v>
      </c>
      <c r="D214" s="297" t="s">
        <v>9713</v>
      </c>
      <c r="E214" s="431" t="s">
        <v>9714</v>
      </c>
      <c r="F214" s="431" t="s">
        <v>9715</v>
      </c>
    </row>
    <row r="215" spans="1:6" ht="29.25" customHeight="1">
      <c r="A215" s="572">
        <f t="shared" si="9"/>
        <v>21</v>
      </c>
      <c r="B215" s="549" t="s">
        <v>7</v>
      </c>
      <c r="C215" s="603">
        <v>42162</v>
      </c>
      <c r="D215" s="297" t="s">
        <v>9716</v>
      </c>
      <c r="E215" s="431" t="s">
        <v>1551</v>
      </c>
      <c r="F215" s="431" t="s">
        <v>9717</v>
      </c>
    </row>
    <row r="216" spans="1:6" ht="15.75" customHeight="1">
      <c r="A216" s="572">
        <f t="shared" si="9"/>
        <v>22</v>
      </c>
      <c r="B216" s="549" t="s">
        <v>7</v>
      </c>
      <c r="C216" s="550">
        <v>42041</v>
      </c>
      <c r="D216" s="297" t="s">
        <v>9718</v>
      </c>
      <c r="E216" s="431" t="s">
        <v>9719</v>
      </c>
      <c r="F216" s="431" t="s">
        <v>9720</v>
      </c>
    </row>
    <row r="217" spans="1:6" ht="15.75" customHeight="1">
      <c r="A217" s="572">
        <f t="shared" si="9"/>
        <v>23</v>
      </c>
      <c r="B217" s="549" t="s">
        <v>7</v>
      </c>
      <c r="C217" s="596">
        <v>42146</v>
      </c>
      <c r="D217" s="297" t="s">
        <v>1506</v>
      </c>
      <c r="E217" s="431" t="s">
        <v>1507</v>
      </c>
      <c r="F217" s="431" t="s">
        <v>1508</v>
      </c>
    </row>
    <row r="218" spans="1:6" ht="15.75" customHeight="1">
      <c r="A218" s="572">
        <f t="shared" si="9"/>
        <v>24</v>
      </c>
      <c r="B218" s="549" t="s">
        <v>7</v>
      </c>
      <c r="C218" s="551">
        <v>42010</v>
      </c>
      <c r="D218" s="546" t="s">
        <v>9721</v>
      </c>
      <c r="E218" s="547" t="s">
        <v>9722</v>
      </c>
      <c r="F218" s="547" t="s">
        <v>9723</v>
      </c>
    </row>
    <row r="219" spans="1:6" ht="15.75" customHeight="1">
      <c r="A219" s="572">
        <f t="shared" si="9"/>
        <v>25</v>
      </c>
      <c r="B219" s="549" t="s">
        <v>7</v>
      </c>
      <c r="C219" s="604">
        <v>42030</v>
      </c>
      <c r="D219" s="546" t="s">
        <v>9724</v>
      </c>
      <c r="E219" s="547" t="s">
        <v>9725</v>
      </c>
      <c r="F219" s="547" t="s">
        <v>9726</v>
      </c>
    </row>
    <row r="220" spans="1:6" ht="15.75" customHeight="1">
      <c r="A220" s="572">
        <f t="shared" si="9"/>
        <v>26</v>
      </c>
      <c r="B220" s="549" t="s">
        <v>7</v>
      </c>
      <c r="C220" s="551">
        <v>42046</v>
      </c>
      <c r="D220" s="546" t="s">
        <v>9727</v>
      </c>
      <c r="E220" s="547" t="s">
        <v>2968</v>
      </c>
      <c r="F220" s="547" t="s">
        <v>9728</v>
      </c>
    </row>
    <row r="221" spans="1:6" ht="15.75" customHeight="1">
      <c r="A221" s="572">
        <f t="shared" si="9"/>
        <v>27</v>
      </c>
      <c r="B221" s="549" t="s">
        <v>7</v>
      </c>
      <c r="C221" s="551">
        <v>42068</v>
      </c>
      <c r="D221" s="546" t="s">
        <v>1572</v>
      </c>
      <c r="E221" s="547" t="s">
        <v>86</v>
      </c>
      <c r="F221" s="547" t="s">
        <v>1573</v>
      </c>
    </row>
    <row r="222" spans="1:6" ht="15.75" customHeight="1">
      <c r="A222" s="572">
        <f t="shared" si="9"/>
        <v>28</v>
      </c>
      <c r="B222" s="549" t="s">
        <v>7</v>
      </c>
      <c r="C222" s="604">
        <v>42086</v>
      </c>
      <c r="D222" s="546" t="s">
        <v>1575</v>
      </c>
      <c r="E222" s="547" t="s">
        <v>1559</v>
      </c>
      <c r="F222" s="547" t="s">
        <v>1576</v>
      </c>
    </row>
    <row r="223" spans="1:6" ht="15.75" customHeight="1">
      <c r="A223" s="572">
        <f t="shared" si="9"/>
        <v>29</v>
      </c>
      <c r="B223" s="549" t="s">
        <v>7</v>
      </c>
      <c r="C223" s="551">
        <v>42114</v>
      </c>
      <c r="D223" s="546" t="s">
        <v>1578</v>
      </c>
      <c r="E223" s="547" t="s">
        <v>1579</v>
      </c>
      <c r="F223" s="547" t="s">
        <v>1580</v>
      </c>
    </row>
    <row r="224" spans="1:6" ht="15.75" customHeight="1">
      <c r="A224" s="572">
        <f t="shared" si="9"/>
        <v>30</v>
      </c>
      <c r="B224" s="549" t="s">
        <v>7</v>
      </c>
      <c r="C224" s="551">
        <v>42258</v>
      </c>
      <c r="D224" s="546" t="s">
        <v>1582</v>
      </c>
      <c r="E224" s="547" t="s">
        <v>1313</v>
      </c>
      <c r="F224" s="547" t="s">
        <v>1583</v>
      </c>
    </row>
    <row r="225" spans="1:6" ht="15.75" customHeight="1">
      <c r="A225" s="572">
        <f t="shared" si="9"/>
        <v>31</v>
      </c>
      <c r="B225" s="549" t="s">
        <v>7</v>
      </c>
      <c r="C225" s="551">
        <v>42306</v>
      </c>
      <c r="D225" s="546" t="s">
        <v>9729</v>
      </c>
      <c r="E225" s="547" t="s">
        <v>1585</v>
      </c>
      <c r="F225" s="547" t="s">
        <v>1586</v>
      </c>
    </row>
    <row r="226" spans="1:6" ht="15.75" customHeight="1">
      <c r="A226" s="572">
        <f t="shared" si="9"/>
        <v>32</v>
      </c>
      <c r="B226" s="549" t="s">
        <v>7</v>
      </c>
      <c r="C226" s="551">
        <v>42331</v>
      </c>
      <c r="D226" s="546" t="s">
        <v>1587</v>
      </c>
      <c r="E226" s="547" t="s">
        <v>1588</v>
      </c>
      <c r="F226" s="547" t="s">
        <v>1589</v>
      </c>
    </row>
    <row r="227" spans="1:6" ht="15.75" customHeight="1">
      <c r="A227" s="572">
        <f t="shared" si="9"/>
        <v>33</v>
      </c>
      <c r="B227" s="549" t="s">
        <v>7</v>
      </c>
      <c r="C227" s="551">
        <v>42360</v>
      </c>
      <c r="D227" s="546" t="s">
        <v>509</v>
      </c>
      <c r="E227" s="547" t="s">
        <v>1590</v>
      </c>
      <c r="F227" s="547" t="s">
        <v>1591</v>
      </c>
    </row>
    <row r="228" spans="1:6" ht="15.75" customHeight="1">
      <c r="A228" s="572">
        <f t="shared" si="9"/>
        <v>34</v>
      </c>
      <c r="B228" s="549" t="s">
        <v>7</v>
      </c>
      <c r="C228" s="551">
        <v>42010</v>
      </c>
      <c r="D228" s="546" t="s">
        <v>9721</v>
      </c>
      <c r="E228" s="547" t="s">
        <v>9722</v>
      </c>
      <c r="F228" s="547" t="s">
        <v>9723</v>
      </c>
    </row>
    <row r="229" spans="1:6" ht="15.75" customHeight="1">
      <c r="A229" s="572">
        <f t="shared" si="9"/>
        <v>35</v>
      </c>
      <c r="B229" s="549" t="s">
        <v>7</v>
      </c>
      <c r="C229" s="551">
        <v>42061</v>
      </c>
      <c r="D229" s="546" t="s">
        <v>1618</v>
      </c>
      <c r="E229" s="547" t="s">
        <v>1619</v>
      </c>
      <c r="F229" s="547" t="s">
        <v>1620</v>
      </c>
    </row>
    <row r="230" spans="1:6" ht="19.5" customHeight="1">
      <c r="A230" s="572">
        <f t="shared" si="9"/>
        <v>36</v>
      </c>
      <c r="B230" s="549" t="s">
        <v>7</v>
      </c>
      <c r="C230" s="552">
        <v>2015</v>
      </c>
      <c r="D230" s="546" t="s">
        <v>1623</v>
      </c>
      <c r="E230" s="547" t="s">
        <v>1633</v>
      </c>
      <c r="F230" s="547" t="s">
        <v>9730</v>
      </c>
    </row>
    <row r="231" spans="1:6" ht="18" customHeight="1">
      <c r="A231" s="572">
        <f t="shared" si="9"/>
        <v>37</v>
      </c>
      <c r="B231" s="549" t="s">
        <v>7</v>
      </c>
      <c r="C231" s="552">
        <v>2015</v>
      </c>
      <c r="D231" s="546" t="s">
        <v>1637</v>
      </c>
      <c r="E231" s="547" t="s">
        <v>1638</v>
      </c>
      <c r="F231" s="547" t="s">
        <v>9731</v>
      </c>
    </row>
    <row r="232" spans="1:6" ht="15.75" customHeight="1">
      <c r="A232" s="572">
        <f t="shared" si="9"/>
        <v>38</v>
      </c>
      <c r="B232" s="549" t="s">
        <v>7</v>
      </c>
      <c r="C232" s="604">
        <v>42084</v>
      </c>
      <c r="D232" s="546" t="s">
        <v>9732</v>
      </c>
      <c r="E232" s="547" t="s">
        <v>9733</v>
      </c>
      <c r="F232" s="547" t="s">
        <v>9734</v>
      </c>
    </row>
    <row r="233" spans="1:6" ht="15.75" customHeight="1">
      <c r="A233" s="572">
        <f t="shared" si="9"/>
        <v>39</v>
      </c>
      <c r="B233" s="549" t="s">
        <v>7</v>
      </c>
      <c r="C233" s="551">
        <v>42160</v>
      </c>
      <c r="D233" s="546" t="s">
        <v>9735</v>
      </c>
      <c r="E233" s="547" t="s">
        <v>9736</v>
      </c>
      <c r="F233" s="547" t="s">
        <v>9737</v>
      </c>
    </row>
    <row r="234" spans="1:6" ht="15.75" customHeight="1">
      <c r="A234" s="572">
        <f t="shared" si="9"/>
        <v>40</v>
      </c>
      <c r="B234" s="549" t="s">
        <v>7</v>
      </c>
      <c r="C234" s="551">
        <v>42189</v>
      </c>
      <c r="D234" s="546" t="s">
        <v>509</v>
      </c>
      <c r="E234" s="547" t="s">
        <v>9738</v>
      </c>
      <c r="F234" s="547" t="s">
        <v>9739</v>
      </c>
    </row>
    <row r="235" spans="1:6" ht="15.75" customHeight="1">
      <c r="A235" s="572">
        <f t="shared" si="9"/>
        <v>41</v>
      </c>
      <c r="B235" s="549" t="s">
        <v>7</v>
      </c>
      <c r="C235" s="551">
        <v>42189</v>
      </c>
      <c r="D235" s="546" t="s">
        <v>509</v>
      </c>
      <c r="E235" s="547" t="s">
        <v>9740</v>
      </c>
      <c r="F235" s="547" t="s">
        <v>9741</v>
      </c>
    </row>
    <row r="236" spans="1:6" ht="15.75" customHeight="1">
      <c r="A236" s="572">
        <f t="shared" si="9"/>
        <v>42</v>
      </c>
      <c r="B236" s="549" t="s">
        <v>7</v>
      </c>
      <c r="C236" s="588">
        <v>42117</v>
      </c>
      <c r="D236" s="297" t="s">
        <v>1749</v>
      </c>
      <c r="E236" s="431" t="s">
        <v>1750</v>
      </c>
      <c r="F236" s="431" t="s">
        <v>1751</v>
      </c>
    </row>
    <row r="237" spans="1:6" ht="15.75" customHeight="1">
      <c r="A237" s="572">
        <f t="shared" si="9"/>
        <v>43</v>
      </c>
      <c r="B237" s="549" t="s">
        <v>7</v>
      </c>
      <c r="C237" s="588">
        <v>42124</v>
      </c>
      <c r="D237" s="297" t="s">
        <v>1754</v>
      </c>
      <c r="E237" s="431" t="s">
        <v>34</v>
      </c>
      <c r="F237" s="431" t="s">
        <v>1755</v>
      </c>
    </row>
    <row r="238" spans="1:6" ht="15.75" customHeight="1">
      <c r="A238" s="572">
        <f t="shared" si="9"/>
        <v>44</v>
      </c>
      <c r="B238" s="360" t="s">
        <v>7</v>
      </c>
      <c r="C238" s="596">
        <v>42267</v>
      </c>
      <c r="D238" s="546" t="s">
        <v>1941</v>
      </c>
      <c r="E238" s="547" t="s">
        <v>1942</v>
      </c>
      <c r="F238" s="547" t="s">
        <v>1943</v>
      </c>
    </row>
    <row r="239" spans="1:6" ht="15.75" customHeight="1">
      <c r="A239" s="572">
        <f t="shared" si="9"/>
        <v>45</v>
      </c>
      <c r="B239" s="360" t="s">
        <v>7</v>
      </c>
      <c r="C239" s="565">
        <v>42192</v>
      </c>
      <c r="D239" s="546" t="s">
        <v>1983</v>
      </c>
      <c r="E239" s="547" t="s">
        <v>1984</v>
      </c>
      <c r="F239" s="547" t="s">
        <v>1985</v>
      </c>
    </row>
    <row r="240" spans="1:6" ht="20.25" customHeight="1">
      <c r="A240" s="572">
        <f t="shared" si="9"/>
        <v>46</v>
      </c>
      <c r="B240" s="549" t="s">
        <v>11</v>
      </c>
      <c r="C240" s="425">
        <v>2015</v>
      </c>
      <c r="D240" s="425" t="s">
        <v>2850</v>
      </c>
      <c r="E240" s="558" t="s">
        <v>647</v>
      </c>
      <c r="F240" s="558" t="s">
        <v>2851</v>
      </c>
    </row>
    <row r="241" spans="1:6" ht="29.25" customHeight="1">
      <c r="A241" s="572">
        <f t="shared" si="9"/>
        <v>47</v>
      </c>
      <c r="B241" s="549" t="s">
        <v>11</v>
      </c>
      <c r="C241" s="425">
        <v>2015</v>
      </c>
      <c r="D241" s="425" t="s">
        <v>480</v>
      </c>
      <c r="E241" s="558" t="s">
        <v>2853</v>
      </c>
      <c r="F241" s="558" t="s">
        <v>2854</v>
      </c>
    </row>
    <row r="242" spans="1:6" ht="26.25" customHeight="1">
      <c r="A242" s="572">
        <f t="shared" si="9"/>
        <v>48</v>
      </c>
      <c r="B242" s="549" t="s">
        <v>11</v>
      </c>
      <c r="C242" s="425">
        <v>2015</v>
      </c>
      <c r="D242" s="425" t="s">
        <v>2855</v>
      </c>
      <c r="E242" s="558" t="s">
        <v>2856</v>
      </c>
      <c r="F242" s="558" t="s">
        <v>2857</v>
      </c>
    </row>
    <row r="243" spans="1:6" ht="27" customHeight="1">
      <c r="A243" s="572">
        <f t="shared" si="9"/>
        <v>49</v>
      </c>
      <c r="B243" s="549" t="s">
        <v>11</v>
      </c>
      <c r="C243" s="425">
        <v>2015</v>
      </c>
      <c r="D243" s="425" t="s">
        <v>2860</v>
      </c>
      <c r="E243" s="558" t="s">
        <v>2251</v>
      </c>
      <c r="F243" s="558" t="s">
        <v>2861</v>
      </c>
    </row>
    <row r="244" spans="1:6" ht="21" customHeight="1">
      <c r="A244" s="572">
        <f t="shared" si="9"/>
        <v>50</v>
      </c>
      <c r="B244" s="549" t="s">
        <v>11</v>
      </c>
      <c r="C244" s="425">
        <v>2015</v>
      </c>
      <c r="D244" s="425" t="s">
        <v>2863</v>
      </c>
      <c r="E244" s="558" t="s">
        <v>2251</v>
      </c>
      <c r="F244" s="558" t="s">
        <v>2864</v>
      </c>
    </row>
    <row r="245" spans="1:6" ht="15.75" customHeight="1">
      <c r="A245" s="572">
        <f t="shared" si="9"/>
        <v>51</v>
      </c>
      <c r="B245" s="360" t="s">
        <v>11</v>
      </c>
      <c r="C245" s="297">
        <v>2015</v>
      </c>
      <c r="D245" s="546" t="s">
        <v>2977</v>
      </c>
      <c r="E245" s="547" t="s">
        <v>2978</v>
      </c>
      <c r="F245" s="547" t="s">
        <v>2979</v>
      </c>
    </row>
    <row r="246" spans="1:6" ht="25.5">
      <c r="A246" s="572">
        <f t="shared" si="9"/>
        <v>52</v>
      </c>
      <c r="B246" s="568">
        <v>11</v>
      </c>
      <c r="C246" s="557">
        <v>2015</v>
      </c>
      <c r="D246" s="569" t="s">
        <v>9742</v>
      </c>
      <c r="E246" s="570" t="s">
        <v>9743</v>
      </c>
      <c r="F246" s="570" t="s">
        <v>9744</v>
      </c>
    </row>
    <row r="247" spans="1:6" ht="12.75">
      <c r="A247" s="556"/>
      <c r="B247" s="556"/>
      <c r="C247" s="557"/>
      <c r="D247" s="557"/>
      <c r="E247" s="564"/>
      <c r="F247" s="564"/>
    </row>
    <row r="248" spans="1:6" ht="12.75">
      <c r="A248" s="556"/>
      <c r="B248" s="556"/>
      <c r="C248" s="557"/>
      <c r="D248" s="557"/>
      <c r="E248" s="564"/>
      <c r="F248" s="564"/>
    </row>
    <row r="249" spans="1:6" ht="12.75">
      <c r="A249" s="556"/>
      <c r="B249" s="556"/>
      <c r="C249" s="557"/>
      <c r="D249" s="557"/>
      <c r="E249" s="564"/>
      <c r="F249" s="564"/>
    </row>
    <row r="250" spans="1:6" ht="12.75">
      <c r="A250" s="556"/>
      <c r="B250" s="556"/>
      <c r="C250" s="557"/>
      <c r="D250" s="557"/>
      <c r="E250" s="564"/>
      <c r="F250" s="564"/>
    </row>
    <row r="251" spans="1:6" ht="12.75">
      <c r="A251" s="556"/>
      <c r="B251" s="556"/>
      <c r="C251" s="557"/>
      <c r="D251" s="557"/>
      <c r="E251" s="564"/>
      <c r="F251" s="564"/>
    </row>
    <row r="252" spans="1:6" ht="15.75" customHeight="1">
      <c r="A252" s="538" t="s">
        <v>141</v>
      </c>
      <c r="B252" s="560"/>
      <c r="C252" s="540"/>
      <c r="D252" s="541"/>
      <c r="E252" s="542"/>
      <c r="F252" s="542"/>
    </row>
    <row r="253" spans="1:6" ht="15.75" customHeight="1">
      <c r="A253" s="572" t="s">
        <v>362</v>
      </c>
      <c r="B253" s="15" t="s">
        <v>2</v>
      </c>
      <c r="C253" s="890">
        <v>2016</v>
      </c>
      <c r="D253" s="697" t="s">
        <v>142</v>
      </c>
      <c r="E253" s="697" t="s">
        <v>143</v>
      </c>
      <c r="F253" s="697" t="s">
        <v>144</v>
      </c>
    </row>
    <row r="254" spans="1:6" ht="15.75" customHeight="1">
      <c r="A254" s="572">
        <f t="shared" ref="A254:A299" si="10">A253+1</f>
        <v>2</v>
      </c>
      <c r="B254" s="15" t="s">
        <v>2</v>
      </c>
      <c r="C254" s="890">
        <v>2016</v>
      </c>
      <c r="D254" s="697" t="s">
        <v>288</v>
      </c>
      <c r="E254" s="697" t="s">
        <v>289</v>
      </c>
      <c r="F254" s="697" t="s">
        <v>290</v>
      </c>
    </row>
    <row r="255" spans="1:6" ht="15.75" customHeight="1">
      <c r="A255" s="572">
        <f t="shared" si="10"/>
        <v>3</v>
      </c>
      <c r="B255" s="608" t="s">
        <v>3</v>
      </c>
      <c r="C255" s="609">
        <v>2016</v>
      </c>
      <c r="D255" s="610" t="s">
        <v>456</v>
      </c>
      <c r="E255" s="611" t="s">
        <v>457</v>
      </c>
      <c r="F255" s="611" t="s">
        <v>458</v>
      </c>
    </row>
    <row r="256" spans="1:6" ht="15.75" customHeight="1">
      <c r="A256" s="572">
        <f t="shared" si="10"/>
        <v>4</v>
      </c>
      <c r="B256" s="608" t="s">
        <v>3</v>
      </c>
      <c r="C256" s="609">
        <v>2016</v>
      </c>
      <c r="D256" s="610" t="s">
        <v>461</v>
      </c>
      <c r="E256" s="611" t="s">
        <v>462</v>
      </c>
      <c r="F256" s="611" t="s">
        <v>463</v>
      </c>
    </row>
    <row r="257" spans="1:6" ht="15.75" customHeight="1">
      <c r="A257" s="572">
        <f t="shared" si="10"/>
        <v>5</v>
      </c>
      <c r="B257" s="608" t="s">
        <v>3</v>
      </c>
      <c r="C257" s="609">
        <v>2016</v>
      </c>
      <c r="D257" s="610" t="s">
        <v>465</v>
      </c>
      <c r="E257" s="611" t="s">
        <v>466</v>
      </c>
      <c r="F257" s="611" t="s">
        <v>467</v>
      </c>
    </row>
    <row r="258" spans="1:6" ht="15.75" customHeight="1">
      <c r="A258" s="572">
        <f t="shared" si="10"/>
        <v>6</v>
      </c>
      <c r="B258" s="608" t="s">
        <v>3</v>
      </c>
      <c r="C258" s="609">
        <v>2016</v>
      </c>
      <c r="D258" s="610" t="s">
        <v>470</v>
      </c>
      <c r="E258" s="611" t="s">
        <v>466</v>
      </c>
      <c r="F258" s="611" t="s">
        <v>410</v>
      </c>
    </row>
    <row r="259" spans="1:6" ht="15.75" customHeight="1">
      <c r="A259" s="572">
        <f t="shared" si="10"/>
        <v>7</v>
      </c>
      <c r="B259" s="608" t="s">
        <v>3</v>
      </c>
      <c r="C259" s="609">
        <v>2016</v>
      </c>
      <c r="D259" s="610" t="s">
        <v>470</v>
      </c>
      <c r="E259" s="611" t="s">
        <v>466</v>
      </c>
      <c r="F259" s="611" t="s">
        <v>471</v>
      </c>
    </row>
    <row r="260" spans="1:6" ht="15.75" customHeight="1">
      <c r="A260" s="572">
        <f t="shared" si="10"/>
        <v>8</v>
      </c>
      <c r="B260" s="608" t="s">
        <v>3</v>
      </c>
      <c r="C260" s="609">
        <v>2016</v>
      </c>
      <c r="D260" s="610" t="s">
        <v>470</v>
      </c>
      <c r="E260" s="611" t="s">
        <v>466</v>
      </c>
      <c r="F260" s="611" t="s">
        <v>473</v>
      </c>
    </row>
    <row r="261" spans="1:6" ht="15.75" customHeight="1">
      <c r="A261" s="572">
        <f t="shared" si="10"/>
        <v>9</v>
      </c>
      <c r="B261" s="608" t="s">
        <v>3</v>
      </c>
      <c r="C261" s="609">
        <v>2016</v>
      </c>
      <c r="D261" s="610" t="s">
        <v>474</v>
      </c>
      <c r="E261" s="611" t="s">
        <v>475</v>
      </c>
      <c r="F261" s="611" t="s">
        <v>368</v>
      </c>
    </row>
    <row r="262" spans="1:6" ht="31.5" customHeight="1">
      <c r="A262" s="572">
        <f t="shared" si="10"/>
        <v>10</v>
      </c>
      <c r="B262" s="549" t="s">
        <v>5</v>
      </c>
      <c r="C262" s="575">
        <v>2016</v>
      </c>
      <c r="D262" s="576" t="s">
        <v>204</v>
      </c>
      <c r="E262" s="363" t="s">
        <v>799</v>
      </c>
      <c r="F262" s="363" t="s">
        <v>800</v>
      </c>
    </row>
    <row r="263" spans="1:6" ht="15.75" customHeight="1">
      <c r="A263" s="572">
        <f t="shared" si="10"/>
        <v>11</v>
      </c>
      <c r="B263" s="549" t="s">
        <v>5</v>
      </c>
      <c r="C263" s="385">
        <v>2016</v>
      </c>
      <c r="D263" s="546" t="s">
        <v>9745</v>
      </c>
      <c r="E263" s="547" t="s">
        <v>9746</v>
      </c>
      <c r="F263" s="547" t="s">
        <v>9747</v>
      </c>
    </row>
    <row r="264" spans="1:6" ht="15.75" customHeight="1">
      <c r="A264" s="572">
        <f t="shared" si="10"/>
        <v>12</v>
      </c>
      <c r="B264" s="549" t="s">
        <v>5</v>
      </c>
      <c r="C264" s="385">
        <v>2016</v>
      </c>
      <c r="D264" s="546" t="s">
        <v>9748</v>
      </c>
      <c r="E264" s="547" t="s">
        <v>9749</v>
      </c>
      <c r="F264" s="547" t="s">
        <v>9750</v>
      </c>
    </row>
    <row r="265" spans="1:6" ht="15.75" customHeight="1">
      <c r="A265" s="572">
        <f t="shared" si="10"/>
        <v>13</v>
      </c>
      <c r="B265" s="549" t="s">
        <v>5</v>
      </c>
      <c r="C265" s="385">
        <v>2016</v>
      </c>
      <c r="D265" s="546" t="s">
        <v>9751</v>
      </c>
      <c r="E265" s="547" t="s">
        <v>9752</v>
      </c>
      <c r="F265" s="547" t="s">
        <v>9753</v>
      </c>
    </row>
    <row r="266" spans="1:6" ht="15.75" customHeight="1">
      <c r="A266" s="572">
        <f t="shared" si="10"/>
        <v>14</v>
      </c>
      <c r="B266" s="549" t="s">
        <v>5</v>
      </c>
      <c r="C266" s="385">
        <v>2016</v>
      </c>
      <c r="D266" s="546" t="s">
        <v>803</v>
      </c>
      <c r="E266" s="547" t="s">
        <v>804</v>
      </c>
      <c r="F266" s="547" t="s">
        <v>805</v>
      </c>
    </row>
    <row r="267" spans="1:6" ht="28.5" customHeight="1">
      <c r="A267" s="572">
        <f t="shared" si="10"/>
        <v>15</v>
      </c>
      <c r="B267" s="573" t="s">
        <v>6</v>
      </c>
      <c r="C267" s="557">
        <v>2016</v>
      </c>
      <c r="D267" s="425" t="s">
        <v>9754</v>
      </c>
      <c r="E267" s="431" t="s">
        <v>9755</v>
      </c>
      <c r="F267" s="431" t="s">
        <v>1164</v>
      </c>
    </row>
    <row r="268" spans="1:6" ht="27.75" customHeight="1">
      <c r="A268" s="572">
        <f t="shared" si="10"/>
        <v>16</v>
      </c>
      <c r="B268" s="573" t="s">
        <v>6</v>
      </c>
      <c r="C268" s="557">
        <v>2016</v>
      </c>
      <c r="D268" s="297" t="s">
        <v>9756</v>
      </c>
      <c r="E268" s="431"/>
      <c r="F268" s="431" t="s">
        <v>1138</v>
      </c>
    </row>
    <row r="269" spans="1:6" ht="26.25" customHeight="1">
      <c r="A269" s="572">
        <f t="shared" si="10"/>
        <v>17</v>
      </c>
      <c r="B269" s="549" t="s">
        <v>7</v>
      </c>
      <c r="C269" s="565">
        <v>42462</v>
      </c>
      <c r="D269" s="297" t="s">
        <v>9757</v>
      </c>
      <c r="E269" s="431" t="s">
        <v>9758</v>
      </c>
      <c r="F269" s="431" t="s">
        <v>9759</v>
      </c>
    </row>
    <row r="270" spans="1:6" ht="26.25" customHeight="1">
      <c r="A270" s="572">
        <f t="shared" si="10"/>
        <v>18</v>
      </c>
      <c r="B270" s="549" t="s">
        <v>7</v>
      </c>
      <c r="C270" s="565">
        <v>42522</v>
      </c>
      <c r="D270" s="297" t="s">
        <v>1216</v>
      </c>
      <c r="E270" s="431" t="s">
        <v>1217</v>
      </c>
      <c r="F270" s="431" t="s">
        <v>1218</v>
      </c>
    </row>
    <row r="271" spans="1:6" ht="15.75" customHeight="1">
      <c r="A271" s="572">
        <f t="shared" si="10"/>
        <v>19</v>
      </c>
      <c r="B271" s="549" t="s">
        <v>7</v>
      </c>
      <c r="C271" s="603">
        <v>42452</v>
      </c>
      <c r="D271" s="297" t="s">
        <v>9760</v>
      </c>
      <c r="E271" s="431" t="s">
        <v>9752</v>
      </c>
      <c r="F271" s="431" t="s">
        <v>9761</v>
      </c>
    </row>
    <row r="272" spans="1:6" ht="15.75" customHeight="1">
      <c r="A272" s="572">
        <f t="shared" si="10"/>
        <v>20</v>
      </c>
      <c r="B272" s="549" t="s">
        <v>7</v>
      </c>
      <c r="C272" s="550">
        <v>42670</v>
      </c>
      <c r="D272" s="297" t="s">
        <v>1317</v>
      </c>
      <c r="E272" s="431" t="s">
        <v>1167</v>
      </c>
      <c r="F272" s="431" t="s">
        <v>9762</v>
      </c>
    </row>
    <row r="273" spans="1:6" ht="15.75" customHeight="1">
      <c r="A273" s="572">
        <f t="shared" si="10"/>
        <v>21</v>
      </c>
      <c r="B273" s="549" t="s">
        <v>7</v>
      </c>
      <c r="C273" s="550">
        <v>42705</v>
      </c>
      <c r="D273" s="297" t="s">
        <v>9763</v>
      </c>
      <c r="E273" s="431" t="s">
        <v>1551</v>
      </c>
      <c r="F273" s="431" t="s">
        <v>9764</v>
      </c>
    </row>
    <row r="274" spans="1:6" ht="15.75" customHeight="1">
      <c r="A274" s="572">
        <f t="shared" si="10"/>
        <v>22</v>
      </c>
      <c r="B274" s="549" t="s">
        <v>7</v>
      </c>
      <c r="C274" s="596">
        <v>42459</v>
      </c>
      <c r="D274" s="297" t="s">
        <v>1510</v>
      </c>
      <c r="E274" s="431" t="s">
        <v>1511</v>
      </c>
      <c r="F274" s="431" t="s">
        <v>1512</v>
      </c>
    </row>
    <row r="275" spans="1:6" ht="15.75" customHeight="1">
      <c r="A275" s="572">
        <f t="shared" si="10"/>
        <v>23</v>
      </c>
      <c r="B275" s="549" t="s">
        <v>7</v>
      </c>
      <c r="C275" s="551">
        <v>42375</v>
      </c>
      <c r="D275" s="546" t="s">
        <v>9765</v>
      </c>
      <c r="E275" s="547" t="s">
        <v>9766</v>
      </c>
      <c r="F275" s="547" t="s">
        <v>9767</v>
      </c>
    </row>
    <row r="276" spans="1:6" ht="15.75" customHeight="1">
      <c r="A276" s="572">
        <f t="shared" si="10"/>
        <v>24</v>
      </c>
      <c r="B276" s="549" t="s">
        <v>7</v>
      </c>
      <c r="C276" s="551">
        <v>42375</v>
      </c>
      <c r="D276" s="546" t="s">
        <v>9765</v>
      </c>
      <c r="E276" s="547" t="s">
        <v>9766</v>
      </c>
      <c r="F276" s="547" t="s">
        <v>9767</v>
      </c>
    </row>
    <row r="277" spans="1:6" ht="15.75" customHeight="1">
      <c r="A277" s="572">
        <f t="shared" si="10"/>
        <v>25</v>
      </c>
      <c r="B277" s="549" t="s">
        <v>7</v>
      </c>
      <c r="C277" s="604">
        <v>42475</v>
      </c>
      <c r="D277" s="546" t="s">
        <v>9768</v>
      </c>
      <c r="E277" s="547" t="s">
        <v>9769</v>
      </c>
      <c r="F277" s="547" t="s">
        <v>9767</v>
      </c>
    </row>
    <row r="278" spans="1:6" ht="15.75" customHeight="1">
      <c r="A278" s="572">
        <f t="shared" si="10"/>
        <v>26</v>
      </c>
      <c r="B278" s="549" t="s">
        <v>7</v>
      </c>
      <c r="C278" s="604">
        <v>42609</v>
      </c>
      <c r="D278" s="546" t="s">
        <v>9770</v>
      </c>
      <c r="E278" s="547" t="s">
        <v>1585</v>
      </c>
      <c r="F278" s="547" t="s">
        <v>9726</v>
      </c>
    </row>
    <row r="279" spans="1:6" ht="15.75" customHeight="1">
      <c r="A279" s="572">
        <f t="shared" si="10"/>
        <v>27</v>
      </c>
      <c r="B279" s="549" t="s">
        <v>7</v>
      </c>
      <c r="C279" s="551">
        <v>42660</v>
      </c>
      <c r="D279" s="546" t="s">
        <v>9771</v>
      </c>
      <c r="E279" s="547" t="s">
        <v>9772</v>
      </c>
      <c r="F279" s="547" t="s">
        <v>9773</v>
      </c>
    </row>
    <row r="280" spans="1:6" ht="15.75" customHeight="1">
      <c r="A280" s="572">
        <f t="shared" si="10"/>
        <v>28</v>
      </c>
      <c r="B280" s="549" t="s">
        <v>7</v>
      </c>
      <c r="C280" s="551">
        <v>42660</v>
      </c>
      <c r="D280" s="546" t="s">
        <v>9774</v>
      </c>
      <c r="E280" s="547" t="s">
        <v>9775</v>
      </c>
      <c r="F280" s="547" t="s">
        <v>9776</v>
      </c>
    </row>
    <row r="281" spans="1:6" ht="15.75" customHeight="1">
      <c r="A281" s="572">
        <f t="shared" si="10"/>
        <v>29</v>
      </c>
      <c r="B281" s="549" t="s">
        <v>7</v>
      </c>
      <c r="C281" s="551">
        <v>42663</v>
      </c>
      <c r="D281" s="546" t="s">
        <v>9777</v>
      </c>
      <c r="E281" s="547" t="s">
        <v>9778</v>
      </c>
      <c r="F281" s="547" t="s">
        <v>9767</v>
      </c>
    </row>
    <row r="282" spans="1:6" ht="39" customHeight="1">
      <c r="A282" s="572">
        <f t="shared" si="10"/>
        <v>30</v>
      </c>
      <c r="B282" s="549" t="s">
        <v>7</v>
      </c>
      <c r="C282" s="552">
        <v>2016</v>
      </c>
      <c r="D282" s="546" t="s">
        <v>9779</v>
      </c>
      <c r="E282" s="547" t="s">
        <v>9780</v>
      </c>
      <c r="F282" s="547" t="s">
        <v>9781</v>
      </c>
    </row>
    <row r="283" spans="1:6" ht="15.75" customHeight="1">
      <c r="A283" s="572">
        <f t="shared" si="10"/>
        <v>31</v>
      </c>
      <c r="B283" s="549" t="s">
        <v>7</v>
      </c>
      <c r="C283" s="552">
        <v>2016</v>
      </c>
      <c r="D283" s="546" t="s">
        <v>1650</v>
      </c>
      <c r="E283" s="595" t="s">
        <v>1651</v>
      </c>
      <c r="F283" s="547" t="s">
        <v>9782</v>
      </c>
    </row>
    <row r="284" spans="1:6" ht="15.75" customHeight="1">
      <c r="A284" s="572">
        <f t="shared" si="10"/>
        <v>32</v>
      </c>
      <c r="B284" s="549" t="s">
        <v>7</v>
      </c>
      <c r="C284" s="552">
        <v>2016</v>
      </c>
      <c r="D284" s="546" t="s">
        <v>9783</v>
      </c>
      <c r="E284" s="595" t="s">
        <v>9784</v>
      </c>
      <c r="F284" s="547" t="s">
        <v>9785</v>
      </c>
    </row>
    <row r="285" spans="1:6" ht="25.5" customHeight="1">
      <c r="A285" s="572">
        <f t="shared" si="10"/>
        <v>33</v>
      </c>
      <c r="B285" s="549" t="s">
        <v>7</v>
      </c>
      <c r="C285" s="551">
        <v>42731</v>
      </c>
      <c r="D285" s="546" t="s">
        <v>509</v>
      </c>
      <c r="E285" s="547" t="s">
        <v>9740</v>
      </c>
      <c r="F285" s="547" t="s">
        <v>9741</v>
      </c>
    </row>
    <row r="286" spans="1:6" ht="30.75" customHeight="1">
      <c r="A286" s="572">
        <f t="shared" si="10"/>
        <v>34</v>
      </c>
      <c r="B286" s="549" t="s">
        <v>7</v>
      </c>
      <c r="C286" s="605">
        <v>42502</v>
      </c>
      <c r="D286" s="297" t="s">
        <v>586</v>
      </c>
      <c r="E286" s="431" t="s">
        <v>9361</v>
      </c>
      <c r="F286" s="431" t="s">
        <v>9362</v>
      </c>
    </row>
    <row r="287" spans="1:6" ht="15.75" customHeight="1">
      <c r="A287" s="572">
        <f t="shared" si="10"/>
        <v>35</v>
      </c>
      <c r="B287" s="549" t="s">
        <v>7</v>
      </c>
      <c r="C287" s="588">
        <v>42639</v>
      </c>
      <c r="D287" s="297" t="s">
        <v>1757</v>
      </c>
      <c r="E287" s="431" t="s">
        <v>1758</v>
      </c>
      <c r="F287" s="431" t="s">
        <v>1759</v>
      </c>
    </row>
    <row r="288" spans="1:6" ht="15.75" customHeight="1">
      <c r="A288" s="572">
        <f t="shared" si="10"/>
        <v>36</v>
      </c>
      <c r="B288" s="426" t="s">
        <v>10</v>
      </c>
      <c r="C288" s="597">
        <v>42600</v>
      </c>
      <c r="D288" s="297" t="s">
        <v>2285</v>
      </c>
      <c r="E288" s="431" t="s">
        <v>2286</v>
      </c>
      <c r="F288" s="431" t="s">
        <v>2287</v>
      </c>
    </row>
    <row r="289" spans="1:6" ht="27.75" customHeight="1">
      <c r="A289" s="572">
        <f t="shared" si="10"/>
        <v>37</v>
      </c>
      <c r="B289" s="549" t="s">
        <v>11</v>
      </c>
      <c r="C289" s="425">
        <v>2016</v>
      </c>
      <c r="D289" s="425" t="s">
        <v>586</v>
      </c>
      <c r="E289" s="558" t="s">
        <v>2867</v>
      </c>
      <c r="F289" s="558" t="s">
        <v>2868</v>
      </c>
    </row>
    <row r="290" spans="1:6" ht="29.25" customHeight="1">
      <c r="A290" s="572">
        <f t="shared" si="10"/>
        <v>38</v>
      </c>
      <c r="B290" s="549" t="s">
        <v>11</v>
      </c>
      <c r="C290" s="425">
        <v>2016</v>
      </c>
      <c r="D290" s="425" t="s">
        <v>2869</v>
      </c>
      <c r="E290" s="558" t="s">
        <v>2870</v>
      </c>
      <c r="F290" s="558" t="s">
        <v>2871</v>
      </c>
    </row>
    <row r="291" spans="1:6" ht="26.25" customHeight="1">
      <c r="A291" s="572">
        <f t="shared" si="10"/>
        <v>39</v>
      </c>
      <c r="B291" s="549" t="s">
        <v>11</v>
      </c>
      <c r="C291" s="425">
        <v>2016</v>
      </c>
      <c r="D291" s="425" t="s">
        <v>2872</v>
      </c>
      <c r="E291" s="558" t="s">
        <v>2873</v>
      </c>
      <c r="F291" s="558" t="s">
        <v>2874</v>
      </c>
    </row>
    <row r="292" spans="1:6" ht="30" customHeight="1">
      <c r="A292" s="572">
        <f t="shared" si="10"/>
        <v>40</v>
      </c>
      <c r="B292" s="549" t="s">
        <v>11</v>
      </c>
      <c r="C292" s="425">
        <v>2016</v>
      </c>
      <c r="D292" s="425" t="s">
        <v>2876</v>
      </c>
      <c r="E292" s="558" t="s">
        <v>647</v>
      </c>
      <c r="F292" s="558" t="s">
        <v>2877</v>
      </c>
    </row>
    <row r="293" spans="1:6" ht="22.5" customHeight="1">
      <c r="A293" s="572">
        <f t="shared" si="10"/>
        <v>41</v>
      </c>
      <c r="B293" s="549" t="s">
        <v>2878</v>
      </c>
      <c r="C293" s="425">
        <v>2016</v>
      </c>
      <c r="D293" s="425" t="s">
        <v>2879</v>
      </c>
      <c r="E293" s="558" t="s">
        <v>558</v>
      </c>
      <c r="F293" s="558" t="s">
        <v>2880</v>
      </c>
    </row>
    <row r="294" spans="1:6" ht="15.75" customHeight="1">
      <c r="A294" s="572">
        <f t="shared" si="10"/>
        <v>42</v>
      </c>
      <c r="B294" s="549" t="s">
        <v>11</v>
      </c>
      <c r="C294" s="425">
        <v>2016</v>
      </c>
      <c r="D294" s="425" t="s">
        <v>2881</v>
      </c>
      <c r="E294" s="558" t="s">
        <v>2882</v>
      </c>
      <c r="F294" s="558" t="s">
        <v>2883</v>
      </c>
    </row>
    <row r="295" spans="1:6" ht="15.75" customHeight="1">
      <c r="A295" s="572">
        <f t="shared" si="10"/>
        <v>43</v>
      </c>
      <c r="B295" s="549" t="s">
        <v>11</v>
      </c>
      <c r="C295" s="425">
        <v>2016</v>
      </c>
      <c r="D295" s="425" t="s">
        <v>586</v>
      </c>
      <c r="E295" s="558" t="s">
        <v>2885</v>
      </c>
      <c r="F295" s="558" t="s">
        <v>2886</v>
      </c>
    </row>
    <row r="296" spans="1:6" ht="15.75" customHeight="1">
      <c r="A296" s="572">
        <f t="shared" si="10"/>
        <v>44</v>
      </c>
      <c r="B296" s="549" t="s">
        <v>11</v>
      </c>
      <c r="C296" s="425">
        <v>2016</v>
      </c>
      <c r="D296" s="425" t="s">
        <v>586</v>
      </c>
      <c r="E296" s="558" t="s">
        <v>2887</v>
      </c>
      <c r="F296" s="558" t="s">
        <v>2888</v>
      </c>
    </row>
    <row r="297" spans="1:6" ht="15.75" customHeight="1">
      <c r="A297" s="572">
        <f t="shared" si="10"/>
        <v>45</v>
      </c>
      <c r="B297" s="549" t="s">
        <v>11</v>
      </c>
      <c r="C297" s="425">
        <v>2016</v>
      </c>
      <c r="D297" s="425" t="s">
        <v>2855</v>
      </c>
      <c r="E297" s="558" t="s">
        <v>2856</v>
      </c>
      <c r="F297" s="558" t="s">
        <v>2889</v>
      </c>
    </row>
    <row r="298" spans="1:6" ht="15.75" customHeight="1">
      <c r="A298" s="572">
        <f t="shared" si="10"/>
        <v>46</v>
      </c>
      <c r="B298" s="549" t="s">
        <v>11</v>
      </c>
      <c r="C298" s="425">
        <v>2016</v>
      </c>
      <c r="D298" s="425" t="s">
        <v>2890</v>
      </c>
      <c r="E298" s="558" t="s">
        <v>2891</v>
      </c>
      <c r="F298" s="558" t="s">
        <v>2892</v>
      </c>
    </row>
    <row r="299" spans="1:6" ht="15.75" customHeight="1">
      <c r="A299" s="572">
        <f t="shared" si="10"/>
        <v>47</v>
      </c>
      <c r="B299" s="549" t="s">
        <v>11</v>
      </c>
      <c r="C299" s="425">
        <v>2016</v>
      </c>
      <c r="D299" s="425" t="s">
        <v>2893</v>
      </c>
      <c r="E299" s="558" t="s">
        <v>2894</v>
      </c>
      <c r="F299" s="558" t="s">
        <v>2895</v>
      </c>
    </row>
    <row r="300" spans="1:6" ht="12.75">
      <c r="A300" s="556"/>
      <c r="B300" s="556"/>
      <c r="C300" s="557"/>
      <c r="D300" s="557"/>
      <c r="E300" s="564"/>
      <c r="F300" s="564"/>
    </row>
    <row r="301" spans="1:6" ht="12.75">
      <c r="A301" s="556"/>
      <c r="B301" s="556"/>
      <c r="C301" s="557"/>
      <c r="D301" s="557"/>
      <c r="E301" s="564"/>
      <c r="F301" s="564"/>
    </row>
    <row r="302" spans="1:6" ht="12.75">
      <c r="A302" s="556"/>
      <c r="B302" s="556"/>
      <c r="C302" s="557"/>
      <c r="D302" s="557"/>
      <c r="E302" s="564"/>
      <c r="F302" s="564"/>
    </row>
    <row r="303" spans="1:6" ht="12.75">
      <c r="A303" s="556"/>
      <c r="B303" s="556"/>
      <c r="C303" s="557"/>
      <c r="D303" s="557"/>
      <c r="E303" s="564"/>
      <c r="F303" s="564"/>
    </row>
    <row r="304" spans="1:6" ht="19.5" customHeight="1">
      <c r="A304" s="616" t="s">
        <v>246</v>
      </c>
      <c r="B304" s="560"/>
      <c r="C304" s="540"/>
      <c r="D304" s="541"/>
      <c r="E304" s="542"/>
      <c r="F304" s="542"/>
    </row>
    <row r="305" spans="1:6" ht="15.75" customHeight="1">
      <c r="A305" s="572" t="s">
        <v>362</v>
      </c>
      <c r="B305" s="15" t="s">
        <v>2</v>
      </c>
      <c r="C305" s="890">
        <v>2017</v>
      </c>
      <c r="D305" s="697" t="s">
        <v>59</v>
      </c>
      <c r="E305" s="697" t="s">
        <v>247</v>
      </c>
      <c r="F305" s="697" t="s">
        <v>248</v>
      </c>
    </row>
    <row r="306" spans="1:6" ht="15.75" customHeight="1">
      <c r="A306" s="572">
        <f t="shared" ref="A306:A352" si="11">A305+1</f>
        <v>2</v>
      </c>
      <c r="B306" s="608">
        <v>1</v>
      </c>
      <c r="C306" s="609">
        <v>2017</v>
      </c>
      <c r="D306" s="610" t="s">
        <v>477</v>
      </c>
      <c r="E306" s="611" t="s">
        <v>478</v>
      </c>
      <c r="F306" s="611" t="s">
        <v>479</v>
      </c>
    </row>
    <row r="307" spans="1:6" ht="15.75" customHeight="1">
      <c r="A307" s="572">
        <f t="shared" si="11"/>
        <v>3</v>
      </c>
      <c r="B307" s="608">
        <v>1</v>
      </c>
      <c r="C307" s="609">
        <v>2017</v>
      </c>
      <c r="D307" s="610" t="s">
        <v>480</v>
      </c>
      <c r="E307" s="611" t="s">
        <v>481</v>
      </c>
      <c r="F307" s="611" t="s">
        <v>482</v>
      </c>
    </row>
    <row r="308" spans="1:6" ht="15.75" customHeight="1">
      <c r="A308" s="572">
        <f t="shared" si="11"/>
        <v>4</v>
      </c>
      <c r="B308" s="608">
        <v>1</v>
      </c>
      <c r="C308" s="609">
        <v>2017</v>
      </c>
      <c r="D308" s="610" t="s">
        <v>484</v>
      </c>
      <c r="E308" s="611" t="s">
        <v>485</v>
      </c>
      <c r="F308" s="611" t="s">
        <v>486</v>
      </c>
    </row>
    <row r="309" spans="1:6" ht="15.75" customHeight="1">
      <c r="A309" s="572">
        <f t="shared" si="11"/>
        <v>5</v>
      </c>
      <c r="B309" s="608">
        <v>1</v>
      </c>
      <c r="C309" s="609">
        <v>2017</v>
      </c>
      <c r="D309" s="610" t="s">
        <v>489</v>
      </c>
      <c r="E309" s="611" t="s">
        <v>490</v>
      </c>
      <c r="F309" s="611" t="s">
        <v>491</v>
      </c>
    </row>
    <row r="310" spans="1:6" ht="15.75" customHeight="1">
      <c r="A310" s="572">
        <f t="shared" si="11"/>
        <v>6</v>
      </c>
      <c r="B310" s="608">
        <v>1</v>
      </c>
      <c r="C310" s="609">
        <v>2017</v>
      </c>
      <c r="D310" s="610" t="s">
        <v>493</v>
      </c>
      <c r="E310" s="611" t="s">
        <v>494</v>
      </c>
      <c r="F310" s="611" t="s">
        <v>495</v>
      </c>
    </row>
    <row r="311" spans="1:6" ht="15.75" customHeight="1">
      <c r="A311" s="572">
        <f t="shared" si="11"/>
        <v>7</v>
      </c>
      <c r="B311" s="608">
        <v>1</v>
      </c>
      <c r="C311" s="609">
        <v>2017</v>
      </c>
      <c r="D311" s="610" t="s">
        <v>496</v>
      </c>
      <c r="E311" s="611" t="s">
        <v>497</v>
      </c>
      <c r="F311" s="611" t="s">
        <v>498</v>
      </c>
    </row>
    <row r="312" spans="1:6" ht="21.75" customHeight="1">
      <c r="A312" s="572">
        <f t="shared" si="11"/>
        <v>8</v>
      </c>
      <c r="B312" s="549">
        <v>3</v>
      </c>
      <c r="C312" s="576">
        <v>2017</v>
      </c>
      <c r="D312" s="576" t="s">
        <v>9786</v>
      </c>
      <c r="E312" s="617" t="s">
        <v>9787</v>
      </c>
      <c r="F312" s="363" t="s">
        <v>9788</v>
      </c>
    </row>
    <row r="313" spans="1:6" ht="15.75" customHeight="1">
      <c r="A313" s="572">
        <f t="shared" si="11"/>
        <v>9</v>
      </c>
      <c r="B313" s="549">
        <v>3</v>
      </c>
      <c r="C313" s="576">
        <v>2017</v>
      </c>
      <c r="D313" s="425" t="s">
        <v>9789</v>
      </c>
      <c r="E313" s="558" t="s">
        <v>9790</v>
      </c>
      <c r="F313" s="558" t="s">
        <v>9791</v>
      </c>
    </row>
    <row r="314" spans="1:6" ht="26.25" customHeight="1">
      <c r="A314" s="572">
        <f t="shared" si="11"/>
        <v>10</v>
      </c>
      <c r="B314" s="549" t="s">
        <v>7</v>
      </c>
      <c r="C314" s="565">
        <v>42924</v>
      </c>
      <c r="D314" s="297" t="s">
        <v>9792</v>
      </c>
      <c r="E314" s="431" t="s">
        <v>9793</v>
      </c>
      <c r="F314" s="431" t="s">
        <v>9794</v>
      </c>
    </row>
    <row r="315" spans="1:6" ht="15.75" customHeight="1">
      <c r="A315" s="572">
        <f t="shared" si="11"/>
        <v>11</v>
      </c>
      <c r="B315" s="549" t="s">
        <v>7</v>
      </c>
      <c r="C315" s="565">
        <v>42956</v>
      </c>
      <c r="D315" s="297" t="s">
        <v>9795</v>
      </c>
      <c r="E315" s="431" t="s">
        <v>9796</v>
      </c>
      <c r="F315" s="431" t="s">
        <v>9797</v>
      </c>
    </row>
    <row r="316" spans="1:6" ht="29.25" customHeight="1">
      <c r="A316" s="572">
        <f t="shared" si="11"/>
        <v>12</v>
      </c>
      <c r="B316" s="549" t="s">
        <v>7</v>
      </c>
      <c r="C316" s="565">
        <v>42860</v>
      </c>
      <c r="D316" s="297" t="s">
        <v>1262</v>
      </c>
      <c r="E316" s="431" t="s">
        <v>1263</v>
      </c>
      <c r="F316" s="431" t="s">
        <v>1264</v>
      </c>
    </row>
    <row r="317" spans="1:6" ht="18" customHeight="1">
      <c r="A317" s="572">
        <f t="shared" si="11"/>
        <v>13</v>
      </c>
      <c r="B317" s="549" t="s">
        <v>7</v>
      </c>
      <c r="C317" s="565">
        <v>42797</v>
      </c>
      <c r="D317" s="297" t="s">
        <v>1266</v>
      </c>
      <c r="E317" s="431" t="s">
        <v>1267</v>
      </c>
      <c r="F317" s="431" t="s">
        <v>1268</v>
      </c>
    </row>
    <row r="318" spans="1:6" ht="22.5" customHeight="1">
      <c r="A318" s="572">
        <f t="shared" si="11"/>
        <v>14</v>
      </c>
      <c r="B318" s="549" t="s">
        <v>7</v>
      </c>
      <c r="C318" s="603">
        <v>42833</v>
      </c>
      <c r="D318" s="297" t="s">
        <v>9798</v>
      </c>
      <c r="E318" s="431" t="s">
        <v>9799</v>
      </c>
      <c r="F318" s="431" t="s">
        <v>9667</v>
      </c>
    </row>
    <row r="319" spans="1:6" ht="15.75" customHeight="1">
      <c r="A319" s="572">
        <f t="shared" si="11"/>
        <v>15</v>
      </c>
      <c r="B319" s="549" t="s">
        <v>7</v>
      </c>
      <c r="C319" s="603">
        <v>43048</v>
      </c>
      <c r="D319" s="297" t="s">
        <v>9800</v>
      </c>
      <c r="E319" s="431" t="s">
        <v>9801</v>
      </c>
      <c r="F319" s="431" t="s">
        <v>9802</v>
      </c>
    </row>
    <row r="320" spans="1:6" ht="15.75" customHeight="1">
      <c r="A320" s="572">
        <f t="shared" si="11"/>
        <v>16</v>
      </c>
      <c r="B320" s="549" t="s">
        <v>7</v>
      </c>
      <c r="C320" s="550">
        <v>42862</v>
      </c>
      <c r="D320" s="297" t="s">
        <v>9803</v>
      </c>
      <c r="E320" s="431" t="s">
        <v>1614</v>
      </c>
      <c r="F320" s="431" t="s">
        <v>9804</v>
      </c>
    </row>
    <row r="321" spans="1:6" ht="15.75" customHeight="1">
      <c r="A321" s="572">
        <f t="shared" si="11"/>
        <v>17</v>
      </c>
      <c r="B321" s="549" t="s">
        <v>7</v>
      </c>
      <c r="C321" s="550">
        <v>42887</v>
      </c>
      <c r="D321" s="297" t="s">
        <v>9805</v>
      </c>
      <c r="E321" s="431" t="s">
        <v>9806</v>
      </c>
      <c r="F321" s="431" t="s">
        <v>9807</v>
      </c>
    </row>
    <row r="322" spans="1:6" ht="27" customHeight="1">
      <c r="A322" s="572">
        <f t="shared" si="11"/>
        <v>18</v>
      </c>
      <c r="B322" s="549" t="s">
        <v>7</v>
      </c>
      <c r="C322" s="550">
        <v>42983</v>
      </c>
      <c r="D322" s="297" t="s">
        <v>9808</v>
      </c>
      <c r="E322" s="431" t="s">
        <v>9809</v>
      </c>
      <c r="F322" s="431" t="s">
        <v>1556</v>
      </c>
    </row>
    <row r="323" spans="1:6" ht="15.75" customHeight="1">
      <c r="A323" s="572">
        <f t="shared" si="11"/>
        <v>19</v>
      </c>
      <c r="B323" s="549" t="s">
        <v>7</v>
      </c>
      <c r="C323" s="551">
        <v>42741</v>
      </c>
      <c r="D323" s="546" t="s">
        <v>9810</v>
      </c>
      <c r="E323" s="547" t="s">
        <v>1239</v>
      </c>
      <c r="F323" s="547" t="s">
        <v>1604</v>
      </c>
    </row>
    <row r="324" spans="1:6" ht="15.75" customHeight="1">
      <c r="A324" s="572">
        <f t="shared" si="11"/>
        <v>20</v>
      </c>
      <c r="B324" s="549" t="s">
        <v>7</v>
      </c>
      <c r="C324" s="551">
        <v>42744</v>
      </c>
      <c r="D324" s="546" t="s">
        <v>9811</v>
      </c>
      <c r="E324" s="547" t="s">
        <v>1193</v>
      </c>
      <c r="F324" s="547" t="s">
        <v>9812</v>
      </c>
    </row>
    <row r="325" spans="1:6" ht="15.75" customHeight="1">
      <c r="A325" s="572">
        <f t="shared" si="11"/>
        <v>21</v>
      </c>
      <c r="B325" s="549" t="s">
        <v>7</v>
      </c>
      <c r="C325" s="604">
        <v>42762</v>
      </c>
      <c r="D325" s="546" t="s">
        <v>9813</v>
      </c>
      <c r="E325" s="547" t="s">
        <v>9814</v>
      </c>
      <c r="F325" s="547" t="s">
        <v>9815</v>
      </c>
    </row>
    <row r="326" spans="1:6" ht="15.75" customHeight="1">
      <c r="A326" s="572">
        <f t="shared" si="11"/>
        <v>22</v>
      </c>
      <c r="B326" s="549" t="s">
        <v>7</v>
      </c>
      <c r="C326" s="551">
        <v>43018</v>
      </c>
      <c r="D326" s="546" t="s">
        <v>9816</v>
      </c>
      <c r="E326" s="547" t="s">
        <v>9817</v>
      </c>
      <c r="F326" s="547" t="s">
        <v>9818</v>
      </c>
    </row>
    <row r="327" spans="1:6" ht="15.75" customHeight="1">
      <c r="A327" s="572">
        <f t="shared" si="11"/>
        <v>23</v>
      </c>
      <c r="B327" s="549" t="s">
        <v>7</v>
      </c>
      <c r="C327" s="551">
        <v>43080</v>
      </c>
      <c r="D327" s="546" t="s">
        <v>9819</v>
      </c>
      <c r="E327" s="547" t="s">
        <v>1239</v>
      </c>
      <c r="F327" s="547" t="s">
        <v>1583</v>
      </c>
    </row>
    <row r="328" spans="1:6" ht="30" customHeight="1">
      <c r="A328" s="572">
        <f t="shared" si="11"/>
        <v>24</v>
      </c>
      <c r="B328" s="549" t="s">
        <v>7</v>
      </c>
      <c r="C328" s="552">
        <v>2017</v>
      </c>
      <c r="D328" s="546" t="s">
        <v>9820</v>
      </c>
      <c r="E328" s="547" t="s">
        <v>9821</v>
      </c>
      <c r="F328" s="547" t="s">
        <v>9822</v>
      </c>
    </row>
    <row r="329" spans="1:6" ht="44.25" customHeight="1">
      <c r="A329" s="572">
        <f t="shared" si="11"/>
        <v>25</v>
      </c>
      <c r="B329" s="549" t="s">
        <v>7</v>
      </c>
      <c r="C329" s="551">
        <v>42801</v>
      </c>
      <c r="D329" s="546" t="s">
        <v>1657</v>
      </c>
      <c r="E329" s="547" t="s">
        <v>320</v>
      </c>
      <c r="F329" s="547" t="s">
        <v>1658</v>
      </c>
    </row>
    <row r="330" spans="1:6" ht="15.75" customHeight="1">
      <c r="A330" s="572">
        <f t="shared" si="11"/>
        <v>26</v>
      </c>
      <c r="B330" s="549" t="s">
        <v>7</v>
      </c>
      <c r="C330" s="551">
        <v>42958</v>
      </c>
      <c r="D330" s="546" t="s">
        <v>1660</v>
      </c>
      <c r="E330" s="547" t="s">
        <v>1661</v>
      </c>
      <c r="F330" s="547" t="s">
        <v>1662</v>
      </c>
    </row>
    <row r="331" spans="1:6" ht="15.75" customHeight="1">
      <c r="A331" s="572">
        <f t="shared" si="11"/>
        <v>27</v>
      </c>
      <c r="B331" s="549" t="s">
        <v>7</v>
      </c>
      <c r="C331" s="588">
        <v>42843</v>
      </c>
      <c r="D331" s="297" t="s">
        <v>1725</v>
      </c>
      <c r="E331" s="431" t="s">
        <v>1726</v>
      </c>
      <c r="F331" s="431" t="s">
        <v>1727</v>
      </c>
    </row>
    <row r="332" spans="1:6" ht="32.25" customHeight="1">
      <c r="A332" s="572">
        <f t="shared" si="11"/>
        <v>28</v>
      </c>
      <c r="B332" s="549" t="s">
        <v>7</v>
      </c>
      <c r="C332" s="588">
        <v>42783</v>
      </c>
      <c r="D332" s="297" t="s">
        <v>1761</v>
      </c>
      <c r="E332" s="431" t="s">
        <v>1762</v>
      </c>
      <c r="F332" s="431" t="s">
        <v>1763</v>
      </c>
    </row>
    <row r="333" spans="1:6" ht="15.75" customHeight="1">
      <c r="A333" s="572">
        <f t="shared" si="11"/>
        <v>29</v>
      </c>
      <c r="B333" s="549" t="s">
        <v>7</v>
      </c>
      <c r="C333" s="605">
        <v>43040</v>
      </c>
      <c r="D333" s="297" t="s">
        <v>1765</v>
      </c>
      <c r="E333" s="431" t="s">
        <v>1766</v>
      </c>
      <c r="F333" s="431" t="s">
        <v>1767</v>
      </c>
    </row>
    <row r="334" spans="1:6" ht="30.75" customHeight="1">
      <c r="A334" s="572">
        <f t="shared" si="11"/>
        <v>30</v>
      </c>
      <c r="B334" s="549" t="s">
        <v>7</v>
      </c>
      <c r="C334" s="605">
        <v>43061</v>
      </c>
      <c r="D334" s="297" t="s">
        <v>1770</v>
      </c>
      <c r="E334" s="431" t="s">
        <v>1771</v>
      </c>
      <c r="F334" s="431" t="s">
        <v>1772</v>
      </c>
    </row>
    <row r="335" spans="1:6" ht="15.75" customHeight="1">
      <c r="A335" s="572">
        <f t="shared" si="11"/>
        <v>31</v>
      </c>
      <c r="B335" s="360" t="s">
        <v>7</v>
      </c>
      <c r="C335" s="551">
        <v>42828</v>
      </c>
      <c r="D335" s="552" t="s">
        <v>1870</v>
      </c>
      <c r="E335" s="547" t="s">
        <v>1887</v>
      </c>
      <c r="F335" s="547" t="s">
        <v>1867</v>
      </c>
    </row>
    <row r="336" spans="1:6" ht="15.75" customHeight="1">
      <c r="A336" s="572">
        <f t="shared" si="11"/>
        <v>32</v>
      </c>
      <c r="B336" s="360" t="s">
        <v>7</v>
      </c>
      <c r="C336" s="596">
        <v>42962</v>
      </c>
      <c r="D336" s="546" t="s">
        <v>1946</v>
      </c>
      <c r="E336" s="547" t="s">
        <v>1947</v>
      </c>
      <c r="F336" s="547" t="s">
        <v>1948</v>
      </c>
    </row>
    <row r="337" spans="1:6" ht="15.75" customHeight="1">
      <c r="A337" s="572">
        <f t="shared" si="11"/>
        <v>33</v>
      </c>
      <c r="B337" s="360" t="s">
        <v>7</v>
      </c>
      <c r="C337" s="596">
        <v>42961</v>
      </c>
      <c r="D337" s="546" t="s">
        <v>1987</v>
      </c>
      <c r="E337" s="547" t="s">
        <v>1988</v>
      </c>
      <c r="F337" s="547" t="s">
        <v>1989</v>
      </c>
    </row>
    <row r="338" spans="1:6" ht="15.75" customHeight="1">
      <c r="A338" s="572">
        <f t="shared" si="11"/>
        <v>34</v>
      </c>
      <c r="B338" s="426" t="s">
        <v>10</v>
      </c>
      <c r="C338" s="357">
        <v>2017</v>
      </c>
      <c r="D338" s="546" t="s">
        <v>2246</v>
      </c>
      <c r="E338" s="547" t="s">
        <v>2247</v>
      </c>
      <c r="F338" s="547" t="s">
        <v>2248</v>
      </c>
    </row>
    <row r="339" spans="1:6" ht="23.25" customHeight="1">
      <c r="A339" s="572">
        <f t="shared" si="11"/>
        <v>35</v>
      </c>
      <c r="B339" s="426" t="s">
        <v>10</v>
      </c>
      <c r="C339" s="597">
        <v>42811</v>
      </c>
      <c r="D339" s="297" t="s">
        <v>2250</v>
      </c>
      <c r="E339" s="431" t="s">
        <v>2251</v>
      </c>
      <c r="F339" s="431" t="s">
        <v>2252</v>
      </c>
    </row>
    <row r="340" spans="1:6" ht="52.5" customHeight="1">
      <c r="A340" s="572">
        <f t="shared" si="11"/>
        <v>36</v>
      </c>
      <c r="B340" s="426" t="s">
        <v>10</v>
      </c>
      <c r="C340" s="597">
        <v>42867</v>
      </c>
      <c r="D340" s="297" t="s">
        <v>2254</v>
      </c>
      <c r="E340" s="431" t="s">
        <v>2255</v>
      </c>
      <c r="F340" s="431" t="s">
        <v>2256</v>
      </c>
    </row>
    <row r="341" spans="1:6" ht="15.75" customHeight="1">
      <c r="A341" s="572">
        <f t="shared" si="11"/>
        <v>37</v>
      </c>
      <c r="B341" s="426" t="s">
        <v>10</v>
      </c>
      <c r="C341" s="597">
        <v>43059</v>
      </c>
      <c r="D341" s="297" t="s">
        <v>2289</v>
      </c>
      <c r="E341" s="431" t="s">
        <v>2290</v>
      </c>
      <c r="F341" s="431" t="s">
        <v>2291</v>
      </c>
    </row>
    <row r="342" spans="1:6" ht="15.75" customHeight="1">
      <c r="A342" s="572">
        <f t="shared" si="11"/>
        <v>38</v>
      </c>
      <c r="B342" s="426" t="s">
        <v>10</v>
      </c>
      <c r="C342" s="297">
        <v>2017</v>
      </c>
      <c r="D342" s="297" t="s">
        <v>2281</v>
      </c>
      <c r="E342" s="431" t="s">
        <v>2282</v>
      </c>
      <c r="F342" s="431" t="s">
        <v>2283</v>
      </c>
    </row>
    <row r="343" spans="1:6" ht="15.75" customHeight="1">
      <c r="A343" s="572">
        <f t="shared" si="11"/>
        <v>39</v>
      </c>
      <c r="B343" s="549" t="s">
        <v>11</v>
      </c>
      <c r="C343" s="425">
        <v>2017</v>
      </c>
      <c r="D343" s="425" t="s">
        <v>2898</v>
      </c>
      <c r="E343" s="558" t="s">
        <v>2899</v>
      </c>
      <c r="F343" s="558" t="s">
        <v>2900</v>
      </c>
    </row>
    <row r="344" spans="1:6" ht="15.75" customHeight="1">
      <c r="A344" s="572">
        <f t="shared" si="11"/>
        <v>40</v>
      </c>
      <c r="B344" s="549" t="s">
        <v>11</v>
      </c>
      <c r="C344" s="425">
        <v>2017</v>
      </c>
      <c r="D344" s="425" t="s">
        <v>2902</v>
      </c>
      <c r="E344" s="558" t="s">
        <v>2903</v>
      </c>
      <c r="F344" s="558" t="s">
        <v>2904</v>
      </c>
    </row>
    <row r="345" spans="1:6" ht="15.75" customHeight="1">
      <c r="A345" s="572">
        <f t="shared" si="11"/>
        <v>41</v>
      </c>
      <c r="B345" s="549"/>
      <c r="C345" s="425">
        <v>2017</v>
      </c>
      <c r="D345" s="425" t="s">
        <v>2905</v>
      </c>
      <c r="E345" s="558" t="s">
        <v>2906</v>
      </c>
      <c r="F345" s="558" t="s">
        <v>2907</v>
      </c>
    </row>
    <row r="346" spans="1:6" ht="15.75" customHeight="1">
      <c r="A346" s="572">
        <f t="shared" si="11"/>
        <v>42</v>
      </c>
      <c r="B346" s="549" t="s">
        <v>11</v>
      </c>
      <c r="C346" s="425">
        <v>2017</v>
      </c>
      <c r="D346" s="425" t="s">
        <v>586</v>
      </c>
      <c r="E346" s="558" t="s">
        <v>2909</v>
      </c>
      <c r="F346" s="558" t="s">
        <v>2910</v>
      </c>
    </row>
    <row r="347" spans="1:6" ht="31.5" customHeight="1">
      <c r="A347" s="572">
        <f t="shared" si="11"/>
        <v>43</v>
      </c>
      <c r="B347" s="549" t="s">
        <v>2911</v>
      </c>
      <c r="C347" s="425">
        <v>2017</v>
      </c>
      <c r="D347" s="425" t="s">
        <v>2912</v>
      </c>
      <c r="E347" s="558" t="s">
        <v>2913</v>
      </c>
      <c r="F347" s="558"/>
    </row>
    <row r="348" spans="1:6" ht="29.25" customHeight="1">
      <c r="A348" s="572">
        <f t="shared" si="11"/>
        <v>44</v>
      </c>
      <c r="B348" s="549" t="s">
        <v>11</v>
      </c>
      <c r="C348" s="425">
        <v>2017</v>
      </c>
      <c r="D348" s="425" t="s">
        <v>2915</v>
      </c>
      <c r="E348" s="558" t="s">
        <v>2916</v>
      </c>
      <c r="F348" s="558" t="s">
        <v>2917</v>
      </c>
    </row>
    <row r="349" spans="1:6" ht="15.75" customHeight="1">
      <c r="A349" s="572">
        <f t="shared" si="11"/>
        <v>45</v>
      </c>
      <c r="B349" s="549" t="s">
        <v>11</v>
      </c>
      <c r="C349" s="425">
        <v>2017</v>
      </c>
      <c r="D349" s="425" t="s">
        <v>2915</v>
      </c>
      <c r="E349" s="558" t="s">
        <v>2919</v>
      </c>
      <c r="F349" s="558" t="s">
        <v>2920</v>
      </c>
    </row>
    <row r="350" spans="1:6" ht="25.5">
      <c r="A350" s="572">
        <f t="shared" si="11"/>
        <v>46</v>
      </c>
      <c r="B350" s="568">
        <v>11</v>
      </c>
      <c r="C350" s="618">
        <v>42948</v>
      </c>
      <c r="D350" s="427" t="s">
        <v>9823</v>
      </c>
      <c r="E350" s="431" t="s">
        <v>9824</v>
      </c>
      <c r="F350" s="431" t="s">
        <v>9825</v>
      </c>
    </row>
    <row r="351" spans="1:6" ht="12.75">
      <c r="A351" s="572">
        <f t="shared" si="11"/>
        <v>47</v>
      </c>
      <c r="B351" s="426" t="s">
        <v>13</v>
      </c>
      <c r="C351" s="297">
        <v>2017</v>
      </c>
      <c r="D351" s="546" t="s">
        <v>9826</v>
      </c>
      <c r="E351" s="547" t="s">
        <v>9827</v>
      </c>
      <c r="F351" s="547" t="s">
        <v>9828</v>
      </c>
    </row>
    <row r="352" spans="1:6" ht="12.75">
      <c r="A352" s="572">
        <f t="shared" si="11"/>
        <v>48</v>
      </c>
      <c r="B352" s="549" t="s">
        <v>14</v>
      </c>
      <c r="C352" s="589">
        <v>42843</v>
      </c>
      <c r="D352" s="590" t="s">
        <v>9829</v>
      </c>
      <c r="E352" s="590" t="s">
        <v>9830</v>
      </c>
      <c r="F352" s="590" t="s">
        <v>8822</v>
      </c>
    </row>
    <row r="353" spans="1:6" ht="12.75">
      <c r="A353" s="556"/>
      <c r="B353" s="556"/>
      <c r="C353" s="557"/>
      <c r="D353" s="557"/>
      <c r="E353" s="564"/>
      <c r="F353" s="564"/>
    </row>
    <row r="354" spans="1:6" ht="12.75">
      <c r="A354" s="556"/>
      <c r="B354" s="556"/>
      <c r="C354" s="557"/>
      <c r="D354" s="557"/>
      <c r="E354" s="564"/>
      <c r="F354" s="564"/>
    </row>
    <row r="355" spans="1:6" ht="12.75">
      <c r="A355" s="556"/>
      <c r="B355" s="556"/>
      <c r="C355" s="557"/>
      <c r="D355" s="557"/>
      <c r="E355" s="564"/>
      <c r="F355" s="564"/>
    </row>
    <row r="356" spans="1:6" ht="15.75" customHeight="1">
      <c r="A356" s="538" t="s">
        <v>163</v>
      </c>
      <c r="B356" s="560"/>
      <c r="C356" s="540"/>
      <c r="D356" s="541"/>
      <c r="E356" s="542"/>
      <c r="F356" s="542"/>
    </row>
    <row r="357" spans="1:6" ht="24.75" customHeight="1">
      <c r="A357" s="572" t="s">
        <v>362</v>
      </c>
      <c r="B357" s="573" t="s">
        <v>2</v>
      </c>
      <c r="C357" s="619">
        <v>43154</v>
      </c>
      <c r="D357" s="297" t="s">
        <v>147</v>
      </c>
      <c r="E357" s="431" t="s">
        <v>9831</v>
      </c>
      <c r="F357" s="431" t="s">
        <v>149</v>
      </c>
    </row>
    <row r="358" spans="1:6" ht="24.75" customHeight="1">
      <c r="A358" s="572">
        <f t="shared" ref="A358:A475" si="12">A357+1</f>
        <v>2</v>
      </c>
      <c r="B358" s="573" t="s">
        <v>2</v>
      </c>
      <c r="C358" s="619">
        <v>43278</v>
      </c>
      <c r="D358" s="297" t="s">
        <v>153</v>
      </c>
      <c r="E358" s="431" t="s">
        <v>154</v>
      </c>
      <c r="F358" s="431" t="s">
        <v>155</v>
      </c>
    </row>
    <row r="359" spans="1:6" ht="24.75" customHeight="1">
      <c r="A359" s="572">
        <f t="shared" si="12"/>
        <v>3</v>
      </c>
      <c r="B359" s="573" t="s">
        <v>2</v>
      </c>
      <c r="C359" s="619">
        <v>43278</v>
      </c>
      <c r="D359" s="297" t="s">
        <v>153</v>
      </c>
      <c r="E359" s="431" t="s">
        <v>154</v>
      </c>
      <c r="F359" s="431" t="s">
        <v>170</v>
      </c>
    </row>
    <row r="360" spans="1:6" ht="24.75" customHeight="1">
      <c r="A360" s="572">
        <f t="shared" si="12"/>
        <v>4</v>
      </c>
      <c r="B360" s="573" t="s">
        <v>2</v>
      </c>
      <c r="C360" s="620">
        <v>43294</v>
      </c>
      <c r="D360" s="297" t="s">
        <v>147</v>
      </c>
      <c r="E360" s="431" t="s">
        <v>159</v>
      </c>
      <c r="F360" s="431" t="s">
        <v>160</v>
      </c>
    </row>
    <row r="361" spans="1:6" ht="24.75" customHeight="1">
      <c r="A361" s="572">
        <f t="shared" si="12"/>
        <v>5</v>
      </c>
      <c r="B361" s="573" t="s">
        <v>2</v>
      </c>
      <c r="C361" s="427">
        <v>2018</v>
      </c>
      <c r="D361" s="297" t="s">
        <v>250</v>
      </c>
      <c r="E361" s="431" t="s">
        <v>251</v>
      </c>
      <c r="F361" s="431" t="s">
        <v>252</v>
      </c>
    </row>
    <row r="362" spans="1:6" ht="24.75" customHeight="1">
      <c r="A362" s="572">
        <f t="shared" si="12"/>
        <v>6</v>
      </c>
      <c r="B362" s="573" t="s">
        <v>2</v>
      </c>
      <c r="C362" s="427">
        <v>2018</v>
      </c>
      <c r="D362" s="297" t="s">
        <v>164</v>
      </c>
      <c r="E362" s="431" t="s">
        <v>9832</v>
      </c>
      <c r="F362" s="431" t="s">
        <v>166</v>
      </c>
    </row>
    <row r="363" spans="1:6" ht="24.75" customHeight="1">
      <c r="A363" s="572">
        <f t="shared" si="12"/>
        <v>7</v>
      </c>
      <c r="B363" s="573" t="s">
        <v>2</v>
      </c>
      <c r="C363" s="588">
        <v>43256</v>
      </c>
      <c r="D363" s="297" t="s">
        <v>101</v>
      </c>
      <c r="E363" s="431" t="s">
        <v>102</v>
      </c>
      <c r="F363" s="431" t="s">
        <v>103</v>
      </c>
    </row>
    <row r="364" spans="1:6" ht="12.75">
      <c r="A364" s="572">
        <f t="shared" si="12"/>
        <v>8</v>
      </c>
      <c r="B364" s="573" t="s">
        <v>2</v>
      </c>
      <c r="C364" s="588">
        <v>43259</v>
      </c>
      <c r="D364" s="297" t="s">
        <v>9833</v>
      </c>
      <c r="E364" s="431" t="s">
        <v>9834</v>
      </c>
      <c r="F364" s="431" t="s">
        <v>290</v>
      </c>
    </row>
    <row r="365" spans="1:6" ht="15.75" customHeight="1">
      <c r="A365" s="572">
        <f t="shared" si="12"/>
        <v>9</v>
      </c>
      <c r="B365" s="15" t="s">
        <v>2</v>
      </c>
      <c r="C365" s="621">
        <v>2018</v>
      </c>
      <c r="D365" s="51" t="s">
        <v>256</v>
      </c>
      <c r="E365" s="52" t="s">
        <v>257</v>
      </c>
      <c r="F365" s="52" t="s">
        <v>258</v>
      </c>
    </row>
    <row r="366" spans="1:6" ht="15.75" customHeight="1">
      <c r="A366" s="572">
        <f t="shared" si="12"/>
        <v>10</v>
      </c>
      <c r="B366" s="608">
        <v>1</v>
      </c>
      <c r="C366" s="609">
        <v>2018</v>
      </c>
      <c r="D366" s="610" t="s">
        <v>499</v>
      </c>
      <c r="E366" s="611" t="s">
        <v>500</v>
      </c>
      <c r="F366" s="611" t="s">
        <v>501</v>
      </c>
    </row>
    <row r="367" spans="1:6" ht="15.75" customHeight="1">
      <c r="A367" s="572">
        <f t="shared" si="12"/>
        <v>11</v>
      </c>
      <c r="B367" s="608">
        <v>1</v>
      </c>
      <c r="C367" s="609">
        <v>2018</v>
      </c>
      <c r="D367" s="610" t="s">
        <v>496</v>
      </c>
      <c r="E367" s="611" t="s">
        <v>503</v>
      </c>
      <c r="F367" s="611" t="s">
        <v>410</v>
      </c>
    </row>
    <row r="368" spans="1:6" ht="15.75" customHeight="1">
      <c r="A368" s="572">
        <f t="shared" si="12"/>
        <v>12</v>
      </c>
      <c r="B368" s="608">
        <v>1</v>
      </c>
      <c r="C368" s="609">
        <v>2018</v>
      </c>
      <c r="D368" s="610" t="s">
        <v>496</v>
      </c>
      <c r="E368" s="611" t="s">
        <v>503</v>
      </c>
      <c r="F368" s="611" t="s">
        <v>504</v>
      </c>
    </row>
    <row r="369" spans="1:6" ht="15.75" customHeight="1">
      <c r="A369" s="572">
        <f t="shared" si="12"/>
        <v>13</v>
      </c>
      <c r="B369" s="608">
        <v>1</v>
      </c>
      <c r="C369" s="609">
        <v>2018</v>
      </c>
      <c r="D369" s="610" t="s">
        <v>505</v>
      </c>
      <c r="E369" s="611" t="s">
        <v>506</v>
      </c>
      <c r="F369" s="611" t="s">
        <v>507</v>
      </c>
    </row>
    <row r="370" spans="1:6" ht="15.75" customHeight="1">
      <c r="A370" s="572">
        <f t="shared" si="12"/>
        <v>14</v>
      </c>
      <c r="B370" s="608">
        <v>1</v>
      </c>
      <c r="C370" s="609">
        <v>2018</v>
      </c>
      <c r="D370" s="610" t="s">
        <v>509</v>
      </c>
      <c r="E370" s="611" t="s">
        <v>510</v>
      </c>
      <c r="F370" s="611" t="s">
        <v>511</v>
      </c>
    </row>
    <row r="371" spans="1:6" ht="15.75" customHeight="1">
      <c r="A371" s="572">
        <f t="shared" si="12"/>
        <v>15</v>
      </c>
      <c r="B371" s="608">
        <v>1</v>
      </c>
      <c r="C371" s="609">
        <v>2018</v>
      </c>
      <c r="D371" s="610" t="s">
        <v>509</v>
      </c>
      <c r="E371" s="611" t="s">
        <v>510</v>
      </c>
      <c r="F371" s="611" t="s">
        <v>513</v>
      </c>
    </row>
    <row r="372" spans="1:6" ht="15.75" customHeight="1">
      <c r="A372" s="572">
        <f t="shared" si="12"/>
        <v>16</v>
      </c>
      <c r="B372" s="608">
        <v>1</v>
      </c>
      <c r="C372" s="609">
        <v>2018</v>
      </c>
      <c r="D372" s="610" t="s">
        <v>505</v>
      </c>
      <c r="E372" s="611" t="s">
        <v>514</v>
      </c>
      <c r="F372" s="611" t="s">
        <v>515</v>
      </c>
    </row>
    <row r="373" spans="1:6" ht="15.75" customHeight="1">
      <c r="A373" s="572">
        <f t="shared" si="12"/>
        <v>17</v>
      </c>
      <c r="B373" s="608">
        <v>1</v>
      </c>
      <c r="C373" s="609">
        <v>2018</v>
      </c>
      <c r="D373" s="610" t="s">
        <v>519</v>
      </c>
      <c r="E373" s="611" t="s">
        <v>520</v>
      </c>
      <c r="F373" s="611" t="s">
        <v>521</v>
      </c>
    </row>
    <row r="374" spans="1:6" ht="21.75" customHeight="1">
      <c r="A374" s="572">
        <f t="shared" si="12"/>
        <v>18</v>
      </c>
      <c r="B374" s="549">
        <v>3</v>
      </c>
      <c r="C374" s="385">
        <v>2018</v>
      </c>
      <c r="D374" s="546" t="s">
        <v>9835</v>
      </c>
      <c r="E374" s="547" t="s">
        <v>9836</v>
      </c>
      <c r="F374" s="547" t="s">
        <v>9837</v>
      </c>
    </row>
    <row r="375" spans="1:6" ht="15.75" customHeight="1">
      <c r="A375" s="572">
        <f t="shared" si="12"/>
        <v>19</v>
      </c>
      <c r="B375" s="549">
        <v>3</v>
      </c>
      <c r="C375" s="385">
        <v>2018</v>
      </c>
      <c r="D375" s="546" t="s">
        <v>807</v>
      </c>
      <c r="E375" s="547" t="s">
        <v>808</v>
      </c>
      <c r="F375" s="547" t="s">
        <v>809</v>
      </c>
    </row>
    <row r="376" spans="1:6" ht="30" customHeight="1">
      <c r="A376" s="572">
        <f t="shared" si="12"/>
        <v>20</v>
      </c>
      <c r="B376" s="549">
        <v>3</v>
      </c>
      <c r="C376" s="385">
        <v>2018</v>
      </c>
      <c r="D376" s="297" t="s">
        <v>811</v>
      </c>
      <c r="E376" s="431" t="s">
        <v>812</v>
      </c>
      <c r="F376" s="431" t="s">
        <v>813</v>
      </c>
    </row>
    <row r="377" spans="1:6" ht="15.75" customHeight="1">
      <c r="A377" s="572">
        <f t="shared" si="12"/>
        <v>21</v>
      </c>
      <c r="B377" s="549">
        <v>3</v>
      </c>
      <c r="C377" s="576">
        <v>2018</v>
      </c>
      <c r="D377" s="425" t="s">
        <v>9838</v>
      </c>
      <c r="E377" s="558" t="s">
        <v>9839</v>
      </c>
      <c r="F377" s="558" t="s">
        <v>9840</v>
      </c>
    </row>
    <row r="378" spans="1:6" ht="15.75" customHeight="1">
      <c r="A378" s="572">
        <f t="shared" si="12"/>
        <v>22</v>
      </c>
      <c r="B378" s="549">
        <v>3</v>
      </c>
      <c r="C378" s="576">
        <v>2018</v>
      </c>
      <c r="D378" s="425" t="s">
        <v>9841</v>
      </c>
      <c r="E378" s="558" t="s">
        <v>9839</v>
      </c>
      <c r="F378" s="558" t="s">
        <v>9840</v>
      </c>
    </row>
    <row r="379" spans="1:6" ht="15.75" customHeight="1">
      <c r="A379" s="572">
        <f t="shared" si="12"/>
        <v>23</v>
      </c>
      <c r="B379" s="549">
        <v>3</v>
      </c>
      <c r="C379" s="576">
        <v>2018</v>
      </c>
      <c r="D379" s="425" t="s">
        <v>816</v>
      </c>
      <c r="E379" s="558" t="s">
        <v>817</v>
      </c>
      <c r="F379" s="558" t="s">
        <v>818</v>
      </c>
    </row>
    <row r="380" spans="1:6" ht="15.75" customHeight="1">
      <c r="A380" s="572">
        <f t="shared" si="12"/>
        <v>24</v>
      </c>
      <c r="B380" s="549">
        <v>3</v>
      </c>
      <c r="C380" s="576">
        <v>2018</v>
      </c>
      <c r="D380" s="425" t="s">
        <v>820</v>
      </c>
      <c r="E380" s="558" t="s">
        <v>821</v>
      </c>
      <c r="F380" s="558" t="s">
        <v>822</v>
      </c>
    </row>
    <row r="381" spans="1:6" ht="15.75" customHeight="1">
      <c r="A381" s="572">
        <f t="shared" si="12"/>
        <v>25</v>
      </c>
      <c r="B381" s="549">
        <v>3</v>
      </c>
      <c r="C381" s="576">
        <v>2018</v>
      </c>
      <c r="D381" s="425" t="s">
        <v>825</v>
      </c>
      <c r="E381" s="558" t="s">
        <v>821</v>
      </c>
      <c r="F381" s="558" t="s">
        <v>822</v>
      </c>
    </row>
    <row r="382" spans="1:6" ht="15.75" customHeight="1">
      <c r="A382" s="572">
        <f t="shared" si="12"/>
        <v>26</v>
      </c>
      <c r="B382" s="549">
        <v>3</v>
      </c>
      <c r="C382" s="576">
        <v>2018</v>
      </c>
      <c r="D382" s="425" t="s">
        <v>828</v>
      </c>
      <c r="E382" s="558" t="s">
        <v>821</v>
      </c>
      <c r="F382" s="558" t="s">
        <v>822</v>
      </c>
    </row>
    <row r="383" spans="1:6" ht="15.75" customHeight="1">
      <c r="A383" s="572">
        <f t="shared" si="12"/>
        <v>27</v>
      </c>
      <c r="B383" s="549">
        <v>3</v>
      </c>
      <c r="C383" s="576">
        <v>2018</v>
      </c>
      <c r="D383" s="425" t="s">
        <v>830</v>
      </c>
      <c r="E383" s="558" t="s">
        <v>821</v>
      </c>
      <c r="F383" s="558" t="s">
        <v>822</v>
      </c>
    </row>
    <row r="384" spans="1:6" ht="15.75" customHeight="1">
      <c r="A384" s="572">
        <f t="shared" si="12"/>
        <v>28</v>
      </c>
      <c r="B384" s="549">
        <v>3</v>
      </c>
      <c r="C384" s="575">
        <v>2018</v>
      </c>
      <c r="D384" s="576" t="s">
        <v>9842</v>
      </c>
      <c r="E384" s="363" t="s">
        <v>9843</v>
      </c>
      <c r="F384" s="363" t="s">
        <v>9844</v>
      </c>
    </row>
    <row r="385" spans="1:6" ht="15.75" customHeight="1">
      <c r="A385" s="572">
        <f t="shared" si="12"/>
        <v>29</v>
      </c>
      <c r="B385" s="549">
        <v>3</v>
      </c>
      <c r="C385" s="575">
        <v>2018</v>
      </c>
      <c r="D385" s="576" t="s">
        <v>9845</v>
      </c>
      <c r="E385" s="363" t="s">
        <v>22</v>
      </c>
      <c r="F385" s="363" t="s">
        <v>9846</v>
      </c>
    </row>
    <row r="386" spans="1:6" ht="15.75" customHeight="1">
      <c r="A386" s="572">
        <f t="shared" si="12"/>
        <v>30</v>
      </c>
      <c r="B386" s="549">
        <v>3</v>
      </c>
      <c r="C386" s="385">
        <v>2018</v>
      </c>
      <c r="D386" s="546" t="s">
        <v>9847</v>
      </c>
      <c r="E386" s="547" t="s">
        <v>9848</v>
      </c>
      <c r="F386" s="547" t="s">
        <v>9849</v>
      </c>
    </row>
    <row r="387" spans="1:6" ht="31.5" customHeight="1">
      <c r="A387" s="572">
        <f t="shared" si="12"/>
        <v>31</v>
      </c>
      <c r="B387" s="549">
        <v>3</v>
      </c>
      <c r="C387" s="576">
        <v>2018</v>
      </c>
      <c r="D387" s="425" t="s">
        <v>832</v>
      </c>
      <c r="E387" s="558" t="s">
        <v>833</v>
      </c>
      <c r="F387" s="558" t="s">
        <v>834</v>
      </c>
    </row>
    <row r="388" spans="1:6" ht="30" customHeight="1">
      <c r="A388" s="572">
        <f t="shared" si="12"/>
        <v>32</v>
      </c>
      <c r="B388" s="549">
        <v>3</v>
      </c>
      <c r="C388" s="576">
        <v>2018</v>
      </c>
      <c r="D388" s="425" t="s">
        <v>837</v>
      </c>
      <c r="E388" s="558" t="s">
        <v>833</v>
      </c>
      <c r="F388" s="558" t="s">
        <v>838</v>
      </c>
    </row>
    <row r="389" spans="1:6" ht="15.75" customHeight="1">
      <c r="A389" s="572">
        <f t="shared" si="12"/>
        <v>33</v>
      </c>
      <c r="B389" s="549">
        <v>3</v>
      </c>
      <c r="C389" s="576">
        <v>2018</v>
      </c>
      <c r="D389" s="425" t="s">
        <v>9850</v>
      </c>
      <c r="E389" s="558" t="s">
        <v>9839</v>
      </c>
      <c r="F389" s="558" t="s">
        <v>9840</v>
      </c>
    </row>
    <row r="390" spans="1:6" ht="15.75" customHeight="1">
      <c r="A390" s="572">
        <f t="shared" si="12"/>
        <v>34</v>
      </c>
      <c r="B390" s="549">
        <v>3</v>
      </c>
      <c r="C390" s="576">
        <v>2018</v>
      </c>
      <c r="D390" s="425" t="s">
        <v>9851</v>
      </c>
      <c r="E390" s="558" t="s">
        <v>9839</v>
      </c>
      <c r="F390" s="558" t="s">
        <v>9840</v>
      </c>
    </row>
    <row r="391" spans="1:6" ht="15.75" customHeight="1">
      <c r="A391" s="572">
        <f t="shared" si="12"/>
        <v>35</v>
      </c>
      <c r="B391" s="549">
        <v>3</v>
      </c>
      <c r="C391" s="576">
        <v>2018</v>
      </c>
      <c r="D391" s="425" t="s">
        <v>9852</v>
      </c>
      <c r="E391" s="558" t="s">
        <v>9839</v>
      </c>
      <c r="F391" s="558" t="s">
        <v>9840</v>
      </c>
    </row>
    <row r="392" spans="1:6" ht="25.5">
      <c r="A392" s="572">
        <f t="shared" si="12"/>
        <v>36</v>
      </c>
      <c r="B392" s="549">
        <v>3</v>
      </c>
      <c r="C392" s="576">
        <v>2018</v>
      </c>
      <c r="D392" s="425" t="s">
        <v>841</v>
      </c>
      <c r="E392" s="558" t="s">
        <v>842</v>
      </c>
      <c r="F392" s="558" t="s">
        <v>843</v>
      </c>
    </row>
    <row r="393" spans="1:6" ht="15.75" customHeight="1">
      <c r="A393" s="572">
        <f t="shared" si="12"/>
        <v>37</v>
      </c>
      <c r="B393" s="549">
        <v>3</v>
      </c>
      <c r="C393" s="576">
        <v>2018</v>
      </c>
      <c r="D393" s="425" t="s">
        <v>846</v>
      </c>
      <c r="E393" s="558" t="s">
        <v>847</v>
      </c>
      <c r="F393" s="558" t="s">
        <v>848</v>
      </c>
    </row>
    <row r="394" spans="1:6" ht="15.75" customHeight="1">
      <c r="A394" s="572">
        <f t="shared" si="12"/>
        <v>38</v>
      </c>
      <c r="B394" s="549">
        <v>3</v>
      </c>
      <c r="C394" s="576">
        <v>2018</v>
      </c>
      <c r="D394" s="425" t="s">
        <v>846</v>
      </c>
      <c r="E394" s="558" t="s">
        <v>851</v>
      </c>
      <c r="F394" s="558" t="s">
        <v>852</v>
      </c>
    </row>
    <row r="395" spans="1:6" ht="21.75" customHeight="1">
      <c r="A395" s="572">
        <f t="shared" si="12"/>
        <v>39</v>
      </c>
      <c r="B395" s="549">
        <v>3</v>
      </c>
      <c r="C395" s="576">
        <v>2018</v>
      </c>
      <c r="D395" s="425" t="s">
        <v>855</v>
      </c>
      <c r="E395" s="558" t="s">
        <v>856</v>
      </c>
      <c r="F395" s="558" t="s">
        <v>857</v>
      </c>
    </row>
    <row r="396" spans="1:6" ht="21.75" customHeight="1">
      <c r="A396" s="572">
        <f t="shared" si="12"/>
        <v>40</v>
      </c>
      <c r="B396" s="302">
        <v>3</v>
      </c>
      <c r="C396" s="622">
        <v>2018</v>
      </c>
      <c r="D396" s="622" t="s">
        <v>9853</v>
      </c>
      <c r="E396" s="623" t="s">
        <v>9854</v>
      </c>
      <c r="F396" s="623" t="s">
        <v>861</v>
      </c>
    </row>
    <row r="397" spans="1:6" ht="21.75" customHeight="1">
      <c r="A397" s="572">
        <f t="shared" si="12"/>
        <v>41</v>
      </c>
      <c r="B397" s="302">
        <v>3</v>
      </c>
      <c r="C397" s="622">
        <v>2018</v>
      </c>
      <c r="D397" s="622" t="s">
        <v>859</v>
      </c>
      <c r="E397" s="623" t="s">
        <v>860</v>
      </c>
      <c r="F397" s="623" t="s">
        <v>861</v>
      </c>
    </row>
    <row r="398" spans="1:6" ht="21.75" customHeight="1">
      <c r="A398" s="572">
        <f t="shared" si="12"/>
        <v>42</v>
      </c>
      <c r="B398" s="302">
        <v>3</v>
      </c>
      <c r="C398" s="622">
        <v>2018</v>
      </c>
      <c r="D398" s="622" t="s">
        <v>863</v>
      </c>
      <c r="E398" s="623" t="s">
        <v>864</v>
      </c>
      <c r="F398" s="623" t="s">
        <v>861</v>
      </c>
    </row>
    <row r="399" spans="1:6" ht="21.75" customHeight="1">
      <c r="A399" s="572">
        <f t="shared" si="12"/>
        <v>43</v>
      </c>
      <c r="B399" s="549">
        <v>3</v>
      </c>
      <c r="C399" s="576">
        <v>2018</v>
      </c>
      <c r="D399" s="425" t="s">
        <v>866</v>
      </c>
      <c r="E399" s="558" t="s">
        <v>867</v>
      </c>
      <c r="F399" s="558" t="s">
        <v>868</v>
      </c>
    </row>
    <row r="400" spans="1:6" ht="21.75" customHeight="1">
      <c r="A400" s="572">
        <f t="shared" si="12"/>
        <v>44</v>
      </c>
      <c r="B400" s="549">
        <v>3</v>
      </c>
      <c r="C400" s="576">
        <v>2018</v>
      </c>
      <c r="D400" s="425" t="s">
        <v>870</v>
      </c>
      <c r="E400" s="558" t="s">
        <v>871</v>
      </c>
      <c r="F400" s="558" t="s">
        <v>868</v>
      </c>
    </row>
    <row r="401" spans="1:6" ht="21.75" customHeight="1">
      <c r="A401" s="572">
        <f t="shared" si="12"/>
        <v>45</v>
      </c>
      <c r="B401" s="549">
        <v>3</v>
      </c>
      <c r="C401" s="576">
        <v>2018</v>
      </c>
      <c r="D401" s="425" t="s">
        <v>873</v>
      </c>
      <c r="E401" s="558" t="s">
        <v>874</v>
      </c>
      <c r="F401" s="558" t="s">
        <v>868</v>
      </c>
    </row>
    <row r="402" spans="1:6" ht="21.75" customHeight="1">
      <c r="A402" s="572">
        <f t="shared" si="12"/>
        <v>46</v>
      </c>
      <c r="B402" s="549">
        <v>3</v>
      </c>
      <c r="C402" s="576">
        <v>2018</v>
      </c>
      <c r="D402" s="425" t="s">
        <v>876</v>
      </c>
      <c r="E402" s="558" t="s">
        <v>877</v>
      </c>
      <c r="F402" s="558" t="s">
        <v>868</v>
      </c>
    </row>
    <row r="403" spans="1:6" ht="19.5" customHeight="1">
      <c r="A403" s="572">
        <f t="shared" si="12"/>
        <v>47</v>
      </c>
      <c r="B403" s="549">
        <v>3</v>
      </c>
      <c r="C403" s="576">
        <v>2018</v>
      </c>
      <c r="D403" s="425" t="s">
        <v>879</v>
      </c>
      <c r="E403" s="558" t="s">
        <v>880</v>
      </c>
      <c r="F403" s="558" t="s">
        <v>881</v>
      </c>
    </row>
    <row r="404" spans="1:6" ht="18.75" customHeight="1">
      <c r="A404" s="572">
        <f t="shared" si="12"/>
        <v>48</v>
      </c>
      <c r="B404" s="549">
        <v>3</v>
      </c>
      <c r="C404" s="576">
        <v>2018</v>
      </c>
      <c r="D404" s="425" t="s">
        <v>883</v>
      </c>
      <c r="E404" s="558" t="s">
        <v>884</v>
      </c>
      <c r="F404" s="558" t="s">
        <v>881</v>
      </c>
    </row>
    <row r="405" spans="1:6" ht="27.75" customHeight="1">
      <c r="A405" s="572">
        <f t="shared" si="12"/>
        <v>49</v>
      </c>
      <c r="B405" s="573" t="s">
        <v>6</v>
      </c>
      <c r="C405" s="427">
        <v>2018</v>
      </c>
      <c r="D405" s="297" t="s">
        <v>9855</v>
      </c>
      <c r="E405" s="431" t="s">
        <v>9856</v>
      </c>
      <c r="F405" s="431" t="s">
        <v>1138</v>
      </c>
    </row>
    <row r="406" spans="1:6" ht="19.5" customHeight="1">
      <c r="A406" s="572">
        <f t="shared" si="12"/>
        <v>50</v>
      </c>
      <c r="B406" s="573" t="s">
        <v>6</v>
      </c>
      <c r="C406" s="427">
        <v>2018</v>
      </c>
      <c r="D406" s="297" t="s">
        <v>9857</v>
      </c>
      <c r="E406" s="431" t="s">
        <v>2968</v>
      </c>
      <c r="F406" s="431" t="s">
        <v>1138</v>
      </c>
    </row>
    <row r="407" spans="1:6" ht="18" customHeight="1">
      <c r="A407" s="572">
        <f t="shared" si="12"/>
        <v>51</v>
      </c>
      <c r="B407" s="573" t="s">
        <v>6</v>
      </c>
      <c r="C407" s="427">
        <v>2018</v>
      </c>
      <c r="D407" s="297" t="s">
        <v>9858</v>
      </c>
      <c r="E407" s="431" t="s">
        <v>9859</v>
      </c>
      <c r="F407" s="431" t="s">
        <v>1138</v>
      </c>
    </row>
    <row r="408" spans="1:6" ht="16.5" customHeight="1">
      <c r="A408" s="572">
        <f t="shared" si="12"/>
        <v>52</v>
      </c>
      <c r="B408" s="573" t="s">
        <v>6</v>
      </c>
      <c r="C408" s="427">
        <v>2018</v>
      </c>
      <c r="D408" s="297" t="s">
        <v>9860</v>
      </c>
      <c r="E408" s="431" t="s">
        <v>9859</v>
      </c>
      <c r="F408" s="431" t="s">
        <v>1138</v>
      </c>
    </row>
    <row r="409" spans="1:6" ht="27.75" customHeight="1">
      <c r="A409" s="572">
        <f t="shared" si="12"/>
        <v>53</v>
      </c>
      <c r="B409" s="573" t="s">
        <v>6</v>
      </c>
      <c r="C409" s="427">
        <v>2018</v>
      </c>
      <c r="D409" s="297" t="s">
        <v>9861</v>
      </c>
      <c r="E409" s="431" t="s">
        <v>1137</v>
      </c>
      <c r="F409" s="431" t="s">
        <v>1138</v>
      </c>
    </row>
    <row r="410" spans="1:6" ht="16.5" customHeight="1">
      <c r="A410" s="572">
        <f t="shared" si="12"/>
        <v>54</v>
      </c>
      <c r="B410" s="573" t="s">
        <v>6</v>
      </c>
      <c r="C410" s="427">
        <v>2018</v>
      </c>
      <c r="D410" s="297" t="s">
        <v>9862</v>
      </c>
      <c r="E410" s="431" t="s">
        <v>9863</v>
      </c>
      <c r="F410" s="431" t="s">
        <v>1138</v>
      </c>
    </row>
    <row r="411" spans="1:6" ht="26.25" customHeight="1">
      <c r="A411" s="572">
        <f t="shared" si="12"/>
        <v>55</v>
      </c>
      <c r="B411" s="549" t="s">
        <v>7</v>
      </c>
      <c r="C411" s="597">
        <v>43317</v>
      </c>
      <c r="D411" s="297" t="s">
        <v>9792</v>
      </c>
      <c r="E411" s="431" t="s">
        <v>9864</v>
      </c>
      <c r="F411" s="431" t="s">
        <v>9865</v>
      </c>
    </row>
    <row r="412" spans="1:6" ht="26.25" customHeight="1">
      <c r="A412" s="572">
        <f t="shared" si="12"/>
        <v>56</v>
      </c>
      <c r="B412" s="549" t="s">
        <v>7</v>
      </c>
      <c r="C412" s="565">
        <v>43353</v>
      </c>
      <c r="D412" s="297" t="s">
        <v>1221</v>
      </c>
      <c r="E412" s="431" t="s">
        <v>1222</v>
      </c>
      <c r="F412" s="431" t="s">
        <v>1223</v>
      </c>
    </row>
    <row r="413" spans="1:6" ht="18.75" customHeight="1">
      <c r="A413" s="572">
        <f t="shared" si="12"/>
        <v>57</v>
      </c>
      <c r="B413" s="549" t="s">
        <v>7</v>
      </c>
      <c r="C413" s="603">
        <v>43137</v>
      </c>
      <c r="D413" s="297" t="s">
        <v>9866</v>
      </c>
      <c r="E413" s="431" t="s">
        <v>9867</v>
      </c>
      <c r="F413" s="431" t="s">
        <v>9868</v>
      </c>
    </row>
    <row r="414" spans="1:6" ht="15.75" customHeight="1">
      <c r="A414" s="572">
        <f t="shared" si="12"/>
        <v>58</v>
      </c>
      <c r="B414" s="549" t="s">
        <v>7</v>
      </c>
      <c r="C414" s="603">
        <v>43414</v>
      </c>
      <c r="D414" s="297" t="s">
        <v>9869</v>
      </c>
      <c r="E414" s="431" t="s">
        <v>9870</v>
      </c>
      <c r="F414" s="431" t="s">
        <v>9871</v>
      </c>
    </row>
    <row r="415" spans="1:6" ht="15.75" customHeight="1">
      <c r="A415" s="572">
        <f t="shared" si="12"/>
        <v>59</v>
      </c>
      <c r="B415" s="549" t="s">
        <v>7</v>
      </c>
      <c r="C415" s="603">
        <v>43433</v>
      </c>
      <c r="D415" s="297" t="s">
        <v>9872</v>
      </c>
      <c r="E415" s="431" t="s">
        <v>9873</v>
      </c>
      <c r="F415" s="431" t="s">
        <v>9874</v>
      </c>
    </row>
    <row r="416" spans="1:6" ht="15.75" customHeight="1">
      <c r="A416" s="572">
        <f t="shared" si="12"/>
        <v>60</v>
      </c>
      <c r="B416" s="549" t="s">
        <v>7</v>
      </c>
      <c r="C416" s="550">
        <v>43103</v>
      </c>
      <c r="D416" s="297" t="s">
        <v>9875</v>
      </c>
      <c r="E416" s="431" t="s">
        <v>1239</v>
      </c>
      <c r="F416" s="431" t="s">
        <v>9876</v>
      </c>
    </row>
    <row r="417" spans="1:6" ht="15.75" customHeight="1">
      <c r="A417" s="572">
        <f t="shared" si="12"/>
        <v>61</v>
      </c>
      <c r="B417" s="549" t="s">
        <v>7</v>
      </c>
      <c r="C417" s="550">
        <v>43116</v>
      </c>
      <c r="D417" s="297" t="s">
        <v>9877</v>
      </c>
      <c r="E417" s="431" t="s">
        <v>9867</v>
      </c>
      <c r="F417" s="431" t="s">
        <v>9878</v>
      </c>
    </row>
    <row r="418" spans="1:6" ht="15.75" customHeight="1">
      <c r="A418" s="572">
        <f t="shared" si="12"/>
        <v>62</v>
      </c>
      <c r="B418" s="549" t="s">
        <v>7</v>
      </c>
      <c r="C418" s="550">
        <v>43169</v>
      </c>
      <c r="D418" s="297" t="s">
        <v>1317</v>
      </c>
      <c r="E418" s="431" t="s">
        <v>1347</v>
      </c>
      <c r="F418" s="431" t="s">
        <v>9879</v>
      </c>
    </row>
    <row r="419" spans="1:6" ht="15.75" customHeight="1">
      <c r="A419" s="572">
        <f t="shared" si="12"/>
        <v>63</v>
      </c>
      <c r="B419" s="549" t="s">
        <v>7</v>
      </c>
      <c r="C419" s="550">
        <v>43196</v>
      </c>
      <c r="D419" s="297" t="s">
        <v>9880</v>
      </c>
      <c r="E419" s="431" t="s">
        <v>9881</v>
      </c>
      <c r="F419" s="431" t="s">
        <v>9882</v>
      </c>
    </row>
    <row r="420" spans="1:6" ht="15.75" customHeight="1">
      <c r="A420" s="572">
        <f t="shared" si="12"/>
        <v>64</v>
      </c>
      <c r="B420" s="549" t="s">
        <v>7</v>
      </c>
      <c r="C420" s="550">
        <v>43209</v>
      </c>
      <c r="D420" s="297" t="s">
        <v>9883</v>
      </c>
      <c r="E420" s="431" t="s">
        <v>9884</v>
      </c>
      <c r="F420" s="431" t="s">
        <v>9885</v>
      </c>
    </row>
    <row r="421" spans="1:6" ht="15.75" customHeight="1">
      <c r="A421" s="572">
        <f t="shared" si="12"/>
        <v>65</v>
      </c>
      <c r="B421" s="549" t="s">
        <v>7</v>
      </c>
      <c r="C421" s="550">
        <v>43231</v>
      </c>
      <c r="D421" s="297" t="s">
        <v>1320</v>
      </c>
      <c r="E421" s="431" t="s">
        <v>9886</v>
      </c>
      <c r="F421" s="431" t="s">
        <v>9887</v>
      </c>
    </row>
    <row r="422" spans="1:6" ht="15.75" customHeight="1">
      <c r="A422" s="572">
        <f t="shared" si="12"/>
        <v>66</v>
      </c>
      <c r="B422" s="549" t="s">
        <v>7</v>
      </c>
      <c r="C422" s="550">
        <v>43317</v>
      </c>
      <c r="D422" s="297" t="s">
        <v>9888</v>
      </c>
      <c r="E422" s="431" t="s">
        <v>320</v>
      </c>
      <c r="F422" s="431" t="s">
        <v>9889</v>
      </c>
    </row>
    <row r="423" spans="1:6" ht="15.75" customHeight="1">
      <c r="A423" s="572">
        <f t="shared" si="12"/>
        <v>67</v>
      </c>
      <c r="B423" s="549" t="s">
        <v>7</v>
      </c>
      <c r="C423" s="565">
        <v>43329</v>
      </c>
      <c r="D423" s="297" t="s">
        <v>1221</v>
      </c>
      <c r="E423" s="431" t="s">
        <v>1522</v>
      </c>
      <c r="F423" s="431" t="s">
        <v>9890</v>
      </c>
    </row>
    <row r="424" spans="1:6" ht="15.75" customHeight="1">
      <c r="A424" s="572">
        <f t="shared" si="12"/>
        <v>68</v>
      </c>
      <c r="B424" s="549" t="s">
        <v>7</v>
      </c>
      <c r="C424" s="565">
        <v>43340</v>
      </c>
      <c r="D424" s="297" t="s">
        <v>1317</v>
      </c>
      <c r="E424" s="431" t="s">
        <v>1167</v>
      </c>
      <c r="F424" s="431" t="s">
        <v>1318</v>
      </c>
    </row>
    <row r="425" spans="1:6" ht="15.75" customHeight="1">
      <c r="A425" s="572">
        <f t="shared" si="12"/>
        <v>69</v>
      </c>
      <c r="B425" s="549" t="s">
        <v>7</v>
      </c>
      <c r="C425" s="565">
        <v>43349</v>
      </c>
      <c r="D425" s="297" t="s">
        <v>1320</v>
      </c>
      <c r="E425" s="431" t="s">
        <v>29</v>
      </c>
      <c r="F425" s="431" t="s">
        <v>1321</v>
      </c>
    </row>
    <row r="426" spans="1:6" ht="15.75" customHeight="1">
      <c r="A426" s="572">
        <f t="shared" si="12"/>
        <v>70</v>
      </c>
      <c r="B426" s="549" t="s">
        <v>7</v>
      </c>
      <c r="C426" s="565">
        <v>43446</v>
      </c>
      <c r="D426" s="297" t="s">
        <v>1324</v>
      </c>
      <c r="E426" s="431" t="s">
        <v>1325</v>
      </c>
      <c r="F426" s="431" t="s">
        <v>1326</v>
      </c>
    </row>
    <row r="427" spans="1:6" ht="15.75" customHeight="1">
      <c r="A427" s="572">
        <f t="shared" si="12"/>
        <v>71</v>
      </c>
      <c r="B427" s="549" t="s">
        <v>7</v>
      </c>
      <c r="C427" s="565">
        <v>43453</v>
      </c>
      <c r="D427" s="297" t="s">
        <v>1329</v>
      </c>
      <c r="E427" s="431" t="s">
        <v>34</v>
      </c>
      <c r="F427" s="431" t="s">
        <v>1330</v>
      </c>
    </row>
    <row r="428" spans="1:6" ht="15.75" customHeight="1">
      <c r="A428" s="572">
        <f t="shared" si="12"/>
        <v>72</v>
      </c>
      <c r="B428" s="549" t="s">
        <v>7</v>
      </c>
      <c r="C428" s="596">
        <v>43243</v>
      </c>
      <c r="D428" s="297" t="s">
        <v>1514</v>
      </c>
      <c r="E428" s="431" t="s">
        <v>1515</v>
      </c>
      <c r="F428" s="431" t="s">
        <v>1516</v>
      </c>
    </row>
    <row r="429" spans="1:6" ht="15.75" customHeight="1">
      <c r="A429" s="572">
        <f t="shared" si="12"/>
        <v>73</v>
      </c>
      <c r="B429" s="549" t="s">
        <v>7</v>
      </c>
      <c r="C429" s="596">
        <v>43276</v>
      </c>
      <c r="D429" s="297" t="s">
        <v>1518</v>
      </c>
      <c r="E429" s="431" t="s">
        <v>1519</v>
      </c>
      <c r="F429" s="431" t="s">
        <v>1520</v>
      </c>
    </row>
    <row r="430" spans="1:6" ht="23.25" customHeight="1">
      <c r="A430" s="572">
        <f t="shared" si="12"/>
        <v>74</v>
      </c>
      <c r="B430" s="549" t="s">
        <v>7</v>
      </c>
      <c r="C430" s="565">
        <v>43390</v>
      </c>
      <c r="D430" s="297" t="s">
        <v>1521</v>
      </c>
      <c r="E430" s="431" t="s">
        <v>1522</v>
      </c>
      <c r="F430" s="431" t="s">
        <v>1523</v>
      </c>
    </row>
    <row r="431" spans="1:6" ht="15.75" customHeight="1">
      <c r="A431" s="572">
        <f t="shared" si="12"/>
        <v>75</v>
      </c>
      <c r="B431" s="549" t="s">
        <v>7</v>
      </c>
      <c r="C431" s="565">
        <v>43423</v>
      </c>
      <c r="D431" s="297" t="s">
        <v>1525</v>
      </c>
      <c r="E431" s="431" t="s">
        <v>1526</v>
      </c>
      <c r="F431" s="431" t="s">
        <v>1527</v>
      </c>
    </row>
    <row r="432" spans="1:6" ht="15.75" customHeight="1">
      <c r="A432" s="572">
        <f t="shared" si="12"/>
        <v>76</v>
      </c>
      <c r="B432" s="549" t="s">
        <v>7</v>
      </c>
      <c r="C432" s="551">
        <v>43106</v>
      </c>
      <c r="D432" s="546" t="s">
        <v>9891</v>
      </c>
      <c r="E432" s="547" t="s">
        <v>9892</v>
      </c>
      <c r="F432" s="547" t="s">
        <v>9893</v>
      </c>
    </row>
    <row r="433" spans="1:6" ht="15.75" customHeight="1">
      <c r="A433" s="572">
        <f t="shared" si="12"/>
        <v>77</v>
      </c>
      <c r="B433" s="549" t="s">
        <v>7</v>
      </c>
      <c r="C433" s="604">
        <v>43122</v>
      </c>
      <c r="D433" s="546" t="s">
        <v>9894</v>
      </c>
      <c r="E433" s="547" t="s">
        <v>9895</v>
      </c>
      <c r="F433" s="547" t="s">
        <v>9896</v>
      </c>
    </row>
    <row r="434" spans="1:6" ht="15.75" customHeight="1">
      <c r="A434" s="572">
        <f t="shared" si="12"/>
        <v>78</v>
      </c>
      <c r="B434" s="549" t="s">
        <v>7</v>
      </c>
      <c r="C434" s="551">
        <v>43151</v>
      </c>
      <c r="D434" s="546" t="s">
        <v>9897</v>
      </c>
      <c r="E434" s="547" t="s">
        <v>9898</v>
      </c>
      <c r="F434" s="547" t="s">
        <v>1570</v>
      </c>
    </row>
    <row r="435" spans="1:6" ht="15.75" customHeight="1">
      <c r="A435" s="572">
        <f t="shared" si="12"/>
        <v>79</v>
      </c>
      <c r="B435" s="549" t="s">
        <v>7</v>
      </c>
      <c r="C435" s="551">
        <v>43185</v>
      </c>
      <c r="D435" s="546" t="s">
        <v>9899</v>
      </c>
      <c r="E435" s="547" t="s">
        <v>1239</v>
      </c>
      <c r="F435" s="547" t="s">
        <v>1583</v>
      </c>
    </row>
    <row r="436" spans="1:6" ht="15.75" customHeight="1">
      <c r="A436" s="572">
        <f t="shared" si="12"/>
        <v>80</v>
      </c>
      <c r="B436" s="549" t="s">
        <v>7</v>
      </c>
      <c r="C436" s="604">
        <v>43215</v>
      </c>
      <c r="D436" s="546" t="s">
        <v>9900</v>
      </c>
      <c r="E436" s="547" t="s">
        <v>9901</v>
      </c>
      <c r="F436" s="547" t="s">
        <v>1612</v>
      </c>
    </row>
    <row r="437" spans="1:6" ht="15.75" customHeight="1">
      <c r="A437" s="572">
        <f t="shared" si="12"/>
        <v>81</v>
      </c>
      <c r="B437" s="549" t="s">
        <v>7</v>
      </c>
      <c r="C437" s="551">
        <v>43409</v>
      </c>
      <c r="D437" s="546" t="s">
        <v>9902</v>
      </c>
      <c r="E437" s="547" t="s">
        <v>9903</v>
      </c>
      <c r="F437" s="547" t="s">
        <v>9904</v>
      </c>
    </row>
    <row r="438" spans="1:6" ht="15.75" customHeight="1">
      <c r="A438" s="572">
        <f t="shared" si="12"/>
        <v>82</v>
      </c>
      <c r="B438" s="549" t="s">
        <v>7</v>
      </c>
      <c r="C438" s="551">
        <v>43424</v>
      </c>
      <c r="D438" s="546" t="s">
        <v>9905</v>
      </c>
      <c r="E438" s="547" t="s">
        <v>1239</v>
      </c>
      <c r="F438" s="547" t="s">
        <v>9906</v>
      </c>
    </row>
    <row r="439" spans="1:6" ht="15.75" customHeight="1">
      <c r="A439" s="572">
        <f t="shared" si="12"/>
        <v>83</v>
      </c>
      <c r="B439" s="549" t="s">
        <v>7</v>
      </c>
      <c r="C439" s="551">
        <v>43435</v>
      </c>
      <c r="D439" s="546" t="s">
        <v>1587</v>
      </c>
      <c r="E439" s="547" t="s">
        <v>1593</v>
      </c>
      <c r="F439" s="547" t="s">
        <v>1594</v>
      </c>
    </row>
    <row r="440" spans="1:6" ht="21" customHeight="1">
      <c r="A440" s="572">
        <f t="shared" si="12"/>
        <v>84</v>
      </c>
      <c r="B440" s="549" t="s">
        <v>7</v>
      </c>
      <c r="C440" s="552">
        <v>2018</v>
      </c>
      <c r="D440" s="546" t="s">
        <v>1623</v>
      </c>
      <c r="E440" s="547" t="s">
        <v>1641</v>
      </c>
      <c r="F440" s="547" t="s">
        <v>9907</v>
      </c>
    </row>
    <row r="441" spans="1:6" ht="32.25" customHeight="1">
      <c r="A441" s="572">
        <f t="shared" si="12"/>
        <v>85</v>
      </c>
      <c r="B441" s="549" t="s">
        <v>7</v>
      </c>
      <c r="C441" s="552">
        <v>2018</v>
      </c>
      <c r="D441" s="546" t="s">
        <v>9908</v>
      </c>
      <c r="E441" s="547" t="s">
        <v>9909</v>
      </c>
      <c r="F441" s="547" t="s">
        <v>9822</v>
      </c>
    </row>
    <row r="442" spans="1:6" ht="15.75" customHeight="1">
      <c r="A442" s="572">
        <f t="shared" si="12"/>
        <v>86</v>
      </c>
      <c r="B442" s="549" t="s">
        <v>7</v>
      </c>
      <c r="C442" s="552">
        <v>2018</v>
      </c>
      <c r="D442" s="546" t="s">
        <v>9910</v>
      </c>
      <c r="E442" s="595" t="s">
        <v>9911</v>
      </c>
      <c r="F442" s="547" t="s">
        <v>9822</v>
      </c>
    </row>
    <row r="443" spans="1:6" ht="15.75" customHeight="1">
      <c r="A443" s="572">
        <f t="shared" si="12"/>
        <v>87</v>
      </c>
      <c r="B443" s="549" t="s">
        <v>7</v>
      </c>
      <c r="C443" s="552">
        <v>2018</v>
      </c>
      <c r="D443" s="546" t="s">
        <v>4483</v>
      </c>
      <c r="E443" s="595" t="s">
        <v>9352</v>
      </c>
      <c r="F443" s="547" t="s">
        <v>9912</v>
      </c>
    </row>
    <row r="444" spans="1:6" ht="15.75" customHeight="1">
      <c r="A444" s="572">
        <f t="shared" si="12"/>
        <v>88</v>
      </c>
      <c r="B444" s="549" t="s">
        <v>7</v>
      </c>
      <c r="C444" s="552">
        <v>2018</v>
      </c>
      <c r="D444" s="546" t="s">
        <v>4483</v>
      </c>
      <c r="E444" s="595" t="s">
        <v>9913</v>
      </c>
      <c r="F444" s="547" t="s">
        <v>9914</v>
      </c>
    </row>
    <row r="445" spans="1:6" ht="15.75" customHeight="1">
      <c r="A445" s="572">
        <f t="shared" si="12"/>
        <v>89</v>
      </c>
      <c r="B445" s="549" t="s">
        <v>7</v>
      </c>
      <c r="C445" s="552">
        <v>2018</v>
      </c>
      <c r="D445" s="546" t="s">
        <v>4483</v>
      </c>
      <c r="E445" s="595" t="s">
        <v>9915</v>
      </c>
      <c r="F445" s="547" t="s">
        <v>9916</v>
      </c>
    </row>
    <row r="446" spans="1:6" ht="15.75" customHeight="1">
      <c r="A446" s="572">
        <f t="shared" si="12"/>
        <v>90</v>
      </c>
      <c r="B446" s="549" t="s">
        <v>7</v>
      </c>
      <c r="C446" s="552">
        <v>2018</v>
      </c>
      <c r="D446" s="546" t="s">
        <v>4483</v>
      </c>
      <c r="E446" s="595" t="s">
        <v>9915</v>
      </c>
      <c r="F446" s="547" t="s">
        <v>9917</v>
      </c>
    </row>
    <row r="447" spans="1:6" ht="15.75" customHeight="1">
      <c r="A447" s="572">
        <f t="shared" si="12"/>
        <v>91</v>
      </c>
      <c r="B447" s="549" t="s">
        <v>7</v>
      </c>
      <c r="C447" s="552">
        <v>2018</v>
      </c>
      <c r="D447" s="546" t="s">
        <v>4483</v>
      </c>
      <c r="E447" s="595" t="s">
        <v>9918</v>
      </c>
      <c r="F447" s="547" t="s">
        <v>9919</v>
      </c>
    </row>
    <row r="448" spans="1:6" ht="15.75" customHeight="1">
      <c r="A448" s="572">
        <f t="shared" si="12"/>
        <v>92</v>
      </c>
      <c r="B448" s="549" t="s">
        <v>7</v>
      </c>
      <c r="C448" s="552">
        <v>2018</v>
      </c>
      <c r="D448" s="546" t="s">
        <v>4483</v>
      </c>
      <c r="E448" s="595" t="s">
        <v>9920</v>
      </c>
      <c r="F448" s="547" t="s">
        <v>9921</v>
      </c>
    </row>
    <row r="449" spans="1:6" ht="15.75" customHeight="1">
      <c r="A449" s="572">
        <f t="shared" si="12"/>
        <v>93</v>
      </c>
      <c r="B449" s="549" t="s">
        <v>7</v>
      </c>
      <c r="C449" s="552">
        <v>2018</v>
      </c>
      <c r="D449" s="546" t="s">
        <v>4483</v>
      </c>
      <c r="E449" s="595" t="s">
        <v>9922</v>
      </c>
      <c r="F449" s="547" t="s">
        <v>9923</v>
      </c>
    </row>
    <row r="450" spans="1:6" ht="15.75" customHeight="1">
      <c r="A450" s="572">
        <f t="shared" si="12"/>
        <v>94</v>
      </c>
      <c r="B450" s="549" t="s">
        <v>7</v>
      </c>
      <c r="C450" s="552">
        <v>2018</v>
      </c>
      <c r="D450" s="546" t="s">
        <v>9924</v>
      </c>
      <c r="E450" s="595" t="s">
        <v>9925</v>
      </c>
      <c r="F450" s="547" t="s">
        <v>9926</v>
      </c>
    </row>
    <row r="451" spans="1:6" ht="15.75" customHeight="1">
      <c r="A451" s="572">
        <f t="shared" si="12"/>
        <v>95</v>
      </c>
      <c r="B451" s="549" t="s">
        <v>7</v>
      </c>
      <c r="C451" s="552">
        <v>2018</v>
      </c>
      <c r="D451" s="546" t="s">
        <v>9927</v>
      </c>
      <c r="E451" s="595" t="s">
        <v>9925</v>
      </c>
      <c r="F451" s="547" t="s">
        <v>9928</v>
      </c>
    </row>
    <row r="452" spans="1:6" ht="29.25" customHeight="1">
      <c r="A452" s="572">
        <f t="shared" si="12"/>
        <v>96</v>
      </c>
      <c r="B452" s="549" t="s">
        <v>7</v>
      </c>
      <c r="C452" s="588">
        <v>43179</v>
      </c>
      <c r="D452" s="297" t="s">
        <v>1729</v>
      </c>
      <c r="E452" s="431" t="s">
        <v>1730</v>
      </c>
      <c r="F452" s="431" t="s">
        <v>1731</v>
      </c>
    </row>
    <row r="453" spans="1:6" ht="15.75" customHeight="1">
      <c r="A453" s="572">
        <f t="shared" si="12"/>
        <v>97</v>
      </c>
      <c r="B453" s="549" t="s">
        <v>7</v>
      </c>
      <c r="C453" s="605">
        <v>43424</v>
      </c>
      <c r="D453" s="297" t="s">
        <v>1774</v>
      </c>
      <c r="E453" s="431" t="s">
        <v>1045</v>
      </c>
      <c r="F453" s="431" t="s">
        <v>1775</v>
      </c>
    </row>
    <row r="454" spans="1:6" ht="30" customHeight="1">
      <c r="A454" s="572">
        <f t="shared" si="12"/>
        <v>98</v>
      </c>
      <c r="B454" s="549" t="s">
        <v>7</v>
      </c>
      <c r="C454" s="605">
        <v>43451</v>
      </c>
      <c r="D454" s="297" t="s">
        <v>509</v>
      </c>
      <c r="E454" s="431" t="s">
        <v>1778</v>
      </c>
      <c r="F454" s="431" t="s">
        <v>1779</v>
      </c>
    </row>
    <row r="455" spans="1:6" ht="15.75" customHeight="1">
      <c r="A455" s="572">
        <f t="shared" si="12"/>
        <v>99</v>
      </c>
      <c r="B455" s="360" t="s">
        <v>7</v>
      </c>
      <c r="C455" s="551">
        <v>43318</v>
      </c>
      <c r="D455" s="552" t="s">
        <v>1894</v>
      </c>
      <c r="E455" s="547" t="s">
        <v>1904</v>
      </c>
      <c r="F455" s="547" t="s">
        <v>1905</v>
      </c>
    </row>
    <row r="456" spans="1:6" ht="15.75" customHeight="1">
      <c r="A456" s="572">
        <f t="shared" si="12"/>
        <v>100</v>
      </c>
      <c r="B456" s="360" t="s">
        <v>7</v>
      </c>
      <c r="C456" s="551">
        <v>43319</v>
      </c>
      <c r="D456" s="552" t="s">
        <v>1894</v>
      </c>
      <c r="E456" s="547" t="s">
        <v>1900</v>
      </c>
      <c r="F456" s="547" t="s">
        <v>1901</v>
      </c>
    </row>
    <row r="457" spans="1:6" ht="15.75" customHeight="1">
      <c r="A457" s="572">
        <f t="shared" si="12"/>
        <v>101</v>
      </c>
      <c r="B457" s="360" t="s">
        <v>7</v>
      </c>
      <c r="C457" s="565">
        <v>43433</v>
      </c>
      <c r="D457" s="546" t="s">
        <v>1950</v>
      </c>
      <c r="E457" s="547" t="s">
        <v>1951</v>
      </c>
      <c r="F457" s="547" t="s">
        <v>1952</v>
      </c>
    </row>
    <row r="458" spans="1:6" ht="15.75" customHeight="1">
      <c r="A458" s="572">
        <f t="shared" si="12"/>
        <v>102</v>
      </c>
      <c r="B458" s="360" t="s">
        <v>7</v>
      </c>
      <c r="C458" s="565">
        <v>43166</v>
      </c>
      <c r="D458" s="546" t="s">
        <v>1954</v>
      </c>
      <c r="E458" s="547" t="s">
        <v>1677</v>
      </c>
      <c r="F458" s="547" t="s">
        <v>1955</v>
      </c>
    </row>
    <row r="459" spans="1:6" ht="15.75" customHeight="1">
      <c r="A459" s="572">
        <f t="shared" si="12"/>
        <v>103</v>
      </c>
      <c r="B459" s="360" t="s">
        <v>7</v>
      </c>
      <c r="C459" s="565">
        <v>43430</v>
      </c>
      <c r="D459" s="546" t="s">
        <v>1992</v>
      </c>
      <c r="E459" s="547" t="s">
        <v>1993</v>
      </c>
      <c r="F459" s="547" t="s">
        <v>1994</v>
      </c>
    </row>
    <row r="460" spans="1:6" ht="15.75" customHeight="1">
      <c r="A460" s="572">
        <f t="shared" si="12"/>
        <v>104</v>
      </c>
      <c r="B460" s="360" t="s">
        <v>7</v>
      </c>
      <c r="C460" s="596">
        <v>43150</v>
      </c>
      <c r="D460" s="546" t="s">
        <v>1996</v>
      </c>
      <c r="E460" s="547" t="s">
        <v>1997</v>
      </c>
      <c r="F460" s="547" t="s">
        <v>1998</v>
      </c>
    </row>
    <row r="461" spans="1:6" ht="12.75">
      <c r="A461" s="572">
        <f t="shared" si="12"/>
        <v>105</v>
      </c>
      <c r="B461" s="544" t="s">
        <v>8</v>
      </c>
      <c r="C461" s="624">
        <v>43257</v>
      </c>
      <c r="D461" s="546" t="s">
        <v>9929</v>
      </c>
      <c r="E461" s="431" t="s">
        <v>9556</v>
      </c>
      <c r="F461" s="547" t="s">
        <v>9930</v>
      </c>
    </row>
    <row r="462" spans="1:6" ht="38.25" customHeight="1">
      <c r="A462" s="572">
        <f t="shared" si="12"/>
        <v>106</v>
      </c>
      <c r="B462" s="426" t="s">
        <v>10</v>
      </c>
      <c r="C462" s="297">
        <v>2018</v>
      </c>
      <c r="D462" s="297" t="s">
        <v>2259</v>
      </c>
      <c r="E462" s="431" t="s">
        <v>2260</v>
      </c>
      <c r="F462" s="431" t="s">
        <v>2261</v>
      </c>
    </row>
    <row r="463" spans="1:6" ht="15.75" customHeight="1">
      <c r="A463" s="572">
        <f t="shared" si="12"/>
        <v>107</v>
      </c>
      <c r="B463" s="426" t="s">
        <v>10</v>
      </c>
      <c r="C463" s="625">
        <v>43271</v>
      </c>
      <c r="D463" s="297" t="s">
        <v>2292</v>
      </c>
      <c r="E463" s="431" t="s">
        <v>2293</v>
      </c>
      <c r="F463" s="431" t="s">
        <v>2294</v>
      </c>
    </row>
    <row r="464" spans="1:6" ht="15.75" customHeight="1">
      <c r="A464" s="572">
        <f t="shared" si="12"/>
        <v>108</v>
      </c>
      <c r="B464" s="549" t="s">
        <v>11</v>
      </c>
      <c r="C464" s="425">
        <v>2018</v>
      </c>
      <c r="D464" s="425" t="s">
        <v>2921</v>
      </c>
      <c r="E464" s="558" t="s">
        <v>2922</v>
      </c>
      <c r="F464" s="558" t="s">
        <v>2923</v>
      </c>
    </row>
    <row r="465" spans="1:6" ht="15.75" customHeight="1">
      <c r="A465" s="572">
        <f t="shared" si="12"/>
        <v>109</v>
      </c>
      <c r="B465" s="549" t="s">
        <v>11</v>
      </c>
      <c r="C465" s="425">
        <v>2018</v>
      </c>
      <c r="D465" s="425" t="s">
        <v>2924</v>
      </c>
      <c r="E465" s="558" t="s">
        <v>2925</v>
      </c>
      <c r="F465" s="558" t="s">
        <v>2926</v>
      </c>
    </row>
    <row r="466" spans="1:6" ht="15.75" customHeight="1">
      <c r="A466" s="572">
        <f t="shared" si="12"/>
        <v>110</v>
      </c>
      <c r="B466" s="549" t="s">
        <v>11</v>
      </c>
      <c r="C466" s="425">
        <v>2018</v>
      </c>
      <c r="D466" s="425" t="s">
        <v>2927</v>
      </c>
      <c r="E466" s="558" t="s">
        <v>2928</v>
      </c>
      <c r="F466" s="558" t="s">
        <v>2929</v>
      </c>
    </row>
    <row r="467" spans="1:6" ht="15.75" customHeight="1">
      <c r="A467" s="572">
        <f t="shared" si="12"/>
        <v>111</v>
      </c>
      <c r="B467" s="549" t="s">
        <v>11</v>
      </c>
      <c r="C467" s="425">
        <v>2018</v>
      </c>
      <c r="D467" s="425" t="s">
        <v>2930</v>
      </c>
      <c r="E467" s="558" t="s">
        <v>2931</v>
      </c>
      <c r="F467" s="558" t="s">
        <v>2932</v>
      </c>
    </row>
    <row r="468" spans="1:6" ht="15.75" customHeight="1">
      <c r="A468" s="572">
        <f t="shared" si="12"/>
        <v>112</v>
      </c>
      <c r="B468" s="549" t="s">
        <v>11</v>
      </c>
      <c r="C468" s="425">
        <v>2018</v>
      </c>
      <c r="D468" s="425" t="s">
        <v>2930</v>
      </c>
      <c r="E468" s="558" t="s">
        <v>2931</v>
      </c>
      <c r="F468" s="558" t="s">
        <v>2933</v>
      </c>
    </row>
    <row r="469" spans="1:6" ht="15.75" customHeight="1">
      <c r="A469" s="572">
        <f t="shared" si="12"/>
        <v>113</v>
      </c>
      <c r="B469" s="549" t="s">
        <v>11</v>
      </c>
      <c r="C469" s="425">
        <v>2018</v>
      </c>
      <c r="D469" s="425" t="s">
        <v>2934</v>
      </c>
      <c r="E469" s="558" t="s">
        <v>2935</v>
      </c>
      <c r="F469" s="558" t="s">
        <v>2936</v>
      </c>
    </row>
    <row r="470" spans="1:6" ht="15.75" customHeight="1">
      <c r="A470" s="572">
        <f t="shared" si="12"/>
        <v>114</v>
      </c>
      <c r="B470" s="549" t="s">
        <v>11</v>
      </c>
      <c r="C470" s="425">
        <v>2018</v>
      </c>
      <c r="D470" s="425" t="s">
        <v>2937</v>
      </c>
      <c r="E470" s="558" t="s">
        <v>2938</v>
      </c>
      <c r="F470" s="558" t="s">
        <v>2939</v>
      </c>
    </row>
    <row r="471" spans="1:6" ht="15.75" customHeight="1">
      <c r="A471" s="572">
        <f t="shared" si="12"/>
        <v>115</v>
      </c>
      <c r="B471" s="549" t="s">
        <v>11</v>
      </c>
      <c r="C471" s="425">
        <v>2018</v>
      </c>
      <c r="D471" s="425" t="s">
        <v>2940</v>
      </c>
      <c r="E471" s="558" t="s">
        <v>2941</v>
      </c>
      <c r="F471" s="558" t="s">
        <v>2942</v>
      </c>
    </row>
    <row r="472" spans="1:6" ht="15.75" customHeight="1">
      <c r="A472" s="572">
        <f t="shared" si="12"/>
        <v>116</v>
      </c>
      <c r="B472" s="549" t="s">
        <v>11</v>
      </c>
      <c r="C472" s="425">
        <v>2018</v>
      </c>
      <c r="D472" s="425" t="s">
        <v>2943</v>
      </c>
      <c r="E472" s="558" t="s">
        <v>2944</v>
      </c>
      <c r="F472" s="558"/>
    </row>
    <row r="473" spans="1:6" ht="25.5">
      <c r="A473" s="572">
        <f t="shared" si="12"/>
        <v>117</v>
      </c>
      <c r="B473" s="426" t="s">
        <v>13</v>
      </c>
      <c r="C473" s="297">
        <v>2018</v>
      </c>
      <c r="D473" s="546" t="s">
        <v>8590</v>
      </c>
      <c r="E473" s="547" t="s">
        <v>8591</v>
      </c>
      <c r="F473" s="547" t="s">
        <v>8592</v>
      </c>
    </row>
    <row r="474" spans="1:6" ht="12.75">
      <c r="A474" s="572">
        <f t="shared" si="12"/>
        <v>118</v>
      </c>
      <c r="B474" s="549" t="s">
        <v>14</v>
      </c>
      <c r="C474" s="589">
        <v>43153</v>
      </c>
      <c r="D474" s="590" t="s">
        <v>9931</v>
      </c>
      <c r="E474" s="590" t="s">
        <v>9932</v>
      </c>
      <c r="F474" s="590" t="s">
        <v>8822</v>
      </c>
    </row>
    <row r="475" spans="1:6" ht="25.5">
      <c r="A475" s="572">
        <f t="shared" si="12"/>
        <v>119</v>
      </c>
      <c r="B475" s="549" t="s">
        <v>14</v>
      </c>
      <c r="C475" s="363" t="s">
        <v>9933</v>
      </c>
      <c r="D475" s="590" t="s">
        <v>9934</v>
      </c>
      <c r="E475" s="590" t="s">
        <v>9935</v>
      </c>
      <c r="F475" s="590" t="s">
        <v>9016</v>
      </c>
    </row>
    <row r="476" spans="1:6" ht="12.75">
      <c r="A476" s="556"/>
      <c r="B476" s="556"/>
      <c r="C476" s="557"/>
      <c r="D476" s="557"/>
      <c r="E476" s="564"/>
      <c r="F476" s="564"/>
    </row>
    <row r="477" spans="1:6" ht="12.75">
      <c r="A477" s="556"/>
      <c r="B477" s="556"/>
      <c r="C477" s="557"/>
      <c r="D477" s="557"/>
      <c r="E477" s="564"/>
      <c r="F477" s="564"/>
    </row>
    <row r="478" spans="1:6" ht="24" customHeight="1">
      <c r="A478" s="616" t="s">
        <v>167</v>
      </c>
      <c r="B478" s="539"/>
      <c r="C478" s="626"/>
      <c r="D478" s="541"/>
      <c r="E478" s="542"/>
      <c r="F478" s="542"/>
    </row>
    <row r="479" spans="1:6" ht="24" customHeight="1">
      <c r="A479" s="572" t="s">
        <v>362</v>
      </c>
      <c r="B479" s="573" t="s">
        <v>2</v>
      </c>
      <c r="C479" s="620">
        <v>43572</v>
      </c>
      <c r="D479" s="297" t="s">
        <v>107</v>
      </c>
      <c r="E479" s="431" t="s">
        <v>9936</v>
      </c>
      <c r="F479" s="431" t="s">
        <v>109</v>
      </c>
    </row>
    <row r="480" spans="1:6" ht="24" customHeight="1">
      <c r="A480" s="572">
        <f t="shared" ref="A480:A501" si="13">A479+1</f>
        <v>2</v>
      </c>
      <c r="B480" s="573" t="s">
        <v>2</v>
      </c>
      <c r="C480" s="627">
        <v>43795</v>
      </c>
      <c r="D480" s="297" t="s">
        <v>59</v>
      </c>
      <c r="E480" s="431" t="s">
        <v>60</v>
      </c>
      <c r="F480" s="431" t="s">
        <v>61</v>
      </c>
    </row>
    <row r="481" spans="1:6" ht="24" customHeight="1">
      <c r="A481" s="572">
        <f t="shared" si="13"/>
        <v>3</v>
      </c>
      <c r="B481" s="573" t="s">
        <v>2</v>
      </c>
      <c r="C481" s="427">
        <v>2019</v>
      </c>
      <c r="D481" s="297" t="s">
        <v>168</v>
      </c>
      <c r="E481" s="431" t="s">
        <v>169</v>
      </c>
      <c r="F481" s="431" t="s">
        <v>170</v>
      </c>
    </row>
    <row r="482" spans="1:6" ht="24" customHeight="1">
      <c r="A482" s="572">
        <f t="shared" si="13"/>
        <v>4</v>
      </c>
      <c r="B482" s="573" t="s">
        <v>2</v>
      </c>
      <c r="C482" s="427">
        <v>2019</v>
      </c>
      <c r="D482" s="297" t="s">
        <v>101</v>
      </c>
      <c r="E482" s="431" t="s">
        <v>9937</v>
      </c>
      <c r="F482" s="431" t="s">
        <v>170</v>
      </c>
    </row>
    <row r="483" spans="1:6" ht="24" customHeight="1">
      <c r="A483" s="572">
        <f t="shared" si="13"/>
        <v>5</v>
      </c>
      <c r="B483" s="608" t="s">
        <v>3</v>
      </c>
      <c r="C483" s="609">
        <v>2019</v>
      </c>
      <c r="D483" s="610" t="s">
        <v>505</v>
      </c>
      <c r="E483" s="611" t="s">
        <v>523</v>
      </c>
      <c r="F483" s="611" t="s">
        <v>524</v>
      </c>
    </row>
    <row r="484" spans="1:6" ht="24" customHeight="1">
      <c r="A484" s="572">
        <f t="shared" si="13"/>
        <v>6</v>
      </c>
      <c r="B484" s="608" t="s">
        <v>3</v>
      </c>
      <c r="C484" s="609">
        <v>2019</v>
      </c>
      <c r="D484" s="610" t="s">
        <v>526</v>
      </c>
      <c r="E484" s="611" t="s">
        <v>527</v>
      </c>
      <c r="F484" s="611" t="s">
        <v>528</v>
      </c>
    </row>
    <row r="485" spans="1:6" ht="24" customHeight="1">
      <c r="A485" s="572">
        <f t="shared" si="13"/>
        <v>7</v>
      </c>
      <c r="B485" s="608" t="s">
        <v>3</v>
      </c>
      <c r="C485" s="609">
        <v>2019</v>
      </c>
      <c r="D485" s="610" t="s">
        <v>530</v>
      </c>
      <c r="E485" s="611" t="s">
        <v>531</v>
      </c>
      <c r="F485" s="611" t="s">
        <v>368</v>
      </c>
    </row>
    <row r="486" spans="1:6" ht="24" customHeight="1">
      <c r="A486" s="572">
        <f t="shared" si="13"/>
        <v>8</v>
      </c>
      <c r="B486" s="608" t="s">
        <v>3</v>
      </c>
      <c r="C486" s="609">
        <v>2019</v>
      </c>
      <c r="D486" s="610" t="s">
        <v>509</v>
      </c>
      <c r="E486" s="611" t="s">
        <v>510</v>
      </c>
      <c r="F486" s="611" t="s">
        <v>535</v>
      </c>
    </row>
    <row r="487" spans="1:6" ht="24" customHeight="1">
      <c r="A487" s="572">
        <f t="shared" si="13"/>
        <v>9</v>
      </c>
      <c r="B487" s="608" t="s">
        <v>3</v>
      </c>
      <c r="C487" s="609">
        <v>2019</v>
      </c>
      <c r="D487" s="610" t="s">
        <v>539</v>
      </c>
      <c r="E487" s="611" t="s">
        <v>540</v>
      </c>
      <c r="F487" s="611" t="s">
        <v>541</v>
      </c>
    </row>
    <row r="488" spans="1:6" ht="24" customHeight="1">
      <c r="A488" s="572">
        <f t="shared" si="13"/>
        <v>10</v>
      </c>
      <c r="B488" s="608" t="s">
        <v>3</v>
      </c>
      <c r="C488" s="609">
        <v>2019</v>
      </c>
      <c r="D488" s="610" t="s">
        <v>173</v>
      </c>
      <c r="E488" s="611" t="s">
        <v>543</v>
      </c>
      <c r="F488" s="611" t="s">
        <v>544</v>
      </c>
    </row>
    <row r="489" spans="1:6" ht="24" customHeight="1">
      <c r="A489" s="572">
        <f t="shared" si="13"/>
        <v>11</v>
      </c>
      <c r="B489" s="608" t="s">
        <v>3</v>
      </c>
      <c r="C489" s="609">
        <v>2019</v>
      </c>
      <c r="D489" s="610" t="s">
        <v>505</v>
      </c>
      <c r="E489" s="611" t="s">
        <v>547</v>
      </c>
      <c r="F489" s="611" t="s">
        <v>548</v>
      </c>
    </row>
    <row r="490" spans="1:6" ht="24" customHeight="1">
      <c r="A490" s="572">
        <f t="shared" si="13"/>
        <v>12</v>
      </c>
      <c r="B490" s="608" t="s">
        <v>3</v>
      </c>
      <c r="C490" s="609">
        <v>2019</v>
      </c>
      <c r="D490" s="610" t="s">
        <v>9938</v>
      </c>
      <c r="E490" s="611" t="s">
        <v>9939</v>
      </c>
      <c r="F490" s="611" t="s">
        <v>9940</v>
      </c>
    </row>
    <row r="491" spans="1:6" ht="24" customHeight="1">
      <c r="A491" s="572">
        <f t="shared" si="13"/>
        <v>13</v>
      </c>
      <c r="B491" s="608" t="s">
        <v>3</v>
      </c>
      <c r="C491" s="609">
        <v>2019</v>
      </c>
      <c r="D491" s="610" t="s">
        <v>9941</v>
      </c>
      <c r="E491" s="611" t="s">
        <v>9942</v>
      </c>
      <c r="F491" s="611" t="s">
        <v>9943</v>
      </c>
    </row>
    <row r="492" spans="1:6" ht="24" customHeight="1">
      <c r="A492" s="572">
        <f t="shared" si="13"/>
        <v>14</v>
      </c>
      <c r="B492" s="608" t="s">
        <v>3</v>
      </c>
      <c r="C492" s="609">
        <v>2019</v>
      </c>
      <c r="D492" s="610" t="s">
        <v>551</v>
      </c>
      <c r="E492" s="611" t="s">
        <v>552</v>
      </c>
      <c r="F492" s="611" t="s">
        <v>553</v>
      </c>
    </row>
    <row r="493" spans="1:6" ht="24" customHeight="1">
      <c r="A493" s="572">
        <f t="shared" si="13"/>
        <v>15</v>
      </c>
      <c r="B493" s="544" t="s">
        <v>4</v>
      </c>
      <c r="C493" s="545">
        <v>43485</v>
      </c>
      <c r="D493" s="546" t="s">
        <v>9944</v>
      </c>
      <c r="E493" s="547" t="s">
        <v>1167</v>
      </c>
      <c r="F493" s="547" t="s">
        <v>9945</v>
      </c>
    </row>
    <row r="494" spans="1:6" ht="24" customHeight="1">
      <c r="A494" s="572">
        <f t="shared" si="13"/>
        <v>16</v>
      </c>
      <c r="B494" s="544" t="s">
        <v>4</v>
      </c>
      <c r="C494" s="545">
        <v>43543</v>
      </c>
      <c r="D494" s="546" t="s">
        <v>659</v>
      </c>
      <c r="E494" s="547" t="s">
        <v>660</v>
      </c>
      <c r="F494" s="547" t="s">
        <v>661</v>
      </c>
    </row>
    <row r="495" spans="1:6" ht="24" customHeight="1">
      <c r="A495" s="572">
        <f t="shared" si="13"/>
        <v>17</v>
      </c>
      <c r="B495" s="544" t="s">
        <v>4</v>
      </c>
      <c r="C495" s="628">
        <v>43672</v>
      </c>
      <c r="D495" s="569" t="s">
        <v>9946</v>
      </c>
      <c r="E495" s="570" t="s">
        <v>9947</v>
      </c>
      <c r="F495" s="570" t="s">
        <v>9948</v>
      </c>
    </row>
    <row r="496" spans="1:6" ht="24" customHeight="1">
      <c r="A496" s="572">
        <f t="shared" si="13"/>
        <v>18</v>
      </c>
      <c r="B496" s="544" t="s">
        <v>4</v>
      </c>
      <c r="C496" s="545">
        <v>43752</v>
      </c>
      <c r="D496" s="546" t="s">
        <v>665</v>
      </c>
      <c r="E496" s="547" t="s">
        <v>666</v>
      </c>
      <c r="F496" s="547" t="s">
        <v>667</v>
      </c>
    </row>
    <row r="497" spans="1:6" ht="24" customHeight="1">
      <c r="A497" s="572">
        <f t="shared" si="13"/>
        <v>19</v>
      </c>
      <c r="B497" s="544" t="s">
        <v>4</v>
      </c>
      <c r="C497" s="545">
        <v>43558</v>
      </c>
      <c r="D497" s="546" t="s">
        <v>669</v>
      </c>
      <c r="E497" s="547" t="s">
        <v>670</v>
      </c>
      <c r="F497" s="547" t="s">
        <v>671</v>
      </c>
    </row>
    <row r="498" spans="1:6" ht="24" customHeight="1">
      <c r="A498" s="572">
        <f t="shared" si="13"/>
        <v>20</v>
      </c>
      <c r="B498" s="549" t="s">
        <v>5</v>
      </c>
      <c r="C498" s="629">
        <v>43522</v>
      </c>
      <c r="D498" s="576" t="s">
        <v>9949</v>
      </c>
      <c r="E498" s="363" t="s">
        <v>9950</v>
      </c>
      <c r="F498" s="363" t="s">
        <v>9951</v>
      </c>
    </row>
    <row r="499" spans="1:6" ht="24" customHeight="1">
      <c r="A499" s="572">
        <f t="shared" si="13"/>
        <v>21</v>
      </c>
      <c r="B499" s="573" t="s">
        <v>6</v>
      </c>
      <c r="C499" s="427">
        <v>2019</v>
      </c>
      <c r="D499" s="297" t="s">
        <v>9952</v>
      </c>
      <c r="E499" s="431" t="s">
        <v>9953</v>
      </c>
      <c r="F499" s="431" t="s">
        <v>1138</v>
      </c>
    </row>
    <row r="500" spans="1:6" ht="24" customHeight="1">
      <c r="A500" s="572">
        <f t="shared" si="13"/>
        <v>22</v>
      </c>
      <c r="B500" s="573" t="s">
        <v>6</v>
      </c>
      <c r="C500" s="427">
        <v>2019</v>
      </c>
      <c r="D500" s="297" t="s">
        <v>9954</v>
      </c>
      <c r="E500" s="431" t="s">
        <v>9955</v>
      </c>
      <c r="F500" s="431" t="s">
        <v>1164</v>
      </c>
    </row>
    <row r="501" spans="1:6" ht="24" customHeight="1">
      <c r="A501" s="931">
        <f t="shared" si="13"/>
        <v>23</v>
      </c>
      <c r="B501" s="941" t="s">
        <v>6</v>
      </c>
      <c r="C501" s="934">
        <v>2019</v>
      </c>
      <c r="D501" s="425" t="s">
        <v>9956</v>
      </c>
      <c r="E501" s="942" t="s">
        <v>9957</v>
      </c>
      <c r="F501" s="942" t="s">
        <v>9958</v>
      </c>
    </row>
    <row r="502" spans="1:6" ht="24" customHeight="1">
      <c r="A502" s="950"/>
      <c r="B502" s="950"/>
      <c r="C502" s="950"/>
      <c r="D502" s="425" t="s">
        <v>9959</v>
      </c>
      <c r="E502" s="950"/>
      <c r="F502" s="950"/>
    </row>
    <row r="503" spans="1:6" ht="24" customHeight="1">
      <c r="A503" s="949"/>
      <c r="B503" s="949"/>
      <c r="C503" s="949"/>
      <c r="D503" s="425" t="s">
        <v>9960</v>
      </c>
      <c r="E503" s="949"/>
      <c r="F503" s="949"/>
    </row>
    <row r="504" spans="1:6" ht="24" customHeight="1">
      <c r="A504" s="572">
        <f>A501+1</f>
        <v>24</v>
      </c>
      <c r="B504" s="573" t="s">
        <v>6</v>
      </c>
      <c r="C504" s="427">
        <v>2019</v>
      </c>
      <c r="D504" s="297" t="s">
        <v>9961</v>
      </c>
      <c r="E504" s="431" t="s">
        <v>9962</v>
      </c>
      <c r="F504" s="431" t="s">
        <v>1138</v>
      </c>
    </row>
    <row r="505" spans="1:6" ht="26.25" customHeight="1">
      <c r="A505" s="572">
        <f t="shared" ref="A505:A577" si="14">A504+1</f>
        <v>25</v>
      </c>
      <c r="B505" s="573" t="s">
        <v>6</v>
      </c>
      <c r="C505" s="427">
        <v>2019</v>
      </c>
      <c r="D505" s="425" t="s">
        <v>9963</v>
      </c>
      <c r="E505" s="431" t="s">
        <v>9964</v>
      </c>
      <c r="F505" s="431" t="s">
        <v>1164</v>
      </c>
    </row>
    <row r="506" spans="1:6" ht="38.25" customHeight="1">
      <c r="A506" s="572">
        <f t="shared" si="14"/>
        <v>26</v>
      </c>
      <c r="B506" s="573" t="s">
        <v>6</v>
      </c>
      <c r="C506" s="427">
        <v>2019</v>
      </c>
      <c r="D506" s="425" t="s">
        <v>9965</v>
      </c>
      <c r="E506" s="547" t="s">
        <v>9966</v>
      </c>
      <c r="F506" s="431" t="s">
        <v>1138</v>
      </c>
    </row>
    <row r="507" spans="1:6" ht="24" customHeight="1">
      <c r="A507" s="572">
        <f t="shared" si="14"/>
        <v>27</v>
      </c>
      <c r="B507" s="549" t="s">
        <v>7</v>
      </c>
      <c r="C507" s="565">
        <v>43556</v>
      </c>
      <c r="D507" s="297" t="s">
        <v>1226</v>
      </c>
      <c r="E507" s="431" t="s">
        <v>9967</v>
      </c>
      <c r="F507" s="431" t="s">
        <v>1228</v>
      </c>
    </row>
    <row r="508" spans="1:6" ht="24" customHeight="1">
      <c r="A508" s="572">
        <f t="shared" si="14"/>
        <v>28</v>
      </c>
      <c r="B508" s="549" t="s">
        <v>7</v>
      </c>
      <c r="C508" s="565">
        <v>43704</v>
      </c>
      <c r="D508" s="297" t="s">
        <v>1231</v>
      </c>
      <c r="E508" s="431" t="s">
        <v>1232</v>
      </c>
      <c r="F508" s="431" t="s">
        <v>1233</v>
      </c>
    </row>
    <row r="509" spans="1:6" ht="24" customHeight="1">
      <c r="A509" s="572">
        <f t="shared" si="14"/>
        <v>29</v>
      </c>
      <c r="B509" s="549" t="s">
        <v>7</v>
      </c>
      <c r="C509" s="597">
        <v>43706</v>
      </c>
      <c r="D509" s="297" t="s">
        <v>9968</v>
      </c>
      <c r="E509" s="431" t="s">
        <v>9969</v>
      </c>
      <c r="F509" s="431" t="s">
        <v>9970</v>
      </c>
    </row>
    <row r="510" spans="1:6" ht="24" customHeight="1">
      <c r="A510" s="572">
        <f t="shared" si="14"/>
        <v>30</v>
      </c>
      <c r="B510" s="549" t="s">
        <v>7</v>
      </c>
      <c r="C510" s="565">
        <v>43809</v>
      </c>
      <c r="D510" s="297" t="s">
        <v>9971</v>
      </c>
      <c r="E510" s="431" t="s">
        <v>9972</v>
      </c>
      <c r="F510" s="431" t="s">
        <v>9973</v>
      </c>
    </row>
    <row r="511" spans="1:6" ht="24" customHeight="1">
      <c r="A511" s="572">
        <f t="shared" si="14"/>
        <v>31</v>
      </c>
      <c r="B511" s="549" t="s">
        <v>7</v>
      </c>
      <c r="C511" s="565">
        <v>43680</v>
      </c>
      <c r="D511" s="297" t="s">
        <v>9974</v>
      </c>
      <c r="E511" s="431" t="s">
        <v>1598</v>
      </c>
      <c r="F511" s="431" t="s">
        <v>1272</v>
      </c>
    </row>
    <row r="512" spans="1:6" ht="24" customHeight="1">
      <c r="A512" s="572">
        <f t="shared" si="14"/>
        <v>32</v>
      </c>
      <c r="B512" s="549" t="s">
        <v>7</v>
      </c>
      <c r="C512" s="565">
        <v>43681</v>
      </c>
      <c r="D512" s="297" t="s">
        <v>1270</v>
      </c>
      <c r="E512" s="431" t="s">
        <v>1271</v>
      </c>
      <c r="F512" s="431" t="s">
        <v>1272</v>
      </c>
    </row>
    <row r="513" spans="1:6" ht="24" customHeight="1">
      <c r="A513" s="572">
        <f t="shared" si="14"/>
        <v>33</v>
      </c>
      <c r="B513" s="549" t="s">
        <v>7</v>
      </c>
      <c r="C513" s="565">
        <v>43802</v>
      </c>
      <c r="D513" s="297" t="s">
        <v>1234</v>
      </c>
      <c r="E513" s="431" t="s">
        <v>1274</v>
      </c>
      <c r="F513" s="431" t="s">
        <v>1275</v>
      </c>
    </row>
    <row r="514" spans="1:6" ht="24" customHeight="1">
      <c r="A514" s="572">
        <f t="shared" si="14"/>
        <v>34</v>
      </c>
      <c r="B514" s="549" t="s">
        <v>7</v>
      </c>
      <c r="C514" s="565">
        <v>43480</v>
      </c>
      <c r="D514" s="297" t="s">
        <v>1277</v>
      </c>
      <c r="E514" s="431" t="s">
        <v>1278</v>
      </c>
      <c r="F514" s="431" t="s">
        <v>1279</v>
      </c>
    </row>
    <row r="515" spans="1:6" ht="24" customHeight="1">
      <c r="A515" s="572">
        <f t="shared" si="14"/>
        <v>35</v>
      </c>
      <c r="B515" s="549" t="s">
        <v>7</v>
      </c>
      <c r="C515" s="565">
        <v>43809</v>
      </c>
      <c r="D515" s="297" t="s">
        <v>1281</v>
      </c>
      <c r="E515" s="431" t="s">
        <v>1282</v>
      </c>
      <c r="F515" s="431" t="s">
        <v>1283</v>
      </c>
    </row>
    <row r="516" spans="1:6" ht="24" customHeight="1">
      <c r="A516" s="572">
        <f t="shared" si="14"/>
        <v>36</v>
      </c>
      <c r="B516" s="549" t="s">
        <v>7</v>
      </c>
      <c r="C516" s="603">
        <v>43494</v>
      </c>
      <c r="D516" s="297" t="s">
        <v>1312</v>
      </c>
      <c r="E516" s="431" t="s">
        <v>1313</v>
      </c>
      <c r="F516" s="431" t="s">
        <v>1314</v>
      </c>
    </row>
    <row r="517" spans="1:6" ht="24" customHeight="1">
      <c r="A517" s="572">
        <f t="shared" si="14"/>
        <v>37</v>
      </c>
      <c r="B517" s="549" t="s">
        <v>7</v>
      </c>
      <c r="C517" s="565">
        <v>43497</v>
      </c>
      <c r="D517" s="297" t="s">
        <v>1332</v>
      </c>
      <c r="E517" s="431" t="s">
        <v>1333</v>
      </c>
      <c r="F517" s="431" t="s">
        <v>1334</v>
      </c>
    </row>
    <row r="518" spans="1:6" ht="24" customHeight="1">
      <c r="A518" s="572">
        <f t="shared" si="14"/>
        <v>38</v>
      </c>
      <c r="B518" s="549" t="s">
        <v>7</v>
      </c>
      <c r="C518" s="565">
        <v>43501</v>
      </c>
      <c r="D518" s="297" t="s">
        <v>1337</v>
      </c>
      <c r="E518" s="431" t="s">
        <v>1338</v>
      </c>
      <c r="F518" s="431" t="s">
        <v>1339</v>
      </c>
    </row>
    <row r="519" spans="1:6" ht="24" customHeight="1">
      <c r="A519" s="572">
        <f t="shared" si="14"/>
        <v>39</v>
      </c>
      <c r="B519" s="549" t="s">
        <v>7</v>
      </c>
      <c r="C519" s="565">
        <v>43525</v>
      </c>
      <c r="D519" s="297" t="s">
        <v>1342</v>
      </c>
      <c r="E519" s="431" t="s">
        <v>1343</v>
      </c>
      <c r="F519" s="431" t="s">
        <v>1344</v>
      </c>
    </row>
    <row r="520" spans="1:6" ht="24" customHeight="1">
      <c r="A520" s="572">
        <f t="shared" si="14"/>
        <v>40</v>
      </c>
      <c r="B520" s="549" t="s">
        <v>7</v>
      </c>
      <c r="C520" s="565">
        <v>43565</v>
      </c>
      <c r="D520" s="297" t="s">
        <v>1346</v>
      </c>
      <c r="E520" s="431" t="s">
        <v>1347</v>
      </c>
      <c r="F520" s="431" t="s">
        <v>1348</v>
      </c>
    </row>
    <row r="521" spans="1:6" ht="24" customHeight="1">
      <c r="A521" s="572">
        <f t="shared" si="14"/>
        <v>41</v>
      </c>
      <c r="B521" s="549" t="s">
        <v>7</v>
      </c>
      <c r="C521" s="565">
        <v>43685</v>
      </c>
      <c r="D521" s="297" t="s">
        <v>1350</v>
      </c>
      <c r="E521" s="431" t="s">
        <v>1351</v>
      </c>
      <c r="F521" s="431" t="s">
        <v>1352</v>
      </c>
    </row>
    <row r="522" spans="1:6" ht="24" customHeight="1">
      <c r="A522" s="572">
        <f t="shared" si="14"/>
        <v>42</v>
      </c>
      <c r="B522" s="549" t="s">
        <v>7</v>
      </c>
      <c r="C522" s="565">
        <v>43698</v>
      </c>
      <c r="D522" s="297" t="s">
        <v>1355</v>
      </c>
      <c r="E522" s="431" t="s">
        <v>1356</v>
      </c>
      <c r="F522" s="431" t="s">
        <v>1357</v>
      </c>
    </row>
    <row r="523" spans="1:6" ht="24" customHeight="1">
      <c r="A523" s="572">
        <f t="shared" si="14"/>
        <v>43</v>
      </c>
      <c r="B523" s="549" t="s">
        <v>7</v>
      </c>
      <c r="C523" s="565">
        <v>43710</v>
      </c>
      <c r="D523" s="297" t="s">
        <v>1359</v>
      </c>
      <c r="E523" s="431" t="s">
        <v>1347</v>
      </c>
      <c r="F523" s="431" t="s">
        <v>1360</v>
      </c>
    </row>
    <row r="524" spans="1:6" ht="24" customHeight="1">
      <c r="A524" s="572">
        <f t="shared" si="14"/>
        <v>44</v>
      </c>
      <c r="B524" s="549" t="s">
        <v>7</v>
      </c>
      <c r="C524" s="565">
        <v>43717</v>
      </c>
      <c r="D524" s="297" t="s">
        <v>1362</v>
      </c>
      <c r="E524" s="431" t="s">
        <v>1363</v>
      </c>
      <c r="F524" s="431" t="s">
        <v>1364</v>
      </c>
    </row>
    <row r="525" spans="1:6" ht="24" customHeight="1">
      <c r="A525" s="572">
        <f t="shared" si="14"/>
        <v>45</v>
      </c>
      <c r="B525" s="549" t="s">
        <v>7</v>
      </c>
      <c r="C525" s="565">
        <v>43770</v>
      </c>
      <c r="D525" s="297" t="s">
        <v>1366</v>
      </c>
      <c r="E525" s="431" t="s">
        <v>1367</v>
      </c>
      <c r="F525" s="431" t="s">
        <v>1368</v>
      </c>
    </row>
    <row r="526" spans="1:6" ht="24" customHeight="1">
      <c r="A526" s="572">
        <f t="shared" si="14"/>
        <v>46</v>
      </c>
      <c r="B526" s="549" t="s">
        <v>7</v>
      </c>
      <c r="C526" s="565">
        <v>43775</v>
      </c>
      <c r="D526" s="297" t="s">
        <v>1370</v>
      </c>
      <c r="E526" s="431" t="s">
        <v>320</v>
      </c>
      <c r="F526" s="431" t="s">
        <v>1371</v>
      </c>
    </row>
    <row r="527" spans="1:6" ht="24" customHeight="1">
      <c r="A527" s="572">
        <f t="shared" si="14"/>
        <v>47</v>
      </c>
      <c r="B527" s="549" t="s">
        <v>7</v>
      </c>
      <c r="C527" s="565">
        <v>43801</v>
      </c>
      <c r="D527" s="297" t="s">
        <v>1374</v>
      </c>
      <c r="E527" s="431" t="s">
        <v>1375</v>
      </c>
      <c r="F527" s="431" t="s">
        <v>1376</v>
      </c>
    </row>
    <row r="528" spans="1:6" ht="24" customHeight="1">
      <c r="A528" s="572">
        <f t="shared" si="14"/>
        <v>48</v>
      </c>
      <c r="B528" s="549" t="s">
        <v>7</v>
      </c>
      <c r="C528" s="596">
        <v>43605</v>
      </c>
      <c r="D528" s="297" t="s">
        <v>1529</v>
      </c>
      <c r="E528" s="431" t="s">
        <v>1530</v>
      </c>
      <c r="F528" s="431" t="s">
        <v>1531</v>
      </c>
    </row>
    <row r="529" spans="1:6" ht="24" customHeight="1">
      <c r="A529" s="572">
        <f t="shared" si="14"/>
        <v>49</v>
      </c>
      <c r="B529" s="549" t="s">
        <v>7</v>
      </c>
      <c r="C529" s="596">
        <v>43552</v>
      </c>
      <c r="D529" s="297" t="s">
        <v>1534</v>
      </c>
      <c r="E529" s="431" t="s">
        <v>1535</v>
      </c>
      <c r="F529" s="431" t="s">
        <v>1536</v>
      </c>
    </row>
    <row r="530" spans="1:6" ht="24" customHeight="1">
      <c r="A530" s="572">
        <f t="shared" si="14"/>
        <v>50</v>
      </c>
      <c r="B530" s="549" t="s">
        <v>7</v>
      </c>
      <c r="C530" s="596">
        <v>43615</v>
      </c>
      <c r="D530" s="297" t="s">
        <v>1538</v>
      </c>
      <c r="E530" s="431" t="s">
        <v>1539</v>
      </c>
      <c r="F530" s="431" t="s">
        <v>1540</v>
      </c>
    </row>
    <row r="531" spans="1:6" ht="24" customHeight="1">
      <c r="A531" s="572">
        <f t="shared" si="14"/>
        <v>51</v>
      </c>
      <c r="B531" s="549" t="s">
        <v>7</v>
      </c>
      <c r="C531" s="596">
        <v>43640</v>
      </c>
      <c r="D531" s="297" t="s">
        <v>1542</v>
      </c>
      <c r="E531" s="431" t="s">
        <v>1543</v>
      </c>
      <c r="F531" s="431" t="s">
        <v>1544</v>
      </c>
    </row>
    <row r="532" spans="1:6" ht="24" customHeight="1">
      <c r="A532" s="572">
        <f t="shared" si="14"/>
        <v>52</v>
      </c>
      <c r="B532" s="549" t="s">
        <v>7</v>
      </c>
      <c r="C532" s="596">
        <v>43640</v>
      </c>
      <c r="D532" s="297" t="s">
        <v>1547</v>
      </c>
      <c r="E532" s="431" t="s">
        <v>1548</v>
      </c>
      <c r="F532" s="431" t="s">
        <v>1549</v>
      </c>
    </row>
    <row r="533" spans="1:6" ht="24" customHeight="1">
      <c r="A533" s="572">
        <f t="shared" si="14"/>
        <v>53</v>
      </c>
      <c r="B533" s="549" t="s">
        <v>7</v>
      </c>
      <c r="C533" s="596">
        <v>43738</v>
      </c>
      <c r="D533" s="297" t="s">
        <v>1550</v>
      </c>
      <c r="E533" s="431" t="s">
        <v>1551</v>
      </c>
      <c r="F533" s="431" t="s">
        <v>1552</v>
      </c>
    </row>
    <row r="534" spans="1:6" ht="24" customHeight="1">
      <c r="A534" s="572">
        <f t="shared" si="14"/>
        <v>54</v>
      </c>
      <c r="B534" s="549" t="s">
        <v>7</v>
      </c>
      <c r="C534" s="565">
        <v>43766</v>
      </c>
      <c r="D534" s="297" t="s">
        <v>1554</v>
      </c>
      <c r="E534" s="431" t="s">
        <v>1555</v>
      </c>
      <c r="F534" s="431" t="s">
        <v>1556</v>
      </c>
    </row>
    <row r="535" spans="1:6" ht="24" customHeight="1">
      <c r="A535" s="572">
        <f t="shared" si="14"/>
        <v>55</v>
      </c>
      <c r="B535" s="549" t="s">
        <v>7</v>
      </c>
      <c r="C535" s="565">
        <v>43788</v>
      </c>
      <c r="D535" s="297" t="s">
        <v>1558</v>
      </c>
      <c r="E535" s="431" t="s">
        <v>1559</v>
      </c>
      <c r="F535" s="431" t="s">
        <v>1344</v>
      </c>
    </row>
    <row r="536" spans="1:6" ht="24" customHeight="1">
      <c r="A536" s="572">
        <f t="shared" si="14"/>
        <v>56</v>
      </c>
      <c r="B536" s="549" t="s">
        <v>7</v>
      </c>
      <c r="C536" s="565">
        <v>43818</v>
      </c>
      <c r="D536" s="297" t="s">
        <v>1561</v>
      </c>
      <c r="E536" s="431" t="s">
        <v>1562</v>
      </c>
      <c r="F536" s="431" t="s">
        <v>1563</v>
      </c>
    </row>
    <row r="537" spans="1:6" ht="24" customHeight="1">
      <c r="A537" s="572">
        <f t="shared" si="14"/>
        <v>57</v>
      </c>
      <c r="B537" s="549" t="s">
        <v>7</v>
      </c>
      <c r="C537" s="565">
        <v>43818</v>
      </c>
      <c r="D537" s="297" t="s">
        <v>1565</v>
      </c>
      <c r="E537" s="431" t="s">
        <v>1566</v>
      </c>
      <c r="F537" s="431" t="s">
        <v>1567</v>
      </c>
    </row>
    <row r="538" spans="1:6" ht="24" customHeight="1">
      <c r="A538" s="572">
        <f t="shared" si="14"/>
        <v>58</v>
      </c>
      <c r="B538" s="549" t="s">
        <v>7</v>
      </c>
      <c r="C538" s="604">
        <v>43634</v>
      </c>
      <c r="D538" s="546" t="s">
        <v>1597</v>
      </c>
      <c r="E538" s="547" t="s">
        <v>1598</v>
      </c>
      <c r="F538" s="547" t="s">
        <v>1599</v>
      </c>
    </row>
    <row r="539" spans="1:6" ht="24" customHeight="1">
      <c r="A539" s="572">
        <f t="shared" si="14"/>
        <v>59</v>
      </c>
      <c r="B539" s="549" t="s">
        <v>7</v>
      </c>
      <c r="C539" s="552">
        <v>2019</v>
      </c>
      <c r="D539" s="546" t="s">
        <v>9975</v>
      </c>
      <c r="E539" s="547" t="s">
        <v>9976</v>
      </c>
      <c r="F539" s="547" t="s">
        <v>9977</v>
      </c>
    </row>
    <row r="540" spans="1:6" ht="24" customHeight="1">
      <c r="A540" s="572">
        <f t="shared" si="14"/>
        <v>60</v>
      </c>
      <c r="B540" s="549" t="s">
        <v>7</v>
      </c>
      <c r="C540" s="552">
        <v>2019</v>
      </c>
      <c r="D540" s="546" t="s">
        <v>1643</v>
      </c>
      <c r="E540" s="547" t="s">
        <v>1644</v>
      </c>
      <c r="F540" s="547" t="s">
        <v>1645</v>
      </c>
    </row>
    <row r="541" spans="1:6" ht="24" customHeight="1">
      <c r="A541" s="572">
        <f t="shared" si="14"/>
        <v>61</v>
      </c>
      <c r="B541" s="549" t="s">
        <v>7</v>
      </c>
      <c r="C541" s="552">
        <v>2019</v>
      </c>
      <c r="D541" s="546" t="s">
        <v>1653</v>
      </c>
      <c r="E541" s="595" t="s">
        <v>1654</v>
      </c>
      <c r="F541" s="547" t="s">
        <v>1655</v>
      </c>
    </row>
    <row r="542" spans="1:6" ht="24" customHeight="1">
      <c r="A542" s="572">
        <f t="shared" si="14"/>
        <v>62</v>
      </c>
      <c r="B542" s="549" t="s">
        <v>7</v>
      </c>
      <c r="C542" s="552">
        <v>2019</v>
      </c>
      <c r="D542" s="546" t="s">
        <v>4483</v>
      </c>
      <c r="E542" s="595" t="s">
        <v>9354</v>
      </c>
      <c r="F542" s="547" t="s">
        <v>9355</v>
      </c>
    </row>
    <row r="543" spans="1:6" ht="24" customHeight="1">
      <c r="A543" s="572">
        <f t="shared" si="14"/>
        <v>63</v>
      </c>
      <c r="B543" s="549" t="s">
        <v>7</v>
      </c>
      <c r="C543" s="552">
        <v>2019</v>
      </c>
      <c r="D543" s="546" t="s">
        <v>4483</v>
      </c>
      <c r="E543" s="595" t="s">
        <v>9978</v>
      </c>
      <c r="F543" s="547" t="s">
        <v>9979</v>
      </c>
    </row>
    <row r="544" spans="1:6" ht="24" customHeight="1">
      <c r="A544" s="572">
        <f t="shared" si="14"/>
        <v>64</v>
      </c>
      <c r="B544" s="549" t="s">
        <v>7</v>
      </c>
      <c r="C544" s="630">
        <v>43660</v>
      </c>
      <c r="D544" s="546" t="s">
        <v>9356</v>
      </c>
      <c r="E544" s="595" t="s">
        <v>9357</v>
      </c>
      <c r="F544" s="547" t="s">
        <v>9358</v>
      </c>
    </row>
    <row r="545" spans="1:6" ht="24" customHeight="1">
      <c r="A545" s="572">
        <f t="shared" si="14"/>
        <v>65</v>
      </c>
      <c r="B545" s="549" t="s">
        <v>7</v>
      </c>
      <c r="C545" s="630">
        <v>43660</v>
      </c>
      <c r="D545" s="546" t="s">
        <v>9356</v>
      </c>
      <c r="E545" s="595" t="s">
        <v>9359</v>
      </c>
      <c r="F545" s="547" t="s">
        <v>9360</v>
      </c>
    </row>
    <row r="546" spans="1:6" ht="24" customHeight="1">
      <c r="A546" s="572">
        <f t="shared" si="14"/>
        <v>66</v>
      </c>
      <c r="B546" s="549" t="s">
        <v>7</v>
      </c>
      <c r="C546" s="604">
        <v>43490</v>
      </c>
      <c r="D546" s="546" t="s">
        <v>1664</v>
      </c>
      <c r="E546" s="547" t="s">
        <v>1665</v>
      </c>
      <c r="F546" s="547" t="s">
        <v>1666</v>
      </c>
    </row>
    <row r="547" spans="1:6" ht="24" customHeight="1">
      <c r="A547" s="572">
        <f t="shared" si="14"/>
        <v>67</v>
      </c>
      <c r="B547" s="549" t="s">
        <v>7</v>
      </c>
      <c r="C547" s="604">
        <v>43537</v>
      </c>
      <c r="D547" s="546" t="s">
        <v>1668</v>
      </c>
      <c r="E547" s="547" t="s">
        <v>320</v>
      </c>
      <c r="F547" s="547" t="s">
        <v>1669</v>
      </c>
    </row>
    <row r="548" spans="1:6" ht="24" customHeight="1">
      <c r="A548" s="572">
        <f t="shared" si="14"/>
        <v>68</v>
      </c>
      <c r="B548" s="549" t="s">
        <v>7</v>
      </c>
      <c r="C548" s="604">
        <v>43538</v>
      </c>
      <c r="D548" s="546" t="s">
        <v>1672</v>
      </c>
      <c r="E548" s="547" t="s">
        <v>1673</v>
      </c>
      <c r="F548" s="547" t="s">
        <v>1674</v>
      </c>
    </row>
    <row r="549" spans="1:6" ht="24" customHeight="1">
      <c r="A549" s="572">
        <f t="shared" si="14"/>
        <v>69</v>
      </c>
      <c r="B549" s="549" t="s">
        <v>7</v>
      </c>
      <c r="C549" s="551">
        <v>43685</v>
      </c>
      <c r="D549" s="546" t="s">
        <v>1676</v>
      </c>
      <c r="E549" s="547" t="s">
        <v>1677</v>
      </c>
      <c r="F549" s="547" t="s">
        <v>1678</v>
      </c>
    </row>
    <row r="550" spans="1:6" ht="24" customHeight="1">
      <c r="A550" s="572">
        <f t="shared" si="14"/>
        <v>70</v>
      </c>
      <c r="B550" s="549" t="s">
        <v>7</v>
      </c>
      <c r="C550" s="588">
        <v>43539</v>
      </c>
      <c r="D550" s="297" t="s">
        <v>1781</v>
      </c>
      <c r="E550" s="431" t="s">
        <v>1782</v>
      </c>
      <c r="F550" s="431" t="s">
        <v>1783</v>
      </c>
    </row>
    <row r="551" spans="1:6" ht="24" customHeight="1">
      <c r="A551" s="572">
        <f t="shared" si="14"/>
        <v>71</v>
      </c>
      <c r="B551" s="549" t="s">
        <v>7</v>
      </c>
      <c r="C551" s="605">
        <v>43559</v>
      </c>
      <c r="D551" s="297" t="s">
        <v>1786</v>
      </c>
      <c r="E551" s="431" t="s">
        <v>1787</v>
      </c>
      <c r="F551" s="431" t="s">
        <v>1788</v>
      </c>
    </row>
    <row r="552" spans="1:6" ht="24" customHeight="1">
      <c r="A552" s="572">
        <f t="shared" si="14"/>
        <v>72</v>
      </c>
      <c r="B552" s="549" t="s">
        <v>7</v>
      </c>
      <c r="C552" s="605">
        <v>43594</v>
      </c>
      <c r="D552" s="297" t="s">
        <v>1791</v>
      </c>
      <c r="E552" s="431" t="s">
        <v>1792</v>
      </c>
      <c r="F552" s="431" t="s">
        <v>1793</v>
      </c>
    </row>
    <row r="553" spans="1:6" ht="24" customHeight="1">
      <c r="A553" s="572">
        <f t="shared" si="14"/>
        <v>73</v>
      </c>
      <c r="B553" s="549" t="s">
        <v>7</v>
      </c>
      <c r="C553" s="588">
        <v>43600</v>
      </c>
      <c r="D553" s="297" t="s">
        <v>1796</v>
      </c>
      <c r="E553" s="431" t="s">
        <v>1797</v>
      </c>
      <c r="F553" s="431" t="s">
        <v>1798</v>
      </c>
    </row>
    <row r="554" spans="1:6" ht="24" customHeight="1">
      <c r="A554" s="572">
        <f t="shared" si="14"/>
        <v>74</v>
      </c>
      <c r="B554" s="549" t="s">
        <v>7</v>
      </c>
      <c r="C554" s="605">
        <v>43768</v>
      </c>
      <c r="D554" s="297" t="s">
        <v>1800</v>
      </c>
      <c r="E554" s="431" t="s">
        <v>1801</v>
      </c>
      <c r="F554" s="431" t="s">
        <v>1802</v>
      </c>
    </row>
    <row r="555" spans="1:6" ht="24" customHeight="1">
      <c r="A555" s="572">
        <f t="shared" si="14"/>
        <v>75</v>
      </c>
      <c r="B555" s="549" t="s">
        <v>7</v>
      </c>
      <c r="C555" s="605">
        <v>43768</v>
      </c>
      <c r="D555" s="297" t="s">
        <v>1804</v>
      </c>
      <c r="E555" s="431" t="s">
        <v>1801</v>
      </c>
      <c r="F555" s="431" t="s">
        <v>1805</v>
      </c>
    </row>
    <row r="556" spans="1:6" ht="24" customHeight="1">
      <c r="A556" s="572">
        <f t="shared" si="14"/>
        <v>76</v>
      </c>
      <c r="B556" s="549" t="s">
        <v>7</v>
      </c>
      <c r="C556" s="605">
        <v>43791</v>
      </c>
      <c r="D556" s="297" t="s">
        <v>9980</v>
      </c>
      <c r="E556" s="431" t="s">
        <v>1045</v>
      </c>
      <c r="F556" s="431" t="s">
        <v>9981</v>
      </c>
    </row>
    <row r="557" spans="1:6" ht="24" customHeight="1">
      <c r="A557" s="572">
        <f t="shared" si="14"/>
        <v>77</v>
      </c>
      <c r="B557" s="360" t="s">
        <v>7</v>
      </c>
      <c r="C557" s="551">
        <v>43586</v>
      </c>
      <c r="D557" s="552" t="s">
        <v>1894</v>
      </c>
      <c r="E557" s="547" t="s">
        <v>1898</v>
      </c>
      <c r="F557" s="547" t="s">
        <v>1899</v>
      </c>
    </row>
    <row r="558" spans="1:6" ht="24" customHeight="1">
      <c r="A558" s="572">
        <f t="shared" si="14"/>
        <v>78</v>
      </c>
      <c r="B558" s="360" t="s">
        <v>7</v>
      </c>
      <c r="C558" s="551">
        <v>43478</v>
      </c>
      <c r="D558" s="552" t="s">
        <v>1894</v>
      </c>
      <c r="E558" s="547" t="s">
        <v>1908</v>
      </c>
      <c r="F558" s="547" t="s">
        <v>1909</v>
      </c>
    </row>
    <row r="559" spans="1:6" ht="24" customHeight="1">
      <c r="A559" s="572">
        <f t="shared" si="14"/>
        <v>79</v>
      </c>
      <c r="B559" s="360" t="s">
        <v>7</v>
      </c>
      <c r="C559" s="551">
        <v>43586</v>
      </c>
      <c r="D559" s="552" t="s">
        <v>1894</v>
      </c>
      <c r="E559" s="547" t="s">
        <v>1902</v>
      </c>
      <c r="F559" s="547" t="s">
        <v>1903</v>
      </c>
    </row>
    <row r="560" spans="1:6" ht="24" customHeight="1">
      <c r="A560" s="572">
        <f t="shared" si="14"/>
        <v>80</v>
      </c>
      <c r="B560" s="360" t="s">
        <v>7</v>
      </c>
      <c r="C560" s="551">
        <v>43537</v>
      </c>
      <c r="D560" s="552" t="s">
        <v>1894</v>
      </c>
      <c r="E560" s="547" t="s">
        <v>1895</v>
      </c>
      <c r="F560" s="547" t="s">
        <v>1896</v>
      </c>
    </row>
    <row r="561" spans="1:6" ht="24" customHeight="1">
      <c r="A561" s="572">
        <f t="shared" si="14"/>
        <v>81</v>
      </c>
      <c r="B561" s="360" t="s">
        <v>7</v>
      </c>
      <c r="C561" s="551">
        <v>43477</v>
      </c>
      <c r="D561" s="552" t="s">
        <v>1894</v>
      </c>
      <c r="E561" s="547" t="s">
        <v>1906</v>
      </c>
      <c r="F561" s="547" t="s">
        <v>1907</v>
      </c>
    </row>
    <row r="562" spans="1:6" ht="24" customHeight="1">
      <c r="A562" s="572">
        <f t="shared" si="14"/>
        <v>82</v>
      </c>
      <c r="B562" s="360" t="s">
        <v>7</v>
      </c>
      <c r="C562" s="565">
        <v>43681</v>
      </c>
      <c r="D562" s="546" t="s">
        <v>1957</v>
      </c>
      <c r="E562" s="547" t="s">
        <v>1958</v>
      </c>
      <c r="F562" s="547" t="s">
        <v>1959</v>
      </c>
    </row>
    <row r="563" spans="1:6" ht="24" customHeight="1">
      <c r="A563" s="572">
        <f t="shared" si="14"/>
        <v>83</v>
      </c>
      <c r="B563" s="360" t="s">
        <v>7</v>
      </c>
      <c r="C563" s="565">
        <v>43681</v>
      </c>
      <c r="D563" s="546" t="s">
        <v>1957</v>
      </c>
      <c r="E563" s="547" t="s">
        <v>1961</v>
      </c>
      <c r="F563" s="547" t="s">
        <v>1962</v>
      </c>
    </row>
    <row r="564" spans="1:6" ht="24" customHeight="1">
      <c r="A564" s="572">
        <f t="shared" si="14"/>
        <v>84</v>
      </c>
      <c r="B564" s="360" t="s">
        <v>7</v>
      </c>
      <c r="C564" s="565">
        <v>43681</v>
      </c>
      <c r="D564" s="546" t="s">
        <v>1957</v>
      </c>
      <c r="E564" s="547" t="s">
        <v>1961</v>
      </c>
      <c r="F564" s="547" t="s">
        <v>1963</v>
      </c>
    </row>
    <row r="565" spans="1:6" ht="24" customHeight="1">
      <c r="A565" s="572">
        <f t="shared" si="14"/>
        <v>85</v>
      </c>
      <c r="B565" s="360" t="s">
        <v>7</v>
      </c>
      <c r="C565" s="565">
        <v>43817</v>
      </c>
      <c r="D565" s="546" t="s">
        <v>1964</v>
      </c>
      <c r="E565" s="547" t="s">
        <v>1677</v>
      </c>
      <c r="F565" s="547" t="s">
        <v>1965</v>
      </c>
    </row>
    <row r="566" spans="1:6" ht="24" customHeight="1">
      <c r="A566" s="572">
        <f t="shared" si="14"/>
        <v>86</v>
      </c>
      <c r="B566" s="360" t="s">
        <v>7</v>
      </c>
      <c r="C566" s="596">
        <v>43724</v>
      </c>
      <c r="D566" s="546" t="s">
        <v>1967</v>
      </c>
      <c r="E566" s="547" t="s">
        <v>1968</v>
      </c>
      <c r="F566" s="547" t="s">
        <v>1969</v>
      </c>
    </row>
    <row r="567" spans="1:6" ht="24" customHeight="1">
      <c r="A567" s="572">
        <f t="shared" si="14"/>
        <v>87</v>
      </c>
      <c r="B567" s="567" t="s">
        <v>2188</v>
      </c>
      <c r="C567" s="612">
        <v>43720</v>
      </c>
      <c r="D567" s="357" t="s">
        <v>9982</v>
      </c>
      <c r="E567" s="357" t="s">
        <v>9983</v>
      </c>
      <c r="F567" s="357" t="s">
        <v>9984</v>
      </c>
    </row>
    <row r="568" spans="1:6" ht="24" customHeight="1">
      <c r="A568" s="572">
        <f t="shared" si="14"/>
        <v>88</v>
      </c>
      <c r="B568" s="567" t="s">
        <v>2188</v>
      </c>
      <c r="C568" s="612">
        <v>43780</v>
      </c>
      <c r="D568" s="357" t="s">
        <v>2122</v>
      </c>
      <c r="E568" s="357" t="s">
        <v>2123</v>
      </c>
      <c r="F568" s="357" t="s">
        <v>2125</v>
      </c>
    </row>
    <row r="569" spans="1:6" ht="24" customHeight="1">
      <c r="A569" s="572">
        <f t="shared" si="14"/>
        <v>89</v>
      </c>
      <c r="B569" s="426" t="s">
        <v>10</v>
      </c>
      <c r="C569" s="597">
        <v>43712</v>
      </c>
      <c r="D569" s="297" t="s">
        <v>9985</v>
      </c>
      <c r="E569" s="431" t="s">
        <v>2265</v>
      </c>
      <c r="F569" s="431" t="s">
        <v>2266</v>
      </c>
    </row>
    <row r="570" spans="1:6" ht="24" customHeight="1">
      <c r="A570" s="572">
        <f t="shared" si="14"/>
        <v>90</v>
      </c>
      <c r="B570" s="426" t="s">
        <v>10</v>
      </c>
      <c r="C570" s="597">
        <v>43710</v>
      </c>
      <c r="D570" s="297" t="s">
        <v>2269</v>
      </c>
      <c r="E570" s="431" t="s">
        <v>2270</v>
      </c>
      <c r="F570" s="431" t="s">
        <v>2271</v>
      </c>
    </row>
    <row r="571" spans="1:6" ht="24" customHeight="1">
      <c r="A571" s="572">
        <f t="shared" si="14"/>
        <v>91</v>
      </c>
      <c r="B571" s="426" t="s">
        <v>10</v>
      </c>
      <c r="C571" s="597">
        <v>43500</v>
      </c>
      <c r="D571" s="297" t="s">
        <v>2274</v>
      </c>
      <c r="E571" s="431" t="s">
        <v>2275</v>
      </c>
      <c r="F571" s="431" t="s">
        <v>2276</v>
      </c>
    </row>
    <row r="572" spans="1:6" ht="25.5">
      <c r="A572" s="572">
        <f t="shared" si="14"/>
        <v>92</v>
      </c>
      <c r="B572" s="426" t="s">
        <v>10</v>
      </c>
      <c r="C572" s="597">
        <v>43500</v>
      </c>
      <c r="D572" s="297" t="s">
        <v>2278</v>
      </c>
      <c r="E572" s="431" t="s">
        <v>2279</v>
      </c>
      <c r="F572" s="431" t="s">
        <v>2280</v>
      </c>
    </row>
    <row r="573" spans="1:6" ht="15.75" customHeight="1">
      <c r="A573" s="572">
        <f t="shared" si="14"/>
        <v>93</v>
      </c>
      <c r="B573" s="360" t="s">
        <v>11</v>
      </c>
      <c r="C573" s="297">
        <v>2019</v>
      </c>
      <c r="D573" s="546" t="s">
        <v>2967</v>
      </c>
      <c r="E573" s="547" t="s">
        <v>2968</v>
      </c>
      <c r="F573" s="547" t="s">
        <v>2969</v>
      </c>
    </row>
    <row r="574" spans="1:6" ht="25.5">
      <c r="A574" s="572">
        <f t="shared" si="14"/>
        <v>94</v>
      </c>
      <c r="B574" s="568" t="s">
        <v>12</v>
      </c>
      <c r="C574" s="618">
        <v>43709</v>
      </c>
      <c r="D574" s="427" t="s">
        <v>9823</v>
      </c>
      <c r="E574" s="431" t="s">
        <v>9986</v>
      </c>
      <c r="F574" s="431" t="s">
        <v>9825</v>
      </c>
    </row>
    <row r="575" spans="1:6" ht="25.5">
      <c r="A575" s="572">
        <f t="shared" si="14"/>
        <v>95</v>
      </c>
      <c r="B575" s="568" t="s">
        <v>12</v>
      </c>
      <c r="C575" s="618">
        <v>43466</v>
      </c>
      <c r="D575" s="427" t="s">
        <v>9987</v>
      </c>
      <c r="E575" s="431" t="s">
        <v>9988</v>
      </c>
      <c r="F575" s="431" t="s">
        <v>9989</v>
      </c>
    </row>
    <row r="576" spans="1:6" ht="25.5">
      <c r="A576" s="572">
        <f t="shared" si="14"/>
        <v>96</v>
      </c>
      <c r="B576" s="568" t="s">
        <v>12</v>
      </c>
      <c r="C576" s="618">
        <v>43709</v>
      </c>
      <c r="D576" s="427" t="s">
        <v>9990</v>
      </c>
      <c r="E576" s="431" t="s">
        <v>9991</v>
      </c>
      <c r="F576" s="431" t="s">
        <v>9992</v>
      </c>
    </row>
    <row r="577" spans="1:6" ht="25.5">
      <c r="A577" s="572">
        <f t="shared" si="14"/>
        <v>97</v>
      </c>
      <c r="B577" s="568" t="s">
        <v>12</v>
      </c>
      <c r="C577" s="618">
        <v>43709</v>
      </c>
      <c r="D577" s="427" t="s">
        <v>9990</v>
      </c>
      <c r="E577" s="431" t="s">
        <v>9993</v>
      </c>
      <c r="F577" s="431" t="s">
        <v>9994</v>
      </c>
    </row>
    <row r="578" spans="1:6" ht="12.75">
      <c r="A578" s="556"/>
      <c r="B578" s="556"/>
      <c r="C578" s="557"/>
      <c r="D578" s="557"/>
      <c r="E578" s="564"/>
      <c r="F578" s="564"/>
    </row>
    <row r="579" spans="1:6" ht="12.75">
      <c r="A579" s="556"/>
      <c r="B579" s="556"/>
      <c r="C579" s="557"/>
      <c r="D579" s="557"/>
      <c r="E579" s="564"/>
      <c r="F579" s="564"/>
    </row>
    <row r="580" spans="1:6" ht="12.75">
      <c r="A580" s="556"/>
      <c r="B580" s="556"/>
      <c r="C580" s="557"/>
      <c r="D580" s="557"/>
      <c r="E580" s="564"/>
      <c r="F580" s="564"/>
    </row>
    <row r="581" spans="1:6" ht="12.75">
      <c r="A581" s="556"/>
      <c r="B581" s="556"/>
      <c r="C581" s="557"/>
      <c r="D581" s="557"/>
      <c r="E581" s="564"/>
      <c r="F581" s="564"/>
    </row>
    <row r="582" spans="1:6" ht="12.75">
      <c r="A582" s="538" t="s">
        <v>278</v>
      </c>
      <c r="B582" s="539"/>
      <c r="C582" s="574"/>
      <c r="D582" s="541"/>
      <c r="E582" s="542"/>
      <c r="F582" s="542"/>
    </row>
    <row r="583" spans="1:6" ht="12.75">
      <c r="A583" s="572" t="s">
        <v>362</v>
      </c>
      <c r="B583" s="573" t="s">
        <v>2</v>
      </c>
      <c r="C583" s="588">
        <v>43899</v>
      </c>
      <c r="D583" s="297" t="s">
        <v>9995</v>
      </c>
      <c r="E583" s="431" t="s">
        <v>9996</v>
      </c>
      <c r="F583" s="431" t="s">
        <v>9997</v>
      </c>
    </row>
    <row r="584" spans="1:6" ht="12.75">
      <c r="A584" s="572">
        <f t="shared" ref="A584:A680" si="15">A583+1</f>
        <v>2</v>
      </c>
      <c r="B584" s="573" t="s">
        <v>2</v>
      </c>
      <c r="C584" s="619">
        <v>44012</v>
      </c>
      <c r="D584" s="297" t="s">
        <v>173</v>
      </c>
      <c r="E584" s="431" t="s">
        <v>174</v>
      </c>
      <c r="F584" s="431" t="s">
        <v>175</v>
      </c>
    </row>
    <row r="585" spans="1:6" ht="12.75">
      <c r="A585" s="572">
        <f t="shared" si="15"/>
        <v>3</v>
      </c>
      <c r="B585" s="573" t="s">
        <v>2</v>
      </c>
      <c r="C585" s="631">
        <v>44119</v>
      </c>
      <c r="D585" s="297" t="s">
        <v>9998</v>
      </c>
      <c r="E585" s="431" t="s">
        <v>9999</v>
      </c>
      <c r="F585" s="431" t="s">
        <v>10000</v>
      </c>
    </row>
    <row r="586" spans="1:6" ht="12.75">
      <c r="A586" s="572">
        <f t="shared" si="15"/>
        <v>4</v>
      </c>
      <c r="B586" s="573" t="s">
        <v>2</v>
      </c>
      <c r="C586" s="631">
        <v>44119</v>
      </c>
      <c r="D586" s="297" t="s">
        <v>9998</v>
      </c>
      <c r="E586" s="431" t="s">
        <v>10001</v>
      </c>
      <c r="F586" s="431" t="s">
        <v>10002</v>
      </c>
    </row>
    <row r="587" spans="1:6" ht="19.5" customHeight="1">
      <c r="A587" s="572">
        <f t="shared" si="15"/>
        <v>5</v>
      </c>
      <c r="B587" s="573" t="s">
        <v>2</v>
      </c>
      <c r="C587" s="605">
        <v>44176</v>
      </c>
      <c r="D587" s="297" t="s">
        <v>10003</v>
      </c>
      <c r="E587" s="431" t="s">
        <v>10004</v>
      </c>
      <c r="F587" s="431" t="s">
        <v>10005</v>
      </c>
    </row>
    <row r="588" spans="1:6" ht="19.5" customHeight="1">
      <c r="A588" s="572">
        <f t="shared" si="15"/>
        <v>6</v>
      </c>
      <c r="B588" s="573" t="s">
        <v>2</v>
      </c>
      <c r="C588" s="605">
        <v>44176</v>
      </c>
      <c r="D588" s="297" t="s">
        <v>10003</v>
      </c>
      <c r="E588" s="431" t="s">
        <v>10006</v>
      </c>
      <c r="F588" s="431" t="s">
        <v>10005</v>
      </c>
    </row>
    <row r="589" spans="1:6" ht="15.75" customHeight="1">
      <c r="A589" s="572">
        <f t="shared" si="15"/>
        <v>7</v>
      </c>
      <c r="B589" s="608">
        <v>1</v>
      </c>
      <c r="C589" s="609">
        <v>2020</v>
      </c>
      <c r="D589" s="610" t="s">
        <v>555</v>
      </c>
      <c r="E589" s="611" t="s">
        <v>556</v>
      </c>
      <c r="F589" s="611" t="s">
        <v>557</v>
      </c>
    </row>
    <row r="590" spans="1:6" ht="15.75" customHeight="1">
      <c r="A590" s="572">
        <f t="shared" si="15"/>
        <v>8</v>
      </c>
      <c r="B590" s="608">
        <v>1</v>
      </c>
      <c r="C590" s="609">
        <v>2020</v>
      </c>
      <c r="D590" s="610" t="s">
        <v>526</v>
      </c>
      <c r="E590" s="611" t="s">
        <v>560</v>
      </c>
      <c r="F590" s="611" t="s">
        <v>561</v>
      </c>
    </row>
    <row r="591" spans="1:6" ht="15.75" customHeight="1">
      <c r="A591" s="572">
        <f t="shared" si="15"/>
        <v>9</v>
      </c>
      <c r="B591" s="608">
        <v>1</v>
      </c>
      <c r="C591" s="609">
        <v>2020</v>
      </c>
      <c r="D591" s="610" t="s">
        <v>564</v>
      </c>
      <c r="E591" s="611" t="s">
        <v>441</v>
      </c>
      <c r="F591" s="611" t="s">
        <v>491</v>
      </c>
    </row>
    <row r="592" spans="1:6" ht="15.75" customHeight="1">
      <c r="A592" s="572">
        <f t="shared" si="15"/>
        <v>10</v>
      </c>
      <c r="B592" s="608">
        <v>1</v>
      </c>
      <c r="C592" s="609">
        <v>2020</v>
      </c>
      <c r="D592" s="610" t="s">
        <v>10007</v>
      </c>
      <c r="E592" s="611" t="s">
        <v>10008</v>
      </c>
      <c r="F592" s="611" t="s">
        <v>10009</v>
      </c>
    </row>
    <row r="593" spans="1:6" ht="15.75" customHeight="1">
      <c r="A593" s="572">
        <f t="shared" si="15"/>
        <v>11</v>
      </c>
      <c r="B593" s="608">
        <v>1</v>
      </c>
      <c r="C593" s="609">
        <v>2020</v>
      </c>
      <c r="D593" s="610" t="s">
        <v>9938</v>
      </c>
      <c r="E593" s="611" t="s">
        <v>10010</v>
      </c>
      <c r="F593" s="611" t="s">
        <v>9940</v>
      </c>
    </row>
    <row r="594" spans="1:6" ht="15.75" customHeight="1">
      <c r="A594" s="572">
        <f t="shared" si="15"/>
        <v>12</v>
      </c>
      <c r="B594" s="608">
        <v>1</v>
      </c>
      <c r="C594" s="609">
        <v>2020</v>
      </c>
      <c r="D594" s="610" t="s">
        <v>567</v>
      </c>
      <c r="E594" s="611" t="s">
        <v>568</v>
      </c>
      <c r="F594" s="611" t="s">
        <v>524</v>
      </c>
    </row>
    <row r="595" spans="1:6" ht="15.75" customHeight="1">
      <c r="A595" s="572">
        <f t="shared" si="15"/>
        <v>13</v>
      </c>
      <c r="B595" s="608">
        <v>1</v>
      </c>
      <c r="C595" s="609">
        <v>2020</v>
      </c>
      <c r="D595" s="610" t="s">
        <v>571</v>
      </c>
      <c r="E595" s="611" t="s">
        <v>572</v>
      </c>
      <c r="F595" s="611" t="s">
        <v>404</v>
      </c>
    </row>
    <row r="596" spans="1:6" ht="15.75" customHeight="1">
      <c r="A596" s="572">
        <f t="shared" si="15"/>
        <v>14</v>
      </c>
      <c r="B596" s="608">
        <v>1</v>
      </c>
      <c r="C596" s="609">
        <v>2020</v>
      </c>
      <c r="D596" s="610" t="s">
        <v>564</v>
      </c>
      <c r="E596" s="611" t="s">
        <v>575</v>
      </c>
      <c r="F596" s="611" t="s">
        <v>521</v>
      </c>
    </row>
    <row r="597" spans="1:6" ht="15.75" customHeight="1">
      <c r="A597" s="572">
        <f t="shared" si="15"/>
        <v>15</v>
      </c>
      <c r="B597" s="608">
        <v>1</v>
      </c>
      <c r="C597" s="609">
        <v>2020</v>
      </c>
      <c r="D597" s="610" t="s">
        <v>173</v>
      </c>
      <c r="E597" s="611" t="s">
        <v>577</v>
      </c>
      <c r="F597" s="611" t="s">
        <v>578</v>
      </c>
    </row>
    <row r="598" spans="1:6" ht="15.75" customHeight="1">
      <c r="A598" s="572">
        <f t="shared" si="15"/>
        <v>16</v>
      </c>
      <c r="B598" s="544">
        <v>2</v>
      </c>
      <c r="C598" s="545">
        <v>44008</v>
      </c>
      <c r="D598" s="546" t="s">
        <v>675</v>
      </c>
      <c r="E598" s="547" t="s">
        <v>676</v>
      </c>
      <c r="F598" s="547" t="s">
        <v>677</v>
      </c>
    </row>
    <row r="599" spans="1:6" ht="15.75" customHeight="1">
      <c r="A599" s="572">
        <f t="shared" si="15"/>
        <v>17</v>
      </c>
      <c r="B599" s="544">
        <v>2</v>
      </c>
      <c r="C599" s="545">
        <v>43973</v>
      </c>
      <c r="D599" s="546" t="s">
        <v>9652</v>
      </c>
      <c r="E599" s="547" t="s">
        <v>364</v>
      </c>
      <c r="F599" s="547" t="s">
        <v>10011</v>
      </c>
    </row>
    <row r="600" spans="1:6" ht="15.75" customHeight="1">
      <c r="A600" s="572">
        <f t="shared" si="15"/>
        <v>18</v>
      </c>
      <c r="B600" s="544">
        <v>2</v>
      </c>
      <c r="C600" s="545">
        <v>44180</v>
      </c>
      <c r="D600" s="546" t="s">
        <v>679</v>
      </c>
      <c r="E600" s="547" t="s">
        <v>680</v>
      </c>
      <c r="F600" s="547" t="s">
        <v>681</v>
      </c>
    </row>
    <row r="601" spans="1:6" ht="15.75" customHeight="1">
      <c r="A601" s="572">
        <f t="shared" si="15"/>
        <v>19</v>
      </c>
      <c r="B601" s="544">
        <v>2</v>
      </c>
      <c r="C601" s="545">
        <v>44188</v>
      </c>
      <c r="D601" s="546" t="s">
        <v>10012</v>
      </c>
      <c r="E601" s="547" t="s">
        <v>10013</v>
      </c>
      <c r="F601" s="547" t="s">
        <v>681</v>
      </c>
    </row>
    <row r="602" spans="1:6" ht="15.75" customHeight="1">
      <c r="A602" s="572">
        <f t="shared" si="15"/>
        <v>20</v>
      </c>
      <c r="B602" s="544">
        <v>2</v>
      </c>
      <c r="C602" s="545">
        <v>44188</v>
      </c>
      <c r="D602" s="546" t="s">
        <v>684</v>
      </c>
      <c r="E602" s="547" t="s">
        <v>685</v>
      </c>
      <c r="F602" s="547" t="s">
        <v>686</v>
      </c>
    </row>
    <row r="603" spans="1:6" ht="15.75" customHeight="1">
      <c r="A603" s="572">
        <f t="shared" si="15"/>
        <v>21</v>
      </c>
      <c r="B603" s="544">
        <v>2</v>
      </c>
      <c r="C603" s="545">
        <v>44127</v>
      </c>
      <c r="D603" s="546" t="s">
        <v>10014</v>
      </c>
      <c r="E603" s="547" t="s">
        <v>10015</v>
      </c>
      <c r="F603" s="547" t="s">
        <v>10016</v>
      </c>
    </row>
    <row r="604" spans="1:6" ht="15.75" customHeight="1">
      <c r="A604" s="572">
        <f t="shared" si="15"/>
        <v>22</v>
      </c>
      <c r="B604" s="544">
        <v>2</v>
      </c>
      <c r="C604" s="545">
        <v>44041</v>
      </c>
      <c r="D604" s="546" t="s">
        <v>10017</v>
      </c>
      <c r="E604" s="547" t="s">
        <v>10018</v>
      </c>
      <c r="F604" s="547" t="s">
        <v>10019</v>
      </c>
    </row>
    <row r="605" spans="1:6" ht="15.75" customHeight="1">
      <c r="A605" s="572">
        <f t="shared" si="15"/>
        <v>23</v>
      </c>
      <c r="B605" s="544">
        <v>2</v>
      </c>
      <c r="C605" s="545">
        <v>44008</v>
      </c>
      <c r="D605" s="546" t="s">
        <v>688</v>
      </c>
      <c r="E605" s="547" t="s">
        <v>689</v>
      </c>
      <c r="F605" s="547" t="s">
        <v>690</v>
      </c>
    </row>
    <row r="606" spans="1:6" ht="27.75" customHeight="1">
      <c r="A606" s="572">
        <f t="shared" si="15"/>
        <v>24</v>
      </c>
      <c r="B606" s="549">
        <v>3</v>
      </c>
      <c r="C606" s="576">
        <v>2020</v>
      </c>
      <c r="D606" s="425" t="s">
        <v>885</v>
      </c>
      <c r="E606" s="558" t="s">
        <v>886</v>
      </c>
      <c r="F606" s="558" t="s">
        <v>887</v>
      </c>
    </row>
    <row r="607" spans="1:6" ht="27.75" customHeight="1">
      <c r="A607" s="572">
        <f t="shared" si="15"/>
        <v>25</v>
      </c>
      <c r="B607" s="573" t="s">
        <v>6</v>
      </c>
      <c r="C607" s="427">
        <v>2020</v>
      </c>
      <c r="D607" s="297" t="s">
        <v>10020</v>
      </c>
      <c r="E607" s="431" t="s">
        <v>10021</v>
      </c>
      <c r="F607" s="431" t="s">
        <v>1138</v>
      </c>
    </row>
    <row r="608" spans="1:6" ht="27.75" customHeight="1">
      <c r="A608" s="572">
        <f t="shared" si="15"/>
        <v>26</v>
      </c>
      <c r="B608" s="573" t="s">
        <v>6</v>
      </c>
      <c r="C608" s="427">
        <v>2020</v>
      </c>
      <c r="D608" s="297" t="s">
        <v>10022</v>
      </c>
      <c r="E608" s="431" t="s">
        <v>10023</v>
      </c>
      <c r="F608" s="431" t="s">
        <v>1138</v>
      </c>
    </row>
    <row r="609" spans="1:6" ht="27.75" customHeight="1">
      <c r="A609" s="572">
        <f t="shared" si="15"/>
        <v>27</v>
      </c>
      <c r="B609" s="573" t="s">
        <v>6</v>
      </c>
      <c r="C609" s="427">
        <v>2020</v>
      </c>
      <c r="D609" s="297" t="s">
        <v>10024</v>
      </c>
      <c r="E609" s="431" t="s">
        <v>10025</v>
      </c>
      <c r="F609" s="431" t="s">
        <v>9958</v>
      </c>
    </row>
    <row r="610" spans="1:6" ht="27.75" customHeight="1">
      <c r="A610" s="572">
        <f t="shared" si="15"/>
        <v>28</v>
      </c>
      <c r="B610" s="573" t="s">
        <v>6</v>
      </c>
      <c r="C610" s="557">
        <v>2020</v>
      </c>
      <c r="D610" s="425" t="s">
        <v>10026</v>
      </c>
      <c r="E610" s="558" t="s">
        <v>1144</v>
      </c>
      <c r="F610" s="558" t="s">
        <v>1138</v>
      </c>
    </row>
    <row r="611" spans="1:6" ht="27.75" customHeight="1">
      <c r="A611" s="572">
        <f t="shared" si="15"/>
        <v>29</v>
      </c>
      <c r="B611" s="426" t="s">
        <v>6</v>
      </c>
      <c r="C611" s="557">
        <v>2020</v>
      </c>
      <c r="D611" s="425" t="s">
        <v>1147</v>
      </c>
      <c r="E611" s="558" t="s">
        <v>1148</v>
      </c>
      <c r="F611" s="558" t="s">
        <v>1138</v>
      </c>
    </row>
    <row r="612" spans="1:6" ht="44.25" customHeight="1">
      <c r="A612" s="572">
        <f t="shared" si="15"/>
        <v>30</v>
      </c>
      <c r="B612" s="573" t="s">
        <v>6</v>
      </c>
      <c r="C612" s="557">
        <v>2020</v>
      </c>
      <c r="D612" s="425" t="s">
        <v>9960</v>
      </c>
      <c r="E612" s="431" t="s">
        <v>10027</v>
      </c>
      <c r="F612" s="558" t="s">
        <v>1138</v>
      </c>
    </row>
    <row r="613" spans="1:6" ht="27.75" customHeight="1">
      <c r="A613" s="572">
        <f t="shared" si="15"/>
        <v>31</v>
      </c>
      <c r="B613" s="573" t="s">
        <v>6</v>
      </c>
      <c r="C613" s="427">
        <v>2020</v>
      </c>
      <c r="D613" s="297" t="s">
        <v>10028</v>
      </c>
      <c r="E613" s="431" t="s">
        <v>10029</v>
      </c>
      <c r="F613" s="431" t="s">
        <v>1164</v>
      </c>
    </row>
    <row r="614" spans="1:6" ht="47.25" customHeight="1">
      <c r="A614" s="572">
        <f t="shared" si="15"/>
        <v>32</v>
      </c>
      <c r="B614" s="573" t="s">
        <v>6</v>
      </c>
      <c r="C614" s="427">
        <v>2020</v>
      </c>
      <c r="D614" s="297" t="s">
        <v>10030</v>
      </c>
      <c r="E614" s="431" t="s">
        <v>10031</v>
      </c>
      <c r="F614" s="431" t="s">
        <v>1164</v>
      </c>
    </row>
    <row r="615" spans="1:6" ht="27.75" customHeight="1">
      <c r="A615" s="572">
        <f t="shared" si="15"/>
        <v>33</v>
      </c>
      <c r="B615" s="573" t="s">
        <v>6</v>
      </c>
      <c r="C615" s="427">
        <v>2020</v>
      </c>
      <c r="D615" s="297" t="s">
        <v>10032</v>
      </c>
      <c r="E615" s="431" t="s">
        <v>10033</v>
      </c>
      <c r="F615" s="431" t="s">
        <v>1138</v>
      </c>
    </row>
    <row r="616" spans="1:6" ht="33" customHeight="1">
      <c r="A616" s="572">
        <f t="shared" si="15"/>
        <v>34</v>
      </c>
      <c r="B616" s="549" t="s">
        <v>7</v>
      </c>
      <c r="C616" s="565">
        <v>44004</v>
      </c>
      <c r="D616" s="297" t="s">
        <v>1234</v>
      </c>
      <c r="E616" s="431" t="s">
        <v>1235</v>
      </c>
      <c r="F616" s="431" t="s">
        <v>1236</v>
      </c>
    </row>
    <row r="617" spans="1:6" ht="26.25" customHeight="1">
      <c r="A617" s="572">
        <f t="shared" si="15"/>
        <v>35</v>
      </c>
      <c r="B617" s="549" t="s">
        <v>7</v>
      </c>
      <c r="C617" s="597">
        <v>43951</v>
      </c>
      <c r="D617" s="297" t="s">
        <v>10034</v>
      </c>
      <c r="E617" s="431" t="s">
        <v>10035</v>
      </c>
      <c r="F617" s="431" t="s">
        <v>10036</v>
      </c>
    </row>
    <row r="618" spans="1:6" ht="26.25" customHeight="1">
      <c r="A618" s="572">
        <f t="shared" si="15"/>
        <v>36</v>
      </c>
      <c r="B618" s="549" t="s">
        <v>7</v>
      </c>
      <c r="C618" s="565">
        <v>44137</v>
      </c>
      <c r="D618" s="297" t="s">
        <v>10037</v>
      </c>
      <c r="E618" s="431" t="s">
        <v>10038</v>
      </c>
      <c r="F618" s="431" t="s">
        <v>10039</v>
      </c>
    </row>
    <row r="619" spans="1:6" ht="27" customHeight="1">
      <c r="A619" s="572">
        <f t="shared" si="15"/>
        <v>37</v>
      </c>
      <c r="B619" s="549" t="s">
        <v>7</v>
      </c>
      <c r="C619" s="565">
        <v>44039</v>
      </c>
      <c r="D619" s="297" t="s">
        <v>1286</v>
      </c>
      <c r="E619" s="431" t="s">
        <v>1287</v>
      </c>
      <c r="F619" s="431" t="s">
        <v>1288</v>
      </c>
    </row>
    <row r="620" spans="1:6" ht="15.75" customHeight="1">
      <c r="A620" s="572">
        <f t="shared" si="15"/>
        <v>38</v>
      </c>
      <c r="B620" s="549" t="s">
        <v>7</v>
      </c>
      <c r="C620" s="565">
        <v>43833</v>
      </c>
      <c r="D620" s="297" t="s">
        <v>10040</v>
      </c>
      <c r="E620" s="431" t="s">
        <v>1551</v>
      </c>
      <c r="F620" s="431" t="s">
        <v>10041</v>
      </c>
    </row>
    <row r="621" spans="1:6" ht="15.75" customHeight="1">
      <c r="A621" s="572">
        <f t="shared" si="15"/>
        <v>39</v>
      </c>
      <c r="B621" s="549" t="s">
        <v>7</v>
      </c>
      <c r="C621" s="565">
        <v>44159</v>
      </c>
      <c r="D621" s="297" t="s">
        <v>10042</v>
      </c>
      <c r="E621" s="431" t="s">
        <v>10043</v>
      </c>
      <c r="F621" s="431" t="s">
        <v>10044</v>
      </c>
    </row>
    <row r="622" spans="1:6" ht="15.75" customHeight="1">
      <c r="A622" s="572">
        <f t="shared" si="15"/>
        <v>40</v>
      </c>
      <c r="B622" s="549" t="s">
        <v>7</v>
      </c>
      <c r="C622" s="603">
        <v>43962</v>
      </c>
      <c r="D622" s="297" t="s">
        <v>1290</v>
      </c>
      <c r="E622" s="431" t="s">
        <v>1291</v>
      </c>
      <c r="F622" s="431" t="s">
        <v>1292</v>
      </c>
    </row>
    <row r="623" spans="1:6" ht="15.75" customHeight="1">
      <c r="A623" s="572">
        <f t="shared" si="15"/>
        <v>41</v>
      </c>
      <c r="B623" s="549" t="s">
        <v>7</v>
      </c>
      <c r="C623" s="603">
        <v>43969</v>
      </c>
      <c r="D623" s="297" t="s">
        <v>1294</v>
      </c>
      <c r="E623" s="431" t="s">
        <v>1239</v>
      </c>
      <c r="F623" s="431" t="s">
        <v>1295</v>
      </c>
    </row>
    <row r="624" spans="1:6" ht="15.75" customHeight="1">
      <c r="A624" s="572">
        <f t="shared" si="15"/>
        <v>42</v>
      </c>
      <c r="B624" s="549" t="s">
        <v>7</v>
      </c>
      <c r="C624" s="565">
        <v>43833</v>
      </c>
      <c r="D624" s="297" t="s">
        <v>1378</v>
      </c>
      <c r="E624" s="431" t="s">
        <v>1239</v>
      </c>
      <c r="F624" s="431" t="s">
        <v>1379</v>
      </c>
    </row>
    <row r="625" spans="1:6" ht="15.75" customHeight="1">
      <c r="A625" s="572">
        <f t="shared" si="15"/>
        <v>43</v>
      </c>
      <c r="B625" s="549" t="s">
        <v>7</v>
      </c>
      <c r="C625" s="565">
        <v>43837</v>
      </c>
      <c r="D625" s="297" t="s">
        <v>1381</v>
      </c>
      <c r="E625" s="431" t="s">
        <v>1382</v>
      </c>
      <c r="F625" s="431" t="s">
        <v>1383</v>
      </c>
    </row>
    <row r="626" spans="1:6" ht="15.75" customHeight="1">
      <c r="A626" s="572">
        <f t="shared" si="15"/>
        <v>44</v>
      </c>
      <c r="B626" s="549" t="s">
        <v>7</v>
      </c>
      <c r="C626" s="565">
        <v>43845</v>
      </c>
      <c r="D626" s="297" t="s">
        <v>1384</v>
      </c>
      <c r="E626" s="431" t="s">
        <v>1347</v>
      </c>
      <c r="F626" s="431" t="s">
        <v>1385</v>
      </c>
    </row>
    <row r="627" spans="1:6" ht="15.75" customHeight="1">
      <c r="A627" s="572">
        <f t="shared" si="15"/>
        <v>45</v>
      </c>
      <c r="B627" s="549" t="s">
        <v>7</v>
      </c>
      <c r="C627" s="565">
        <v>43850</v>
      </c>
      <c r="D627" s="297" t="s">
        <v>1387</v>
      </c>
      <c r="E627" s="431" t="s">
        <v>1388</v>
      </c>
      <c r="F627" s="431" t="s">
        <v>1389</v>
      </c>
    </row>
    <row r="628" spans="1:6" ht="15.75" customHeight="1">
      <c r="A628" s="572">
        <f t="shared" si="15"/>
        <v>46</v>
      </c>
      <c r="B628" s="549" t="s">
        <v>7</v>
      </c>
      <c r="C628" s="565">
        <v>44012</v>
      </c>
      <c r="D628" s="297" t="s">
        <v>1390</v>
      </c>
      <c r="E628" s="431" t="s">
        <v>1391</v>
      </c>
      <c r="F628" s="431" t="s">
        <v>1392</v>
      </c>
    </row>
    <row r="629" spans="1:6" ht="15.75" customHeight="1">
      <c r="A629" s="572">
        <f t="shared" si="15"/>
        <v>47</v>
      </c>
      <c r="B629" s="549" t="s">
        <v>7</v>
      </c>
      <c r="C629" s="565">
        <v>44044</v>
      </c>
      <c r="D629" s="297" t="s">
        <v>1395</v>
      </c>
      <c r="E629" s="431" t="s">
        <v>1347</v>
      </c>
      <c r="F629" s="431" t="s">
        <v>1396</v>
      </c>
    </row>
    <row r="630" spans="1:6" ht="15.75" customHeight="1">
      <c r="A630" s="572">
        <f t="shared" si="15"/>
        <v>48</v>
      </c>
      <c r="B630" s="549" t="s">
        <v>7</v>
      </c>
      <c r="C630" s="565">
        <v>44062</v>
      </c>
      <c r="D630" s="297" t="s">
        <v>1399</v>
      </c>
      <c r="E630" s="431" t="s">
        <v>1400</v>
      </c>
      <c r="F630" s="431" t="s">
        <v>1401</v>
      </c>
    </row>
    <row r="631" spans="1:6" ht="15.75" customHeight="1">
      <c r="A631" s="572">
        <f t="shared" si="15"/>
        <v>49</v>
      </c>
      <c r="B631" s="549" t="s">
        <v>7</v>
      </c>
      <c r="C631" s="565">
        <v>44077</v>
      </c>
      <c r="D631" s="297" t="s">
        <v>1403</v>
      </c>
      <c r="E631" s="431" t="s">
        <v>1404</v>
      </c>
      <c r="F631" s="431" t="s">
        <v>1405</v>
      </c>
    </row>
    <row r="632" spans="1:6" ht="15.75" customHeight="1">
      <c r="A632" s="572">
        <f t="shared" si="15"/>
        <v>50</v>
      </c>
      <c r="B632" s="549" t="s">
        <v>7</v>
      </c>
      <c r="C632" s="565">
        <v>44078</v>
      </c>
      <c r="D632" s="297" t="s">
        <v>1406</v>
      </c>
      <c r="E632" s="431" t="s">
        <v>1407</v>
      </c>
      <c r="F632" s="431" t="s">
        <v>1408</v>
      </c>
    </row>
    <row r="633" spans="1:6" ht="15.75" customHeight="1">
      <c r="A633" s="572">
        <f t="shared" si="15"/>
        <v>51</v>
      </c>
      <c r="B633" s="549" t="s">
        <v>7</v>
      </c>
      <c r="C633" s="565">
        <v>44081</v>
      </c>
      <c r="D633" s="297" t="s">
        <v>1411</v>
      </c>
      <c r="E633" s="431" t="s">
        <v>1412</v>
      </c>
      <c r="F633" s="431" t="s">
        <v>1413</v>
      </c>
    </row>
    <row r="634" spans="1:6" ht="15.75" customHeight="1">
      <c r="A634" s="572">
        <f t="shared" si="15"/>
        <v>52</v>
      </c>
      <c r="B634" s="549" t="s">
        <v>7</v>
      </c>
      <c r="C634" s="565">
        <v>44120</v>
      </c>
      <c r="D634" s="297" t="s">
        <v>1415</v>
      </c>
      <c r="E634" s="431" t="s">
        <v>1416</v>
      </c>
      <c r="F634" s="431" t="s">
        <v>1417</v>
      </c>
    </row>
    <row r="635" spans="1:6" ht="15.75" customHeight="1">
      <c r="A635" s="572">
        <f t="shared" si="15"/>
        <v>53</v>
      </c>
      <c r="B635" s="549" t="s">
        <v>7</v>
      </c>
      <c r="C635" s="565">
        <v>44123</v>
      </c>
      <c r="D635" s="297" t="s">
        <v>1418</v>
      </c>
      <c r="E635" s="431" t="s">
        <v>1419</v>
      </c>
      <c r="F635" s="431" t="s">
        <v>1420</v>
      </c>
    </row>
    <row r="636" spans="1:6" ht="15.75" customHeight="1">
      <c r="A636" s="572">
        <f t="shared" si="15"/>
        <v>54</v>
      </c>
      <c r="B636" s="549" t="s">
        <v>7</v>
      </c>
      <c r="C636" s="565">
        <v>44123</v>
      </c>
      <c r="D636" s="297" t="s">
        <v>1422</v>
      </c>
      <c r="E636" s="431" t="s">
        <v>1423</v>
      </c>
      <c r="F636" s="431" t="s">
        <v>1424</v>
      </c>
    </row>
    <row r="637" spans="1:6" ht="15.75" customHeight="1">
      <c r="A637" s="572">
        <f t="shared" si="15"/>
        <v>55</v>
      </c>
      <c r="B637" s="549" t="s">
        <v>7</v>
      </c>
      <c r="C637" s="565">
        <v>44127</v>
      </c>
      <c r="D637" s="297" t="s">
        <v>1425</v>
      </c>
      <c r="E637" s="431" t="s">
        <v>86</v>
      </c>
      <c r="F637" s="431" t="s">
        <v>1426</v>
      </c>
    </row>
    <row r="638" spans="1:6" ht="15.75" customHeight="1">
      <c r="A638" s="572">
        <f t="shared" si="15"/>
        <v>56</v>
      </c>
      <c r="B638" s="549" t="s">
        <v>7</v>
      </c>
      <c r="C638" s="565">
        <v>44132</v>
      </c>
      <c r="D638" s="297" t="s">
        <v>1422</v>
      </c>
      <c r="E638" s="431" t="s">
        <v>1427</v>
      </c>
      <c r="F638" s="431" t="s">
        <v>1424</v>
      </c>
    </row>
    <row r="639" spans="1:6" ht="15.75" customHeight="1">
      <c r="A639" s="572">
        <f t="shared" si="15"/>
        <v>57</v>
      </c>
      <c r="B639" s="549" t="s">
        <v>7</v>
      </c>
      <c r="C639" s="565">
        <v>44134</v>
      </c>
      <c r="D639" s="297" t="s">
        <v>1428</v>
      </c>
      <c r="E639" s="431" t="s">
        <v>1429</v>
      </c>
      <c r="F639" s="431" t="s">
        <v>1430</v>
      </c>
    </row>
    <row r="640" spans="1:6" ht="15.75" customHeight="1">
      <c r="A640" s="572">
        <f t="shared" si="15"/>
        <v>58</v>
      </c>
      <c r="B640" s="549" t="s">
        <v>7</v>
      </c>
      <c r="C640" s="565">
        <v>44173</v>
      </c>
      <c r="D640" s="297" t="s">
        <v>1432</v>
      </c>
      <c r="E640" s="431" t="s">
        <v>1433</v>
      </c>
      <c r="F640" s="431" t="s">
        <v>1434</v>
      </c>
    </row>
    <row r="641" spans="1:6" ht="15.75" customHeight="1">
      <c r="A641" s="572">
        <f t="shared" si="15"/>
        <v>59</v>
      </c>
      <c r="B641" s="549" t="s">
        <v>7</v>
      </c>
      <c r="C641" s="565">
        <v>44187</v>
      </c>
      <c r="D641" s="297" t="s">
        <v>1437</v>
      </c>
      <c r="E641" s="431" t="s">
        <v>1438</v>
      </c>
      <c r="F641" s="431" t="s">
        <v>1439</v>
      </c>
    </row>
    <row r="642" spans="1:6" ht="15.75" customHeight="1">
      <c r="A642" s="572">
        <f t="shared" si="15"/>
        <v>60</v>
      </c>
      <c r="B642" s="549" t="s">
        <v>7</v>
      </c>
      <c r="C642" s="551">
        <v>43861</v>
      </c>
      <c r="D642" s="546" t="s">
        <v>1600</v>
      </c>
      <c r="E642" s="547" t="s">
        <v>1601</v>
      </c>
      <c r="F642" s="547" t="s">
        <v>10045</v>
      </c>
    </row>
    <row r="643" spans="1:6" ht="15.75" customHeight="1">
      <c r="A643" s="572">
        <f t="shared" si="15"/>
        <v>61</v>
      </c>
      <c r="B643" s="549" t="s">
        <v>7</v>
      </c>
      <c r="C643" s="551">
        <v>44055</v>
      </c>
      <c r="D643" s="546" t="s">
        <v>1603</v>
      </c>
      <c r="E643" s="547" t="s">
        <v>1239</v>
      </c>
      <c r="F643" s="547" t="s">
        <v>1604</v>
      </c>
    </row>
    <row r="644" spans="1:6" ht="15.75" customHeight="1">
      <c r="A644" s="572">
        <f t="shared" si="15"/>
        <v>62</v>
      </c>
      <c r="B644" s="549" t="s">
        <v>7</v>
      </c>
      <c r="C644" s="551">
        <v>44069</v>
      </c>
      <c r="D644" s="546" t="s">
        <v>1606</v>
      </c>
      <c r="E644" s="547" t="s">
        <v>1239</v>
      </c>
      <c r="F644" s="547" t="s">
        <v>1583</v>
      </c>
    </row>
    <row r="645" spans="1:6" ht="15.75" customHeight="1">
      <c r="A645" s="572">
        <f t="shared" si="15"/>
        <v>63</v>
      </c>
      <c r="B645" s="549" t="s">
        <v>7</v>
      </c>
      <c r="C645" s="632">
        <v>44054</v>
      </c>
      <c r="D645" s="546" t="s">
        <v>10046</v>
      </c>
      <c r="E645" s="595" t="s">
        <v>10047</v>
      </c>
      <c r="F645" s="570" t="s">
        <v>10048</v>
      </c>
    </row>
    <row r="646" spans="1:6" ht="15.75" customHeight="1">
      <c r="A646" s="572">
        <f t="shared" si="15"/>
        <v>64</v>
      </c>
      <c r="B646" s="549" t="s">
        <v>7</v>
      </c>
      <c r="C646" s="604">
        <v>43878</v>
      </c>
      <c r="D646" s="546" t="s">
        <v>1680</v>
      </c>
      <c r="E646" s="547" t="s">
        <v>701</v>
      </c>
      <c r="F646" s="547" t="s">
        <v>1681</v>
      </c>
    </row>
    <row r="647" spans="1:6" ht="15.75" customHeight="1">
      <c r="A647" s="572">
        <f t="shared" si="15"/>
        <v>65</v>
      </c>
      <c r="B647" s="549" t="s">
        <v>7</v>
      </c>
      <c r="C647" s="551">
        <v>43872</v>
      </c>
      <c r="D647" s="546" t="s">
        <v>10049</v>
      </c>
      <c r="E647" s="547" t="s">
        <v>10050</v>
      </c>
      <c r="F647" s="547" t="s">
        <v>10051</v>
      </c>
    </row>
    <row r="648" spans="1:6" ht="15.75" customHeight="1">
      <c r="A648" s="572">
        <f t="shared" si="15"/>
        <v>66</v>
      </c>
      <c r="B648" s="549" t="s">
        <v>7</v>
      </c>
      <c r="C648" s="551">
        <v>44174</v>
      </c>
      <c r="D648" s="546" t="s">
        <v>1683</v>
      </c>
      <c r="E648" s="547" t="s">
        <v>1684</v>
      </c>
      <c r="F648" s="547" t="s">
        <v>1685</v>
      </c>
    </row>
    <row r="649" spans="1:6" ht="15.75" customHeight="1">
      <c r="A649" s="572">
        <f t="shared" si="15"/>
        <v>67</v>
      </c>
      <c r="B649" s="549" t="s">
        <v>7</v>
      </c>
      <c r="C649" s="588">
        <v>43905</v>
      </c>
      <c r="D649" s="297" t="s">
        <v>1807</v>
      </c>
      <c r="E649" s="431" t="s">
        <v>1808</v>
      </c>
      <c r="F649" s="431" t="s">
        <v>1809</v>
      </c>
    </row>
    <row r="650" spans="1:6" ht="15.75" customHeight="1">
      <c r="A650" s="572">
        <f t="shared" si="15"/>
        <v>68</v>
      </c>
      <c r="B650" s="549" t="s">
        <v>7</v>
      </c>
      <c r="C650" s="588">
        <v>44092</v>
      </c>
      <c r="D650" s="297" t="s">
        <v>1810</v>
      </c>
      <c r="E650" s="431" t="s">
        <v>1811</v>
      </c>
      <c r="F650" s="431" t="s">
        <v>1812</v>
      </c>
    </row>
    <row r="651" spans="1:6" ht="15.75" customHeight="1">
      <c r="A651" s="572">
        <f t="shared" si="15"/>
        <v>69</v>
      </c>
      <c r="B651" s="549" t="s">
        <v>7</v>
      </c>
      <c r="C651" s="605">
        <v>44126</v>
      </c>
      <c r="D651" s="297" t="s">
        <v>1814</v>
      </c>
      <c r="E651" s="431" t="s">
        <v>1815</v>
      </c>
      <c r="F651" s="431" t="s">
        <v>1812</v>
      </c>
    </row>
    <row r="652" spans="1:6" ht="15.75" customHeight="1">
      <c r="A652" s="572">
        <f t="shared" si="15"/>
        <v>70</v>
      </c>
      <c r="B652" s="549" t="s">
        <v>7</v>
      </c>
      <c r="C652" s="588">
        <v>43853</v>
      </c>
      <c r="D652" s="297" t="s">
        <v>1817</v>
      </c>
      <c r="E652" s="431" t="s">
        <v>1818</v>
      </c>
      <c r="F652" s="431" t="s">
        <v>1819</v>
      </c>
    </row>
    <row r="653" spans="1:6" ht="15.75" customHeight="1">
      <c r="A653" s="572">
        <f t="shared" si="15"/>
        <v>71</v>
      </c>
      <c r="B653" s="549" t="s">
        <v>7</v>
      </c>
      <c r="C653" s="588">
        <v>43853</v>
      </c>
      <c r="D653" s="297" t="s">
        <v>1821</v>
      </c>
      <c r="E653" s="431" t="s">
        <v>1822</v>
      </c>
      <c r="F653" s="431" t="s">
        <v>1819</v>
      </c>
    </row>
    <row r="654" spans="1:6" ht="15.75" customHeight="1">
      <c r="A654" s="572">
        <f t="shared" si="15"/>
        <v>72</v>
      </c>
      <c r="B654" s="549" t="s">
        <v>7</v>
      </c>
      <c r="C654" s="588">
        <v>43861</v>
      </c>
      <c r="D654" s="297" t="s">
        <v>1824</v>
      </c>
      <c r="E654" s="431" t="s">
        <v>1825</v>
      </c>
      <c r="F654" s="431" t="s">
        <v>1826</v>
      </c>
    </row>
    <row r="655" spans="1:6" ht="15.75" customHeight="1">
      <c r="A655" s="572">
        <f t="shared" si="15"/>
        <v>73</v>
      </c>
      <c r="B655" s="549" t="s">
        <v>7</v>
      </c>
      <c r="C655" s="551">
        <v>44104</v>
      </c>
      <c r="D655" s="552" t="s">
        <v>9365</v>
      </c>
      <c r="E655" s="547" t="s">
        <v>9366</v>
      </c>
      <c r="F655" s="547" t="s">
        <v>9367</v>
      </c>
    </row>
    <row r="656" spans="1:6" ht="15.75" customHeight="1">
      <c r="A656" s="572">
        <f t="shared" si="15"/>
        <v>74</v>
      </c>
      <c r="B656" s="549" t="s">
        <v>7</v>
      </c>
      <c r="C656" s="551">
        <v>44104</v>
      </c>
      <c r="D656" s="552" t="s">
        <v>9365</v>
      </c>
      <c r="E656" s="547" t="s">
        <v>9369</v>
      </c>
      <c r="F656" s="547" t="s">
        <v>9370</v>
      </c>
    </row>
    <row r="657" spans="1:6" ht="15.75" customHeight="1">
      <c r="A657" s="572">
        <f t="shared" si="15"/>
        <v>75</v>
      </c>
      <c r="B657" s="549" t="s">
        <v>7</v>
      </c>
      <c r="C657" s="551">
        <v>44104</v>
      </c>
      <c r="D657" s="552" t="s">
        <v>9365</v>
      </c>
      <c r="E657" s="547" t="s">
        <v>10052</v>
      </c>
      <c r="F657" s="547" t="s">
        <v>10053</v>
      </c>
    </row>
    <row r="658" spans="1:6" ht="15.75" customHeight="1">
      <c r="A658" s="572">
        <f t="shared" si="15"/>
        <v>76</v>
      </c>
      <c r="B658" s="549" t="s">
        <v>7</v>
      </c>
      <c r="C658" s="551">
        <v>44104</v>
      </c>
      <c r="D658" s="552" t="s">
        <v>9365</v>
      </c>
      <c r="E658" s="547" t="s">
        <v>10054</v>
      </c>
      <c r="F658" s="547" t="s">
        <v>10055</v>
      </c>
    </row>
    <row r="659" spans="1:6" ht="15.75" customHeight="1">
      <c r="A659" s="572">
        <f t="shared" si="15"/>
        <v>77</v>
      </c>
      <c r="B659" s="549" t="s">
        <v>7</v>
      </c>
      <c r="C659" s="551">
        <v>44098</v>
      </c>
      <c r="D659" s="552" t="s">
        <v>9371</v>
      </c>
      <c r="E659" s="547" t="s">
        <v>1866</v>
      </c>
      <c r="F659" s="547" t="s">
        <v>1867</v>
      </c>
    </row>
    <row r="660" spans="1:6" ht="15.75" customHeight="1">
      <c r="A660" s="572">
        <f t="shared" si="15"/>
        <v>78</v>
      </c>
      <c r="B660" s="549" t="s">
        <v>7</v>
      </c>
      <c r="C660" s="551">
        <v>44098</v>
      </c>
      <c r="D660" s="552" t="s">
        <v>1865</v>
      </c>
      <c r="E660" s="547" t="s">
        <v>1866</v>
      </c>
      <c r="F660" s="547" t="s">
        <v>1867</v>
      </c>
    </row>
    <row r="661" spans="1:6" ht="15.75" customHeight="1">
      <c r="A661" s="572">
        <f t="shared" si="15"/>
        <v>79</v>
      </c>
      <c r="B661" s="549" t="s">
        <v>7</v>
      </c>
      <c r="C661" s="551">
        <v>44084</v>
      </c>
      <c r="D661" s="552" t="s">
        <v>1870</v>
      </c>
      <c r="E661" s="547" t="s">
        <v>1871</v>
      </c>
      <c r="F661" s="547" t="s">
        <v>1872</v>
      </c>
    </row>
    <row r="662" spans="1:6" ht="15.75" customHeight="1">
      <c r="A662" s="572">
        <f t="shared" si="15"/>
        <v>80</v>
      </c>
      <c r="B662" s="360" t="s">
        <v>7</v>
      </c>
      <c r="C662" s="551">
        <v>43837</v>
      </c>
      <c r="D662" s="552" t="s">
        <v>10056</v>
      </c>
      <c r="E662" s="547" t="s">
        <v>10057</v>
      </c>
      <c r="F662" s="547" t="s">
        <v>10058</v>
      </c>
    </row>
    <row r="663" spans="1:6" ht="15.75" customHeight="1">
      <c r="A663" s="572">
        <f t="shared" si="15"/>
        <v>81</v>
      </c>
      <c r="B663" s="360" t="s">
        <v>7</v>
      </c>
      <c r="C663" s="551">
        <v>43832</v>
      </c>
      <c r="D663" s="552" t="s">
        <v>10059</v>
      </c>
      <c r="E663" s="547" t="s">
        <v>10060</v>
      </c>
      <c r="F663" s="547" t="s">
        <v>10061</v>
      </c>
    </row>
    <row r="664" spans="1:6" ht="15.75" customHeight="1">
      <c r="A664" s="572">
        <f t="shared" si="15"/>
        <v>82</v>
      </c>
      <c r="B664" s="360" t="s">
        <v>7</v>
      </c>
      <c r="C664" s="565">
        <v>44181</v>
      </c>
      <c r="D664" s="546" t="s">
        <v>1687</v>
      </c>
      <c r="E664" s="547" t="s">
        <v>10062</v>
      </c>
      <c r="F664" s="547" t="s">
        <v>10063</v>
      </c>
    </row>
    <row r="665" spans="1:6" ht="15.75" customHeight="1">
      <c r="A665" s="572">
        <f t="shared" si="15"/>
        <v>83</v>
      </c>
      <c r="B665" s="360" t="s">
        <v>7</v>
      </c>
      <c r="C665" s="596">
        <v>43844</v>
      </c>
      <c r="D665" s="546" t="s">
        <v>1957</v>
      </c>
      <c r="E665" s="547" t="s">
        <v>9373</v>
      </c>
      <c r="F665" s="547" t="s">
        <v>9374</v>
      </c>
    </row>
    <row r="666" spans="1:6" ht="15.75" customHeight="1">
      <c r="A666" s="572">
        <f t="shared" si="15"/>
        <v>84</v>
      </c>
      <c r="B666" s="360" t="s">
        <v>7</v>
      </c>
      <c r="C666" s="596">
        <v>43885</v>
      </c>
      <c r="D666" s="546" t="s">
        <v>1992</v>
      </c>
      <c r="E666" s="547" t="s">
        <v>2000</v>
      </c>
      <c r="F666" s="547" t="s">
        <v>2001</v>
      </c>
    </row>
    <row r="667" spans="1:6" ht="25.5">
      <c r="A667" s="572">
        <f t="shared" si="15"/>
        <v>85</v>
      </c>
      <c r="B667" s="544" t="s">
        <v>8</v>
      </c>
      <c r="C667" s="545">
        <v>44117</v>
      </c>
      <c r="D667" s="552" t="s">
        <v>10064</v>
      </c>
      <c r="E667" s="547" t="s">
        <v>10065</v>
      </c>
      <c r="F667" s="547" t="s">
        <v>10066</v>
      </c>
    </row>
    <row r="668" spans="1:6" ht="38.25">
      <c r="A668" s="572">
        <f t="shared" si="15"/>
        <v>86</v>
      </c>
      <c r="B668" s="426" t="s">
        <v>10</v>
      </c>
      <c r="C668" s="597">
        <v>43888</v>
      </c>
      <c r="D668" s="297" t="s">
        <v>2295</v>
      </c>
      <c r="E668" s="431" t="s">
        <v>2296</v>
      </c>
      <c r="F668" s="431" t="s">
        <v>2297</v>
      </c>
    </row>
    <row r="669" spans="1:6" ht="25.5">
      <c r="A669" s="572">
        <f t="shared" si="15"/>
        <v>87</v>
      </c>
      <c r="B669" s="426" t="s">
        <v>10</v>
      </c>
      <c r="C669" s="935">
        <v>43979</v>
      </c>
      <c r="D669" s="937" t="s">
        <v>2299</v>
      </c>
      <c r="E669" s="431" t="s">
        <v>2300</v>
      </c>
      <c r="F669" s="431" t="s">
        <v>2301</v>
      </c>
    </row>
    <row r="670" spans="1:6" ht="25.5">
      <c r="A670" s="572">
        <f t="shared" si="15"/>
        <v>88</v>
      </c>
      <c r="B670" s="426" t="s">
        <v>10</v>
      </c>
      <c r="C670" s="949"/>
      <c r="D670" s="949"/>
      <c r="E670" s="431" t="s">
        <v>2303</v>
      </c>
      <c r="F670" s="431" t="s">
        <v>2304</v>
      </c>
    </row>
    <row r="671" spans="1:6" ht="25.5">
      <c r="A671" s="572">
        <f t="shared" si="15"/>
        <v>89</v>
      </c>
      <c r="B671" s="426" t="s">
        <v>10</v>
      </c>
      <c r="C671" s="597">
        <v>44039</v>
      </c>
      <c r="D671" s="297" t="s">
        <v>2305</v>
      </c>
      <c r="E671" s="431" t="s">
        <v>2306</v>
      </c>
      <c r="F671" s="431" t="s">
        <v>2307</v>
      </c>
    </row>
    <row r="672" spans="1:6" ht="25.5">
      <c r="A672" s="572">
        <f t="shared" si="15"/>
        <v>90</v>
      </c>
      <c r="B672" s="426" t="s">
        <v>10</v>
      </c>
      <c r="C672" s="597">
        <v>44022</v>
      </c>
      <c r="D672" s="297" t="s">
        <v>2309</v>
      </c>
      <c r="E672" s="431" t="s">
        <v>2310</v>
      </c>
      <c r="F672" s="431" t="s">
        <v>2311</v>
      </c>
    </row>
    <row r="673" spans="1:6" ht="25.5">
      <c r="A673" s="572">
        <f t="shared" si="15"/>
        <v>91</v>
      </c>
      <c r="B673" s="426" t="s">
        <v>10</v>
      </c>
      <c r="C673" s="597">
        <v>44154</v>
      </c>
      <c r="D673" s="297" t="s">
        <v>2314</v>
      </c>
      <c r="E673" s="431" t="s">
        <v>2315</v>
      </c>
      <c r="F673" s="431" t="s">
        <v>2316</v>
      </c>
    </row>
    <row r="674" spans="1:6" ht="25.5">
      <c r="A674" s="572">
        <f t="shared" si="15"/>
        <v>92</v>
      </c>
      <c r="B674" s="568" t="s">
        <v>12</v>
      </c>
      <c r="C674" s="624">
        <v>44033</v>
      </c>
      <c r="D674" s="427" t="s">
        <v>10067</v>
      </c>
      <c r="E674" s="431" t="s">
        <v>10068</v>
      </c>
      <c r="F674" s="431" t="s">
        <v>10069</v>
      </c>
    </row>
    <row r="675" spans="1:6" ht="52.5" customHeight="1">
      <c r="A675" s="572">
        <f t="shared" si="15"/>
        <v>93</v>
      </c>
      <c r="B675" s="568" t="s">
        <v>12</v>
      </c>
      <c r="C675" s="633">
        <v>44047</v>
      </c>
      <c r="D675" s="546" t="s">
        <v>10070</v>
      </c>
      <c r="E675" s="547" t="s">
        <v>10071</v>
      </c>
      <c r="F675" s="547" t="s">
        <v>10072</v>
      </c>
    </row>
    <row r="676" spans="1:6" ht="19.5" customHeight="1">
      <c r="A676" s="572">
        <f t="shared" si="15"/>
        <v>94</v>
      </c>
      <c r="B676" s="426" t="s">
        <v>13</v>
      </c>
      <c r="C676" s="597">
        <v>43966</v>
      </c>
      <c r="D676" s="297" t="s">
        <v>8594</v>
      </c>
      <c r="E676" s="431" t="s">
        <v>8595</v>
      </c>
      <c r="F676" s="431" t="s">
        <v>8595</v>
      </c>
    </row>
    <row r="677" spans="1:6" ht="30.75" customHeight="1">
      <c r="A677" s="572">
        <f t="shared" si="15"/>
        <v>95</v>
      </c>
      <c r="B677" s="426" t="s">
        <v>13</v>
      </c>
      <c r="C677" s="597">
        <v>43871</v>
      </c>
      <c r="D677" s="297" t="s">
        <v>8597</v>
      </c>
      <c r="E677" s="431" t="s">
        <v>8598</v>
      </c>
      <c r="F677" s="431" t="s">
        <v>8599</v>
      </c>
    </row>
    <row r="678" spans="1:6" ht="38.25" customHeight="1">
      <c r="A678" s="572">
        <f t="shared" si="15"/>
        <v>96</v>
      </c>
      <c r="B678" s="426" t="s">
        <v>13</v>
      </c>
      <c r="C678" s="597">
        <v>43853</v>
      </c>
      <c r="D678" s="297" t="s">
        <v>8601</v>
      </c>
      <c r="E678" s="431" t="s">
        <v>8602</v>
      </c>
      <c r="F678" s="431" t="s">
        <v>8603</v>
      </c>
    </row>
    <row r="679" spans="1:6" ht="15.75" customHeight="1">
      <c r="A679" s="572">
        <f t="shared" si="15"/>
        <v>97</v>
      </c>
      <c r="B679" s="360" t="s">
        <v>13</v>
      </c>
      <c r="C679" s="612">
        <v>44032</v>
      </c>
      <c r="D679" s="357" t="s">
        <v>8605</v>
      </c>
      <c r="E679" s="359" t="s">
        <v>8606</v>
      </c>
      <c r="F679" s="359" t="s">
        <v>8607</v>
      </c>
    </row>
    <row r="680" spans="1:6" ht="21.75" customHeight="1">
      <c r="A680" s="572">
        <f t="shared" si="15"/>
        <v>98</v>
      </c>
      <c r="B680" s="549" t="s">
        <v>14</v>
      </c>
      <c r="C680" s="363" t="s">
        <v>10073</v>
      </c>
      <c r="D680" s="590" t="s">
        <v>10074</v>
      </c>
      <c r="E680" s="590" t="s">
        <v>10075</v>
      </c>
      <c r="F680" s="590" t="s">
        <v>8822</v>
      </c>
    </row>
    <row r="681" spans="1:6" ht="12.75">
      <c r="A681" s="22"/>
      <c r="B681" s="22"/>
      <c r="C681" s="634"/>
    </row>
    <row r="682" spans="1:6" ht="12.75">
      <c r="A682" s="22"/>
      <c r="B682" s="22"/>
      <c r="C682" s="634"/>
    </row>
    <row r="683" spans="1:6" ht="21.75" customHeight="1">
      <c r="A683" s="556"/>
      <c r="B683" s="556"/>
      <c r="C683" s="557"/>
      <c r="D683" s="557"/>
      <c r="E683" s="564"/>
      <c r="F683" s="564"/>
    </row>
    <row r="684" spans="1:6" ht="12.75">
      <c r="A684" s="538" t="s">
        <v>184</v>
      </c>
      <c r="B684" s="539"/>
      <c r="C684" s="574"/>
      <c r="D684" s="541"/>
      <c r="E684" s="542"/>
      <c r="F684" s="542"/>
    </row>
    <row r="685" spans="1:6" ht="25.5">
      <c r="A685" s="572" t="s">
        <v>362</v>
      </c>
      <c r="B685" s="573" t="s">
        <v>2</v>
      </c>
      <c r="C685" s="588">
        <v>44320</v>
      </c>
      <c r="D685" s="297" t="s">
        <v>1734</v>
      </c>
      <c r="E685" s="431" t="s">
        <v>10076</v>
      </c>
      <c r="F685" s="431" t="s">
        <v>10077</v>
      </c>
    </row>
    <row r="686" spans="1:6" ht="12.75">
      <c r="A686" s="572">
        <f t="shared" ref="A686:A822" si="16">A685+1</f>
        <v>2</v>
      </c>
      <c r="B686" s="573" t="s">
        <v>2</v>
      </c>
      <c r="C686" s="588">
        <v>44321</v>
      </c>
      <c r="D686" s="297" t="s">
        <v>10078</v>
      </c>
      <c r="E686" s="431" t="s">
        <v>10079</v>
      </c>
      <c r="F686" s="431" t="s">
        <v>170</v>
      </c>
    </row>
    <row r="687" spans="1:6" ht="12.75">
      <c r="A687" s="572">
        <f t="shared" si="16"/>
        <v>3</v>
      </c>
      <c r="B687" s="573" t="s">
        <v>2</v>
      </c>
      <c r="C687" s="588">
        <v>44379</v>
      </c>
      <c r="D687" s="297" t="s">
        <v>295</v>
      </c>
      <c r="E687" s="431" t="s">
        <v>296</v>
      </c>
      <c r="F687" s="431" t="s">
        <v>297</v>
      </c>
    </row>
    <row r="688" spans="1:6" ht="25.5">
      <c r="A688" s="572">
        <f t="shared" si="16"/>
        <v>4</v>
      </c>
      <c r="B688" s="573" t="s">
        <v>2</v>
      </c>
      <c r="C688" s="588">
        <v>44445</v>
      </c>
      <c r="D688" s="297" t="s">
        <v>179</v>
      </c>
      <c r="E688" s="431" t="s">
        <v>180</v>
      </c>
      <c r="F688" s="431" t="s">
        <v>166</v>
      </c>
    </row>
    <row r="689" spans="1:6" ht="12.75">
      <c r="A689" s="572">
        <f t="shared" si="16"/>
        <v>5</v>
      </c>
      <c r="B689" s="573" t="s">
        <v>2</v>
      </c>
      <c r="C689" s="627">
        <v>44495</v>
      </c>
      <c r="D689" s="297" t="s">
        <v>10080</v>
      </c>
      <c r="E689" s="431" t="s">
        <v>10081</v>
      </c>
      <c r="F689" s="431" t="s">
        <v>124</v>
      </c>
    </row>
    <row r="690" spans="1:6" ht="25.5">
      <c r="A690" s="572">
        <f t="shared" si="16"/>
        <v>6</v>
      </c>
      <c r="B690" s="573" t="s">
        <v>2</v>
      </c>
      <c r="C690" s="605">
        <v>44510</v>
      </c>
      <c r="D690" s="297" t="s">
        <v>10082</v>
      </c>
      <c r="E690" s="431" t="s">
        <v>10083</v>
      </c>
      <c r="F690" s="431" t="s">
        <v>10084</v>
      </c>
    </row>
    <row r="691" spans="1:6" ht="12.75">
      <c r="A691" s="572">
        <f t="shared" si="16"/>
        <v>7</v>
      </c>
      <c r="B691" s="573" t="s">
        <v>2</v>
      </c>
      <c r="C691" s="605">
        <v>44511</v>
      </c>
      <c r="D691" s="297" t="s">
        <v>10085</v>
      </c>
      <c r="E691" s="431" t="s">
        <v>10086</v>
      </c>
      <c r="F691" s="431" t="s">
        <v>188</v>
      </c>
    </row>
    <row r="692" spans="1:6" ht="12.75">
      <c r="A692" s="572">
        <f t="shared" si="16"/>
        <v>8</v>
      </c>
      <c r="B692" s="573" t="s">
        <v>2</v>
      </c>
      <c r="C692" s="588">
        <v>44531</v>
      </c>
      <c r="D692" s="297" t="s">
        <v>10087</v>
      </c>
      <c r="E692" s="431" t="s">
        <v>10088</v>
      </c>
      <c r="F692" s="431" t="s">
        <v>10089</v>
      </c>
    </row>
    <row r="693" spans="1:6" ht="12.75">
      <c r="A693" s="572">
        <f t="shared" si="16"/>
        <v>9</v>
      </c>
      <c r="B693" s="573" t="s">
        <v>2</v>
      </c>
      <c r="C693" s="427">
        <v>2021</v>
      </c>
      <c r="D693" s="297" t="s">
        <v>185</v>
      </c>
      <c r="E693" s="431" t="s">
        <v>186</v>
      </c>
      <c r="F693" s="431" t="s">
        <v>188</v>
      </c>
    </row>
    <row r="694" spans="1:6" ht="12.75">
      <c r="A694" s="572">
        <f t="shared" si="16"/>
        <v>10</v>
      </c>
      <c r="B694" s="573" t="s">
        <v>2</v>
      </c>
      <c r="C694" s="427">
        <v>2021</v>
      </c>
      <c r="D694" s="297" t="s">
        <v>185</v>
      </c>
      <c r="E694" s="431" t="s">
        <v>192</v>
      </c>
      <c r="F694" s="431" t="s">
        <v>149</v>
      </c>
    </row>
    <row r="695" spans="1:6" ht="15.75" customHeight="1">
      <c r="A695" s="572">
        <f t="shared" si="16"/>
        <v>11</v>
      </c>
      <c r="B695" s="608">
        <v>1</v>
      </c>
      <c r="C695" s="609">
        <v>2021</v>
      </c>
      <c r="D695" s="610" t="s">
        <v>581</v>
      </c>
      <c r="E695" s="611" t="s">
        <v>582</v>
      </c>
      <c r="F695" s="611" t="s">
        <v>583</v>
      </c>
    </row>
    <row r="696" spans="1:6" ht="15.75" customHeight="1">
      <c r="A696" s="572">
        <f t="shared" si="16"/>
        <v>12</v>
      </c>
      <c r="B696" s="544">
        <v>2</v>
      </c>
      <c r="C696" s="545">
        <v>44258</v>
      </c>
      <c r="D696" s="546" t="s">
        <v>691</v>
      </c>
      <c r="E696" s="547" t="s">
        <v>692</v>
      </c>
      <c r="F696" s="547" t="s">
        <v>661</v>
      </c>
    </row>
    <row r="697" spans="1:6" ht="15.75" customHeight="1">
      <c r="A697" s="572">
        <f t="shared" si="16"/>
        <v>13</v>
      </c>
      <c r="B697" s="544">
        <v>2</v>
      </c>
      <c r="C697" s="545">
        <v>44511</v>
      </c>
      <c r="D697" s="546" t="s">
        <v>694</v>
      </c>
      <c r="E697" s="547" t="s">
        <v>695</v>
      </c>
      <c r="F697" s="547" t="s">
        <v>696</v>
      </c>
    </row>
    <row r="698" spans="1:6" ht="15.75" customHeight="1">
      <c r="A698" s="572">
        <f t="shared" si="16"/>
        <v>14</v>
      </c>
      <c r="B698" s="544">
        <v>2</v>
      </c>
      <c r="C698" s="545">
        <v>44389</v>
      </c>
      <c r="D698" s="546" t="s">
        <v>10090</v>
      </c>
      <c r="E698" s="547" t="s">
        <v>10091</v>
      </c>
      <c r="F698" s="547" t="s">
        <v>677</v>
      </c>
    </row>
    <row r="699" spans="1:6" ht="15.75" customHeight="1">
      <c r="A699" s="572">
        <f t="shared" si="16"/>
        <v>15</v>
      </c>
      <c r="B699" s="544">
        <v>2</v>
      </c>
      <c r="C699" s="545">
        <v>44214</v>
      </c>
      <c r="D699" s="546" t="s">
        <v>10092</v>
      </c>
      <c r="E699" s="547" t="s">
        <v>10093</v>
      </c>
      <c r="F699" s="547" t="s">
        <v>10094</v>
      </c>
    </row>
    <row r="700" spans="1:6" ht="15.75" customHeight="1">
      <c r="A700" s="572">
        <f t="shared" si="16"/>
        <v>16</v>
      </c>
      <c r="B700" s="544">
        <v>2</v>
      </c>
      <c r="C700" s="545">
        <v>44400</v>
      </c>
      <c r="D700" s="546" t="s">
        <v>759</v>
      </c>
      <c r="E700" s="547" t="s">
        <v>10095</v>
      </c>
      <c r="F700" s="547" t="s">
        <v>10016</v>
      </c>
    </row>
    <row r="701" spans="1:6" ht="15.75" customHeight="1">
      <c r="A701" s="572">
        <f t="shared" si="16"/>
        <v>17</v>
      </c>
      <c r="B701" s="544">
        <v>2</v>
      </c>
      <c r="C701" s="545">
        <v>44400</v>
      </c>
      <c r="D701" s="546" t="s">
        <v>759</v>
      </c>
      <c r="E701" s="547" t="s">
        <v>10096</v>
      </c>
      <c r="F701" s="547" t="s">
        <v>10016</v>
      </c>
    </row>
    <row r="702" spans="1:6" ht="15.75" customHeight="1">
      <c r="A702" s="572">
        <f t="shared" si="16"/>
        <v>18</v>
      </c>
      <c r="B702" s="544">
        <v>2</v>
      </c>
      <c r="C702" s="545">
        <v>44453</v>
      </c>
      <c r="D702" s="546" t="s">
        <v>10097</v>
      </c>
      <c r="E702" s="547" t="s">
        <v>10098</v>
      </c>
      <c r="F702" s="547" t="s">
        <v>10099</v>
      </c>
    </row>
    <row r="703" spans="1:6" ht="15.75" customHeight="1">
      <c r="A703" s="572">
        <f t="shared" si="16"/>
        <v>19</v>
      </c>
      <c r="B703" s="544">
        <v>2</v>
      </c>
      <c r="C703" s="545">
        <v>44453</v>
      </c>
      <c r="D703" s="546" t="s">
        <v>10097</v>
      </c>
      <c r="E703" s="547" t="s">
        <v>10098</v>
      </c>
      <c r="F703" s="547" t="s">
        <v>10099</v>
      </c>
    </row>
    <row r="704" spans="1:6" ht="15.75" customHeight="1">
      <c r="A704" s="572">
        <f t="shared" si="16"/>
        <v>20</v>
      </c>
      <c r="B704" s="544">
        <v>2</v>
      </c>
      <c r="C704" s="545">
        <v>44445</v>
      </c>
      <c r="D704" s="546" t="s">
        <v>10100</v>
      </c>
      <c r="E704" s="547" t="s">
        <v>10101</v>
      </c>
      <c r="F704" s="547" t="s">
        <v>10102</v>
      </c>
    </row>
    <row r="705" spans="1:6" ht="15.75" customHeight="1">
      <c r="A705" s="572">
        <f t="shared" si="16"/>
        <v>21</v>
      </c>
      <c r="B705" s="544">
        <v>2</v>
      </c>
      <c r="C705" s="545">
        <v>44480</v>
      </c>
      <c r="D705" s="546" t="s">
        <v>2264</v>
      </c>
      <c r="E705" s="547" t="s">
        <v>10103</v>
      </c>
      <c r="F705" s="547" t="s">
        <v>10104</v>
      </c>
    </row>
    <row r="706" spans="1:6" ht="18.75" customHeight="1">
      <c r="A706" s="572">
        <f t="shared" si="16"/>
        <v>22</v>
      </c>
      <c r="B706" s="549">
        <v>3</v>
      </c>
      <c r="C706" s="576">
        <v>2021</v>
      </c>
      <c r="D706" s="425" t="s">
        <v>891</v>
      </c>
      <c r="E706" s="558" t="s">
        <v>892</v>
      </c>
      <c r="F706" s="558" t="s">
        <v>893</v>
      </c>
    </row>
    <row r="707" spans="1:6" ht="19.5" customHeight="1">
      <c r="A707" s="572">
        <f t="shared" si="16"/>
        <v>23</v>
      </c>
      <c r="B707" s="549">
        <v>3</v>
      </c>
      <c r="C707" s="576">
        <v>2021</v>
      </c>
      <c r="D707" s="425" t="s">
        <v>895</v>
      </c>
      <c r="E707" s="558" t="s">
        <v>896</v>
      </c>
      <c r="F707" s="558" t="s">
        <v>897</v>
      </c>
    </row>
    <row r="708" spans="1:6" ht="29.25" customHeight="1">
      <c r="A708" s="572">
        <f t="shared" si="16"/>
        <v>24</v>
      </c>
      <c r="B708" s="549">
        <v>3</v>
      </c>
      <c r="C708" s="576">
        <v>2021</v>
      </c>
      <c r="D708" s="425" t="s">
        <v>899</v>
      </c>
      <c r="E708" s="558" t="s">
        <v>900</v>
      </c>
      <c r="F708" s="558" t="s">
        <v>901</v>
      </c>
    </row>
    <row r="709" spans="1:6" ht="28.5" customHeight="1">
      <c r="A709" s="572">
        <f t="shared" si="16"/>
        <v>25</v>
      </c>
      <c r="B709" s="549">
        <v>3</v>
      </c>
      <c r="C709" s="576">
        <v>2021</v>
      </c>
      <c r="D709" s="425" t="s">
        <v>902</v>
      </c>
      <c r="E709" s="558" t="s">
        <v>903</v>
      </c>
      <c r="F709" s="558" t="s">
        <v>904</v>
      </c>
    </row>
    <row r="710" spans="1:6" ht="21.75" customHeight="1">
      <c r="A710" s="572">
        <f t="shared" si="16"/>
        <v>26</v>
      </c>
      <c r="B710" s="549">
        <v>3</v>
      </c>
      <c r="C710" s="576">
        <v>2021</v>
      </c>
      <c r="D710" s="425" t="s">
        <v>907</v>
      </c>
      <c r="E710" s="558" t="s">
        <v>908</v>
      </c>
      <c r="F710" s="558" t="s">
        <v>909</v>
      </c>
    </row>
    <row r="711" spans="1:6" ht="21.75" customHeight="1">
      <c r="A711" s="572">
        <f t="shared" si="16"/>
        <v>27</v>
      </c>
      <c r="B711" s="549">
        <v>3</v>
      </c>
      <c r="C711" s="576">
        <v>2021</v>
      </c>
      <c r="D711" s="425" t="s">
        <v>911</v>
      </c>
      <c r="E711" s="558" t="s">
        <v>912</v>
      </c>
      <c r="F711" s="558" t="s">
        <v>909</v>
      </c>
    </row>
    <row r="712" spans="1:6" ht="15.75" customHeight="1">
      <c r="A712" s="572">
        <f t="shared" si="16"/>
        <v>28</v>
      </c>
      <c r="B712" s="549">
        <v>3</v>
      </c>
      <c r="C712" s="576">
        <v>2021</v>
      </c>
      <c r="D712" s="425" t="s">
        <v>914</v>
      </c>
      <c r="E712" s="558" t="s">
        <v>915</v>
      </c>
      <c r="F712" s="558" t="s">
        <v>916</v>
      </c>
    </row>
    <row r="713" spans="1:6" ht="15.75" customHeight="1">
      <c r="A713" s="572">
        <f t="shared" si="16"/>
        <v>29</v>
      </c>
      <c r="B713" s="549">
        <v>3</v>
      </c>
      <c r="C713" s="576">
        <v>2021</v>
      </c>
      <c r="D713" s="425" t="s">
        <v>846</v>
      </c>
      <c r="E713" s="558" t="s">
        <v>918</v>
      </c>
      <c r="F713" s="558" t="s">
        <v>919</v>
      </c>
    </row>
    <row r="714" spans="1:6" ht="15.75" customHeight="1">
      <c r="A714" s="572">
        <f t="shared" si="16"/>
        <v>30</v>
      </c>
      <c r="B714" s="549">
        <v>3</v>
      </c>
      <c r="C714" s="576">
        <v>2021</v>
      </c>
      <c r="D714" s="425" t="s">
        <v>846</v>
      </c>
      <c r="E714" s="558" t="s">
        <v>922</v>
      </c>
      <c r="F714" s="558" t="s">
        <v>923</v>
      </c>
    </row>
    <row r="715" spans="1:6" ht="15.75" customHeight="1">
      <c r="A715" s="572">
        <f t="shared" si="16"/>
        <v>31</v>
      </c>
      <c r="B715" s="549">
        <v>3</v>
      </c>
      <c r="C715" s="576">
        <v>2021</v>
      </c>
      <c r="D715" s="425" t="s">
        <v>925</v>
      </c>
      <c r="E715" s="558" t="s">
        <v>926</v>
      </c>
      <c r="F715" s="558" t="s">
        <v>927</v>
      </c>
    </row>
    <row r="716" spans="1:6" ht="15.75" customHeight="1">
      <c r="A716" s="572">
        <f t="shared" si="16"/>
        <v>32</v>
      </c>
      <c r="B716" s="549">
        <v>3</v>
      </c>
      <c r="C716" s="576">
        <v>2021</v>
      </c>
      <c r="D716" s="425" t="s">
        <v>846</v>
      </c>
      <c r="E716" s="558" t="s">
        <v>929</v>
      </c>
      <c r="F716" s="558" t="s">
        <v>930</v>
      </c>
    </row>
    <row r="717" spans="1:6" ht="15.75" customHeight="1">
      <c r="A717" s="572">
        <f t="shared" si="16"/>
        <v>33</v>
      </c>
      <c r="B717" s="549">
        <v>3</v>
      </c>
      <c r="C717" s="576">
        <v>2021</v>
      </c>
      <c r="D717" s="425" t="s">
        <v>846</v>
      </c>
      <c r="E717" s="558" t="s">
        <v>933</v>
      </c>
      <c r="F717" s="558" t="s">
        <v>934</v>
      </c>
    </row>
    <row r="718" spans="1:6" ht="15.75" customHeight="1">
      <c r="A718" s="572">
        <f t="shared" si="16"/>
        <v>34</v>
      </c>
      <c r="B718" s="549">
        <v>3</v>
      </c>
      <c r="C718" s="576">
        <v>2021</v>
      </c>
      <c r="D718" s="425" t="s">
        <v>935</v>
      </c>
      <c r="E718" s="558" t="s">
        <v>936</v>
      </c>
      <c r="F718" s="558" t="s">
        <v>937</v>
      </c>
    </row>
    <row r="719" spans="1:6" ht="27.75" customHeight="1">
      <c r="A719" s="572">
        <f t="shared" si="16"/>
        <v>35</v>
      </c>
      <c r="B719" s="573" t="s">
        <v>6</v>
      </c>
      <c r="C719" s="427">
        <v>2021</v>
      </c>
      <c r="D719" s="297" t="s">
        <v>1151</v>
      </c>
      <c r="E719" s="431" t="s">
        <v>1152</v>
      </c>
      <c r="F719" s="431" t="s">
        <v>1138</v>
      </c>
    </row>
    <row r="720" spans="1:6" ht="27.75" customHeight="1">
      <c r="A720" s="572">
        <f t="shared" si="16"/>
        <v>36</v>
      </c>
      <c r="B720" s="573" t="s">
        <v>6</v>
      </c>
      <c r="C720" s="427">
        <v>2021</v>
      </c>
      <c r="D720" s="425" t="s">
        <v>10105</v>
      </c>
      <c r="E720" s="558" t="s">
        <v>10106</v>
      </c>
      <c r="F720" s="431" t="s">
        <v>1138</v>
      </c>
    </row>
    <row r="721" spans="1:6" ht="27.75" customHeight="1">
      <c r="A721" s="572">
        <f t="shared" si="16"/>
        <v>37</v>
      </c>
      <c r="B721" s="573" t="s">
        <v>6</v>
      </c>
      <c r="C721" s="427">
        <v>2021</v>
      </c>
      <c r="D721" s="297" t="s">
        <v>10107</v>
      </c>
      <c r="E721" s="431" t="s">
        <v>10108</v>
      </c>
      <c r="F721" s="431" t="s">
        <v>1138</v>
      </c>
    </row>
    <row r="722" spans="1:6" ht="27.75" customHeight="1">
      <c r="A722" s="572">
        <f t="shared" si="16"/>
        <v>38</v>
      </c>
      <c r="B722" s="573" t="s">
        <v>6</v>
      </c>
      <c r="C722" s="427">
        <v>2021</v>
      </c>
      <c r="D722" s="297" t="s">
        <v>10109</v>
      </c>
      <c r="E722" s="431" t="s">
        <v>10110</v>
      </c>
      <c r="F722" s="431" t="s">
        <v>1138</v>
      </c>
    </row>
    <row r="723" spans="1:6" ht="27.75" customHeight="1">
      <c r="A723" s="572">
        <f t="shared" si="16"/>
        <v>39</v>
      </c>
      <c r="B723" s="573" t="s">
        <v>6</v>
      </c>
      <c r="C723" s="427">
        <v>2021</v>
      </c>
      <c r="D723" s="425" t="s">
        <v>10111</v>
      </c>
      <c r="E723" s="558" t="s">
        <v>10112</v>
      </c>
      <c r="F723" s="558" t="s">
        <v>1138</v>
      </c>
    </row>
    <row r="724" spans="1:6" ht="27.75" customHeight="1">
      <c r="A724" s="572">
        <f t="shared" si="16"/>
        <v>40</v>
      </c>
      <c r="B724" s="573" t="s">
        <v>6</v>
      </c>
      <c r="C724" s="427">
        <v>2021</v>
      </c>
      <c r="D724" s="297" t="s">
        <v>1159</v>
      </c>
      <c r="E724" s="431" t="s">
        <v>1160</v>
      </c>
      <c r="F724" s="431" t="s">
        <v>1138</v>
      </c>
    </row>
    <row r="725" spans="1:6" ht="27.75" customHeight="1">
      <c r="A725" s="572">
        <f t="shared" si="16"/>
        <v>41</v>
      </c>
      <c r="B725" s="573" t="s">
        <v>6</v>
      </c>
      <c r="C725" s="427">
        <v>2021</v>
      </c>
      <c r="D725" s="297" t="s">
        <v>1162</v>
      </c>
      <c r="E725" s="431" t="s">
        <v>1163</v>
      </c>
      <c r="F725" s="431" t="s">
        <v>1164</v>
      </c>
    </row>
    <row r="726" spans="1:6" ht="40.5" customHeight="1">
      <c r="A726" s="572">
        <f t="shared" si="16"/>
        <v>42</v>
      </c>
      <c r="B726" s="573" t="s">
        <v>6</v>
      </c>
      <c r="C726" s="427">
        <v>2021</v>
      </c>
      <c r="D726" s="297" t="s">
        <v>10113</v>
      </c>
      <c r="E726" s="558" t="s">
        <v>10114</v>
      </c>
      <c r="F726" s="431" t="s">
        <v>1138</v>
      </c>
    </row>
    <row r="727" spans="1:6" ht="21" customHeight="1">
      <c r="A727" s="572">
        <f t="shared" si="16"/>
        <v>43</v>
      </c>
      <c r="B727" s="573" t="s">
        <v>6</v>
      </c>
      <c r="C727" s="427">
        <v>2021</v>
      </c>
      <c r="D727" s="297" t="s">
        <v>1166</v>
      </c>
      <c r="E727" s="431" t="s">
        <v>1167</v>
      </c>
      <c r="F727" s="431" t="s">
        <v>1138</v>
      </c>
    </row>
    <row r="728" spans="1:6" ht="26.25" customHeight="1">
      <c r="A728" s="572">
        <f t="shared" si="16"/>
        <v>44</v>
      </c>
      <c r="B728" s="573" t="s">
        <v>6</v>
      </c>
      <c r="C728" s="427">
        <v>2021</v>
      </c>
      <c r="D728" s="297" t="s">
        <v>10115</v>
      </c>
      <c r="E728" s="431" t="s">
        <v>1169</v>
      </c>
      <c r="F728" s="431" t="s">
        <v>1138</v>
      </c>
    </row>
    <row r="729" spans="1:6" ht="20.25" customHeight="1">
      <c r="A729" s="572">
        <f t="shared" si="16"/>
        <v>45</v>
      </c>
      <c r="B729" s="573" t="s">
        <v>6</v>
      </c>
      <c r="C729" s="427">
        <v>2021</v>
      </c>
      <c r="D729" s="297" t="s">
        <v>10116</v>
      </c>
      <c r="E729" s="431" t="s">
        <v>10117</v>
      </c>
      <c r="F729" s="431" t="s">
        <v>10118</v>
      </c>
    </row>
    <row r="730" spans="1:6" ht="26.25" customHeight="1">
      <c r="A730" s="572">
        <f t="shared" si="16"/>
        <v>46</v>
      </c>
      <c r="B730" s="573" t="s">
        <v>6</v>
      </c>
      <c r="C730" s="427">
        <v>2021</v>
      </c>
      <c r="D730" s="297" t="s">
        <v>1170</v>
      </c>
      <c r="E730" s="431" t="s">
        <v>1171</v>
      </c>
      <c r="F730" s="431" t="s">
        <v>1138</v>
      </c>
    </row>
    <row r="731" spans="1:6" ht="19.5" customHeight="1">
      <c r="A731" s="572">
        <f t="shared" si="16"/>
        <v>47</v>
      </c>
      <c r="B731" s="573" t="s">
        <v>6</v>
      </c>
      <c r="C731" s="427">
        <v>2021</v>
      </c>
      <c r="D731" s="297" t="s">
        <v>10119</v>
      </c>
      <c r="E731" s="431" t="s">
        <v>10120</v>
      </c>
      <c r="F731" s="431" t="s">
        <v>1138</v>
      </c>
    </row>
    <row r="732" spans="1:6" ht="27.75" customHeight="1">
      <c r="A732" s="572">
        <f t="shared" si="16"/>
        <v>48</v>
      </c>
      <c r="B732" s="573" t="s">
        <v>6</v>
      </c>
      <c r="C732" s="427">
        <v>2021</v>
      </c>
      <c r="D732" s="297" t="s">
        <v>10121</v>
      </c>
      <c r="E732" s="431" t="s">
        <v>10122</v>
      </c>
      <c r="F732" s="431" t="s">
        <v>1138</v>
      </c>
    </row>
    <row r="733" spans="1:6" ht="21" customHeight="1">
      <c r="A733" s="572">
        <f t="shared" si="16"/>
        <v>49</v>
      </c>
      <c r="B733" s="573" t="s">
        <v>6</v>
      </c>
      <c r="C733" s="624">
        <v>44361</v>
      </c>
      <c r="D733" s="297" t="s">
        <v>10123</v>
      </c>
      <c r="E733" s="431" t="s">
        <v>10124</v>
      </c>
      <c r="F733" s="431" t="s">
        <v>1138</v>
      </c>
    </row>
    <row r="734" spans="1:6" ht="27.75" customHeight="1">
      <c r="A734" s="572">
        <f t="shared" si="16"/>
        <v>50</v>
      </c>
      <c r="B734" s="573" t="s">
        <v>6</v>
      </c>
      <c r="C734" s="624">
        <v>44334</v>
      </c>
      <c r="D734" s="297" t="s">
        <v>10125</v>
      </c>
      <c r="E734" s="431" t="s">
        <v>10126</v>
      </c>
      <c r="F734" s="431" t="s">
        <v>10127</v>
      </c>
    </row>
    <row r="735" spans="1:6" ht="19.5" customHeight="1">
      <c r="A735" s="572">
        <f t="shared" si="16"/>
        <v>51</v>
      </c>
      <c r="B735" s="556" t="s">
        <v>6</v>
      </c>
      <c r="C735" s="635">
        <v>44412</v>
      </c>
      <c r="D735" s="425" t="s">
        <v>10128</v>
      </c>
      <c r="E735" s="558" t="s">
        <v>10129</v>
      </c>
      <c r="F735" s="558" t="s">
        <v>1138</v>
      </c>
    </row>
    <row r="736" spans="1:6" ht="27.75" customHeight="1">
      <c r="A736" s="572">
        <f t="shared" si="16"/>
        <v>52</v>
      </c>
      <c r="B736" s="556" t="s">
        <v>6</v>
      </c>
      <c r="C736" s="635">
        <v>44429</v>
      </c>
      <c r="D736" s="425" t="s">
        <v>10130</v>
      </c>
      <c r="E736" s="558" t="s">
        <v>10131</v>
      </c>
      <c r="F736" s="558" t="s">
        <v>1138</v>
      </c>
    </row>
    <row r="737" spans="1:6" ht="27.75" customHeight="1">
      <c r="A737" s="572">
        <f t="shared" si="16"/>
        <v>53</v>
      </c>
      <c r="B737" s="556" t="s">
        <v>6</v>
      </c>
      <c r="C737" s="635">
        <v>44432</v>
      </c>
      <c r="D737" s="425" t="s">
        <v>10132</v>
      </c>
      <c r="E737" s="558" t="s">
        <v>10133</v>
      </c>
      <c r="F737" s="558" t="s">
        <v>1138</v>
      </c>
    </row>
    <row r="738" spans="1:6" ht="27.75" customHeight="1">
      <c r="A738" s="572">
        <f t="shared" si="16"/>
        <v>54</v>
      </c>
      <c r="B738" s="556" t="s">
        <v>6</v>
      </c>
      <c r="C738" s="635">
        <v>44460</v>
      </c>
      <c r="D738" s="425" t="s">
        <v>10134</v>
      </c>
      <c r="E738" s="558" t="s">
        <v>2165</v>
      </c>
      <c r="F738" s="558" t="s">
        <v>1164</v>
      </c>
    </row>
    <row r="739" spans="1:6" ht="27.75" customHeight="1">
      <c r="A739" s="572">
        <f t="shared" si="16"/>
        <v>55</v>
      </c>
      <c r="B739" s="556" t="s">
        <v>6</v>
      </c>
      <c r="C739" s="635">
        <v>44455</v>
      </c>
      <c r="D739" s="425" t="s">
        <v>10135</v>
      </c>
      <c r="E739" s="558" t="s">
        <v>10136</v>
      </c>
      <c r="F739" s="558" t="s">
        <v>1138</v>
      </c>
    </row>
    <row r="740" spans="1:6" ht="27.75" customHeight="1">
      <c r="A740" s="572">
        <f t="shared" si="16"/>
        <v>56</v>
      </c>
      <c r="B740" s="556" t="s">
        <v>6</v>
      </c>
      <c r="C740" s="635">
        <v>44510</v>
      </c>
      <c r="D740" s="425" t="s">
        <v>10137</v>
      </c>
      <c r="E740" s="558" t="s">
        <v>10138</v>
      </c>
      <c r="F740" s="558" t="s">
        <v>10127</v>
      </c>
    </row>
    <row r="741" spans="1:6" ht="27.75" customHeight="1">
      <c r="A741" s="572">
        <f t="shared" si="16"/>
        <v>57</v>
      </c>
      <c r="B741" s="556" t="s">
        <v>6</v>
      </c>
      <c r="C741" s="635">
        <v>44510</v>
      </c>
      <c r="D741" s="425" t="s">
        <v>10137</v>
      </c>
      <c r="E741" s="558" t="s">
        <v>10139</v>
      </c>
      <c r="F741" s="558" t="s">
        <v>10127</v>
      </c>
    </row>
    <row r="742" spans="1:6" ht="27.75" customHeight="1">
      <c r="A742" s="572">
        <f t="shared" si="16"/>
        <v>58</v>
      </c>
      <c r="B742" s="556" t="s">
        <v>6</v>
      </c>
      <c r="C742" s="635">
        <v>44510</v>
      </c>
      <c r="D742" s="425" t="s">
        <v>10137</v>
      </c>
      <c r="E742" s="558" t="s">
        <v>10140</v>
      </c>
      <c r="F742" s="558" t="s">
        <v>10127</v>
      </c>
    </row>
    <row r="743" spans="1:6" ht="27.75" customHeight="1">
      <c r="A743" s="572">
        <f t="shared" si="16"/>
        <v>59</v>
      </c>
      <c r="B743" s="556" t="s">
        <v>6</v>
      </c>
      <c r="C743" s="636">
        <v>44502</v>
      </c>
      <c r="D743" s="425" t="s">
        <v>10141</v>
      </c>
      <c r="E743" s="558" t="s">
        <v>10123</v>
      </c>
      <c r="F743" s="558" t="s">
        <v>1189</v>
      </c>
    </row>
    <row r="744" spans="1:6" ht="27.75" customHeight="1">
      <c r="A744" s="572">
        <f t="shared" si="16"/>
        <v>60</v>
      </c>
      <c r="B744" s="556" t="s">
        <v>6</v>
      </c>
      <c r="C744" s="557">
        <v>2021</v>
      </c>
      <c r="D744" s="425" t="s">
        <v>10142</v>
      </c>
      <c r="E744" s="558" t="s">
        <v>10143</v>
      </c>
      <c r="F744" s="558" t="s">
        <v>1138</v>
      </c>
    </row>
    <row r="745" spans="1:6" ht="67.5" customHeight="1">
      <c r="A745" s="572">
        <f t="shared" si="16"/>
        <v>61</v>
      </c>
      <c r="B745" s="556" t="s">
        <v>6</v>
      </c>
      <c r="C745" s="557">
        <v>2021</v>
      </c>
      <c r="D745" s="297" t="s">
        <v>10144</v>
      </c>
      <c r="E745" s="547" t="s">
        <v>10145</v>
      </c>
      <c r="F745" s="558" t="s">
        <v>1138</v>
      </c>
    </row>
    <row r="746" spans="1:6" ht="26.25" customHeight="1">
      <c r="A746" s="572">
        <f t="shared" si="16"/>
        <v>62</v>
      </c>
      <c r="B746" s="549" t="s">
        <v>7</v>
      </c>
      <c r="C746" s="597">
        <v>44229</v>
      </c>
      <c r="D746" s="297" t="s">
        <v>1238</v>
      </c>
      <c r="E746" s="431" t="s">
        <v>1239</v>
      </c>
      <c r="F746" s="431" t="s">
        <v>1240</v>
      </c>
    </row>
    <row r="747" spans="1:6" ht="26.25" customHeight="1">
      <c r="A747" s="572">
        <f t="shared" si="16"/>
        <v>63</v>
      </c>
      <c r="B747" s="549" t="s">
        <v>7</v>
      </c>
      <c r="C747" s="565">
        <v>44279</v>
      </c>
      <c r="D747" s="297" t="s">
        <v>1242</v>
      </c>
      <c r="E747" s="431" t="s">
        <v>1243</v>
      </c>
      <c r="F747" s="431" t="s">
        <v>1244</v>
      </c>
    </row>
    <row r="748" spans="1:6" ht="15.75" customHeight="1">
      <c r="A748" s="572">
        <f t="shared" si="16"/>
        <v>64</v>
      </c>
      <c r="B748" s="549" t="s">
        <v>7</v>
      </c>
      <c r="C748" s="565">
        <v>44354</v>
      </c>
      <c r="D748" s="297" t="s">
        <v>1247</v>
      </c>
      <c r="E748" s="431" t="s">
        <v>1248</v>
      </c>
      <c r="F748" s="431" t="s">
        <v>1249</v>
      </c>
    </row>
    <row r="749" spans="1:6" ht="15.75" customHeight="1">
      <c r="A749" s="572">
        <f t="shared" si="16"/>
        <v>65</v>
      </c>
      <c r="B749" s="549" t="s">
        <v>7</v>
      </c>
      <c r="C749" s="565">
        <v>44461</v>
      </c>
      <c r="D749" s="297" t="s">
        <v>1216</v>
      </c>
      <c r="E749" s="431" t="s">
        <v>1251</v>
      </c>
      <c r="F749" s="431" t="s">
        <v>1252</v>
      </c>
    </row>
    <row r="750" spans="1:6" ht="15.75" customHeight="1">
      <c r="A750" s="572">
        <f t="shared" si="16"/>
        <v>66</v>
      </c>
      <c r="B750" s="549" t="s">
        <v>7</v>
      </c>
      <c r="C750" s="565">
        <v>44480</v>
      </c>
      <c r="D750" s="297" t="s">
        <v>1254</v>
      </c>
      <c r="E750" s="431" t="s">
        <v>1255</v>
      </c>
      <c r="F750" s="431" t="s">
        <v>1256</v>
      </c>
    </row>
    <row r="751" spans="1:6" ht="15.75" customHeight="1">
      <c r="A751" s="572">
        <f t="shared" si="16"/>
        <v>67</v>
      </c>
      <c r="B751" s="549" t="s">
        <v>7</v>
      </c>
      <c r="C751" s="603">
        <v>44265</v>
      </c>
      <c r="D751" s="297" t="s">
        <v>1297</v>
      </c>
      <c r="E751" s="431" t="s">
        <v>1248</v>
      </c>
      <c r="F751" s="431" t="s">
        <v>1298</v>
      </c>
    </row>
    <row r="752" spans="1:6" ht="15.75" customHeight="1">
      <c r="A752" s="572">
        <f t="shared" si="16"/>
        <v>68</v>
      </c>
      <c r="B752" s="549" t="s">
        <v>7</v>
      </c>
      <c r="C752" s="565">
        <v>44234</v>
      </c>
      <c r="D752" s="297" t="s">
        <v>10146</v>
      </c>
      <c r="E752" s="431" t="s">
        <v>10147</v>
      </c>
      <c r="F752" s="431" t="s">
        <v>10148</v>
      </c>
    </row>
    <row r="753" spans="1:6" ht="15.75" customHeight="1">
      <c r="A753" s="572">
        <f t="shared" si="16"/>
        <v>69</v>
      </c>
      <c r="B753" s="549" t="s">
        <v>7</v>
      </c>
      <c r="C753" s="565">
        <v>44228</v>
      </c>
      <c r="D753" s="297" t="s">
        <v>10149</v>
      </c>
      <c r="E753" s="431" t="s">
        <v>233</v>
      </c>
      <c r="F753" s="431" t="s">
        <v>10150</v>
      </c>
    </row>
    <row r="754" spans="1:6" ht="15.75" customHeight="1">
      <c r="A754" s="572">
        <f t="shared" si="16"/>
        <v>70</v>
      </c>
      <c r="B754" s="549" t="s">
        <v>7</v>
      </c>
      <c r="C754" s="565">
        <v>44402</v>
      </c>
      <c r="D754" s="297" t="s">
        <v>10151</v>
      </c>
      <c r="E754" s="431" t="s">
        <v>1282</v>
      </c>
      <c r="F754" s="431" t="s">
        <v>10152</v>
      </c>
    </row>
    <row r="755" spans="1:6" ht="15.75" customHeight="1">
      <c r="A755" s="572">
        <f t="shared" si="16"/>
        <v>71</v>
      </c>
      <c r="B755" s="549" t="s">
        <v>7</v>
      </c>
      <c r="C755" s="565">
        <v>44407</v>
      </c>
      <c r="D755" s="297" t="s">
        <v>10153</v>
      </c>
      <c r="E755" s="431" t="s">
        <v>1551</v>
      </c>
      <c r="F755" s="431" t="s">
        <v>10154</v>
      </c>
    </row>
    <row r="756" spans="1:6" ht="15.75" customHeight="1">
      <c r="A756" s="572">
        <f t="shared" si="16"/>
        <v>72</v>
      </c>
      <c r="B756" s="549" t="s">
        <v>7</v>
      </c>
      <c r="C756" s="565">
        <v>44267</v>
      </c>
      <c r="D756" s="297" t="s">
        <v>1300</v>
      </c>
      <c r="E756" s="431" t="s">
        <v>1301</v>
      </c>
      <c r="F756" s="431" t="s">
        <v>1302</v>
      </c>
    </row>
    <row r="757" spans="1:6" ht="15.75" customHeight="1">
      <c r="A757" s="572">
        <f t="shared" si="16"/>
        <v>73</v>
      </c>
      <c r="B757" s="549" t="s">
        <v>7</v>
      </c>
      <c r="C757" s="565">
        <v>44326</v>
      </c>
      <c r="D757" s="297" t="s">
        <v>1303</v>
      </c>
      <c r="E757" s="431" t="s">
        <v>1304</v>
      </c>
      <c r="F757" s="431" t="s">
        <v>1305</v>
      </c>
    </row>
    <row r="758" spans="1:6" ht="15.75" customHeight="1">
      <c r="A758" s="572">
        <f t="shared" si="16"/>
        <v>74</v>
      </c>
      <c r="B758" s="549" t="s">
        <v>7</v>
      </c>
      <c r="C758" s="565">
        <v>44506</v>
      </c>
      <c r="D758" s="297" t="s">
        <v>1307</v>
      </c>
      <c r="E758" s="431" t="s">
        <v>1308</v>
      </c>
      <c r="F758" s="431" t="s">
        <v>1309</v>
      </c>
    </row>
    <row r="759" spans="1:6" ht="15.75" customHeight="1">
      <c r="A759" s="572">
        <f t="shared" si="16"/>
        <v>75</v>
      </c>
      <c r="B759" s="549" t="s">
        <v>7</v>
      </c>
      <c r="C759" s="565">
        <v>44223</v>
      </c>
      <c r="D759" s="297" t="s">
        <v>1440</v>
      </c>
      <c r="E759" s="431" t="s">
        <v>1441</v>
      </c>
      <c r="F759" s="431" t="s">
        <v>1442</v>
      </c>
    </row>
    <row r="760" spans="1:6" ht="15.75" customHeight="1">
      <c r="A760" s="572">
        <f t="shared" si="16"/>
        <v>76</v>
      </c>
      <c r="B760" s="549" t="s">
        <v>7</v>
      </c>
      <c r="C760" s="565">
        <v>44239</v>
      </c>
      <c r="D760" s="297" t="s">
        <v>1437</v>
      </c>
      <c r="E760" s="431" t="s">
        <v>1443</v>
      </c>
      <c r="F760" s="431" t="s">
        <v>1444</v>
      </c>
    </row>
    <row r="761" spans="1:6" ht="15.75" customHeight="1">
      <c r="A761" s="572">
        <f t="shared" si="16"/>
        <v>77</v>
      </c>
      <c r="B761" s="549" t="s">
        <v>7</v>
      </c>
      <c r="C761" s="565">
        <v>44273</v>
      </c>
      <c r="D761" s="297" t="s">
        <v>1437</v>
      </c>
      <c r="E761" s="431" t="s">
        <v>1447</v>
      </c>
      <c r="F761" s="431" t="s">
        <v>1448</v>
      </c>
    </row>
    <row r="762" spans="1:6" ht="15.75" customHeight="1">
      <c r="A762" s="572">
        <f t="shared" si="16"/>
        <v>78</v>
      </c>
      <c r="B762" s="549" t="s">
        <v>7</v>
      </c>
      <c r="C762" s="565">
        <v>44284</v>
      </c>
      <c r="D762" s="297" t="s">
        <v>1450</v>
      </c>
      <c r="E762" s="431" t="s">
        <v>1347</v>
      </c>
      <c r="F762" s="431" t="s">
        <v>1434</v>
      </c>
    </row>
    <row r="763" spans="1:6" ht="15.75" customHeight="1">
      <c r="A763" s="572">
        <f t="shared" si="16"/>
        <v>79</v>
      </c>
      <c r="B763" s="549" t="s">
        <v>7</v>
      </c>
      <c r="C763" s="565">
        <v>44307</v>
      </c>
      <c r="D763" s="297" t="s">
        <v>1452</v>
      </c>
      <c r="E763" s="431" t="s">
        <v>1453</v>
      </c>
      <c r="F763" s="431" t="s">
        <v>1454</v>
      </c>
    </row>
    <row r="764" spans="1:6" ht="15.75" customHeight="1">
      <c r="A764" s="572">
        <f t="shared" si="16"/>
        <v>80</v>
      </c>
      <c r="B764" s="549" t="s">
        <v>7</v>
      </c>
      <c r="C764" s="565">
        <v>44312</v>
      </c>
      <c r="D764" s="297" t="s">
        <v>1456</v>
      </c>
      <c r="E764" s="431" t="s">
        <v>1347</v>
      </c>
      <c r="F764" s="431" t="s">
        <v>1457</v>
      </c>
    </row>
    <row r="765" spans="1:6" ht="15.75" customHeight="1">
      <c r="A765" s="572">
        <f t="shared" si="16"/>
        <v>81</v>
      </c>
      <c r="B765" s="549" t="s">
        <v>7</v>
      </c>
      <c r="C765" s="565">
        <v>44322</v>
      </c>
      <c r="D765" s="297" t="s">
        <v>1459</v>
      </c>
      <c r="E765" s="431" t="s">
        <v>1239</v>
      </c>
      <c r="F765" s="431" t="s">
        <v>1460</v>
      </c>
    </row>
    <row r="766" spans="1:6" ht="15.75" customHeight="1">
      <c r="A766" s="572">
        <f t="shared" si="16"/>
        <v>82</v>
      </c>
      <c r="B766" s="549" t="s">
        <v>7</v>
      </c>
      <c r="C766" s="565">
        <v>44449</v>
      </c>
      <c r="D766" s="297" t="s">
        <v>1463</v>
      </c>
      <c r="E766" s="431" t="s">
        <v>1464</v>
      </c>
      <c r="F766" s="431" t="s">
        <v>1465</v>
      </c>
    </row>
    <row r="767" spans="1:6" ht="15.75" customHeight="1">
      <c r="A767" s="572">
        <f t="shared" si="16"/>
        <v>83</v>
      </c>
      <c r="B767" s="549" t="s">
        <v>7</v>
      </c>
      <c r="C767" s="565">
        <v>44561</v>
      </c>
      <c r="D767" s="297" t="s">
        <v>1467</v>
      </c>
      <c r="E767" s="431" t="s">
        <v>1468</v>
      </c>
      <c r="F767" s="431" t="s">
        <v>1469</v>
      </c>
    </row>
    <row r="768" spans="1:6" ht="15.75" customHeight="1">
      <c r="A768" s="572">
        <f t="shared" si="16"/>
        <v>84</v>
      </c>
      <c r="B768" s="549" t="s">
        <v>7</v>
      </c>
      <c r="C768" s="551">
        <v>44350</v>
      </c>
      <c r="D768" s="546" t="s">
        <v>1607</v>
      </c>
      <c r="E768" s="547" t="s">
        <v>1608</v>
      </c>
      <c r="F768" s="547" t="s">
        <v>1609</v>
      </c>
    </row>
    <row r="769" spans="1:6" ht="15.75" customHeight="1">
      <c r="A769" s="572">
        <f t="shared" si="16"/>
        <v>85</v>
      </c>
      <c r="B769" s="549" t="s">
        <v>7</v>
      </c>
      <c r="C769" s="604">
        <v>44361</v>
      </c>
      <c r="D769" s="546" t="s">
        <v>1610</v>
      </c>
      <c r="E769" s="547" t="s">
        <v>1611</v>
      </c>
      <c r="F769" s="547" t="s">
        <v>1612</v>
      </c>
    </row>
    <row r="770" spans="1:6" ht="15.75" customHeight="1">
      <c r="A770" s="572">
        <f t="shared" si="16"/>
        <v>86</v>
      </c>
      <c r="B770" s="549" t="s">
        <v>7</v>
      </c>
      <c r="C770" s="604">
        <v>44393</v>
      </c>
      <c r="D770" s="546" t="s">
        <v>1613</v>
      </c>
      <c r="E770" s="547" t="s">
        <v>1614</v>
      </c>
      <c r="F770" s="547" t="s">
        <v>1615</v>
      </c>
    </row>
    <row r="771" spans="1:6" ht="15.75" customHeight="1">
      <c r="A771" s="572">
        <f t="shared" si="16"/>
        <v>87</v>
      </c>
      <c r="B771" s="549" t="s">
        <v>7</v>
      </c>
      <c r="C771" s="551">
        <v>44446</v>
      </c>
      <c r="D771" s="546" t="s">
        <v>1378</v>
      </c>
      <c r="E771" s="547" t="s">
        <v>1239</v>
      </c>
      <c r="F771" s="547" t="s">
        <v>1379</v>
      </c>
    </row>
    <row r="772" spans="1:6" ht="15.75" customHeight="1">
      <c r="A772" s="572">
        <f t="shared" si="16"/>
        <v>88</v>
      </c>
      <c r="B772" s="549" t="s">
        <v>7</v>
      </c>
      <c r="C772" s="551">
        <v>44230</v>
      </c>
      <c r="D772" s="546" t="s">
        <v>1687</v>
      </c>
      <c r="E772" s="547" t="s">
        <v>1688</v>
      </c>
      <c r="F772" s="547" t="s">
        <v>1689</v>
      </c>
    </row>
    <row r="773" spans="1:6" ht="15.75" customHeight="1">
      <c r="A773" s="572">
        <f t="shared" si="16"/>
        <v>89</v>
      </c>
      <c r="B773" s="549" t="s">
        <v>7</v>
      </c>
      <c r="C773" s="551">
        <v>44260</v>
      </c>
      <c r="D773" s="546" t="s">
        <v>1691</v>
      </c>
      <c r="E773" s="547" t="s">
        <v>1692</v>
      </c>
      <c r="F773" s="547" t="s">
        <v>1685</v>
      </c>
    </row>
    <row r="774" spans="1:6" ht="15.75" customHeight="1">
      <c r="A774" s="572">
        <f t="shared" si="16"/>
        <v>90</v>
      </c>
      <c r="B774" s="549" t="s">
        <v>7</v>
      </c>
      <c r="C774" s="551">
        <v>44262</v>
      </c>
      <c r="D774" s="546" t="s">
        <v>1694</v>
      </c>
      <c r="E774" s="547" t="s">
        <v>1695</v>
      </c>
      <c r="F774" s="547" t="s">
        <v>1696</v>
      </c>
    </row>
    <row r="775" spans="1:6" ht="15.75" customHeight="1">
      <c r="A775" s="572">
        <f t="shared" si="16"/>
        <v>91</v>
      </c>
      <c r="B775" s="549" t="s">
        <v>7</v>
      </c>
      <c r="C775" s="551">
        <v>44352</v>
      </c>
      <c r="D775" s="546" t="s">
        <v>10155</v>
      </c>
      <c r="E775" s="547" t="s">
        <v>1835</v>
      </c>
      <c r="F775" s="547" t="s">
        <v>10156</v>
      </c>
    </row>
    <row r="776" spans="1:6" ht="15.75" customHeight="1">
      <c r="A776" s="572">
        <f t="shared" si="16"/>
        <v>92</v>
      </c>
      <c r="B776" s="549" t="s">
        <v>7</v>
      </c>
      <c r="C776" s="551">
        <v>44352</v>
      </c>
      <c r="D776" s="546" t="s">
        <v>10157</v>
      </c>
      <c r="E776" s="547" t="s">
        <v>1835</v>
      </c>
      <c r="F776" s="547" t="s">
        <v>10158</v>
      </c>
    </row>
    <row r="777" spans="1:6" ht="23.25" customHeight="1">
      <c r="A777" s="572">
        <f t="shared" si="16"/>
        <v>93</v>
      </c>
      <c r="B777" s="549" t="s">
        <v>7</v>
      </c>
      <c r="C777" s="604">
        <v>44371</v>
      </c>
      <c r="D777" s="546" t="s">
        <v>1699</v>
      </c>
      <c r="E777" s="547" t="s">
        <v>1700</v>
      </c>
      <c r="F777" s="547" t="s">
        <v>1701</v>
      </c>
    </row>
    <row r="778" spans="1:6" ht="15.75" customHeight="1">
      <c r="A778" s="572">
        <f t="shared" si="16"/>
        <v>94</v>
      </c>
      <c r="B778" s="549" t="s">
        <v>7</v>
      </c>
      <c r="C778" s="604">
        <v>44253</v>
      </c>
      <c r="D778" s="546" t="s">
        <v>10159</v>
      </c>
      <c r="E778" s="547" t="s">
        <v>10160</v>
      </c>
      <c r="F778" s="547" t="s">
        <v>10161</v>
      </c>
    </row>
    <row r="779" spans="1:6" ht="21" customHeight="1">
      <c r="A779" s="572">
        <f t="shared" si="16"/>
        <v>95</v>
      </c>
      <c r="B779" s="549" t="s">
        <v>7</v>
      </c>
      <c r="C779" s="551">
        <v>44411</v>
      </c>
      <c r="D779" s="546" t="s">
        <v>1703</v>
      </c>
      <c r="E779" s="547" t="s">
        <v>1704</v>
      </c>
      <c r="F779" s="547" t="s">
        <v>1701</v>
      </c>
    </row>
    <row r="780" spans="1:6" ht="34.5" customHeight="1">
      <c r="A780" s="572">
        <f t="shared" si="16"/>
        <v>96</v>
      </c>
      <c r="B780" s="549" t="s">
        <v>7</v>
      </c>
      <c r="C780" s="588">
        <v>44272</v>
      </c>
      <c r="D780" s="297" t="s">
        <v>9644</v>
      </c>
      <c r="E780" s="431" t="s">
        <v>10162</v>
      </c>
      <c r="F780" s="431" t="s">
        <v>10163</v>
      </c>
    </row>
    <row r="781" spans="1:6" ht="28.5" customHeight="1">
      <c r="A781" s="572">
        <f t="shared" si="16"/>
        <v>97</v>
      </c>
      <c r="B781" s="549" t="s">
        <v>7</v>
      </c>
      <c r="C781" s="605">
        <v>44487</v>
      </c>
      <c r="D781" s="297" t="s">
        <v>1734</v>
      </c>
      <c r="E781" s="431" t="s">
        <v>1735</v>
      </c>
      <c r="F781" s="431" t="s">
        <v>1736</v>
      </c>
    </row>
    <row r="782" spans="1:6" ht="15.75" customHeight="1">
      <c r="A782" s="572">
        <f t="shared" si="16"/>
        <v>98</v>
      </c>
      <c r="B782" s="549" t="s">
        <v>7</v>
      </c>
      <c r="C782" s="588">
        <v>44219</v>
      </c>
      <c r="D782" s="297" t="s">
        <v>10164</v>
      </c>
      <c r="E782" s="431" t="s">
        <v>10165</v>
      </c>
      <c r="F782" s="431" t="s">
        <v>1819</v>
      </c>
    </row>
    <row r="783" spans="1:6" ht="15.75" customHeight="1">
      <c r="A783" s="572">
        <f t="shared" si="16"/>
        <v>99</v>
      </c>
      <c r="B783" s="549" t="s">
        <v>7</v>
      </c>
      <c r="C783" s="605">
        <v>44260</v>
      </c>
      <c r="D783" s="297" t="s">
        <v>1827</v>
      </c>
      <c r="E783" s="431" t="s">
        <v>1828</v>
      </c>
      <c r="F783" s="431" t="s">
        <v>1788</v>
      </c>
    </row>
    <row r="784" spans="1:6" ht="15.75" customHeight="1">
      <c r="A784" s="572">
        <f t="shared" si="16"/>
        <v>100</v>
      </c>
      <c r="B784" s="549" t="s">
        <v>7</v>
      </c>
      <c r="C784" s="605">
        <v>44321</v>
      </c>
      <c r="D784" s="297" t="s">
        <v>1830</v>
      </c>
      <c r="E784" s="431" t="s">
        <v>1515</v>
      </c>
      <c r="F784" s="431" t="s">
        <v>1831</v>
      </c>
    </row>
    <row r="785" spans="1:6" ht="15.75" customHeight="1">
      <c r="A785" s="572">
        <f t="shared" si="16"/>
        <v>101</v>
      </c>
      <c r="B785" s="549" t="s">
        <v>7</v>
      </c>
      <c r="C785" s="605">
        <v>44352</v>
      </c>
      <c r="D785" s="297" t="s">
        <v>1834</v>
      </c>
      <c r="E785" s="431" t="s">
        <v>1835</v>
      </c>
      <c r="F785" s="431" t="s">
        <v>1836</v>
      </c>
    </row>
    <row r="786" spans="1:6" ht="15.75" customHeight="1">
      <c r="A786" s="572">
        <f t="shared" si="16"/>
        <v>102</v>
      </c>
      <c r="B786" s="549" t="s">
        <v>7</v>
      </c>
      <c r="C786" s="605">
        <v>44352</v>
      </c>
      <c r="D786" s="297" t="s">
        <v>1838</v>
      </c>
      <c r="E786" s="431" t="s">
        <v>1835</v>
      </c>
      <c r="F786" s="431" t="s">
        <v>1839</v>
      </c>
    </row>
    <row r="787" spans="1:6" ht="15.75" customHeight="1">
      <c r="A787" s="572">
        <f t="shared" si="16"/>
        <v>103</v>
      </c>
      <c r="B787" s="549" t="s">
        <v>7</v>
      </c>
      <c r="C787" s="588">
        <v>44468</v>
      </c>
      <c r="D787" s="297" t="s">
        <v>1842</v>
      </c>
      <c r="E787" s="431" t="s">
        <v>1677</v>
      </c>
      <c r="F787" s="431" t="s">
        <v>1843</v>
      </c>
    </row>
    <row r="788" spans="1:6" ht="15.75" customHeight="1">
      <c r="A788" s="572">
        <f t="shared" si="16"/>
        <v>104</v>
      </c>
      <c r="B788" s="549" t="s">
        <v>7</v>
      </c>
      <c r="C788" s="605">
        <v>44532</v>
      </c>
      <c r="D788" s="297" t="s">
        <v>250</v>
      </c>
      <c r="E788" s="431" t="s">
        <v>1845</v>
      </c>
      <c r="F788" s="431" t="s">
        <v>1846</v>
      </c>
    </row>
    <row r="789" spans="1:6" ht="15.75" customHeight="1">
      <c r="A789" s="572">
        <f t="shared" si="16"/>
        <v>105</v>
      </c>
      <c r="B789" s="360" t="s">
        <v>7</v>
      </c>
      <c r="C789" s="565">
        <v>44354</v>
      </c>
      <c r="D789" s="546" t="s">
        <v>9376</v>
      </c>
      <c r="E789" s="547" t="s">
        <v>9377</v>
      </c>
      <c r="F789" s="547" t="s">
        <v>9378</v>
      </c>
    </row>
    <row r="790" spans="1:6" ht="15.75" customHeight="1">
      <c r="A790" s="572">
        <f t="shared" si="16"/>
        <v>106</v>
      </c>
      <c r="B790" s="360" t="s">
        <v>7</v>
      </c>
      <c r="C790" s="565">
        <v>44354</v>
      </c>
      <c r="D790" s="546" t="s">
        <v>2012</v>
      </c>
      <c r="E790" s="547" t="s">
        <v>10166</v>
      </c>
      <c r="F790" s="547" t="s">
        <v>10167</v>
      </c>
    </row>
    <row r="791" spans="1:6" ht="15.75" customHeight="1">
      <c r="A791" s="572">
        <f t="shared" si="16"/>
        <v>107</v>
      </c>
      <c r="B791" s="360" t="s">
        <v>7</v>
      </c>
      <c r="C791" s="565">
        <v>44354</v>
      </c>
      <c r="D791" s="546" t="s">
        <v>2012</v>
      </c>
      <c r="E791" s="547" t="s">
        <v>9380</v>
      </c>
      <c r="F791" s="547" t="s">
        <v>9381</v>
      </c>
    </row>
    <row r="792" spans="1:6" ht="15.75" customHeight="1">
      <c r="A792" s="572">
        <f t="shared" si="16"/>
        <v>108</v>
      </c>
      <c r="B792" s="360" t="s">
        <v>7</v>
      </c>
      <c r="C792" s="565">
        <v>44450</v>
      </c>
      <c r="D792" s="546" t="s">
        <v>9382</v>
      </c>
      <c r="E792" s="547" t="s">
        <v>9383</v>
      </c>
      <c r="F792" s="547" t="s">
        <v>9384</v>
      </c>
    </row>
    <row r="793" spans="1:6" ht="15.75" customHeight="1">
      <c r="A793" s="572">
        <f t="shared" si="16"/>
        <v>109</v>
      </c>
      <c r="B793" s="360" t="s">
        <v>7</v>
      </c>
      <c r="C793" s="565">
        <v>44234</v>
      </c>
      <c r="D793" s="546" t="s">
        <v>2012</v>
      </c>
      <c r="E793" s="547" t="s">
        <v>9386</v>
      </c>
      <c r="F793" s="547" t="s">
        <v>9387</v>
      </c>
    </row>
    <row r="794" spans="1:6" ht="15.75" customHeight="1">
      <c r="A794" s="572">
        <f t="shared" si="16"/>
        <v>110</v>
      </c>
      <c r="B794" s="360" t="s">
        <v>7</v>
      </c>
      <c r="C794" s="596">
        <v>44424</v>
      </c>
      <c r="D794" s="546" t="s">
        <v>9389</v>
      </c>
      <c r="E794" s="547" t="s">
        <v>9390</v>
      </c>
      <c r="F794" s="547" t="s">
        <v>9391</v>
      </c>
    </row>
    <row r="795" spans="1:6" ht="15.75" customHeight="1">
      <c r="A795" s="572">
        <f t="shared" si="16"/>
        <v>111</v>
      </c>
      <c r="B795" s="360" t="s">
        <v>7</v>
      </c>
      <c r="C795" s="565">
        <v>44351</v>
      </c>
      <c r="D795" s="546" t="s">
        <v>10168</v>
      </c>
      <c r="E795" s="547" t="s">
        <v>10169</v>
      </c>
      <c r="F795" s="547" t="s">
        <v>10170</v>
      </c>
    </row>
    <row r="796" spans="1:6" ht="15.75" customHeight="1">
      <c r="A796" s="572">
        <f t="shared" si="16"/>
        <v>112</v>
      </c>
      <c r="B796" s="360" t="s">
        <v>7</v>
      </c>
      <c r="C796" s="596">
        <v>44281</v>
      </c>
      <c r="D796" s="546" t="s">
        <v>2003</v>
      </c>
      <c r="E796" s="547" t="s">
        <v>2004</v>
      </c>
      <c r="F796" s="547" t="s">
        <v>2005</v>
      </c>
    </row>
    <row r="797" spans="1:6" ht="15.75" customHeight="1">
      <c r="A797" s="572">
        <f t="shared" si="16"/>
        <v>113</v>
      </c>
      <c r="B797" s="360" t="s">
        <v>7</v>
      </c>
      <c r="C797" s="565">
        <v>44354</v>
      </c>
      <c r="D797" s="546" t="s">
        <v>10171</v>
      </c>
      <c r="E797" s="547" t="s">
        <v>10172</v>
      </c>
      <c r="F797" s="547" t="s">
        <v>10173</v>
      </c>
    </row>
    <row r="798" spans="1:6" ht="15.75" customHeight="1">
      <c r="A798" s="572">
        <f t="shared" si="16"/>
        <v>114</v>
      </c>
      <c r="B798" s="360" t="s">
        <v>7</v>
      </c>
      <c r="C798" s="565">
        <v>44442</v>
      </c>
      <c r="D798" s="546" t="s">
        <v>2008</v>
      </c>
      <c r="E798" s="547" t="s">
        <v>2009</v>
      </c>
      <c r="F798" s="547" t="s">
        <v>2010</v>
      </c>
    </row>
    <row r="799" spans="1:6" ht="15.75" customHeight="1">
      <c r="A799" s="572">
        <f t="shared" si="16"/>
        <v>115</v>
      </c>
      <c r="B799" s="360" t="s">
        <v>7</v>
      </c>
      <c r="C799" s="565">
        <v>44354</v>
      </c>
      <c r="D799" s="546" t="s">
        <v>2012</v>
      </c>
      <c r="E799" s="547" t="s">
        <v>2013</v>
      </c>
      <c r="F799" s="547" t="s">
        <v>2014</v>
      </c>
    </row>
    <row r="800" spans="1:6" ht="15.75" customHeight="1">
      <c r="A800" s="572">
        <f t="shared" si="16"/>
        <v>116</v>
      </c>
      <c r="B800" s="426" t="s">
        <v>10</v>
      </c>
      <c r="C800" s="637">
        <v>44414</v>
      </c>
      <c r="D800" s="297" t="s">
        <v>10174</v>
      </c>
      <c r="E800" s="431" t="s">
        <v>2222</v>
      </c>
      <c r="F800" s="431" t="s">
        <v>2223</v>
      </c>
    </row>
    <row r="801" spans="1:6" ht="15.75" customHeight="1">
      <c r="A801" s="572">
        <f t="shared" si="16"/>
        <v>117</v>
      </c>
      <c r="B801" s="426" t="s">
        <v>10</v>
      </c>
      <c r="C801" s="637">
        <v>44447</v>
      </c>
      <c r="D801" s="297" t="s">
        <v>10175</v>
      </c>
      <c r="E801" s="431" t="s">
        <v>2226</v>
      </c>
      <c r="F801" s="431" t="s">
        <v>2227</v>
      </c>
    </row>
    <row r="802" spans="1:6" ht="15.75" customHeight="1">
      <c r="A802" s="572">
        <f t="shared" si="16"/>
        <v>118</v>
      </c>
      <c r="B802" s="426" t="s">
        <v>10</v>
      </c>
      <c r="C802" s="637">
        <v>44447</v>
      </c>
      <c r="D802" s="297" t="s">
        <v>10175</v>
      </c>
      <c r="E802" s="431" t="s">
        <v>2226</v>
      </c>
      <c r="F802" s="431" t="s">
        <v>2228</v>
      </c>
    </row>
    <row r="803" spans="1:6" ht="15.75" customHeight="1">
      <c r="A803" s="572">
        <f t="shared" si="16"/>
        <v>119</v>
      </c>
      <c r="B803" s="426" t="s">
        <v>10</v>
      </c>
      <c r="C803" s="940">
        <v>44264</v>
      </c>
      <c r="D803" s="937" t="s">
        <v>2229</v>
      </c>
      <c r="E803" s="939" t="s">
        <v>2230</v>
      </c>
      <c r="F803" s="431" t="s">
        <v>2231</v>
      </c>
    </row>
    <row r="804" spans="1:6" ht="15.75" customHeight="1">
      <c r="A804" s="572">
        <f t="shared" si="16"/>
        <v>120</v>
      </c>
      <c r="B804" s="426" t="s">
        <v>10</v>
      </c>
      <c r="C804" s="949"/>
      <c r="D804" s="949"/>
      <c r="E804" s="949"/>
      <c r="F804" s="431" t="s">
        <v>2232</v>
      </c>
    </row>
    <row r="805" spans="1:6" ht="15.75" customHeight="1">
      <c r="A805" s="572">
        <f t="shared" si="16"/>
        <v>121</v>
      </c>
      <c r="B805" s="426" t="s">
        <v>10</v>
      </c>
      <c r="C805" s="638">
        <v>44291</v>
      </c>
      <c r="D805" s="297" t="s">
        <v>2317</v>
      </c>
      <c r="E805" s="431" t="s">
        <v>2318</v>
      </c>
      <c r="F805" s="431" t="s">
        <v>2319</v>
      </c>
    </row>
    <row r="806" spans="1:6" ht="15.75" customHeight="1">
      <c r="A806" s="572">
        <f t="shared" si="16"/>
        <v>122</v>
      </c>
      <c r="B806" s="426" t="s">
        <v>10</v>
      </c>
      <c r="C806" s="597">
        <v>44333</v>
      </c>
      <c r="D806" s="297" t="s">
        <v>10176</v>
      </c>
      <c r="E806" s="431" t="s">
        <v>2322</v>
      </c>
      <c r="F806" s="431" t="s">
        <v>2323</v>
      </c>
    </row>
    <row r="807" spans="1:6" ht="15.75" customHeight="1">
      <c r="A807" s="572">
        <f t="shared" si="16"/>
        <v>123</v>
      </c>
      <c r="B807" s="426" t="s">
        <v>10</v>
      </c>
      <c r="C807" s="597">
        <v>44356</v>
      </c>
      <c r="D807" s="297" t="s">
        <v>10177</v>
      </c>
      <c r="E807" s="431" t="s">
        <v>2326</v>
      </c>
      <c r="F807" s="431" t="s">
        <v>2327</v>
      </c>
    </row>
    <row r="808" spans="1:6" ht="15.75" customHeight="1">
      <c r="A808" s="572">
        <f t="shared" si="16"/>
        <v>124</v>
      </c>
      <c r="B808" s="426" t="s">
        <v>10</v>
      </c>
      <c r="C808" s="597">
        <v>44323</v>
      </c>
      <c r="D808" s="297" t="s">
        <v>10178</v>
      </c>
      <c r="E808" s="431" t="s">
        <v>2329</v>
      </c>
      <c r="F808" s="431" t="s">
        <v>2330</v>
      </c>
    </row>
    <row r="809" spans="1:6" ht="15.75" customHeight="1">
      <c r="A809" s="572">
        <f t="shared" si="16"/>
        <v>125</v>
      </c>
      <c r="B809" s="426" t="s">
        <v>10</v>
      </c>
      <c r="C809" s="597">
        <v>44323</v>
      </c>
      <c r="D809" s="297" t="s">
        <v>10178</v>
      </c>
      <c r="E809" s="431" t="s">
        <v>2332</v>
      </c>
      <c r="F809" s="431" t="s">
        <v>2333</v>
      </c>
    </row>
    <row r="810" spans="1:6" ht="15.75" customHeight="1">
      <c r="A810" s="572">
        <f t="shared" si="16"/>
        <v>126</v>
      </c>
      <c r="B810" s="426" t="s">
        <v>10</v>
      </c>
      <c r="C810" s="597">
        <v>44323</v>
      </c>
      <c r="D810" s="297" t="s">
        <v>10178</v>
      </c>
      <c r="E810" s="431" t="s">
        <v>2334</v>
      </c>
      <c r="F810" s="431" t="s">
        <v>2335</v>
      </c>
    </row>
    <row r="811" spans="1:6" ht="15.75" customHeight="1">
      <c r="A811" s="572">
        <f t="shared" si="16"/>
        <v>127</v>
      </c>
      <c r="B811" s="426" t="s">
        <v>10</v>
      </c>
      <c r="C811" s="597">
        <v>44323</v>
      </c>
      <c r="D811" s="297" t="s">
        <v>10178</v>
      </c>
      <c r="E811" s="431" t="s">
        <v>2336</v>
      </c>
      <c r="F811" s="431" t="s">
        <v>2337</v>
      </c>
    </row>
    <row r="812" spans="1:6" ht="15.75" customHeight="1">
      <c r="A812" s="572">
        <f t="shared" si="16"/>
        <v>128</v>
      </c>
      <c r="B812" s="426" t="s">
        <v>10</v>
      </c>
      <c r="C812" s="597">
        <v>44323</v>
      </c>
      <c r="D812" s="297" t="s">
        <v>10178</v>
      </c>
      <c r="E812" s="431" t="s">
        <v>2338</v>
      </c>
      <c r="F812" s="431" t="s">
        <v>2339</v>
      </c>
    </row>
    <row r="813" spans="1:6" ht="15.75" customHeight="1">
      <c r="A813" s="572">
        <f t="shared" si="16"/>
        <v>129</v>
      </c>
      <c r="B813" s="426" t="s">
        <v>10</v>
      </c>
      <c r="C813" s="597">
        <v>44323</v>
      </c>
      <c r="D813" s="297" t="s">
        <v>10178</v>
      </c>
      <c r="E813" s="431" t="s">
        <v>2340</v>
      </c>
      <c r="F813" s="431" t="s">
        <v>2341</v>
      </c>
    </row>
    <row r="814" spans="1:6" ht="15.75" customHeight="1">
      <c r="A814" s="572">
        <f t="shared" si="16"/>
        <v>130</v>
      </c>
      <c r="B814" s="426" t="s">
        <v>10</v>
      </c>
      <c r="C814" s="597">
        <v>44323</v>
      </c>
      <c r="D814" s="297" t="s">
        <v>10178</v>
      </c>
      <c r="E814" s="431" t="s">
        <v>2342</v>
      </c>
      <c r="F814" s="431" t="s">
        <v>2343</v>
      </c>
    </row>
    <row r="815" spans="1:6" ht="15.75" customHeight="1">
      <c r="A815" s="572">
        <f t="shared" si="16"/>
        <v>131</v>
      </c>
      <c r="B815" s="426" t="s">
        <v>10</v>
      </c>
      <c r="C815" s="597">
        <v>44323</v>
      </c>
      <c r="D815" s="297" t="s">
        <v>10178</v>
      </c>
      <c r="E815" s="431" t="s">
        <v>2345</v>
      </c>
      <c r="F815" s="431" t="s">
        <v>2346</v>
      </c>
    </row>
    <row r="816" spans="1:6" ht="15.75" customHeight="1">
      <c r="A816" s="572">
        <f t="shared" si="16"/>
        <v>132</v>
      </c>
      <c r="B816" s="426" t="s">
        <v>10</v>
      </c>
      <c r="C816" s="597">
        <v>44323</v>
      </c>
      <c r="D816" s="297" t="s">
        <v>10178</v>
      </c>
      <c r="E816" s="431" t="s">
        <v>2348</v>
      </c>
      <c r="F816" s="431" t="s">
        <v>2349</v>
      </c>
    </row>
    <row r="817" spans="1:6" ht="15.75" customHeight="1">
      <c r="A817" s="572">
        <f t="shared" si="16"/>
        <v>133</v>
      </c>
      <c r="B817" s="426" t="s">
        <v>10</v>
      </c>
      <c r="C817" s="597">
        <v>44323</v>
      </c>
      <c r="D817" s="297" t="s">
        <v>10178</v>
      </c>
      <c r="E817" s="431" t="s">
        <v>2350</v>
      </c>
      <c r="F817" s="431" t="s">
        <v>2351</v>
      </c>
    </row>
    <row r="818" spans="1:6" ht="15.75" customHeight="1">
      <c r="A818" s="572">
        <f t="shared" si="16"/>
        <v>134</v>
      </c>
      <c r="B818" s="426" t="s">
        <v>10</v>
      </c>
      <c r="C818" s="597">
        <v>44323</v>
      </c>
      <c r="D818" s="297" t="s">
        <v>10178</v>
      </c>
      <c r="E818" s="431" t="s">
        <v>2352</v>
      </c>
      <c r="F818" s="431" t="s">
        <v>2353</v>
      </c>
    </row>
    <row r="819" spans="1:6" ht="15.75" customHeight="1">
      <c r="A819" s="572">
        <f t="shared" si="16"/>
        <v>135</v>
      </c>
      <c r="B819" s="426" t="s">
        <v>10</v>
      </c>
      <c r="C819" s="597">
        <v>44323</v>
      </c>
      <c r="D819" s="297" t="s">
        <v>10178</v>
      </c>
      <c r="E819" s="431" t="s">
        <v>2354</v>
      </c>
      <c r="F819" s="431" t="s">
        <v>2355</v>
      </c>
    </row>
    <row r="820" spans="1:6" ht="15.75" customHeight="1">
      <c r="A820" s="572">
        <f t="shared" si="16"/>
        <v>136</v>
      </c>
      <c r="B820" s="426" t="s">
        <v>10</v>
      </c>
      <c r="C820" s="597">
        <v>44323</v>
      </c>
      <c r="D820" s="297" t="s">
        <v>10178</v>
      </c>
      <c r="E820" s="431" t="s">
        <v>2356</v>
      </c>
      <c r="F820" s="431" t="s">
        <v>2357</v>
      </c>
    </row>
    <row r="821" spans="1:6" ht="15.75" customHeight="1">
      <c r="A821" s="572">
        <f t="shared" si="16"/>
        <v>137</v>
      </c>
      <c r="B821" s="426" t="s">
        <v>10</v>
      </c>
      <c r="C821" s="597">
        <v>44323</v>
      </c>
      <c r="D821" s="297" t="s">
        <v>10178</v>
      </c>
      <c r="E821" s="431" t="s">
        <v>2358</v>
      </c>
      <c r="F821" s="431" t="s">
        <v>2359</v>
      </c>
    </row>
    <row r="822" spans="1:6" ht="30.75" customHeight="1">
      <c r="A822" s="931">
        <f t="shared" si="16"/>
        <v>138</v>
      </c>
      <c r="B822" s="938" t="s">
        <v>10</v>
      </c>
      <c r="C822" s="935">
        <v>44320</v>
      </c>
      <c r="D822" s="937" t="s">
        <v>10179</v>
      </c>
      <c r="E822" s="939" t="s">
        <v>2361</v>
      </c>
      <c r="F822" s="431" t="s">
        <v>2362</v>
      </c>
    </row>
    <row r="823" spans="1:6" ht="24.75" customHeight="1">
      <c r="A823" s="949"/>
      <c r="B823" s="949"/>
      <c r="C823" s="949"/>
      <c r="D823" s="949"/>
      <c r="E823" s="949"/>
      <c r="F823" s="431" t="s">
        <v>2364</v>
      </c>
    </row>
    <row r="824" spans="1:6" ht="15.75" customHeight="1">
      <c r="A824" s="572">
        <f>A822+1</f>
        <v>139</v>
      </c>
      <c r="B824" s="426" t="s">
        <v>10</v>
      </c>
      <c r="C824" s="597">
        <v>44307</v>
      </c>
      <c r="D824" s="297" t="s">
        <v>10180</v>
      </c>
      <c r="E824" s="431" t="s">
        <v>2366</v>
      </c>
      <c r="F824" s="431" t="s">
        <v>2367</v>
      </c>
    </row>
    <row r="825" spans="1:6" ht="15.75" customHeight="1">
      <c r="A825" s="572">
        <f t="shared" ref="A825:A835" si="17">A824+1</f>
        <v>140</v>
      </c>
      <c r="B825" s="426" t="s">
        <v>10</v>
      </c>
      <c r="C825" s="597">
        <v>44293</v>
      </c>
      <c r="D825" s="297" t="s">
        <v>10181</v>
      </c>
      <c r="E825" s="431" t="s">
        <v>2370</v>
      </c>
      <c r="F825" s="431" t="s">
        <v>2371</v>
      </c>
    </row>
    <row r="826" spans="1:6" ht="15.75" customHeight="1">
      <c r="A826" s="572">
        <f t="shared" si="17"/>
        <v>141</v>
      </c>
      <c r="B826" s="426" t="s">
        <v>10</v>
      </c>
      <c r="C826" s="597">
        <v>44266</v>
      </c>
      <c r="D826" s="297" t="s">
        <v>10181</v>
      </c>
      <c r="E826" s="431" t="s">
        <v>2372</v>
      </c>
      <c r="F826" s="431" t="s">
        <v>2373</v>
      </c>
    </row>
    <row r="827" spans="1:6" ht="15.75" customHeight="1">
      <c r="A827" s="572">
        <f t="shared" si="17"/>
        <v>142</v>
      </c>
      <c r="B827" s="426" t="s">
        <v>10</v>
      </c>
      <c r="C827" s="639">
        <v>44243</v>
      </c>
      <c r="D827" s="297" t="s">
        <v>10182</v>
      </c>
      <c r="E827" s="431" t="s">
        <v>2375</v>
      </c>
      <c r="F827" s="431" t="s">
        <v>2376</v>
      </c>
    </row>
    <row r="828" spans="1:6" ht="15.75" customHeight="1">
      <c r="A828" s="572">
        <f t="shared" si="17"/>
        <v>143</v>
      </c>
      <c r="B828" s="426" t="s">
        <v>10</v>
      </c>
      <c r="C828" s="639">
        <v>44243</v>
      </c>
      <c r="D828" s="297" t="s">
        <v>10182</v>
      </c>
      <c r="E828" s="431" t="s">
        <v>2378</v>
      </c>
      <c r="F828" s="431" t="s">
        <v>2379</v>
      </c>
    </row>
    <row r="829" spans="1:6" ht="15.75" customHeight="1">
      <c r="A829" s="572">
        <f t="shared" si="17"/>
        <v>144</v>
      </c>
      <c r="B829" s="426" t="s">
        <v>10</v>
      </c>
      <c r="C829" s="597">
        <v>44323</v>
      </c>
      <c r="D829" s="297" t="s">
        <v>10183</v>
      </c>
      <c r="E829" s="431" t="s">
        <v>10184</v>
      </c>
      <c r="F829" s="431" t="s">
        <v>10185</v>
      </c>
    </row>
    <row r="830" spans="1:6" ht="15.75" customHeight="1">
      <c r="A830" s="572">
        <f t="shared" si="17"/>
        <v>145</v>
      </c>
      <c r="B830" s="426" t="s">
        <v>10</v>
      </c>
      <c r="C830" s="597">
        <v>44399</v>
      </c>
      <c r="D830" s="297" t="s">
        <v>2381</v>
      </c>
      <c r="E830" s="431" t="s">
        <v>2382</v>
      </c>
      <c r="F830" s="431" t="s">
        <v>2383</v>
      </c>
    </row>
    <row r="831" spans="1:6" ht="15.75" customHeight="1">
      <c r="A831" s="572">
        <f t="shared" si="17"/>
        <v>146</v>
      </c>
      <c r="B831" s="426" t="s">
        <v>10</v>
      </c>
      <c r="C831" s="565">
        <v>44424</v>
      </c>
      <c r="D831" s="297" t="s">
        <v>2384</v>
      </c>
      <c r="E831" s="431" t="s">
        <v>2385</v>
      </c>
      <c r="F831" s="431" t="s">
        <v>2386</v>
      </c>
    </row>
    <row r="832" spans="1:6" ht="15.75" customHeight="1">
      <c r="A832" s="572">
        <f t="shared" si="17"/>
        <v>147</v>
      </c>
      <c r="B832" s="426" t="s">
        <v>10</v>
      </c>
      <c r="C832" s="565">
        <v>44406</v>
      </c>
      <c r="D832" s="297" t="s">
        <v>2388</v>
      </c>
      <c r="E832" s="431" t="s">
        <v>2389</v>
      </c>
      <c r="F832" s="431" t="s">
        <v>2390</v>
      </c>
    </row>
    <row r="833" spans="1:6" ht="15.75" customHeight="1">
      <c r="A833" s="572">
        <f t="shared" si="17"/>
        <v>148</v>
      </c>
      <c r="B833" s="426" t="s">
        <v>10</v>
      </c>
      <c r="C833" s="565">
        <v>44406</v>
      </c>
      <c r="D833" s="297" t="s">
        <v>2391</v>
      </c>
      <c r="E833" s="431" t="s">
        <v>2392</v>
      </c>
      <c r="F833" s="431" t="s">
        <v>2393</v>
      </c>
    </row>
    <row r="834" spans="1:6" ht="15.75" customHeight="1">
      <c r="A834" s="572">
        <f t="shared" si="17"/>
        <v>149</v>
      </c>
      <c r="B834" s="426" t="s">
        <v>10</v>
      </c>
      <c r="C834" s="565">
        <v>44390</v>
      </c>
      <c r="D834" s="297" t="s">
        <v>2396</v>
      </c>
      <c r="E834" s="431" t="s">
        <v>2397</v>
      </c>
      <c r="F834" s="431" t="s">
        <v>2398</v>
      </c>
    </row>
    <row r="835" spans="1:6" ht="15.75" customHeight="1">
      <c r="A835" s="572">
        <f t="shared" si="17"/>
        <v>150</v>
      </c>
      <c r="B835" s="426" t="s">
        <v>10</v>
      </c>
      <c r="C835" s="936">
        <v>44390</v>
      </c>
      <c r="D835" s="937" t="s">
        <v>2396</v>
      </c>
      <c r="E835" s="431" t="s">
        <v>2399</v>
      </c>
      <c r="F835" s="431" t="s">
        <v>2400</v>
      </c>
    </row>
    <row r="836" spans="1:6" ht="15.75" customHeight="1">
      <c r="A836" s="571" t="s">
        <v>538</v>
      </c>
      <c r="B836" s="426" t="s">
        <v>10</v>
      </c>
      <c r="C836" s="949"/>
      <c r="D836" s="949"/>
      <c r="E836" s="431" t="s">
        <v>2401</v>
      </c>
      <c r="F836" s="431" t="s">
        <v>2402</v>
      </c>
    </row>
    <row r="837" spans="1:6" ht="15.75" customHeight="1">
      <c r="A837" s="571" t="s">
        <v>542</v>
      </c>
      <c r="B837" s="426" t="s">
        <v>10</v>
      </c>
      <c r="C837" s="597">
        <v>44417</v>
      </c>
      <c r="D837" s="297" t="s">
        <v>2403</v>
      </c>
      <c r="E837" s="431" t="s">
        <v>2404</v>
      </c>
      <c r="F837" s="431" t="s">
        <v>2405</v>
      </c>
    </row>
    <row r="838" spans="1:6" ht="15.75" customHeight="1">
      <c r="A838" s="571" t="s">
        <v>546</v>
      </c>
      <c r="B838" s="426" t="s">
        <v>10</v>
      </c>
      <c r="C838" s="597">
        <v>44474</v>
      </c>
      <c r="D838" s="297" t="s">
        <v>10186</v>
      </c>
      <c r="E838" s="431" t="s">
        <v>2408</v>
      </c>
      <c r="F838" s="431" t="s">
        <v>2409</v>
      </c>
    </row>
    <row r="839" spans="1:6" ht="15.75" customHeight="1">
      <c r="A839" s="571" t="s">
        <v>550</v>
      </c>
      <c r="B839" s="426" t="s">
        <v>10</v>
      </c>
      <c r="C839" s="597">
        <v>44470</v>
      </c>
      <c r="D839" s="297" t="s">
        <v>2410</v>
      </c>
      <c r="E839" s="431" t="s">
        <v>2230</v>
      </c>
      <c r="F839" s="431" t="s">
        <v>2411</v>
      </c>
    </row>
    <row r="840" spans="1:6" ht="15.75" customHeight="1">
      <c r="A840" s="571" t="s">
        <v>1016</v>
      </c>
      <c r="B840" s="426" t="s">
        <v>10</v>
      </c>
      <c r="C840" s="597">
        <v>44470</v>
      </c>
      <c r="D840" s="297" t="s">
        <v>2412</v>
      </c>
      <c r="E840" s="431" t="s">
        <v>2230</v>
      </c>
      <c r="F840" s="431" t="s">
        <v>2413</v>
      </c>
    </row>
    <row r="841" spans="1:6" ht="15.75" customHeight="1">
      <c r="A841" s="571" t="s">
        <v>333</v>
      </c>
      <c r="B841" s="426" t="s">
        <v>10</v>
      </c>
      <c r="C841" s="597">
        <v>44461</v>
      </c>
      <c r="D841" s="297" t="s">
        <v>2415</v>
      </c>
      <c r="E841" s="431" t="s">
        <v>2416</v>
      </c>
      <c r="F841" s="431" t="s">
        <v>2417</v>
      </c>
    </row>
    <row r="842" spans="1:6" ht="15.75" customHeight="1">
      <c r="A842" s="571" t="s">
        <v>563</v>
      </c>
      <c r="B842" s="426" t="s">
        <v>10</v>
      </c>
      <c r="C842" s="597">
        <v>44481</v>
      </c>
      <c r="D842" s="297" t="s">
        <v>2419</v>
      </c>
      <c r="E842" s="431" t="s">
        <v>2420</v>
      </c>
      <c r="F842" s="431" t="s">
        <v>2421</v>
      </c>
    </row>
    <row r="843" spans="1:6" ht="15.75" customHeight="1">
      <c r="A843" s="571" t="s">
        <v>566</v>
      </c>
      <c r="B843" s="426" t="s">
        <v>10</v>
      </c>
      <c r="C843" s="935">
        <v>44476</v>
      </c>
      <c r="D843" s="937" t="s">
        <v>2424</v>
      </c>
      <c r="E843" s="939" t="s">
        <v>2425</v>
      </c>
      <c r="F843" s="431" t="s">
        <v>2426</v>
      </c>
    </row>
    <row r="844" spans="1:6" ht="15.75" customHeight="1">
      <c r="A844" s="571" t="s">
        <v>344</v>
      </c>
      <c r="B844" s="426" t="s">
        <v>10</v>
      </c>
      <c r="C844" s="949"/>
      <c r="D844" s="949"/>
      <c r="E844" s="949"/>
      <c r="F844" s="431" t="s">
        <v>2427</v>
      </c>
    </row>
    <row r="845" spans="1:6" ht="15.75" customHeight="1">
      <c r="A845" s="571" t="s">
        <v>574</v>
      </c>
      <c r="B845" s="426" t="s">
        <v>10</v>
      </c>
      <c r="C845" s="597">
        <v>44440</v>
      </c>
      <c r="D845" s="297" t="s">
        <v>2428</v>
      </c>
      <c r="E845" s="431" t="s">
        <v>2429</v>
      </c>
      <c r="F845" s="431" t="s">
        <v>2430</v>
      </c>
    </row>
    <row r="846" spans="1:6" ht="15.75" customHeight="1">
      <c r="A846" s="571" t="s">
        <v>576</v>
      </c>
      <c r="B846" s="426" t="s">
        <v>10</v>
      </c>
      <c r="C846" s="597">
        <v>44440</v>
      </c>
      <c r="D846" s="297" t="s">
        <v>10187</v>
      </c>
      <c r="E846" s="431" t="s">
        <v>2432</v>
      </c>
      <c r="F846" s="431" t="s">
        <v>2433</v>
      </c>
    </row>
    <row r="847" spans="1:6" ht="15.75" customHeight="1">
      <c r="A847" s="571" t="s">
        <v>580</v>
      </c>
      <c r="B847" s="426" t="s">
        <v>10</v>
      </c>
      <c r="C847" s="597">
        <v>44442</v>
      </c>
      <c r="D847" s="297" t="s">
        <v>10188</v>
      </c>
      <c r="E847" s="431" t="s">
        <v>2435</v>
      </c>
      <c r="F847" s="431" t="s">
        <v>2436</v>
      </c>
    </row>
    <row r="848" spans="1:6" ht="15.75" customHeight="1">
      <c r="A848" s="571" t="s">
        <v>585</v>
      </c>
      <c r="B848" s="426" t="s">
        <v>10</v>
      </c>
      <c r="C848" s="597">
        <v>44536</v>
      </c>
      <c r="D848" s="297" t="s">
        <v>2437</v>
      </c>
      <c r="E848" s="431" t="s">
        <v>2438</v>
      </c>
      <c r="F848" s="431" t="s">
        <v>2439</v>
      </c>
    </row>
    <row r="849" spans="1:6" ht="15.75" customHeight="1">
      <c r="A849" s="571" t="s">
        <v>589</v>
      </c>
      <c r="B849" s="426" t="s">
        <v>10</v>
      </c>
      <c r="C849" s="597">
        <v>44358</v>
      </c>
      <c r="D849" s="297" t="s">
        <v>2441</v>
      </c>
      <c r="E849" s="431" t="s">
        <v>2442</v>
      </c>
      <c r="F849" s="431" t="s">
        <v>2443</v>
      </c>
    </row>
    <row r="850" spans="1:6" ht="15.75" customHeight="1">
      <c r="A850" s="571" t="s">
        <v>592</v>
      </c>
      <c r="B850" s="426" t="s">
        <v>10</v>
      </c>
      <c r="C850" s="597">
        <v>44361</v>
      </c>
      <c r="D850" s="297" t="s">
        <v>2444</v>
      </c>
      <c r="E850" s="431" t="s">
        <v>2445</v>
      </c>
      <c r="F850" s="431" t="s">
        <v>2446</v>
      </c>
    </row>
    <row r="851" spans="1:6" ht="15.75" customHeight="1">
      <c r="A851" s="571" t="s">
        <v>595</v>
      </c>
      <c r="B851" s="426" t="s">
        <v>10</v>
      </c>
      <c r="C851" s="597">
        <v>44384</v>
      </c>
      <c r="D851" s="297" t="s">
        <v>10189</v>
      </c>
      <c r="E851" s="431" t="s">
        <v>2448</v>
      </c>
      <c r="F851" s="431" t="s">
        <v>2449</v>
      </c>
    </row>
    <row r="852" spans="1:6" ht="15.75" customHeight="1">
      <c r="A852" s="571" t="s">
        <v>600</v>
      </c>
      <c r="B852" s="426" t="s">
        <v>10</v>
      </c>
      <c r="C852" s="297" t="s">
        <v>2450</v>
      </c>
      <c r="D852" s="297" t="s">
        <v>10190</v>
      </c>
      <c r="E852" s="431" t="s">
        <v>2226</v>
      </c>
      <c r="F852" s="431" t="s">
        <v>2227</v>
      </c>
    </row>
    <row r="853" spans="1:6" ht="15.75" customHeight="1">
      <c r="A853" s="571" t="s">
        <v>605</v>
      </c>
      <c r="B853" s="426" t="s">
        <v>10</v>
      </c>
      <c r="C853" s="640">
        <v>44529</v>
      </c>
      <c r="D853" s="297" t="s">
        <v>2452</v>
      </c>
      <c r="E853" s="431" t="s">
        <v>2453</v>
      </c>
      <c r="F853" s="431" t="s">
        <v>2454</v>
      </c>
    </row>
    <row r="854" spans="1:6" ht="15.75" customHeight="1">
      <c r="A854" s="571" t="s">
        <v>610</v>
      </c>
      <c r="B854" s="426" t="s">
        <v>10</v>
      </c>
      <c r="C854" s="640">
        <v>44531</v>
      </c>
      <c r="D854" s="297" t="s">
        <v>10191</v>
      </c>
      <c r="E854" s="431" t="s">
        <v>2456</v>
      </c>
      <c r="F854" s="431" t="s">
        <v>2457</v>
      </c>
    </row>
    <row r="855" spans="1:6" ht="15.75" customHeight="1">
      <c r="A855" s="571" t="s">
        <v>614</v>
      </c>
      <c r="B855" s="426" t="s">
        <v>10</v>
      </c>
      <c r="C855" s="639">
        <v>44519</v>
      </c>
      <c r="D855" s="297" t="s">
        <v>2458</v>
      </c>
      <c r="E855" s="431" t="s">
        <v>2459</v>
      </c>
      <c r="F855" s="431" t="s">
        <v>2460</v>
      </c>
    </row>
    <row r="856" spans="1:6" ht="15.75" customHeight="1">
      <c r="A856" s="571" t="s">
        <v>618</v>
      </c>
      <c r="B856" s="426" t="s">
        <v>10</v>
      </c>
      <c r="C856" s="640">
        <v>44215</v>
      </c>
      <c r="D856" s="297" t="s">
        <v>10192</v>
      </c>
      <c r="E856" s="431" t="s">
        <v>2463</v>
      </c>
      <c r="F856" s="431" t="s">
        <v>2464</v>
      </c>
    </row>
    <row r="857" spans="1:6" ht="15.75" customHeight="1">
      <c r="A857" s="571" t="s">
        <v>623</v>
      </c>
      <c r="B857" s="426" t="s">
        <v>10</v>
      </c>
      <c r="C857" s="597">
        <v>44386</v>
      </c>
      <c r="D857" s="297" t="s">
        <v>2465</v>
      </c>
      <c r="E857" s="431" t="s">
        <v>2466</v>
      </c>
      <c r="F857" s="431" t="s">
        <v>2467</v>
      </c>
    </row>
    <row r="858" spans="1:6" ht="15.75" customHeight="1">
      <c r="A858" s="571" t="s">
        <v>625</v>
      </c>
      <c r="B858" s="426" t="s">
        <v>10</v>
      </c>
      <c r="C858" s="639">
        <v>44544</v>
      </c>
      <c r="D858" s="297" t="s">
        <v>2468</v>
      </c>
      <c r="E858" s="431" t="s">
        <v>2469</v>
      </c>
      <c r="F858" s="431" t="s">
        <v>2470</v>
      </c>
    </row>
    <row r="859" spans="1:6" ht="15.75" customHeight="1">
      <c r="A859" s="571" t="s">
        <v>629</v>
      </c>
      <c r="B859" s="426" t="s">
        <v>10</v>
      </c>
      <c r="C859" s="639">
        <v>44348</v>
      </c>
      <c r="D859" s="297" t="s">
        <v>10193</v>
      </c>
      <c r="E859" s="431" t="s">
        <v>2472</v>
      </c>
      <c r="F859" s="431" t="s">
        <v>2473</v>
      </c>
    </row>
    <row r="860" spans="1:6" ht="15.75" customHeight="1">
      <c r="A860" s="571" t="s">
        <v>633</v>
      </c>
      <c r="B860" s="426" t="s">
        <v>10</v>
      </c>
      <c r="C860" s="641">
        <v>44540</v>
      </c>
      <c r="D860" s="297" t="s">
        <v>2474</v>
      </c>
      <c r="E860" s="431" t="s">
        <v>2475</v>
      </c>
      <c r="F860" s="431" t="s">
        <v>2476</v>
      </c>
    </row>
    <row r="861" spans="1:6" ht="15.75" customHeight="1">
      <c r="A861" s="571" t="s">
        <v>637</v>
      </c>
      <c r="B861" s="426" t="s">
        <v>10</v>
      </c>
      <c r="C861" s="597">
        <v>44399</v>
      </c>
      <c r="D861" s="297" t="s">
        <v>10194</v>
      </c>
      <c r="E861" s="431" t="s">
        <v>2479</v>
      </c>
      <c r="F861" s="431" t="s">
        <v>2480</v>
      </c>
    </row>
    <row r="862" spans="1:6" ht="15.75" customHeight="1">
      <c r="A862" s="571" t="s">
        <v>641</v>
      </c>
      <c r="B862" s="426" t="s">
        <v>10</v>
      </c>
      <c r="C862" s="597">
        <v>44552</v>
      </c>
      <c r="D862" s="297" t="s">
        <v>10195</v>
      </c>
      <c r="E862" s="431" t="s">
        <v>2483</v>
      </c>
      <c r="F862" s="431" t="s">
        <v>2484</v>
      </c>
    </row>
    <row r="863" spans="1:6" ht="15.75" customHeight="1">
      <c r="A863" s="571" t="s">
        <v>644</v>
      </c>
      <c r="B863" s="426" t="s">
        <v>10</v>
      </c>
      <c r="C863" s="597">
        <v>44439</v>
      </c>
      <c r="D863" s="297" t="s">
        <v>10196</v>
      </c>
      <c r="E863" s="431" t="s">
        <v>2486</v>
      </c>
      <c r="F863" s="431" t="s">
        <v>2487</v>
      </c>
    </row>
    <row r="864" spans="1:6" ht="15.75" customHeight="1">
      <c r="A864" s="571" t="s">
        <v>645</v>
      </c>
      <c r="B864" s="426" t="s">
        <v>10</v>
      </c>
      <c r="C864" s="597">
        <v>44439</v>
      </c>
      <c r="D864" s="297" t="s">
        <v>10196</v>
      </c>
      <c r="E864" s="431" t="s">
        <v>2490</v>
      </c>
      <c r="F864" s="431" t="s">
        <v>2491</v>
      </c>
    </row>
    <row r="865" spans="1:6" ht="15.75" customHeight="1">
      <c r="A865" s="571" t="s">
        <v>651</v>
      </c>
      <c r="B865" s="426" t="s">
        <v>10</v>
      </c>
      <c r="C865" s="597">
        <v>44439</v>
      </c>
      <c r="D865" s="297" t="s">
        <v>10196</v>
      </c>
      <c r="E865" s="431" t="s">
        <v>2492</v>
      </c>
      <c r="F865" s="431" t="s">
        <v>2493</v>
      </c>
    </row>
    <row r="866" spans="1:6" ht="15.75" customHeight="1">
      <c r="A866" s="571" t="s">
        <v>1091</v>
      </c>
      <c r="B866" s="426" t="s">
        <v>10</v>
      </c>
      <c r="C866" s="565">
        <v>44390</v>
      </c>
      <c r="D866" s="297" t="s">
        <v>2494</v>
      </c>
      <c r="E866" s="431" t="s">
        <v>2495</v>
      </c>
      <c r="F866" s="431" t="s">
        <v>2496</v>
      </c>
    </row>
    <row r="867" spans="1:6" ht="15.75" customHeight="1">
      <c r="A867" s="571" t="s">
        <v>1096</v>
      </c>
      <c r="B867" s="426" t="s">
        <v>10</v>
      </c>
      <c r="C867" s="565">
        <v>44364</v>
      </c>
      <c r="D867" s="297" t="s">
        <v>10197</v>
      </c>
      <c r="E867" s="431" t="s">
        <v>2498</v>
      </c>
      <c r="F867" s="431" t="s">
        <v>2228</v>
      </c>
    </row>
    <row r="868" spans="1:6" ht="38.25">
      <c r="A868" s="571" t="s">
        <v>1099</v>
      </c>
      <c r="B868" s="198" t="s">
        <v>10</v>
      </c>
      <c r="C868" s="642">
        <v>44417</v>
      </c>
      <c r="D868" s="103" t="s">
        <v>2510</v>
      </c>
      <c r="E868" s="103" t="s">
        <v>2511</v>
      </c>
      <c r="F868" s="103" t="s">
        <v>2512</v>
      </c>
    </row>
    <row r="869" spans="1:6" ht="25.5">
      <c r="A869" s="571" t="s">
        <v>1105</v>
      </c>
      <c r="B869" s="198" t="s">
        <v>10</v>
      </c>
      <c r="C869" s="642">
        <v>44417</v>
      </c>
      <c r="D869" s="103" t="s">
        <v>2514</v>
      </c>
      <c r="E869" s="103" t="s">
        <v>2515</v>
      </c>
      <c r="F869" s="103" t="s">
        <v>2516</v>
      </c>
    </row>
    <row r="870" spans="1:6" ht="25.5">
      <c r="A870" s="571" t="s">
        <v>1109</v>
      </c>
      <c r="B870" s="198" t="s">
        <v>10</v>
      </c>
      <c r="C870" s="642">
        <v>44417</v>
      </c>
      <c r="D870" s="103" t="s">
        <v>2518</v>
      </c>
      <c r="E870" s="103" t="s">
        <v>2515</v>
      </c>
      <c r="F870" s="103" t="s">
        <v>2519</v>
      </c>
    </row>
    <row r="871" spans="1:6" ht="38.25">
      <c r="A871" s="571" t="s">
        <v>1113</v>
      </c>
      <c r="B871" s="568" t="s">
        <v>12</v>
      </c>
      <c r="C871" s="633">
        <v>44364</v>
      </c>
      <c r="D871" s="546" t="s">
        <v>10198</v>
      </c>
      <c r="E871" s="547" t="s">
        <v>10199</v>
      </c>
      <c r="F871" s="547" t="s">
        <v>10200</v>
      </c>
    </row>
    <row r="872" spans="1:6" ht="12.75">
      <c r="A872" s="571" t="s">
        <v>1105</v>
      </c>
      <c r="B872" s="568" t="s">
        <v>12</v>
      </c>
      <c r="C872" s="643">
        <v>44256</v>
      </c>
      <c r="D872" s="297" t="s">
        <v>10201</v>
      </c>
      <c r="E872" s="431" t="s">
        <v>10202</v>
      </c>
      <c r="F872" s="431" t="s">
        <v>10203</v>
      </c>
    </row>
    <row r="873" spans="1:6" ht="25.5" customHeight="1">
      <c r="A873" s="571" t="s">
        <v>1109</v>
      </c>
      <c r="B873" s="568" t="s">
        <v>12</v>
      </c>
      <c r="C873" s="633">
        <v>44309</v>
      </c>
      <c r="D873" s="546" t="s">
        <v>10204</v>
      </c>
      <c r="E873" s="547" t="s">
        <v>10205</v>
      </c>
      <c r="F873" s="547" t="s">
        <v>10206</v>
      </c>
    </row>
    <row r="874" spans="1:6" ht="25.5">
      <c r="A874" s="571" t="s">
        <v>1113</v>
      </c>
      <c r="B874" s="568" t="s">
        <v>12</v>
      </c>
      <c r="C874" s="633">
        <v>44389</v>
      </c>
      <c r="D874" s="546" t="s">
        <v>461</v>
      </c>
      <c r="E874" s="547" t="s">
        <v>10207</v>
      </c>
      <c r="F874" s="547" t="s">
        <v>10208</v>
      </c>
    </row>
    <row r="875" spans="1:6" ht="12.75">
      <c r="A875" s="571" t="s">
        <v>1116</v>
      </c>
      <c r="B875" s="568" t="s">
        <v>12</v>
      </c>
      <c r="C875" s="597">
        <v>44267</v>
      </c>
      <c r="D875" s="297" t="s">
        <v>250</v>
      </c>
      <c r="E875" s="431" t="s">
        <v>10209</v>
      </c>
      <c r="F875" s="431" t="s">
        <v>10210</v>
      </c>
    </row>
    <row r="876" spans="1:6" ht="38.25">
      <c r="A876" s="571" t="s">
        <v>1123</v>
      </c>
      <c r="B876" s="568" t="s">
        <v>12</v>
      </c>
      <c r="C876" s="597">
        <v>44267</v>
      </c>
      <c r="D876" s="297" t="s">
        <v>250</v>
      </c>
      <c r="E876" s="431" t="s">
        <v>10209</v>
      </c>
      <c r="F876" s="431" t="s">
        <v>10211</v>
      </c>
    </row>
    <row r="877" spans="1:6" ht="12.75">
      <c r="A877" s="571" t="s">
        <v>1125</v>
      </c>
      <c r="B877" s="568" t="s">
        <v>12</v>
      </c>
      <c r="C877" s="597">
        <v>44267</v>
      </c>
      <c r="D877" s="297" t="s">
        <v>250</v>
      </c>
      <c r="E877" s="431" t="s">
        <v>10209</v>
      </c>
      <c r="F877" s="431" t="s">
        <v>10212</v>
      </c>
    </row>
    <row r="878" spans="1:6" ht="25.5">
      <c r="A878" s="571" t="s">
        <v>1129</v>
      </c>
      <c r="B878" s="568" t="s">
        <v>12</v>
      </c>
      <c r="C878" s="597">
        <v>44267</v>
      </c>
      <c r="D878" s="297" t="s">
        <v>250</v>
      </c>
      <c r="E878" s="431" t="s">
        <v>10209</v>
      </c>
      <c r="F878" s="431" t="s">
        <v>10213</v>
      </c>
    </row>
    <row r="879" spans="1:6" ht="25.5">
      <c r="A879" s="571" t="s">
        <v>1132</v>
      </c>
      <c r="B879" s="568" t="s">
        <v>12</v>
      </c>
      <c r="C879" s="643">
        <v>44256</v>
      </c>
      <c r="D879" s="297" t="s">
        <v>10201</v>
      </c>
      <c r="E879" s="431" t="s">
        <v>10214</v>
      </c>
      <c r="F879" s="431" t="s">
        <v>10215</v>
      </c>
    </row>
    <row r="880" spans="1:6" ht="38.25">
      <c r="A880" s="571" t="s">
        <v>2513</v>
      </c>
      <c r="B880" s="568" t="s">
        <v>12</v>
      </c>
      <c r="C880" s="643">
        <v>44256</v>
      </c>
      <c r="D880" s="297" t="s">
        <v>10201</v>
      </c>
      <c r="E880" s="431" t="s">
        <v>10216</v>
      </c>
      <c r="F880" s="431" t="s">
        <v>10217</v>
      </c>
    </row>
    <row r="881" spans="1:6" ht="25.5">
      <c r="A881" s="571" t="s">
        <v>2517</v>
      </c>
      <c r="B881" s="568" t="s">
        <v>12</v>
      </c>
      <c r="C881" s="643">
        <v>44256</v>
      </c>
      <c r="D881" s="297" t="s">
        <v>10201</v>
      </c>
      <c r="E881" s="431" t="s">
        <v>10218</v>
      </c>
      <c r="F881" s="431" t="s">
        <v>10219</v>
      </c>
    </row>
    <row r="882" spans="1:6" ht="18.75" customHeight="1">
      <c r="A882" s="571" t="s">
        <v>2520</v>
      </c>
      <c r="B882" s="568" t="s">
        <v>12</v>
      </c>
      <c r="C882" s="557">
        <v>2021</v>
      </c>
      <c r="D882" s="297" t="s">
        <v>3132</v>
      </c>
      <c r="E882" s="431" t="s">
        <v>3133</v>
      </c>
      <c r="F882" s="431" t="s">
        <v>3134</v>
      </c>
    </row>
    <row r="883" spans="1:6" ht="18.75" customHeight="1">
      <c r="A883" s="571" t="s">
        <v>2525</v>
      </c>
      <c r="B883" s="568" t="s">
        <v>12</v>
      </c>
      <c r="C883" s="557">
        <v>2021</v>
      </c>
      <c r="D883" s="297" t="s">
        <v>3136</v>
      </c>
      <c r="E883" s="431" t="s">
        <v>3133</v>
      </c>
      <c r="F883" s="431" t="s">
        <v>3137</v>
      </c>
    </row>
    <row r="884" spans="1:6" ht="18.75" customHeight="1">
      <c r="A884" s="571" t="s">
        <v>2530</v>
      </c>
      <c r="B884" s="568" t="s">
        <v>12</v>
      </c>
      <c r="C884" s="557">
        <v>2021</v>
      </c>
      <c r="D884" s="297" t="s">
        <v>3139</v>
      </c>
      <c r="E884" s="431" t="s">
        <v>3133</v>
      </c>
      <c r="F884" s="431" t="s">
        <v>3137</v>
      </c>
    </row>
    <row r="885" spans="1:6" ht="18.75" customHeight="1">
      <c r="A885" s="571" t="s">
        <v>2534</v>
      </c>
      <c r="B885" s="568" t="s">
        <v>12</v>
      </c>
      <c r="C885" s="557">
        <v>2021</v>
      </c>
      <c r="D885" s="297" t="s">
        <v>3140</v>
      </c>
      <c r="E885" s="431" t="s">
        <v>3133</v>
      </c>
      <c r="F885" s="431" t="s">
        <v>3137</v>
      </c>
    </row>
    <row r="886" spans="1:6" ht="18.75" customHeight="1">
      <c r="A886" s="571" t="s">
        <v>2539</v>
      </c>
      <c r="B886" s="568" t="s">
        <v>12</v>
      </c>
      <c r="C886" s="557">
        <v>2021</v>
      </c>
      <c r="D886" s="297" t="s">
        <v>3141</v>
      </c>
      <c r="E886" s="431" t="s">
        <v>3133</v>
      </c>
      <c r="F886" s="431" t="s">
        <v>3137</v>
      </c>
    </row>
    <row r="887" spans="1:6" ht="18.75" customHeight="1">
      <c r="A887" s="571" t="s">
        <v>2543</v>
      </c>
      <c r="B887" s="568" t="s">
        <v>12</v>
      </c>
      <c r="C887" s="557">
        <v>2021</v>
      </c>
      <c r="D887" s="297" t="s">
        <v>3142</v>
      </c>
      <c r="E887" s="431" t="s">
        <v>3133</v>
      </c>
      <c r="F887" s="431" t="s">
        <v>3137</v>
      </c>
    </row>
    <row r="888" spans="1:6" ht="18.75" customHeight="1">
      <c r="A888" s="571" t="s">
        <v>2548</v>
      </c>
      <c r="B888" s="568" t="s">
        <v>12</v>
      </c>
      <c r="C888" s="557">
        <v>2021</v>
      </c>
      <c r="D888" s="297" t="s">
        <v>3144</v>
      </c>
      <c r="E888" s="431" t="s">
        <v>3145</v>
      </c>
      <c r="F888" s="431" t="s">
        <v>3146</v>
      </c>
    </row>
    <row r="889" spans="1:6" ht="18.75" customHeight="1">
      <c r="A889" s="571" t="s">
        <v>2553</v>
      </c>
      <c r="B889" s="568" t="s">
        <v>12</v>
      </c>
      <c r="C889" s="557">
        <v>2021</v>
      </c>
      <c r="D889" s="297" t="s">
        <v>3147</v>
      </c>
      <c r="E889" s="469" t="s">
        <v>3148</v>
      </c>
      <c r="F889" s="469" t="s">
        <v>3149</v>
      </c>
    </row>
    <row r="890" spans="1:6" ht="18.75" customHeight="1">
      <c r="A890" s="571" t="s">
        <v>2557</v>
      </c>
      <c r="B890" s="568" t="s">
        <v>12</v>
      </c>
      <c r="C890" s="557">
        <v>2021</v>
      </c>
      <c r="D890" s="297" t="s">
        <v>3150</v>
      </c>
      <c r="E890" s="469" t="s">
        <v>3151</v>
      </c>
      <c r="F890" s="469" t="s">
        <v>3152</v>
      </c>
    </row>
    <row r="891" spans="1:6" ht="18.75" customHeight="1">
      <c r="A891" s="571" t="s">
        <v>2560</v>
      </c>
      <c r="B891" s="568" t="s">
        <v>12</v>
      </c>
      <c r="C891" s="557">
        <v>2021</v>
      </c>
      <c r="D891" s="297" t="s">
        <v>3153</v>
      </c>
      <c r="E891" s="469" t="s">
        <v>3154</v>
      </c>
      <c r="F891" s="469" t="s">
        <v>3155</v>
      </c>
    </row>
    <row r="892" spans="1:6" ht="18.75" customHeight="1">
      <c r="A892" s="571" t="s">
        <v>2565</v>
      </c>
      <c r="B892" s="568" t="s">
        <v>12</v>
      </c>
      <c r="C892" s="557">
        <v>2021</v>
      </c>
      <c r="D892" s="297" t="s">
        <v>3156</v>
      </c>
      <c r="E892" s="469" t="s">
        <v>3133</v>
      </c>
      <c r="F892" s="469" t="s">
        <v>3157</v>
      </c>
    </row>
    <row r="893" spans="1:6" ht="24" customHeight="1">
      <c r="A893" s="571" t="s">
        <v>2569</v>
      </c>
      <c r="B893" s="568" t="s">
        <v>12</v>
      </c>
      <c r="C893" s="557">
        <v>2021</v>
      </c>
      <c r="D893" s="297" t="s">
        <v>10220</v>
      </c>
      <c r="E893" s="469" t="s">
        <v>10221</v>
      </c>
      <c r="F893" s="469" t="s">
        <v>10222</v>
      </c>
    </row>
    <row r="894" spans="1:6" ht="24" customHeight="1">
      <c r="A894" s="571" t="s">
        <v>2574</v>
      </c>
      <c r="B894" s="568" t="s">
        <v>12</v>
      </c>
      <c r="C894" s="557">
        <v>2021</v>
      </c>
      <c r="D894" s="297" t="s">
        <v>10223</v>
      </c>
      <c r="E894" s="469" t="s">
        <v>10221</v>
      </c>
      <c r="F894" s="469" t="s">
        <v>10224</v>
      </c>
    </row>
    <row r="895" spans="1:6" ht="21" customHeight="1">
      <c r="A895" s="571" t="s">
        <v>2577</v>
      </c>
      <c r="B895" s="568" t="s">
        <v>12</v>
      </c>
      <c r="C895" s="557">
        <v>2021</v>
      </c>
      <c r="D895" s="297" t="s">
        <v>10225</v>
      </c>
      <c r="E895" s="469" t="s">
        <v>10221</v>
      </c>
      <c r="F895" s="469" t="s">
        <v>10224</v>
      </c>
    </row>
    <row r="896" spans="1:6" ht="18.75" customHeight="1">
      <c r="A896" s="571" t="s">
        <v>2579</v>
      </c>
      <c r="B896" s="568" t="s">
        <v>12</v>
      </c>
      <c r="C896" s="557">
        <v>2021</v>
      </c>
      <c r="D896" s="297" t="s">
        <v>3159</v>
      </c>
      <c r="E896" s="469" t="s">
        <v>3160</v>
      </c>
      <c r="F896" s="469" t="s">
        <v>3161</v>
      </c>
    </row>
    <row r="897" spans="1:6" ht="18.75" customHeight="1">
      <c r="A897" s="571" t="s">
        <v>2583</v>
      </c>
      <c r="B897" s="568" t="s">
        <v>12</v>
      </c>
      <c r="C897" s="557">
        <v>2021</v>
      </c>
      <c r="D897" s="297" t="s">
        <v>3164</v>
      </c>
      <c r="E897" s="469" t="s">
        <v>3133</v>
      </c>
      <c r="F897" s="469" t="s">
        <v>3165</v>
      </c>
    </row>
    <row r="898" spans="1:6" ht="25.5" customHeight="1">
      <c r="A898" s="571" t="s">
        <v>2586</v>
      </c>
      <c r="B898" s="568" t="s">
        <v>12</v>
      </c>
      <c r="C898" s="557">
        <v>2021</v>
      </c>
      <c r="D898" s="297" t="s">
        <v>3162</v>
      </c>
      <c r="E898" s="469" t="s">
        <v>3133</v>
      </c>
      <c r="F898" s="469" t="s">
        <v>3163</v>
      </c>
    </row>
    <row r="899" spans="1:6" ht="24.75" customHeight="1">
      <c r="A899" s="571" t="s">
        <v>2590</v>
      </c>
      <c r="B899" s="568" t="s">
        <v>12</v>
      </c>
      <c r="C899" s="557">
        <v>2021</v>
      </c>
      <c r="D899" s="297" t="s">
        <v>3164</v>
      </c>
      <c r="E899" s="469" t="s">
        <v>3133</v>
      </c>
      <c r="F899" s="469" t="s">
        <v>3165</v>
      </c>
    </row>
    <row r="900" spans="1:6" ht="18.75" customHeight="1">
      <c r="A900" s="571" t="s">
        <v>2594</v>
      </c>
      <c r="B900" s="568" t="s">
        <v>12</v>
      </c>
      <c r="C900" s="557">
        <v>2021</v>
      </c>
      <c r="D900" s="297" t="s">
        <v>3167</v>
      </c>
      <c r="E900" s="431" t="s">
        <v>3133</v>
      </c>
      <c r="F900" s="431" t="s">
        <v>3168</v>
      </c>
    </row>
    <row r="901" spans="1:6" ht="18.75" customHeight="1">
      <c r="A901" s="571" t="s">
        <v>2598</v>
      </c>
      <c r="B901" s="568" t="s">
        <v>12</v>
      </c>
      <c r="C901" s="557">
        <v>2021</v>
      </c>
      <c r="D901" s="297" t="s">
        <v>3170</v>
      </c>
      <c r="E901" s="431" t="s">
        <v>3133</v>
      </c>
      <c r="F901" s="431" t="s">
        <v>3168</v>
      </c>
    </row>
    <row r="902" spans="1:6" ht="18.75" customHeight="1">
      <c r="A902" s="571" t="s">
        <v>2601</v>
      </c>
      <c r="B902" s="568" t="s">
        <v>12</v>
      </c>
      <c r="C902" s="557">
        <v>2021</v>
      </c>
      <c r="D902" s="297" t="s">
        <v>3172</v>
      </c>
      <c r="E902" s="431" t="s">
        <v>3133</v>
      </c>
      <c r="F902" s="431" t="s">
        <v>3168</v>
      </c>
    </row>
    <row r="903" spans="1:6" ht="24" customHeight="1">
      <c r="A903" s="571" t="s">
        <v>2603</v>
      </c>
      <c r="B903" s="568" t="s">
        <v>12</v>
      </c>
      <c r="C903" s="557">
        <v>2021</v>
      </c>
      <c r="D903" s="297" t="s">
        <v>3173</v>
      </c>
      <c r="E903" s="469" t="s">
        <v>3174</v>
      </c>
      <c r="F903" s="469" t="s">
        <v>3175</v>
      </c>
    </row>
    <row r="904" spans="1:6" ht="24" customHeight="1">
      <c r="A904" s="571" t="s">
        <v>2605</v>
      </c>
      <c r="B904" s="568" t="s">
        <v>12</v>
      </c>
      <c r="C904" s="557">
        <v>2021</v>
      </c>
      <c r="D904" s="297" t="s">
        <v>10226</v>
      </c>
      <c r="E904" s="469" t="s">
        <v>3174</v>
      </c>
      <c r="F904" s="469" t="s">
        <v>10227</v>
      </c>
    </row>
    <row r="905" spans="1:6" ht="28.5" customHeight="1">
      <c r="A905" s="571" t="s">
        <v>2608</v>
      </c>
      <c r="B905" s="568" t="s">
        <v>12</v>
      </c>
      <c r="C905" s="557">
        <v>2021</v>
      </c>
      <c r="D905" s="297" t="s">
        <v>3176</v>
      </c>
      <c r="E905" s="469" t="s">
        <v>3177</v>
      </c>
      <c r="F905" s="469" t="s">
        <v>3178</v>
      </c>
    </row>
    <row r="906" spans="1:6" ht="18.75" customHeight="1">
      <c r="A906" s="571" t="s">
        <v>2610</v>
      </c>
      <c r="B906" s="568" t="s">
        <v>12</v>
      </c>
      <c r="C906" s="557">
        <v>2021</v>
      </c>
      <c r="D906" s="297" t="s">
        <v>3180</v>
      </c>
      <c r="E906" s="469" t="s">
        <v>3181</v>
      </c>
      <c r="F906" s="469" t="s">
        <v>3182</v>
      </c>
    </row>
    <row r="907" spans="1:6" ht="18.75" customHeight="1">
      <c r="A907" s="571" t="s">
        <v>2616</v>
      </c>
      <c r="B907" s="568" t="s">
        <v>12</v>
      </c>
      <c r="C907" s="557">
        <v>2021</v>
      </c>
      <c r="D907" s="297" t="s">
        <v>3183</v>
      </c>
      <c r="E907" s="469" t="s">
        <v>3184</v>
      </c>
      <c r="F907" s="469" t="s">
        <v>3185</v>
      </c>
    </row>
    <row r="908" spans="1:6" ht="18.75" customHeight="1">
      <c r="A908" s="571" t="s">
        <v>2620</v>
      </c>
      <c r="B908" s="568" t="s">
        <v>12</v>
      </c>
      <c r="C908" s="557">
        <v>2021</v>
      </c>
      <c r="D908" s="297" t="s">
        <v>3187</v>
      </c>
      <c r="E908" s="469" t="s">
        <v>3184</v>
      </c>
      <c r="F908" s="469" t="s">
        <v>3188</v>
      </c>
    </row>
    <row r="909" spans="1:6" ht="25.5" customHeight="1">
      <c r="A909" s="571" t="s">
        <v>2624</v>
      </c>
      <c r="B909" s="568" t="s">
        <v>12</v>
      </c>
      <c r="C909" s="557">
        <v>2021</v>
      </c>
      <c r="D909" s="297" t="s">
        <v>3190</v>
      </c>
      <c r="E909" s="469" t="s">
        <v>3184</v>
      </c>
      <c r="F909" s="469" t="s">
        <v>3191</v>
      </c>
    </row>
    <row r="910" spans="1:6" ht="19.5" customHeight="1">
      <c r="A910" s="571" t="s">
        <v>2628</v>
      </c>
      <c r="B910" s="568" t="s">
        <v>12</v>
      </c>
      <c r="C910" s="557">
        <v>2021</v>
      </c>
      <c r="D910" s="297" t="s">
        <v>3192</v>
      </c>
      <c r="E910" s="469" t="s">
        <v>3193</v>
      </c>
      <c r="F910" s="431" t="s">
        <v>3194</v>
      </c>
    </row>
    <row r="911" spans="1:6" ht="25.5" customHeight="1">
      <c r="A911" s="571" t="s">
        <v>2631</v>
      </c>
      <c r="B911" s="568" t="s">
        <v>12</v>
      </c>
      <c r="C911" s="557">
        <v>2021</v>
      </c>
      <c r="D911" s="297" t="s">
        <v>3196</v>
      </c>
      <c r="E911" s="469" t="s">
        <v>3196</v>
      </c>
      <c r="F911" s="469" t="s">
        <v>3197</v>
      </c>
    </row>
    <row r="912" spans="1:6" ht="26.25" customHeight="1">
      <c r="A912" s="571" t="s">
        <v>2635</v>
      </c>
      <c r="B912" s="568" t="s">
        <v>12</v>
      </c>
      <c r="C912" s="644">
        <v>2021</v>
      </c>
      <c r="D912" s="645" t="s">
        <v>10228</v>
      </c>
      <c r="E912" s="646" t="s">
        <v>10229</v>
      </c>
      <c r="F912" s="646" t="s">
        <v>10230</v>
      </c>
    </row>
    <row r="913" spans="1:6" ht="26.25" customHeight="1">
      <c r="A913" s="571" t="s">
        <v>2640</v>
      </c>
      <c r="B913" s="568" t="s">
        <v>12</v>
      </c>
      <c r="C913" s="644">
        <v>2021</v>
      </c>
      <c r="D913" s="647" t="s">
        <v>3199</v>
      </c>
      <c r="E913" s="891" t="s">
        <v>3200</v>
      </c>
      <c r="F913" s="891" t="s">
        <v>3201</v>
      </c>
    </row>
    <row r="914" spans="1:6" ht="26.25" customHeight="1">
      <c r="A914" s="571" t="s">
        <v>2645</v>
      </c>
      <c r="B914" s="568" t="s">
        <v>12</v>
      </c>
      <c r="C914" s="644">
        <v>2021</v>
      </c>
      <c r="D914" s="647" t="s">
        <v>3203</v>
      </c>
      <c r="E914" s="891" t="s">
        <v>3204</v>
      </c>
      <c r="F914" s="891" t="s">
        <v>3205</v>
      </c>
    </row>
    <row r="915" spans="1:6" ht="26.25" customHeight="1">
      <c r="A915" s="571" t="s">
        <v>2649</v>
      </c>
      <c r="B915" s="568" t="s">
        <v>12</v>
      </c>
      <c r="C915" s="644">
        <v>2021</v>
      </c>
      <c r="D915" s="648" t="s">
        <v>3207</v>
      </c>
      <c r="E915" s="892" t="s">
        <v>3204</v>
      </c>
      <c r="F915" s="892" t="s">
        <v>3205</v>
      </c>
    </row>
    <row r="916" spans="1:6" ht="26.25" customHeight="1">
      <c r="A916" s="571" t="s">
        <v>2652</v>
      </c>
      <c r="B916" s="568" t="s">
        <v>12</v>
      </c>
      <c r="C916" s="644">
        <v>2021</v>
      </c>
      <c r="D916" s="648" t="s">
        <v>3208</v>
      </c>
      <c r="E916" s="892" t="s">
        <v>3204</v>
      </c>
      <c r="F916" s="892" t="s">
        <v>3205</v>
      </c>
    </row>
    <row r="917" spans="1:6" ht="26.25" customHeight="1">
      <c r="A917" s="571" t="s">
        <v>2656</v>
      </c>
      <c r="B917" s="568" t="s">
        <v>12</v>
      </c>
      <c r="C917" s="644">
        <v>2021</v>
      </c>
      <c r="D917" s="648" t="s">
        <v>3209</v>
      </c>
      <c r="E917" s="892" t="s">
        <v>3204</v>
      </c>
      <c r="F917" s="892" t="s">
        <v>3205</v>
      </c>
    </row>
    <row r="918" spans="1:6" ht="26.25" customHeight="1">
      <c r="A918" s="571" t="s">
        <v>2659</v>
      </c>
      <c r="B918" s="568" t="s">
        <v>12</v>
      </c>
      <c r="C918" s="644">
        <v>2021</v>
      </c>
      <c r="D918" s="648" t="s">
        <v>3210</v>
      </c>
      <c r="E918" s="892" t="s">
        <v>3204</v>
      </c>
      <c r="F918" s="892" t="s">
        <v>3205</v>
      </c>
    </row>
    <row r="919" spans="1:6" ht="26.25" customHeight="1">
      <c r="A919" s="571" t="s">
        <v>2663</v>
      </c>
      <c r="B919" s="568" t="s">
        <v>12</v>
      </c>
      <c r="C919" s="644">
        <v>2021</v>
      </c>
      <c r="D919" s="648" t="s">
        <v>3211</v>
      </c>
      <c r="E919" s="892" t="s">
        <v>3212</v>
      </c>
      <c r="F919" s="892" t="s">
        <v>3213</v>
      </c>
    </row>
    <row r="920" spans="1:6" ht="26.25" customHeight="1">
      <c r="A920" s="571" t="s">
        <v>2667</v>
      </c>
      <c r="B920" s="568" t="s">
        <v>12</v>
      </c>
      <c r="C920" s="644">
        <v>2021</v>
      </c>
      <c r="D920" s="648" t="s">
        <v>3215</v>
      </c>
      <c r="E920" s="892" t="s">
        <v>3216</v>
      </c>
      <c r="F920" s="892" t="s">
        <v>3217</v>
      </c>
    </row>
    <row r="921" spans="1:6" ht="26.25" customHeight="1">
      <c r="A921" s="571" t="s">
        <v>2671</v>
      </c>
      <c r="B921" s="568" t="s">
        <v>12</v>
      </c>
      <c r="C921" s="644">
        <v>2021</v>
      </c>
      <c r="D921" s="648" t="s">
        <v>3218</v>
      </c>
      <c r="E921" s="892" t="s">
        <v>3216</v>
      </c>
      <c r="F921" s="892" t="s">
        <v>3219</v>
      </c>
    </row>
    <row r="922" spans="1:6" ht="26.25" customHeight="1">
      <c r="A922" s="571" t="s">
        <v>2675</v>
      </c>
      <c r="B922" s="568" t="s">
        <v>12</v>
      </c>
      <c r="C922" s="644">
        <v>2021</v>
      </c>
      <c r="D922" s="648" t="s">
        <v>3220</v>
      </c>
      <c r="E922" s="892" t="s">
        <v>3204</v>
      </c>
      <c r="F922" s="892" t="s">
        <v>3221</v>
      </c>
    </row>
    <row r="923" spans="1:6" ht="26.25" customHeight="1">
      <c r="A923" s="571" t="s">
        <v>2678</v>
      </c>
      <c r="B923" s="568" t="s">
        <v>12</v>
      </c>
      <c r="C923" s="644">
        <v>2021</v>
      </c>
      <c r="D923" s="648" t="s">
        <v>3222</v>
      </c>
      <c r="E923" s="892" t="s">
        <v>3204</v>
      </c>
      <c r="F923" s="892" t="s">
        <v>3221</v>
      </c>
    </row>
    <row r="924" spans="1:6" ht="26.25" customHeight="1">
      <c r="A924" s="571" t="s">
        <v>2682</v>
      </c>
      <c r="B924" s="568" t="s">
        <v>12</v>
      </c>
      <c r="C924" s="644">
        <v>2021</v>
      </c>
      <c r="D924" s="648" t="s">
        <v>3223</v>
      </c>
      <c r="E924" s="892" t="s">
        <v>3204</v>
      </c>
      <c r="F924" s="892" t="s">
        <v>3224</v>
      </c>
    </row>
    <row r="925" spans="1:6" ht="26.25" customHeight="1">
      <c r="A925" s="571" t="s">
        <v>2684</v>
      </c>
      <c r="B925" s="568" t="s">
        <v>12</v>
      </c>
      <c r="C925" s="644">
        <v>2021</v>
      </c>
      <c r="D925" s="648" t="s">
        <v>3225</v>
      </c>
      <c r="E925" s="892" t="s">
        <v>3204</v>
      </c>
      <c r="F925" s="892" t="s">
        <v>3224</v>
      </c>
    </row>
    <row r="926" spans="1:6" ht="26.25" customHeight="1">
      <c r="A926" s="571" t="s">
        <v>2688</v>
      </c>
      <c r="B926" s="568" t="s">
        <v>12</v>
      </c>
      <c r="C926" s="644">
        <v>2021</v>
      </c>
      <c r="D926" s="648" t="s">
        <v>3226</v>
      </c>
      <c r="E926" s="892" t="s">
        <v>3204</v>
      </c>
      <c r="F926" s="892" t="s">
        <v>3224</v>
      </c>
    </row>
    <row r="927" spans="1:6" ht="26.25" customHeight="1">
      <c r="A927" s="571" t="s">
        <v>2692</v>
      </c>
      <c r="B927" s="568" t="s">
        <v>12</v>
      </c>
      <c r="C927" s="644">
        <v>2021</v>
      </c>
      <c r="D927" s="648" t="s">
        <v>3227</v>
      </c>
      <c r="E927" s="892" t="s">
        <v>3228</v>
      </c>
      <c r="F927" s="892" t="s">
        <v>3221</v>
      </c>
    </row>
    <row r="928" spans="1:6" ht="26.25" customHeight="1">
      <c r="A928" s="571" t="s">
        <v>2696</v>
      </c>
      <c r="B928" s="568" t="s">
        <v>12</v>
      </c>
      <c r="C928" s="644">
        <v>2021</v>
      </c>
      <c r="D928" s="648" t="s">
        <v>3229</v>
      </c>
      <c r="E928" s="892"/>
      <c r="F928" s="892" t="s">
        <v>3221</v>
      </c>
    </row>
    <row r="929" spans="1:6" ht="26.25" customHeight="1">
      <c r="A929" s="571" t="s">
        <v>2701</v>
      </c>
      <c r="B929" s="568" t="s">
        <v>12</v>
      </c>
      <c r="C929" s="644">
        <v>2021</v>
      </c>
      <c r="D929" s="648" t="s">
        <v>3230</v>
      </c>
      <c r="E929" s="892" t="s">
        <v>3204</v>
      </c>
      <c r="F929" s="892"/>
    </row>
    <row r="930" spans="1:6" ht="26.25" customHeight="1">
      <c r="A930" s="571" t="s">
        <v>2705</v>
      </c>
      <c r="B930" s="568" t="s">
        <v>12</v>
      </c>
      <c r="C930" s="644">
        <v>2021</v>
      </c>
      <c r="D930" s="648" t="s">
        <v>3231</v>
      </c>
      <c r="E930" s="892" t="s">
        <v>3204</v>
      </c>
      <c r="F930" s="892" t="s">
        <v>3232</v>
      </c>
    </row>
    <row r="931" spans="1:6" ht="26.25" customHeight="1">
      <c r="A931" s="571" t="s">
        <v>2709</v>
      </c>
      <c r="B931" s="568" t="s">
        <v>12</v>
      </c>
      <c r="C931" s="644">
        <v>2021</v>
      </c>
      <c r="D931" s="648" t="s">
        <v>3233</v>
      </c>
      <c r="E931" s="892" t="s">
        <v>3204</v>
      </c>
      <c r="F931" s="892" t="s">
        <v>3234</v>
      </c>
    </row>
    <row r="932" spans="1:6" ht="26.25" customHeight="1">
      <c r="A932" s="571" t="s">
        <v>2713</v>
      </c>
      <c r="B932" s="568" t="s">
        <v>12</v>
      </c>
      <c r="C932" s="644">
        <v>2021</v>
      </c>
      <c r="D932" s="648" t="s">
        <v>3235</v>
      </c>
      <c r="E932" s="892" t="s">
        <v>3204</v>
      </c>
      <c r="F932" s="892" t="s">
        <v>3221</v>
      </c>
    </row>
    <row r="933" spans="1:6" ht="26.25" customHeight="1">
      <c r="A933" s="571" t="s">
        <v>2717</v>
      </c>
      <c r="B933" s="568" t="s">
        <v>12</v>
      </c>
      <c r="C933" s="644">
        <v>2021</v>
      </c>
      <c r="D933" s="648" t="s">
        <v>3236</v>
      </c>
      <c r="E933" s="892" t="s">
        <v>3204</v>
      </c>
      <c r="F933" s="892" t="s">
        <v>3221</v>
      </c>
    </row>
    <row r="934" spans="1:6" ht="26.25" customHeight="1">
      <c r="A934" s="571" t="s">
        <v>2721</v>
      </c>
      <c r="B934" s="568" t="s">
        <v>12</v>
      </c>
      <c r="C934" s="644">
        <v>2021</v>
      </c>
      <c r="D934" s="648" t="s">
        <v>3237</v>
      </c>
      <c r="E934" s="892" t="s">
        <v>3204</v>
      </c>
      <c r="F934" s="892" t="s">
        <v>3238</v>
      </c>
    </row>
    <row r="935" spans="1:6" ht="26.25" customHeight="1">
      <c r="A935" s="571" t="s">
        <v>2724</v>
      </c>
      <c r="B935" s="568" t="s">
        <v>12</v>
      </c>
      <c r="C935" s="644">
        <v>2021</v>
      </c>
      <c r="D935" s="648" t="s">
        <v>3239</v>
      </c>
      <c r="E935" s="892" t="s">
        <v>3228</v>
      </c>
      <c r="F935" s="892" t="s">
        <v>3240</v>
      </c>
    </row>
    <row r="936" spans="1:6" ht="26.25" customHeight="1">
      <c r="A936" s="571" t="s">
        <v>2728</v>
      </c>
      <c r="B936" s="568" t="s">
        <v>12</v>
      </c>
      <c r="C936" s="644">
        <v>2021</v>
      </c>
      <c r="D936" s="648" t="s">
        <v>3241</v>
      </c>
      <c r="E936" s="892" t="s">
        <v>3242</v>
      </c>
      <c r="F936" s="892" t="s">
        <v>3243</v>
      </c>
    </row>
    <row r="937" spans="1:6" ht="26.25" customHeight="1">
      <c r="A937" s="571" t="s">
        <v>2732</v>
      </c>
      <c r="B937" s="568" t="s">
        <v>12</v>
      </c>
      <c r="C937" s="644">
        <v>2021</v>
      </c>
      <c r="D937" s="648" t="s">
        <v>3244</v>
      </c>
      <c r="E937" s="892" t="s">
        <v>3204</v>
      </c>
      <c r="F937" s="892" t="s">
        <v>3245</v>
      </c>
    </row>
    <row r="938" spans="1:6" ht="26.25" customHeight="1">
      <c r="A938" s="571" t="s">
        <v>2735</v>
      </c>
      <c r="B938" s="568" t="s">
        <v>12</v>
      </c>
      <c r="C938" s="644">
        <v>2021</v>
      </c>
      <c r="D938" s="648" t="s">
        <v>3246</v>
      </c>
      <c r="E938" s="892" t="s">
        <v>3204</v>
      </c>
      <c r="F938" s="892"/>
    </row>
    <row r="939" spans="1:6" ht="26.25" customHeight="1">
      <c r="A939" s="571" t="s">
        <v>2737</v>
      </c>
      <c r="B939" s="568" t="s">
        <v>12</v>
      </c>
      <c r="C939" s="644">
        <v>2021</v>
      </c>
      <c r="D939" s="648" t="s">
        <v>3247</v>
      </c>
      <c r="E939" s="892" t="s">
        <v>3212</v>
      </c>
      <c r="F939" s="892" t="s">
        <v>3232</v>
      </c>
    </row>
    <row r="940" spans="1:6" ht="26.25" customHeight="1">
      <c r="A940" s="571" t="s">
        <v>2741</v>
      </c>
      <c r="B940" s="568" t="s">
        <v>12</v>
      </c>
      <c r="C940" s="644">
        <v>2021</v>
      </c>
      <c r="D940" s="648" t="s">
        <v>3248</v>
      </c>
      <c r="E940" s="892" t="s">
        <v>3204</v>
      </c>
      <c r="F940" s="892" t="s">
        <v>3221</v>
      </c>
    </row>
    <row r="941" spans="1:6" ht="26.25" customHeight="1">
      <c r="A941" s="571" t="s">
        <v>2743</v>
      </c>
      <c r="B941" s="568" t="s">
        <v>12</v>
      </c>
      <c r="C941" s="644">
        <v>2021</v>
      </c>
      <c r="D941" s="648" t="s">
        <v>3249</v>
      </c>
      <c r="E941" s="892" t="s">
        <v>3204</v>
      </c>
      <c r="F941" s="892" t="s">
        <v>3221</v>
      </c>
    </row>
    <row r="942" spans="1:6" ht="26.25" customHeight="1">
      <c r="A942" s="571" t="s">
        <v>2745</v>
      </c>
      <c r="B942" s="568" t="s">
        <v>12</v>
      </c>
      <c r="C942" s="644">
        <v>2021</v>
      </c>
      <c r="D942" s="648" t="s">
        <v>3250</v>
      </c>
      <c r="E942" s="892" t="s">
        <v>3204</v>
      </c>
      <c r="F942" s="892" t="s">
        <v>3221</v>
      </c>
    </row>
    <row r="943" spans="1:6" ht="26.25" customHeight="1">
      <c r="A943" s="571" t="s">
        <v>2747</v>
      </c>
      <c r="B943" s="568" t="s">
        <v>12</v>
      </c>
      <c r="C943" s="644">
        <v>2021</v>
      </c>
      <c r="D943" s="648" t="s">
        <v>3251</v>
      </c>
      <c r="E943" s="892" t="s">
        <v>3204</v>
      </c>
      <c r="F943" s="892" t="s">
        <v>3221</v>
      </c>
    </row>
    <row r="944" spans="1:6" ht="26.25" customHeight="1">
      <c r="A944" s="571" t="s">
        <v>2749</v>
      </c>
      <c r="B944" s="568" t="s">
        <v>12</v>
      </c>
      <c r="C944" s="644">
        <v>2021</v>
      </c>
      <c r="D944" s="648" t="s">
        <v>3252</v>
      </c>
      <c r="E944" s="892" t="s">
        <v>3204</v>
      </c>
      <c r="F944" s="892" t="s">
        <v>3232</v>
      </c>
    </row>
    <row r="945" spans="1:6" ht="26.25" customHeight="1">
      <c r="A945" s="571" t="s">
        <v>2752</v>
      </c>
      <c r="B945" s="568" t="s">
        <v>12</v>
      </c>
      <c r="C945" s="644">
        <v>2021</v>
      </c>
      <c r="D945" s="648" t="s">
        <v>3253</v>
      </c>
      <c r="E945" s="892" t="s">
        <v>3212</v>
      </c>
      <c r="F945" s="892"/>
    </row>
    <row r="946" spans="1:6" ht="26.25" customHeight="1">
      <c r="A946" s="571" t="s">
        <v>2756</v>
      </c>
      <c r="B946" s="568" t="s">
        <v>12</v>
      </c>
      <c r="C946" s="644">
        <v>2021</v>
      </c>
      <c r="D946" s="648" t="s">
        <v>3254</v>
      </c>
      <c r="E946" s="892" t="s">
        <v>3204</v>
      </c>
      <c r="F946" s="892" t="s">
        <v>3255</v>
      </c>
    </row>
    <row r="947" spans="1:6" ht="26.25" customHeight="1">
      <c r="A947" s="571" t="s">
        <v>2758</v>
      </c>
      <c r="B947" s="568" t="s">
        <v>12</v>
      </c>
      <c r="C947" s="644">
        <v>2021</v>
      </c>
      <c r="D947" s="648" t="s">
        <v>3256</v>
      </c>
      <c r="E947" s="892" t="s">
        <v>3204</v>
      </c>
      <c r="F947" s="892" t="s">
        <v>3257</v>
      </c>
    </row>
    <row r="948" spans="1:6" ht="26.25" customHeight="1">
      <c r="A948" s="571" t="s">
        <v>2760</v>
      </c>
      <c r="B948" s="568" t="s">
        <v>12</v>
      </c>
      <c r="C948" s="644">
        <v>2021</v>
      </c>
      <c r="D948" s="648" t="s">
        <v>3258</v>
      </c>
      <c r="E948" s="892" t="s">
        <v>3204</v>
      </c>
      <c r="F948" s="892"/>
    </row>
    <row r="949" spans="1:6" ht="26.25" customHeight="1">
      <c r="A949" s="571" t="s">
        <v>2763</v>
      </c>
      <c r="B949" s="568" t="s">
        <v>12</v>
      </c>
      <c r="C949" s="644">
        <v>2021</v>
      </c>
      <c r="D949" s="648" t="s">
        <v>3259</v>
      </c>
      <c r="E949" s="892" t="s">
        <v>3204</v>
      </c>
      <c r="F949" s="892" t="s">
        <v>3205</v>
      </c>
    </row>
    <row r="950" spans="1:6" ht="26.25" customHeight="1">
      <c r="A950" s="571" t="s">
        <v>2766</v>
      </c>
      <c r="B950" s="568" t="s">
        <v>12</v>
      </c>
      <c r="C950" s="644">
        <v>2021</v>
      </c>
      <c r="D950" s="648" t="s">
        <v>3260</v>
      </c>
      <c r="E950" s="892" t="s">
        <v>3204</v>
      </c>
      <c r="F950" s="892" t="s">
        <v>3234</v>
      </c>
    </row>
    <row r="951" spans="1:6" ht="26.25" customHeight="1">
      <c r="A951" s="571" t="s">
        <v>2768</v>
      </c>
      <c r="B951" s="568" t="s">
        <v>12</v>
      </c>
      <c r="C951" s="644">
        <v>2021</v>
      </c>
      <c r="D951" s="648" t="s">
        <v>3261</v>
      </c>
      <c r="E951" s="892" t="s">
        <v>3204</v>
      </c>
      <c r="F951" s="892" t="s">
        <v>3221</v>
      </c>
    </row>
    <row r="952" spans="1:6" ht="26.25" customHeight="1">
      <c r="A952" s="571" t="s">
        <v>2770</v>
      </c>
      <c r="B952" s="568" t="s">
        <v>12</v>
      </c>
      <c r="C952" s="644">
        <v>2021</v>
      </c>
      <c r="D952" s="648" t="s">
        <v>3262</v>
      </c>
      <c r="E952" s="892" t="s">
        <v>3204</v>
      </c>
      <c r="F952" s="892" t="s">
        <v>3221</v>
      </c>
    </row>
    <row r="953" spans="1:6" ht="26.25" customHeight="1">
      <c r="A953" s="571" t="s">
        <v>2773</v>
      </c>
      <c r="B953" s="568" t="s">
        <v>12</v>
      </c>
      <c r="C953" s="644">
        <v>2021</v>
      </c>
      <c r="D953" s="648" t="s">
        <v>3263</v>
      </c>
      <c r="E953" s="892" t="s">
        <v>3204</v>
      </c>
      <c r="F953" s="892" t="s">
        <v>3221</v>
      </c>
    </row>
    <row r="954" spans="1:6" ht="26.25" customHeight="1">
      <c r="A954" s="571" t="s">
        <v>2776</v>
      </c>
      <c r="B954" s="568" t="s">
        <v>12</v>
      </c>
      <c r="C954" s="644">
        <v>2021</v>
      </c>
      <c r="D954" s="648" t="s">
        <v>3264</v>
      </c>
      <c r="E954" s="892" t="s">
        <v>3204</v>
      </c>
      <c r="F954" s="892" t="s">
        <v>3221</v>
      </c>
    </row>
    <row r="955" spans="1:6" ht="26.25" customHeight="1">
      <c r="A955" s="571" t="s">
        <v>2780</v>
      </c>
      <c r="B955" s="568" t="s">
        <v>12</v>
      </c>
      <c r="C955" s="644">
        <v>2021</v>
      </c>
      <c r="D955" s="647" t="s">
        <v>3265</v>
      </c>
      <c r="E955" s="891" t="s">
        <v>3266</v>
      </c>
      <c r="F955" s="891" t="s">
        <v>3267</v>
      </c>
    </row>
    <row r="956" spans="1:6" ht="26.25" customHeight="1">
      <c r="A956" s="571" t="s">
        <v>2783</v>
      </c>
      <c r="B956" s="568" t="s">
        <v>12</v>
      </c>
      <c r="C956" s="644">
        <v>2021</v>
      </c>
      <c r="D956" s="647" t="s">
        <v>3269</v>
      </c>
      <c r="E956" s="891" t="s">
        <v>3270</v>
      </c>
      <c r="F956" s="891" t="s">
        <v>3271</v>
      </c>
    </row>
    <row r="957" spans="1:6" ht="26.25" customHeight="1">
      <c r="A957" s="571" t="s">
        <v>2786</v>
      </c>
      <c r="B957" s="568" t="s">
        <v>12</v>
      </c>
      <c r="C957" s="644">
        <v>2021</v>
      </c>
      <c r="D957" s="648" t="s">
        <v>3273</v>
      </c>
      <c r="E957" s="892" t="s">
        <v>3270</v>
      </c>
      <c r="F957" s="892" t="s">
        <v>3274</v>
      </c>
    </row>
    <row r="958" spans="1:6" ht="26.25" customHeight="1">
      <c r="A958" s="571" t="s">
        <v>2791</v>
      </c>
      <c r="B958" s="568" t="s">
        <v>12</v>
      </c>
      <c r="C958" s="644">
        <v>2021</v>
      </c>
      <c r="D958" s="648" t="s">
        <v>3275</v>
      </c>
      <c r="E958" s="892" t="s">
        <v>3276</v>
      </c>
      <c r="F958" s="892" t="s">
        <v>3277</v>
      </c>
    </row>
    <row r="959" spans="1:6" ht="26.25" customHeight="1">
      <c r="A959" s="571" t="s">
        <v>2796</v>
      </c>
      <c r="B959" s="568" t="s">
        <v>12</v>
      </c>
      <c r="C959" s="644">
        <v>2021</v>
      </c>
      <c r="D959" s="648" t="s">
        <v>3278</v>
      </c>
      <c r="E959" s="892" t="s">
        <v>3279</v>
      </c>
      <c r="F959" s="892" t="s">
        <v>3280</v>
      </c>
    </row>
    <row r="960" spans="1:6" ht="26.25" customHeight="1">
      <c r="A960" s="571" t="s">
        <v>2798</v>
      </c>
      <c r="B960" s="568" t="s">
        <v>12</v>
      </c>
      <c r="C960" s="644">
        <v>2021</v>
      </c>
      <c r="D960" s="647" t="s">
        <v>3282</v>
      </c>
      <c r="E960" s="891" t="s">
        <v>3283</v>
      </c>
      <c r="F960" s="891" t="s">
        <v>3284</v>
      </c>
    </row>
    <row r="961" spans="1:6" ht="26.25" customHeight="1">
      <c r="A961" s="571" t="s">
        <v>2802</v>
      </c>
      <c r="B961" s="568" t="s">
        <v>12</v>
      </c>
      <c r="C961" s="644">
        <v>2021</v>
      </c>
      <c r="D961" s="648" t="s">
        <v>3286</v>
      </c>
      <c r="E961" s="892" t="s">
        <v>3287</v>
      </c>
      <c r="F961" s="892" t="s">
        <v>3288</v>
      </c>
    </row>
    <row r="962" spans="1:6" ht="26.25" customHeight="1">
      <c r="A962" s="571" t="s">
        <v>2807</v>
      </c>
      <c r="B962" s="568" t="s">
        <v>12</v>
      </c>
      <c r="C962" s="644">
        <v>2021</v>
      </c>
      <c r="D962" s="648" t="s">
        <v>3290</v>
      </c>
      <c r="E962" s="892" t="s">
        <v>3291</v>
      </c>
      <c r="F962" s="892" t="s">
        <v>3292</v>
      </c>
    </row>
    <row r="963" spans="1:6" ht="26.25" customHeight="1">
      <c r="A963" s="571" t="s">
        <v>2813</v>
      </c>
      <c r="B963" s="568" t="s">
        <v>12</v>
      </c>
      <c r="C963" s="644">
        <v>2021</v>
      </c>
      <c r="D963" s="648" t="s">
        <v>3294</v>
      </c>
      <c r="E963" s="892" t="s">
        <v>3295</v>
      </c>
      <c r="F963" s="892" t="s">
        <v>3296</v>
      </c>
    </row>
    <row r="964" spans="1:6" ht="26.25" customHeight="1">
      <c r="A964" s="571" t="s">
        <v>2817</v>
      </c>
      <c r="B964" s="568" t="s">
        <v>12</v>
      </c>
      <c r="C964" s="644">
        <v>2021</v>
      </c>
      <c r="D964" s="647" t="s">
        <v>3297</v>
      </c>
      <c r="E964" s="891" t="s">
        <v>3298</v>
      </c>
      <c r="F964" s="891" t="s">
        <v>3299</v>
      </c>
    </row>
    <row r="965" spans="1:6" ht="26.25" customHeight="1">
      <c r="A965" s="571" t="s">
        <v>2821</v>
      </c>
      <c r="B965" s="568" t="s">
        <v>12</v>
      </c>
      <c r="C965" s="644">
        <v>2021</v>
      </c>
      <c r="D965" s="648" t="s">
        <v>3300</v>
      </c>
      <c r="E965" s="892" t="s">
        <v>3298</v>
      </c>
      <c r="F965" s="892" t="s">
        <v>3299</v>
      </c>
    </row>
    <row r="966" spans="1:6" ht="26.25" customHeight="1">
      <c r="A966" s="571" t="s">
        <v>2825</v>
      </c>
      <c r="B966" s="568" t="s">
        <v>12</v>
      </c>
      <c r="C966" s="644">
        <v>2021</v>
      </c>
      <c r="D966" s="648" t="s">
        <v>3301</v>
      </c>
      <c r="E966" s="892" t="s">
        <v>1167</v>
      </c>
      <c r="F966" s="892" t="s">
        <v>3302</v>
      </c>
    </row>
    <row r="967" spans="1:6" ht="26.25" customHeight="1">
      <c r="A967" s="571" t="s">
        <v>2828</v>
      </c>
      <c r="B967" s="568" t="s">
        <v>12</v>
      </c>
      <c r="C967" s="644">
        <v>2021</v>
      </c>
      <c r="D967" s="648" t="s">
        <v>3303</v>
      </c>
      <c r="E967" s="892" t="s">
        <v>3304</v>
      </c>
      <c r="F967" s="892" t="s">
        <v>3305</v>
      </c>
    </row>
    <row r="968" spans="1:6" ht="26.25" customHeight="1">
      <c r="A968" s="571" t="s">
        <v>2831</v>
      </c>
      <c r="B968" s="568" t="s">
        <v>12</v>
      </c>
      <c r="C968" s="644">
        <v>2021</v>
      </c>
      <c r="D968" s="648" t="s">
        <v>3306</v>
      </c>
      <c r="E968" s="892" t="s">
        <v>3307</v>
      </c>
      <c r="F968" s="892" t="s">
        <v>3308</v>
      </c>
    </row>
    <row r="969" spans="1:6" ht="26.25" customHeight="1">
      <c r="A969" s="571" t="s">
        <v>2835</v>
      </c>
      <c r="B969" s="568" t="s">
        <v>12</v>
      </c>
      <c r="C969" s="644">
        <v>2021</v>
      </c>
      <c r="D969" s="649" t="s">
        <v>3310</v>
      </c>
      <c r="E969" s="893" t="s">
        <v>3311</v>
      </c>
      <c r="F969" s="893" t="s">
        <v>3312</v>
      </c>
    </row>
    <row r="970" spans="1:6" ht="26.25" customHeight="1">
      <c r="A970" s="571" t="s">
        <v>2635</v>
      </c>
      <c r="B970" s="426" t="s">
        <v>13</v>
      </c>
      <c r="C970" s="297">
        <v>2021</v>
      </c>
      <c r="D970" s="297" t="s">
        <v>10231</v>
      </c>
      <c r="E970" s="431" t="s">
        <v>10232</v>
      </c>
      <c r="F970" s="431" t="s">
        <v>10233</v>
      </c>
    </row>
    <row r="971" spans="1:6" ht="24" customHeight="1">
      <c r="A971" s="571" t="s">
        <v>2640</v>
      </c>
      <c r="B971" s="426" t="s">
        <v>13</v>
      </c>
      <c r="C971" s="297">
        <v>2021</v>
      </c>
      <c r="D971" s="297" t="s">
        <v>10234</v>
      </c>
      <c r="E971" s="431" t="s">
        <v>10235</v>
      </c>
      <c r="F971" s="431" t="s">
        <v>10236</v>
      </c>
    </row>
    <row r="972" spans="1:6" ht="24" customHeight="1">
      <c r="A972" s="571" t="s">
        <v>2645</v>
      </c>
      <c r="B972" s="426" t="s">
        <v>13</v>
      </c>
      <c r="C972" s="297">
        <v>2021</v>
      </c>
      <c r="D972" s="297" t="s">
        <v>10237</v>
      </c>
      <c r="E972" s="431" t="s">
        <v>10238</v>
      </c>
      <c r="F972" s="431" t="s">
        <v>10239</v>
      </c>
    </row>
    <row r="973" spans="1:6" ht="29.25" customHeight="1">
      <c r="A973" s="571" t="s">
        <v>2649</v>
      </c>
      <c r="B973" s="426" t="s">
        <v>13</v>
      </c>
      <c r="C973" s="297">
        <v>2021</v>
      </c>
      <c r="D973" s="297" t="s">
        <v>10240</v>
      </c>
      <c r="E973" s="431" t="s">
        <v>10241</v>
      </c>
      <c r="F973" s="431" t="s">
        <v>10242</v>
      </c>
    </row>
    <row r="974" spans="1:6" ht="21.75" customHeight="1">
      <c r="A974" s="571" t="s">
        <v>2652</v>
      </c>
      <c r="B974" s="426" t="s">
        <v>13</v>
      </c>
      <c r="C974" s="297">
        <v>2021</v>
      </c>
      <c r="D974" s="297" t="s">
        <v>10243</v>
      </c>
      <c r="E974" s="431" t="s">
        <v>10244</v>
      </c>
      <c r="F974" s="431" t="s">
        <v>10245</v>
      </c>
    </row>
    <row r="975" spans="1:6" ht="20.25" customHeight="1">
      <c r="A975" s="571" t="s">
        <v>2656</v>
      </c>
      <c r="B975" s="426" t="s">
        <v>13</v>
      </c>
      <c r="C975" s="297">
        <v>2021</v>
      </c>
      <c r="D975" s="297" t="s">
        <v>10246</v>
      </c>
      <c r="E975" s="431" t="s">
        <v>10244</v>
      </c>
      <c r="F975" s="431" t="s">
        <v>10247</v>
      </c>
    </row>
    <row r="976" spans="1:6" ht="20.25" customHeight="1">
      <c r="A976" s="571" t="s">
        <v>2659</v>
      </c>
      <c r="B976" s="426" t="s">
        <v>13</v>
      </c>
      <c r="C976" s="297">
        <v>2021</v>
      </c>
      <c r="D976" s="297" t="s">
        <v>10248</v>
      </c>
      <c r="E976" s="431" t="s">
        <v>8685</v>
      </c>
      <c r="F976" s="431" t="s">
        <v>10249</v>
      </c>
    </row>
    <row r="977" spans="1:6" ht="21" customHeight="1">
      <c r="A977" s="571" t="s">
        <v>2663</v>
      </c>
      <c r="B977" s="426" t="s">
        <v>13</v>
      </c>
      <c r="C977" s="597">
        <v>44270</v>
      </c>
      <c r="D977" s="297" t="s">
        <v>10250</v>
      </c>
      <c r="E977" s="431" t="s">
        <v>10251</v>
      </c>
      <c r="F977" s="431" t="s">
        <v>10252</v>
      </c>
    </row>
    <row r="978" spans="1:6" ht="18.75" customHeight="1">
      <c r="A978" s="571" t="s">
        <v>2667</v>
      </c>
      <c r="B978" s="426" t="s">
        <v>13</v>
      </c>
      <c r="C978" s="297">
        <v>2021</v>
      </c>
      <c r="D978" s="297" t="s">
        <v>10253</v>
      </c>
      <c r="E978" s="431" t="s">
        <v>8685</v>
      </c>
      <c r="F978" s="431" t="s">
        <v>10254</v>
      </c>
    </row>
    <row r="979" spans="1:6" ht="20.25" customHeight="1">
      <c r="A979" s="571" t="s">
        <v>2671</v>
      </c>
      <c r="B979" s="426" t="s">
        <v>13</v>
      </c>
      <c r="C979" s="597">
        <v>44445</v>
      </c>
      <c r="D979" s="297" t="s">
        <v>10255</v>
      </c>
      <c r="E979" s="431" t="s">
        <v>9901</v>
      </c>
      <c r="F979" s="431" t="s">
        <v>10256</v>
      </c>
    </row>
    <row r="980" spans="1:6" ht="21.75" customHeight="1">
      <c r="A980" s="571" t="s">
        <v>2675</v>
      </c>
      <c r="B980" s="426" t="s">
        <v>13</v>
      </c>
      <c r="C980" s="597">
        <v>44216</v>
      </c>
      <c r="D980" s="297" t="s">
        <v>10257</v>
      </c>
      <c r="E980" s="431" t="s">
        <v>8626</v>
      </c>
      <c r="F980" s="431" t="s">
        <v>8627</v>
      </c>
    </row>
    <row r="981" spans="1:6" ht="28.5" customHeight="1">
      <c r="A981" s="571" t="s">
        <v>2678</v>
      </c>
      <c r="B981" s="426" t="s">
        <v>13</v>
      </c>
      <c r="C981" s="597">
        <v>44267</v>
      </c>
      <c r="D981" s="297" t="s">
        <v>8628</v>
      </c>
      <c r="E981" s="431" t="s">
        <v>8629</v>
      </c>
      <c r="F981" s="431" t="s">
        <v>8630</v>
      </c>
    </row>
    <row r="982" spans="1:6" ht="12.75">
      <c r="A982" s="571" t="s">
        <v>2682</v>
      </c>
      <c r="B982" s="426" t="s">
        <v>13</v>
      </c>
      <c r="C982" s="297">
        <v>2021</v>
      </c>
      <c r="D982" s="297" t="s">
        <v>10258</v>
      </c>
      <c r="E982" s="431" t="s">
        <v>10259</v>
      </c>
      <c r="F982" s="431" t="s">
        <v>10260</v>
      </c>
    </row>
    <row r="983" spans="1:6" ht="25.5">
      <c r="A983" s="571" t="s">
        <v>2684</v>
      </c>
      <c r="B983" s="426" t="s">
        <v>13</v>
      </c>
      <c r="C983" s="297">
        <v>2021</v>
      </c>
      <c r="D983" s="297" t="s">
        <v>10261</v>
      </c>
      <c r="E983" s="431" t="s">
        <v>10262</v>
      </c>
      <c r="F983" s="431" t="s">
        <v>10263</v>
      </c>
    </row>
    <row r="984" spans="1:6" ht="25.5">
      <c r="A984" s="571" t="s">
        <v>2688</v>
      </c>
      <c r="B984" s="426" t="s">
        <v>13</v>
      </c>
      <c r="C984" s="597">
        <v>44525</v>
      </c>
      <c r="D984" s="297" t="s">
        <v>10264</v>
      </c>
      <c r="E984" s="431" t="s">
        <v>10265</v>
      </c>
      <c r="F984" s="431" t="s">
        <v>10266</v>
      </c>
    </row>
    <row r="985" spans="1:6" ht="16.5" customHeight="1">
      <c r="A985" s="571" t="s">
        <v>2692</v>
      </c>
      <c r="B985" s="426" t="s">
        <v>13</v>
      </c>
      <c r="C985" s="297">
        <v>2021</v>
      </c>
      <c r="D985" s="297" t="s">
        <v>10267</v>
      </c>
      <c r="E985" s="431" t="s">
        <v>10268</v>
      </c>
      <c r="F985" s="431" t="s">
        <v>10269</v>
      </c>
    </row>
    <row r="986" spans="1:6" ht="18.75" customHeight="1">
      <c r="A986" s="571" t="s">
        <v>2696</v>
      </c>
      <c r="B986" s="426" t="s">
        <v>13</v>
      </c>
      <c r="C986" s="597">
        <v>44518</v>
      </c>
      <c r="D986" s="297" t="s">
        <v>10270</v>
      </c>
      <c r="E986" s="431" t="s">
        <v>10271</v>
      </c>
      <c r="F986" s="431" t="s">
        <v>10272</v>
      </c>
    </row>
    <row r="987" spans="1:6" ht="26.25" customHeight="1">
      <c r="A987" s="571" t="s">
        <v>2701</v>
      </c>
      <c r="B987" s="426" t="s">
        <v>13</v>
      </c>
      <c r="C987" s="297">
        <v>2021</v>
      </c>
      <c r="D987" s="297" t="s">
        <v>2898</v>
      </c>
      <c r="E987" s="431" t="s">
        <v>10273</v>
      </c>
      <c r="F987" s="431" t="s">
        <v>10274</v>
      </c>
    </row>
    <row r="988" spans="1:6" ht="25.5">
      <c r="A988" s="571" t="s">
        <v>2705</v>
      </c>
      <c r="B988" s="426" t="s">
        <v>13</v>
      </c>
      <c r="C988" s="297">
        <v>2021</v>
      </c>
      <c r="D988" s="546" t="s">
        <v>8613</v>
      </c>
      <c r="E988" s="547" t="s">
        <v>8614</v>
      </c>
      <c r="F988" s="547" t="s">
        <v>8615</v>
      </c>
    </row>
    <row r="989" spans="1:6" ht="38.25">
      <c r="A989" s="571" t="s">
        <v>2709</v>
      </c>
      <c r="B989" s="426" t="s">
        <v>13</v>
      </c>
      <c r="C989" s="297">
        <v>2021</v>
      </c>
      <c r="D989" s="546" t="s">
        <v>8616</v>
      </c>
      <c r="E989" s="547" t="s">
        <v>8610</v>
      </c>
      <c r="F989" s="547" t="s">
        <v>8617</v>
      </c>
    </row>
    <row r="990" spans="1:6" ht="25.5">
      <c r="A990" s="571" t="s">
        <v>2713</v>
      </c>
      <c r="B990" s="426" t="s">
        <v>13</v>
      </c>
      <c r="C990" s="297">
        <v>2021</v>
      </c>
      <c r="D990" s="546" t="s">
        <v>8619</v>
      </c>
      <c r="E990" s="547" t="s">
        <v>8620</v>
      </c>
      <c r="F990" s="547" t="s">
        <v>8621</v>
      </c>
    </row>
    <row r="991" spans="1:6" ht="25.5">
      <c r="A991" s="571" t="s">
        <v>2717</v>
      </c>
      <c r="B991" s="426" t="s">
        <v>13</v>
      </c>
      <c r="C991" s="297">
        <v>2021</v>
      </c>
      <c r="D991" s="546" t="s">
        <v>8622</v>
      </c>
      <c r="E991" s="547" t="s">
        <v>8623</v>
      </c>
      <c r="F991" s="547" t="s">
        <v>8624</v>
      </c>
    </row>
    <row r="992" spans="1:6" ht="12.75">
      <c r="A992" s="571" t="s">
        <v>2721</v>
      </c>
      <c r="B992" s="426" t="s">
        <v>13</v>
      </c>
      <c r="C992" s="297">
        <v>2021</v>
      </c>
      <c r="D992" s="546" t="s">
        <v>8609</v>
      </c>
      <c r="E992" s="547" t="s">
        <v>8610</v>
      </c>
      <c r="F992" s="547" t="s">
        <v>8611</v>
      </c>
    </row>
    <row r="993" spans="1:6" ht="12.75">
      <c r="A993" s="556"/>
      <c r="B993" s="556"/>
      <c r="C993" s="557"/>
      <c r="D993" s="557"/>
      <c r="E993" s="564"/>
      <c r="F993" s="564"/>
    </row>
    <row r="994" spans="1:6" ht="12.75">
      <c r="A994" s="556"/>
      <c r="B994" s="556"/>
      <c r="C994" s="557"/>
      <c r="D994" s="557"/>
      <c r="E994" s="564"/>
      <c r="F994" s="564"/>
    </row>
    <row r="995" spans="1:6" ht="12.75">
      <c r="A995" s="556"/>
      <c r="B995" s="556"/>
      <c r="C995" s="557"/>
      <c r="D995" s="557"/>
      <c r="E995" s="564"/>
      <c r="F995" s="564"/>
    </row>
    <row r="996" spans="1:6" ht="12.75">
      <c r="A996" s="556"/>
      <c r="B996" s="556"/>
      <c r="C996" s="557"/>
      <c r="D996" s="557"/>
      <c r="E996" s="564"/>
      <c r="F996" s="564"/>
    </row>
    <row r="997" spans="1:6" ht="12.75">
      <c r="A997" s="538" t="s">
        <v>10275</v>
      </c>
      <c r="B997" s="539"/>
      <c r="C997" s="574"/>
      <c r="D997" s="541"/>
      <c r="E997" s="542"/>
      <c r="F997" s="542"/>
    </row>
    <row r="998" spans="1:6" ht="25.5">
      <c r="A998" s="572" t="s">
        <v>362</v>
      </c>
      <c r="B998" s="573" t="s">
        <v>2</v>
      </c>
      <c r="C998" s="588">
        <v>44566</v>
      </c>
      <c r="D998" s="297" t="s">
        <v>301</v>
      </c>
      <c r="E998" s="431" t="s">
        <v>302</v>
      </c>
      <c r="F998" s="431" t="s">
        <v>303</v>
      </c>
    </row>
    <row r="999" spans="1:6" ht="25.5">
      <c r="A999" s="572">
        <f t="shared" ref="A999:A1222" si="18">A998+1</f>
        <v>2</v>
      </c>
      <c r="B999" s="573" t="s">
        <v>2</v>
      </c>
      <c r="C999" s="588">
        <v>44600</v>
      </c>
      <c r="D999" s="297" t="s">
        <v>10276</v>
      </c>
      <c r="E999" s="431" t="s">
        <v>10277</v>
      </c>
      <c r="F999" s="431" t="s">
        <v>10278</v>
      </c>
    </row>
    <row r="1000" spans="1:6" ht="19.5" customHeight="1">
      <c r="A1000" s="572">
        <f t="shared" si="18"/>
        <v>3</v>
      </c>
      <c r="B1000" s="573" t="s">
        <v>2</v>
      </c>
      <c r="C1000" s="588">
        <v>44602</v>
      </c>
      <c r="D1000" s="297" t="s">
        <v>195</v>
      </c>
      <c r="E1000" s="431" t="s">
        <v>196</v>
      </c>
      <c r="F1000" s="431" t="s">
        <v>149</v>
      </c>
    </row>
    <row r="1001" spans="1:6" ht="12.75">
      <c r="A1001" s="572">
        <f t="shared" si="18"/>
        <v>4</v>
      </c>
      <c r="B1001" s="573" t="s">
        <v>2</v>
      </c>
      <c r="C1001" s="619">
        <v>44608</v>
      </c>
      <c r="D1001" s="297" t="s">
        <v>10279</v>
      </c>
      <c r="E1001" s="431" t="s">
        <v>10280</v>
      </c>
      <c r="F1001" s="431" t="s">
        <v>297</v>
      </c>
    </row>
    <row r="1002" spans="1:6" ht="51">
      <c r="A1002" s="572">
        <f t="shared" si="18"/>
        <v>5</v>
      </c>
      <c r="B1002" s="573" t="s">
        <v>2</v>
      </c>
      <c r="C1002" s="620">
        <v>44798</v>
      </c>
      <c r="D1002" s="297" t="s">
        <v>114</v>
      </c>
      <c r="E1002" s="431" t="s">
        <v>115</v>
      </c>
      <c r="F1002" s="431" t="s">
        <v>117</v>
      </c>
    </row>
    <row r="1003" spans="1:6" ht="12.75">
      <c r="A1003" s="572">
        <f t="shared" si="18"/>
        <v>6</v>
      </c>
      <c r="B1003" s="573" t="s">
        <v>2</v>
      </c>
      <c r="C1003" s="627">
        <v>44855</v>
      </c>
      <c r="D1003" s="297" t="s">
        <v>10281</v>
      </c>
      <c r="E1003" s="431" t="s">
        <v>10282</v>
      </c>
      <c r="F1003" s="431" t="s">
        <v>10283</v>
      </c>
    </row>
    <row r="1004" spans="1:6" ht="12.75">
      <c r="A1004" s="572">
        <f t="shared" si="18"/>
        <v>7</v>
      </c>
      <c r="B1004" s="573" t="s">
        <v>2</v>
      </c>
      <c r="C1004" s="627">
        <v>44881</v>
      </c>
      <c r="D1004" s="297" t="s">
        <v>10284</v>
      </c>
      <c r="E1004" s="431" t="s">
        <v>10285</v>
      </c>
      <c r="F1004" s="431" t="s">
        <v>10286</v>
      </c>
    </row>
    <row r="1005" spans="1:6" ht="25.5">
      <c r="A1005" s="572">
        <f t="shared" si="18"/>
        <v>8</v>
      </c>
      <c r="B1005" s="573" t="s">
        <v>2</v>
      </c>
      <c r="C1005" s="627">
        <v>44909</v>
      </c>
      <c r="D1005" s="297" t="s">
        <v>67</v>
      </c>
      <c r="E1005" s="431" t="s">
        <v>68</v>
      </c>
      <c r="F1005" s="431" t="s">
        <v>69</v>
      </c>
    </row>
    <row r="1006" spans="1:6" ht="19.5" customHeight="1">
      <c r="A1006" s="572">
        <f t="shared" si="18"/>
        <v>9</v>
      </c>
      <c r="B1006" s="573" t="s">
        <v>2</v>
      </c>
      <c r="C1006" s="627">
        <v>44922</v>
      </c>
      <c r="D1006" s="297" t="s">
        <v>346</v>
      </c>
      <c r="E1006" s="431" t="s">
        <v>320</v>
      </c>
      <c r="F1006" s="431" t="s">
        <v>347</v>
      </c>
    </row>
    <row r="1007" spans="1:6" ht="15.75" customHeight="1">
      <c r="A1007" s="572">
        <f t="shared" si="18"/>
        <v>10</v>
      </c>
      <c r="B1007" s="608">
        <v>1</v>
      </c>
      <c r="C1007" s="609">
        <v>2022</v>
      </c>
      <c r="D1007" s="610" t="s">
        <v>586</v>
      </c>
      <c r="E1007" s="611" t="s">
        <v>587</v>
      </c>
      <c r="F1007" s="611" t="s">
        <v>528</v>
      </c>
    </row>
    <row r="1008" spans="1:6" ht="15.75" customHeight="1">
      <c r="A1008" s="572">
        <f t="shared" si="18"/>
        <v>11</v>
      </c>
      <c r="B1008" s="608">
        <v>1</v>
      </c>
      <c r="C1008" s="609">
        <v>2022</v>
      </c>
      <c r="D1008" s="610" t="s">
        <v>590</v>
      </c>
      <c r="E1008" s="611" t="s">
        <v>441</v>
      </c>
      <c r="F1008" s="611" t="s">
        <v>10287</v>
      </c>
    </row>
    <row r="1009" spans="1:6" ht="15.75" customHeight="1">
      <c r="A1009" s="572">
        <f t="shared" si="18"/>
        <v>12</v>
      </c>
      <c r="B1009" s="608">
        <v>1</v>
      </c>
      <c r="C1009" s="609">
        <v>2022</v>
      </c>
      <c r="D1009" s="610" t="s">
        <v>593</v>
      </c>
      <c r="E1009" s="611" t="s">
        <v>441</v>
      </c>
      <c r="F1009" s="611" t="s">
        <v>444</v>
      </c>
    </row>
    <row r="1010" spans="1:6" ht="15.75" customHeight="1">
      <c r="A1010" s="572">
        <f t="shared" si="18"/>
        <v>13</v>
      </c>
      <c r="B1010" s="608">
        <v>1</v>
      </c>
      <c r="C1010" s="609">
        <v>2022</v>
      </c>
      <c r="D1010" s="610" t="s">
        <v>596</v>
      </c>
      <c r="E1010" s="611" t="s">
        <v>597</v>
      </c>
      <c r="F1010" s="611" t="s">
        <v>598</v>
      </c>
    </row>
    <row r="1011" spans="1:6" ht="15.75" customHeight="1">
      <c r="A1011" s="572">
        <f t="shared" si="18"/>
        <v>14</v>
      </c>
      <c r="B1011" s="608">
        <v>1</v>
      </c>
      <c r="C1011" s="609">
        <v>2022</v>
      </c>
      <c r="D1011" s="610" t="s">
        <v>601</v>
      </c>
      <c r="E1011" s="611" t="s">
        <v>602</v>
      </c>
      <c r="F1011" s="611" t="s">
        <v>603</v>
      </c>
    </row>
    <row r="1012" spans="1:6" ht="15.75" customHeight="1">
      <c r="A1012" s="572">
        <f t="shared" si="18"/>
        <v>15</v>
      </c>
      <c r="B1012" s="608">
        <v>1</v>
      </c>
      <c r="C1012" s="609">
        <v>2022</v>
      </c>
      <c r="D1012" s="610" t="s">
        <v>606</v>
      </c>
      <c r="E1012" s="611" t="s">
        <v>607</v>
      </c>
      <c r="F1012" s="611" t="s">
        <v>608</v>
      </c>
    </row>
    <row r="1013" spans="1:6" ht="15.75" customHeight="1">
      <c r="A1013" s="572">
        <f t="shared" si="18"/>
        <v>16</v>
      </c>
      <c r="B1013" s="608">
        <v>1</v>
      </c>
      <c r="C1013" s="609">
        <v>2022</v>
      </c>
      <c r="D1013" s="610" t="s">
        <v>59</v>
      </c>
      <c r="E1013" s="611" t="s">
        <v>611</v>
      </c>
      <c r="F1013" s="611" t="s">
        <v>612</v>
      </c>
    </row>
    <row r="1014" spans="1:6" ht="15.75" customHeight="1">
      <c r="A1014" s="572">
        <f t="shared" si="18"/>
        <v>17</v>
      </c>
      <c r="B1014" s="544">
        <v>2</v>
      </c>
      <c r="C1014" s="545">
        <v>44907</v>
      </c>
      <c r="D1014" s="546" t="s">
        <v>10288</v>
      </c>
      <c r="E1014" s="547" t="s">
        <v>364</v>
      </c>
      <c r="F1014" s="547" t="s">
        <v>681</v>
      </c>
    </row>
    <row r="1015" spans="1:6" ht="15.75" customHeight="1">
      <c r="A1015" s="572">
        <f t="shared" si="18"/>
        <v>18</v>
      </c>
      <c r="B1015" s="544">
        <v>2</v>
      </c>
      <c r="C1015" s="545">
        <v>44894</v>
      </c>
      <c r="D1015" s="546" t="s">
        <v>697</v>
      </c>
      <c r="E1015" s="547" t="s">
        <v>698</v>
      </c>
      <c r="F1015" s="547" t="s">
        <v>699</v>
      </c>
    </row>
    <row r="1016" spans="1:6" ht="15.75" customHeight="1">
      <c r="A1016" s="572">
        <f t="shared" si="18"/>
        <v>19</v>
      </c>
      <c r="B1016" s="544">
        <v>2</v>
      </c>
      <c r="C1016" s="545">
        <v>44718</v>
      </c>
      <c r="D1016" s="546" t="s">
        <v>10289</v>
      </c>
      <c r="E1016" s="547" t="s">
        <v>2404</v>
      </c>
      <c r="F1016" s="547" t="s">
        <v>744</v>
      </c>
    </row>
    <row r="1017" spans="1:6" ht="15.75" customHeight="1">
      <c r="A1017" s="572">
        <f t="shared" si="18"/>
        <v>20</v>
      </c>
      <c r="B1017" s="544">
        <v>2</v>
      </c>
      <c r="C1017" s="545">
        <v>44742</v>
      </c>
      <c r="D1017" s="546" t="s">
        <v>10290</v>
      </c>
      <c r="E1017" s="547" t="s">
        <v>10291</v>
      </c>
      <c r="F1017" s="547" t="s">
        <v>10292</v>
      </c>
    </row>
    <row r="1018" spans="1:6" ht="15.75" customHeight="1">
      <c r="A1018" s="572">
        <f t="shared" si="18"/>
        <v>21</v>
      </c>
      <c r="B1018" s="544">
        <v>2</v>
      </c>
      <c r="C1018" s="545">
        <v>44757</v>
      </c>
      <c r="D1018" s="546" t="s">
        <v>10293</v>
      </c>
      <c r="E1018" s="547" t="s">
        <v>10294</v>
      </c>
      <c r="F1018" s="547" t="s">
        <v>10019</v>
      </c>
    </row>
    <row r="1019" spans="1:6" ht="15.75" customHeight="1">
      <c r="A1019" s="572">
        <f t="shared" si="18"/>
        <v>22</v>
      </c>
      <c r="B1019" s="544">
        <v>2</v>
      </c>
      <c r="C1019" s="545">
        <v>44777</v>
      </c>
      <c r="D1019" s="546" t="s">
        <v>700</v>
      </c>
      <c r="E1019" s="547" t="s">
        <v>701</v>
      </c>
      <c r="F1019" s="547" t="s">
        <v>702</v>
      </c>
    </row>
    <row r="1020" spans="1:6" ht="15.75" customHeight="1">
      <c r="A1020" s="572">
        <f t="shared" si="18"/>
        <v>23</v>
      </c>
      <c r="B1020" s="544">
        <v>2</v>
      </c>
      <c r="C1020" s="545">
        <v>44858</v>
      </c>
      <c r="D1020" s="546" t="s">
        <v>10295</v>
      </c>
      <c r="E1020" s="547" t="s">
        <v>29</v>
      </c>
      <c r="F1020" s="547" t="s">
        <v>10296</v>
      </c>
    </row>
    <row r="1021" spans="1:6" ht="15.75" customHeight="1">
      <c r="A1021" s="572">
        <f t="shared" si="18"/>
        <v>24</v>
      </c>
      <c r="B1021" s="544">
        <v>2</v>
      </c>
      <c r="C1021" s="545">
        <v>44803</v>
      </c>
      <c r="D1021" s="546" t="s">
        <v>703</v>
      </c>
      <c r="E1021" s="547" t="s">
        <v>704</v>
      </c>
      <c r="F1021" s="547" t="s">
        <v>705</v>
      </c>
    </row>
    <row r="1022" spans="1:6" ht="15.75" customHeight="1">
      <c r="A1022" s="572">
        <f t="shared" si="18"/>
        <v>25</v>
      </c>
      <c r="B1022" s="544">
        <v>2</v>
      </c>
      <c r="C1022" s="545">
        <v>44907</v>
      </c>
      <c r="D1022" s="546" t="s">
        <v>10297</v>
      </c>
      <c r="E1022" s="547" t="s">
        <v>364</v>
      </c>
      <c r="F1022" s="547" t="s">
        <v>9534</v>
      </c>
    </row>
    <row r="1023" spans="1:6" ht="15.75" customHeight="1">
      <c r="A1023" s="572">
        <f t="shared" si="18"/>
        <v>26</v>
      </c>
      <c r="B1023" s="544">
        <v>2</v>
      </c>
      <c r="C1023" s="545">
        <v>44837</v>
      </c>
      <c r="D1023" s="546" t="s">
        <v>10298</v>
      </c>
      <c r="E1023" s="547" t="s">
        <v>10299</v>
      </c>
      <c r="F1023" s="547" t="s">
        <v>10300</v>
      </c>
    </row>
    <row r="1024" spans="1:6" ht="21" customHeight="1">
      <c r="A1024" s="572">
        <f t="shared" si="18"/>
        <v>27</v>
      </c>
      <c r="B1024" s="544">
        <v>2</v>
      </c>
      <c r="C1024" s="545">
        <v>44837</v>
      </c>
      <c r="D1024" s="546" t="s">
        <v>10301</v>
      </c>
      <c r="E1024" s="547" t="s">
        <v>10302</v>
      </c>
      <c r="F1024" s="547" t="s">
        <v>737</v>
      </c>
    </row>
    <row r="1025" spans="1:6" ht="19.5" customHeight="1">
      <c r="A1025" s="572">
        <f t="shared" si="18"/>
        <v>28</v>
      </c>
      <c r="B1025" s="544">
        <v>2</v>
      </c>
      <c r="C1025" s="545">
        <v>44837</v>
      </c>
      <c r="D1025" s="546" t="s">
        <v>10303</v>
      </c>
      <c r="E1025" s="547" t="s">
        <v>10302</v>
      </c>
      <c r="F1025" s="547" t="s">
        <v>737</v>
      </c>
    </row>
    <row r="1026" spans="1:6" ht="20.25" customHeight="1">
      <c r="A1026" s="572">
        <f t="shared" si="18"/>
        <v>29</v>
      </c>
      <c r="B1026" s="544">
        <v>2</v>
      </c>
      <c r="C1026" s="545">
        <v>44837</v>
      </c>
      <c r="D1026" s="546" t="s">
        <v>1332</v>
      </c>
      <c r="E1026" s="547" t="s">
        <v>10304</v>
      </c>
      <c r="F1026" s="547" t="s">
        <v>737</v>
      </c>
    </row>
    <row r="1027" spans="1:6" ht="20.25" customHeight="1">
      <c r="A1027" s="572">
        <f t="shared" si="18"/>
        <v>30</v>
      </c>
      <c r="B1027" s="544">
        <v>2</v>
      </c>
      <c r="C1027" s="545">
        <v>44837</v>
      </c>
      <c r="D1027" s="546" t="s">
        <v>1332</v>
      </c>
      <c r="E1027" s="547" t="s">
        <v>10305</v>
      </c>
      <c r="F1027" s="547" t="s">
        <v>737</v>
      </c>
    </row>
    <row r="1028" spans="1:6" ht="22.5" customHeight="1">
      <c r="A1028" s="572">
        <f t="shared" si="18"/>
        <v>31</v>
      </c>
      <c r="B1028" s="544">
        <v>2</v>
      </c>
      <c r="C1028" s="545">
        <v>44909</v>
      </c>
      <c r="D1028" s="546" t="s">
        <v>10306</v>
      </c>
      <c r="E1028" s="547" t="s">
        <v>10302</v>
      </c>
      <c r="F1028" s="547" t="s">
        <v>737</v>
      </c>
    </row>
    <row r="1029" spans="1:6" ht="21.75" customHeight="1">
      <c r="A1029" s="572">
        <f t="shared" si="18"/>
        <v>32</v>
      </c>
      <c r="B1029" s="544">
        <v>2</v>
      </c>
      <c r="C1029" s="545">
        <v>44909</v>
      </c>
      <c r="D1029" s="546" t="s">
        <v>10307</v>
      </c>
      <c r="E1029" s="547" t="s">
        <v>10302</v>
      </c>
      <c r="F1029" s="547" t="s">
        <v>737</v>
      </c>
    </row>
    <row r="1030" spans="1:6" ht="19.5" customHeight="1">
      <c r="A1030" s="572">
        <f t="shared" si="18"/>
        <v>33</v>
      </c>
      <c r="B1030" s="544">
        <v>2</v>
      </c>
      <c r="C1030" s="545">
        <v>44909</v>
      </c>
      <c r="D1030" s="546" t="s">
        <v>10308</v>
      </c>
      <c r="E1030" s="547" t="s">
        <v>10302</v>
      </c>
      <c r="F1030" s="547" t="s">
        <v>737</v>
      </c>
    </row>
    <row r="1031" spans="1:6" ht="15.75" customHeight="1">
      <c r="A1031" s="572">
        <f t="shared" si="18"/>
        <v>34</v>
      </c>
      <c r="B1031" s="544">
        <v>2</v>
      </c>
      <c r="C1031" s="545">
        <v>44608</v>
      </c>
      <c r="D1031" s="546" t="s">
        <v>10309</v>
      </c>
      <c r="E1031" s="547" t="s">
        <v>647</v>
      </c>
      <c r="F1031" s="547" t="s">
        <v>10310</v>
      </c>
    </row>
    <row r="1032" spans="1:6" ht="21.75" customHeight="1">
      <c r="A1032" s="572">
        <f t="shared" si="18"/>
        <v>35</v>
      </c>
      <c r="B1032" s="549">
        <v>3</v>
      </c>
      <c r="C1032" s="650">
        <v>44866</v>
      </c>
      <c r="D1032" s="576" t="s">
        <v>10311</v>
      </c>
      <c r="E1032" s="363" t="s">
        <v>10312</v>
      </c>
      <c r="F1032" s="363" t="s">
        <v>10313</v>
      </c>
    </row>
    <row r="1033" spans="1:6" ht="31.5" customHeight="1">
      <c r="A1033" s="572">
        <f t="shared" si="18"/>
        <v>36</v>
      </c>
      <c r="B1033" s="549">
        <v>3</v>
      </c>
      <c r="C1033" s="576">
        <v>2022</v>
      </c>
      <c r="D1033" s="425" t="s">
        <v>939</v>
      </c>
      <c r="E1033" s="558" t="s">
        <v>10314</v>
      </c>
      <c r="F1033" s="558" t="s">
        <v>941</v>
      </c>
    </row>
    <row r="1034" spans="1:6" ht="15.75" customHeight="1">
      <c r="A1034" s="572">
        <f t="shared" si="18"/>
        <v>37</v>
      </c>
      <c r="B1034" s="549">
        <v>3</v>
      </c>
      <c r="C1034" s="576">
        <v>2022</v>
      </c>
      <c r="D1034" s="425" t="s">
        <v>943</v>
      </c>
      <c r="E1034" s="558" t="s">
        <v>944</v>
      </c>
      <c r="F1034" s="558" t="s">
        <v>945</v>
      </c>
    </row>
    <row r="1035" spans="1:6" ht="15.75" customHeight="1">
      <c r="A1035" s="572">
        <f t="shared" si="18"/>
        <v>38</v>
      </c>
      <c r="B1035" s="549">
        <v>3</v>
      </c>
      <c r="C1035" s="576">
        <v>2022</v>
      </c>
      <c r="D1035" s="425" t="s">
        <v>943</v>
      </c>
      <c r="E1035" s="558" t="s">
        <v>947</v>
      </c>
      <c r="F1035" s="558" t="s">
        <v>948</v>
      </c>
    </row>
    <row r="1036" spans="1:6" ht="15.75" customHeight="1">
      <c r="A1036" s="572">
        <f t="shared" si="18"/>
        <v>39</v>
      </c>
      <c r="B1036" s="549">
        <v>3</v>
      </c>
      <c r="C1036" s="576">
        <v>2022</v>
      </c>
      <c r="D1036" s="425" t="s">
        <v>943</v>
      </c>
      <c r="E1036" s="558" t="s">
        <v>951</v>
      </c>
      <c r="F1036" s="558" t="s">
        <v>952</v>
      </c>
    </row>
    <row r="1037" spans="1:6" ht="30" customHeight="1">
      <c r="A1037" s="572">
        <f t="shared" si="18"/>
        <v>40</v>
      </c>
      <c r="B1037" s="556" t="s">
        <v>6</v>
      </c>
      <c r="C1037" s="635">
        <v>44578</v>
      </c>
      <c r="D1037" s="425" t="s">
        <v>1174</v>
      </c>
      <c r="E1037" s="558" t="s">
        <v>1175</v>
      </c>
      <c r="F1037" s="558" t="s">
        <v>1164</v>
      </c>
    </row>
    <row r="1038" spans="1:6" ht="24" customHeight="1">
      <c r="A1038" s="572">
        <f t="shared" si="18"/>
        <v>41</v>
      </c>
      <c r="B1038" s="556" t="s">
        <v>6</v>
      </c>
      <c r="C1038" s="635">
        <v>44581</v>
      </c>
      <c r="D1038" s="425" t="s">
        <v>10315</v>
      </c>
      <c r="E1038" s="558" t="s">
        <v>10316</v>
      </c>
      <c r="F1038" s="558"/>
    </row>
    <row r="1039" spans="1:6" ht="20.25" customHeight="1">
      <c r="A1039" s="572">
        <f t="shared" si="18"/>
        <v>42</v>
      </c>
      <c r="B1039" s="556" t="s">
        <v>6</v>
      </c>
      <c r="C1039" s="635">
        <v>44595</v>
      </c>
      <c r="D1039" s="425" t="s">
        <v>10317</v>
      </c>
      <c r="E1039" s="558" t="s">
        <v>10318</v>
      </c>
      <c r="F1039" s="558" t="s">
        <v>1138</v>
      </c>
    </row>
    <row r="1040" spans="1:6" ht="41.25" customHeight="1">
      <c r="A1040" s="572">
        <f t="shared" si="18"/>
        <v>43</v>
      </c>
      <c r="B1040" s="556" t="s">
        <v>6</v>
      </c>
      <c r="C1040" s="651">
        <v>44613</v>
      </c>
      <c r="D1040" s="425" t="s">
        <v>1174</v>
      </c>
      <c r="E1040" s="558" t="s">
        <v>10319</v>
      </c>
      <c r="F1040" s="558" t="s">
        <v>1138</v>
      </c>
    </row>
    <row r="1041" spans="1:6" ht="27" customHeight="1">
      <c r="A1041" s="572">
        <f t="shared" si="18"/>
        <v>44</v>
      </c>
      <c r="B1041" s="556" t="s">
        <v>6</v>
      </c>
      <c r="C1041" s="635">
        <v>44657</v>
      </c>
      <c r="D1041" s="425" t="s">
        <v>10320</v>
      </c>
      <c r="E1041" s="558" t="s">
        <v>10321</v>
      </c>
      <c r="F1041" s="558" t="s">
        <v>1138</v>
      </c>
    </row>
    <row r="1042" spans="1:6" ht="20.25" customHeight="1">
      <c r="A1042" s="572">
        <f t="shared" si="18"/>
        <v>45</v>
      </c>
      <c r="B1042" s="556" t="s">
        <v>6</v>
      </c>
      <c r="C1042" s="635">
        <v>44679</v>
      </c>
      <c r="D1042" s="425" t="s">
        <v>10322</v>
      </c>
      <c r="E1042" s="558" t="s">
        <v>10323</v>
      </c>
      <c r="F1042" s="558" t="s">
        <v>10324</v>
      </c>
    </row>
    <row r="1043" spans="1:6" ht="18" customHeight="1">
      <c r="A1043" s="572">
        <f t="shared" si="18"/>
        <v>46</v>
      </c>
      <c r="B1043" s="556" t="s">
        <v>6</v>
      </c>
      <c r="C1043" s="635">
        <v>44567</v>
      </c>
      <c r="D1043" s="425" t="s">
        <v>10325</v>
      </c>
      <c r="E1043" s="558" t="s">
        <v>10326</v>
      </c>
      <c r="F1043" s="558" t="s">
        <v>1164</v>
      </c>
    </row>
    <row r="1044" spans="1:6" ht="18" customHeight="1">
      <c r="A1044" s="572">
        <f t="shared" si="18"/>
        <v>47</v>
      </c>
      <c r="B1044" s="556" t="s">
        <v>6</v>
      </c>
      <c r="C1044" s="635">
        <v>44587</v>
      </c>
      <c r="D1044" s="425" t="s">
        <v>10327</v>
      </c>
      <c r="E1044" s="558" t="s">
        <v>10328</v>
      </c>
      <c r="F1044" s="558" t="s">
        <v>1138</v>
      </c>
    </row>
    <row r="1045" spans="1:6" ht="18.75" customHeight="1">
      <c r="A1045" s="572">
        <f t="shared" si="18"/>
        <v>48</v>
      </c>
      <c r="B1045" s="556" t="s">
        <v>6</v>
      </c>
      <c r="C1045" s="635">
        <v>44657</v>
      </c>
      <c r="D1045" s="425" t="s">
        <v>10329</v>
      </c>
      <c r="E1045" s="558" t="s">
        <v>10330</v>
      </c>
      <c r="F1045" s="558" t="s">
        <v>1138</v>
      </c>
    </row>
    <row r="1046" spans="1:6" ht="18" customHeight="1">
      <c r="A1046" s="572">
        <f t="shared" si="18"/>
        <v>49</v>
      </c>
      <c r="B1046" s="556" t="s">
        <v>6</v>
      </c>
      <c r="C1046" s="651">
        <v>44616</v>
      </c>
      <c r="D1046" s="425" t="s">
        <v>10331</v>
      </c>
      <c r="E1046" s="558" t="s">
        <v>10332</v>
      </c>
      <c r="F1046" s="558" t="s">
        <v>1138</v>
      </c>
    </row>
    <row r="1047" spans="1:6" ht="38.25" customHeight="1">
      <c r="A1047" s="572">
        <f t="shared" si="18"/>
        <v>50</v>
      </c>
      <c r="B1047" s="556" t="s">
        <v>6</v>
      </c>
      <c r="C1047" s="635">
        <v>44705</v>
      </c>
      <c r="D1047" s="425" t="s">
        <v>10333</v>
      </c>
      <c r="E1047" s="558" t="s">
        <v>10334</v>
      </c>
      <c r="F1047" s="558" t="s">
        <v>10335</v>
      </c>
    </row>
    <row r="1048" spans="1:6" ht="30.75" customHeight="1">
      <c r="A1048" s="572">
        <f t="shared" si="18"/>
        <v>51</v>
      </c>
      <c r="B1048" s="556" t="s">
        <v>6</v>
      </c>
      <c r="C1048" s="635">
        <v>44708</v>
      </c>
      <c r="D1048" s="425" t="s">
        <v>10336</v>
      </c>
      <c r="E1048" s="558" t="s">
        <v>10337</v>
      </c>
      <c r="F1048" s="558" t="s">
        <v>1138</v>
      </c>
    </row>
    <row r="1049" spans="1:6" ht="31.5" customHeight="1">
      <c r="A1049" s="572">
        <f t="shared" si="18"/>
        <v>52</v>
      </c>
      <c r="B1049" s="556" t="s">
        <v>6</v>
      </c>
      <c r="C1049" s="635">
        <v>44733</v>
      </c>
      <c r="D1049" s="425" t="s">
        <v>10338</v>
      </c>
      <c r="E1049" s="558" t="s">
        <v>10339</v>
      </c>
      <c r="F1049" s="558" t="s">
        <v>1164</v>
      </c>
    </row>
    <row r="1050" spans="1:6" ht="16.5" customHeight="1">
      <c r="A1050" s="572">
        <f t="shared" si="18"/>
        <v>53</v>
      </c>
      <c r="B1050" s="556" t="s">
        <v>6</v>
      </c>
      <c r="C1050" s="635">
        <v>44722</v>
      </c>
      <c r="D1050" s="425" t="s">
        <v>10340</v>
      </c>
      <c r="E1050" s="558" t="s">
        <v>10341</v>
      </c>
      <c r="F1050" s="558" t="s">
        <v>10127</v>
      </c>
    </row>
    <row r="1051" spans="1:6" ht="18.75" customHeight="1">
      <c r="A1051" s="572">
        <f t="shared" si="18"/>
        <v>54</v>
      </c>
      <c r="B1051" s="556" t="s">
        <v>6</v>
      </c>
      <c r="C1051" s="545">
        <v>44734</v>
      </c>
      <c r="D1051" s="546" t="s">
        <v>10342</v>
      </c>
      <c r="E1051" s="547" t="s">
        <v>10343</v>
      </c>
      <c r="F1051" s="558" t="s">
        <v>1164</v>
      </c>
    </row>
    <row r="1052" spans="1:6" ht="18.75" customHeight="1">
      <c r="A1052" s="572">
        <f t="shared" si="18"/>
        <v>55</v>
      </c>
      <c r="B1052" s="556" t="s">
        <v>6</v>
      </c>
      <c r="C1052" s="652">
        <v>44886</v>
      </c>
      <c r="D1052" s="546" t="s">
        <v>10344</v>
      </c>
      <c r="E1052" s="547" t="s">
        <v>10345</v>
      </c>
      <c r="F1052" s="558" t="s">
        <v>1164</v>
      </c>
    </row>
    <row r="1053" spans="1:6" ht="18" customHeight="1">
      <c r="A1053" s="572">
        <f t="shared" si="18"/>
        <v>56</v>
      </c>
      <c r="B1053" s="556" t="s">
        <v>6</v>
      </c>
      <c r="C1053" s="635">
        <v>44753</v>
      </c>
      <c r="D1053" s="425" t="s">
        <v>1177</v>
      </c>
      <c r="E1053" s="558" t="s">
        <v>1178</v>
      </c>
      <c r="F1053" s="558" t="s">
        <v>1164</v>
      </c>
    </row>
    <row r="1054" spans="1:6" ht="20.25" customHeight="1">
      <c r="A1054" s="572">
        <f t="shared" si="18"/>
        <v>57</v>
      </c>
      <c r="B1054" s="556" t="s">
        <v>6</v>
      </c>
      <c r="C1054" s="635">
        <v>44756</v>
      </c>
      <c r="D1054" s="425" t="s">
        <v>10346</v>
      </c>
      <c r="E1054" s="558" t="s">
        <v>10347</v>
      </c>
      <c r="F1054" s="558" t="s">
        <v>1164</v>
      </c>
    </row>
    <row r="1055" spans="1:6" ht="17.25" customHeight="1">
      <c r="A1055" s="572">
        <f t="shared" si="18"/>
        <v>58</v>
      </c>
      <c r="B1055" s="556" t="s">
        <v>6</v>
      </c>
      <c r="C1055" s="635">
        <v>44764</v>
      </c>
      <c r="D1055" s="425" t="s">
        <v>10348</v>
      </c>
      <c r="E1055" s="558" t="s">
        <v>10349</v>
      </c>
      <c r="F1055" s="558" t="s">
        <v>1138</v>
      </c>
    </row>
    <row r="1056" spans="1:6" ht="31.5" customHeight="1">
      <c r="A1056" s="572">
        <f t="shared" si="18"/>
        <v>59</v>
      </c>
      <c r="B1056" s="556" t="s">
        <v>6</v>
      </c>
      <c r="C1056" s="635">
        <v>44771</v>
      </c>
      <c r="D1056" s="425" t="s">
        <v>10350</v>
      </c>
      <c r="E1056" s="558" t="s">
        <v>10351</v>
      </c>
      <c r="F1056" s="558" t="s">
        <v>1138</v>
      </c>
    </row>
    <row r="1057" spans="1:6" ht="18" customHeight="1">
      <c r="A1057" s="572">
        <f t="shared" si="18"/>
        <v>60</v>
      </c>
      <c r="B1057" s="556" t="s">
        <v>6</v>
      </c>
      <c r="C1057" s="635">
        <v>44791</v>
      </c>
      <c r="D1057" s="425" t="s">
        <v>10352</v>
      </c>
      <c r="E1057" s="558" t="s">
        <v>10353</v>
      </c>
      <c r="F1057" s="558" t="s">
        <v>1138</v>
      </c>
    </row>
    <row r="1058" spans="1:6" ht="43.5" customHeight="1">
      <c r="A1058" s="572">
        <f t="shared" si="18"/>
        <v>61</v>
      </c>
      <c r="B1058" s="556" t="s">
        <v>6</v>
      </c>
      <c r="C1058" s="653">
        <v>44897</v>
      </c>
      <c r="D1058" s="425" t="s">
        <v>1182</v>
      </c>
      <c r="E1058" s="558" t="s">
        <v>1183</v>
      </c>
      <c r="F1058" s="558" t="s">
        <v>1138</v>
      </c>
    </row>
    <row r="1059" spans="1:6" ht="15.75" customHeight="1">
      <c r="A1059" s="572">
        <f t="shared" si="18"/>
        <v>62</v>
      </c>
      <c r="B1059" s="549" t="s">
        <v>7</v>
      </c>
      <c r="C1059" s="596">
        <v>44693</v>
      </c>
      <c r="D1059" s="297" t="s">
        <v>10354</v>
      </c>
      <c r="E1059" s="431" t="s">
        <v>10355</v>
      </c>
      <c r="F1059" s="431" t="s">
        <v>10356</v>
      </c>
    </row>
    <row r="1060" spans="1:6" ht="15.75" customHeight="1">
      <c r="A1060" s="572">
        <f t="shared" si="18"/>
        <v>63</v>
      </c>
      <c r="B1060" s="549" t="s">
        <v>7</v>
      </c>
      <c r="C1060" s="596">
        <v>44693</v>
      </c>
      <c r="D1060" s="297" t="s">
        <v>10357</v>
      </c>
      <c r="E1060" s="431" t="s">
        <v>10358</v>
      </c>
      <c r="F1060" s="431" t="s">
        <v>10356</v>
      </c>
    </row>
    <row r="1061" spans="1:6" ht="15.75" customHeight="1">
      <c r="A1061" s="572">
        <f t="shared" si="18"/>
        <v>64</v>
      </c>
      <c r="B1061" s="549" t="s">
        <v>7</v>
      </c>
      <c r="C1061" s="596">
        <v>44707</v>
      </c>
      <c r="D1061" s="297" t="s">
        <v>10359</v>
      </c>
      <c r="E1061" s="431" t="s">
        <v>1551</v>
      </c>
      <c r="F1061" s="431" t="s">
        <v>10360</v>
      </c>
    </row>
    <row r="1062" spans="1:6" ht="15.75" customHeight="1">
      <c r="A1062" s="572">
        <f t="shared" si="18"/>
        <v>65</v>
      </c>
      <c r="B1062" s="549" t="s">
        <v>7</v>
      </c>
      <c r="C1062" s="565">
        <v>44708</v>
      </c>
      <c r="D1062" s="297" t="s">
        <v>1258</v>
      </c>
      <c r="E1062" s="431" t="s">
        <v>1259</v>
      </c>
      <c r="F1062" s="431" t="s">
        <v>1260</v>
      </c>
    </row>
    <row r="1063" spans="1:6" ht="15.75" customHeight="1">
      <c r="A1063" s="572">
        <f t="shared" si="18"/>
        <v>66</v>
      </c>
      <c r="B1063" s="549" t="s">
        <v>7</v>
      </c>
      <c r="C1063" s="596">
        <v>44721</v>
      </c>
      <c r="D1063" s="297" t="s">
        <v>10361</v>
      </c>
      <c r="E1063" s="431" t="s">
        <v>478</v>
      </c>
      <c r="F1063" s="431" t="s">
        <v>10362</v>
      </c>
    </row>
    <row r="1064" spans="1:6" ht="15.75" customHeight="1">
      <c r="A1064" s="572">
        <f t="shared" si="18"/>
        <v>67</v>
      </c>
      <c r="B1064" s="549" t="s">
        <v>7</v>
      </c>
      <c r="C1064" s="603">
        <v>44748</v>
      </c>
      <c r="D1064" s="357" t="s">
        <v>10363</v>
      </c>
      <c r="E1064" s="359" t="s">
        <v>10364</v>
      </c>
      <c r="F1064" s="359" t="s">
        <v>10365</v>
      </c>
    </row>
    <row r="1065" spans="1:6" ht="15.75" customHeight="1">
      <c r="A1065" s="572">
        <f t="shared" si="18"/>
        <v>68</v>
      </c>
      <c r="B1065" s="549" t="s">
        <v>7</v>
      </c>
      <c r="C1065" s="565">
        <v>44608</v>
      </c>
      <c r="D1065" s="297" t="s">
        <v>1470</v>
      </c>
      <c r="E1065" s="431" t="s">
        <v>1471</v>
      </c>
      <c r="F1065" s="431" t="s">
        <v>1472</v>
      </c>
    </row>
    <row r="1066" spans="1:6" ht="15.75" customHeight="1">
      <c r="A1066" s="572">
        <f t="shared" si="18"/>
        <v>69</v>
      </c>
      <c r="B1066" s="549" t="s">
        <v>7</v>
      </c>
      <c r="C1066" s="565">
        <v>44616</v>
      </c>
      <c r="D1066" s="297" t="s">
        <v>1474</v>
      </c>
      <c r="E1066" s="431" t="s">
        <v>1475</v>
      </c>
      <c r="F1066" s="431" t="s">
        <v>1476</v>
      </c>
    </row>
    <row r="1067" spans="1:6" ht="15.75" customHeight="1">
      <c r="A1067" s="572">
        <f t="shared" si="18"/>
        <v>70</v>
      </c>
      <c r="B1067" s="549" t="s">
        <v>7</v>
      </c>
      <c r="C1067" s="565">
        <v>44616</v>
      </c>
      <c r="D1067" s="297" t="s">
        <v>1477</v>
      </c>
      <c r="E1067" s="431" t="s">
        <v>1478</v>
      </c>
      <c r="F1067" s="431" t="s">
        <v>1479</v>
      </c>
    </row>
    <row r="1068" spans="1:6" ht="15.75" customHeight="1">
      <c r="A1068" s="572">
        <f t="shared" si="18"/>
        <v>71</v>
      </c>
      <c r="B1068" s="549" t="s">
        <v>7</v>
      </c>
      <c r="C1068" s="565">
        <v>44621</v>
      </c>
      <c r="D1068" s="297" t="s">
        <v>1480</v>
      </c>
      <c r="E1068" s="431" t="s">
        <v>1481</v>
      </c>
      <c r="F1068" s="431" t="s">
        <v>1465</v>
      </c>
    </row>
    <row r="1069" spans="1:6" ht="15.75" customHeight="1">
      <c r="A1069" s="572">
        <f t="shared" si="18"/>
        <v>72</v>
      </c>
      <c r="B1069" s="549" t="s">
        <v>7</v>
      </c>
      <c r="C1069" s="565">
        <v>44621</v>
      </c>
      <c r="D1069" s="297" t="s">
        <v>1482</v>
      </c>
      <c r="E1069" s="431" t="s">
        <v>1483</v>
      </c>
      <c r="F1069" s="431" t="s">
        <v>1484</v>
      </c>
    </row>
    <row r="1070" spans="1:6" ht="15.75" customHeight="1">
      <c r="A1070" s="572">
        <f t="shared" si="18"/>
        <v>73</v>
      </c>
      <c r="B1070" s="549" t="s">
        <v>7</v>
      </c>
      <c r="C1070" s="565">
        <v>44636</v>
      </c>
      <c r="D1070" s="297" t="s">
        <v>1485</v>
      </c>
      <c r="E1070" s="431" t="s">
        <v>1429</v>
      </c>
      <c r="F1070" s="431" t="s">
        <v>1486</v>
      </c>
    </row>
    <row r="1071" spans="1:6" ht="15.75" customHeight="1">
      <c r="A1071" s="572">
        <f t="shared" si="18"/>
        <v>74</v>
      </c>
      <c r="B1071" s="549" t="s">
        <v>7</v>
      </c>
      <c r="C1071" s="565">
        <v>44683</v>
      </c>
      <c r="D1071" s="297" t="s">
        <v>10366</v>
      </c>
      <c r="E1071" s="431" t="s">
        <v>10367</v>
      </c>
      <c r="F1071" s="431" t="s">
        <v>10368</v>
      </c>
    </row>
    <row r="1072" spans="1:6" ht="15.75" customHeight="1">
      <c r="A1072" s="572">
        <f t="shared" si="18"/>
        <v>75</v>
      </c>
      <c r="B1072" s="549" t="s">
        <v>7</v>
      </c>
      <c r="C1072" s="565">
        <v>44683</v>
      </c>
      <c r="D1072" s="297" t="s">
        <v>10369</v>
      </c>
      <c r="E1072" s="431" t="s">
        <v>10370</v>
      </c>
      <c r="F1072" s="431" t="s">
        <v>10368</v>
      </c>
    </row>
    <row r="1073" spans="1:6" ht="15.75" customHeight="1">
      <c r="A1073" s="572">
        <f t="shared" si="18"/>
        <v>76</v>
      </c>
      <c r="B1073" s="549" t="s">
        <v>7</v>
      </c>
      <c r="C1073" s="596">
        <v>44705</v>
      </c>
      <c r="D1073" s="297" t="s">
        <v>1488</v>
      </c>
      <c r="E1073" s="431" t="s">
        <v>701</v>
      </c>
      <c r="F1073" s="431" t="s">
        <v>1489</v>
      </c>
    </row>
    <row r="1074" spans="1:6" ht="15.75" customHeight="1">
      <c r="A1074" s="572">
        <f t="shared" si="18"/>
        <v>77</v>
      </c>
      <c r="B1074" s="549" t="s">
        <v>7</v>
      </c>
      <c r="C1074" s="654">
        <v>44705</v>
      </c>
      <c r="D1074" s="297" t="s">
        <v>1491</v>
      </c>
      <c r="E1074" s="431" t="s">
        <v>701</v>
      </c>
      <c r="F1074" s="431" t="s">
        <v>1492</v>
      </c>
    </row>
    <row r="1075" spans="1:6" ht="15.75" customHeight="1">
      <c r="A1075" s="572">
        <f t="shared" si="18"/>
        <v>78</v>
      </c>
      <c r="B1075" s="549" t="s">
        <v>7</v>
      </c>
      <c r="C1075" s="654">
        <v>44760</v>
      </c>
      <c r="D1075" s="297" t="s">
        <v>1493</v>
      </c>
      <c r="E1075" s="431" t="s">
        <v>701</v>
      </c>
      <c r="F1075" s="431" t="s">
        <v>1494</v>
      </c>
    </row>
    <row r="1076" spans="1:6" ht="15.75" customHeight="1">
      <c r="A1076" s="572">
        <f t="shared" si="18"/>
        <v>79</v>
      </c>
      <c r="B1076" s="549" t="s">
        <v>7</v>
      </c>
      <c r="C1076" s="596">
        <v>44763</v>
      </c>
      <c r="D1076" s="297" t="s">
        <v>1496</v>
      </c>
      <c r="E1076" s="431" t="s">
        <v>1497</v>
      </c>
      <c r="F1076" s="431" t="s">
        <v>1498</v>
      </c>
    </row>
    <row r="1077" spans="1:6" ht="15.75" customHeight="1">
      <c r="A1077" s="572">
        <f t="shared" si="18"/>
        <v>80</v>
      </c>
      <c r="B1077" s="549" t="s">
        <v>7</v>
      </c>
      <c r="C1077" s="596">
        <v>44763</v>
      </c>
      <c r="D1077" s="297" t="s">
        <v>1496</v>
      </c>
      <c r="E1077" s="431" t="s">
        <v>1497</v>
      </c>
      <c r="F1077" s="431" t="s">
        <v>1500</v>
      </c>
    </row>
    <row r="1078" spans="1:6" ht="15.75" customHeight="1">
      <c r="A1078" s="572">
        <f t="shared" si="18"/>
        <v>81</v>
      </c>
      <c r="B1078" s="549" t="s">
        <v>7</v>
      </c>
      <c r="C1078" s="551">
        <v>44647</v>
      </c>
      <c r="D1078" s="546" t="s">
        <v>1482</v>
      </c>
      <c r="E1078" s="547" t="s">
        <v>1483</v>
      </c>
      <c r="F1078" s="547" t="s">
        <v>1616</v>
      </c>
    </row>
    <row r="1079" spans="1:6" ht="42.75" customHeight="1">
      <c r="A1079" s="572">
        <f t="shared" si="18"/>
        <v>82</v>
      </c>
      <c r="B1079" s="549" t="s">
        <v>7</v>
      </c>
      <c r="C1079" s="551">
        <v>44745</v>
      </c>
      <c r="D1079" s="546" t="s">
        <v>1706</v>
      </c>
      <c r="E1079" s="547" t="s">
        <v>1707</v>
      </c>
      <c r="F1079" s="547" t="s">
        <v>10371</v>
      </c>
    </row>
    <row r="1080" spans="1:6" ht="40.5" customHeight="1">
      <c r="A1080" s="572">
        <f t="shared" si="18"/>
        <v>83</v>
      </c>
      <c r="B1080" s="549" t="s">
        <v>7</v>
      </c>
      <c r="C1080" s="551">
        <v>44758</v>
      </c>
      <c r="D1080" s="546" t="s">
        <v>1710</v>
      </c>
      <c r="E1080" s="547" t="s">
        <v>1711</v>
      </c>
      <c r="F1080" s="547" t="s">
        <v>1712</v>
      </c>
    </row>
    <row r="1081" spans="1:6" ht="31.5" customHeight="1">
      <c r="A1081" s="572">
        <f t="shared" si="18"/>
        <v>84</v>
      </c>
      <c r="B1081" s="549" t="s">
        <v>7</v>
      </c>
      <c r="C1081" s="551">
        <v>44764</v>
      </c>
      <c r="D1081" s="546" t="s">
        <v>1715</v>
      </c>
      <c r="E1081" s="547" t="s">
        <v>1716</v>
      </c>
      <c r="F1081" s="547" t="s">
        <v>1717</v>
      </c>
    </row>
    <row r="1082" spans="1:6" ht="15.75" customHeight="1">
      <c r="A1082" s="572">
        <f t="shared" si="18"/>
        <v>85</v>
      </c>
      <c r="B1082" s="549" t="s">
        <v>7</v>
      </c>
      <c r="C1082" s="588">
        <v>44620</v>
      </c>
      <c r="D1082" s="297" t="s">
        <v>250</v>
      </c>
      <c r="E1082" s="431" t="s">
        <v>1849</v>
      </c>
      <c r="F1082" s="431" t="s">
        <v>1751</v>
      </c>
    </row>
    <row r="1083" spans="1:6" ht="15.75" customHeight="1">
      <c r="A1083" s="572">
        <f t="shared" si="18"/>
        <v>86</v>
      </c>
      <c r="B1083" s="549" t="s">
        <v>7</v>
      </c>
      <c r="C1083" s="605">
        <v>44685</v>
      </c>
      <c r="D1083" s="297" t="s">
        <v>1715</v>
      </c>
      <c r="E1083" s="431" t="s">
        <v>1851</v>
      </c>
      <c r="F1083" s="431" t="s">
        <v>1852</v>
      </c>
    </row>
    <row r="1084" spans="1:6" ht="15.75" customHeight="1">
      <c r="A1084" s="572">
        <f t="shared" si="18"/>
        <v>87</v>
      </c>
      <c r="B1084" s="549" t="s">
        <v>7</v>
      </c>
      <c r="C1084" s="605">
        <v>44699</v>
      </c>
      <c r="D1084" s="297" t="s">
        <v>1854</v>
      </c>
      <c r="E1084" s="431" t="s">
        <v>1855</v>
      </c>
      <c r="F1084" s="431" t="s">
        <v>1856</v>
      </c>
    </row>
    <row r="1085" spans="1:6" ht="15.75" customHeight="1">
      <c r="A1085" s="572">
        <f t="shared" si="18"/>
        <v>88</v>
      </c>
      <c r="B1085" s="549" t="s">
        <v>7</v>
      </c>
      <c r="C1085" s="588">
        <v>44736</v>
      </c>
      <c r="D1085" s="297" t="s">
        <v>1857</v>
      </c>
      <c r="E1085" s="431" t="s">
        <v>701</v>
      </c>
      <c r="F1085" s="431" t="s">
        <v>1858</v>
      </c>
    </row>
    <row r="1086" spans="1:6" ht="15.75" customHeight="1">
      <c r="A1086" s="572">
        <f t="shared" si="18"/>
        <v>89</v>
      </c>
      <c r="B1086" s="549" t="s">
        <v>7</v>
      </c>
      <c r="C1086" s="588">
        <v>44739</v>
      </c>
      <c r="D1086" s="297" t="s">
        <v>1860</v>
      </c>
      <c r="E1086" s="431" t="s">
        <v>1861</v>
      </c>
      <c r="F1086" s="431" t="s">
        <v>1862</v>
      </c>
    </row>
    <row r="1087" spans="1:6" ht="15.75" customHeight="1">
      <c r="A1087" s="572">
        <f t="shared" si="18"/>
        <v>90</v>
      </c>
      <c r="B1087" s="360" t="s">
        <v>7</v>
      </c>
      <c r="C1087" s="297" t="s">
        <v>2016</v>
      </c>
      <c r="D1087" s="546" t="s">
        <v>2017</v>
      </c>
      <c r="E1087" s="547" t="s">
        <v>2018</v>
      </c>
      <c r="F1087" s="547" t="s">
        <v>2019</v>
      </c>
    </row>
    <row r="1088" spans="1:6" ht="25.5">
      <c r="A1088" s="572">
        <f t="shared" si="18"/>
        <v>91</v>
      </c>
      <c r="B1088" s="544" t="s">
        <v>8</v>
      </c>
      <c r="C1088" s="624">
        <v>44840</v>
      </c>
      <c r="D1088" s="552" t="s">
        <v>10372</v>
      </c>
      <c r="E1088" s="547" t="s">
        <v>10373</v>
      </c>
      <c r="F1088" s="547" t="s">
        <v>10374</v>
      </c>
    </row>
    <row r="1089" spans="1:6" ht="25.5">
      <c r="A1089" s="572">
        <f t="shared" si="18"/>
        <v>92</v>
      </c>
      <c r="B1089" s="544" t="s">
        <v>8</v>
      </c>
      <c r="C1089" s="624">
        <v>44788</v>
      </c>
      <c r="D1089" s="546" t="s">
        <v>10375</v>
      </c>
      <c r="E1089" s="431" t="s">
        <v>10376</v>
      </c>
      <c r="F1089" s="547" t="s">
        <v>10377</v>
      </c>
    </row>
    <row r="1090" spans="1:6" ht="12.75">
      <c r="A1090" s="572">
        <f t="shared" si="18"/>
        <v>93</v>
      </c>
      <c r="B1090" s="544" t="s">
        <v>8</v>
      </c>
      <c r="C1090" s="624">
        <v>44806</v>
      </c>
      <c r="D1090" s="552" t="s">
        <v>10378</v>
      </c>
      <c r="E1090" s="431" t="s">
        <v>10379</v>
      </c>
      <c r="F1090" s="547" t="s">
        <v>10380</v>
      </c>
    </row>
    <row r="1091" spans="1:6" ht="15.75" customHeight="1">
      <c r="A1091" s="572">
        <f t="shared" si="18"/>
        <v>94</v>
      </c>
      <c r="B1091" s="567" t="s">
        <v>2180</v>
      </c>
      <c r="C1091" s="612">
        <v>44827</v>
      </c>
      <c r="D1091" s="357" t="s">
        <v>2127</v>
      </c>
      <c r="E1091" s="357" t="s">
        <v>2128</v>
      </c>
      <c r="F1091" s="357" t="s">
        <v>2130</v>
      </c>
    </row>
    <row r="1092" spans="1:6" ht="15.75" customHeight="1">
      <c r="A1092" s="572">
        <f t="shared" si="18"/>
        <v>95</v>
      </c>
      <c r="B1092" s="567" t="s">
        <v>2188</v>
      </c>
      <c r="C1092" s="612">
        <v>44844</v>
      </c>
      <c r="D1092" s="357" t="s">
        <v>2133</v>
      </c>
      <c r="E1092" s="357" t="s">
        <v>2134</v>
      </c>
      <c r="F1092" s="357" t="s">
        <v>2135</v>
      </c>
    </row>
    <row r="1093" spans="1:6" ht="15.75" customHeight="1">
      <c r="A1093" s="572">
        <f t="shared" si="18"/>
        <v>96</v>
      </c>
      <c r="B1093" s="567" t="s">
        <v>2188</v>
      </c>
      <c r="C1093" s="612">
        <v>44873</v>
      </c>
      <c r="D1093" s="357" t="s">
        <v>2139</v>
      </c>
      <c r="E1093" s="357" t="s">
        <v>2140</v>
      </c>
      <c r="F1093" s="357" t="s">
        <v>2141</v>
      </c>
    </row>
    <row r="1094" spans="1:6" ht="15.75" customHeight="1">
      <c r="A1094" s="572">
        <f t="shared" si="18"/>
        <v>97</v>
      </c>
      <c r="B1094" s="567" t="s">
        <v>2180</v>
      </c>
      <c r="C1094" s="612">
        <v>44763</v>
      </c>
      <c r="D1094" s="357" t="s">
        <v>10381</v>
      </c>
      <c r="E1094" s="357" t="s">
        <v>10382</v>
      </c>
      <c r="F1094" s="357" t="s">
        <v>10383</v>
      </c>
    </row>
    <row r="1095" spans="1:6" ht="15.75" customHeight="1">
      <c r="A1095" s="572">
        <f t="shared" si="18"/>
        <v>98</v>
      </c>
      <c r="B1095" s="426" t="s">
        <v>10</v>
      </c>
      <c r="C1095" s="597">
        <v>44606</v>
      </c>
      <c r="D1095" s="297" t="s">
        <v>10384</v>
      </c>
      <c r="E1095" s="431" t="s">
        <v>10385</v>
      </c>
      <c r="F1095" s="431" t="s">
        <v>2501</v>
      </c>
    </row>
    <row r="1096" spans="1:6" ht="15.75" customHeight="1">
      <c r="A1096" s="572">
        <f t="shared" si="18"/>
        <v>99</v>
      </c>
      <c r="B1096" s="426" t="s">
        <v>10</v>
      </c>
      <c r="C1096" s="597">
        <v>44629</v>
      </c>
      <c r="D1096" s="297" t="s">
        <v>10386</v>
      </c>
      <c r="E1096" s="431" t="s">
        <v>10387</v>
      </c>
      <c r="F1096" s="431" t="s">
        <v>2504</v>
      </c>
    </row>
    <row r="1097" spans="1:6" ht="15.75" customHeight="1">
      <c r="A1097" s="572">
        <f t="shared" si="18"/>
        <v>100</v>
      </c>
      <c r="B1097" s="426" t="s">
        <v>10</v>
      </c>
      <c r="C1097" s="638">
        <v>44600</v>
      </c>
      <c r="D1097" s="297" t="s">
        <v>10388</v>
      </c>
      <c r="E1097" s="431" t="s">
        <v>10389</v>
      </c>
      <c r="F1097" s="431" t="s">
        <v>2508</v>
      </c>
    </row>
    <row r="1098" spans="1:6" ht="25.5">
      <c r="A1098" s="572">
        <f t="shared" si="18"/>
        <v>101</v>
      </c>
      <c r="B1098" s="360" t="s">
        <v>10</v>
      </c>
      <c r="C1098" s="372">
        <v>44642</v>
      </c>
      <c r="D1098" s="363" t="s">
        <v>2531</v>
      </c>
      <c r="E1098" s="363" t="s">
        <v>2532</v>
      </c>
      <c r="F1098" s="363" t="s">
        <v>2533</v>
      </c>
    </row>
    <row r="1099" spans="1:6" ht="25.5">
      <c r="A1099" s="572">
        <f t="shared" si="18"/>
        <v>102</v>
      </c>
      <c r="B1099" s="360" t="s">
        <v>10</v>
      </c>
      <c r="C1099" s="372">
        <v>44642</v>
      </c>
      <c r="D1099" s="363" t="s">
        <v>2535</v>
      </c>
      <c r="E1099" s="363" t="s">
        <v>2536</v>
      </c>
      <c r="F1099" s="363" t="s">
        <v>2537</v>
      </c>
    </row>
    <row r="1100" spans="1:6" ht="49.5">
      <c r="A1100" s="572">
        <f t="shared" si="18"/>
        <v>103</v>
      </c>
      <c r="B1100" s="360" t="s">
        <v>10</v>
      </c>
      <c r="C1100" s="374">
        <v>44642</v>
      </c>
      <c r="D1100" s="375" t="s">
        <v>2540</v>
      </c>
      <c r="E1100" s="375" t="s">
        <v>10390</v>
      </c>
      <c r="F1100" s="375" t="s">
        <v>2542</v>
      </c>
    </row>
    <row r="1101" spans="1:6" ht="49.5">
      <c r="A1101" s="572">
        <f t="shared" si="18"/>
        <v>104</v>
      </c>
      <c r="B1101" s="360" t="s">
        <v>10</v>
      </c>
      <c r="C1101" s="374">
        <v>44642</v>
      </c>
      <c r="D1101" s="375" t="s">
        <v>2544</v>
      </c>
      <c r="E1101" s="375" t="s">
        <v>2545</v>
      </c>
      <c r="F1101" s="375" t="s">
        <v>2546</v>
      </c>
    </row>
    <row r="1102" spans="1:6" ht="33">
      <c r="A1102" s="572">
        <f t="shared" si="18"/>
        <v>105</v>
      </c>
      <c r="B1102" s="360" t="s">
        <v>10</v>
      </c>
      <c r="C1102" s="374">
        <v>44579</v>
      </c>
      <c r="D1102" s="375" t="s">
        <v>2549</v>
      </c>
      <c r="E1102" s="375" t="s">
        <v>2550</v>
      </c>
      <c r="F1102" s="375" t="s">
        <v>2551</v>
      </c>
    </row>
    <row r="1103" spans="1:6" ht="33">
      <c r="A1103" s="572">
        <f t="shared" si="18"/>
        <v>106</v>
      </c>
      <c r="B1103" s="360" t="s">
        <v>10</v>
      </c>
      <c r="C1103" s="374">
        <v>44613</v>
      </c>
      <c r="D1103" s="375" t="s">
        <v>2554</v>
      </c>
      <c r="E1103" s="375" t="s">
        <v>2555</v>
      </c>
      <c r="F1103" s="375" t="s">
        <v>2556</v>
      </c>
    </row>
    <row r="1104" spans="1:6" ht="49.5">
      <c r="A1104" s="572">
        <f t="shared" si="18"/>
        <v>107</v>
      </c>
      <c r="B1104" s="360" t="s">
        <v>10</v>
      </c>
      <c r="C1104" s="374">
        <v>44642</v>
      </c>
      <c r="D1104" s="375" t="s">
        <v>2535</v>
      </c>
      <c r="E1104" s="375" t="s">
        <v>2558</v>
      </c>
      <c r="F1104" s="375" t="s">
        <v>2537</v>
      </c>
    </row>
    <row r="1105" spans="1:6" ht="33">
      <c r="A1105" s="572">
        <f t="shared" si="18"/>
        <v>108</v>
      </c>
      <c r="B1105" s="360" t="s">
        <v>10</v>
      </c>
      <c r="C1105" s="374">
        <v>44614</v>
      </c>
      <c r="D1105" s="375" t="s">
        <v>2561</v>
      </c>
      <c r="E1105" s="375" t="s">
        <v>2562</v>
      </c>
      <c r="F1105" s="375" t="s">
        <v>2563</v>
      </c>
    </row>
    <row r="1106" spans="1:6" ht="49.5">
      <c r="A1106" s="572">
        <f t="shared" si="18"/>
        <v>109</v>
      </c>
      <c r="B1106" s="360" t="s">
        <v>10</v>
      </c>
      <c r="C1106" s="374">
        <v>44586</v>
      </c>
      <c r="D1106" s="375" t="s">
        <v>2566</v>
      </c>
      <c r="E1106" s="375" t="s">
        <v>2567</v>
      </c>
      <c r="F1106" s="375" t="s">
        <v>2568</v>
      </c>
    </row>
    <row r="1107" spans="1:6" ht="33">
      <c r="A1107" s="572">
        <f t="shared" si="18"/>
        <v>110</v>
      </c>
      <c r="B1107" s="360" t="s">
        <v>10</v>
      </c>
      <c r="C1107" s="487">
        <v>44685</v>
      </c>
      <c r="D1107" s="256" t="s">
        <v>10391</v>
      </c>
      <c r="E1107" s="256" t="s">
        <v>10392</v>
      </c>
      <c r="F1107" s="655" t="s">
        <v>10393</v>
      </c>
    </row>
    <row r="1108" spans="1:6" ht="12.75">
      <c r="A1108" s="572">
        <f t="shared" si="18"/>
        <v>111</v>
      </c>
      <c r="B1108" s="568" t="s">
        <v>12</v>
      </c>
      <c r="C1108" s="618">
        <v>44652</v>
      </c>
      <c r="D1108" s="427" t="s">
        <v>10394</v>
      </c>
      <c r="E1108" s="431" t="s">
        <v>10395</v>
      </c>
      <c r="F1108" s="431" t="s">
        <v>10396</v>
      </c>
    </row>
    <row r="1109" spans="1:6" ht="18.75" customHeight="1">
      <c r="A1109" s="572">
        <f t="shared" si="18"/>
        <v>112</v>
      </c>
      <c r="B1109" s="568" t="s">
        <v>12</v>
      </c>
      <c r="C1109" s="557">
        <v>2022</v>
      </c>
      <c r="D1109" s="427" t="s">
        <v>10397</v>
      </c>
      <c r="E1109" s="469" t="s">
        <v>10398</v>
      </c>
      <c r="F1109" s="469" t="s">
        <v>10399</v>
      </c>
    </row>
    <row r="1110" spans="1:6" ht="18.75" customHeight="1">
      <c r="A1110" s="572">
        <f t="shared" si="18"/>
        <v>113</v>
      </c>
      <c r="B1110" s="568" t="s">
        <v>12</v>
      </c>
      <c r="C1110" s="557">
        <v>2022</v>
      </c>
      <c r="D1110" s="427" t="s">
        <v>10394</v>
      </c>
      <c r="E1110" s="469" t="s">
        <v>10395</v>
      </c>
      <c r="F1110" s="469" t="s">
        <v>10400</v>
      </c>
    </row>
    <row r="1111" spans="1:6" ht="18.75" customHeight="1">
      <c r="A1111" s="572">
        <f t="shared" si="18"/>
        <v>114</v>
      </c>
      <c r="B1111" s="568" t="s">
        <v>12</v>
      </c>
      <c r="C1111" s="557">
        <v>2022</v>
      </c>
      <c r="D1111" s="427" t="s">
        <v>3706</v>
      </c>
      <c r="E1111" s="469" t="s">
        <v>3707</v>
      </c>
      <c r="F1111" s="469" t="s">
        <v>3708</v>
      </c>
    </row>
    <row r="1112" spans="1:6" ht="18.75" customHeight="1">
      <c r="A1112" s="572">
        <f t="shared" si="18"/>
        <v>115</v>
      </c>
      <c r="B1112" s="568" t="s">
        <v>12</v>
      </c>
      <c r="C1112" s="557">
        <v>2022</v>
      </c>
      <c r="D1112" s="427" t="s">
        <v>3711</v>
      </c>
      <c r="E1112" s="469" t="s">
        <v>3712</v>
      </c>
      <c r="F1112" s="469" t="s">
        <v>3713</v>
      </c>
    </row>
    <row r="1113" spans="1:6" ht="18.75" customHeight="1">
      <c r="A1113" s="572">
        <f t="shared" si="18"/>
        <v>116</v>
      </c>
      <c r="B1113" s="568" t="s">
        <v>12</v>
      </c>
      <c r="C1113" s="557">
        <v>2022</v>
      </c>
      <c r="D1113" s="427" t="s">
        <v>3711</v>
      </c>
      <c r="E1113" s="469" t="s">
        <v>3716</v>
      </c>
      <c r="F1113" s="469" t="s">
        <v>3717</v>
      </c>
    </row>
    <row r="1114" spans="1:6" ht="18.75" customHeight="1">
      <c r="A1114" s="572">
        <f t="shared" si="18"/>
        <v>117</v>
      </c>
      <c r="B1114" s="568" t="s">
        <v>12</v>
      </c>
      <c r="C1114" s="557">
        <v>2022</v>
      </c>
      <c r="D1114" s="427" t="s">
        <v>3711</v>
      </c>
      <c r="E1114" s="469" t="s">
        <v>3720</v>
      </c>
      <c r="F1114" s="469" t="s">
        <v>3721</v>
      </c>
    </row>
    <row r="1115" spans="1:6" ht="18.75" customHeight="1">
      <c r="A1115" s="572">
        <f t="shared" si="18"/>
        <v>118</v>
      </c>
      <c r="B1115" s="568" t="s">
        <v>12</v>
      </c>
      <c r="C1115" s="557">
        <v>2022</v>
      </c>
      <c r="D1115" s="427" t="s">
        <v>4483</v>
      </c>
      <c r="E1115" s="469" t="s">
        <v>10401</v>
      </c>
      <c r="F1115" s="469" t="s">
        <v>3966</v>
      </c>
    </row>
    <row r="1116" spans="1:6" ht="18.75" customHeight="1">
      <c r="A1116" s="572">
        <f t="shared" si="18"/>
        <v>119</v>
      </c>
      <c r="B1116" s="568" t="s">
        <v>12</v>
      </c>
      <c r="C1116" s="557">
        <v>2022</v>
      </c>
      <c r="D1116" s="427" t="s">
        <v>4483</v>
      </c>
      <c r="E1116" s="469" t="s">
        <v>10402</v>
      </c>
      <c r="F1116" s="469" t="s">
        <v>3966</v>
      </c>
    </row>
    <row r="1117" spans="1:6" ht="18.75" customHeight="1">
      <c r="A1117" s="572">
        <f t="shared" si="18"/>
        <v>120</v>
      </c>
      <c r="B1117" s="568" t="s">
        <v>12</v>
      </c>
      <c r="C1117" s="557">
        <v>2022</v>
      </c>
      <c r="D1117" s="427" t="s">
        <v>4483</v>
      </c>
      <c r="E1117" s="469" t="s">
        <v>10403</v>
      </c>
      <c r="F1117" s="469" t="s">
        <v>10404</v>
      </c>
    </row>
    <row r="1118" spans="1:6" ht="18.75" customHeight="1">
      <c r="A1118" s="572">
        <f t="shared" si="18"/>
        <v>121</v>
      </c>
      <c r="B1118" s="568" t="s">
        <v>12</v>
      </c>
      <c r="C1118" s="557">
        <v>2022</v>
      </c>
      <c r="D1118" s="427" t="s">
        <v>4483</v>
      </c>
      <c r="E1118" s="469" t="s">
        <v>10405</v>
      </c>
      <c r="F1118" s="469" t="s">
        <v>10406</v>
      </c>
    </row>
    <row r="1119" spans="1:6" ht="15.75" customHeight="1">
      <c r="A1119" s="572">
        <f t="shared" si="18"/>
        <v>122</v>
      </c>
      <c r="B1119" s="568" t="s">
        <v>12</v>
      </c>
      <c r="C1119" s="557">
        <v>2022</v>
      </c>
      <c r="D1119" s="427" t="s">
        <v>3479</v>
      </c>
      <c r="E1119" s="469" t="s">
        <v>3480</v>
      </c>
      <c r="F1119" s="469" t="s">
        <v>3481</v>
      </c>
    </row>
    <row r="1120" spans="1:6" ht="15.75" customHeight="1">
      <c r="A1120" s="572">
        <f t="shared" si="18"/>
        <v>123</v>
      </c>
      <c r="B1120" s="568" t="s">
        <v>12</v>
      </c>
      <c r="C1120" s="557">
        <v>2022</v>
      </c>
      <c r="D1120" s="427" t="s">
        <v>3483</v>
      </c>
      <c r="E1120" s="469" t="s">
        <v>3484</v>
      </c>
      <c r="F1120" s="469" t="s">
        <v>3481</v>
      </c>
    </row>
    <row r="1121" spans="1:6" ht="15.75" customHeight="1">
      <c r="A1121" s="572">
        <f t="shared" si="18"/>
        <v>124</v>
      </c>
      <c r="B1121" s="568" t="s">
        <v>12</v>
      </c>
      <c r="C1121" s="557">
        <v>2022</v>
      </c>
      <c r="D1121" s="427" t="s">
        <v>7341</v>
      </c>
      <c r="E1121" s="469" t="s">
        <v>10407</v>
      </c>
      <c r="F1121" s="469" t="s">
        <v>10408</v>
      </c>
    </row>
    <row r="1122" spans="1:6" ht="15.75" customHeight="1">
      <c r="A1122" s="572">
        <f t="shared" si="18"/>
        <v>125</v>
      </c>
      <c r="B1122" s="568" t="s">
        <v>12</v>
      </c>
      <c r="C1122" s="557">
        <v>2022</v>
      </c>
      <c r="D1122" s="427" t="s">
        <v>10409</v>
      </c>
      <c r="E1122" s="469" t="s">
        <v>10410</v>
      </c>
      <c r="F1122" s="469" t="s">
        <v>10411</v>
      </c>
    </row>
    <row r="1123" spans="1:6" ht="15.75" customHeight="1">
      <c r="A1123" s="572">
        <f t="shared" si="18"/>
        <v>126</v>
      </c>
      <c r="B1123" s="568" t="s">
        <v>12</v>
      </c>
      <c r="C1123" s="557">
        <v>2022</v>
      </c>
      <c r="D1123" s="427" t="s">
        <v>3485</v>
      </c>
      <c r="E1123" s="469" t="s">
        <v>3486</v>
      </c>
      <c r="F1123" s="469" t="s">
        <v>3487</v>
      </c>
    </row>
    <row r="1124" spans="1:6" ht="15.75" customHeight="1">
      <c r="A1124" s="572">
        <f t="shared" si="18"/>
        <v>127</v>
      </c>
      <c r="B1124" s="568" t="s">
        <v>12</v>
      </c>
      <c r="C1124" s="557">
        <v>2022</v>
      </c>
      <c r="D1124" s="427" t="s">
        <v>3488</v>
      </c>
      <c r="E1124" s="469" t="s">
        <v>3489</v>
      </c>
      <c r="F1124" s="469" t="s">
        <v>3490</v>
      </c>
    </row>
    <row r="1125" spans="1:6" ht="15.75" customHeight="1">
      <c r="A1125" s="572">
        <f t="shared" si="18"/>
        <v>128</v>
      </c>
      <c r="B1125" s="568" t="s">
        <v>12</v>
      </c>
      <c r="C1125" s="557">
        <v>2022</v>
      </c>
      <c r="D1125" s="427" t="s">
        <v>10412</v>
      </c>
      <c r="E1125" s="469" t="s">
        <v>3360</v>
      </c>
      <c r="F1125" s="469" t="s">
        <v>10413</v>
      </c>
    </row>
    <row r="1126" spans="1:6" ht="15.75" customHeight="1">
      <c r="A1126" s="572">
        <f t="shared" si="18"/>
        <v>129</v>
      </c>
      <c r="B1126" s="568" t="s">
        <v>12</v>
      </c>
      <c r="C1126" s="557">
        <v>2022</v>
      </c>
      <c r="D1126" s="427" t="s">
        <v>10414</v>
      </c>
      <c r="E1126" s="469" t="s">
        <v>10415</v>
      </c>
      <c r="F1126" s="469" t="s">
        <v>10416</v>
      </c>
    </row>
    <row r="1127" spans="1:6" ht="15.75" customHeight="1">
      <c r="A1127" s="572">
        <f t="shared" si="18"/>
        <v>130</v>
      </c>
      <c r="B1127" s="568" t="s">
        <v>12</v>
      </c>
      <c r="C1127" s="557">
        <v>2022</v>
      </c>
      <c r="D1127" s="427" t="s">
        <v>3492</v>
      </c>
      <c r="E1127" s="469" t="s">
        <v>3493</v>
      </c>
      <c r="F1127" s="469" t="s">
        <v>3494</v>
      </c>
    </row>
    <row r="1128" spans="1:6" ht="15.75" customHeight="1">
      <c r="A1128" s="572">
        <f t="shared" si="18"/>
        <v>131</v>
      </c>
      <c r="B1128" s="568" t="s">
        <v>12</v>
      </c>
      <c r="C1128" s="557">
        <v>2022</v>
      </c>
      <c r="D1128" s="427" t="s">
        <v>10417</v>
      </c>
      <c r="E1128" s="469" t="s">
        <v>10418</v>
      </c>
      <c r="F1128" s="469" t="s">
        <v>10419</v>
      </c>
    </row>
    <row r="1129" spans="1:6" ht="15.75" customHeight="1">
      <c r="A1129" s="572">
        <f t="shared" si="18"/>
        <v>132</v>
      </c>
      <c r="B1129" s="568" t="s">
        <v>12</v>
      </c>
      <c r="C1129" s="557">
        <v>2022</v>
      </c>
      <c r="D1129" s="427" t="s">
        <v>3495</v>
      </c>
      <c r="E1129" s="469" t="s">
        <v>3496</v>
      </c>
      <c r="F1129" s="469" t="s">
        <v>3497</v>
      </c>
    </row>
    <row r="1130" spans="1:6" ht="15.75" customHeight="1">
      <c r="A1130" s="572">
        <f t="shared" si="18"/>
        <v>133</v>
      </c>
      <c r="B1130" s="568" t="s">
        <v>12</v>
      </c>
      <c r="C1130" s="557">
        <v>2022</v>
      </c>
      <c r="D1130" s="427" t="s">
        <v>3498</v>
      </c>
      <c r="E1130" s="469" t="s">
        <v>3499</v>
      </c>
      <c r="F1130" s="469" t="s">
        <v>3500</v>
      </c>
    </row>
    <row r="1131" spans="1:6" ht="15.75" customHeight="1">
      <c r="A1131" s="572">
        <f t="shared" si="18"/>
        <v>134</v>
      </c>
      <c r="B1131" s="568" t="s">
        <v>12</v>
      </c>
      <c r="C1131" s="557">
        <v>2022</v>
      </c>
      <c r="D1131" s="427" t="s">
        <v>10420</v>
      </c>
      <c r="E1131" s="469" t="s">
        <v>10421</v>
      </c>
      <c r="F1131" s="469" t="s">
        <v>10422</v>
      </c>
    </row>
    <row r="1132" spans="1:6" ht="15.75" customHeight="1">
      <c r="A1132" s="572">
        <f t="shared" si="18"/>
        <v>135</v>
      </c>
      <c r="B1132" s="568" t="s">
        <v>12</v>
      </c>
      <c r="C1132" s="557">
        <v>2022</v>
      </c>
      <c r="D1132" s="427" t="s">
        <v>3501</v>
      </c>
      <c r="E1132" s="469" t="s">
        <v>3502</v>
      </c>
      <c r="F1132" s="469" t="s">
        <v>3503</v>
      </c>
    </row>
    <row r="1133" spans="1:6" ht="15.75" customHeight="1">
      <c r="A1133" s="572">
        <f t="shared" si="18"/>
        <v>136</v>
      </c>
      <c r="B1133" s="568" t="s">
        <v>12</v>
      </c>
      <c r="C1133" s="557">
        <v>2022</v>
      </c>
      <c r="D1133" s="427" t="s">
        <v>3504</v>
      </c>
      <c r="E1133" s="469" t="s">
        <v>3505</v>
      </c>
      <c r="F1133" s="469" t="s">
        <v>3506</v>
      </c>
    </row>
    <row r="1134" spans="1:6" ht="15.75" customHeight="1">
      <c r="A1134" s="572">
        <f t="shared" si="18"/>
        <v>137</v>
      </c>
      <c r="B1134" s="568" t="s">
        <v>12</v>
      </c>
      <c r="C1134" s="557">
        <v>2022</v>
      </c>
      <c r="D1134" s="427" t="s">
        <v>3508</v>
      </c>
      <c r="E1134" s="469" t="s">
        <v>3509</v>
      </c>
      <c r="F1134" s="469" t="s">
        <v>3510</v>
      </c>
    </row>
    <row r="1135" spans="1:6" ht="15.75" customHeight="1">
      <c r="A1135" s="572">
        <f t="shared" si="18"/>
        <v>138</v>
      </c>
      <c r="B1135" s="568" t="s">
        <v>12</v>
      </c>
      <c r="C1135" s="557">
        <v>2022</v>
      </c>
      <c r="D1135" s="427"/>
      <c r="E1135" s="469" t="s">
        <v>3512</v>
      </c>
      <c r="F1135" s="469" t="s">
        <v>3513</v>
      </c>
    </row>
    <row r="1136" spans="1:6" ht="15.75" customHeight="1">
      <c r="A1136" s="572">
        <f t="shared" si="18"/>
        <v>139</v>
      </c>
      <c r="B1136" s="568" t="s">
        <v>12</v>
      </c>
      <c r="C1136" s="557">
        <v>2022</v>
      </c>
      <c r="D1136" s="427"/>
      <c r="E1136" s="469" t="s">
        <v>3514</v>
      </c>
      <c r="F1136" s="469" t="s">
        <v>3515</v>
      </c>
    </row>
    <row r="1137" spans="1:6" ht="15.75" customHeight="1">
      <c r="A1137" s="572">
        <f t="shared" si="18"/>
        <v>140</v>
      </c>
      <c r="B1137" s="568" t="s">
        <v>12</v>
      </c>
      <c r="C1137" s="557">
        <v>2022</v>
      </c>
      <c r="D1137" s="427" t="s">
        <v>10423</v>
      </c>
      <c r="E1137" s="469" t="s">
        <v>10424</v>
      </c>
      <c r="F1137" s="469" t="s">
        <v>3494</v>
      </c>
    </row>
    <row r="1138" spans="1:6" ht="15.75" customHeight="1">
      <c r="A1138" s="572">
        <f t="shared" si="18"/>
        <v>141</v>
      </c>
      <c r="B1138" s="568" t="s">
        <v>12</v>
      </c>
      <c r="C1138" s="557">
        <v>2022</v>
      </c>
      <c r="D1138" s="427" t="s">
        <v>3516</v>
      </c>
      <c r="E1138" s="469" t="s">
        <v>3517</v>
      </c>
      <c r="F1138" s="469" t="s">
        <v>3518</v>
      </c>
    </row>
    <row r="1139" spans="1:6" ht="15.75" customHeight="1">
      <c r="A1139" s="572">
        <f t="shared" si="18"/>
        <v>142</v>
      </c>
      <c r="B1139" s="568" t="s">
        <v>12</v>
      </c>
      <c r="C1139" s="557">
        <v>2022</v>
      </c>
      <c r="D1139" s="427" t="s">
        <v>3519</v>
      </c>
      <c r="E1139" s="469" t="s">
        <v>3520</v>
      </c>
      <c r="F1139" s="469" t="s">
        <v>3513</v>
      </c>
    </row>
    <row r="1140" spans="1:6" ht="15.75" customHeight="1">
      <c r="A1140" s="572">
        <f t="shared" si="18"/>
        <v>143</v>
      </c>
      <c r="B1140" s="568" t="s">
        <v>12</v>
      </c>
      <c r="C1140" s="557">
        <v>2022</v>
      </c>
      <c r="D1140" s="427" t="s">
        <v>3522</v>
      </c>
      <c r="E1140" s="469" t="s">
        <v>3523</v>
      </c>
      <c r="F1140" s="469" t="s">
        <v>3524</v>
      </c>
    </row>
    <row r="1141" spans="1:6" ht="15.75" customHeight="1">
      <c r="A1141" s="572">
        <f t="shared" si="18"/>
        <v>144</v>
      </c>
      <c r="B1141" s="568" t="s">
        <v>12</v>
      </c>
      <c r="C1141" s="557">
        <v>2022</v>
      </c>
      <c r="D1141" s="427" t="s">
        <v>3088</v>
      </c>
      <c r="E1141" s="469" t="s">
        <v>10425</v>
      </c>
      <c r="F1141" s="469" t="s">
        <v>10426</v>
      </c>
    </row>
    <row r="1142" spans="1:6" ht="18.75" customHeight="1">
      <c r="A1142" s="572">
        <f t="shared" si="18"/>
        <v>145</v>
      </c>
      <c r="B1142" s="568" t="s">
        <v>12</v>
      </c>
      <c r="C1142" s="557">
        <v>2022</v>
      </c>
      <c r="D1142" s="297" t="s">
        <v>3326</v>
      </c>
      <c r="E1142" s="469" t="s">
        <v>3327</v>
      </c>
      <c r="F1142" s="469" t="s">
        <v>3328</v>
      </c>
    </row>
    <row r="1143" spans="1:6" ht="18.75" customHeight="1">
      <c r="A1143" s="572">
        <f t="shared" si="18"/>
        <v>146</v>
      </c>
      <c r="B1143" s="568" t="s">
        <v>12</v>
      </c>
      <c r="C1143" s="557">
        <v>2022</v>
      </c>
      <c r="D1143" s="297" t="s">
        <v>3330</v>
      </c>
      <c r="E1143" s="469" t="s">
        <v>3330</v>
      </c>
      <c r="F1143" s="469" t="s">
        <v>3331</v>
      </c>
    </row>
    <row r="1144" spans="1:6" ht="18.75" customHeight="1">
      <c r="A1144" s="572">
        <f t="shared" si="18"/>
        <v>147</v>
      </c>
      <c r="B1144" s="568" t="s">
        <v>12</v>
      </c>
      <c r="C1144" s="557">
        <v>2022</v>
      </c>
      <c r="D1144" s="297" t="s">
        <v>3332</v>
      </c>
      <c r="E1144" s="469" t="s">
        <v>3333</v>
      </c>
      <c r="F1144" s="469" t="s">
        <v>3334</v>
      </c>
    </row>
    <row r="1145" spans="1:6" ht="18.75" customHeight="1">
      <c r="A1145" s="572">
        <f t="shared" si="18"/>
        <v>148</v>
      </c>
      <c r="B1145" s="568" t="s">
        <v>12</v>
      </c>
      <c r="C1145" s="557">
        <v>2022</v>
      </c>
      <c r="D1145" s="297" t="s">
        <v>3335</v>
      </c>
      <c r="E1145" s="469" t="s">
        <v>3333</v>
      </c>
      <c r="F1145" s="469" t="s">
        <v>3334</v>
      </c>
    </row>
    <row r="1146" spans="1:6" ht="18.75" customHeight="1">
      <c r="A1146" s="572">
        <f t="shared" si="18"/>
        <v>149</v>
      </c>
      <c r="B1146" s="568" t="s">
        <v>12</v>
      </c>
      <c r="C1146" s="557">
        <v>2022</v>
      </c>
      <c r="D1146" s="297" t="s">
        <v>3336</v>
      </c>
      <c r="E1146" s="469" t="s">
        <v>3333</v>
      </c>
      <c r="F1146" s="469" t="s">
        <v>3334</v>
      </c>
    </row>
    <row r="1147" spans="1:6" ht="24" customHeight="1">
      <c r="A1147" s="572">
        <f t="shared" si="18"/>
        <v>150</v>
      </c>
      <c r="B1147" s="568" t="s">
        <v>12</v>
      </c>
      <c r="C1147" s="557">
        <v>2022</v>
      </c>
      <c r="D1147" s="297" t="s">
        <v>10427</v>
      </c>
      <c r="E1147" s="469" t="s">
        <v>10428</v>
      </c>
      <c r="F1147" s="469" t="s">
        <v>10429</v>
      </c>
    </row>
    <row r="1148" spans="1:6" ht="23.25" customHeight="1">
      <c r="A1148" s="572">
        <f t="shared" si="18"/>
        <v>151</v>
      </c>
      <c r="B1148" s="568" t="s">
        <v>12</v>
      </c>
      <c r="C1148" s="557">
        <v>2022</v>
      </c>
      <c r="D1148" s="297" t="s">
        <v>3337</v>
      </c>
      <c r="E1148" s="469" t="s">
        <v>3333</v>
      </c>
      <c r="F1148" s="469" t="s">
        <v>3338</v>
      </c>
    </row>
    <row r="1149" spans="1:6" ht="18.75" customHeight="1">
      <c r="A1149" s="572">
        <f t="shared" si="18"/>
        <v>152</v>
      </c>
      <c r="B1149" s="568" t="s">
        <v>12</v>
      </c>
      <c r="C1149" s="557">
        <v>2022</v>
      </c>
      <c r="D1149" s="297" t="s">
        <v>3339</v>
      </c>
      <c r="E1149" s="469" t="s">
        <v>3160</v>
      </c>
      <c r="F1149" s="469" t="s">
        <v>3340</v>
      </c>
    </row>
    <row r="1150" spans="1:6" ht="18.75" customHeight="1">
      <c r="A1150" s="572">
        <f t="shared" si="18"/>
        <v>153</v>
      </c>
      <c r="B1150" s="568" t="s">
        <v>12</v>
      </c>
      <c r="C1150" s="557">
        <v>2022</v>
      </c>
      <c r="D1150" s="297" t="s">
        <v>3342</v>
      </c>
      <c r="E1150" s="469" t="s">
        <v>3343</v>
      </c>
      <c r="F1150" s="469" t="s">
        <v>3344</v>
      </c>
    </row>
    <row r="1151" spans="1:6" ht="18.75" customHeight="1">
      <c r="A1151" s="572">
        <f t="shared" si="18"/>
        <v>154</v>
      </c>
      <c r="B1151" s="568" t="s">
        <v>12</v>
      </c>
      <c r="C1151" s="557">
        <v>2022</v>
      </c>
      <c r="D1151" s="297" t="s">
        <v>10430</v>
      </c>
      <c r="E1151" s="469" t="s">
        <v>10431</v>
      </c>
      <c r="F1151" s="469" t="s">
        <v>10432</v>
      </c>
    </row>
    <row r="1152" spans="1:6" ht="18.75" customHeight="1">
      <c r="A1152" s="572">
        <f t="shared" si="18"/>
        <v>155</v>
      </c>
      <c r="B1152" s="568" t="s">
        <v>12</v>
      </c>
      <c r="C1152" s="557">
        <v>2022</v>
      </c>
      <c r="D1152" s="297" t="s">
        <v>3346</v>
      </c>
      <c r="E1152" s="469" t="s">
        <v>3347</v>
      </c>
      <c r="F1152" s="469" t="s">
        <v>3348</v>
      </c>
    </row>
    <row r="1153" spans="1:6" ht="18.75" customHeight="1">
      <c r="A1153" s="572">
        <f t="shared" si="18"/>
        <v>156</v>
      </c>
      <c r="B1153" s="568" t="s">
        <v>12</v>
      </c>
      <c r="C1153" s="557">
        <v>2022</v>
      </c>
      <c r="D1153" s="297" t="s">
        <v>3349</v>
      </c>
      <c r="E1153" s="469" t="s">
        <v>86</v>
      </c>
      <c r="F1153" s="469" t="s">
        <v>3350</v>
      </c>
    </row>
    <row r="1154" spans="1:6" ht="18.75" customHeight="1">
      <c r="A1154" s="572">
        <f t="shared" si="18"/>
        <v>157</v>
      </c>
      <c r="B1154" s="568" t="s">
        <v>12</v>
      </c>
      <c r="C1154" s="557">
        <v>2022</v>
      </c>
      <c r="D1154" s="297" t="s">
        <v>3351</v>
      </c>
      <c r="E1154" s="469" t="s">
        <v>86</v>
      </c>
      <c r="F1154" s="469" t="s">
        <v>3350</v>
      </c>
    </row>
    <row r="1155" spans="1:6" ht="18.75" customHeight="1">
      <c r="A1155" s="572">
        <f t="shared" si="18"/>
        <v>158</v>
      </c>
      <c r="B1155" s="568" t="s">
        <v>12</v>
      </c>
      <c r="C1155" s="557">
        <v>2022</v>
      </c>
      <c r="D1155" s="297" t="s">
        <v>3352</v>
      </c>
      <c r="E1155" s="469" t="s">
        <v>3347</v>
      </c>
      <c r="F1155" s="469" t="s">
        <v>3353</v>
      </c>
    </row>
    <row r="1156" spans="1:6" ht="18.75" customHeight="1">
      <c r="A1156" s="572">
        <f t="shared" si="18"/>
        <v>159</v>
      </c>
      <c r="B1156" s="568" t="s">
        <v>12</v>
      </c>
      <c r="C1156" s="557">
        <v>2022</v>
      </c>
      <c r="D1156" s="297" t="s">
        <v>3354</v>
      </c>
      <c r="E1156" s="469" t="s">
        <v>3355</v>
      </c>
      <c r="F1156" s="469" t="s">
        <v>3356</v>
      </c>
    </row>
    <row r="1157" spans="1:6" ht="18.75" customHeight="1">
      <c r="A1157" s="572">
        <f t="shared" si="18"/>
        <v>160</v>
      </c>
      <c r="B1157" s="568" t="s">
        <v>12</v>
      </c>
      <c r="C1157" s="557">
        <v>2022</v>
      </c>
      <c r="D1157" s="297" t="s">
        <v>3337</v>
      </c>
      <c r="E1157" s="469" t="s">
        <v>3333</v>
      </c>
      <c r="F1157" s="469" t="s">
        <v>3338</v>
      </c>
    </row>
    <row r="1158" spans="1:6" ht="18.75" customHeight="1">
      <c r="A1158" s="572">
        <f t="shared" si="18"/>
        <v>161</v>
      </c>
      <c r="B1158" s="568" t="s">
        <v>12</v>
      </c>
      <c r="C1158" s="557">
        <v>2022</v>
      </c>
      <c r="D1158" s="297" t="s">
        <v>3332</v>
      </c>
      <c r="E1158" s="469" t="s">
        <v>3333</v>
      </c>
      <c r="F1158" s="469" t="s">
        <v>10433</v>
      </c>
    </row>
    <row r="1159" spans="1:6" ht="18.75" customHeight="1">
      <c r="A1159" s="572">
        <f t="shared" si="18"/>
        <v>162</v>
      </c>
      <c r="B1159" s="568" t="s">
        <v>12</v>
      </c>
      <c r="C1159" s="557">
        <v>2022</v>
      </c>
      <c r="D1159" s="297" t="s">
        <v>3357</v>
      </c>
      <c r="E1159" s="469" t="s">
        <v>3358</v>
      </c>
      <c r="F1159" s="469" t="s">
        <v>3168</v>
      </c>
    </row>
    <row r="1160" spans="1:6" ht="18.75" customHeight="1">
      <c r="A1160" s="572">
        <f t="shared" si="18"/>
        <v>163</v>
      </c>
      <c r="B1160" s="568" t="s">
        <v>12</v>
      </c>
      <c r="C1160" s="557">
        <v>2022</v>
      </c>
      <c r="D1160" s="297" t="s">
        <v>3359</v>
      </c>
      <c r="E1160" s="469" t="s">
        <v>3360</v>
      </c>
      <c r="F1160" s="469" t="s">
        <v>3361</v>
      </c>
    </row>
    <row r="1161" spans="1:6" ht="18.75" customHeight="1">
      <c r="A1161" s="572">
        <f t="shared" si="18"/>
        <v>164</v>
      </c>
      <c r="B1161" s="568" t="s">
        <v>12</v>
      </c>
      <c r="C1161" s="557">
        <v>2022</v>
      </c>
      <c r="D1161" s="297" t="s">
        <v>3362</v>
      </c>
      <c r="E1161" s="469" t="s">
        <v>86</v>
      </c>
      <c r="F1161" s="469" t="s">
        <v>3363</v>
      </c>
    </row>
    <row r="1162" spans="1:6" ht="18.75" customHeight="1">
      <c r="A1162" s="572">
        <f t="shared" si="18"/>
        <v>165</v>
      </c>
      <c r="B1162" s="568" t="s">
        <v>12</v>
      </c>
      <c r="C1162" s="557">
        <v>2022</v>
      </c>
      <c r="D1162" s="297" t="s">
        <v>3365</v>
      </c>
      <c r="E1162" s="469" t="s">
        <v>86</v>
      </c>
      <c r="F1162" s="469" t="s">
        <v>3366</v>
      </c>
    </row>
    <row r="1163" spans="1:6" ht="18.75" customHeight="1">
      <c r="A1163" s="572">
        <f t="shared" si="18"/>
        <v>166</v>
      </c>
      <c r="B1163" s="568" t="s">
        <v>12</v>
      </c>
      <c r="C1163" s="557">
        <v>2022</v>
      </c>
      <c r="D1163" s="297" t="s">
        <v>3367</v>
      </c>
      <c r="E1163" s="469" t="s">
        <v>86</v>
      </c>
      <c r="F1163" s="469" t="s">
        <v>3368</v>
      </c>
    </row>
    <row r="1164" spans="1:6" ht="18.75" customHeight="1">
      <c r="A1164" s="572">
        <f t="shared" si="18"/>
        <v>167</v>
      </c>
      <c r="B1164" s="568" t="s">
        <v>12</v>
      </c>
      <c r="C1164" s="557">
        <v>2022</v>
      </c>
      <c r="D1164" s="297" t="s">
        <v>3369</v>
      </c>
      <c r="E1164" s="469" t="s">
        <v>86</v>
      </c>
      <c r="F1164" s="469" t="s">
        <v>3348</v>
      </c>
    </row>
    <row r="1165" spans="1:6" ht="18.75" customHeight="1">
      <c r="A1165" s="572">
        <f t="shared" si="18"/>
        <v>168</v>
      </c>
      <c r="B1165" s="568" t="s">
        <v>12</v>
      </c>
      <c r="C1165" s="557">
        <v>2022</v>
      </c>
      <c r="D1165" s="297" t="s">
        <v>3370</v>
      </c>
      <c r="E1165" s="469" t="s">
        <v>86</v>
      </c>
      <c r="F1165" s="469" t="s">
        <v>3371</v>
      </c>
    </row>
    <row r="1166" spans="1:6" ht="18.75" customHeight="1">
      <c r="A1166" s="572">
        <f t="shared" si="18"/>
        <v>169</v>
      </c>
      <c r="B1166" s="568" t="s">
        <v>12</v>
      </c>
      <c r="C1166" s="557">
        <v>2022</v>
      </c>
      <c r="D1166" s="297" t="s">
        <v>3372</v>
      </c>
      <c r="E1166" s="469" t="s">
        <v>86</v>
      </c>
      <c r="F1166" s="469" t="s">
        <v>3373</v>
      </c>
    </row>
    <row r="1167" spans="1:6" ht="18.75" customHeight="1">
      <c r="A1167" s="572">
        <f t="shared" si="18"/>
        <v>170</v>
      </c>
      <c r="B1167" s="568" t="s">
        <v>12</v>
      </c>
      <c r="C1167" s="557">
        <v>2022</v>
      </c>
      <c r="D1167" s="297" t="s">
        <v>10434</v>
      </c>
      <c r="E1167" s="469" t="s">
        <v>10435</v>
      </c>
      <c r="F1167" s="469" t="s">
        <v>10436</v>
      </c>
    </row>
    <row r="1168" spans="1:6" ht="18.75" customHeight="1">
      <c r="A1168" s="572">
        <f t="shared" si="18"/>
        <v>171</v>
      </c>
      <c r="B1168" s="568" t="s">
        <v>12</v>
      </c>
      <c r="C1168" s="557">
        <v>2022</v>
      </c>
      <c r="D1168" s="297" t="s">
        <v>10434</v>
      </c>
      <c r="E1168" s="469" t="s">
        <v>10437</v>
      </c>
      <c r="F1168" s="469" t="s">
        <v>3328</v>
      </c>
    </row>
    <row r="1169" spans="1:6" ht="24.75" customHeight="1">
      <c r="A1169" s="572">
        <f t="shared" si="18"/>
        <v>172</v>
      </c>
      <c r="B1169" s="568" t="s">
        <v>12</v>
      </c>
      <c r="C1169" s="557">
        <v>2022</v>
      </c>
      <c r="D1169" s="297" t="s">
        <v>3374</v>
      </c>
      <c r="E1169" s="469" t="s">
        <v>3375</v>
      </c>
      <c r="F1169" s="469" t="s">
        <v>3376</v>
      </c>
    </row>
    <row r="1170" spans="1:6" ht="23.25" customHeight="1">
      <c r="A1170" s="572">
        <f t="shared" si="18"/>
        <v>173</v>
      </c>
      <c r="B1170" s="568" t="s">
        <v>12</v>
      </c>
      <c r="C1170" s="557">
        <v>2022</v>
      </c>
      <c r="D1170" s="297" t="s">
        <v>10438</v>
      </c>
      <c r="E1170" s="469" t="s">
        <v>10439</v>
      </c>
      <c r="F1170" s="469" t="s">
        <v>10440</v>
      </c>
    </row>
    <row r="1171" spans="1:6" ht="18.75" customHeight="1">
      <c r="A1171" s="572">
        <f t="shared" si="18"/>
        <v>174</v>
      </c>
      <c r="B1171" s="568" t="s">
        <v>12</v>
      </c>
      <c r="C1171" s="557">
        <v>2022</v>
      </c>
      <c r="D1171" s="297" t="s">
        <v>3377</v>
      </c>
      <c r="E1171" s="469" t="s">
        <v>3378</v>
      </c>
      <c r="F1171" s="469" t="s">
        <v>3379</v>
      </c>
    </row>
    <row r="1172" spans="1:6" ht="18.75" customHeight="1">
      <c r="A1172" s="572">
        <f t="shared" si="18"/>
        <v>175</v>
      </c>
      <c r="B1172" s="568" t="s">
        <v>12</v>
      </c>
      <c r="C1172" s="557">
        <v>2022</v>
      </c>
      <c r="D1172" s="297" t="s">
        <v>10434</v>
      </c>
      <c r="E1172" s="469" t="s">
        <v>10441</v>
      </c>
      <c r="F1172" s="469" t="s">
        <v>10442</v>
      </c>
    </row>
    <row r="1173" spans="1:6" ht="18.75" customHeight="1">
      <c r="A1173" s="572">
        <f t="shared" si="18"/>
        <v>176</v>
      </c>
      <c r="B1173" s="568" t="s">
        <v>12</v>
      </c>
      <c r="C1173" s="557">
        <v>2022</v>
      </c>
      <c r="D1173" s="297" t="s">
        <v>3377</v>
      </c>
      <c r="E1173" s="469" t="s">
        <v>86</v>
      </c>
      <c r="F1173" s="469" t="s">
        <v>3436</v>
      </c>
    </row>
    <row r="1174" spans="1:6" ht="18.75" customHeight="1">
      <c r="A1174" s="572">
        <f t="shared" si="18"/>
        <v>177</v>
      </c>
      <c r="B1174" s="568" t="s">
        <v>12</v>
      </c>
      <c r="C1174" s="557">
        <v>2022</v>
      </c>
      <c r="D1174" s="297" t="s">
        <v>3380</v>
      </c>
      <c r="E1174" s="469" t="s">
        <v>3381</v>
      </c>
      <c r="F1174" s="469" t="s">
        <v>3382</v>
      </c>
    </row>
    <row r="1175" spans="1:6" ht="22.5" customHeight="1">
      <c r="A1175" s="572">
        <f t="shared" si="18"/>
        <v>178</v>
      </c>
      <c r="B1175" s="568" t="s">
        <v>12</v>
      </c>
      <c r="C1175" s="557">
        <v>2022</v>
      </c>
      <c r="D1175" s="297"/>
      <c r="E1175" s="469" t="s">
        <v>3383</v>
      </c>
      <c r="F1175" s="469" t="s">
        <v>3353</v>
      </c>
    </row>
    <row r="1176" spans="1:6" ht="18.75" customHeight="1">
      <c r="A1176" s="572">
        <f t="shared" si="18"/>
        <v>179</v>
      </c>
      <c r="B1176" s="568" t="s">
        <v>12</v>
      </c>
      <c r="C1176" s="557">
        <v>2022</v>
      </c>
      <c r="D1176" s="297" t="s">
        <v>3384</v>
      </c>
      <c r="E1176" s="469" t="s">
        <v>3385</v>
      </c>
      <c r="F1176" s="469" t="s">
        <v>3386</v>
      </c>
    </row>
    <row r="1177" spans="1:6" ht="18.75" customHeight="1">
      <c r="A1177" s="572">
        <f t="shared" si="18"/>
        <v>180</v>
      </c>
      <c r="B1177" s="568" t="s">
        <v>12</v>
      </c>
      <c r="C1177" s="557">
        <v>2022</v>
      </c>
      <c r="D1177" s="297" t="s">
        <v>10443</v>
      </c>
      <c r="E1177" s="469" t="s">
        <v>10444</v>
      </c>
      <c r="F1177" s="469" t="s">
        <v>10445</v>
      </c>
    </row>
    <row r="1178" spans="1:6" ht="18.75" customHeight="1">
      <c r="A1178" s="572">
        <f t="shared" si="18"/>
        <v>181</v>
      </c>
      <c r="B1178" s="568" t="s">
        <v>12</v>
      </c>
      <c r="C1178" s="557">
        <v>2022</v>
      </c>
      <c r="D1178" s="297" t="s">
        <v>10446</v>
      </c>
      <c r="E1178" s="469" t="s">
        <v>86</v>
      </c>
      <c r="F1178" s="469" t="s">
        <v>3436</v>
      </c>
    </row>
    <row r="1179" spans="1:6" ht="18.75" customHeight="1">
      <c r="A1179" s="572">
        <f t="shared" si="18"/>
        <v>182</v>
      </c>
      <c r="B1179" s="568" t="s">
        <v>12</v>
      </c>
      <c r="C1179" s="557">
        <v>2022</v>
      </c>
      <c r="D1179" s="297" t="s">
        <v>3387</v>
      </c>
      <c r="E1179" s="469" t="s">
        <v>86</v>
      </c>
      <c r="F1179" s="469" t="s">
        <v>3388</v>
      </c>
    </row>
    <row r="1180" spans="1:6" ht="18.75" customHeight="1">
      <c r="A1180" s="572">
        <f t="shared" si="18"/>
        <v>183</v>
      </c>
      <c r="B1180" s="568" t="s">
        <v>12</v>
      </c>
      <c r="C1180" s="557">
        <v>2022</v>
      </c>
      <c r="D1180" s="297" t="s">
        <v>3389</v>
      </c>
      <c r="E1180" s="469" t="s">
        <v>86</v>
      </c>
      <c r="F1180" s="469" t="s">
        <v>3379</v>
      </c>
    </row>
    <row r="1181" spans="1:6" ht="18.75" customHeight="1">
      <c r="A1181" s="572">
        <f t="shared" si="18"/>
        <v>184</v>
      </c>
      <c r="B1181" s="568" t="s">
        <v>12</v>
      </c>
      <c r="C1181" s="557">
        <v>2022</v>
      </c>
      <c r="D1181" s="297" t="s">
        <v>3390</v>
      </c>
      <c r="E1181" s="469" t="s">
        <v>86</v>
      </c>
      <c r="F1181" s="469" t="s">
        <v>3391</v>
      </c>
    </row>
    <row r="1182" spans="1:6" ht="18.75" customHeight="1">
      <c r="A1182" s="572">
        <f t="shared" si="18"/>
        <v>185</v>
      </c>
      <c r="B1182" s="568" t="s">
        <v>12</v>
      </c>
      <c r="C1182" s="557">
        <v>2022</v>
      </c>
      <c r="D1182" s="297" t="s">
        <v>3392</v>
      </c>
      <c r="E1182" s="469" t="s">
        <v>86</v>
      </c>
      <c r="F1182" s="469" t="s">
        <v>3393</v>
      </c>
    </row>
    <row r="1183" spans="1:6" ht="18.75" customHeight="1">
      <c r="A1183" s="572">
        <f t="shared" si="18"/>
        <v>186</v>
      </c>
      <c r="B1183" s="568" t="s">
        <v>12</v>
      </c>
      <c r="C1183" s="557">
        <v>2022</v>
      </c>
      <c r="D1183" s="297" t="s">
        <v>3394</v>
      </c>
      <c r="E1183" s="469" t="s">
        <v>86</v>
      </c>
      <c r="F1183" s="469" t="s">
        <v>3395</v>
      </c>
    </row>
    <row r="1184" spans="1:6" ht="18.75" customHeight="1">
      <c r="A1184" s="572">
        <f t="shared" si="18"/>
        <v>187</v>
      </c>
      <c r="B1184" s="568" t="s">
        <v>12</v>
      </c>
      <c r="C1184" s="557">
        <v>2022</v>
      </c>
      <c r="D1184" s="297" t="s">
        <v>3396</v>
      </c>
      <c r="E1184" s="469" t="s">
        <v>3397</v>
      </c>
      <c r="F1184" s="469" t="s">
        <v>3398</v>
      </c>
    </row>
    <row r="1185" spans="1:6" ht="18.75" customHeight="1">
      <c r="A1185" s="572">
        <f t="shared" si="18"/>
        <v>188</v>
      </c>
      <c r="B1185" s="568" t="s">
        <v>12</v>
      </c>
      <c r="C1185" s="557">
        <v>2022</v>
      </c>
      <c r="D1185" s="297" t="s">
        <v>3399</v>
      </c>
      <c r="E1185" s="469" t="s">
        <v>3400</v>
      </c>
      <c r="F1185" s="469" t="s">
        <v>3401</v>
      </c>
    </row>
    <row r="1186" spans="1:6" ht="18.75" customHeight="1">
      <c r="A1186" s="572">
        <f t="shared" si="18"/>
        <v>189</v>
      </c>
      <c r="B1186" s="568" t="s">
        <v>12</v>
      </c>
      <c r="C1186" s="557">
        <v>2022</v>
      </c>
      <c r="D1186" s="297" t="s">
        <v>3399</v>
      </c>
      <c r="E1186" s="469" t="s">
        <v>3403</v>
      </c>
      <c r="F1186" s="469" t="s">
        <v>3363</v>
      </c>
    </row>
    <row r="1187" spans="1:6" ht="18.75" customHeight="1">
      <c r="A1187" s="572">
        <f t="shared" si="18"/>
        <v>190</v>
      </c>
      <c r="B1187" s="568" t="s">
        <v>12</v>
      </c>
      <c r="C1187" s="557">
        <v>2022</v>
      </c>
      <c r="D1187" s="297" t="s">
        <v>3404</v>
      </c>
      <c r="E1187" s="469" t="s">
        <v>3405</v>
      </c>
      <c r="F1187" s="469" t="s">
        <v>3406</v>
      </c>
    </row>
    <row r="1188" spans="1:6" ht="18.75" customHeight="1">
      <c r="A1188" s="572">
        <f t="shared" si="18"/>
        <v>191</v>
      </c>
      <c r="B1188" s="568" t="s">
        <v>12</v>
      </c>
      <c r="C1188" s="557">
        <v>2022</v>
      </c>
      <c r="D1188" s="297" t="s">
        <v>3407</v>
      </c>
      <c r="E1188" s="469" t="s">
        <v>3408</v>
      </c>
      <c r="F1188" s="469" t="s">
        <v>3406</v>
      </c>
    </row>
    <row r="1189" spans="1:6" ht="18.75" customHeight="1">
      <c r="A1189" s="572">
        <f t="shared" si="18"/>
        <v>192</v>
      </c>
      <c r="B1189" s="568" t="s">
        <v>12</v>
      </c>
      <c r="C1189" s="557">
        <v>2022</v>
      </c>
      <c r="D1189" s="297" t="s">
        <v>3706</v>
      </c>
      <c r="E1189" s="469" t="s">
        <v>9410</v>
      </c>
      <c r="F1189" s="469" t="s">
        <v>3634</v>
      </c>
    </row>
    <row r="1190" spans="1:6" ht="18.75" customHeight="1">
      <c r="A1190" s="572">
        <f t="shared" si="18"/>
        <v>193</v>
      </c>
      <c r="B1190" s="568" t="s">
        <v>12</v>
      </c>
      <c r="C1190" s="557">
        <v>2022</v>
      </c>
      <c r="D1190" s="297" t="s">
        <v>3409</v>
      </c>
      <c r="E1190" s="469" t="s">
        <v>3410</v>
      </c>
      <c r="F1190" s="469" t="s">
        <v>3401</v>
      </c>
    </row>
    <row r="1191" spans="1:6" ht="18.75" customHeight="1">
      <c r="A1191" s="572">
        <f t="shared" si="18"/>
        <v>194</v>
      </c>
      <c r="B1191" s="568" t="s">
        <v>12</v>
      </c>
      <c r="C1191" s="557">
        <v>2022</v>
      </c>
      <c r="D1191" s="297" t="s">
        <v>3412</v>
      </c>
      <c r="E1191" s="469" t="s">
        <v>3413</v>
      </c>
      <c r="F1191" s="469" t="s">
        <v>3414</v>
      </c>
    </row>
    <row r="1192" spans="1:6" ht="18.75" customHeight="1">
      <c r="A1192" s="572">
        <f t="shared" si="18"/>
        <v>195</v>
      </c>
      <c r="B1192" s="568" t="s">
        <v>12</v>
      </c>
      <c r="C1192" s="557">
        <v>2022</v>
      </c>
      <c r="D1192" s="297" t="s">
        <v>3416</v>
      </c>
      <c r="E1192" s="469" t="s">
        <v>3417</v>
      </c>
      <c r="F1192" s="469" t="s">
        <v>3401</v>
      </c>
    </row>
    <row r="1193" spans="1:6" ht="18.75" customHeight="1">
      <c r="A1193" s="572">
        <f t="shared" si="18"/>
        <v>196</v>
      </c>
      <c r="B1193" s="568" t="s">
        <v>12</v>
      </c>
      <c r="C1193" s="557">
        <v>2022</v>
      </c>
      <c r="D1193" s="297" t="s">
        <v>3418</v>
      </c>
      <c r="E1193" s="469" t="s">
        <v>3419</v>
      </c>
      <c r="F1193" s="469" t="s">
        <v>3420</v>
      </c>
    </row>
    <row r="1194" spans="1:6" ht="18.75" customHeight="1">
      <c r="A1194" s="572">
        <f t="shared" si="18"/>
        <v>197</v>
      </c>
      <c r="B1194" s="568" t="s">
        <v>12</v>
      </c>
      <c r="C1194" s="557">
        <v>2022</v>
      </c>
      <c r="D1194" s="297" t="s">
        <v>3421</v>
      </c>
      <c r="E1194" s="469" t="s">
        <v>3422</v>
      </c>
      <c r="F1194" s="469" t="s">
        <v>3423</v>
      </c>
    </row>
    <row r="1195" spans="1:6" ht="18.75" customHeight="1">
      <c r="A1195" s="572">
        <f t="shared" si="18"/>
        <v>198</v>
      </c>
      <c r="B1195" s="568" t="s">
        <v>12</v>
      </c>
      <c r="C1195" s="557">
        <v>2022</v>
      </c>
      <c r="D1195" s="297" t="s">
        <v>3424</v>
      </c>
      <c r="E1195" s="469" t="s">
        <v>3425</v>
      </c>
      <c r="F1195" s="469" t="s">
        <v>3426</v>
      </c>
    </row>
    <row r="1196" spans="1:6" ht="18.75" customHeight="1">
      <c r="A1196" s="572">
        <f t="shared" si="18"/>
        <v>199</v>
      </c>
      <c r="B1196" s="568" t="s">
        <v>12</v>
      </c>
      <c r="C1196" s="557">
        <v>2022</v>
      </c>
      <c r="D1196" s="297" t="s">
        <v>3428</v>
      </c>
      <c r="E1196" s="469" t="s">
        <v>3425</v>
      </c>
      <c r="F1196" s="469" t="s">
        <v>3426</v>
      </c>
    </row>
    <row r="1197" spans="1:6" ht="18.75" customHeight="1">
      <c r="A1197" s="572">
        <f t="shared" si="18"/>
        <v>200</v>
      </c>
      <c r="B1197" s="568" t="s">
        <v>12</v>
      </c>
      <c r="C1197" s="557">
        <v>2022</v>
      </c>
      <c r="D1197" s="297" t="s">
        <v>3429</v>
      </c>
      <c r="E1197" s="469" t="s">
        <v>3425</v>
      </c>
      <c r="F1197" s="469" t="s">
        <v>3426</v>
      </c>
    </row>
    <row r="1198" spans="1:6" ht="18.75" customHeight="1">
      <c r="A1198" s="572">
        <f t="shared" si="18"/>
        <v>201</v>
      </c>
      <c r="B1198" s="568" t="s">
        <v>12</v>
      </c>
      <c r="C1198" s="557">
        <v>2022</v>
      </c>
      <c r="D1198" s="297" t="s">
        <v>3430</v>
      </c>
      <c r="E1198" s="469" t="s">
        <v>3425</v>
      </c>
      <c r="F1198" s="469" t="s">
        <v>3426</v>
      </c>
    </row>
    <row r="1199" spans="1:6" ht="18.75" customHeight="1">
      <c r="A1199" s="572">
        <f t="shared" si="18"/>
        <v>202</v>
      </c>
      <c r="B1199" s="568" t="s">
        <v>12</v>
      </c>
      <c r="C1199" s="557">
        <v>2022</v>
      </c>
      <c r="D1199" s="297" t="s">
        <v>3431</v>
      </c>
      <c r="E1199" s="469" t="s">
        <v>3425</v>
      </c>
      <c r="F1199" s="469" t="s">
        <v>3426</v>
      </c>
    </row>
    <row r="1200" spans="1:6" ht="18.75" customHeight="1">
      <c r="A1200" s="572">
        <f t="shared" si="18"/>
        <v>203</v>
      </c>
      <c r="B1200" s="568" t="s">
        <v>12</v>
      </c>
      <c r="C1200" s="557">
        <v>2022</v>
      </c>
      <c r="D1200" s="297" t="s">
        <v>3432</v>
      </c>
      <c r="E1200" s="469" t="s">
        <v>3425</v>
      </c>
      <c r="F1200" s="469" t="s">
        <v>3433</v>
      </c>
    </row>
    <row r="1201" spans="1:6" ht="18.75" customHeight="1">
      <c r="A1201" s="572">
        <f t="shared" si="18"/>
        <v>204</v>
      </c>
      <c r="B1201" s="568" t="s">
        <v>12</v>
      </c>
      <c r="C1201" s="557">
        <v>2022</v>
      </c>
      <c r="D1201" s="297" t="s">
        <v>3434</v>
      </c>
      <c r="E1201" s="469" t="s">
        <v>3435</v>
      </c>
      <c r="F1201" s="469" t="s">
        <v>3436</v>
      </c>
    </row>
    <row r="1202" spans="1:6" ht="18.75" customHeight="1">
      <c r="A1202" s="572">
        <f t="shared" si="18"/>
        <v>205</v>
      </c>
      <c r="B1202" s="568" t="s">
        <v>12</v>
      </c>
      <c r="C1202" s="557">
        <v>2022</v>
      </c>
      <c r="D1202" s="297" t="s">
        <v>3438</v>
      </c>
      <c r="E1202" s="469" t="s">
        <v>3425</v>
      </c>
      <c r="F1202" s="469" t="s">
        <v>3439</v>
      </c>
    </row>
    <row r="1203" spans="1:6" ht="18.75" customHeight="1">
      <c r="A1203" s="572">
        <f t="shared" si="18"/>
        <v>206</v>
      </c>
      <c r="B1203" s="568" t="s">
        <v>12</v>
      </c>
      <c r="C1203" s="557">
        <v>2022</v>
      </c>
      <c r="D1203" s="297" t="s">
        <v>3440</v>
      </c>
      <c r="E1203" s="469" t="s">
        <v>34</v>
      </c>
      <c r="F1203" s="469" t="s">
        <v>3441</v>
      </c>
    </row>
    <row r="1204" spans="1:6" ht="18.75" customHeight="1">
      <c r="A1204" s="572">
        <f t="shared" si="18"/>
        <v>207</v>
      </c>
      <c r="B1204" s="568" t="s">
        <v>12</v>
      </c>
      <c r="C1204" s="557">
        <v>2022</v>
      </c>
      <c r="D1204" s="297" t="s">
        <v>10447</v>
      </c>
      <c r="E1204" s="469" t="s">
        <v>10448</v>
      </c>
      <c r="F1204" s="469" t="s">
        <v>10449</v>
      </c>
    </row>
    <row r="1205" spans="1:6" ht="18.75" customHeight="1">
      <c r="A1205" s="572">
        <f t="shared" si="18"/>
        <v>208</v>
      </c>
      <c r="B1205" s="568" t="s">
        <v>12</v>
      </c>
      <c r="C1205" s="557">
        <v>2022</v>
      </c>
      <c r="D1205" s="297" t="s">
        <v>3442</v>
      </c>
      <c r="E1205" s="469" t="s">
        <v>28</v>
      </c>
      <c r="F1205" s="469" t="s">
        <v>3443</v>
      </c>
    </row>
    <row r="1206" spans="1:6" ht="18.75" customHeight="1">
      <c r="A1206" s="572">
        <f t="shared" si="18"/>
        <v>209</v>
      </c>
      <c r="B1206" s="568" t="s">
        <v>12</v>
      </c>
      <c r="C1206" s="557">
        <v>2022</v>
      </c>
      <c r="D1206" s="297" t="s">
        <v>10450</v>
      </c>
      <c r="E1206" s="469" t="s">
        <v>9052</v>
      </c>
      <c r="F1206" s="469" t="s">
        <v>10451</v>
      </c>
    </row>
    <row r="1207" spans="1:6" ht="18.75" customHeight="1">
      <c r="A1207" s="572">
        <f t="shared" si="18"/>
        <v>210</v>
      </c>
      <c r="B1207" s="568" t="s">
        <v>12</v>
      </c>
      <c r="C1207" s="557">
        <v>2022</v>
      </c>
      <c r="D1207" s="297" t="s">
        <v>10447</v>
      </c>
      <c r="E1207" s="469" t="s">
        <v>10452</v>
      </c>
      <c r="F1207" s="469" t="s">
        <v>10453</v>
      </c>
    </row>
    <row r="1208" spans="1:6" ht="18.75" customHeight="1">
      <c r="A1208" s="572">
        <f t="shared" si="18"/>
        <v>211</v>
      </c>
      <c r="B1208" s="568" t="s">
        <v>12</v>
      </c>
      <c r="C1208" s="557">
        <v>2022</v>
      </c>
      <c r="D1208" s="297" t="s">
        <v>3444</v>
      </c>
      <c r="E1208" s="469" t="s">
        <v>3425</v>
      </c>
      <c r="F1208" s="469" t="s">
        <v>3439</v>
      </c>
    </row>
    <row r="1209" spans="1:6" ht="18.75" customHeight="1">
      <c r="A1209" s="572">
        <f t="shared" si="18"/>
        <v>212</v>
      </c>
      <c r="B1209" s="568" t="s">
        <v>12</v>
      </c>
      <c r="C1209" s="557">
        <v>2022</v>
      </c>
      <c r="D1209" s="297" t="s">
        <v>3445</v>
      </c>
      <c r="E1209" s="469" t="s">
        <v>86</v>
      </c>
      <c r="F1209" s="469" t="s">
        <v>3446</v>
      </c>
    </row>
    <row r="1210" spans="1:6" ht="18.75" customHeight="1">
      <c r="A1210" s="572">
        <f t="shared" si="18"/>
        <v>213</v>
      </c>
      <c r="B1210" s="568" t="s">
        <v>12</v>
      </c>
      <c r="C1210" s="557">
        <v>2022</v>
      </c>
      <c r="D1210" s="297" t="s">
        <v>3447</v>
      </c>
      <c r="E1210" s="469" t="s">
        <v>86</v>
      </c>
      <c r="F1210" s="469" t="s">
        <v>3448</v>
      </c>
    </row>
    <row r="1211" spans="1:6" ht="18.75" customHeight="1">
      <c r="A1211" s="572">
        <f t="shared" si="18"/>
        <v>214</v>
      </c>
      <c r="B1211" s="568" t="s">
        <v>12</v>
      </c>
      <c r="C1211" s="557">
        <v>2022</v>
      </c>
      <c r="D1211" s="297" t="s">
        <v>3449</v>
      </c>
      <c r="E1211" s="469" t="s">
        <v>86</v>
      </c>
      <c r="F1211" s="469" t="s">
        <v>3450</v>
      </c>
    </row>
    <row r="1212" spans="1:6" ht="18.75" customHeight="1">
      <c r="A1212" s="572">
        <f t="shared" si="18"/>
        <v>215</v>
      </c>
      <c r="B1212" s="568" t="s">
        <v>12</v>
      </c>
      <c r="C1212" s="557">
        <v>2022</v>
      </c>
      <c r="D1212" s="297" t="s">
        <v>3451</v>
      </c>
      <c r="E1212" s="469" t="s">
        <v>86</v>
      </c>
      <c r="F1212" s="469" t="s">
        <v>3452</v>
      </c>
    </row>
    <row r="1213" spans="1:6" ht="18.75" customHeight="1">
      <c r="A1213" s="572">
        <f t="shared" si="18"/>
        <v>216</v>
      </c>
      <c r="B1213" s="568" t="s">
        <v>12</v>
      </c>
      <c r="C1213" s="557">
        <v>2022</v>
      </c>
      <c r="D1213" s="297" t="s">
        <v>3453</v>
      </c>
      <c r="E1213" s="469" t="s">
        <v>3425</v>
      </c>
      <c r="F1213" s="469" t="s">
        <v>3454</v>
      </c>
    </row>
    <row r="1214" spans="1:6" ht="24.75" customHeight="1">
      <c r="A1214" s="572">
        <f t="shared" si="18"/>
        <v>217</v>
      </c>
      <c r="B1214" s="568" t="s">
        <v>12</v>
      </c>
      <c r="C1214" s="557">
        <v>2022</v>
      </c>
      <c r="D1214" s="297" t="s">
        <v>3455</v>
      </c>
      <c r="E1214" s="469" t="s">
        <v>3425</v>
      </c>
      <c r="F1214" s="469" t="s">
        <v>3456</v>
      </c>
    </row>
    <row r="1215" spans="1:6" ht="18.75" customHeight="1">
      <c r="A1215" s="572">
        <f t="shared" si="18"/>
        <v>218</v>
      </c>
      <c r="B1215" s="568" t="s">
        <v>12</v>
      </c>
      <c r="C1215" s="557">
        <v>2022</v>
      </c>
      <c r="D1215" s="297" t="s">
        <v>3457</v>
      </c>
      <c r="E1215" s="469" t="s">
        <v>3425</v>
      </c>
      <c r="F1215" s="469" t="s">
        <v>3426</v>
      </c>
    </row>
    <row r="1216" spans="1:6" ht="27.75" customHeight="1">
      <c r="A1216" s="572">
        <f t="shared" si="18"/>
        <v>219</v>
      </c>
      <c r="B1216" s="568" t="s">
        <v>12</v>
      </c>
      <c r="C1216" s="644">
        <v>2022</v>
      </c>
      <c r="D1216" s="647" t="s">
        <v>9419</v>
      </c>
      <c r="E1216" s="891" t="s">
        <v>9420</v>
      </c>
      <c r="F1216" s="891" t="s">
        <v>9421</v>
      </c>
    </row>
    <row r="1217" spans="1:6" ht="27.75" customHeight="1">
      <c r="A1217" s="572">
        <f t="shared" si="18"/>
        <v>220</v>
      </c>
      <c r="B1217" s="568" t="s">
        <v>12</v>
      </c>
      <c r="C1217" s="644">
        <v>2022</v>
      </c>
      <c r="D1217" s="648" t="s">
        <v>9419</v>
      </c>
      <c r="E1217" s="892" t="s">
        <v>9423</v>
      </c>
      <c r="F1217" s="892" t="s">
        <v>9424</v>
      </c>
    </row>
    <row r="1218" spans="1:6" ht="27.75" customHeight="1">
      <c r="A1218" s="572">
        <f t="shared" si="18"/>
        <v>221</v>
      </c>
      <c r="B1218" s="568" t="s">
        <v>12</v>
      </c>
      <c r="C1218" s="644">
        <v>2022</v>
      </c>
      <c r="D1218" s="648" t="s">
        <v>9419</v>
      </c>
      <c r="E1218" s="892" t="s">
        <v>10454</v>
      </c>
      <c r="F1218" s="892" t="s">
        <v>10455</v>
      </c>
    </row>
    <row r="1219" spans="1:6" ht="27.75" customHeight="1">
      <c r="A1219" s="572">
        <f t="shared" si="18"/>
        <v>222</v>
      </c>
      <c r="B1219" s="568" t="s">
        <v>12</v>
      </c>
      <c r="C1219" s="644">
        <v>2022</v>
      </c>
      <c r="D1219" s="647" t="s">
        <v>3525</v>
      </c>
      <c r="E1219" s="891" t="s">
        <v>3526</v>
      </c>
      <c r="F1219" s="891" t="s">
        <v>3527</v>
      </c>
    </row>
    <row r="1220" spans="1:6" ht="27.75" customHeight="1">
      <c r="A1220" s="572">
        <f t="shared" si="18"/>
        <v>223</v>
      </c>
      <c r="B1220" s="568" t="s">
        <v>12</v>
      </c>
      <c r="C1220" s="644">
        <v>2022</v>
      </c>
      <c r="D1220" s="647" t="s">
        <v>3529</v>
      </c>
      <c r="E1220" s="891" t="s">
        <v>3530</v>
      </c>
      <c r="F1220" s="891" t="s">
        <v>3531</v>
      </c>
    </row>
    <row r="1221" spans="1:6" ht="27.75" customHeight="1">
      <c r="A1221" s="572">
        <f t="shared" si="18"/>
        <v>224</v>
      </c>
      <c r="B1221" s="568" t="s">
        <v>12</v>
      </c>
      <c r="C1221" s="644">
        <v>2022</v>
      </c>
      <c r="D1221" s="647" t="s">
        <v>3532</v>
      </c>
      <c r="E1221" s="891" t="s">
        <v>3533</v>
      </c>
      <c r="F1221" s="891" t="s">
        <v>3534</v>
      </c>
    </row>
    <row r="1222" spans="1:6" ht="27.75" customHeight="1">
      <c r="A1222" s="572">
        <f t="shared" si="18"/>
        <v>225</v>
      </c>
      <c r="B1222" s="568" t="s">
        <v>12</v>
      </c>
      <c r="C1222" s="644">
        <v>2022</v>
      </c>
      <c r="D1222" s="648" t="s">
        <v>3535</v>
      </c>
      <c r="E1222" s="892" t="s">
        <v>3536</v>
      </c>
      <c r="F1222" s="892" t="s">
        <v>3537</v>
      </c>
    </row>
    <row r="1223" spans="1:6" ht="27.75" customHeight="1">
      <c r="A1223" s="572">
        <f>A1215+1</f>
        <v>219</v>
      </c>
      <c r="B1223" s="426" t="s">
        <v>13</v>
      </c>
      <c r="C1223" s="297">
        <v>2022</v>
      </c>
      <c r="D1223" s="297" t="s">
        <v>8631</v>
      </c>
      <c r="E1223" s="431" t="s">
        <v>8632</v>
      </c>
      <c r="F1223" s="431" t="s">
        <v>8633</v>
      </c>
    </row>
    <row r="1224" spans="1:6" ht="21" customHeight="1">
      <c r="A1224" s="572">
        <f t="shared" ref="A1224:A1245" si="19">A1223+1</f>
        <v>220</v>
      </c>
      <c r="B1224" s="426" t="s">
        <v>13</v>
      </c>
      <c r="C1224" s="297">
        <v>2022</v>
      </c>
      <c r="D1224" s="297" t="s">
        <v>10456</v>
      </c>
      <c r="E1224" s="431" t="s">
        <v>10457</v>
      </c>
      <c r="F1224" s="431" t="s">
        <v>10458</v>
      </c>
    </row>
    <row r="1225" spans="1:6" ht="18.75" customHeight="1">
      <c r="A1225" s="572">
        <f t="shared" si="19"/>
        <v>221</v>
      </c>
      <c r="B1225" s="426" t="s">
        <v>13</v>
      </c>
      <c r="C1225" s="297">
        <v>2022</v>
      </c>
      <c r="D1225" s="297" t="s">
        <v>8635</v>
      </c>
      <c r="E1225" s="431" t="s">
        <v>8636</v>
      </c>
      <c r="F1225" s="431" t="s">
        <v>8637</v>
      </c>
    </row>
    <row r="1226" spans="1:6" ht="19.5" customHeight="1">
      <c r="A1226" s="572">
        <f t="shared" si="19"/>
        <v>222</v>
      </c>
      <c r="B1226" s="426" t="s">
        <v>13</v>
      </c>
      <c r="C1226" s="297">
        <v>2022</v>
      </c>
      <c r="D1226" s="297" t="s">
        <v>8638</v>
      </c>
      <c r="E1226" s="431" t="s">
        <v>8639</v>
      </c>
      <c r="F1226" s="431" t="s">
        <v>8640</v>
      </c>
    </row>
    <row r="1227" spans="1:6" ht="17.25" customHeight="1">
      <c r="A1227" s="572">
        <f t="shared" si="19"/>
        <v>223</v>
      </c>
      <c r="B1227" s="426" t="s">
        <v>13</v>
      </c>
      <c r="C1227" s="297">
        <v>2022</v>
      </c>
      <c r="D1227" s="297" t="s">
        <v>8642</v>
      </c>
      <c r="E1227" s="431" t="s">
        <v>8643</v>
      </c>
      <c r="F1227" s="431" t="s">
        <v>8644</v>
      </c>
    </row>
    <row r="1228" spans="1:6" ht="18" customHeight="1">
      <c r="A1228" s="572">
        <f t="shared" si="19"/>
        <v>224</v>
      </c>
      <c r="B1228" s="426" t="s">
        <v>13</v>
      </c>
      <c r="C1228" s="297">
        <v>2022</v>
      </c>
      <c r="D1228" s="297" t="s">
        <v>8646</v>
      </c>
      <c r="E1228" s="431" t="s">
        <v>8647</v>
      </c>
      <c r="F1228" s="431" t="s">
        <v>8648</v>
      </c>
    </row>
    <row r="1229" spans="1:6" ht="19.5" customHeight="1">
      <c r="A1229" s="572">
        <f t="shared" si="19"/>
        <v>225</v>
      </c>
      <c r="B1229" s="426" t="s">
        <v>13</v>
      </c>
      <c r="C1229" s="297">
        <v>2022</v>
      </c>
      <c r="D1229" s="297" t="s">
        <v>8649</v>
      </c>
      <c r="E1229" s="431" t="s">
        <v>8650</v>
      </c>
      <c r="F1229" s="431" t="s">
        <v>8651</v>
      </c>
    </row>
    <row r="1230" spans="1:6" ht="36.75" customHeight="1">
      <c r="A1230" s="572">
        <f t="shared" si="19"/>
        <v>226</v>
      </c>
      <c r="B1230" s="426" t="s">
        <v>13</v>
      </c>
      <c r="C1230" s="597">
        <v>44767</v>
      </c>
      <c r="D1230" s="297" t="s">
        <v>8649</v>
      </c>
      <c r="E1230" s="431" t="s">
        <v>8629</v>
      </c>
      <c r="F1230" s="431" t="s">
        <v>8653</v>
      </c>
    </row>
    <row r="1231" spans="1:6" ht="19.5" customHeight="1">
      <c r="A1231" s="572">
        <f t="shared" si="19"/>
        <v>227</v>
      </c>
      <c r="B1231" s="426" t="s">
        <v>13</v>
      </c>
      <c r="C1231" s="297">
        <v>2022</v>
      </c>
      <c r="D1231" s="297" t="s">
        <v>10459</v>
      </c>
      <c r="E1231" s="431" t="s">
        <v>10460</v>
      </c>
      <c r="F1231" s="431" t="s">
        <v>10461</v>
      </c>
    </row>
    <row r="1232" spans="1:6" ht="21.75" customHeight="1">
      <c r="A1232" s="572">
        <f t="shared" si="19"/>
        <v>228</v>
      </c>
      <c r="B1232" s="426" t="s">
        <v>13</v>
      </c>
      <c r="C1232" s="597">
        <v>44764</v>
      </c>
      <c r="D1232" s="297" t="s">
        <v>8654</v>
      </c>
      <c r="E1232" s="431" t="s">
        <v>8655</v>
      </c>
      <c r="F1232" s="431" t="s">
        <v>8656</v>
      </c>
    </row>
    <row r="1233" spans="1:6" ht="24" customHeight="1">
      <c r="A1233" s="572">
        <f t="shared" si="19"/>
        <v>229</v>
      </c>
      <c r="B1233" s="426" t="s">
        <v>13</v>
      </c>
      <c r="C1233" s="297">
        <v>2022</v>
      </c>
      <c r="D1233" s="297" t="s">
        <v>8669</v>
      </c>
      <c r="E1233" s="431" t="s">
        <v>1271</v>
      </c>
      <c r="F1233" s="431" t="s">
        <v>8670</v>
      </c>
    </row>
    <row r="1234" spans="1:6" ht="30" customHeight="1">
      <c r="A1234" s="572">
        <f t="shared" si="19"/>
        <v>230</v>
      </c>
      <c r="B1234" s="426" t="s">
        <v>13</v>
      </c>
      <c r="C1234" s="297">
        <v>2022</v>
      </c>
      <c r="D1234" s="297" t="s">
        <v>10462</v>
      </c>
      <c r="E1234" s="431" t="s">
        <v>10463</v>
      </c>
      <c r="F1234" s="431" t="s">
        <v>10464</v>
      </c>
    </row>
    <row r="1235" spans="1:6" ht="30.75" customHeight="1">
      <c r="A1235" s="572">
        <f t="shared" si="19"/>
        <v>231</v>
      </c>
      <c r="B1235" s="426" t="s">
        <v>13</v>
      </c>
      <c r="C1235" s="297">
        <v>2022</v>
      </c>
      <c r="D1235" s="297" t="s">
        <v>8672</v>
      </c>
      <c r="E1235" s="431" t="s">
        <v>8673</v>
      </c>
      <c r="F1235" s="431" t="s">
        <v>8674</v>
      </c>
    </row>
    <row r="1236" spans="1:6" ht="19.5" customHeight="1">
      <c r="A1236" s="572">
        <f t="shared" si="19"/>
        <v>232</v>
      </c>
      <c r="B1236" s="426" t="s">
        <v>13</v>
      </c>
      <c r="C1236" s="297">
        <v>2022</v>
      </c>
      <c r="D1236" s="297" t="s">
        <v>8675</v>
      </c>
      <c r="E1236" s="431" t="s">
        <v>8676</v>
      </c>
      <c r="F1236" s="431" t="s">
        <v>8677</v>
      </c>
    </row>
    <row r="1237" spans="1:6" ht="39" customHeight="1">
      <c r="A1237" s="572">
        <f t="shared" si="19"/>
        <v>233</v>
      </c>
      <c r="B1237" s="426" t="s">
        <v>13</v>
      </c>
      <c r="C1237" s="297">
        <v>2022</v>
      </c>
      <c r="D1237" s="297" t="s">
        <v>8678</v>
      </c>
      <c r="E1237" s="431" t="s">
        <v>8679</v>
      </c>
      <c r="F1237" s="431" t="s">
        <v>8680</v>
      </c>
    </row>
    <row r="1238" spans="1:6" ht="32.25" customHeight="1">
      <c r="A1238" s="572">
        <f t="shared" si="19"/>
        <v>234</v>
      </c>
      <c r="B1238" s="426" t="s">
        <v>13</v>
      </c>
      <c r="C1238" s="297">
        <v>2022</v>
      </c>
      <c r="D1238" s="297" t="s">
        <v>10465</v>
      </c>
      <c r="E1238" s="431" t="s">
        <v>8685</v>
      </c>
      <c r="F1238" s="431" t="s">
        <v>10466</v>
      </c>
    </row>
    <row r="1239" spans="1:6" ht="33.75" customHeight="1">
      <c r="A1239" s="572">
        <f t="shared" si="19"/>
        <v>235</v>
      </c>
      <c r="B1239" s="426" t="s">
        <v>13</v>
      </c>
      <c r="C1239" s="297">
        <v>2022</v>
      </c>
      <c r="D1239" s="297" t="s">
        <v>10467</v>
      </c>
      <c r="E1239" s="431" t="s">
        <v>10468</v>
      </c>
      <c r="F1239" s="431" t="s">
        <v>10469</v>
      </c>
    </row>
    <row r="1240" spans="1:6" ht="12.75">
      <c r="A1240" s="572">
        <f t="shared" si="19"/>
        <v>236</v>
      </c>
      <c r="B1240" s="426" t="s">
        <v>13</v>
      </c>
      <c r="C1240" s="297">
        <v>2022</v>
      </c>
      <c r="D1240" s="297" t="s">
        <v>10470</v>
      </c>
      <c r="E1240" s="431" t="s">
        <v>10471</v>
      </c>
      <c r="F1240" s="431" t="s">
        <v>10472</v>
      </c>
    </row>
    <row r="1241" spans="1:6" ht="38.25">
      <c r="A1241" s="572">
        <f t="shared" si="19"/>
        <v>237</v>
      </c>
      <c r="B1241" s="426" t="s">
        <v>13</v>
      </c>
      <c r="C1241" s="297">
        <v>2022</v>
      </c>
      <c r="D1241" s="297" t="s">
        <v>8657</v>
      </c>
      <c r="E1241" s="431" t="s">
        <v>8658</v>
      </c>
      <c r="F1241" s="431" t="s">
        <v>8659</v>
      </c>
    </row>
    <row r="1242" spans="1:6" ht="25.5">
      <c r="A1242" s="572">
        <f t="shared" si="19"/>
        <v>238</v>
      </c>
      <c r="B1242" s="426" t="s">
        <v>13</v>
      </c>
      <c r="C1242" s="297">
        <v>2022</v>
      </c>
      <c r="D1242" s="297" t="s">
        <v>8661</v>
      </c>
      <c r="E1242" s="431" t="s">
        <v>8662</v>
      </c>
      <c r="F1242" s="431" t="s">
        <v>8663</v>
      </c>
    </row>
    <row r="1243" spans="1:6" ht="12.75">
      <c r="A1243" s="572">
        <f t="shared" si="19"/>
        <v>239</v>
      </c>
      <c r="B1243" s="426" t="s">
        <v>13</v>
      </c>
      <c r="C1243" s="297">
        <v>2022</v>
      </c>
      <c r="D1243" s="297" t="s">
        <v>8665</v>
      </c>
      <c r="E1243" s="431" t="s">
        <v>8666</v>
      </c>
      <c r="F1243" s="431" t="s">
        <v>8667</v>
      </c>
    </row>
    <row r="1244" spans="1:6" ht="21.75" customHeight="1">
      <c r="A1244" s="572">
        <f t="shared" si="19"/>
        <v>240</v>
      </c>
      <c r="B1244" s="549" t="s">
        <v>14</v>
      </c>
      <c r="C1244" s="589">
        <v>44883</v>
      </c>
      <c r="D1244" s="590" t="s">
        <v>10473</v>
      </c>
      <c r="E1244" s="590" t="s">
        <v>10474</v>
      </c>
      <c r="F1244" s="590" t="s">
        <v>8787</v>
      </c>
    </row>
    <row r="1245" spans="1:6" ht="21" customHeight="1">
      <c r="A1245" s="572">
        <f t="shared" si="19"/>
        <v>241</v>
      </c>
      <c r="B1245" s="549" t="s">
        <v>14</v>
      </c>
      <c r="C1245" s="589">
        <v>44883</v>
      </c>
      <c r="D1245" s="590" t="s">
        <v>10473</v>
      </c>
      <c r="E1245" s="590" t="s">
        <v>10474</v>
      </c>
      <c r="F1245" s="590" t="s">
        <v>8775</v>
      </c>
    </row>
    <row r="1246" spans="1:6" ht="12.75">
      <c r="A1246" s="656"/>
      <c r="B1246" s="567"/>
      <c r="C1246" s="657"/>
      <c r="D1246" s="357"/>
      <c r="E1246" s="359"/>
      <c r="F1246" s="359"/>
    </row>
    <row r="1247" spans="1:6" ht="12.75">
      <c r="A1247" s="656"/>
      <c r="B1247" s="567"/>
      <c r="C1247" s="657"/>
      <c r="D1247" s="357"/>
      <c r="E1247" s="359"/>
      <c r="F1247" s="359"/>
    </row>
    <row r="1248" spans="1:6" ht="12.75">
      <c r="A1248" s="656"/>
      <c r="B1248" s="567"/>
      <c r="C1248" s="657"/>
      <c r="D1248" s="357"/>
      <c r="E1248" s="359"/>
      <c r="F1248" s="359"/>
    </row>
    <row r="1249" spans="1:6" ht="12.75">
      <c r="A1249" s="656"/>
      <c r="B1249" s="567"/>
      <c r="C1249" s="657"/>
      <c r="D1249" s="357"/>
      <c r="E1249" s="359"/>
      <c r="F1249" s="359"/>
    </row>
    <row r="1250" spans="1:6" ht="12.75">
      <c r="A1250" s="656"/>
      <c r="B1250" s="567"/>
      <c r="C1250" s="657"/>
      <c r="D1250" s="357"/>
      <c r="E1250" s="359"/>
      <c r="F1250" s="359"/>
    </row>
    <row r="1251" spans="1:6" ht="12.75">
      <c r="A1251" s="656"/>
      <c r="B1251" s="567"/>
      <c r="C1251" s="657"/>
      <c r="D1251" s="357"/>
      <c r="E1251" s="359"/>
      <c r="F1251" s="359"/>
    </row>
    <row r="1252" spans="1:6" ht="12.75">
      <c r="A1252" s="656"/>
      <c r="B1252" s="567"/>
      <c r="C1252" s="657"/>
      <c r="D1252" s="357"/>
      <c r="E1252" s="359"/>
      <c r="F1252" s="359"/>
    </row>
    <row r="1253" spans="1:6" ht="12.75">
      <c r="A1253" s="656"/>
      <c r="B1253" s="567"/>
      <c r="C1253" s="657"/>
      <c r="D1253" s="357"/>
      <c r="E1253" s="359"/>
      <c r="F1253" s="359"/>
    </row>
    <row r="1254" spans="1:6" ht="12.75">
      <c r="A1254" s="656"/>
      <c r="B1254" s="567"/>
      <c r="C1254" s="657"/>
      <c r="D1254" s="357"/>
      <c r="E1254" s="359"/>
      <c r="F1254" s="359"/>
    </row>
    <row r="1255" spans="1:6" ht="12.75">
      <c r="A1255" s="656"/>
      <c r="B1255" s="567"/>
      <c r="C1255" s="657"/>
      <c r="D1255" s="357"/>
      <c r="E1255" s="359"/>
      <c r="F1255" s="359"/>
    </row>
    <row r="1256" spans="1:6" ht="12.75">
      <c r="A1256" s="538" t="s">
        <v>10475</v>
      </c>
      <c r="B1256" s="539"/>
      <c r="C1256" s="574"/>
      <c r="D1256" s="541"/>
      <c r="E1256" s="542"/>
      <c r="F1256" s="542"/>
    </row>
    <row r="1257" spans="1:6" ht="25.5">
      <c r="A1257" s="572" t="s">
        <v>362</v>
      </c>
      <c r="B1257" s="573" t="s">
        <v>2</v>
      </c>
      <c r="C1257" s="588">
        <v>44932</v>
      </c>
      <c r="D1257" s="297" t="s">
        <v>122</v>
      </c>
      <c r="E1257" s="431" t="s">
        <v>123</v>
      </c>
      <c r="F1257" s="431" t="s">
        <v>124</v>
      </c>
    </row>
    <row r="1258" spans="1:6" ht="25.5">
      <c r="A1258" s="572">
        <f t="shared" ref="A1258:A1343" si="20">A1257+1</f>
        <v>2</v>
      </c>
      <c r="B1258" s="573" t="s">
        <v>2</v>
      </c>
      <c r="C1258" s="588">
        <v>44959</v>
      </c>
      <c r="D1258" s="297" t="s">
        <v>10476</v>
      </c>
      <c r="E1258" s="431" t="s">
        <v>10477</v>
      </c>
      <c r="F1258" s="431" t="s">
        <v>10478</v>
      </c>
    </row>
    <row r="1259" spans="1:6" ht="25.5">
      <c r="A1259" s="572">
        <f t="shared" si="20"/>
        <v>3</v>
      </c>
      <c r="B1259" s="573" t="s">
        <v>2</v>
      </c>
      <c r="C1259" s="588">
        <v>44966</v>
      </c>
      <c r="D1259" s="297" t="s">
        <v>10479</v>
      </c>
      <c r="E1259" s="431" t="s">
        <v>10480</v>
      </c>
      <c r="F1259" s="431" t="s">
        <v>10481</v>
      </c>
    </row>
    <row r="1260" spans="1:6" ht="25.5">
      <c r="A1260" s="572">
        <f t="shared" si="20"/>
        <v>4</v>
      </c>
      <c r="B1260" s="573" t="s">
        <v>2</v>
      </c>
      <c r="C1260" s="588">
        <v>44992</v>
      </c>
      <c r="D1260" s="297" t="s">
        <v>10482</v>
      </c>
      <c r="E1260" s="431" t="s">
        <v>1045</v>
      </c>
      <c r="F1260" s="431" t="s">
        <v>10483</v>
      </c>
    </row>
    <row r="1261" spans="1:6" ht="19.5" customHeight="1">
      <c r="A1261" s="572">
        <f t="shared" si="20"/>
        <v>5</v>
      </c>
      <c r="B1261" s="573" t="s">
        <v>2</v>
      </c>
      <c r="C1261" s="620">
        <v>45008</v>
      </c>
      <c r="D1261" s="297" t="s">
        <v>710</v>
      </c>
      <c r="E1261" s="431" t="s">
        <v>10484</v>
      </c>
      <c r="F1261" s="431" t="s">
        <v>10485</v>
      </c>
    </row>
    <row r="1262" spans="1:6" ht="38.25">
      <c r="A1262" s="572">
        <f t="shared" si="20"/>
        <v>6</v>
      </c>
      <c r="B1262" s="573" t="s">
        <v>2</v>
      </c>
      <c r="C1262" s="620">
        <v>45015</v>
      </c>
      <c r="D1262" s="297" t="s">
        <v>127</v>
      </c>
      <c r="E1262" s="431" t="s">
        <v>128</v>
      </c>
      <c r="F1262" s="431" t="s">
        <v>129</v>
      </c>
    </row>
    <row r="1263" spans="1:6" ht="25.5">
      <c r="A1263" s="572">
        <f t="shared" si="20"/>
        <v>7</v>
      </c>
      <c r="B1263" s="573" t="s">
        <v>2</v>
      </c>
      <c r="C1263" s="620">
        <v>45033</v>
      </c>
      <c r="D1263" s="297" t="s">
        <v>213</v>
      </c>
      <c r="E1263" s="431" t="s">
        <v>350</v>
      </c>
      <c r="F1263" s="431" t="s">
        <v>351</v>
      </c>
    </row>
    <row r="1264" spans="1:6" ht="25.5">
      <c r="A1264" s="572">
        <f t="shared" si="20"/>
        <v>8</v>
      </c>
      <c r="B1264" s="573" t="s">
        <v>2</v>
      </c>
      <c r="C1264" s="620">
        <v>45042</v>
      </c>
      <c r="D1264" s="297" t="s">
        <v>10486</v>
      </c>
      <c r="E1264" s="431" t="s">
        <v>10487</v>
      </c>
      <c r="F1264" s="431" t="s">
        <v>10488</v>
      </c>
    </row>
    <row r="1265" spans="1:6" ht="15.75" customHeight="1">
      <c r="A1265" s="572">
        <f t="shared" si="20"/>
        <v>9</v>
      </c>
      <c r="B1265" s="608" t="s">
        <v>3</v>
      </c>
      <c r="C1265" s="609">
        <v>2023</v>
      </c>
      <c r="D1265" s="610" t="s">
        <v>619</v>
      </c>
      <c r="E1265" s="611" t="s">
        <v>620</v>
      </c>
      <c r="F1265" s="611" t="s">
        <v>621</v>
      </c>
    </row>
    <row r="1266" spans="1:6" ht="15.75" customHeight="1">
      <c r="A1266" s="572">
        <f t="shared" si="20"/>
        <v>10</v>
      </c>
      <c r="B1266" s="608" t="s">
        <v>3</v>
      </c>
      <c r="C1266" s="609">
        <v>2023</v>
      </c>
      <c r="D1266" s="610" t="s">
        <v>619</v>
      </c>
      <c r="E1266" s="611" t="s">
        <v>624</v>
      </c>
      <c r="F1266" s="611" t="s">
        <v>603</v>
      </c>
    </row>
    <row r="1267" spans="1:6" ht="15.75" customHeight="1">
      <c r="A1267" s="572">
        <f t="shared" si="20"/>
        <v>11</v>
      </c>
      <c r="B1267" s="608" t="s">
        <v>3</v>
      </c>
      <c r="C1267" s="609">
        <v>2023</v>
      </c>
      <c r="D1267" s="610" t="s">
        <v>626</v>
      </c>
      <c r="E1267" s="611" t="s">
        <v>627</v>
      </c>
      <c r="F1267" s="611" t="s">
        <v>628</v>
      </c>
    </row>
    <row r="1268" spans="1:6" ht="15.75" customHeight="1">
      <c r="A1268" s="572">
        <f t="shared" si="20"/>
        <v>12</v>
      </c>
      <c r="B1268" s="608" t="s">
        <v>3</v>
      </c>
      <c r="C1268" s="609">
        <v>2023</v>
      </c>
      <c r="D1268" s="610" t="s">
        <v>630</v>
      </c>
      <c r="E1268" s="611" t="s">
        <v>631</v>
      </c>
      <c r="F1268" s="611" t="s">
        <v>632</v>
      </c>
    </row>
    <row r="1269" spans="1:6" ht="15.75" customHeight="1">
      <c r="A1269" s="572">
        <f t="shared" si="20"/>
        <v>13</v>
      </c>
      <c r="B1269" s="608" t="s">
        <v>3</v>
      </c>
      <c r="C1269" s="609">
        <v>2023</v>
      </c>
      <c r="D1269" s="610" t="s">
        <v>634</v>
      </c>
      <c r="E1269" s="611" t="s">
        <v>635</v>
      </c>
      <c r="F1269" s="611" t="s">
        <v>467</v>
      </c>
    </row>
    <row r="1270" spans="1:6" ht="15.75" customHeight="1">
      <c r="A1270" s="572">
        <f t="shared" si="20"/>
        <v>14</v>
      </c>
      <c r="B1270" s="608" t="s">
        <v>3</v>
      </c>
      <c r="C1270" s="609">
        <v>2023</v>
      </c>
      <c r="D1270" s="610" t="s">
        <v>638</v>
      </c>
      <c r="E1270" s="611" t="s">
        <v>639</v>
      </c>
      <c r="F1270" s="611" t="s">
        <v>640</v>
      </c>
    </row>
    <row r="1271" spans="1:6" ht="15.75" customHeight="1">
      <c r="A1271" s="572">
        <f t="shared" si="20"/>
        <v>15</v>
      </c>
      <c r="B1271" s="608" t="s">
        <v>3</v>
      </c>
      <c r="C1271" s="609">
        <v>2023</v>
      </c>
      <c r="D1271" s="610" t="s">
        <v>642</v>
      </c>
      <c r="E1271" s="611" t="s">
        <v>643</v>
      </c>
      <c r="F1271" s="611" t="s">
        <v>612</v>
      </c>
    </row>
    <row r="1272" spans="1:6" ht="15.75" customHeight="1">
      <c r="A1272" s="572">
        <f t="shared" si="20"/>
        <v>16</v>
      </c>
      <c r="B1272" s="608" t="s">
        <v>3</v>
      </c>
      <c r="C1272" s="609">
        <v>2023</v>
      </c>
      <c r="D1272" s="610" t="s">
        <v>642</v>
      </c>
      <c r="E1272" s="611" t="s">
        <v>643</v>
      </c>
      <c r="F1272" s="611" t="s">
        <v>528</v>
      </c>
    </row>
    <row r="1273" spans="1:6" ht="15.75" customHeight="1">
      <c r="A1273" s="572">
        <f t="shared" si="20"/>
        <v>17</v>
      </c>
      <c r="B1273" s="608" t="s">
        <v>3</v>
      </c>
      <c r="C1273" s="609">
        <v>2023</v>
      </c>
      <c r="D1273" s="610" t="s">
        <v>646</v>
      </c>
      <c r="E1273" s="611" t="s">
        <v>647</v>
      </c>
      <c r="F1273" s="611" t="s">
        <v>648</v>
      </c>
    </row>
    <row r="1274" spans="1:6" ht="15.75" customHeight="1">
      <c r="A1274" s="572">
        <f t="shared" si="20"/>
        <v>18</v>
      </c>
      <c r="B1274" s="544" t="s">
        <v>4</v>
      </c>
      <c r="C1274" s="545">
        <v>44967</v>
      </c>
      <c r="D1274" s="546" t="s">
        <v>586</v>
      </c>
      <c r="E1274" s="547" t="s">
        <v>10489</v>
      </c>
      <c r="F1274" s="547" t="s">
        <v>10016</v>
      </c>
    </row>
    <row r="1275" spans="1:6" ht="15.75" customHeight="1">
      <c r="A1275" s="572">
        <f t="shared" si="20"/>
        <v>19</v>
      </c>
      <c r="B1275" s="544" t="s">
        <v>4</v>
      </c>
      <c r="C1275" s="545">
        <v>44970</v>
      </c>
      <c r="D1275" s="546" t="s">
        <v>759</v>
      </c>
      <c r="E1275" s="547" t="s">
        <v>10490</v>
      </c>
      <c r="F1275" s="547" t="s">
        <v>10491</v>
      </c>
    </row>
    <row r="1276" spans="1:6" ht="15.75" customHeight="1">
      <c r="A1276" s="572">
        <f t="shared" si="20"/>
        <v>20</v>
      </c>
      <c r="B1276" s="544" t="s">
        <v>4</v>
      </c>
      <c r="C1276" s="545">
        <v>44985</v>
      </c>
      <c r="D1276" s="546" t="s">
        <v>586</v>
      </c>
      <c r="E1276" s="547" t="s">
        <v>10492</v>
      </c>
      <c r="F1276" s="547" t="s">
        <v>10493</v>
      </c>
    </row>
    <row r="1277" spans="1:6" ht="15.75" customHeight="1">
      <c r="A1277" s="572">
        <f t="shared" si="20"/>
        <v>21</v>
      </c>
      <c r="B1277" s="544" t="s">
        <v>4</v>
      </c>
      <c r="C1277" s="545">
        <v>45086</v>
      </c>
      <c r="D1277" s="546" t="s">
        <v>707</v>
      </c>
      <c r="E1277" s="547" t="s">
        <v>708</v>
      </c>
      <c r="F1277" s="547" t="s">
        <v>709</v>
      </c>
    </row>
    <row r="1278" spans="1:6" ht="15.75" customHeight="1">
      <c r="A1278" s="572">
        <f t="shared" si="20"/>
        <v>22</v>
      </c>
      <c r="B1278" s="544" t="s">
        <v>4</v>
      </c>
      <c r="C1278" s="545">
        <v>45086</v>
      </c>
      <c r="D1278" s="546" t="s">
        <v>10494</v>
      </c>
      <c r="E1278" s="547" t="s">
        <v>10495</v>
      </c>
      <c r="F1278" s="547" t="s">
        <v>10496</v>
      </c>
    </row>
    <row r="1279" spans="1:6" ht="15.75" customHeight="1">
      <c r="A1279" s="572">
        <f t="shared" si="20"/>
        <v>23</v>
      </c>
      <c r="B1279" s="544" t="s">
        <v>4</v>
      </c>
      <c r="C1279" s="545">
        <v>45075</v>
      </c>
      <c r="D1279" s="546" t="s">
        <v>10497</v>
      </c>
      <c r="E1279" s="547" t="s">
        <v>10498</v>
      </c>
      <c r="F1279" s="547" t="s">
        <v>10499</v>
      </c>
    </row>
    <row r="1280" spans="1:6" ht="15.75" customHeight="1">
      <c r="A1280" s="572">
        <f t="shared" si="20"/>
        <v>24</v>
      </c>
      <c r="B1280" s="544" t="s">
        <v>4</v>
      </c>
      <c r="C1280" s="545">
        <v>45054</v>
      </c>
      <c r="D1280" s="546" t="s">
        <v>710</v>
      </c>
      <c r="E1280" s="547" t="s">
        <v>711</v>
      </c>
      <c r="F1280" s="547" t="s">
        <v>712</v>
      </c>
    </row>
    <row r="1281" spans="1:6" ht="15.75" customHeight="1">
      <c r="A1281" s="572">
        <f t="shared" si="20"/>
        <v>25</v>
      </c>
      <c r="B1281" s="544" t="s">
        <v>4</v>
      </c>
      <c r="C1281" s="545">
        <v>45086</v>
      </c>
      <c r="D1281" s="546" t="s">
        <v>10494</v>
      </c>
      <c r="E1281" s="547" t="s">
        <v>10495</v>
      </c>
      <c r="F1281" s="547" t="s">
        <v>10496</v>
      </c>
    </row>
    <row r="1282" spans="1:6" ht="15.75" customHeight="1">
      <c r="A1282" s="572">
        <f t="shared" si="20"/>
        <v>26</v>
      </c>
      <c r="B1282" s="544" t="s">
        <v>4</v>
      </c>
      <c r="C1282" s="545">
        <v>45148</v>
      </c>
      <c r="D1282" s="546" t="s">
        <v>716</v>
      </c>
      <c r="E1282" s="547" t="s">
        <v>717</v>
      </c>
      <c r="F1282" s="547" t="s">
        <v>718</v>
      </c>
    </row>
    <row r="1283" spans="1:6" ht="15.75" customHeight="1">
      <c r="A1283" s="572">
        <f t="shared" si="20"/>
        <v>27</v>
      </c>
      <c r="B1283" s="544" t="s">
        <v>4</v>
      </c>
      <c r="C1283" s="545">
        <v>45019</v>
      </c>
      <c r="D1283" s="546" t="s">
        <v>10500</v>
      </c>
      <c r="E1283" s="547" t="s">
        <v>10501</v>
      </c>
      <c r="F1283" s="547" t="s">
        <v>690</v>
      </c>
    </row>
    <row r="1284" spans="1:6" ht="15.75" customHeight="1">
      <c r="A1284" s="572">
        <f t="shared" si="20"/>
        <v>28</v>
      </c>
      <c r="B1284" s="544" t="s">
        <v>4</v>
      </c>
      <c r="C1284" s="545">
        <v>45040</v>
      </c>
      <c r="D1284" s="546" t="s">
        <v>10502</v>
      </c>
      <c r="E1284" s="547" t="s">
        <v>10503</v>
      </c>
      <c r="F1284" s="547" t="s">
        <v>677</v>
      </c>
    </row>
    <row r="1285" spans="1:6" ht="15.75" customHeight="1">
      <c r="A1285" s="572">
        <f t="shared" si="20"/>
        <v>29</v>
      </c>
      <c r="B1285" s="544" t="s">
        <v>4</v>
      </c>
      <c r="C1285" s="545">
        <v>45040</v>
      </c>
      <c r="D1285" s="546" t="s">
        <v>10502</v>
      </c>
      <c r="E1285" s="547" t="s">
        <v>10504</v>
      </c>
      <c r="F1285" s="547" t="s">
        <v>677</v>
      </c>
    </row>
    <row r="1286" spans="1:6" ht="15.75" customHeight="1">
      <c r="A1286" s="572">
        <f t="shared" si="20"/>
        <v>30</v>
      </c>
      <c r="B1286" s="544" t="s">
        <v>4</v>
      </c>
      <c r="C1286" s="545">
        <v>44952</v>
      </c>
      <c r="D1286" s="546" t="s">
        <v>719</v>
      </c>
      <c r="E1286" s="547" t="s">
        <v>720</v>
      </c>
      <c r="F1286" s="547" t="s">
        <v>721</v>
      </c>
    </row>
    <row r="1287" spans="1:6" ht="15.75" customHeight="1">
      <c r="A1287" s="572">
        <f t="shared" si="20"/>
        <v>31</v>
      </c>
      <c r="B1287" s="544" t="s">
        <v>4</v>
      </c>
      <c r="C1287" s="545">
        <v>44986</v>
      </c>
      <c r="D1287" s="546" t="s">
        <v>10505</v>
      </c>
      <c r="E1287" s="547" t="s">
        <v>29</v>
      </c>
      <c r="F1287" s="547" t="s">
        <v>10506</v>
      </c>
    </row>
    <row r="1288" spans="1:6" ht="15.75" customHeight="1">
      <c r="A1288" s="572">
        <f t="shared" si="20"/>
        <v>32</v>
      </c>
      <c r="B1288" s="544" t="s">
        <v>4</v>
      </c>
      <c r="C1288" s="545">
        <v>45020</v>
      </c>
      <c r="D1288" s="546" t="s">
        <v>710</v>
      </c>
      <c r="E1288" s="547" t="s">
        <v>725</v>
      </c>
      <c r="F1288" s="547" t="s">
        <v>726</v>
      </c>
    </row>
    <row r="1289" spans="1:6" ht="15.75" customHeight="1">
      <c r="A1289" s="572">
        <f t="shared" si="20"/>
        <v>33</v>
      </c>
      <c r="B1289" s="544" t="s">
        <v>4</v>
      </c>
      <c r="C1289" s="545">
        <v>45033</v>
      </c>
      <c r="D1289" s="546" t="s">
        <v>10507</v>
      </c>
      <c r="E1289" s="547" t="s">
        <v>10302</v>
      </c>
      <c r="F1289" s="547" t="s">
        <v>737</v>
      </c>
    </row>
    <row r="1290" spans="1:6" ht="15.75" customHeight="1">
      <c r="A1290" s="572">
        <f t="shared" si="20"/>
        <v>34</v>
      </c>
      <c r="B1290" s="544" t="s">
        <v>4</v>
      </c>
      <c r="C1290" s="545">
        <v>45048</v>
      </c>
      <c r="D1290" s="546" t="s">
        <v>8767</v>
      </c>
      <c r="E1290" s="547" t="s">
        <v>10508</v>
      </c>
      <c r="F1290" s="547" t="s">
        <v>730</v>
      </c>
    </row>
    <row r="1291" spans="1:6" ht="15.75" customHeight="1">
      <c r="A1291" s="572">
        <f t="shared" si="20"/>
        <v>35</v>
      </c>
      <c r="B1291" s="544" t="s">
        <v>4</v>
      </c>
      <c r="C1291" s="545">
        <v>45082</v>
      </c>
      <c r="D1291" s="546" t="s">
        <v>10509</v>
      </c>
      <c r="E1291" s="547" t="s">
        <v>10093</v>
      </c>
      <c r="F1291" s="547" t="s">
        <v>734</v>
      </c>
    </row>
    <row r="1292" spans="1:6" ht="21.75" customHeight="1">
      <c r="A1292" s="572">
        <f t="shared" si="20"/>
        <v>36</v>
      </c>
      <c r="B1292" s="549" t="s">
        <v>5</v>
      </c>
      <c r="C1292" s="576">
        <v>2023</v>
      </c>
      <c r="D1292" s="576" t="s">
        <v>10510</v>
      </c>
      <c r="E1292" s="363" t="s">
        <v>10511</v>
      </c>
      <c r="F1292" s="363" t="s">
        <v>10512</v>
      </c>
    </row>
    <row r="1293" spans="1:6" ht="21.75" customHeight="1">
      <c r="A1293" s="572">
        <f t="shared" si="20"/>
        <v>37</v>
      </c>
      <c r="B1293" s="549" t="s">
        <v>5</v>
      </c>
      <c r="C1293" s="576">
        <v>2023</v>
      </c>
      <c r="D1293" s="576" t="s">
        <v>10513</v>
      </c>
      <c r="E1293" s="363" t="s">
        <v>10511</v>
      </c>
      <c r="F1293" s="363" t="s">
        <v>10512</v>
      </c>
    </row>
    <row r="1294" spans="1:6" ht="21.75" customHeight="1">
      <c r="A1294" s="572">
        <f t="shared" si="20"/>
        <v>38</v>
      </c>
      <c r="B1294" s="549" t="s">
        <v>5</v>
      </c>
      <c r="C1294" s="650">
        <v>44986</v>
      </c>
      <c r="D1294" s="576" t="s">
        <v>10514</v>
      </c>
      <c r="E1294" s="363" t="s">
        <v>10515</v>
      </c>
      <c r="F1294" s="363" t="s">
        <v>10516</v>
      </c>
    </row>
    <row r="1295" spans="1:6" ht="27.75" customHeight="1">
      <c r="A1295" s="572">
        <f t="shared" si="20"/>
        <v>39</v>
      </c>
      <c r="B1295" s="556" t="s">
        <v>6</v>
      </c>
      <c r="C1295" s="635">
        <v>44991</v>
      </c>
      <c r="D1295" s="425" t="s">
        <v>10517</v>
      </c>
      <c r="E1295" s="558" t="s">
        <v>3814</v>
      </c>
      <c r="F1295" s="558" t="s">
        <v>1164</v>
      </c>
    </row>
    <row r="1296" spans="1:6" ht="27.75" customHeight="1">
      <c r="A1296" s="572">
        <f t="shared" si="20"/>
        <v>40</v>
      </c>
      <c r="B1296" s="556" t="s">
        <v>6</v>
      </c>
      <c r="C1296" s="635">
        <v>44998</v>
      </c>
      <c r="D1296" s="425" t="s">
        <v>10518</v>
      </c>
      <c r="E1296" s="558" t="s">
        <v>9429</v>
      </c>
      <c r="F1296" s="558" t="s">
        <v>1164</v>
      </c>
    </row>
    <row r="1297" spans="1:6" ht="26.25" customHeight="1">
      <c r="A1297" s="572">
        <f t="shared" si="20"/>
        <v>41</v>
      </c>
      <c r="B1297" s="556" t="s">
        <v>6</v>
      </c>
      <c r="C1297" s="624">
        <v>45008</v>
      </c>
      <c r="D1297" s="297" t="s">
        <v>10519</v>
      </c>
      <c r="E1297" s="431" t="s">
        <v>10520</v>
      </c>
      <c r="F1297" s="558" t="s">
        <v>1189</v>
      </c>
    </row>
    <row r="1298" spans="1:6" ht="30" customHeight="1">
      <c r="A1298" s="572">
        <f t="shared" si="20"/>
        <v>42</v>
      </c>
      <c r="B1298" s="556" t="s">
        <v>6</v>
      </c>
      <c r="C1298" s="635">
        <v>45027</v>
      </c>
      <c r="D1298" s="425" t="s">
        <v>10521</v>
      </c>
      <c r="E1298" s="558" t="s">
        <v>10522</v>
      </c>
      <c r="F1298" s="558" t="s">
        <v>1138</v>
      </c>
    </row>
    <row r="1299" spans="1:6" ht="21.75" customHeight="1">
      <c r="A1299" s="572">
        <f t="shared" si="20"/>
        <v>43</v>
      </c>
      <c r="B1299" s="556" t="s">
        <v>6</v>
      </c>
      <c r="C1299" s="635">
        <v>45030</v>
      </c>
      <c r="D1299" s="425" t="s">
        <v>10523</v>
      </c>
      <c r="E1299" s="558" t="s">
        <v>10524</v>
      </c>
      <c r="F1299" s="558" t="s">
        <v>9623</v>
      </c>
    </row>
    <row r="1300" spans="1:6" ht="30" customHeight="1">
      <c r="A1300" s="572">
        <f t="shared" si="20"/>
        <v>44</v>
      </c>
      <c r="B1300" s="556" t="s">
        <v>6</v>
      </c>
      <c r="C1300" s="635">
        <v>45034</v>
      </c>
      <c r="D1300" s="425" t="s">
        <v>10525</v>
      </c>
      <c r="E1300" s="558" t="s">
        <v>10526</v>
      </c>
      <c r="F1300" s="558" t="s">
        <v>1138</v>
      </c>
    </row>
    <row r="1301" spans="1:6" ht="23.25" customHeight="1">
      <c r="A1301" s="572">
        <f t="shared" si="20"/>
        <v>45</v>
      </c>
      <c r="B1301" s="556" t="s">
        <v>6</v>
      </c>
      <c r="C1301" s="635">
        <v>45034</v>
      </c>
      <c r="D1301" s="425" t="s">
        <v>10527</v>
      </c>
      <c r="E1301" s="558" t="s">
        <v>8814</v>
      </c>
      <c r="F1301" s="558" t="s">
        <v>1138</v>
      </c>
    </row>
    <row r="1302" spans="1:6" ht="27.75" customHeight="1">
      <c r="A1302" s="572">
        <f t="shared" si="20"/>
        <v>46</v>
      </c>
      <c r="B1302" s="556" t="s">
        <v>6</v>
      </c>
      <c r="C1302" s="635">
        <v>45040</v>
      </c>
      <c r="D1302" s="425" t="s">
        <v>10528</v>
      </c>
      <c r="E1302" s="558" t="s">
        <v>10529</v>
      </c>
      <c r="F1302" s="558" t="s">
        <v>9623</v>
      </c>
    </row>
    <row r="1303" spans="1:6" ht="40.5" customHeight="1">
      <c r="A1303" s="572">
        <f t="shared" si="20"/>
        <v>47</v>
      </c>
      <c r="B1303" s="556" t="s">
        <v>6</v>
      </c>
      <c r="C1303" s="635">
        <v>45041</v>
      </c>
      <c r="D1303" s="425" t="s">
        <v>10530</v>
      </c>
      <c r="E1303" s="558" t="s">
        <v>10531</v>
      </c>
      <c r="F1303" s="558" t="s">
        <v>9623</v>
      </c>
    </row>
    <row r="1304" spans="1:6" ht="27.75" customHeight="1">
      <c r="A1304" s="572">
        <f t="shared" si="20"/>
        <v>48</v>
      </c>
      <c r="B1304" s="556" t="s">
        <v>6</v>
      </c>
      <c r="C1304" s="635">
        <v>45043</v>
      </c>
      <c r="D1304" s="425" t="s">
        <v>10532</v>
      </c>
      <c r="E1304" s="558" t="s">
        <v>10533</v>
      </c>
      <c r="F1304" s="558" t="s">
        <v>1164</v>
      </c>
    </row>
    <row r="1305" spans="1:6" ht="27.75" customHeight="1">
      <c r="A1305" s="572">
        <f t="shared" si="20"/>
        <v>49</v>
      </c>
      <c r="B1305" s="556" t="s">
        <v>6</v>
      </c>
      <c r="C1305" s="635">
        <v>45050</v>
      </c>
      <c r="D1305" s="425" t="s">
        <v>10534</v>
      </c>
      <c r="E1305" s="558" t="s">
        <v>10535</v>
      </c>
      <c r="F1305" s="558" t="s">
        <v>9623</v>
      </c>
    </row>
    <row r="1306" spans="1:6" ht="28.5" customHeight="1">
      <c r="A1306" s="572">
        <f t="shared" si="20"/>
        <v>50</v>
      </c>
      <c r="B1306" s="556" t="s">
        <v>6</v>
      </c>
      <c r="C1306" s="635">
        <v>45050</v>
      </c>
      <c r="D1306" s="425" t="s">
        <v>10534</v>
      </c>
      <c r="E1306" s="558" t="s">
        <v>10536</v>
      </c>
      <c r="F1306" s="558" t="s">
        <v>9623</v>
      </c>
    </row>
    <row r="1307" spans="1:6" ht="41.25" customHeight="1">
      <c r="A1307" s="572">
        <f t="shared" si="20"/>
        <v>51</v>
      </c>
      <c r="B1307" s="556" t="s">
        <v>6</v>
      </c>
      <c r="C1307" s="635">
        <v>45051</v>
      </c>
      <c r="D1307" s="425" t="s">
        <v>10534</v>
      </c>
      <c r="E1307" s="558" t="s">
        <v>10537</v>
      </c>
      <c r="F1307" s="558" t="s">
        <v>9623</v>
      </c>
    </row>
    <row r="1308" spans="1:6" ht="27.75" customHeight="1">
      <c r="A1308" s="572">
        <f t="shared" si="20"/>
        <v>52</v>
      </c>
      <c r="B1308" s="556" t="s">
        <v>6</v>
      </c>
      <c r="C1308" s="635">
        <v>45052</v>
      </c>
      <c r="D1308" s="425" t="s">
        <v>10538</v>
      </c>
      <c r="E1308" s="558" t="s">
        <v>10539</v>
      </c>
      <c r="F1308" s="558" t="s">
        <v>9623</v>
      </c>
    </row>
    <row r="1309" spans="1:6" ht="25.5">
      <c r="A1309" s="572">
        <f t="shared" si="20"/>
        <v>53</v>
      </c>
      <c r="B1309" s="556" t="s">
        <v>6</v>
      </c>
      <c r="C1309" s="635">
        <v>45054</v>
      </c>
      <c r="D1309" s="425" t="s">
        <v>10540</v>
      </c>
      <c r="E1309" s="558" t="s">
        <v>10541</v>
      </c>
      <c r="F1309" s="558" t="s">
        <v>1164</v>
      </c>
    </row>
    <row r="1310" spans="1:6" ht="27.75" customHeight="1">
      <c r="A1310" s="572">
        <f t="shared" si="20"/>
        <v>54</v>
      </c>
      <c r="B1310" s="556" t="s">
        <v>6</v>
      </c>
      <c r="C1310" s="635">
        <v>45058</v>
      </c>
      <c r="D1310" s="425" t="s">
        <v>10542</v>
      </c>
      <c r="E1310" s="558" t="s">
        <v>10543</v>
      </c>
      <c r="F1310" s="558" t="s">
        <v>1164</v>
      </c>
    </row>
    <row r="1311" spans="1:6" ht="27.75" customHeight="1">
      <c r="A1311" s="572">
        <f t="shared" si="20"/>
        <v>55</v>
      </c>
      <c r="B1311" s="556" t="s">
        <v>6</v>
      </c>
      <c r="C1311" s="635">
        <v>45065</v>
      </c>
      <c r="D1311" s="425" t="s">
        <v>10137</v>
      </c>
      <c r="E1311" s="558" t="s">
        <v>10544</v>
      </c>
      <c r="F1311" s="558" t="s">
        <v>10127</v>
      </c>
    </row>
    <row r="1312" spans="1:6" ht="27.75" customHeight="1">
      <c r="A1312" s="572">
        <f t="shared" si="20"/>
        <v>56</v>
      </c>
      <c r="B1312" s="556" t="s">
        <v>6</v>
      </c>
      <c r="C1312" s="635">
        <v>45069</v>
      </c>
      <c r="D1312" s="425" t="s">
        <v>10545</v>
      </c>
      <c r="E1312" s="558" t="s">
        <v>10546</v>
      </c>
      <c r="F1312" s="558" t="s">
        <v>10127</v>
      </c>
    </row>
    <row r="1313" spans="1:6" ht="27.75" customHeight="1">
      <c r="A1313" s="572">
        <f t="shared" si="20"/>
        <v>57</v>
      </c>
      <c r="B1313" s="556" t="s">
        <v>6</v>
      </c>
      <c r="C1313" s="635">
        <v>45069</v>
      </c>
      <c r="D1313" s="425" t="s">
        <v>10545</v>
      </c>
      <c r="E1313" s="558" t="s">
        <v>10347</v>
      </c>
      <c r="F1313" s="558" t="s">
        <v>10127</v>
      </c>
    </row>
    <row r="1314" spans="1:6" ht="27.75" customHeight="1">
      <c r="A1314" s="572">
        <f t="shared" si="20"/>
        <v>58</v>
      </c>
      <c r="B1314" s="556" t="s">
        <v>6</v>
      </c>
      <c r="C1314" s="635">
        <v>45075</v>
      </c>
      <c r="D1314" s="425" t="s">
        <v>10547</v>
      </c>
      <c r="E1314" s="558" t="s">
        <v>10548</v>
      </c>
      <c r="F1314" s="558" t="s">
        <v>10127</v>
      </c>
    </row>
    <row r="1315" spans="1:6" ht="27.75" customHeight="1">
      <c r="A1315" s="572">
        <f t="shared" si="20"/>
        <v>59</v>
      </c>
      <c r="B1315" s="556" t="s">
        <v>6</v>
      </c>
      <c r="C1315" s="635">
        <v>45075</v>
      </c>
      <c r="D1315" s="425" t="s">
        <v>10547</v>
      </c>
      <c r="E1315" s="558" t="s">
        <v>10549</v>
      </c>
      <c r="F1315" s="558" t="s">
        <v>10127</v>
      </c>
    </row>
    <row r="1316" spans="1:6" ht="27.75" customHeight="1">
      <c r="A1316" s="572">
        <f t="shared" si="20"/>
        <v>60</v>
      </c>
      <c r="B1316" s="556" t="s">
        <v>6</v>
      </c>
      <c r="C1316" s="635">
        <v>45075</v>
      </c>
      <c r="D1316" s="425" t="s">
        <v>10547</v>
      </c>
      <c r="E1316" s="558" t="s">
        <v>10550</v>
      </c>
      <c r="F1316" s="558" t="s">
        <v>10127</v>
      </c>
    </row>
    <row r="1317" spans="1:6" ht="25.5">
      <c r="A1317" s="572">
        <f t="shared" si="20"/>
        <v>61</v>
      </c>
      <c r="B1317" s="544" t="s">
        <v>8</v>
      </c>
      <c r="C1317" s="635">
        <v>44985</v>
      </c>
      <c r="D1317" s="557" t="s">
        <v>10064</v>
      </c>
      <c r="E1317" s="558" t="s">
        <v>10551</v>
      </c>
      <c r="F1317" s="570" t="s">
        <v>10552</v>
      </c>
    </row>
    <row r="1318" spans="1:6" ht="12.75">
      <c r="A1318" s="572">
        <f t="shared" si="20"/>
        <v>62</v>
      </c>
      <c r="B1318" s="544" t="s">
        <v>8</v>
      </c>
      <c r="C1318" s="624">
        <v>44991</v>
      </c>
      <c r="D1318" s="546" t="s">
        <v>10553</v>
      </c>
      <c r="E1318" s="431" t="s">
        <v>10554</v>
      </c>
      <c r="F1318" s="547" t="s">
        <v>10555</v>
      </c>
    </row>
    <row r="1319" spans="1:6" ht="51">
      <c r="A1319" s="572">
        <f t="shared" si="20"/>
        <v>63</v>
      </c>
      <c r="B1319" s="544" t="s">
        <v>8</v>
      </c>
      <c r="C1319" s="624">
        <v>44957</v>
      </c>
      <c r="D1319" s="427" t="s">
        <v>10556</v>
      </c>
      <c r="E1319" s="431" t="s">
        <v>10557</v>
      </c>
      <c r="F1319" s="431" t="s">
        <v>10558</v>
      </c>
    </row>
    <row r="1320" spans="1:6" ht="15.75" customHeight="1">
      <c r="A1320" s="572">
        <f t="shared" si="20"/>
        <v>64</v>
      </c>
      <c r="B1320" s="567" t="s">
        <v>2180</v>
      </c>
      <c r="C1320" s="612">
        <v>45033</v>
      </c>
      <c r="D1320" s="357" t="s">
        <v>10559</v>
      </c>
      <c r="E1320" s="357" t="s">
        <v>10560</v>
      </c>
      <c r="F1320" s="546" t="s">
        <v>10561</v>
      </c>
    </row>
    <row r="1321" spans="1:6" ht="15.75" customHeight="1">
      <c r="A1321" s="572">
        <f t="shared" si="20"/>
        <v>65</v>
      </c>
      <c r="B1321" s="567" t="s">
        <v>2180</v>
      </c>
      <c r="C1321" s="612">
        <v>45061</v>
      </c>
      <c r="D1321" s="357" t="s">
        <v>10562</v>
      </c>
      <c r="E1321" s="357" t="s">
        <v>8643</v>
      </c>
      <c r="F1321" s="357" t="s">
        <v>10563</v>
      </c>
    </row>
    <row r="1322" spans="1:6" ht="15.75" customHeight="1">
      <c r="A1322" s="572">
        <f t="shared" si="20"/>
        <v>66</v>
      </c>
      <c r="B1322" s="567" t="s">
        <v>2180</v>
      </c>
      <c r="C1322" s="612">
        <v>44993</v>
      </c>
      <c r="D1322" s="357" t="s">
        <v>10564</v>
      </c>
      <c r="E1322" s="357" t="s">
        <v>10565</v>
      </c>
      <c r="F1322" s="357" t="s">
        <v>10566</v>
      </c>
    </row>
    <row r="1323" spans="1:6" ht="18.75" customHeight="1">
      <c r="A1323" s="572">
        <f t="shared" si="20"/>
        <v>67</v>
      </c>
      <c r="B1323" s="556" t="s">
        <v>12</v>
      </c>
      <c r="C1323" s="557">
        <v>2023</v>
      </c>
      <c r="D1323" s="297" t="s">
        <v>10567</v>
      </c>
      <c r="E1323" s="469" t="s">
        <v>86</v>
      </c>
      <c r="F1323" s="469" t="s">
        <v>3584</v>
      </c>
    </row>
    <row r="1324" spans="1:6" ht="18.75" customHeight="1">
      <c r="A1324" s="572">
        <f t="shared" si="20"/>
        <v>68</v>
      </c>
      <c r="B1324" s="556" t="s">
        <v>12</v>
      </c>
      <c r="C1324" s="557">
        <v>2023</v>
      </c>
      <c r="D1324" s="297" t="s">
        <v>3538</v>
      </c>
      <c r="E1324" s="469" t="s">
        <v>86</v>
      </c>
      <c r="F1324" s="469" t="s">
        <v>3539</v>
      </c>
    </row>
    <row r="1325" spans="1:6" ht="18.75" customHeight="1">
      <c r="A1325" s="572">
        <f t="shared" si="20"/>
        <v>69</v>
      </c>
      <c r="B1325" s="556" t="s">
        <v>12</v>
      </c>
      <c r="C1325" s="557">
        <v>2023</v>
      </c>
      <c r="D1325" s="297" t="s">
        <v>3540</v>
      </c>
      <c r="E1325" s="469" t="s">
        <v>3541</v>
      </c>
      <c r="F1325" s="469" t="s">
        <v>3542</v>
      </c>
    </row>
    <row r="1326" spans="1:6" ht="18.75" customHeight="1">
      <c r="A1326" s="572">
        <f t="shared" si="20"/>
        <v>70</v>
      </c>
      <c r="B1326" s="556" t="s">
        <v>12</v>
      </c>
      <c r="C1326" s="557">
        <v>2023</v>
      </c>
      <c r="D1326" s="297" t="s">
        <v>3543</v>
      </c>
      <c r="E1326" s="469" t="s">
        <v>86</v>
      </c>
      <c r="F1326" s="469" t="s">
        <v>3544</v>
      </c>
    </row>
    <row r="1327" spans="1:6" ht="18.75" customHeight="1">
      <c r="A1327" s="572">
        <f t="shared" si="20"/>
        <v>71</v>
      </c>
      <c r="B1327" s="556" t="s">
        <v>12</v>
      </c>
      <c r="C1327" s="557">
        <v>2023</v>
      </c>
      <c r="D1327" s="297" t="s">
        <v>3668</v>
      </c>
      <c r="E1327" s="469" t="s">
        <v>10568</v>
      </c>
      <c r="F1327" s="469" t="s">
        <v>10569</v>
      </c>
    </row>
    <row r="1328" spans="1:6" ht="18.75" customHeight="1">
      <c r="A1328" s="572">
        <f t="shared" si="20"/>
        <v>72</v>
      </c>
      <c r="B1328" s="556" t="s">
        <v>12</v>
      </c>
      <c r="C1328" s="557">
        <v>2023</v>
      </c>
      <c r="D1328" s="297" t="s">
        <v>3545</v>
      </c>
      <c r="E1328" s="469" t="s">
        <v>1248</v>
      </c>
      <c r="F1328" s="469" t="s">
        <v>3546</v>
      </c>
    </row>
    <row r="1329" spans="1:6" ht="22.5" customHeight="1">
      <c r="A1329" s="572">
        <f t="shared" si="20"/>
        <v>73</v>
      </c>
      <c r="B1329" s="556" t="s">
        <v>12</v>
      </c>
      <c r="C1329" s="557">
        <v>2023</v>
      </c>
      <c r="D1329" s="297" t="s">
        <v>3548</v>
      </c>
      <c r="E1329" s="469" t="s">
        <v>3549</v>
      </c>
      <c r="F1329" s="469" t="s">
        <v>3550</v>
      </c>
    </row>
    <row r="1330" spans="1:6" ht="21.75" customHeight="1">
      <c r="A1330" s="572">
        <f t="shared" si="20"/>
        <v>74</v>
      </c>
      <c r="B1330" s="556" t="s">
        <v>12</v>
      </c>
      <c r="C1330" s="557">
        <v>2023</v>
      </c>
      <c r="D1330" s="297" t="s">
        <v>10570</v>
      </c>
      <c r="E1330" s="469" t="s">
        <v>10571</v>
      </c>
      <c r="F1330" s="469" t="s">
        <v>10572</v>
      </c>
    </row>
    <row r="1331" spans="1:6" ht="18.75" customHeight="1">
      <c r="A1331" s="572">
        <f t="shared" si="20"/>
        <v>75</v>
      </c>
      <c r="B1331" s="556" t="s">
        <v>12</v>
      </c>
      <c r="C1331" s="557">
        <v>2023</v>
      </c>
      <c r="D1331" s="297" t="s">
        <v>3551</v>
      </c>
      <c r="E1331" s="469" t="s">
        <v>3552</v>
      </c>
      <c r="F1331" s="469" t="s">
        <v>3553</v>
      </c>
    </row>
    <row r="1332" spans="1:6" ht="18.75" customHeight="1">
      <c r="A1332" s="572">
        <f t="shared" si="20"/>
        <v>76</v>
      </c>
      <c r="B1332" s="556" t="s">
        <v>12</v>
      </c>
      <c r="C1332" s="557">
        <v>2023</v>
      </c>
      <c r="D1332" s="297" t="s">
        <v>3555</v>
      </c>
      <c r="E1332" s="469" t="s">
        <v>3556</v>
      </c>
      <c r="F1332" s="469" t="s">
        <v>3557</v>
      </c>
    </row>
    <row r="1333" spans="1:6" ht="18.75" customHeight="1">
      <c r="A1333" s="572">
        <f t="shared" si="20"/>
        <v>77</v>
      </c>
      <c r="B1333" s="556" t="s">
        <v>12</v>
      </c>
      <c r="C1333" s="557">
        <v>2023</v>
      </c>
      <c r="D1333" s="297" t="s">
        <v>3559</v>
      </c>
      <c r="E1333" s="469" t="s">
        <v>1248</v>
      </c>
      <c r="F1333" s="469" t="s">
        <v>3560</v>
      </c>
    </row>
    <row r="1334" spans="1:6" ht="18.75" customHeight="1">
      <c r="A1334" s="572">
        <f t="shared" si="20"/>
        <v>78</v>
      </c>
      <c r="B1334" s="556" t="s">
        <v>12</v>
      </c>
      <c r="C1334" s="557">
        <v>2023</v>
      </c>
      <c r="D1334" s="297" t="s">
        <v>10573</v>
      </c>
      <c r="E1334" s="469" t="s">
        <v>10574</v>
      </c>
      <c r="F1334" s="469" t="s">
        <v>10575</v>
      </c>
    </row>
    <row r="1335" spans="1:6" ht="18.75" customHeight="1">
      <c r="A1335" s="572">
        <f t="shared" si="20"/>
        <v>79</v>
      </c>
      <c r="B1335" s="556" t="s">
        <v>12</v>
      </c>
      <c r="C1335" s="557">
        <v>2023</v>
      </c>
      <c r="D1335" s="297" t="s">
        <v>3562</v>
      </c>
      <c r="E1335" s="469" t="s">
        <v>3563</v>
      </c>
      <c r="F1335" s="469" t="s">
        <v>3550</v>
      </c>
    </row>
    <row r="1336" spans="1:6" ht="18.75" customHeight="1">
      <c r="A1336" s="572">
        <f t="shared" si="20"/>
        <v>80</v>
      </c>
      <c r="B1336" s="556" t="s">
        <v>12</v>
      </c>
      <c r="C1336" s="557">
        <v>2023</v>
      </c>
      <c r="D1336" s="297" t="s">
        <v>3565</v>
      </c>
      <c r="E1336" s="469" t="s">
        <v>3556</v>
      </c>
      <c r="F1336" s="469" t="s">
        <v>3566</v>
      </c>
    </row>
    <row r="1337" spans="1:6" ht="18.75" customHeight="1">
      <c r="A1337" s="572">
        <f t="shared" si="20"/>
        <v>81</v>
      </c>
      <c r="B1337" s="556" t="s">
        <v>12</v>
      </c>
      <c r="C1337" s="557">
        <v>2023</v>
      </c>
      <c r="D1337" s="297" t="s">
        <v>3568</v>
      </c>
      <c r="E1337" s="469" t="s">
        <v>3569</v>
      </c>
      <c r="F1337" s="469" t="s">
        <v>3570</v>
      </c>
    </row>
    <row r="1338" spans="1:6" ht="18.75" customHeight="1">
      <c r="A1338" s="572">
        <f t="shared" si="20"/>
        <v>82</v>
      </c>
      <c r="B1338" s="556" t="s">
        <v>12</v>
      </c>
      <c r="C1338" s="557">
        <v>2023</v>
      </c>
      <c r="D1338" s="297" t="s">
        <v>3572</v>
      </c>
      <c r="E1338" s="469" t="s">
        <v>3556</v>
      </c>
      <c r="F1338" s="469" t="s">
        <v>3573</v>
      </c>
    </row>
    <row r="1339" spans="1:6" ht="18.75" customHeight="1">
      <c r="A1339" s="572">
        <f t="shared" si="20"/>
        <v>83</v>
      </c>
      <c r="B1339" s="556" t="s">
        <v>12</v>
      </c>
      <c r="C1339" s="557">
        <v>2023</v>
      </c>
      <c r="D1339" s="297" t="s">
        <v>3575</v>
      </c>
      <c r="E1339" s="469" t="s">
        <v>1551</v>
      </c>
      <c r="F1339" s="469" t="s">
        <v>3576</v>
      </c>
    </row>
    <row r="1340" spans="1:6" ht="18.75" customHeight="1">
      <c r="A1340" s="572">
        <f t="shared" si="20"/>
        <v>84</v>
      </c>
      <c r="B1340" s="556" t="s">
        <v>12</v>
      </c>
      <c r="C1340" s="557">
        <v>2023</v>
      </c>
      <c r="D1340" s="297" t="s">
        <v>3578</v>
      </c>
      <c r="E1340" s="469" t="s">
        <v>3579</v>
      </c>
      <c r="F1340" s="469" t="s">
        <v>3580</v>
      </c>
    </row>
    <row r="1341" spans="1:6" ht="18.75" customHeight="1">
      <c r="A1341" s="572">
        <f t="shared" si="20"/>
        <v>85</v>
      </c>
      <c r="B1341" s="556" t="s">
        <v>12</v>
      </c>
      <c r="C1341" s="557">
        <v>2023</v>
      </c>
      <c r="D1341" s="297" t="s">
        <v>3582</v>
      </c>
      <c r="E1341" s="469" t="s">
        <v>3583</v>
      </c>
      <c r="F1341" s="469" t="s">
        <v>3584</v>
      </c>
    </row>
    <row r="1342" spans="1:6" ht="18.75" customHeight="1">
      <c r="A1342" s="572">
        <f t="shared" si="20"/>
        <v>86</v>
      </c>
      <c r="B1342" s="556" t="s">
        <v>12</v>
      </c>
      <c r="C1342" s="557">
        <v>2023</v>
      </c>
      <c r="D1342" s="297" t="s">
        <v>3586</v>
      </c>
      <c r="E1342" s="469" t="s">
        <v>3587</v>
      </c>
      <c r="F1342" s="469" t="s">
        <v>3588</v>
      </c>
    </row>
    <row r="1343" spans="1:6" ht="18.75" customHeight="1">
      <c r="A1343" s="931">
        <f t="shared" si="20"/>
        <v>87</v>
      </c>
      <c r="B1343" s="932" t="s">
        <v>12</v>
      </c>
      <c r="C1343" s="933">
        <v>2023</v>
      </c>
      <c r="D1343" s="937" t="s">
        <v>9412</v>
      </c>
      <c r="E1343" s="469" t="s">
        <v>10576</v>
      </c>
      <c r="F1343" s="469"/>
    </row>
    <row r="1344" spans="1:6" ht="18.75" customHeight="1">
      <c r="A1344" s="950"/>
      <c r="B1344" s="950"/>
      <c r="C1344" s="950"/>
      <c r="D1344" s="950"/>
      <c r="E1344" s="469" t="s">
        <v>9413</v>
      </c>
      <c r="F1344" s="469" t="s">
        <v>9414</v>
      </c>
    </row>
    <row r="1345" spans="1:6" ht="18.75" customHeight="1">
      <c r="A1345" s="949"/>
      <c r="B1345" s="949"/>
      <c r="C1345" s="949"/>
      <c r="D1345" s="949"/>
      <c r="E1345" s="469" t="s">
        <v>9416</v>
      </c>
      <c r="F1345" s="469" t="s">
        <v>9417</v>
      </c>
    </row>
    <row r="1346" spans="1:6" ht="18.75" customHeight="1">
      <c r="A1346" s="572">
        <f>A1343+1</f>
        <v>88</v>
      </c>
      <c r="B1346" s="556" t="s">
        <v>12</v>
      </c>
      <c r="C1346" s="557">
        <v>2023</v>
      </c>
      <c r="D1346" s="297" t="s">
        <v>3590</v>
      </c>
      <c r="E1346" s="469" t="s">
        <v>3591</v>
      </c>
      <c r="F1346" s="469" t="s">
        <v>3592</v>
      </c>
    </row>
    <row r="1347" spans="1:6" ht="18.75" customHeight="1">
      <c r="A1347" s="572">
        <f t="shared" ref="A1347:A1601" si="21">A1346+1</f>
        <v>89</v>
      </c>
      <c r="B1347" s="556" t="s">
        <v>12</v>
      </c>
      <c r="C1347" s="557">
        <v>2023</v>
      </c>
      <c r="D1347" s="297" t="s">
        <v>3594</v>
      </c>
      <c r="E1347" s="469" t="s">
        <v>3298</v>
      </c>
      <c r="F1347" s="469" t="s">
        <v>3595</v>
      </c>
    </row>
    <row r="1348" spans="1:6" ht="18.75" customHeight="1">
      <c r="A1348" s="572">
        <f t="shared" si="21"/>
        <v>90</v>
      </c>
      <c r="B1348" s="556" t="s">
        <v>12</v>
      </c>
      <c r="C1348" s="557">
        <v>2023</v>
      </c>
      <c r="D1348" s="297" t="s">
        <v>3598</v>
      </c>
      <c r="E1348" s="469" t="s">
        <v>3599</v>
      </c>
      <c r="F1348" s="469" t="s">
        <v>3600</v>
      </c>
    </row>
    <row r="1349" spans="1:6" ht="18.75" customHeight="1">
      <c r="A1349" s="572">
        <f t="shared" si="21"/>
        <v>91</v>
      </c>
      <c r="B1349" s="556" t="s">
        <v>12</v>
      </c>
      <c r="C1349" s="557">
        <v>2023</v>
      </c>
      <c r="D1349" s="297" t="s">
        <v>3602</v>
      </c>
      <c r="E1349" s="469" t="s">
        <v>3599</v>
      </c>
      <c r="F1349" s="469" t="s">
        <v>3603</v>
      </c>
    </row>
    <row r="1350" spans="1:6" ht="18.75" customHeight="1">
      <c r="A1350" s="572">
        <f t="shared" si="21"/>
        <v>92</v>
      </c>
      <c r="B1350" s="556" t="s">
        <v>12</v>
      </c>
      <c r="C1350" s="557">
        <v>2023</v>
      </c>
      <c r="D1350" s="297" t="s">
        <v>3605</v>
      </c>
      <c r="E1350" s="469" t="s">
        <v>3606</v>
      </c>
      <c r="F1350" s="469" t="s">
        <v>3607</v>
      </c>
    </row>
    <row r="1351" spans="1:6" ht="18.75" customHeight="1">
      <c r="A1351" s="572">
        <f t="shared" si="21"/>
        <v>93</v>
      </c>
      <c r="B1351" s="556" t="s">
        <v>12</v>
      </c>
      <c r="C1351" s="557">
        <v>2023</v>
      </c>
      <c r="D1351" s="297" t="s">
        <v>3609</v>
      </c>
      <c r="E1351" s="469" t="s">
        <v>3599</v>
      </c>
      <c r="F1351" s="469" t="s">
        <v>3610</v>
      </c>
    </row>
    <row r="1352" spans="1:6" ht="18.75" customHeight="1">
      <c r="A1352" s="572">
        <f t="shared" si="21"/>
        <v>94</v>
      </c>
      <c r="B1352" s="556" t="s">
        <v>12</v>
      </c>
      <c r="C1352" s="557">
        <v>2023</v>
      </c>
      <c r="D1352" s="297" t="s">
        <v>3612</v>
      </c>
      <c r="E1352" s="469" t="s">
        <v>3298</v>
      </c>
      <c r="F1352" s="469" t="s">
        <v>3613</v>
      </c>
    </row>
    <row r="1353" spans="1:6" ht="18.75" customHeight="1">
      <c r="A1353" s="572">
        <f t="shared" si="21"/>
        <v>95</v>
      </c>
      <c r="B1353" s="556" t="s">
        <v>12</v>
      </c>
      <c r="C1353" s="557">
        <v>2023</v>
      </c>
      <c r="D1353" s="297" t="s">
        <v>3616</v>
      </c>
      <c r="E1353" s="469" t="s">
        <v>3298</v>
      </c>
      <c r="F1353" s="469" t="s">
        <v>3613</v>
      </c>
    </row>
    <row r="1354" spans="1:6" ht="18.75" customHeight="1">
      <c r="A1354" s="572">
        <f t="shared" si="21"/>
        <v>96</v>
      </c>
      <c r="B1354" s="556" t="s">
        <v>12</v>
      </c>
      <c r="C1354" s="557">
        <v>2023</v>
      </c>
      <c r="D1354" s="297" t="s">
        <v>3619</v>
      </c>
      <c r="E1354" s="469" t="s">
        <v>3298</v>
      </c>
      <c r="F1354" s="469" t="s">
        <v>3613</v>
      </c>
    </row>
    <row r="1355" spans="1:6" ht="18.75" customHeight="1">
      <c r="A1355" s="572">
        <f t="shared" si="21"/>
        <v>97</v>
      </c>
      <c r="B1355" s="556" t="s">
        <v>12</v>
      </c>
      <c r="C1355" s="557">
        <v>2023</v>
      </c>
      <c r="D1355" s="297" t="s">
        <v>3621</v>
      </c>
      <c r="E1355" s="469" t="s">
        <v>3599</v>
      </c>
      <c r="F1355" s="469" t="s">
        <v>3600</v>
      </c>
    </row>
    <row r="1356" spans="1:6" ht="18.75" customHeight="1">
      <c r="A1356" s="572">
        <f t="shared" si="21"/>
        <v>98</v>
      </c>
      <c r="B1356" s="556" t="s">
        <v>12</v>
      </c>
      <c r="C1356" s="557">
        <v>2023</v>
      </c>
      <c r="D1356" s="297" t="s">
        <v>3623</v>
      </c>
      <c r="E1356" s="469" t="s">
        <v>3599</v>
      </c>
      <c r="F1356" s="469" t="s">
        <v>3600</v>
      </c>
    </row>
    <row r="1357" spans="1:6" ht="18.75" customHeight="1">
      <c r="A1357" s="572">
        <f t="shared" si="21"/>
        <v>99</v>
      </c>
      <c r="B1357" s="556" t="s">
        <v>12</v>
      </c>
      <c r="C1357" s="557">
        <v>2023</v>
      </c>
      <c r="D1357" s="297" t="s">
        <v>3625</v>
      </c>
      <c r="E1357" s="469" t="s">
        <v>3626</v>
      </c>
      <c r="F1357" s="469" t="s">
        <v>3627</v>
      </c>
    </row>
    <row r="1358" spans="1:6" ht="18.75" customHeight="1">
      <c r="A1358" s="572">
        <f t="shared" si="21"/>
        <v>100</v>
      </c>
      <c r="B1358" s="556" t="s">
        <v>12</v>
      </c>
      <c r="C1358" s="557">
        <v>2023</v>
      </c>
      <c r="D1358" s="297" t="s">
        <v>3629</v>
      </c>
      <c r="E1358" s="469" t="s">
        <v>3425</v>
      </c>
      <c r="F1358" s="469" t="s">
        <v>3630</v>
      </c>
    </row>
    <row r="1359" spans="1:6" ht="18.75" customHeight="1">
      <c r="A1359" s="572">
        <f t="shared" si="21"/>
        <v>101</v>
      </c>
      <c r="B1359" s="556" t="s">
        <v>12</v>
      </c>
      <c r="C1359" s="557">
        <v>2023</v>
      </c>
      <c r="D1359" s="297" t="s">
        <v>3632</v>
      </c>
      <c r="E1359" s="469" t="s">
        <v>3633</v>
      </c>
      <c r="F1359" s="469" t="s">
        <v>3634</v>
      </c>
    </row>
    <row r="1360" spans="1:6" ht="18.75" customHeight="1">
      <c r="A1360" s="572">
        <f t="shared" si="21"/>
        <v>102</v>
      </c>
      <c r="B1360" s="556" t="s">
        <v>12</v>
      </c>
      <c r="C1360" s="557">
        <v>2023</v>
      </c>
      <c r="D1360" s="297" t="s">
        <v>10577</v>
      </c>
      <c r="E1360" s="469" t="s">
        <v>9052</v>
      </c>
      <c r="F1360" s="469" t="s">
        <v>10578</v>
      </c>
    </row>
    <row r="1361" spans="1:6" ht="18.75" customHeight="1">
      <c r="A1361" s="572">
        <f t="shared" si="21"/>
        <v>103</v>
      </c>
      <c r="B1361" s="556" t="s">
        <v>12</v>
      </c>
      <c r="C1361" s="557">
        <v>2023</v>
      </c>
      <c r="D1361" s="297" t="s">
        <v>3636</v>
      </c>
      <c r="E1361" s="469" t="s">
        <v>3637</v>
      </c>
      <c r="F1361" s="469" t="s">
        <v>3638</v>
      </c>
    </row>
    <row r="1362" spans="1:6" ht="18.75" customHeight="1">
      <c r="A1362" s="572">
        <f t="shared" si="21"/>
        <v>104</v>
      </c>
      <c r="B1362" s="556" t="s">
        <v>12</v>
      </c>
      <c r="C1362" s="557">
        <v>2023</v>
      </c>
      <c r="D1362" s="297" t="s">
        <v>3640</v>
      </c>
      <c r="E1362" s="469" t="s">
        <v>3641</v>
      </c>
      <c r="F1362" s="469" t="s">
        <v>3642</v>
      </c>
    </row>
    <row r="1363" spans="1:6" ht="18.75" customHeight="1">
      <c r="A1363" s="572">
        <f t="shared" si="21"/>
        <v>105</v>
      </c>
      <c r="B1363" s="556" t="s">
        <v>12</v>
      </c>
      <c r="C1363" s="557">
        <v>2023</v>
      </c>
      <c r="D1363" s="297" t="s">
        <v>3586</v>
      </c>
      <c r="E1363" s="469" t="s">
        <v>3587</v>
      </c>
      <c r="F1363" s="469" t="s">
        <v>3644</v>
      </c>
    </row>
    <row r="1364" spans="1:6" ht="18.75" customHeight="1">
      <c r="A1364" s="572">
        <f t="shared" si="21"/>
        <v>106</v>
      </c>
      <c r="B1364" s="556" t="s">
        <v>12</v>
      </c>
      <c r="C1364" s="557">
        <v>2023</v>
      </c>
      <c r="D1364" s="297" t="s">
        <v>10579</v>
      </c>
      <c r="E1364" s="469" t="s">
        <v>3646</v>
      </c>
      <c r="F1364" s="469" t="s">
        <v>3627</v>
      </c>
    </row>
    <row r="1365" spans="1:6" ht="18.75" customHeight="1">
      <c r="A1365" s="572">
        <f t="shared" si="21"/>
        <v>107</v>
      </c>
      <c r="B1365" s="556" t="s">
        <v>12</v>
      </c>
      <c r="C1365" s="557">
        <v>2023</v>
      </c>
      <c r="D1365" s="297" t="s">
        <v>3578</v>
      </c>
      <c r="E1365" s="469" t="s">
        <v>3646</v>
      </c>
      <c r="F1365" s="469" t="s">
        <v>3647</v>
      </c>
    </row>
    <row r="1366" spans="1:6" ht="18.75" customHeight="1">
      <c r="A1366" s="572">
        <f t="shared" si="21"/>
        <v>108</v>
      </c>
      <c r="B1366" s="556" t="s">
        <v>12</v>
      </c>
      <c r="C1366" s="557">
        <v>2023</v>
      </c>
      <c r="D1366" s="297" t="s">
        <v>3649</v>
      </c>
      <c r="E1366" s="469" t="s">
        <v>3650</v>
      </c>
      <c r="F1366" s="469" t="s">
        <v>3651</v>
      </c>
    </row>
    <row r="1367" spans="1:6" ht="18.75" customHeight="1">
      <c r="A1367" s="572">
        <f t="shared" si="21"/>
        <v>109</v>
      </c>
      <c r="B1367" s="556" t="s">
        <v>12</v>
      </c>
      <c r="C1367" s="557">
        <v>2023</v>
      </c>
      <c r="D1367" s="297" t="s">
        <v>3653</v>
      </c>
      <c r="E1367" s="469" t="s">
        <v>3654</v>
      </c>
      <c r="F1367" s="469" t="s">
        <v>3600</v>
      </c>
    </row>
    <row r="1368" spans="1:6" ht="18.75" customHeight="1">
      <c r="A1368" s="572">
        <f t="shared" si="21"/>
        <v>110</v>
      </c>
      <c r="B1368" s="556" t="s">
        <v>12</v>
      </c>
      <c r="C1368" s="557">
        <v>2023</v>
      </c>
      <c r="D1368" s="297" t="s">
        <v>3657</v>
      </c>
      <c r="E1368" s="469" t="s">
        <v>3641</v>
      </c>
      <c r="F1368" s="469" t="s">
        <v>3658</v>
      </c>
    </row>
    <row r="1369" spans="1:6" ht="18.75" customHeight="1">
      <c r="A1369" s="572">
        <f t="shared" si="21"/>
        <v>111</v>
      </c>
      <c r="B1369" s="556" t="s">
        <v>12</v>
      </c>
      <c r="C1369" s="557">
        <v>2023</v>
      </c>
      <c r="D1369" s="297" t="s">
        <v>10580</v>
      </c>
      <c r="E1369" s="469" t="s">
        <v>10581</v>
      </c>
      <c r="F1369" s="469" t="s">
        <v>10582</v>
      </c>
    </row>
    <row r="1370" spans="1:6" ht="18.75" customHeight="1">
      <c r="A1370" s="572">
        <f t="shared" si="21"/>
        <v>112</v>
      </c>
      <c r="B1370" s="556" t="s">
        <v>12</v>
      </c>
      <c r="C1370" s="557">
        <v>2023</v>
      </c>
      <c r="D1370" s="297" t="s">
        <v>3660</v>
      </c>
      <c r="E1370" s="469" t="s">
        <v>3661</v>
      </c>
      <c r="F1370" s="469" t="s">
        <v>3662</v>
      </c>
    </row>
    <row r="1371" spans="1:6" ht="18.75" customHeight="1">
      <c r="A1371" s="572">
        <f t="shared" si="21"/>
        <v>113</v>
      </c>
      <c r="B1371" s="556" t="s">
        <v>12</v>
      </c>
      <c r="C1371" s="557">
        <v>2023</v>
      </c>
      <c r="D1371" s="297" t="s">
        <v>6033</v>
      </c>
      <c r="E1371" s="469" t="s">
        <v>10583</v>
      </c>
      <c r="F1371" s="469" t="s">
        <v>3634</v>
      </c>
    </row>
    <row r="1372" spans="1:6" ht="18.75" customHeight="1">
      <c r="A1372" s="572">
        <f t="shared" si="21"/>
        <v>114</v>
      </c>
      <c r="B1372" s="556" t="s">
        <v>12</v>
      </c>
      <c r="C1372" s="557">
        <v>2023</v>
      </c>
      <c r="D1372" s="297" t="s">
        <v>3664</v>
      </c>
      <c r="E1372" s="469" t="s">
        <v>3665</v>
      </c>
      <c r="F1372" s="469" t="s">
        <v>3666</v>
      </c>
    </row>
    <row r="1373" spans="1:6" ht="18.75" customHeight="1">
      <c r="A1373" s="572">
        <f t="shared" si="21"/>
        <v>115</v>
      </c>
      <c r="B1373" s="556" t="s">
        <v>12</v>
      </c>
      <c r="C1373" s="557">
        <v>2023</v>
      </c>
      <c r="D1373" s="297" t="s">
        <v>3668</v>
      </c>
      <c r="E1373" s="469" t="s">
        <v>3669</v>
      </c>
      <c r="F1373" s="469" t="s">
        <v>3670</v>
      </c>
    </row>
    <row r="1374" spans="1:6" ht="18.75" customHeight="1">
      <c r="A1374" s="572">
        <f t="shared" si="21"/>
        <v>116</v>
      </c>
      <c r="B1374" s="556" t="s">
        <v>12</v>
      </c>
      <c r="C1374" s="557">
        <v>2023</v>
      </c>
      <c r="D1374" s="297" t="s">
        <v>10584</v>
      </c>
      <c r="E1374" s="469" t="s">
        <v>10585</v>
      </c>
      <c r="F1374" s="469" t="s">
        <v>10586</v>
      </c>
    </row>
    <row r="1375" spans="1:6" ht="18.75" customHeight="1">
      <c r="A1375" s="572">
        <f t="shared" si="21"/>
        <v>117</v>
      </c>
      <c r="B1375" s="556" t="s">
        <v>12</v>
      </c>
      <c r="C1375" s="557">
        <v>2023</v>
      </c>
      <c r="D1375" s="297" t="s">
        <v>10584</v>
      </c>
      <c r="E1375" s="469" t="s">
        <v>10587</v>
      </c>
      <c r="F1375" s="469" t="s">
        <v>10588</v>
      </c>
    </row>
    <row r="1376" spans="1:6" ht="24.75" customHeight="1">
      <c r="A1376" s="572">
        <f t="shared" si="21"/>
        <v>118</v>
      </c>
      <c r="B1376" s="556" t="s">
        <v>12</v>
      </c>
      <c r="C1376" s="557">
        <v>2023</v>
      </c>
      <c r="D1376" s="297" t="s">
        <v>10584</v>
      </c>
      <c r="E1376" s="469" t="s">
        <v>10589</v>
      </c>
      <c r="F1376" s="469" t="s">
        <v>10590</v>
      </c>
    </row>
    <row r="1377" spans="1:6" ht="18.75" customHeight="1">
      <c r="A1377" s="572">
        <f t="shared" si="21"/>
        <v>119</v>
      </c>
      <c r="B1377" s="556" t="s">
        <v>12</v>
      </c>
      <c r="C1377" s="557">
        <v>2023</v>
      </c>
      <c r="D1377" s="297" t="s">
        <v>3672</v>
      </c>
      <c r="E1377" s="469" t="s">
        <v>3673</v>
      </c>
      <c r="F1377" s="469" t="s">
        <v>3674</v>
      </c>
    </row>
    <row r="1378" spans="1:6" ht="18.75" customHeight="1">
      <c r="A1378" s="572">
        <f t="shared" si="21"/>
        <v>120</v>
      </c>
      <c r="B1378" s="556" t="s">
        <v>12</v>
      </c>
      <c r="C1378" s="557">
        <v>2023</v>
      </c>
      <c r="D1378" s="297" t="s">
        <v>3677</v>
      </c>
      <c r="E1378" s="469" t="s">
        <v>3678</v>
      </c>
      <c r="F1378" s="469" t="s">
        <v>3353</v>
      </c>
    </row>
    <row r="1379" spans="1:6" ht="18.75" customHeight="1">
      <c r="A1379" s="572">
        <f t="shared" si="21"/>
        <v>121</v>
      </c>
      <c r="B1379" s="556" t="s">
        <v>12</v>
      </c>
      <c r="C1379" s="557">
        <v>2023</v>
      </c>
      <c r="D1379" s="297" t="s">
        <v>3681</v>
      </c>
      <c r="E1379" s="469" t="s">
        <v>1745</v>
      </c>
      <c r="F1379" s="469" t="s">
        <v>3682</v>
      </c>
    </row>
    <row r="1380" spans="1:6" ht="18.75" customHeight="1">
      <c r="A1380" s="572">
        <f t="shared" si="21"/>
        <v>122</v>
      </c>
      <c r="B1380" s="556" t="s">
        <v>12</v>
      </c>
      <c r="C1380" s="557">
        <v>2023</v>
      </c>
      <c r="D1380" s="297" t="s">
        <v>3684</v>
      </c>
      <c r="E1380" s="469" t="s">
        <v>3685</v>
      </c>
      <c r="F1380" s="469" t="s">
        <v>3542</v>
      </c>
    </row>
    <row r="1381" spans="1:6" ht="18.75" customHeight="1">
      <c r="A1381" s="572">
        <f t="shared" si="21"/>
        <v>123</v>
      </c>
      <c r="B1381" s="556" t="s">
        <v>12</v>
      </c>
      <c r="C1381" s="557">
        <v>2023</v>
      </c>
      <c r="D1381" s="297" t="s">
        <v>3687</v>
      </c>
      <c r="E1381" s="469" t="s">
        <v>3688</v>
      </c>
      <c r="F1381" s="469" t="s">
        <v>3689</v>
      </c>
    </row>
    <row r="1382" spans="1:6" ht="18.75" customHeight="1">
      <c r="A1382" s="572">
        <f t="shared" si="21"/>
        <v>124</v>
      </c>
      <c r="B1382" s="556" t="s">
        <v>12</v>
      </c>
      <c r="C1382" s="557">
        <v>2023</v>
      </c>
      <c r="D1382" s="297" t="s">
        <v>3692</v>
      </c>
      <c r="E1382" s="469" t="s">
        <v>3693</v>
      </c>
      <c r="F1382" s="469" t="s">
        <v>3689</v>
      </c>
    </row>
    <row r="1383" spans="1:6" ht="18.75" customHeight="1">
      <c r="A1383" s="572">
        <f t="shared" si="21"/>
        <v>125</v>
      </c>
      <c r="B1383" s="556" t="s">
        <v>12</v>
      </c>
      <c r="C1383" s="557">
        <v>2023</v>
      </c>
      <c r="D1383" s="297" t="s">
        <v>3590</v>
      </c>
      <c r="E1383" s="469" t="s">
        <v>3695</v>
      </c>
      <c r="F1383" s="469" t="s">
        <v>3592</v>
      </c>
    </row>
    <row r="1384" spans="1:6" ht="18.75" customHeight="1">
      <c r="A1384" s="572">
        <f t="shared" si="21"/>
        <v>126</v>
      </c>
      <c r="B1384" s="556" t="s">
        <v>12</v>
      </c>
      <c r="C1384" s="557">
        <v>2023</v>
      </c>
      <c r="D1384" s="297" t="s">
        <v>3697</v>
      </c>
      <c r="E1384" s="469" t="s">
        <v>3641</v>
      </c>
      <c r="F1384" s="469" t="s">
        <v>3682</v>
      </c>
    </row>
    <row r="1385" spans="1:6" ht="18.75" customHeight="1">
      <c r="A1385" s="572">
        <f t="shared" si="21"/>
        <v>127</v>
      </c>
      <c r="B1385" s="556" t="s">
        <v>12</v>
      </c>
      <c r="C1385" s="557">
        <v>2023</v>
      </c>
      <c r="D1385" s="297" t="s">
        <v>3699</v>
      </c>
      <c r="E1385" s="469" t="s">
        <v>3641</v>
      </c>
      <c r="F1385" s="469" t="s">
        <v>3700</v>
      </c>
    </row>
    <row r="1386" spans="1:6" ht="18.75" customHeight="1">
      <c r="A1386" s="572">
        <f t="shared" si="21"/>
        <v>128</v>
      </c>
      <c r="B1386" s="556" t="s">
        <v>12</v>
      </c>
      <c r="C1386" s="557">
        <v>2023</v>
      </c>
      <c r="D1386" s="297" t="s">
        <v>3702</v>
      </c>
      <c r="E1386" s="469" t="s">
        <v>3703</v>
      </c>
      <c r="F1386" s="469" t="s">
        <v>3704</v>
      </c>
    </row>
    <row r="1387" spans="1:6" ht="45.75" customHeight="1">
      <c r="A1387" s="572">
        <f t="shared" si="21"/>
        <v>129</v>
      </c>
      <c r="B1387" s="556" t="s">
        <v>12</v>
      </c>
      <c r="C1387" s="557">
        <v>2023</v>
      </c>
      <c r="D1387" s="557" t="s">
        <v>3723</v>
      </c>
      <c r="E1387" s="469" t="s">
        <v>3724</v>
      </c>
      <c r="F1387" s="431" t="s">
        <v>3725</v>
      </c>
    </row>
    <row r="1388" spans="1:6" ht="63.75" customHeight="1">
      <c r="A1388" s="572">
        <f t="shared" si="21"/>
        <v>130</v>
      </c>
      <c r="B1388" s="556" t="s">
        <v>12</v>
      </c>
      <c r="C1388" s="557">
        <v>2023</v>
      </c>
      <c r="D1388" s="557" t="s">
        <v>3723</v>
      </c>
      <c r="E1388" s="359" t="s">
        <v>3727</v>
      </c>
      <c r="F1388" s="359" t="s">
        <v>3728</v>
      </c>
    </row>
    <row r="1389" spans="1:6" ht="87" customHeight="1">
      <c r="A1389" s="572">
        <f t="shared" si="21"/>
        <v>131</v>
      </c>
      <c r="B1389" s="556" t="s">
        <v>12</v>
      </c>
      <c r="C1389" s="557">
        <v>2023</v>
      </c>
      <c r="D1389" s="557" t="s">
        <v>3723</v>
      </c>
      <c r="E1389" s="359" t="s">
        <v>3730</v>
      </c>
      <c r="F1389" s="359" t="s">
        <v>3731</v>
      </c>
    </row>
    <row r="1390" spans="1:6" ht="28.5" customHeight="1">
      <c r="A1390" s="572">
        <f t="shared" si="21"/>
        <v>132</v>
      </c>
      <c r="B1390" s="556" t="s">
        <v>12</v>
      </c>
      <c r="C1390" s="557">
        <v>2023</v>
      </c>
      <c r="D1390" s="557" t="s">
        <v>3723</v>
      </c>
      <c r="E1390" s="359" t="s">
        <v>3733</v>
      </c>
      <c r="F1390" s="359" t="s">
        <v>3734</v>
      </c>
    </row>
    <row r="1391" spans="1:6" ht="33.75" customHeight="1">
      <c r="A1391" s="572">
        <f t="shared" si="21"/>
        <v>133</v>
      </c>
      <c r="B1391" s="556" t="s">
        <v>12</v>
      </c>
      <c r="C1391" s="557">
        <v>2023</v>
      </c>
      <c r="D1391" s="557" t="s">
        <v>3723</v>
      </c>
      <c r="E1391" s="658" t="s">
        <v>3736</v>
      </c>
      <c r="F1391" s="658" t="s">
        <v>3737</v>
      </c>
    </row>
    <row r="1392" spans="1:6" ht="34.5" customHeight="1">
      <c r="A1392" s="572">
        <f t="shared" si="21"/>
        <v>134</v>
      </c>
      <c r="B1392" s="556" t="s">
        <v>12</v>
      </c>
      <c r="C1392" s="557">
        <v>2023</v>
      </c>
      <c r="D1392" s="557" t="s">
        <v>3723</v>
      </c>
      <c r="E1392" s="658" t="s">
        <v>3739</v>
      </c>
      <c r="F1392" s="658" t="s">
        <v>3740</v>
      </c>
    </row>
    <row r="1393" spans="1:6" ht="26.25" customHeight="1">
      <c r="A1393" s="572">
        <f t="shared" si="21"/>
        <v>135</v>
      </c>
      <c r="B1393" s="556" t="s">
        <v>12</v>
      </c>
      <c r="C1393" s="557">
        <v>2023</v>
      </c>
      <c r="D1393" s="557" t="s">
        <v>3723</v>
      </c>
      <c r="E1393" s="658" t="s">
        <v>3742</v>
      </c>
      <c r="F1393" s="658" t="s">
        <v>3743</v>
      </c>
    </row>
    <row r="1394" spans="1:6" ht="24" customHeight="1">
      <c r="A1394" s="572">
        <f t="shared" si="21"/>
        <v>136</v>
      </c>
      <c r="B1394" s="556" t="s">
        <v>12</v>
      </c>
      <c r="C1394" s="557">
        <v>2023</v>
      </c>
      <c r="D1394" s="557" t="s">
        <v>3723</v>
      </c>
      <c r="E1394" s="658" t="s">
        <v>3745</v>
      </c>
      <c r="F1394" s="658" t="s">
        <v>3746</v>
      </c>
    </row>
    <row r="1395" spans="1:6" ht="33" customHeight="1">
      <c r="A1395" s="572">
        <f t="shared" si="21"/>
        <v>137</v>
      </c>
      <c r="B1395" s="556" t="s">
        <v>12</v>
      </c>
      <c r="C1395" s="557">
        <v>2023</v>
      </c>
      <c r="D1395" s="557" t="s">
        <v>3723</v>
      </c>
      <c r="E1395" s="658" t="s">
        <v>3757</v>
      </c>
      <c r="F1395" s="658" t="s">
        <v>3740</v>
      </c>
    </row>
    <row r="1396" spans="1:6" ht="18.75" customHeight="1">
      <c r="A1396" s="572">
        <f t="shared" si="21"/>
        <v>138</v>
      </c>
      <c r="B1396" s="556" t="s">
        <v>12</v>
      </c>
      <c r="C1396" s="557">
        <v>2023</v>
      </c>
      <c r="D1396" s="557" t="s">
        <v>3723</v>
      </c>
      <c r="E1396" s="658" t="s">
        <v>10591</v>
      </c>
      <c r="F1396" s="658" t="s">
        <v>10592</v>
      </c>
    </row>
    <row r="1397" spans="1:6" ht="18.75" customHeight="1">
      <c r="A1397" s="572">
        <f t="shared" si="21"/>
        <v>139</v>
      </c>
      <c r="B1397" s="556" t="s">
        <v>12</v>
      </c>
      <c r="C1397" s="557">
        <v>2023</v>
      </c>
      <c r="D1397" s="557" t="s">
        <v>3723</v>
      </c>
      <c r="E1397" s="658" t="s">
        <v>10593</v>
      </c>
      <c r="F1397" s="658" t="s">
        <v>3537</v>
      </c>
    </row>
    <row r="1398" spans="1:6" ht="18.75" customHeight="1">
      <c r="A1398" s="572">
        <f t="shared" si="21"/>
        <v>140</v>
      </c>
      <c r="B1398" s="556" t="s">
        <v>12</v>
      </c>
      <c r="C1398" s="557">
        <v>2023</v>
      </c>
      <c r="D1398" s="557" t="s">
        <v>3723</v>
      </c>
      <c r="E1398" s="658" t="s">
        <v>10594</v>
      </c>
      <c r="F1398" s="658" t="s">
        <v>10595</v>
      </c>
    </row>
    <row r="1399" spans="1:6" ht="18.75" customHeight="1">
      <c r="A1399" s="572">
        <f t="shared" si="21"/>
        <v>141</v>
      </c>
      <c r="B1399" s="556" t="s">
        <v>12</v>
      </c>
      <c r="C1399" s="557">
        <v>2023</v>
      </c>
      <c r="D1399" s="557" t="s">
        <v>3723</v>
      </c>
      <c r="E1399" s="658" t="s">
        <v>10596</v>
      </c>
      <c r="F1399" s="658" t="s">
        <v>10597</v>
      </c>
    </row>
    <row r="1400" spans="1:6" ht="18.75" customHeight="1">
      <c r="A1400" s="572">
        <f t="shared" si="21"/>
        <v>142</v>
      </c>
      <c r="B1400" s="556" t="s">
        <v>12</v>
      </c>
      <c r="C1400" s="557">
        <v>2023</v>
      </c>
      <c r="D1400" s="557" t="s">
        <v>3723</v>
      </c>
      <c r="E1400" s="658" t="s">
        <v>10598</v>
      </c>
      <c r="F1400" s="658" t="s">
        <v>10599</v>
      </c>
    </row>
    <row r="1401" spans="1:6" ht="26.25" customHeight="1">
      <c r="A1401" s="572">
        <f t="shared" si="21"/>
        <v>143</v>
      </c>
      <c r="B1401" s="556" t="s">
        <v>12</v>
      </c>
      <c r="C1401" s="557">
        <v>2023</v>
      </c>
      <c r="D1401" s="557" t="s">
        <v>3723</v>
      </c>
      <c r="E1401" s="658" t="s">
        <v>10600</v>
      </c>
      <c r="F1401" s="658" t="s">
        <v>10601</v>
      </c>
    </row>
    <row r="1402" spans="1:6" ht="18.75" customHeight="1">
      <c r="A1402" s="572">
        <f t="shared" si="21"/>
        <v>144</v>
      </c>
      <c r="B1402" s="556" t="s">
        <v>12</v>
      </c>
      <c r="C1402" s="557">
        <v>2023</v>
      </c>
      <c r="D1402" s="557" t="s">
        <v>3723</v>
      </c>
      <c r="E1402" s="359" t="s">
        <v>10602</v>
      </c>
      <c r="F1402" s="359" t="s">
        <v>10603</v>
      </c>
    </row>
    <row r="1403" spans="1:6" ht="18.75" customHeight="1">
      <c r="A1403" s="572">
        <f t="shared" si="21"/>
        <v>145</v>
      </c>
      <c r="B1403" s="556" t="s">
        <v>12</v>
      </c>
      <c r="C1403" s="557">
        <v>2023</v>
      </c>
      <c r="D1403" s="557" t="s">
        <v>3723</v>
      </c>
      <c r="E1403" s="359" t="s">
        <v>10604</v>
      </c>
      <c r="F1403" s="359" t="s">
        <v>10605</v>
      </c>
    </row>
    <row r="1404" spans="1:6" ht="18.75" customHeight="1">
      <c r="A1404" s="572">
        <f t="shared" si="21"/>
        <v>146</v>
      </c>
      <c r="B1404" s="556" t="s">
        <v>12</v>
      </c>
      <c r="C1404" s="557">
        <v>2023</v>
      </c>
      <c r="D1404" s="557" t="s">
        <v>3723</v>
      </c>
      <c r="E1404" s="359" t="s">
        <v>3759</v>
      </c>
      <c r="F1404" s="359" t="s">
        <v>3760</v>
      </c>
    </row>
    <row r="1405" spans="1:6" ht="18.75" customHeight="1">
      <c r="A1405" s="572">
        <f t="shared" si="21"/>
        <v>147</v>
      </c>
      <c r="B1405" s="556" t="s">
        <v>12</v>
      </c>
      <c r="C1405" s="557">
        <v>2023</v>
      </c>
      <c r="D1405" s="557" t="s">
        <v>3723</v>
      </c>
      <c r="E1405" s="359" t="s">
        <v>3762</v>
      </c>
      <c r="F1405" s="359" t="s">
        <v>3763</v>
      </c>
    </row>
    <row r="1406" spans="1:6" ht="18.75" customHeight="1">
      <c r="A1406" s="572">
        <f t="shared" si="21"/>
        <v>148</v>
      </c>
      <c r="B1406" s="556" t="s">
        <v>12</v>
      </c>
      <c r="C1406" s="557">
        <v>2023</v>
      </c>
      <c r="D1406" s="557" t="s">
        <v>3723</v>
      </c>
      <c r="E1406" s="359" t="s">
        <v>3765</v>
      </c>
      <c r="F1406" s="359" t="s">
        <v>3717</v>
      </c>
    </row>
    <row r="1407" spans="1:6" ht="18.75" customHeight="1">
      <c r="A1407" s="572">
        <f t="shared" si="21"/>
        <v>149</v>
      </c>
      <c r="B1407" s="556" t="s">
        <v>12</v>
      </c>
      <c r="C1407" s="557">
        <v>2023</v>
      </c>
      <c r="D1407" s="557" t="s">
        <v>3723</v>
      </c>
      <c r="E1407" s="359" t="s">
        <v>3767</v>
      </c>
      <c r="F1407" s="359" t="s">
        <v>3768</v>
      </c>
    </row>
    <row r="1408" spans="1:6" ht="18.75" customHeight="1">
      <c r="A1408" s="572">
        <f t="shared" si="21"/>
        <v>150</v>
      </c>
      <c r="B1408" s="556" t="s">
        <v>12</v>
      </c>
      <c r="C1408" s="557">
        <v>2023</v>
      </c>
      <c r="D1408" s="557" t="s">
        <v>3723</v>
      </c>
      <c r="E1408" s="359" t="s">
        <v>3770</v>
      </c>
      <c r="F1408" s="359" t="s">
        <v>3771</v>
      </c>
    </row>
    <row r="1409" spans="1:6" ht="18.75" customHeight="1">
      <c r="A1409" s="572">
        <f t="shared" si="21"/>
        <v>151</v>
      </c>
      <c r="B1409" s="556" t="s">
        <v>12</v>
      </c>
      <c r="C1409" s="557">
        <v>2023</v>
      </c>
      <c r="D1409" s="557" t="s">
        <v>3723</v>
      </c>
      <c r="E1409" s="359" t="s">
        <v>3773</v>
      </c>
      <c r="F1409" s="359" t="s">
        <v>3760</v>
      </c>
    </row>
    <row r="1410" spans="1:6" ht="24" customHeight="1">
      <c r="A1410" s="572">
        <f t="shared" si="21"/>
        <v>152</v>
      </c>
      <c r="B1410" s="556" t="s">
        <v>12</v>
      </c>
      <c r="C1410" s="557">
        <v>2023</v>
      </c>
      <c r="D1410" s="557" t="s">
        <v>3723</v>
      </c>
      <c r="E1410" s="359" t="s">
        <v>3775</v>
      </c>
      <c r="F1410" s="359" t="s">
        <v>3776</v>
      </c>
    </row>
    <row r="1411" spans="1:6" ht="27.75" customHeight="1">
      <c r="A1411" s="572">
        <f t="shared" si="21"/>
        <v>153</v>
      </c>
      <c r="B1411" s="556" t="s">
        <v>12</v>
      </c>
      <c r="C1411" s="557">
        <v>2023</v>
      </c>
      <c r="D1411" s="557" t="s">
        <v>10606</v>
      </c>
      <c r="E1411" s="359" t="s">
        <v>10607</v>
      </c>
      <c r="F1411" s="359" t="s">
        <v>10608</v>
      </c>
    </row>
    <row r="1412" spans="1:6" ht="24.75" customHeight="1">
      <c r="A1412" s="572">
        <f t="shared" si="21"/>
        <v>154</v>
      </c>
      <c r="B1412" s="556" t="s">
        <v>12</v>
      </c>
      <c r="C1412" s="557">
        <v>2023</v>
      </c>
      <c r="D1412" s="557" t="s">
        <v>10606</v>
      </c>
      <c r="E1412" s="359" t="s">
        <v>10609</v>
      </c>
      <c r="F1412" s="359" t="s">
        <v>10610</v>
      </c>
    </row>
    <row r="1413" spans="1:6" ht="23.25" customHeight="1">
      <c r="A1413" s="572">
        <f t="shared" si="21"/>
        <v>155</v>
      </c>
      <c r="B1413" s="556" t="s">
        <v>12</v>
      </c>
      <c r="C1413" s="557">
        <v>2023</v>
      </c>
      <c r="D1413" s="557" t="s">
        <v>10606</v>
      </c>
      <c r="E1413" s="359" t="s">
        <v>10611</v>
      </c>
      <c r="F1413" s="359" t="s">
        <v>10612</v>
      </c>
    </row>
    <row r="1414" spans="1:6" ht="24" customHeight="1">
      <c r="A1414" s="572">
        <f t="shared" si="21"/>
        <v>156</v>
      </c>
      <c r="B1414" s="556" t="s">
        <v>12</v>
      </c>
      <c r="C1414" s="557">
        <v>2023</v>
      </c>
      <c r="D1414" s="557" t="s">
        <v>10606</v>
      </c>
      <c r="E1414" s="359" t="s">
        <v>10613</v>
      </c>
      <c r="F1414" s="359" t="s">
        <v>10614</v>
      </c>
    </row>
    <row r="1415" spans="1:6" ht="20.25" customHeight="1">
      <c r="A1415" s="572">
        <f t="shared" si="21"/>
        <v>157</v>
      </c>
      <c r="B1415" s="556" t="s">
        <v>12</v>
      </c>
      <c r="C1415" s="557">
        <v>2023</v>
      </c>
      <c r="D1415" s="557" t="s">
        <v>10606</v>
      </c>
      <c r="E1415" s="359" t="s">
        <v>10615</v>
      </c>
      <c r="F1415" s="359" t="s">
        <v>10616</v>
      </c>
    </row>
    <row r="1416" spans="1:6" ht="21.75" customHeight="1">
      <c r="A1416" s="572">
        <f t="shared" si="21"/>
        <v>158</v>
      </c>
      <c r="B1416" s="556" t="s">
        <v>12</v>
      </c>
      <c r="C1416" s="557">
        <v>2023</v>
      </c>
      <c r="D1416" s="557" t="s">
        <v>10606</v>
      </c>
      <c r="E1416" s="359" t="s">
        <v>10617</v>
      </c>
      <c r="F1416" s="359" t="s">
        <v>10618</v>
      </c>
    </row>
    <row r="1417" spans="1:6" ht="22.5" customHeight="1">
      <c r="A1417" s="572">
        <f t="shared" si="21"/>
        <v>159</v>
      </c>
      <c r="B1417" s="556" t="s">
        <v>12</v>
      </c>
      <c r="C1417" s="557">
        <v>2023</v>
      </c>
      <c r="D1417" s="557" t="s">
        <v>10606</v>
      </c>
      <c r="E1417" s="359" t="s">
        <v>10619</v>
      </c>
      <c r="F1417" s="359" t="s">
        <v>10616</v>
      </c>
    </row>
    <row r="1418" spans="1:6" ht="24.75" customHeight="1">
      <c r="A1418" s="572">
        <f t="shared" si="21"/>
        <v>160</v>
      </c>
      <c r="B1418" s="556" t="s">
        <v>12</v>
      </c>
      <c r="C1418" s="557">
        <v>2023</v>
      </c>
      <c r="D1418" s="557" t="s">
        <v>10606</v>
      </c>
      <c r="E1418" s="359" t="s">
        <v>10620</v>
      </c>
      <c r="F1418" s="359" t="s">
        <v>10621</v>
      </c>
    </row>
    <row r="1419" spans="1:6" ht="29.25" customHeight="1">
      <c r="A1419" s="572">
        <f t="shared" si="21"/>
        <v>161</v>
      </c>
      <c r="B1419" s="556" t="s">
        <v>12</v>
      </c>
      <c r="C1419" s="557">
        <v>2023</v>
      </c>
      <c r="D1419" s="557" t="s">
        <v>10606</v>
      </c>
      <c r="E1419" s="359" t="s">
        <v>10622</v>
      </c>
      <c r="F1419" s="359" t="s">
        <v>10623</v>
      </c>
    </row>
    <row r="1420" spans="1:6" ht="26.25" customHeight="1">
      <c r="A1420" s="572">
        <f t="shared" si="21"/>
        <v>162</v>
      </c>
      <c r="B1420" s="556" t="s">
        <v>12</v>
      </c>
      <c r="C1420" s="557">
        <v>2023</v>
      </c>
      <c r="D1420" s="557" t="s">
        <v>10606</v>
      </c>
      <c r="E1420" s="359" t="s">
        <v>10624</v>
      </c>
      <c r="F1420" s="359" t="s">
        <v>10625</v>
      </c>
    </row>
    <row r="1421" spans="1:6" ht="23.25" customHeight="1">
      <c r="A1421" s="572">
        <f t="shared" si="21"/>
        <v>163</v>
      </c>
      <c r="B1421" s="556" t="s">
        <v>12</v>
      </c>
      <c r="C1421" s="557">
        <v>2023</v>
      </c>
      <c r="D1421" s="557" t="s">
        <v>10606</v>
      </c>
      <c r="E1421" s="359" t="s">
        <v>10607</v>
      </c>
      <c r="F1421" s="359" t="s">
        <v>10626</v>
      </c>
    </row>
    <row r="1422" spans="1:6" ht="24.75" customHeight="1">
      <c r="A1422" s="572">
        <f t="shared" si="21"/>
        <v>164</v>
      </c>
      <c r="B1422" s="556" t="s">
        <v>12</v>
      </c>
      <c r="C1422" s="557">
        <v>2023</v>
      </c>
      <c r="D1422" s="557" t="s">
        <v>10606</v>
      </c>
      <c r="E1422" s="359" t="s">
        <v>10627</v>
      </c>
      <c r="F1422" s="359" t="s">
        <v>10628</v>
      </c>
    </row>
    <row r="1423" spans="1:6" ht="24.75" customHeight="1">
      <c r="A1423" s="572">
        <f t="shared" si="21"/>
        <v>165</v>
      </c>
      <c r="B1423" s="556" t="s">
        <v>12</v>
      </c>
      <c r="C1423" s="557">
        <v>2023</v>
      </c>
      <c r="D1423" s="557" t="s">
        <v>10606</v>
      </c>
      <c r="E1423" s="359" t="s">
        <v>10629</v>
      </c>
      <c r="F1423" s="359" t="s">
        <v>10630</v>
      </c>
    </row>
    <row r="1424" spans="1:6" ht="18.75" customHeight="1">
      <c r="A1424" s="572">
        <f t="shared" si="21"/>
        <v>166</v>
      </c>
      <c r="B1424" s="556" t="s">
        <v>12</v>
      </c>
      <c r="C1424" s="557">
        <v>2023</v>
      </c>
      <c r="D1424" s="557" t="s">
        <v>3778</v>
      </c>
      <c r="E1424" s="359" t="s">
        <v>3779</v>
      </c>
      <c r="F1424" s="359" t="s">
        <v>3780</v>
      </c>
    </row>
    <row r="1425" spans="1:6" ht="18.75" customHeight="1">
      <c r="A1425" s="572">
        <f t="shared" si="21"/>
        <v>167</v>
      </c>
      <c r="B1425" s="556" t="s">
        <v>12</v>
      </c>
      <c r="C1425" s="557">
        <v>2023</v>
      </c>
      <c r="D1425" s="557" t="s">
        <v>3778</v>
      </c>
      <c r="E1425" s="359" t="s">
        <v>3783</v>
      </c>
      <c r="F1425" s="359" t="s">
        <v>3780</v>
      </c>
    </row>
    <row r="1426" spans="1:6" ht="18.75" customHeight="1">
      <c r="A1426" s="572">
        <f t="shared" si="21"/>
        <v>168</v>
      </c>
      <c r="B1426" s="556" t="s">
        <v>12</v>
      </c>
      <c r="C1426" s="557">
        <v>2023</v>
      </c>
      <c r="D1426" s="557" t="s">
        <v>3778</v>
      </c>
      <c r="E1426" s="359" t="s">
        <v>3785</v>
      </c>
      <c r="F1426" s="359" t="s">
        <v>3786</v>
      </c>
    </row>
    <row r="1427" spans="1:6" ht="18.75" customHeight="1">
      <c r="A1427" s="572">
        <f t="shared" si="21"/>
        <v>169</v>
      </c>
      <c r="B1427" s="556" t="s">
        <v>12</v>
      </c>
      <c r="C1427" s="557">
        <v>2023</v>
      </c>
      <c r="D1427" s="557" t="s">
        <v>3778</v>
      </c>
      <c r="E1427" s="359" t="s">
        <v>3788</v>
      </c>
      <c r="F1427" s="359" t="s">
        <v>3789</v>
      </c>
    </row>
    <row r="1428" spans="1:6" ht="18.75" customHeight="1">
      <c r="A1428" s="572">
        <f t="shared" si="21"/>
        <v>170</v>
      </c>
      <c r="B1428" s="556" t="s">
        <v>12</v>
      </c>
      <c r="C1428" s="557">
        <v>2023</v>
      </c>
      <c r="D1428" s="557" t="s">
        <v>3778</v>
      </c>
      <c r="E1428" s="359" t="s">
        <v>3791</v>
      </c>
      <c r="F1428" s="359" t="s">
        <v>3792</v>
      </c>
    </row>
    <row r="1429" spans="1:6" ht="18.75" customHeight="1">
      <c r="A1429" s="572">
        <f t="shared" si="21"/>
        <v>171</v>
      </c>
      <c r="B1429" s="556" t="s">
        <v>12</v>
      </c>
      <c r="C1429" s="557">
        <v>2023</v>
      </c>
      <c r="D1429" s="557" t="s">
        <v>3778</v>
      </c>
      <c r="E1429" s="359" t="s">
        <v>3794</v>
      </c>
      <c r="F1429" s="359" t="s">
        <v>3795</v>
      </c>
    </row>
    <row r="1430" spans="1:6" ht="18.75" customHeight="1">
      <c r="A1430" s="572">
        <f t="shared" si="21"/>
        <v>172</v>
      </c>
      <c r="B1430" s="556" t="s">
        <v>12</v>
      </c>
      <c r="C1430" s="557">
        <v>2023</v>
      </c>
      <c r="D1430" s="557" t="s">
        <v>3778</v>
      </c>
      <c r="E1430" s="359" t="s">
        <v>3797</v>
      </c>
      <c r="F1430" s="359" t="s">
        <v>3798</v>
      </c>
    </row>
    <row r="1431" spans="1:6" ht="18.75" customHeight="1">
      <c r="A1431" s="572">
        <f t="shared" si="21"/>
        <v>173</v>
      </c>
      <c r="B1431" s="556" t="s">
        <v>12</v>
      </c>
      <c r="C1431" s="557">
        <v>2023</v>
      </c>
      <c r="D1431" s="557" t="s">
        <v>3778</v>
      </c>
      <c r="E1431" s="359" t="s">
        <v>3800</v>
      </c>
      <c r="F1431" s="359" t="s">
        <v>3801</v>
      </c>
    </row>
    <row r="1432" spans="1:6" ht="18.75" customHeight="1">
      <c r="A1432" s="572">
        <f t="shared" si="21"/>
        <v>174</v>
      </c>
      <c r="B1432" s="556" t="s">
        <v>12</v>
      </c>
      <c r="C1432" s="557">
        <v>2023</v>
      </c>
      <c r="D1432" s="557" t="s">
        <v>3778</v>
      </c>
      <c r="E1432" s="359" t="s">
        <v>3803</v>
      </c>
      <c r="F1432" s="359" t="s">
        <v>3804</v>
      </c>
    </row>
    <row r="1433" spans="1:6" ht="18.75" customHeight="1">
      <c r="A1433" s="572">
        <f t="shared" si="21"/>
        <v>175</v>
      </c>
      <c r="B1433" s="556" t="s">
        <v>12</v>
      </c>
      <c r="C1433" s="557">
        <v>2023</v>
      </c>
      <c r="D1433" s="557" t="s">
        <v>3778</v>
      </c>
      <c r="E1433" s="359" t="s">
        <v>3806</v>
      </c>
      <c r="F1433" s="359" t="s">
        <v>3789</v>
      </c>
    </row>
    <row r="1434" spans="1:6" ht="18.75" customHeight="1">
      <c r="A1434" s="572">
        <f t="shared" si="21"/>
        <v>176</v>
      </c>
      <c r="B1434" s="556" t="s">
        <v>12</v>
      </c>
      <c r="C1434" s="557">
        <v>2023</v>
      </c>
      <c r="D1434" s="557" t="s">
        <v>3778</v>
      </c>
      <c r="E1434" s="359" t="s">
        <v>3808</v>
      </c>
      <c r="F1434" s="359" t="s">
        <v>3809</v>
      </c>
    </row>
    <row r="1435" spans="1:6" ht="18.75" customHeight="1">
      <c r="A1435" s="572">
        <f t="shared" si="21"/>
        <v>177</v>
      </c>
      <c r="B1435" s="556" t="s">
        <v>12</v>
      </c>
      <c r="C1435" s="557">
        <v>2023</v>
      </c>
      <c r="D1435" s="557" t="s">
        <v>3778</v>
      </c>
      <c r="E1435" s="359" t="s">
        <v>3811</v>
      </c>
      <c r="F1435" s="359" t="s">
        <v>3812</v>
      </c>
    </row>
    <row r="1436" spans="1:6" ht="18.75" customHeight="1">
      <c r="A1436" s="572">
        <f t="shared" si="21"/>
        <v>178</v>
      </c>
      <c r="B1436" s="556" t="s">
        <v>12</v>
      </c>
      <c r="C1436" s="557">
        <v>2023</v>
      </c>
      <c r="D1436" s="557" t="s">
        <v>3778</v>
      </c>
      <c r="E1436" s="359" t="s">
        <v>3814</v>
      </c>
      <c r="F1436" s="359" t="s">
        <v>3815</v>
      </c>
    </row>
    <row r="1437" spans="1:6" ht="18.75" customHeight="1">
      <c r="A1437" s="572">
        <f t="shared" si="21"/>
        <v>179</v>
      </c>
      <c r="B1437" s="556" t="s">
        <v>12</v>
      </c>
      <c r="C1437" s="557">
        <v>2023</v>
      </c>
      <c r="D1437" s="557" t="s">
        <v>3778</v>
      </c>
      <c r="E1437" s="359" t="s">
        <v>3814</v>
      </c>
      <c r="F1437" s="457" t="s">
        <v>3817</v>
      </c>
    </row>
    <row r="1438" spans="1:6" ht="18.75" customHeight="1">
      <c r="A1438" s="572">
        <f t="shared" si="21"/>
        <v>180</v>
      </c>
      <c r="B1438" s="556" t="s">
        <v>12</v>
      </c>
      <c r="C1438" s="557">
        <v>2023</v>
      </c>
      <c r="D1438" s="557" t="s">
        <v>3778</v>
      </c>
      <c r="E1438" s="359" t="s">
        <v>3814</v>
      </c>
      <c r="F1438" s="457" t="s">
        <v>3819</v>
      </c>
    </row>
    <row r="1439" spans="1:6" ht="18.75" customHeight="1">
      <c r="A1439" s="572">
        <f t="shared" si="21"/>
        <v>181</v>
      </c>
      <c r="B1439" s="556" t="s">
        <v>12</v>
      </c>
      <c r="C1439" s="557">
        <v>2023</v>
      </c>
      <c r="D1439" s="557" t="s">
        <v>3778</v>
      </c>
      <c r="E1439" s="359" t="s">
        <v>3814</v>
      </c>
      <c r="F1439" s="457" t="s">
        <v>3821</v>
      </c>
    </row>
    <row r="1440" spans="1:6" ht="18.75" customHeight="1">
      <c r="A1440" s="572">
        <f t="shared" si="21"/>
        <v>182</v>
      </c>
      <c r="B1440" s="556" t="s">
        <v>12</v>
      </c>
      <c r="C1440" s="557">
        <v>2023</v>
      </c>
      <c r="D1440" s="557" t="s">
        <v>3778</v>
      </c>
      <c r="E1440" s="359" t="s">
        <v>3814</v>
      </c>
      <c r="F1440" s="457" t="s">
        <v>3823</v>
      </c>
    </row>
    <row r="1441" spans="1:6" ht="18.75" customHeight="1">
      <c r="A1441" s="572">
        <f t="shared" si="21"/>
        <v>183</v>
      </c>
      <c r="B1441" s="556" t="s">
        <v>12</v>
      </c>
      <c r="C1441" s="557">
        <v>2023</v>
      </c>
      <c r="D1441" s="557" t="s">
        <v>3778</v>
      </c>
      <c r="E1441" s="359" t="s">
        <v>3825</v>
      </c>
      <c r="F1441" s="457" t="s">
        <v>3826</v>
      </c>
    </row>
    <row r="1442" spans="1:6" ht="18.75" customHeight="1">
      <c r="A1442" s="572">
        <f t="shared" si="21"/>
        <v>184</v>
      </c>
      <c r="B1442" s="556" t="s">
        <v>12</v>
      </c>
      <c r="C1442" s="557">
        <v>2023</v>
      </c>
      <c r="D1442" s="557" t="s">
        <v>3778</v>
      </c>
      <c r="E1442" s="359" t="s">
        <v>3828</v>
      </c>
      <c r="F1442" s="359" t="s">
        <v>3829</v>
      </c>
    </row>
    <row r="1443" spans="1:6" ht="18.75" customHeight="1">
      <c r="A1443" s="572">
        <f t="shared" si="21"/>
        <v>185</v>
      </c>
      <c r="B1443" s="556" t="s">
        <v>12</v>
      </c>
      <c r="C1443" s="557">
        <v>2023</v>
      </c>
      <c r="D1443" s="557" t="s">
        <v>3778</v>
      </c>
      <c r="E1443" s="359" t="s">
        <v>3831</v>
      </c>
      <c r="F1443" s="359" t="s">
        <v>3832</v>
      </c>
    </row>
    <row r="1444" spans="1:6" ht="18.75" customHeight="1">
      <c r="A1444" s="572">
        <f t="shared" si="21"/>
        <v>186</v>
      </c>
      <c r="B1444" s="556" t="s">
        <v>12</v>
      </c>
      <c r="C1444" s="557">
        <v>2023</v>
      </c>
      <c r="D1444" s="557" t="s">
        <v>3778</v>
      </c>
      <c r="E1444" s="359" t="s">
        <v>3834</v>
      </c>
      <c r="F1444" s="359" t="s">
        <v>3835</v>
      </c>
    </row>
    <row r="1445" spans="1:6" ht="18.75" customHeight="1">
      <c r="A1445" s="572">
        <f t="shared" si="21"/>
        <v>187</v>
      </c>
      <c r="B1445" s="556" t="s">
        <v>12</v>
      </c>
      <c r="C1445" s="557">
        <v>2023</v>
      </c>
      <c r="D1445" s="557" t="s">
        <v>3778</v>
      </c>
      <c r="E1445" s="359" t="s">
        <v>3837</v>
      </c>
      <c r="F1445" s="457" t="s">
        <v>3838</v>
      </c>
    </row>
    <row r="1446" spans="1:6" ht="15.75" customHeight="1">
      <c r="A1446" s="572">
        <f t="shared" si="21"/>
        <v>188</v>
      </c>
      <c r="B1446" s="556" t="s">
        <v>12</v>
      </c>
      <c r="C1446" s="557">
        <v>2023</v>
      </c>
      <c r="D1446" s="557" t="s">
        <v>3778</v>
      </c>
      <c r="E1446" s="359" t="s">
        <v>3840</v>
      </c>
      <c r="F1446" s="359" t="s">
        <v>3841</v>
      </c>
    </row>
    <row r="1447" spans="1:6" ht="15.75" customHeight="1">
      <c r="A1447" s="572">
        <f t="shared" si="21"/>
        <v>189</v>
      </c>
      <c r="B1447" s="556" t="s">
        <v>12</v>
      </c>
      <c r="C1447" s="557">
        <v>2023</v>
      </c>
      <c r="D1447" s="557" t="s">
        <v>3778</v>
      </c>
      <c r="E1447" s="359" t="s">
        <v>3843</v>
      </c>
      <c r="F1447" s="457" t="s">
        <v>3844</v>
      </c>
    </row>
    <row r="1448" spans="1:6" ht="15.75" customHeight="1">
      <c r="A1448" s="572">
        <f t="shared" si="21"/>
        <v>190</v>
      </c>
      <c r="B1448" s="556" t="s">
        <v>12</v>
      </c>
      <c r="C1448" s="557">
        <v>2023</v>
      </c>
      <c r="D1448" s="557" t="s">
        <v>3778</v>
      </c>
      <c r="E1448" s="359" t="s">
        <v>3846</v>
      </c>
      <c r="F1448" s="457" t="s">
        <v>3844</v>
      </c>
    </row>
    <row r="1449" spans="1:6" ht="15.75" customHeight="1">
      <c r="A1449" s="572">
        <f t="shared" si="21"/>
        <v>191</v>
      </c>
      <c r="B1449" s="556" t="s">
        <v>12</v>
      </c>
      <c r="C1449" s="557">
        <v>2023</v>
      </c>
      <c r="D1449" s="557" t="s">
        <v>3778</v>
      </c>
      <c r="E1449" s="359" t="s">
        <v>3848</v>
      </c>
      <c r="F1449" s="457" t="s">
        <v>3849</v>
      </c>
    </row>
    <row r="1450" spans="1:6" ht="15.75" customHeight="1">
      <c r="A1450" s="572">
        <f t="shared" si="21"/>
        <v>192</v>
      </c>
      <c r="B1450" s="556" t="s">
        <v>12</v>
      </c>
      <c r="C1450" s="557">
        <v>2023</v>
      </c>
      <c r="D1450" s="557" t="s">
        <v>3778</v>
      </c>
      <c r="E1450" s="359" t="s">
        <v>3851</v>
      </c>
      <c r="F1450" s="457" t="s">
        <v>3852</v>
      </c>
    </row>
    <row r="1451" spans="1:6" ht="15.75" customHeight="1">
      <c r="A1451" s="572">
        <f t="shared" si="21"/>
        <v>193</v>
      </c>
      <c r="B1451" s="556" t="s">
        <v>12</v>
      </c>
      <c r="C1451" s="557">
        <v>2023</v>
      </c>
      <c r="D1451" s="557" t="s">
        <v>3778</v>
      </c>
      <c r="E1451" s="359" t="s">
        <v>3854</v>
      </c>
      <c r="F1451" s="457" t="s">
        <v>3844</v>
      </c>
    </row>
    <row r="1452" spans="1:6" ht="15.75" customHeight="1">
      <c r="A1452" s="572">
        <f t="shared" si="21"/>
        <v>194</v>
      </c>
      <c r="B1452" s="556" t="s">
        <v>12</v>
      </c>
      <c r="C1452" s="557">
        <v>2023</v>
      </c>
      <c r="D1452" s="557" t="s">
        <v>3778</v>
      </c>
      <c r="E1452" s="359" t="s">
        <v>3856</v>
      </c>
      <c r="F1452" s="457" t="s">
        <v>3857</v>
      </c>
    </row>
    <row r="1453" spans="1:6" ht="15.75" customHeight="1">
      <c r="A1453" s="572">
        <f t="shared" si="21"/>
        <v>195</v>
      </c>
      <c r="B1453" s="556" t="s">
        <v>12</v>
      </c>
      <c r="C1453" s="557">
        <v>2023</v>
      </c>
      <c r="D1453" s="557" t="s">
        <v>3778</v>
      </c>
      <c r="E1453" s="359" t="s">
        <v>3859</v>
      </c>
      <c r="F1453" s="359" t="s">
        <v>3860</v>
      </c>
    </row>
    <row r="1454" spans="1:6" ht="15.75" customHeight="1">
      <c r="A1454" s="572">
        <f t="shared" si="21"/>
        <v>196</v>
      </c>
      <c r="B1454" s="556" t="s">
        <v>12</v>
      </c>
      <c r="C1454" s="557">
        <v>2023</v>
      </c>
      <c r="D1454" s="557" t="s">
        <v>3778</v>
      </c>
      <c r="E1454" s="359" t="s">
        <v>3862</v>
      </c>
      <c r="F1454" s="359" t="s">
        <v>3863</v>
      </c>
    </row>
    <row r="1455" spans="1:6" ht="15.75" customHeight="1">
      <c r="A1455" s="572">
        <f t="shared" si="21"/>
        <v>197</v>
      </c>
      <c r="B1455" s="556" t="s">
        <v>12</v>
      </c>
      <c r="C1455" s="557">
        <v>2023</v>
      </c>
      <c r="D1455" s="557" t="s">
        <v>3778</v>
      </c>
      <c r="E1455" s="359" t="s">
        <v>3865</v>
      </c>
      <c r="F1455" s="359" t="s">
        <v>3866</v>
      </c>
    </row>
    <row r="1456" spans="1:6" ht="15.75" customHeight="1">
      <c r="A1456" s="572">
        <f t="shared" si="21"/>
        <v>198</v>
      </c>
      <c r="B1456" s="556" t="s">
        <v>12</v>
      </c>
      <c r="C1456" s="557">
        <v>2023</v>
      </c>
      <c r="D1456" s="557" t="s">
        <v>3778</v>
      </c>
      <c r="E1456" s="359" t="s">
        <v>3868</v>
      </c>
      <c r="F1456" s="359" t="s">
        <v>3869</v>
      </c>
    </row>
    <row r="1457" spans="1:6" ht="15.75" customHeight="1">
      <c r="A1457" s="572">
        <f t="shared" si="21"/>
        <v>199</v>
      </c>
      <c r="B1457" s="556" t="s">
        <v>12</v>
      </c>
      <c r="C1457" s="557">
        <v>2023</v>
      </c>
      <c r="D1457" s="557" t="s">
        <v>3778</v>
      </c>
      <c r="E1457" s="359" t="s">
        <v>3868</v>
      </c>
      <c r="F1457" s="359" t="s">
        <v>3849</v>
      </c>
    </row>
    <row r="1458" spans="1:6" ht="15.75" customHeight="1">
      <c r="A1458" s="572">
        <f t="shared" si="21"/>
        <v>200</v>
      </c>
      <c r="B1458" s="556" t="s">
        <v>12</v>
      </c>
      <c r="C1458" s="557">
        <v>2023</v>
      </c>
      <c r="D1458" s="557" t="s">
        <v>3778</v>
      </c>
      <c r="E1458" s="359" t="s">
        <v>3872</v>
      </c>
      <c r="F1458" s="359" t="s">
        <v>3849</v>
      </c>
    </row>
    <row r="1459" spans="1:6" ht="15.75" customHeight="1">
      <c r="A1459" s="572">
        <f t="shared" si="21"/>
        <v>201</v>
      </c>
      <c r="B1459" s="556" t="s">
        <v>12</v>
      </c>
      <c r="C1459" s="557">
        <v>2023</v>
      </c>
      <c r="D1459" s="557" t="s">
        <v>3778</v>
      </c>
      <c r="E1459" s="359" t="s">
        <v>3874</v>
      </c>
      <c r="F1459" s="359" t="s">
        <v>3875</v>
      </c>
    </row>
    <row r="1460" spans="1:6" ht="15.75" customHeight="1">
      <c r="A1460" s="572">
        <f t="shared" si="21"/>
        <v>202</v>
      </c>
      <c r="B1460" s="556" t="s">
        <v>12</v>
      </c>
      <c r="C1460" s="557">
        <v>2023</v>
      </c>
      <c r="D1460" s="557" t="s">
        <v>3778</v>
      </c>
      <c r="E1460" s="359" t="s">
        <v>3874</v>
      </c>
      <c r="F1460" s="359" t="s">
        <v>3877</v>
      </c>
    </row>
    <row r="1461" spans="1:6" ht="15.75" customHeight="1">
      <c r="A1461" s="572">
        <f t="shared" si="21"/>
        <v>203</v>
      </c>
      <c r="B1461" s="556" t="s">
        <v>12</v>
      </c>
      <c r="C1461" s="557">
        <v>2023</v>
      </c>
      <c r="D1461" s="557" t="s">
        <v>3778</v>
      </c>
      <c r="E1461" s="359" t="s">
        <v>3874</v>
      </c>
      <c r="F1461" s="359" t="s">
        <v>3879</v>
      </c>
    </row>
    <row r="1462" spans="1:6" ht="15.75" customHeight="1">
      <c r="A1462" s="572">
        <f t="shared" si="21"/>
        <v>204</v>
      </c>
      <c r="B1462" s="556" t="s">
        <v>12</v>
      </c>
      <c r="C1462" s="557">
        <v>2023</v>
      </c>
      <c r="D1462" s="557" t="s">
        <v>3778</v>
      </c>
      <c r="E1462" s="359" t="s">
        <v>3881</v>
      </c>
      <c r="F1462" s="359" t="s">
        <v>3882</v>
      </c>
    </row>
    <row r="1463" spans="1:6" ht="15.75" customHeight="1">
      <c r="A1463" s="572">
        <f t="shared" si="21"/>
        <v>205</v>
      </c>
      <c r="B1463" s="556" t="s">
        <v>12</v>
      </c>
      <c r="C1463" s="557">
        <v>2023</v>
      </c>
      <c r="D1463" s="557" t="s">
        <v>3778</v>
      </c>
      <c r="E1463" s="359" t="s">
        <v>3884</v>
      </c>
      <c r="F1463" s="359" t="s">
        <v>3885</v>
      </c>
    </row>
    <row r="1464" spans="1:6" ht="15.75" customHeight="1">
      <c r="A1464" s="572">
        <f t="shared" si="21"/>
        <v>206</v>
      </c>
      <c r="B1464" s="556" t="s">
        <v>12</v>
      </c>
      <c r="C1464" s="557">
        <v>2023</v>
      </c>
      <c r="D1464" s="557" t="s">
        <v>3778</v>
      </c>
      <c r="E1464" s="359" t="s">
        <v>3887</v>
      </c>
      <c r="F1464" s="359" t="s">
        <v>3888</v>
      </c>
    </row>
    <row r="1465" spans="1:6" ht="15.75" customHeight="1">
      <c r="A1465" s="572">
        <f t="shared" si="21"/>
        <v>207</v>
      </c>
      <c r="B1465" s="556" t="s">
        <v>12</v>
      </c>
      <c r="C1465" s="557">
        <v>2023</v>
      </c>
      <c r="D1465" s="557" t="s">
        <v>3778</v>
      </c>
      <c r="E1465" s="359" t="s">
        <v>3890</v>
      </c>
      <c r="F1465" s="359" t="s">
        <v>3891</v>
      </c>
    </row>
    <row r="1466" spans="1:6" ht="15.75" customHeight="1">
      <c r="A1466" s="572">
        <f t="shared" si="21"/>
        <v>208</v>
      </c>
      <c r="B1466" s="556" t="s">
        <v>12</v>
      </c>
      <c r="C1466" s="557">
        <v>2023</v>
      </c>
      <c r="D1466" s="557" t="s">
        <v>3778</v>
      </c>
      <c r="E1466" s="359" t="s">
        <v>3893</v>
      </c>
      <c r="F1466" s="359" t="s">
        <v>3894</v>
      </c>
    </row>
    <row r="1467" spans="1:6" ht="15.75" customHeight="1">
      <c r="A1467" s="572">
        <f t="shared" si="21"/>
        <v>209</v>
      </c>
      <c r="B1467" s="556" t="s">
        <v>12</v>
      </c>
      <c r="C1467" s="557">
        <v>2023</v>
      </c>
      <c r="D1467" s="557" t="s">
        <v>3778</v>
      </c>
      <c r="E1467" s="359" t="s">
        <v>3896</v>
      </c>
      <c r="F1467" s="457" t="s">
        <v>3897</v>
      </c>
    </row>
    <row r="1468" spans="1:6" ht="15.75" customHeight="1">
      <c r="A1468" s="572">
        <f t="shared" si="21"/>
        <v>210</v>
      </c>
      <c r="B1468" s="556" t="s">
        <v>12</v>
      </c>
      <c r="C1468" s="557">
        <v>2023</v>
      </c>
      <c r="D1468" s="557" t="s">
        <v>3778</v>
      </c>
      <c r="E1468" s="359" t="s">
        <v>3874</v>
      </c>
      <c r="F1468" s="359" t="s">
        <v>3899</v>
      </c>
    </row>
    <row r="1469" spans="1:6" ht="15.75" customHeight="1">
      <c r="A1469" s="572">
        <f t="shared" si="21"/>
        <v>211</v>
      </c>
      <c r="B1469" s="556" t="s">
        <v>12</v>
      </c>
      <c r="C1469" s="557">
        <v>2023</v>
      </c>
      <c r="D1469" s="557" t="s">
        <v>3778</v>
      </c>
      <c r="E1469" s="359" t="s">
        <v>3901</v>
      </c>
      <c r="F1469" s="457" t="s">
        <v>3902</v>
      </c>
    </row>
    <row r="1470" spans="1:6" ht="15.75" customHeight="1">
      <c r="A1470" s="572">
        <f t="shared" si="21"/>
        <v>212</v>
      </c>
      <c r="B1470" s="556" t="s">
        <v>12</v>
      </c>
      <c r="C1470" s="557">
        <v>2023</v>
      </c>
      <c r="D1470" s="557" t="s">
        <v>3778</v>
      </c>
      <c r="E1470" s="359" t="s">
        <v>3904</v>
      </c>
      <c r="F1470" s="359" t="s">
        <v>3905</v>
      </c>
    </row>
    <row r="1471" spans="1:6" ht="15.75" customHeight="1">
      <c r="A1471" s="572">
        <f t="shared" si="21"/>
        <v>213</v>
      </c>
      <c r="B1471" s="556" t="s">
        <v>12</v>
      </c>
      <c r="C1471" s="557">
        <v>2023</v>
      </c>
      <c r="D1471" s="557" t="s">
        <v>3778</v>
      </c>
      <c r="E1471" s="359" t="s">
        <v>3874</v>
      </c>
      <c r="F1471" s="359" t="s">
        <v>3907</v>
      </c>
    </row>
    <row r="1472" spans="1:6" ht="15.75" customHeight="1">
      <c r="A1472" s="572">
        <f t="shared" si="21"/>
        <v>214</v>
      </c>
      <c r="B1472" s="556" t="s">
        <v>12</v>
      </c>
      <c r="C1472" s="557">
        <v>2023</v>
      </c>
      <c r="D1472" s="557" t="s">
        <v>3778</v>
      </c>
      <c r="E1472" s="359" t="s">
        <v>3909</v>
      </c>
      <c r="F1472" s="457" t="s">
        <v>3910</v>
      </c>
    </row>
    <row r="1473" spans="1:6" ht="15.75" customHeight="1">
      <c r="A1473" s="572">
        <f t="shared" si="21"/>
        <v>215</v>
      </c>
      <c r="B1473" s="556" t="s">
        <v>12</v>
      </c>
      <c r="C1473" s="557">
        <v>2023</v>
      </c>
      <c r="D1473" s="557" t="s">
        <v>3778</v>
      </c>
      <c r="E1473" s="359" t="s">
        <v>3912</v>
      </c>
      <c r="F1473" s="359" t="s">
        <v>3913</v>
      </c>
    </row>
    <row r="1474" spans="1:6" ht="15.75" customHeight="1">
      <c r="A1474" s="572">
        <f t="shared" si="21"/>
        <v>216</v>
      </c>
      <c r="B1474" s="556" t="s">
        <v>12</v>
      </c>
      <c r="C1474" s="557">
        <v>2023</v>
      </c>
      <c r="D1474" s="557" t="s">
        <v>3778</v>
      </c>
      <c r="E1474" s="359" t="s">
        <v>3915</v>
      </c>
      <c r="F1474" s="359" t="s">
        <v>3891</v>
      </c>
    </row>
    <row r="1475" spans="1:6" ht="15.75" customHeight="1">
      <c r="A1475" s="572">
        <f t="shared" si="21"/>
        <v>217</v>
      </c>
      <c r="B1475" s="556" t="s">
        <v>12</v>
      </c>
      <c r="C1475" s="557">
        <v>2023</v>
      </c>
      <c r="D1475" s="557" t="s">
        <v>3778</v>
      </c>
      <c r="E1475" s="359" t="s">
        <v>3917</v>
      </c>
      <c r="F1475" s="359" t="s">
        <v>3918</v>
      </c>
    </row>
    <row r="1476" spans="1:6" ht="15.75" customHeight="1">
      <c r="A1476" s="572">
        <f t="shared" si="21"/>
        <v>218</v>
      </c>
      <c r="B1476" s="556" t="s">
        <v>12</v>
      </c>
      <c r="C1476" s="557">
        <v>2023</v>
      </c>
      <c r="D1476" s="557" t="s">
        <v>3778</v>
      </c>
      <c r="E1476" s="359" t="s">
        <v>3920</v>
      </c>
      <c r="F1476" s="359" t="s">
        <v>3921</v>
      </c>
    </row>
    <row r="1477" spans="1:6" ht="15.75" customHeight="1">
      <c r="A1477" s="572">
        <f t="shared" si="21"/>
        <v>219</v>
      </c>
      <c r="B1477" s="556" t="s">
        <v>12</v>
      </c>
      <c r="C1477" s="557">
        <v>2023</v>
      </c>
      <c r="D1477" s="557" t="s">
        <v>3778</v>
      </c>
      <c r="E1477" s="359" t="s">
        <v>3923</v>
      </c>
      <c r="F1477" s="359" t="s">
        <v>3921</v>
      </c>
    </row>
    <row r="1478" spans="1:6" ht="15.75" customHeight="1">
      <c r="A1478" s="572">
        <f t="shared" si="21"/>
        <v>220</v>
      </c>
      <c r="B1478" s="556" t="s">
        <v>12</v>
      </c>
      <c r="C1478" s="557">
        <v>2023</v>
      </c>
      <c r="D1478" s="557" t="s">
        <v>3778</v>
      </c>
      <c r="E1478" s="359" t="s">
        <v>3925</v>
      </c>
      <c r="F1478" s="359" t="s">
        <v>3760</v>
      </c>
    </row>
    <row r="1479" spans="1:6" ht="15.75" customHeight="1">
      <c r="A1479" s="572">
        <f t="shared" si="21"/>
        <v>221</v>
      </c>
      <c r="B1479" s="556" t="s">
        <v>12</v>
      </c>
      <c r="C1479" s="557">
        <v>2023</v>
      </c>
      <c r="D1479" s="557" t="s">
        <v>3778</v>
      </c>
      <c r="E1479" s="359" t="s">
        <v>3927</v>
      </c>
      <c r="F1479" s="359" t="s">
        <v>3928</v>
      </c>
    </row>
    <row r="1480" spans="1:6" ht="15.75" customHeight="1">
      <c r="A1480" s="572">
        <f t="shared" si="21"/>
        <v>222</v>
      </c>
      <c r="B1480" s="556" t="s">
        <v>12</v>
      </c>
      <c r="C1480" s="557">
        <v>2023</v>
      </c>
      <c r="D1480" s="557" t="s">
        <v>3778</v>
      </c>
      <c r="E1480" s="359" t="s">
        <v>3931</v>
      </c>
      <c r="F1480" s="359" t="s">
        <v>3760</v>
      </c>
    </row>
    <row r="1481" spans="1:6" ht="15.75" customHeight="1">
      <c r="A1481" s="572">
        <f t="shared" si="21"/>
        <v>223</v>
      </c>
      <c r="B1481" s="556" t="s">
        <v>12</v>
      </c>
      <c r="C1481" s="557">
        <v>2023</v>
      </c>
      <c r="D1481" s="557" t="s">
        <v>3778</v>
      </c>
      <c r="E1481" s="359" t="s">
        <v>3933</v>
      </c>
      <c r="F1481" s="359" t="s">
        <v>3760</v>
      </c>
    </row>
    <row r="1482" spans="1:6" ht="15.75" customHeight="1">
      <c r="A1482" s="572">
        <f t="shared" si="21"/>
        <v>224</v>
      </c>
      <c r="B1482" s="556" t="s">
        <v>12</v>
      </c>
      <c r="C1482" s="557">
        <v>2023</v>
      </c>
      <c r="D1482" s="557" t="s">
        <v>3778</v>
      </c>
      <c r="E1482" s="359" t="s">
        <v>3935</v>
      </c>
      <c r="F1482" s="359" t="s">
        <v>3936</v>
      </c>
    </row>
    <row r="1483" spans="1:6" ht="15.75" customHeight="1">
      <c r="A1483" s="572">
        <f t="shared" si="21"/>
        <v>225</v>
      </c>
      <c r="B1483" s="556" t="s">
        <v>12</v>
      </c>
      <c r="C1483" s="557">
        <v>2023</v>
      </c>
      <c r="D1483" s="557" t="s">
        <v>3778</v>
      </c>
      <c r="E1483" s="359" t="s">
        <v>3938</v>
      </c>
      <c r="F1483" s="359" t="s">
        <v>3928</v>
      </c>
    </row>
    <row r="1484" spans="1:6" ht="15.75" customHeight="1">
      <c r="A1484" s="572">
        <f t="shared" si="21"/>
        <v>226</v>
      </c>
      <c r="B1484" s="556" t="s">
        <v>12</v>
      </c>
      <c r="C1484" s="557">
        <v>2023</v>
      </c>
      <c r="D1484" s="557" t="s">
        <v>3778</v>
      </c>
      <c r="E1484" s="359" t="s">
        <v>3940</v>
      </c>
      <c r="F1484" s="457" t="s">
        <v>3760</v>
      </c>
    </row>
    <row r="1485" spans="1:6" ht="15.75" customHeight="1">
      <c r="A1485" s="572">
        <f t="shared" si="21"/>
        <v>227</v>
      </c>
      <c r="B1485" s="556" t="s">
        <v>12</v>
      </c>
      <c r="C1485" s="557">
        <v>2023</v>
      </c>
      <c r="D1485" s="557" t="s">
        <v>3778</v>
      </c>
      <c r="E1485" s="359" t="s">
        <v>3942</v>
      </c>
      <c r="F1485" s="457" t="s">
        <v>3760</v>
      </c>
    </row>
    <row r="1486" spans="1:6" ht="15.75" customHeight="1">
      <c r="A1486" s="572">
        <f t="shared" si="21"/>
        <v>228</v>
      </c>
      <c r="B1486" s="556" t="s">
        <v>12</v>
      </c>
      <c r="C1486" s="557">
        <v>2023</v>
      </c>
      <c r="D1486" s="557" t="s">
        <v>3778</v>
      </c>
      <c r="E1486" s="359" t="s">
        <v>3944</v>
      </c>
      <c r="F1486" s="359" t="s">
        <v>3945</v>
      </c>
    </row>
    <row r="1487" spans="1:6" ht="15.75" customHeight="1">
      <c r="A1487" s="572">
        <f t="shared" si="21"/>
        <v>229</v>
      </c>
      <c r="B1487" s="556" t="s">
        <v>12</v>
      </c>
      <c r="C1487" s="557">
        <v>2023</v>
      </c>
      <c r="D1487" s="557" t="s">
        <v>3778</v>
      </c>
      <c r="E1487" s="359" t="s">
        <v>3947</v>
      </c>
      <c r="F1487" s="359" t="s">
        <v>3948</v>
      </c>
    </row>
    <row r="1488" spans="1:6" ht="15.75" customHeight="1">
      <c r="A1488" s="572">
        <f t="shared" si="21"/>
        <v>230</v>
      </c>
      <c r="B1488" s="556" t="s">
        <v>12</v>
      </c>
      <c r="C1488" s="557">
        <v>2023</v>
      </c>
      <c r="D1488" s="557" t="s">
        <v>3778</v>
      </c>
      <c r="E1488" s="359" t="s">
        <v>3950</v>
      </c>
      <c r="F1488" s="359" t="s">
        <v>3951</v>
      </c>
    </row>
    <row r="1489" spans="1:6" ht="15.75" customHeight="1">
      <c r="A1489" s="572">
        <f t="shared" si="21"/>
        <v>231</v>
      </c>
      <c r="B1489" s="556" t="s">
        <v>12</v>
      </c>
      <c r="C1489" s="557">
        <v>2023</v>
      </c>
      <c r="D1489" s="557" t="s">
        <v>3778</v>
      </c>
      <c r="E1489" s="359" t="s">
        <v>3814</v>
      </c>
      <c r="F1489" s="359" t="s">
        <v>3953</v>
      </c>
    </row>
    <row r="1490" spans="1:6" ht="15.75" customHeight="1">
      <c r="A1490" s="572">
        <f t="shared" si="21"/>
        <v>232</v>
      </c>
      <c r="B1490" s="556" t="s">
        <v>12</v>
      </c>
      <c r="C1490" s="557">
        <v>2023</v>
      </c>
      <c r="D1490" s="557" t="s">
        <v>3778</v>
      </c>
      <c r="E1490" s="359" t="s">
        <v>3955</v>
      </c>
      <c r="F1490" s="359" t="s">
        <v>3956</v>
      </c>
    </row>
    <row r="1491" spans="1:6" ht="15.75" customHeight="1">
      <c r="A1491" s="572">
        <f t="shared" si="21"/>
        <v>233</v>
      </c>
      <c r="B1491" s="556" t="s">
        <v>12</v>
      </c>
      <c r="C1491" s="557">
        <v>2023</v>
      </c>
      <c r="D1491" s="557" t="s">
        <v>3778</v>
      </c>
      <c r="E1491" s="359" t="s">
        <v>3958</v>
      </c>
      <c r="F1491" s="457" t="s">
        <v>3959</v>
      </c>
    </row>
    <row r="1492" spans="1:6" ht="15.75" customHeight="1">
      <c r="A1492" s="572">
        <f t="shared" si="21"/>
        <v>234</v>
      </c>
      <c r="B1492" s="556" t="s">
        <v>12</v>
      </c>
      <c r="C1492" s="557">
        <v>2023</v>
      </c>
      <c r="D1492" s="557" t="s">
        <v>3778</v>
      </c>
      <c r="E1492" s="359" t="s">
        <v>3961</v>
      </c>
      <c r="F1492" s="457" t="s">
        <v>3959</v>
      </c>
    </row>
    <row r="1493" spans="1:6" ht="15.75" customHeight="1">
      <c r="A1493" s="572">
        <f t="shared" si="21"/>
        <v>235</v>
      </c>
      <c r="B1493" s="556" t="s">
        <v>12</v>
      </c>
      <c r="C1493" s="557">
        <v>2023</v>
      </c>
      <c r="D1493" s="557" t="s">
        <v>3778</v>
      </c>
      <c r="E1493" s="359" t="s">
        <v>3963</v>
      </c>
      <c r="F1493" s="359" t="s">
        <v>3857</v>
      </c>
    </row>
    <row r="1494" spans="1:6" ht="15.75" customHeight="1">
      <c r="A1494" s="572">
        <f t="shared" si="21"/>
        <v>236</v>
      </c>
      <c r="B1494" s="556" t="s">
        <v>12</v>
      </c>
      <c r="C1494" s="557">
        <v>2023</v>
      </c>
      <c r="D1494" s="557" t="s">
        <v>3778</v>
      </c>
      <c r="E1494" s="359" t="s">
        <v>3965</v>
      </c>
      <c r="F1494" s="457" t="s">
        <v>3966</v>
      </c>
    </row>
    <row r="1495" spans="1:6" ht="15.75" customHeight="1">
      <c r="A1495" s="572">
        <f t="shared" si="21"/>
        <v>237</v>
      </c>
      <c r="B1495" s="556" t="s">
        <v>12</v>
      </c>
      <c r="C1495" s="557">
        <v>2023</v>
      </c>
      <c r="D1495" s="557" t="s">
        <v>3778</v>
      </c>
      <c r="E1495" s="359" t="s">
        <v>3968</v>
      </c>
      <c r="F1495" s="359" t="s">
        <v>3969</v>
      </c>
    </row>
    <row r="1496" spans="1:6" ht="15.75" customHeight="1">
      <c r="A1496" s="572">
        <f t="shared" si="21"/>
        <v>238</v>
      </c>
      <c r="B1496" s="556" t="s">
        <v>12</v>
      </c>
      <c r="C1496" s="557">
        <v>2023</v>
      </c>
      <c r="D1496" s="557" t="s">
        <v>3778</v>
      </c>
      <c r="E1496" s="359" t="s">
        <v>3971</v>
      </c>
      <c r="F1496" s="457" t="s">
        <v>3972</v>
      </c>
    </row>
    <row r="1497" spans="1:6" ht="15.75" customHeight="1">
      <c r="A1497" s="572">
        <f t="shared" si="21"/>
        <v>239</v>
      </c>
      <c r="B1497" s="556" t="s">
        <v>12</v>
      </c>
      <c r="C1497" s="557">
        <v>2023</v>
      </c>
      <c r="D1497" s="557" t="s">
        <v>3778</v>
      </c>
      <c r="E1497" s="359" t="s">
        <v>3814</v>
      </c>
      <c r="F1497" s="359" t="s">
        <v>3974</v>
      </c>
    </row>
    <row r="1498" spans="1:6" ht="15.75" customHeight="1">
      <c r="A1498" s="572">
        <f t="shared" si="21"/>
        <v>240</v>
      </c>
      <c r="B1498" s="556" t="s">
        <v>12</v>
      </c>
      <c r="C1498" s="557">
        <v>2023</v>
      </c>
      <c r="D1498" s="557" t="s">
        <v>3778</v>
      </c>
      <c r="E1498" s="359" t="s">
        <v>3814</v>
      </c>
      <c r="F1498" s="359" t="s">
        <v>3976</v>
      </c>
    </row>
    <row r="1499" spans="1:6" ht="15.75" customHeight="1">
      <c r="A1499" s="572">
        <f t="shared" si="21"/>
        <v>241</v>
      </c>
      <c r="B1499" s="556" t="s">
        <v>12</v>
      </c>
      <c r="C1499" s="557">
        <v>2023</v>
      </c>
      <c r="D1499" s="557" t="s">
        <v>3778</v>
      </c>
      <c r="E1499" s="359" t="s">
        <v>3814</v>
      </c>
      <c r="F1499" s="359" t="s">
        <v>3978</v>
      </c>
    </row>
    <row r="1500" spans="1:6" ht="15.75" customHeight="1">
      <c r="A1500" s="572">
        <f t="shared" si="21"/>
        <v>242</v>
      </c>
      <c r="B1500" s="556" t="s">
        <v>12</v>
      </c>
      <c r="C1500" s="557">
        <v>2023</v>
      </c>
      <c r="D1500" s="557" t="s">
        <v>3778</v>
      </c>
      <c r="E1500" s="359" t="s">
        <v>3980</v>
      </c>
      <c r="F1500" s="457" t="s">
        <v>3981</v>
      </c>
    </row>
    <row r="1501" spans="1:6" ht="15.75" customHeight="1">
      <c r="A1501" s="572">
        <f t="shared" si="21"/>
        <v>243</v>
      </c>
      <c r="B1501" s="556" t="s">
        <v>12</v>
      </c>
      <c r="C1501" s="557">
        <v>2023</v>
      </c>
      <c r="D1501" s="557" t="s">
        <v>3778</v>
      </c>
      <c r="E1501" s="359" t="s">
        <v>3983</v>
      </c>
      <c r="F1501" s="457" t="s">
        <v>3984</v>
      </c>
    </row>
    <row r="1502" spans="1:6" ht="15.75" customHeight="1">
      <c r="A1502" s="572">
        <f t="shared" si="21"/>
        <v>244</v>
      </c>
      <c r="B1502" s="556" t="s">
        <v>12</v>
      </c>
      <c r="C1502" s="557">
        <v>2023</v>
      </c>
      <c r="D1502" s="557" t="s">
        <v>3778</v>
      </c>
      <c r="E1502" s="359" t="s">
        <v>3986</v>
      </c>
      <c r="F1502" s="359" t="s">
        <v>3987</v>
      </c>
    </row>
    <row r="1503" spans="1:6" ht="15.75" customHeight="1">
      <c r="A1503" s="572">
        <f t="shared" si="21"/>
        <v>245</v>
      </c>
      <c r="B1503" s="556" t="s">
        <v>12</v>
      </c>
      <c r="C1503" s="557">
        <v>2023</v>
      </c>
      <c r="D1503" s="557" t="s">
        <v>3778</v>
      </c>
      <c r="E1503" s="359" t="s">
        <v>3989</v>
      </c>
      <c r="F1503" s="457" t="s">
        <v>3966</v>
      </c>
    </row>
    <row r="1504" spans="1:6" ht="15.75" customHeight="1">
      <c r="A1504" s="572">
        <f t="shared" si="21"/>
        <v>246</v>
      </c>
      <c r="B1504" s="556" t="s">
        <v>12</v>
      </c>
      <c r="C1504" s="557">
        <v>2023</v>
      </c>
      <c r="D1504" s="557" t="s">
        <v>3778</v>
      </c>
      <c r="E1504" s="359" t="s">
        <v>3991</v>
      </c>
      <c r="F1504" s="359" t="s">
        <v>3852</v>
      </c>
    </row>
    <row r="1505" spans="1:6" ht="15.75" customHeight="1">
      <c r="A1505" s="572">
        <f t="shared" si="21"/>
        <v>247</v>
      </c>
      <c r="B1505" s="556" t="s">
        <v>12</v>
      </c>
      <c r="C1505" s="557">
        <v>2023</v>
      </c>
      <c r="D1505" s="557" t="s">
        <v>3778</v>
      </c>
      <c r="E1505" s="359" t="s">
        <v>3993</v>
      </c>
      <c r="F1505" s="359" t="s">
        <v>3994</v>
      </c>
    </row>
    <row r="1506" spans="1:6" ht="15.75" customHeight="1">
      <c r="A1506" s="572">
        <f t="shared" si="21"/>
        <v>248</v>
      </c>
      <c r="B1506" s="556" t="s">
        <v>12</v>
      </c>
      <c r="C1506" s="557">
        <v>2023</v>
      </c>
      <c r="D1506" s="557" t="s">
        <v>3778</v>
      </c>
      <c r="E1506" s="359" t="s">
        <v>3996</v>
      </c>
      <c r="F1506" s="457" t="s">
        <v>3852</v>
      </c>
    </row>
    <row r="1507" spans="1:6" ht="15.75" customHeight="1">
      <c r="A1507" s="572">
        <f t="shared" si="21"/>
        <v>249</v>
      </c>
      <c r="B1507" s="556" t="s">
        <v>12</v>
      </c>
      <c r="C1507" s="557">
        <v>2023</v>
      </c>
      <c r="D1507" s="557" t="s">
        <v>3778</v>
      </c>
      <c r="E1507" s="359" t="s">
        <v>3998</v>
      </c>
      <c r="F1507" s="359" t="s">
        <v>3852</v>
      </c>
    </row>
    <row r="1508" spans="1:6" ht="15.75" customHeight="1">
      <c r="A1508" s="572">
        <f t="shared" si="21"/>
        <v>250</v>
      </c>
      <c r="B1508" s="556" t="s">
        <v>12</v>
      </c>
      <c r="C1508" s="557">
        <v>2023</v>
      </c>
      <c r="D1508" s="557" t="s">
        <v>3778</v>
      </c>
      <c r="E1508" s="359" t="s">
        <v>4000</v>
      </c>
      <c r="F1508" s="457" t="s">
        <v>3852</v>
      </c>
    </row>
    <row r="1509" spans="1:6" ht="15.75" customHeight="1">
      <c r="A1509" s="572">
        <f t="shared" si="21"/>
        <v>251</v>
      </c>
      <c r="B1509" s="556" t="s">
        <v>12</v>
      </c>
      <c r="C1509" s="557">
        <v>2023</v>
      </c>
      <c r="D1509" s="557" t="s">
        <v>3778</v>
      </c>
      <c r="E1509" s="359" t="s">
        <v>4002</v>
      </c>
      <c r="F1509" s="359" t="s">
        <v>4003</v>
      </c>
    </row>
    <row r="1510" spans="1:6" ht="15.75" customHeight="1">
      <c r="A1510" s="572">
        <f t="shared" si="21"/>
        <v>252</v>
      </c>
      <c r="B1510" s="556" t="s">
        <v>12</v>
      </c>
      <c r="C1510" s="557">
        <v>2023</v>
      </c>
      <c r="D1510" s="557" t="s">
        <v>3778</v>
      </c>
      <c r="E1510" s="359" t="s">
        <v>4005</v>
      </c>
      <c r="F1510" s="359" t="s">
        <v>4006</v>
      </c>
    </row>
    <row r="1511" spans="1:6" ht="15.75" customHeight="1">
      <c r="A1511" s="572">
        <f t="shared" si="21"/>
        <v>253</v>
      </c>
      <c r="B1511" s="556" t="s">
        <v>12</v>
      </c>
      <c r="C1511" s="557">
        <v>2023</v>
      </c>
      <c r="D1511" s="557" t="s">
        <v>3778</v>
      </c>
      <c r="E1511" s="359" t="s">
        <v>4008</v>
      </c>
      <c r="F1511" s="359" t="s">
        <v>4009</v>
      </c>
    </row>
    <row r="1512" spans="1:6" ht="15.75" customHeight="1">
      <c r="A1512" s="572">
        <f t="shared" si="21"/>
        <v>254</v>
      </c>
      <c r="B1512" s="556" t="s">
        <v>12</v>
      </c>
      <c r="C1512" s="557">
        <v>2023</v>
      </c>
      <c r="D1512" s="557" t="s">
        <v>3778</v>
      </c>
      <c r="E1512" s="359" t="s">
        <v>4011</v>
      </c>
      <c r="F1512" s="359" t="s">
        <v>4012</v>
      </c>
    </row>
    <row r="1513" spans="1:6" ht="15.75" customHeight="1">
      <c r="A1513" s="572">
        <f t="shared" si="21"/>
        <v>255</v>
      </c>
      <c r="B1513" s="556" t="s">
        <v>12</v>
      </c>
      <c r="C1513" s="557">
        <v>2023</v>
      </c>
      <c r="D1513" s="557" t="s">
        <v>3778</v>
      </c>
      <c r="E1513" s="359" t="s">
        <v>3874</v>
      </c>
      <c r="F1513" s="359" t="s">
        <v>4014</v>
      </c>
    </row>
    <row r="1514" spans="1:6" ht="15.75" customHeight="1">
      <c r="A1514" s="572">
        <f t="shared" si="21"/>
        <v>256</v>
      </c>
      <c r="B1514" s="556" t="s">
        <v>12</v>
      </c>
      <c r="C1514" s="557">
        <v>2023</v>
      </c>
      <c r="D1514" s="557" t="s">
        <v>3778</v>
      </c>
      <c r="E1514" s="359" t="s">
        <v>3874</v>
      </c>
      <c r="F1514" s="359" t="s">
        <v>4016</v>
      </c>
    </row>
    <row r="1515" spans="1:6" ht="15.75" customHeight="1">
      <c r="A1515" s="572">
        <f t="shared" si="21"/>
        <v>257</v>
      </c>
      <c r="B1515" s="556" t="s">
        <v>12</v>
      </c>
      <c r="C1515" s="557">
        <v>2023</v>
      </c>
      <c r="D1515" s="557" t="s">
        <v>3778</v>
      </c>
      <c r="E1515" s="359" t="s">
        <v>4018</v>
      </c>
      <c r="F1515" s="359" t="s">
        <v>4019</v>
      </c>
    </row>
    <row r="1516" spans="1:6" ht="15.75" customHeight="1">
      <c r="A1516" s="572">
        <f t="shared" si="21"/>
        <v>258</v>
      </c>
      <c r="B1516" s="556" t="s">
        <v>12</v>
      </c>
      <c r="C1516" s="557">
        <v>2023</v>
      </c>
      <c r="D1516" s="557" t="s">
        <v>3778</v>
      </c>
      <c r="E1516" s="359" t="s">
        <v>4021</v>
      </c>
      <c r="F1516" s="359" t="s">
        <v>4022</v>
      </c>
    </row>
    <row r="1517" spans="1:6" ht="15.75" customHeight="1">
      <c r="A1517" s="572">
        <f t="shared" si="21"/>
        <v>259</v>
      </c>
      <c r="B1517" s="556" t="s">
        <v>12</v>
      </c>
      <c r="C1517" s="557">
        <v>2023</v>
      </c>
      <c r="D1517" s="557" t="s">
        <v>3778</v>
      </c>
      <c r="E1517" s="359" t="s">
        <v>4024</v>
      </c>
      <c r="F1517" s="359" t="s">
        <v>4025</v>
      </c>
    </row>
    <row r="1518" spans="1:6" ht="15.75" customHeight="1">
      <c r="A1518" s="572">
        <f t="shared" si="21"/>
        <v>260</v>
      </c>
      <c r="B1518" s="556" t="s">
        <v>12</v>
      </c>
      <c r="C1518" s="557">
        <v>2023</v>
      </c>
      <c r="D1518" s="557" t="s">
        <v>3778</v>
      </c>
      <c r="E1518" s="359" t="s">
        <v>4027</v>
      </c>
      <c r="F1518" s="359" t="s">
        <v>3857</v>
      </c>
    </row>
    <row r="1519" spans="1:6" ht="15.75" customHeight="1">
      <c r="A1519" s="572">
        <f t="shared" si="21"/>
        <v>261</v>
      </c>
      <c r="B1519" s="556" t="s">
        <v>12</v>
      </c>
      <c r="C1519" s="557">
        <v>2023</v>
      </c>
      <c r="D1519" s="557" t="s">
        <v>3778</v>
      </c>
      <c r="E1519" s="359" t="s">
        <v>4029</v>
      </c>
      <c r="F1519" s="359" t="s">
        <v>4030</v>
      </c>
    </row>
    <row r="1520" spans="1:6" ht="15.75" customHeight="1">
      <c r="A1520" s="572">
        <f t="shared" si="21"/>
        <v>262</v>
      </c>
      <c r="B1520" s="556" t="s">
        <v>12</v>
      </c>
      <c r="C1520" s="557">
        <v>2023</v>
      </c>
      <c r="D1520" s="557" t="s">
        <v>3778</v>
      </c>
      <c r="E1520" s="359" t="s">
        <v>4032</v>
      </c>
      <c r="F1520" s="457" t="s">
        <v>4033</v>
      </c>
    </row>
    <row r="1521" spans="1:6" ht="15.75" customHeight="1">
      <c r="A1521" s="572">
        <f t="shared" si="21"/>
        <v>263</v>
      </c>
      <c r="B1521" s="556" t="s">
        <v>12</v>
      </c>
      <c r="C1521" s="557">
        <v>2023</v>
      </c>
      <c r="D1521" s="557" t="s">
        <v>3778</v>
      </c>
      <c r="E1521" s="359" t="s">
        <v>4035</v>
      </c>
      <c r="F1521" s="359" t="s">
        <v>4030</v>
      </c>
    </row>
    <row r="1522" spans="1:6" ht="15.75" customHeight="1">
      <c r="A1522" s="572">
        <f t="shared" si="21"/>
        <v>264</v>
      </c>
      <c r="B1522" s="556" t="s">
        <v>12</v>
      </c>
      <c r="C1522" s="557">
        <v>2023</v>
      </c>
      <c r="D1522" s="557" t="s">
        <v>3778</v>
      </c>
      <c r="E1522" s="359" t="s">
        <v>3814</v>
      </c>
      <c r="F1522" s="359" t="s">
        <v>4037</v>
      </c>
    </row>
    <row r="1523" spans="1:6" ht="15.75" customHeight="1">
      <c r="A1523" s="572">
        <f t="shared" si="21"/>
        <v>265</v>
      </c>
      <c r="B1523" s="556" t="s">
        <v>12</v>
      </c>
      <c r="C1523" s="557">
        <v>2023</v>
      </c>
      <c r="D1523" s="557" t="s">
        <v>3778</v>
      </c>
      <c r="E1523" s="359" t="s">
        <v>3814</v>
      </c>
      <c r="F1523" s="359" t="s">
        <v>4039</v>
      </c>
    </row>
    <row r="1524" spans="1:6" ht="15.75" customHeight="1">
      <c r="A1524" s="572">
        <f t="shared" si="21"/>
        <v>266</v>
      </c>
      <c r="B1524" s="556" t="s">
        <v>12</v>
      </c>
      <c r="C1524" s="557">
        <v>2023</v>
      </c>
      <c r="D1524" s="557" t="s">
        <v>3778</v>
      </c>
      <c r="E1524" s="359" t="s">
        <v>3814</v>
      </c>
      <c r="F1524" s="359" t="s">
        <v>4041</v>
      </c>
    </row>
    <row r="1525" spans="1:6" ht="15.75" customHeight="1">
      <c r="A1525" s="572">
        <f t="shared" si="21"/>
        <v>267</v>
      </c>
      <c r="B1525" s="556" t="s">
        <v>12</v>
      </c>
      <c r="C1525" s="557">
        <v>2023</v>
      </c>
      <c r="D1525" s="557" t="s">
        <v>3778</v>
      </c>
      <c r="E1525" s="359" t="s">
        <v>3814</v>
      </c>
      <c r="F1525" s="359" t="s">
        <v>4043</v>
      </c>
    </row>
    <row r="1526" spans="1:6" ht="15.75" customHeight="1">
      <c r="A1526" s="572">
        <f t="shared" si="21"/>
        <v>268</v>
      </c>
      <c r="B1526" s="556" t="s">
        <v>12</v>
      </c>
      <c r="C1526" s="557">
        <v>2023</v>
      </c>
      <c r="D1526" s="557" t="s">
        <v>3778</v>
      </c>
      <c r="E1526" s="359" t="s">
        <v>3814</v>
      </c>
      <c r="F1526" s="359" t="s">
        <v>4045</v>
      </c>
    </row>
    <row r="1527" spans="1:6" ht="15.75" customHeight="1">
      <c r="A1527" s="572">
        <f t="shared" si="21"/>
        <v>269</v>
      </c>
      <c r="B1527" s="556" t="s">
        <v>12</v>
      </c>
      <c r="C1527" s="557">
        <v>2023</v>
      </c>
      <c r="D1527" s="557" t="s">
        <v>3778</v>
      </c>
      <c r="E1527" s="359" t="s">
        <v>3814</v>
      </c>
      <c r="F1527" s="359" t="s">
        <v>4047</v>
      </c>
    </row>
    <row r="1528" spans="1:6" ht="15.75" customHeight="1">
      <c r="A1528" s="572">
        <f t="shared" si="21"/>
        <v>270</v>
      </c>
      <c r="B1528" s="556" t="s">
        <v>12</v>
      </c>
      <c r="C1528" s="557">
        <v>2023</v>
      </c>
      <c r="D1528" s="557" t="s">
        <v>3778</v>
      </c>
      <c r="E1528" s="359" t="s">
        <v>3825</v>
      </c>
      <c r="F1528" s="359" t="s">
        <v>4049</v>
      </c>
    </row>
    <row r="1529" spans="1:6" ht="15.75" customHeight="1">
      <c r="A1529" s="572">
        <f t="shared" si="21"/>
        <v>271</v>
      </c>
      <c r="B1529" s="556" t="s">
        <v>12</v>
      </c>
      <c r="C1529" s="557">
        <v>2023</v>
      </c>
      <c r="D1529" s="557" t="s">
        <v>3778</v>
      </c>
      <c r="E1529" s="359" t="s">
        <v>4051</v>
      </c>
      <c r="F1529" s="359" t="s">
        <v>4052</v>
      </c>
    </row>
    <row r="1530" spans="1:6" ht="15.75" customHeight="1">
      <c r="A1530" s="572">
        <f t="shared" si="21"/>
        <v>272</v>
      </c>
      <c r="B1530" s="556" t="s">
        <v>12</v>
      </c>
      <c r="C1530" s="557">
        <v>2023</v>
      </c>
      <c r="D1530" s="557" t="s">
        <v>3778</v>
      </c>
      <c r="E1530" s="359" t="s">
        <v>3825</v>
      </c>
      <c r="F1530" s="359" t="s">
        <v>4054</v>
      </c>
    </row>
    <row r="1531" spans="1:6" ht="15.75" customHeight="1">
      <c r="A1531" s="572">
        <f t="shared" si="21"/>
        <v>273</v>
      </c>
      <c r="B1531" s="556" t="s">
        <v>12</v>
      </c>
      <c r="C1531" s="557">
        <v>2023</v>
      </c>
      <c r="D1531" s="557" t="s">
        <v>3778</v>
      </c>
      <c r="E1531" s="359" t="s">
        <v>926</v>
      </c>
      <c r="F1531" s="457" t="s">
        <v>4056</v>
      </c>
    </row>
    <row r="1532" spans="1:6" ht="15.75" customHeight="1">
      <c r="A1532" s="572">
        <f t="shared" si="21"/>
        <v>274</v>
      </c>
      <c r="B1532" s="556" t="s">
        <v>12</v>
      </c>
      <c r="C1532" s="557">
        <v>2023</v>
      </c>
      <c r="D1532" s="557" t="s">
        <v>3778</v>
      </c>
      <c r="E1532" s="359" t="s">
        <v>926</v>
      </c>
      <c r="F1532" s="359" t="s">
        <v>4058</v>
      </c>
    </row>
    <row r="1533" spans="1:6" ht="15.75" customHeight="1">
      <c r="A1533" s="572">
        <f t="shared" si="21"/>
        <v>275</v>
      </c>
      <c r="B1533" s="556" t="s">
        <v>12</v>
      </c>
      <c r="C1533" s="557">
        <v>2023</v>
      </c>
      <c r="D1533" s="557" t="s">
        <v>3778</v>
      </c>
      <c r="E1533" s="359" t="s">
        <v>4060</v>
      </c>
      <c r="F1533" s="359" t="s">
        <v>4061</v>
      </c>
    </row>
    <row r="1534" spans="1:6" ht="15.75" customHeight="1">
      <c r="A1534" s="572">
        <f t="shared" si="21"/>
        <v>276</v>
      </c>
      <c r="B1534" s="556" t="s">
        <v>12</v>
      </c>
      <c r="C1534" s="557">
        <v>2023</v>
      </c>
      <c r="D1534" s="557" t="s">
        <v>3778</v>
      </c>
      <c r="E1534" s="359" t="s">
        <v>4064</v>
      </c>
      <c r="F1534" s="359" t="s">
        <v>3780</v>
      </c>
    </row>
    <row r="1535" spans="1:6" ht="15.75" customHeight="1">
      <c r="A1535" s="572">
        <f t="shared" si="21"/>
        <v>277</v>
      </c>
      <c r="B1535" s="556" t="s">
        <v>12</v>
      </c>
      <c r="C1535" s="557">
        <v>2023</v>
      </c>
      <c r="D1535" s="557" t="s">
        <v>3778</v>
      </c>
      <c r="E1535" s="359" t="s">
        <v>4066</v>
      </c>
      <c r="F1535" s="359"/>
    </row>
    <row r="1536" spans="1:6" ht="15.75" customHeight="1">
      <c r="A1536" s="572">
        <f t="shared" si="21"/>
        <v>278</v>
      </c>
      <c r="B1536" s="556" t="s">
        <v>12</v>
      </c>
      <c r="C1536" s="557">
        <v>2023</v>
      </c>
      <c r="D1536" s="557" t="s">
        <v>3778</v>
      </c>
      <c r="E1536" s="359" t="s">
        <v>4068</v>
      </c>
      <c r="F1536" s="359"/>
    </row>
    <row r="1537" spans="1:6" ht="15.75" customHeight="1">
      <c r="A1537" s="572">
        <f t="shared" si="21"/>
        <v>279</v>
      </c>
      <c r="B1537" s="556" t="s">
        <v>12</v>
      </c>
      <c r="C1537" s="557">
        <v>2023</v>
      </c>
      <c r="D1537" s="557" t="s">
        <v>3778</v>
      </c>
      <c r="E1537" s="359" t="s">
        <v>4070</v>
      </c>
      <c r="F1537" s="457" t="s">
        <v>4071</v>
      </c>
    </row>
    <row r="1538" spans="1:6" ht="15.75" customHeight="1">
      <c r="A1538" s="572">
        <f t="shared" si="21"/>
        <v>280</v>
      </c>
      <c r="B1538" s="556" t="s">
        <v>12</v>
      </c>
      <c r="C1538" s="557">
        <v>2023</v>
      </c>
      <c r="D1538" s="557" t="s">
        <v>3778</v>
      </c>
      <c r="E1538" s="359" t="s">
        <v>4073</v>
      </c>
      <c r="F1538" s="359" t="s">
        <v>4074</v>
      </c>
    </row>
    <row r="1539" spans="1:6" ht="15.75" customHeight="1">
      <c r="A1539" s="572">
        <f t="shared" si="21"/>
        <v>281</v>
      </c>
      <c r="B1539" s="556" t="s">
        <v>12</v>
      </c>
      <c r="C1539" s="557">
        <v>2023</v>
      </c>
      <c r="D1539" s="557" t="s">
        <v>3778</v>
      </c>
      <c r="E1539" s="359" t="s">
        <v>4076</v>
      </c>
      <c r="F1539" s="359" t="s">
        <v>4077</v>
      </c>
    </row>
    <row r="1540" spans="1:6" ht="15.75" customHeight="1">
      <c r="A1540" s="572">
        <f t="shared" si="21"/>
        <v>282</v>
      </c>
      <c r="B1540" s="556" t="s">
        <v>12</v>
      </c>
      <c r="C1540" s="557">
        <v>2023</v>
      </c>
      <c r="D1540" s="557" t="s">
        <v>3778</v>
      </c>
      <c r="E1540" s="359" t="s">
        <v>4079</v>
      </c>
      <c r="F1540" s="359" t="s">
        <v>4077</v>
      </c>
    </row>
    <row r="1541" spans="1:6" ht="15.75" customHeight="1">
      <c r="A1541" s="572">
        <f t="shared" si="21"/>
        <v>283</v>
      </c>
      <c r="B1541" s="556" t="s">
        <v>12</v>
      </c>
      <c r="C1541" s="557">
        <v>2023</v>
      </c>
      <c r="D1541" s="557" t="s">
        <v>3778</v>
      </c>
      <c r="E1541" s="359" t="s">
        <v>4081</v>
      </c>
      <c r="F1541" s="457" t="s">
        <v>4082</v>
      </c>
    </row>
    <row r="1542" spans="1:6" ht="15.75" customHeight="1">
      <c r="A1542" s="572">
        <f t="shared" si="21"/>
        <v>284</v>
      </c>
      <c r="B1542" s="556" t="s">
        <v>12</v>
      </c>
      <c r="C1542" s="557">
        <v>2023</v>
      </c>
      <c r="D1542" s="557" t="s">
        <v>3778</v>
      </c>
      <c r="E1542" s="359" t="s">
        <v>4084</v>
      </c>
      <c r="F1542" s="457" t="s">
        <v>3857</v>
      </c>
    </row>
    <row r="1543" spans="1:6" ht="15.75" customHeight="1">
      <c r="A1543" s="572">
        <f t="shared" si="21"/>
        <v>285</v>
      </c>
      <c r="B1543" s="556" t="s">
        <v>12</v>
      </c>
      <c r="C1543" s="557">
        <v>2023</v>
      </c>
      <c r="D1543" s="557" t="s">
        <v>3778</v>
      </c>
      <c r="E1543" s="359" t="s">
        <v>4086</v>
      </c>
      <c r="F1543" s="457" t="s">
        <v>4087</v>
      </c>
    </row>
    <row r="1544" spans="1:6" ht="15.75" customHeight="1">
      <c r="A1544" s="572">
        <f t="shared" si="21"/>
        <v>286</v>
      </c>
      <c r="B1544" s="556" t="s">
        <v>12</v>
      </c>
      <c r="C1544" s="557">
        <v>2023</v>
      </c>
      <c r="D1544" s="557" t="s">
        <v>3778</v>
      </c>
      <c r="E1544" s="359" t="s">
        <v>4089</v>
      </c>
      <c r="F1544" s="359" t="s">
        <v>4090</v>
      </c>
    </row>
    <row r="1545" spans="1:6" ht="15.75" customHeight="1">
      <c r="A1545" s="572">
        <f t="shared" si="21"/>
        <v>287</v>
      </c>
      <c r="B1545" s="556" t="s">
        <v>12</v>
      </c>
      <c r="C1545" s="557">
        <v>2023</v>
      </c>
      <c r="D1545" s="557" t="s">
        <v>3778</v>
      </c>
      <c r="E1545" s="359" t="s">
        <v>4092</v>
      </c>
      <c r="F1545" s="457" t="s">
        <v>4093</v>
      </c>
    </row>
    <row r="1546" spans="1:6" ht="15.75" customHeight="1">
      <c r="A1546" s="572">
        <f t="shared" si="21"/>
        <v>288</v>
      </c>
      <c r="B1546" s="556" t="s">
        <v>12</v>
      </c>
      <c r="C1546" s="557">
        <v>2023</v>
      </c>
      <c r="D1546" s="557" t="s">
        <v>3778</v>
      </c>
      <c r="E1546" s="359" t="s">
        <v>4095</v>
      </c>
      <c r="F1546" s="457" t="s">
        <v>4096</v>
      </c>
    </row>
    <row r="1547" spans="1:6" ht="15.75" customHeight="1">
      <c r="A1547" s="572">
        <f t="shared" si="21"/>
        <v>289</v>
      </c>
      <c r="B1547" s="556" t="s">
        <v>12</v>
      </c>
      <c r="C1547" s="557">
        <v>2023</v>
      </c>
      <c r="D1547" s="557" t="s">
        <v>3778</v>
      </c>
      <c r="E1547" s="359" t="s">
        <v>4098</v>
      </c>
      <c r="F1547" s="359" t="s">
        <v>4099</v>
      </c>
    </row>
    <row r="1548" spans="1:6" ht="15.75" customHeight="1">
      <c r="A1548" s="572">
        <f t="shared" si="21"/>
        <v>290</v>
      </c>
      <c r="B1548" s="556" t="s">
        <v>12</v>
      </c>
      <c r="C1548" s="557">
        <v>2023</v>
      </c>
      <c r="D1548" s="557" t="s">
        <v>3778</v>
      </c>
      <c r="E1548" s="359" t="s">
        <v>4101</v>
      </c>
      <c r="F1548" s="359" t="s">
        <v>4102</v>
      </c>
    </row>
    <row r="1549" spans="1:6" ht="15.75" customHeight="1">
      <c r="A1549" s="572">
        <f t="shared" si="21"/>
        <v>291</v>
      </c>
      <c r="B1549" s="556" t="s">
        <v>12</v>
      </c>
      <c r="C1549" s="557">
        <v>2023</v>
      </c>
      <c r="D1549" s="557" t="s">
        <v>3778</v>
      </c>
      <c r="E1549" s="359" t="s">
        <v>4104</v>
      </c>
      <c r="F1549" s="359" t="s">
        <v>4102</v>
      </c>
    </row>
    <row r="1550" spans="1:6" ht="15.75" customHeight="1">
      <c r="A1550" s="572">
        <f t="shared" si="21"/>
        <v>292</v>
      </c>
      <c r="B1550" s="556" t="s">
        <v>12</v>
      </c>
      <c r="C1550" s="557">
        <v>2023</v>
      </c>
      <c r="D1550" s="557" t="s">
        <v>3778</v>
      </c>
      <c r="E1550" s="359" t="s">
        <v>4106</v>
      </c>
      <c r="F1550" s="359" t="s">
        <v>4102</v>
      </c>
    </row>
    <row r="1551" spans="1:6" ht="15.75" customHeight="1">
      <c r="A1551" s="572">
        <f t="shared" si="21"/>
        <v>293</v>
      </c>
      <c r="B1551" s="556" t="s">
        <v>12</v>
      </c>
      <c r="C1551" s="557">
        <v>2023</v>
      </c>
      <c r="D1551" s="557" t="s">
        <v>3778</v>
      </c>
      <c r="E1551" s="359" t="s">
        <v>4108</v>
      </c>
      <c r="F1551" s="359" t="s">
        <v>4109</v>
      </c>
    </row>
    <row r="1552" spans="1:6" ht="15.75" customHeight="1">
      <c r="A1552" s="572">
        <f t="shared" si="21"/>
        <v>294</v>
      </c>
      <c r="B1552" s="556" t="s">
        <v>12</v>
      </c>
      <c r="C1552" s="557">
        <v>2023</v>
      </c>
      <c r="D1552" s="557" t="s">
        <v>3778</v>
      </c>
      <c r="E1552" s="359" t="s">
        <v>3814</v>
      </c>
      <c r="F1552" s="359" t="s">
        <v>4111</v>
      </c>
    </row>
    <row r="1553" spans="1:6" ht="15.75" customHeight="1">
      <c r="A1553" s="572">
        <f t="shared" si="21"/>
        <v>295</v>
      </c>
      <c r="B1553" s="556" t="s">
        <v>12</v>
      </c>
      <c r="C1553" s="557">
        <v>2023</v>
      </c>
      <c r="D1553" s="557" t="s">
        <v>3778</v>
      </c>
      <c r="E1553" s="359" t="s">
        <v>3814</v>
      </c>
      <c r="F1553" s="359" t="s">
        <v>4113</v>
      </c>
    </row>
    <row r="1554" spans="1:6" ht="15.75" customHeight="1">
      <c r="A1554" s="572">
        <f t="shared" si="21"/>
        <v>296</v>
      </c>
      <c r="B1554" s="556" t="s">
        <v>12</v>
      </c>
      <c r="C1554" s="557">
        <v>2023</v>
      </c>
      <c r="D1554" s="557" t="s">
        <v>3778</v>
      </c>
      <c r="E1554" s="359" t="s">
        <v>3814</v>
      </c>
      <c r="F1554" s="359" t="s">
        <v>4115</v>
      </c>
    </row>
    <row r="1555" spans="1:6" ht="15.75" customHeight="1">
      <c r="A1555" s="572">
        <f t="shared" si="21"/>
        <v>297</v>
      </c>
      <c r="B1555" s="556" t="s">
        <v>12</v>
      </c>
      <c r="C1555" s="557">
        <v>2023</v>
      </c>
      <c r="D1555" s="557" t="s">
        <v>3778</v>
      </c>
      <c r="E1555" s="359" t="s">
        <v>4117</v>
      </c>
      <c r="F1555" s="359"/>
    </row>
    <row r="1556" spans="1:6" ht="15.75" customHeight="1">
      <c r="A1556" s="572">
        <f t="shared" si="21"/>
        <v>298</v>
      </c>
      <c r="B1556" s="556" t="s">
        <v>12</v>
      </c>
      <c r="C1556" s="557">
        <v>2023</v>
      </c>
      <c r="D1556" s="557" t="s">
        <v>3778</v>
      </c>
      <c r="E1556" s="359" t="s">
        <v>926</v>
      </c>
      <c r="F1556" s="359" t="s">
        <v>4119</v>
      </c>
    </row>
    <row r="1557" spans="1:6" ht="15.75" customHeight="1">
      <c r="A1557" s="572">
        <f t="shared" si="21"/>
        <v>299</v>
      </c>
      <c r="B1557" s="556" t="s">
        <v>12</v>
      </c>
      <c r="C1557" s="557">
        <v>2023</v>
      </c>
      <c r="D1557" s="557" t="s">
        <v>3778</v>
      </c>
      <c r="E1557" s="359" t="s">
        <v>4121</v>
      </c>
      <c r="F1557" s="457" t="s">
        <v>4122</v>
      </c>
    </row>
    <row r="1558" spans="1:6" ht="15.75" customHeight="1">
      <c r="A1558" s="572">
        <f t="shared" si="21"/>
        <v>300</v>
      </c>
      <c r="B1558" s="556" t="s">
        <v>12</v>
      </c>
      <c r="C1558" s="557">
        <v>2023</v>
      </c>
      <c r="D1558" s="557" t="s">
        <v>3778</v>
      </c>
      <c r="E1558" s="359" t="s">
        <v>4124</v>
      </c>
      <c r="F1558" s="359" t="s">
        <v>4125</v>
      </c>
    </row>
    <row r="1559" spans="1:6" ht="15.75" customHeight="1">
      <c r="A1559" s="572">
        <f t="shared" si="21"/>
        <v>301</v>
      </c>
      <c r="B1559" s="556" t="s">
        <v>12</v>
      </c>
      <c r="C1559" s="557">
        <v>2023</v>
      </c>
      <c r="D1559" s="557" t="s">
        <v>3778</v>
      </c>
      <c r="E1559" s="359" t="s">
        <v>4127</v>
      </c>
      <c r="F1559" s="359" t="s">
        <v>4128</v>
      </c>
    </row>
    <row r="1560" spans="1:6" ht="15.75" customHeight="1">
      <c r="A1560" s="572">
        <f t="shared" si="21"/>
        <v>302</v>
      </c>
      <c r="B1560" s="556" t="s">
        <v>12</v>
      </c>
      <c r="C1560" s="557">
        <v>2023</v>
      </c>
      <c r="D1560" s="557" t="s">
        <v>3778</v>
      </c>
      <c r="E1560" s="359" t="s">
        <v>4130</v>
      </c>
      <c r="F1560" s="359" t="s">
        <v>4128</v>
      </c>
    </row>
    <row r="1561" spans="1:6" ht="15.75" customHeight="1">
      <c r="A1561" s="572">
        <f t="shared" si="21"/>
        <v>303</v>
      </c>
      <c r="B1561" s="556" t="s">
        <v>12</v>
      </c>
      <c r="C1561" s="557">
        <v>2023</v>
      </c>
      <c r="D1561" s="557" t="s">
        <v>3778</v>
      </c>
      <c r="E1561" s="359" t="s">
        <v>4132</v>
      </c>
      <c r="F1561" s="457" t="s">
        <v>4133</v>
      </c>
    </row>
    <row r="1562" spans="1:6" ht="15.75" customHeight="1">
      <c r="A1562" s="572">
        <f t="shared" si="21"/>
        <v>304</v>
      </c>
      <c r="B1562" s="556" t="s">
        <v>12</v>
      </c>
      <c r="C1562" s="557">
        <v>2023</v>
      </c>
      <c r="D1562" s="557" t="s">
        <v>3778</v>
      </c>
      <c r="E1562" s="359" t="s">
        <v>4135</v>
      </c>
      <c r="F1562" s="457" t="s">
        <v>3857</v>
      </c>
    </row>
    <row r="1563" spans="1:6" ht="15.75" customHeight="1">
      <c r="A1563" s="572">
        <f t="shared" si="21"/>
        <v>305</v>
      </c>
      <c r="B1563" s="556" t="s">
        <v>12</v>
      </c>
      <c r="C1563" s="557">
        <v>2023</v>
      </c>
      <c r="D1563" s="557" t="s">
        <v>3778</v>
      </c>
      <c r="E1563" s="359" t="s">
        <v>4137</v>
      </c>
      <c r="F1563" s="359" t="s">
        <v>4138</v>
      </c>
    </row>
    <row r="1564" spans="1:6" ht="15.75" customHeight="1">
      <c r="A1564" s="572">
        <f t="shared" si="21"/>
        <v>306</v>
      </c>
      <c r="B1564" s="556" t="s">
        <v>12</v>
      </c>
      <c r="C1564" s="557">
        <v>2023</v>
      </c>
      <c r="D1564" s="557" t="s">
        <v>3778</v>
      </c>
      <c r="E1564" s="359" t="s">
        <v>4137</v>
      </c>
      <c r="F1564" s="359" t="s">
        <v>4140</v>
      </c>
    </row>
    <row r="1565" spans="1:6" ht="15.75" customHeight="1">
      <c r="A1565" s="572">
        <f t="shared" si="21"/>
        <v>307</v>
      </c>
      <c r="B1565" s="556" t="s">
        <v>12</v>
      </c>
      <c r="C1565" s="557">
        <v>2023</v>
      </c>
      <c r="D1565" s="557" t="s">
        <v>3778</v>
      </c>
      <c r="E1565" s="359" t="s">
        <v>926</v>
      </c>
      <c r="F1565" s="359" t="s">
        <v>4142</v>
      </c>
    </row>
    <row r="1566" spans="1:6" ht="15.75" customHeight="1">
      <c r="A1566" s="572">
        <f t="shared" si="21"/>
        <v>308</v>
      </c>
      <c r="B1566" s="556" t="s">
        <v>12</v>
      </c>
      <c r="C1566" s="557">
        <v>2023</v>
      </c>
      <c r="D1566" s="557" t="s">
        <v>3778</v>
      </c>
      <c r="E1566" s="359" t="s">
        <v>926</v>
      </c>
      <c r="F1566" s="359" t="s">
        <v>4144</v>
      </c>
    </row>
    <row r="1567" spans="1:6" ht="15.75" customHeight="1">
      <c r="A1567" s="572">
        <f t="shared" si="21"/>
        <v>309</v>
      </c>
      <c r="B1567" s="556" t="s">
        <v>12</v>
      </c>
      <c r="C1567" s="557">
        <v>2023</v>
      </c>
      <c r="D1567" s="557" t="s">
        <v>3778</v>
      </c>
      <c r="E1567" s="359" t="s">
        <v>926</v>
      </c>
      <c r="F1567" s="359" t="s">
        <v>4146</v>
      </c>
    </row>
    <row r="1568" spans="1:6" ht="15.75" customHeight="1">
      <c r="A1568" s="572">
        <f t="shared" si="21"/>
        <v>310</v>
      </c>
      <c r="B1568" s="556" t="s">
        <v>12</v>
      </c>
      <c r="C1568" s="557">
        <v>2023</v>
      </c>
      <c r="D1568" s="557" t="s">
        <v>3778</v>
      </c>
      <c r="E1568" s="359" t="s">
        <v>926</v>
      </c>
      <c r="F1568" s="359" t="s">
        <v>4148</v>
      </c>
    </row>
    <row r="1569" spans="1:6" ht="15.75" customHeight="1">
      <c r="A1569" s="572">
        <f t="shared" si="21"/>
        <v>311</v>
      </c>
      <c r="B1569" s="556" t="s">
        <v>12</v>
      </c>
      <c r="C1569" s="557">
        <v>2023</v>
      </c>
      <c r="D1569" s="557" t="s">
        <v>3778</v>
      </c>
      <c r="E1569" s="359" t="s">
        <v>4150</v>
      </c>
      <c r="F1569" s="359" t="s">
        <v>3857</v>
      </c>
    </row>
    <row r="1570" spans="1:6" ht="15.75" customHeight="1">
      <c r="A1570" s="572">
        <f t="shared" si="21"/>
        <v>312</v>
      </c>
      <c r="B1570" s="556" t="s">
        <v>12</v>
      </c>
      <c r="C1570" s="557">
        <v>2023</v>
      </c>
      <c r="D1570" s="557" t="s">
        <v>3778</v>
      </c>
      <c r="E1570" s="359" t="s">
        <v>4152</v>
      </c>
      <c r="F1570" s="359"/>
    </row>
    <row r="1571" spans="1:6" ht="15.75" customHeight="1">
      <c r="A1571" s="572">
        <f t="shared" si="21"/>
        <v>313</v>
      </c>
      <c r="B1571" s="556" t="s">
        <v>12</v>
      </c>
      <c r="C1571" s="557">
        <v>2023</v>
      </c>
      <c r="D1571" s="557" t="s">
        <v>3778</v>
      </c>
      <c r="E1571" s="359" t="s">
        <v>4154</v>
      </c>
      <c r="F1571" s="359"/>
    </row>
    <row r="1572" spans="1:6" ht="15.75" customHeight="1">
      <c r="A1572" s="572">
        <f t="shared" si="21"/>
        <v>314</v>
      </c>
      <c r="B1572" s="556" t="s">
        <v>12</v>
      </c>
      <c r="C1572" s="557">
        <v>2023</v>
      </c>
      <c r="D1572" s="557" t="s">
        <v>3778</v>
      </c>
      <c r="E1572" s="359" t="s">
        <v>4156</v>
      </c>
      <c r="F1572" s="359"/>
    </row>
    <row r="1573" spans="1:6" ht="15.75" customHeight="1">
      <c r="A1573" s="572">
        <f t="shared" si="21"/>
        <v>315</v>
      </c>
      <c r="B1573" s="556" t="s">
        <v>12</v>
      </c>
      <c r="C1573" s="557">
        <v>2023</v>
      </c>
      <c r="D1573" s="557" t="s">
        <v>3778</v>
      </c>
      <c r="E1573" s="359" t="s">
        <v>4158</v>
      </c>
      <c r="F1573" s="359"/>
    </row>
    <row r="1574" spans="1:6" ht="15.75" customHeight="1">
      <c r="A1574" s="572">
        <f t="shared" si="21"/>
        <v>316</v>
      </c>
      <c r="B1574" s="556" t="s">
        <v>12</v>
      </c>
      <c r="C1574" s="557">
        <v>2023</v>
      </c>
      <c r="D1574" s="557" t="s">
        <v>3778</v>
      </c>
      <c r="E1574" s="359" t="s">
        <v>4160</v>
      </c>
      <c r="F1574" s="359"/>
    </row>
    <row r="1575" spans="1:6" ht="15.75" customHeight="1">
      <c r="A1575" s="572">
        <f t="shared" si="21"/>
        <v>317</v>
      </c>
      <c r="B1575" s="556" t="s">
        <v>12</v>
      </c>
      <c r="C1575" s="557">
        <v>2023</v>
      </c>
      <c r="D1575" s="557" t="s">
        <v>3778</v>
      </c>
      <c r="E1575" s="359" t="s">
        <v>4162</v>
      </c>
      <c r="F1575" s="359"/>
    </row>
    <row r="1576" spans="1:6" ht="15.75" customHeight="1">
      <c r="A1576" s="572">
        <f t="shared" si="21"/>
        <v>318</v>
      </c>
      <c r="B1576" s="556" t="s">
        <v>12</v>
      </c>
      <c r="C1576" s="557">
        <v>2023</v>
      </c>
      <c r="D1576" s="557" t="s">
        <v>3778</v>
      </c>
      <c r="E1576" s="359" t="s">
        <v>4164</v>
      </c>
      <c r="F1576" s="359" t="s">
        <v>4165</v>
      </c>
    </row>
    <row r="1577" spans="1:6" ht="15.75" customHeight="1">
      <c r="A1577" s="572">
        <f t="shared" si="21"/>
        <v>319</v>
      </c>
      <c r="B1577" s="556" t="s">
        <v>12</v>
      </c>
      <c r="C1577" s="557">
        <v>2023</v>
      </c>
      <c r="D1577" s="557" t="s">
        <v>3778</v>
      </c>
      <c r="E1577" s="359" t="s">
        <v>4167</v>
      </c>
      <c r="F1577" s="359" t="s">
        <v>4168</v>
      </c>
    </row>
    <row r="1578" spans="1:6" ht="15.75" customHeight="1">
      <c r="A1578" s="572">
        <f t="shared" si="21"/>
        <v>320</v>
      </c>
      <c r="B1578" s="556" t="s">
        <v>12</v>
      </c>
      <c r="C1578" s="557">
        <v>2023</v>
      </c>
      <c r="D1578" s="557" t="s">
        <v>3778</v>
      </c>
      <c r="E1578" s="359" t="s">
        <v>4170</v>
      </c>
      <c r="F1578" s="359" t="s">
        <v>4171</v>
      </c>
    </row>
    <row r="1579" spans="1:6" ht="15.75" customHeight="1">
      <c r="A1579" s="572">
        <f t="shared" si="21"/>
        <v>321</v>
      </c>
      <c r="B1579" s="556" t="s">
        <v>12</v>
      </c>
      <c r="C1579" s="557">
        <v>2023</v>
      </c>
      <c r="D1579" s="557" t="s">
        <v>3778</v>
      </c>
      <c r="E1579" s="359" t="s">
        <v>4173</v>
      </c>
      <c r="F1579" s="359" t="s">
        <v>4168</v>
      </c>
    </row>
    <row r="1580" spans="1:6" ht="15.75" customHeight="1">
      <c r="A1580" s="572">
        <f t="shared" si="21"/>
        <v>322</v>
      </c>
      <c r="B1580" s="556" t="s">
        <v>12</v>
      </c>
      <c r="C1580" s="557">
        <v>2023</v>
      </c>
      <c r="D1580" s="557" t="s">
        <v>3778</v>
      </c>
      <c r="E1580" s="359" t="s">
        <v>4175</v>
      </c>
      <c r="F1580" s="359" t="s">
        <v>4176</v>
      </c>
    </row>
    <row r="1581" spans="1:6" ht="15.75" customHeight="1">
      <c r="A1581" s="572">
        <f t="shared" si="21"/>
        <v>323</v>
      </c>
      <c r="B1581" s="556" t="s">
        <v>12</v>
      </c>
      <c r="C1581" s="557">
        <v>2023</v>
      </c>
      <c r="D1581" s="557" t="s">
        <v>3778</v>
      </c>
      <c r="E1581" s="359" t="s">
        <v>4178</v>
      </c>
      <c r="F1581" s="359" t="s">
        <v>4179</v>
      </c>
    </row>
    <row r="1582" spans="1:6" ht="15.75" customHeight="1">
      <c r="A1582" s="572">
        <f t="shared" si="21"/>
        <v>324</v>
      </c>
      <c r="B1582" s="556" t="s">
        <v>12</v>
      </c>
      <c r="C1582" s="557">
        <v>2023</v>
      </c>
      <c r="D1582" s="557" t="s">
        <v>3778</v>
      </c>
      <c r="E1582" s="359" t="s">
        <v>4181</v>
      </c>
      <c r="F1582" s="359" t="s">
        <v>3852</v>
      </c>
    </row>
    <row r="1583" spans="1:6" ht="15.75" customHeight="1">
      <c r="A1583" s="572">
        <f t="shared" si="21"/>
        <v>325</v>
      </c>
      <c r="B1583" s="556" t="s">
        <v>12</v>
      </c>
      <c r="C1583" s="557">
        <v>2023</v>
      </c>
      <c r="D1583" s="557" t="s">
        <v>3778</v>
      </c>
      <c r="E1583" s="359" t="s">
        <v>4183</v>
      </c>
      <c r="F1583" s="359" t="s">
        <v>4184</v>
      </c>
    </row>
    <row r="1584" spans="1:6" ht="15.75" customHeight="1">
      <c r="A1584" s="572">
        <f t="shared" si="21"/>
        <v>326</v>
      </c>
      <c r="B1584" s="556" t="s">
        <v>12</v>
      </c>
      <c r="C1584" s="557">
        <v>2023</v>
      </c>
      <c r="D1584" s="557" t="s">
        <v>3778</v>
      </c>
      <c r="E1584" s="359" t="s">
        <v>4186</v>
      </c>
      <c r="F1584" s="359" t="s">
        <v>4184</v>
      </c>
    </row>
    <row r="1585" spans="1:6" ht="15.75" customHeight="1">
      <c r="A1585" s="572">
        <f t="shared" si="21"/>
        <v>327</v>
      </c>
      <c r="B1585" s="556" t="s">
        <v>12</v>
      </c>
      <c r="C1585" s="557">
        <v>2023</v>
      </c>
      <c r="D1585" s="557" t="s">
        <v>3778</v>
      </c>
      <c r="E1585" s="359" t="s">
        <v>4188</v>
      </c>
      <c r="F1585" s="359" t="s">
        <v>4189</v>
      </c>
    </row>
    <row r="1586" spans="1:6" ht="15.75" customHeight="1">
      <c r="A1586" s="572">
        <f t="shared" si="21"/>
        <v>328</v>
      </c>
      <c r="B1586" s="556" t="s">
        <v>12</v>
      </c>
      <c r="C1586" s="557">
        <v>2023</v>
      </c>
      <c r="D1586" s="557" t="s">
        <v>3778</v>
      </c>
      <c r="E1586" s="359" t="s">
        <v>4191</v>
      </c>
      <c r="F1586" s="359" t="s">
        <v>4192</v>
      </c>
    </row>
    <row r="1587" spans="1:6" ht="15.75" customHeight="1">
      <c r="A1587" s="572">
        <f t="shared" si="21"/>
        <v>329</v>
      </c>
      <c r="B1587" s="556" t="s">
        <v>12</v>
      </c>
      <c r="C1587" s="557">
        <v>2023</v>
      </c>
      <c r="D1587" s="557" t="s">
        <v>3778</v>
      </c>
      <c r="E1587" s="359" t="s">
        <v>4194</v>
      </c>
      <c r="F1587" s="359" t="s">
        <v>4184</v>
      </c>
    </row>
    <row r="1588" spans="1:6" ht="15.75" customHeight="1">
      <c r="A1588" s="572">
        <f t="shared" si="21"/>
        <v>330</v>
      </c>
      <c r="B1588" s="556" t="s">
        <v>12</v>
      </c>
      <c r="C1588" s="557">
        <v>2023</v>
      </c>
      <c r="D1588" s="557" t="s">
        <v>3778</v>
      </c>
      <c r="E1588" s="359" t="s">
        <v>4196</v>
      </c>
      <c r="F1588" s="359" t="s">
        <v>4197</v>
      </c>
    </row>
    <row r="1589" spans="1:6" ht="15.75" customHeight="1">
      <c r="A1589" s="572">
        <f t="shared" si="21"/>
        <v>331</v>
      </c>
      <c r="B1589" s="556" t="s">
        <v>12</v>
      </c>
      <c r="C1589" s="557">
        <v>2023</v>
      </c>
      <c r="D1589" s="557" t="s">
        <v>3778</v>
      </c>
      <c r="E1589" s="359" t="s">
        <v>4196</v>
      </c>
      <c r="F1589" s="359" t="s">
        <v>4199</v>
      </c>
    </row>
    <row r="1590" spans="1:6" ht="15.75" customHeight="1">
      <c r="A1590" s="572">
        <f t="shared" si="21"/>
        <v>332</v>
      </c>
      <c r="B1590" s="556" t="s">
        <v>12</v>
      </c>
      <c r="C1590" s="557">
        <v>2023</v>
      </c>
      <c r="D1590" s="557" t="s">
        <v>3778</v>
      </c>
      <c r="E1590" s="359" t="s">
        <v>4196</v>
      </c>
      <c r="F1590" s="359" t="s">
        <v>4201</v>
      </c>
    </row>
    <row r="1591" spans="1:6" ht="15.75" customHeight="1">
      <c r="A1591" s="572">
        <f t="shared" si="21"/>
        <v>333</v>
      </c>
      <c r="B1591" s="556" t="s">
        <v>12</v>
      </c>
      <c r="C1591" s="557">
        <v>2023</v>
      </c>
      <c r="D1591" s="557" t="s">
        <v>3778</v>
      </c>
      <c r="E1591" s="359" t="s">
        <v>4203</v>
      </c>
      <c r="F1591" s="359" t="s">
        <v>4204</v>
      </c>
    </row>
    <row r="1592" spans="1:6" ht="15.75" customHeight="1">
      <c r="A1592" s="572">
        <f t="shared" si="21"/>
        <v>334</v>
      </c>
      <c r="B1592" s="556" t="s">
        <v>12</v>
      </c>
      <c r="C1592" s="557">
        <v>2023</v>
      </c>
      <c r="D1592" s="557" t="s">
        <v>3778</v>
      </c>
      <c r="E1592" s="359" t="s">
        <v>4206</v>
      </c>
      <c r="F1592" s="359" t="s">
        <v>4207</v>
      </c>
    </row>
    <row r="1593" spans="1:6" ht="15.75" customHeight="1">
      <c r="A1593" s="572">
        <f t="shared" si="21"/>
        <v>335</v>
      </c>
      <c r="B1593" s="556" t="s">
        <v>12</v>
      </c>
      <c r="C1593" s="557">
        <v>2023</v>
      </c>
      <c r="D1593" s="557" t="s">
        <v>3778</v>
      </c>
      <c r="E1593" s="359" t="s">
        <v>4209</v>
      </c>
      <c r="F1593" s="359" t="s">
        <v>4210</v>
      </c>
    </row>
    <row r="1594" spans="1:6" ht="15.75" customHeight="1">
      <c r="A1594" s="572">
        <f t="shared" si="21"/>
        <v>336</v>
      </c>
      <c r="B1594" s="556" t="s">
        <v>12</v>
      </c>
      <c r="C1594" s="557">
        <v>2023</v>
      </c>
      <c r="D1594" s="557" t="s">
        <v>3778</v>
      </c>
      <c r="E1594" s="359" t="s">
        <v>4212</v>
      </c>
      <c r="F1594" s="359" t="s">
        <v>3857</v>
      </c>
    </row>
    <row r="1595" spans="1:6" ht="15.75" customHeight="1">
      <c r="A1595" s="572">
        <f t="shared" si="21"/>
        <v>337</v>
      </c>
      <c r="B1595" s="556" t="s">
        <v>12</v>
      </c>
      <c r="C1595" s="557">
        <v>2023</v>
      </c>
      <c r="D1595" s="557" t="s">
        <v>3778</v>
      </c>
      <c r="E1595" s="359" t="s">
        <v>4214</v>
      </c>
      <c r="F1595" s="359" t="s">
        <v>3857</v>
      </c>
    </row>
    <row r="1596" spans="1:6" ht="15.75" customHeight="1">
      <c r="A1596" s="572">
        <f t="shared" si="21"/>
        <v>338</v>
      </c>
      <c r="B1596" s="556" t="s">
        <v>12</v>
      </c>
      <c r="C1596" s="557">
        <v>2023</v>
      </c>
      <c r="D1596" s="427" t="s">
        <v>10631</v>
      </c>
      <c r="E1596" s="469" t="s">
        <v>10632</v>
      </c>
      <c r="F1596" s="469" t="s">
        <v>10633</v>
      </c>
    </row>
    <row r="1597" spans="1:6" ht="15.75" customHeight="1">
      <c r="A1597" s="572">
        <f t="shared" si="21"/>
        <v>339</v>
      </c>
      <c r="B1597" s="556" t="s">
        <v>12</v>
      </c>
      <c r="C1597" s="557">
        <v>2023</v>
      </c>
      <c r="D1597" s="427" t="s">
        <v>10634</v>
      </c>
      <c r="E1597" s="469" t="s">
        <v>10635</v>
      </c>
      <c r="F1597" s="469" t="s">
        <v>10636</v>
      </c>
    </row>
    <row r="1598" spans="1:6" ht="15.75" customHeight="1">
      <c r="A1598" s="572">
        <f t="shared" si="21"/>
        <v>340</v>
      </c>
      <c r="B1598" s="556" t="s">
        <v>12</v>
      </c>
      <c r="C1598" s="557">
        <v>2023</v>
      </c>
      <c r="D1598" s="427" t="s">
        <v>4216</v>
      </c>
      <c r="E1598" s="469" t="s">
        <v>4217</v>
      </c>
      <c r="F1598" s="469" t="s">
        <v>3959</v>
      </c>
    </row>
    <row r="1599" spans="1:6" ht="15.75" customHeight="1">
      <c r="A1599" s="572">
        <f t="shared" si="21"/>
        <v>341</v>
      </c>
      <c r="B1599" s="556" t="s">
        <v>12</v>
      </c>
      <c r="C1599" s="557">
        <v>2023</v>
      </c>
      <c r="D1599" s="427" t="s">
        <v>10637</v>
      </c>
      <c r="E1599" s="469" t="s">
        <v>10638</v>
      </c>
      <c r="F1599" s="469" t="s">
        <v>10639</v>
      </c>
    </row>
    <row r="1600" spans="1:6" ht="15.75" customHeight="1">
      <c r="A1600" s="572">
        <f t="shared" si="21"/>
        <v>342</v>
      </c>
      <c r="B1600" s="556" t="s">
        <v>12</v>
      </c>
      <c r="C1600" s="557">
        <v>2023</v>
      </c>
      <c r="D1600" s="427" t="s">
        <v>10640</v>
      </c>
      <c r="E1600" s="469" t="s">
        <v>4363</v>
      </c>
      <c r="F1600" s="469" t="s">
        <v>10641</v>
      </c>
    </row>
    <row r="1601" spans="1:6" ht="15.75" customHeight="1">
      <c r="A1601" s="572">
        <f t="shared" si="21"/>
        <v>343</v>
      </c>
      <c r="B1601" s="556" t="s">
        <v>12</v>
      </c>
      <c r="C1601" s="557">
        <v>2023</v>
      </c>
      <c r="D1601" s="427" t="s">
        <v>10642</v>
      </c>
      <c r="E1601" s="469" t="s">
        <v>4363</v>
      </c>
      <c r="F1601" s="469" t="s">
        <v>10643</v>
      </c>
    </row>
    <row r="1602" spans="1:6" ht="15.75" customHeight="1">
      <c r="A1602" s="572">
        <f t="shared" ref="A1602:A1678" si="22">A1601+1</f>
        <v>344</v>
      </c>
      <c r="B1602" s="556" t="s">
        <v>12</v>
      </c>
      <c r="C1602" s="557">
        <v>2023</v>
      </c>
      <c r="D1602" s="427" t="s">
        <v>10644</v>
      </c>
      <c r="E1602" s="469" t="s">
        <v>4363</v>
      </c>
      <c r="F1602" s="469" t="s">
        <v>10645</v>
      </c>
    </row>
    <row r="1603" spans="1:6" ht="15.75" customHeight="1">
      <c r="A1603" s="572">
        <f t="shared" si="22"/>
        <v>345</v>
      </c>
      <c r="B1603" s="556" t="s">
        <v>12</v>
      </c>
      <c r="C1603" s="557">
        <v>2023</v>
      </c>
      <c r="D1603" s="297" t="s">
        <v>4219</v>
      </c>
      <c r="E1603" s="469" t="s">
        <v>4220</v>
      </c>
      <c r="F1603" s="469" t="s">
        <v>4221</v>
      </c>
    </row>
    <row r="1604" spans="1:6" ht="15.75" customHeight="1">
      <c r="A1604" s="572">
        <f t="shared" si="22"/>
        <v>346</v>
      </c>
      <c r="B1604" s="556" t="s">
        <v>12</v>
      </c>
      <c r="C1604" s="557">
        <v>2023</v>
      </c>
      <c r="D1604" s="297" t="s">
        <v>10646</v>
      </c>
      <c r="E1604" s="469" t="s">
        <v>10647</v>
      </c>
      <c r="F1604" s="469" t="s">
        <v>10648</v>
      </c>
    </row>
    <row r="1605" spans="1:6" ht="15.75" customHeight="1">
      <c r="A1605" s="572">
        <f t="shared" si="22"/>
        <v>347</v>
      </c>
      <c r="B1605" s="556" t="s">
        <v>12</v>
      </c>
      <c r="C1605" s="557">
        <v>2023</v>
      </c>
      <c r="D1605" s="297" t="s">
        <v>10649</v>
      </c>
      <c r="E1605" s="469" t="s">
        <v>10650</v>
      </c>
      <c r="F1605" s="469" t="s">
        <v>10651</v>
      </c>
    </row>
    <row r="1606" spans="1:6" ht="15.75" customHeight="1">
      <c r="A1606" s="572">
        <f t="shared" si="22"/>
        <v>348</v>
      </c>
      <c r="B1606" s="556" t="s">
        <v>12</v>
      </c>
      <c r="C1606" s="557">
        <v>2023</v>
      </c>
      <c r="D1606" s="297" t="s">
        <v>4223</v>
      </c>
      <c r="E1606" s="469" t="s">
        <v>4224</v>
      </c>
      <c r="F1606" s="469" t="s">
        <v>4225</v>
      </c>
    </row>
    <row r="1607" spans="1:6" ht="15.75" customHeight="1">
      <c r="A1607" s="572">
        <f t="shared" si="22"/>
        <v>349</v>
      </c>
      <c r="B1607" s="556" t="s">
        <v>12</v>
      </c>
      <c r="C1607" s="557">
        <v>2023</v>
      </c>
      <c r="D1607" s="297" t="s">
        <v>10652</v>
      </c>
      <c r="E1607" s="469" t="s">
        <v>10653</v>
      </c>
      <c r="F1607" s="469" t="s">
        <v>10654</v>
      </c>
    </row>
    <row r="1608" spans="1:6" ht="15.75" customHeight="1">
      <c r="A1608" s="572">
        <f t="shared" si="22"/>
        <v>350</v>
      </c>
      <c r="B1608" s="556" t="s">
        <v>12</v>
      </c>
      <c r="C1608" s="557">
        <v>2023</v>
      </c>
      <c r="D1608" s="297" t="s">
        <v>586</v>
      </c>
      <c r="E1608" s="469" t="s">
        <v>10655</v>
      </c>
      <c r="F1608" s="469" t="s">
        <v>10656</v>
      </c>
    </row>
    <row r="1609" spans="1:6" ht="15.75" customHeight="1">
      <c r="A1609" s="572">
        <f t="shared" si="22"/>
        <v>351</v>
      </c>
      <c r="B1609" s="556" t="s">
        <v>12</v>
      </c>
      <c r="C1609" s="557">
        <v>2023</v>
      </c>
      <c r="D1609" s="297" t="s">
        <v>4483</v>
      </c>
      <c r="E1609" s="469" t="s">
        <v>10657</v>
      </c>
      <c r="F1609" s="469" t="s">
        <v>10658</v>
      </c>
    </row>
    <row r="1610" spans="1:6" ht="15.75" customHeight="1">
      <c r="A1610" s="572">
        <f t="shared" si="22"/>
        <v>352</v>
      </c>
      <c r="B1610" s="556" t="s">
        <v>12</v>
      </c>
      <c r="C1610" s="557">
        <v>2023</v>
      </c>
      <c r="D1610" s="297" t="s">
        <v>10659</v>
      </c>
      <c r="E1610" s="469" t="s">
        <v>10660</v>
      </c>
      <c r="F1610" s="469" t="s">
        <v>10661</v>
      </c>
    </row>
    <row r="1611" spans="1:6" ht="15.75" customHeight="1">
      <c r="A1611" s="572">
        <f t="shared" si="22"/>
        <v>353</v>
      </c>
      <c r="B1611" s="556" t="s">
        <v>12</v>
      </c>
      <c r="C1611" s="557">
        <v>2023</v>
      </c>
      <c r="D1611" s="297" t="s">
        <v>10662</v>
      </c>
      <c r="E1611" s="469" t="s">
        <v>10663</v>
      </c>
      <c r="F1611" s="469" t="s">
        <v>10664</v>
      </c>
    </row>
    <row r="1612" spans="1:6" ht="15.75" customHeight="1">
      <c r="A1612" s="572">
        <f t="shared" si="22"/>
        <v>354</v>
      </c>
      <c r="B1612" s="556" t="s">
        <v>12</v>
      </c>
      <c r="C1612" s="557">
        <v>2023</v>
      </c>
      <c r="D1612" s="297" t="s">
        <v>10646</v>
      </c>
      <c r="E1612" s="469" t="s">
        <v>10665</v>
      </c>
      <c r="F1612" s="469" t="s">
        <v>10666</v>
      </c>
    </row>
    <row r="1613" spans="1:6" ht="15.75" customHeight="1">
      <c r="A1613" s="572">
        <f t="shared" si="22"/>
        <v>355</v>
      </c>
      <c r="B1613" s="556" t="s">
        <v>12</v>
      </c>
      <c r="C1613" s="557">
        <v>2023</v>
      </c>
      <c r="D1613" s="297" t="s">
        <v>4227</v>
      </c>
      <c r="E1613" s="469" t="s">
        <v>10667</v>
      </c>
      <c r="F1613" s="469"/>
    </row>
    <row r="1614" spans="1:6" ht="15.75" customHeight="1">
      <c r="A1614" s="572">
        <f t="shared" si="22"/>
        <v>356</v>
      </c>
      <c r="B1614" s="556" t="s">
        <v>12</v>
      </c>
      <c r="C1614" s="557">
        <v>2023</v>
      </c>
      <c r="D1614" s="297" t="s">
        <v>4227</v>
      </c>
      <c r="E1614" s="469" t="s">
        <v>4228</v>
      </c>
      <c r="F1614" s="469" t="s">
        <v>4229</v>
      </c>
    </row>
    <row r="1615" spans="1:6" ht="15.75" customHeight="1">
      <c r="A1615" s="572">
        <f t="shared" si="22"/>
        <v>357</v>
      </c>
      <c r="B1615" s="556" t="s">
        <v>12</v>
      </c>
      <c r="C1615" s="557">
        <v>2023</v>
      </c>
      <c r="D1615" s="297" t="s">
        <v>4231</v>
      </c>
      <c r="E1615" s="469" t="s">
        <v>4232</v>
      </c>
      <c r="F1615" s="469" t="s">
        <v>4233</v>
      </c>
    </row>
    <row r="1616" spans="1:6" ht="15.75" customHeight="1">
      <c r="A1616" s="572">
        <f t="shared" si="22"/>
        <v>358</v>
      </c>
      <c r="B1616" s="556" t="s">
        <v>12</v>
      </c>
      <c r="C1616" s="557">
        <v>2023</v>
      </c>
      <c r="D1616" s="297" t="s">
        <v>4235</v>
      </c>
      <c r="E1616" s="469" t="s">
        <v>4236</v>
      </c>
      <c r="F1616" s="469" t="s">
        <v>4233</v>
      </c>
    </row>
    <row r="1617" spans="1:6" ht="15.75" customHeight="1">
      <c r="A1617" s="572">
        <f t="shared" si="22"/>
        <v>359</v>
      </c>
      <c r="B1617" s="556" t="s">
        <v>12</v>
      </c>
      <c r="C1617" s="557">
        <v>2023</v>
      </c>
      <c r="D1617" s="297" t="s">
        <v>4239</v>
      </c>
      <c r="E1617" s="469" t="s">
        <v>4240</v>
      </c>
      <c r="F1617" s="469" t="s">
        <v>4233</v>
      </c>
    </row>
    <row r="1618" spans="1:6" ht="15.75" customHeight="1">
      <c r="A1618" s="572">
        <f t="shared" si="22"/>
        <v>360</v>
      </c>
      <c r="B1618" s="556" t="s">
        <v>12</v>
      </c>
      <c r="C1618" s="557">
        <v>2023</v>
      </c>
      <c r="D1618" s="297" t="s">
        <v>4242</v>
      </c>
      <c r="E1618" s="469" t="s">
        <v>3636</v>
      </c>
      <c r="F1618" s="469" t="s">
        <v>4243</v>
      </c>
    </row>
    <row r="1619" spans="1:6" ht="15.75" customHeight="1">
      <c r="A1619" s="572">
        <f t="shared" si="22"/>
        <v>361</v>
      </c>
      <c r="B1619" s="556" t="s">
        <v>12</v>
      </c>
      <c r="C1619" s="557">
        <v>2023</v>
      </c>
      <c r="D1619" s="297" t="s">
        <v>4245</v>
      </c>
      <c r="E1619" s="469" t="s">
        <v>4246</v>
      </c>
      <c r="F1619" s="469" t="s">
        <v>4247</v>
      </c>
    </row>
    <row r="1620" spans="1:6" ht="15.75" customHeight="1">
      <c r="A1620" s="572">
        <f t="shared" si="22"/>
        <v>362</v>
      </c>
      <c r="B1620" s="556" t="s">
        <v>12</v>
      </c>
      <c r="C1620" s="557">
        <v>2023</v>
      </c>
      <c r="D1620" s="297" t="s">
        <v>4249</v>
      </c>
      <c r="E1620" s="469" t="s">
        <v>4250</v>
      </c>
      <c r="F1620" s="469" t="s">
        <v>4251</v>
      </c>
    </row>
    <row r="1621" spans="1:6" ht="15.75" customHeight="1">
      <c r="A1621" s="572">
        <f t="shared" si="22"/>
        <v>363</v>
      </c>
      <c r="B1621" s="556" t="s">
        <v>12</v>
      </c>
      <c r="C1621" s="557">
        <v>2023</v>
      </c>
      <c r="D1621" s="297" t="s">
        <v>4249</v>
      </c>
      <c r="E1621" s="469" t="s">
        <v>4253</v>
      </c>
      <c r="F1621" s="469" t="s">
        <v>4251</v>
      </c>
    </row>
    <row r="1622" spans="1:6" ht="15.75" customHeight="1">
      <c r="A1622" s="572">
        <f t="shared" si="22"/>
        <v>364</v>
      </c>
      <c r="B1622" s="556" t="s">
        <v>12</v>
      </c>
      <c r="C1622" s="557">
        <v>2023</v>
      </c>
      <c r="D1622" s="297" t="s">
        <v>4255</v>
      </c>
      <c r="E1622" s="469" t="s">
        <v>4256</v>
      </c>
      <c r="F1622" s="469" t="s">
        <v>4257</v>
      </c>
    </row>
    <row r="1623" spans="1:6" ht="15.75" customHeight="1">
      <c r="A1623" s="572">
        <f t="shared" si="22"/>
        <v>365</v>
      </c>
      <c r="B1623" s="556" t="s">
        <v>12</v>
      </c>
      <c r="C1623" s="557">
        <v>2023</v>
      </c>
      <c r="D1623" s="297" t="s">
        <v>4259</v>
      </c>
      <c r="E1623" s="469" t="s">
        <v>4260</v>
      </c>
      <c r="F1623" s="469" t="s">
        <v>4261</v>
      </c>
    </row>
    <row r="1624" spans="1:6" ht="15.75" customHeight="1">
      <c r="A1624" s="572">
        <f t="shared" si="22"/>
        <v>366</v>
      </c>
      <c r="B1624" s="556" t="s">
        <v>12</v>
      </c>
      <c r="C1624" s="557">
        <v>2023</v>
      </c>
      <c r="D1624" s="297" t="s">
        <v>4263</v>
      </c>
      <c r="E1624" s="469" t="s">
        <v>4264</v>
      </c>
      <c r="F1624" s="469" t="s">
        <v>4265</v>
      </c>
    </row>
    <row r="1625" spans="1:6" ht="15.75" customHeight="1">
      <c r="A1625" s="572">
        <f t="shared" si="22"/>
        <v>367</v>
      </c>
      <c r="B1625" s="556" t="s">
        <v>12</v>
      </c>
      <c r="C1625" s="557">
        <v>2023</v>
      </c>
      <c r="D1625" s="297" t="s">
        <v>10668</v>
      </c>
      <c r="E1625" s="469" t="s">
        <v>10668</v>
      </c>
      <c r="F1625" s="469" t="s">
        <v>10669</v>
      </c>
    </row>
    <row r="1626" spans="1:6" ht="15.75" customHeight="1">
      <c r="A1626" s="572">
        <f t="shared" si="22"/>
        <v>368</v>
      </c>
      <c r="B1626" s="556" t="s">
        <v>12</v>
      </c>
      <c r="C1626" s="557">
        <v>2023</v>
      </c>
      <c r="D1626" s="297" t="s">
        <v>10670</v>
      </c>
      <c r="E1626" s="469" t="s">
        <v>10671</v>
      </c>
      <c r="F1626" s="469" t="s">
        <v>10672</v>
      </c>
    </row>
    <row r="1627" spans="1:6" ht="15.75" customHeight="1">
      <c r="A1627" s="572">
        <f t="shared" si="22"/>
        <v>369</v>
      </c>
      <c r="B1627" s="556" t="s">
        <v>12</v>
      </c>
      <c r="C1627" s="557">
        <v>2023</v>
      </c>
      <c r="D1627" s="297" t="s">
        <v>10673</v>
      </c>
      <c r="E1627" s="469" t="s">
        <v>10674</v>
      </c>
      <c r="F1627" s="469" t="s">
        <v>10675</v>
      </c>
    </row>
    <row r="1628" spans="1:6" ht="15.75" customHeight="1">
      <c r="A1628" s="572">
        <f t="shared" si="22"/>
        <v>370</v>
      </c>
      <c r="B1628" s="556" t="s">
        <v>12</v>
      </c>
      <c r="C1628" s="557">
        <v>2023</v>
      </c>
      <c r="D1628" s="297" t="s">
        <v>10676</v>
      </c>
      <c r="E1628" s="469" t="s">
        <v>10677</v>
      </c>
      <c r="F1628" s="469" t="s">
        <v>10678</v>
      </c>
    </row>
    <row r="1629" spans="1:6" ht="15.75" customHeight="1">
      <c r="A1629" s="572">
        <f t="shared" si="22"/>
        <v>371</v>
      </c>
      <c r="B1629" s="556" t="s">
        <v>12</v>
      </c>
      <c r="C1629" s="557">
        <v>2023</v>
      </c>
      <c r="D1629" s="297" t="s">
        <v>10679</v>
      </c>
      <c r="E1629" s="469" t="s">
        <v>10680</v>
      </c>
      <c r="F1629" s="469" t="s">
        <v>10681</v>
      </c>
    </row>
    <row r="1630" spans="1:6" ht="15.75" customHeight="1">
      <c r="A1630" s="572">
        <f t="shared" si="22"/>
        <v>372</v>
      </c>
      <c r="B1630" s="556" t="s">
        <v>12</v>
      </c>
      <c r="C1630" s="557">
        <v>2023</v>
      </c>
      <c r="D1630" s="297" t="s">
        <v>10682</v>
      </c>
      <c r="E1630" s="469" t="s">
        <v>10683</v>
      </c>
      <c r="F1630" s="469" t="s">
        <v>10684</v>
      </c>
    </row>
    <row r="1631" spans="1:6" ht="15.75" customHeight="1">
      <c r="A1631" s="572">
        <f t="shared" si="22"/>
        <v>373</v>
      </c>
      <c r="B1631" s="556" t="s">
        <v>12</v>
      </c>
      <c r="C1631" s="557">
        <v>2023</v>
      </c>
      <c r="D1631" s="297" t="s">
        <v>4267</v>
      </c>
      <c r="E1631" s="469" t="s">
        <v>4268</v>
      </c>
      <c r="F1631" s="469" t="s">
        <v>4247</v>
      </c>
    </row>
    <row r="1632" spans="1:6" ht="15.75" customHeight="1">
      <c r="A1632" s="572">
        <f t="shared" si="22"/>
        <v>374</v>
      </c>
      <c r="B1632" s="556" t="s">
        <v>12</v>
      </c>
      <c r="C1632" s="557">
        <v>2023</v>
      </c>
      <c r="D1632" s="297" t="s">
        <v>4270</v>
      </c>
      <c r="E1632" s="469" t="s">
        <v>4271</v>
      </c>
      <c r="F1632" s="469" t="s">
        <v>4272</v>
      </c>
    </row>
    <row r="1633" spans="1:6" ht="15.75" customHeight="1">
      <c r="A1633" s="572">
        <f t="shared" si="22"/>
        <v>375</v>
      </c>
      <c r="B1633" s="556" t="s">
        <v>12</v>
      </c>
      <c r="C1633" s="557">
        <v>2023</v>
      </c>
      <c r="D1633" s="297" t="s">
        <v>10685</v>
      </c>
      <c r="E1633" s="469" t="s">
        <v>10686</v>
      </c>
      <c r="F1633" s="469" t="s">
        <v>4280</v>
      </c>
    </row>
    <row r="1634" spans="1:6" ht="15.75" customHeight="1">
      <c r="A1634" s="572">
        <f t="shared" si="22"/>
        <v>376</v>
      </c>
      <c r="B1634" s="556" t="s">
        <v>12</v>
      </c>
      <c r="C1634" s="557">
        <v>2023</v>
      </c>
      <c r="D1634" s="297" t="s">
        <v>4274</v>
      </c>
      <c r="E1634" s="469" t="s">
        <v>4275</v>
      </c>
      <c r="F1634" s="469" t="s">
        <v>4276</v>
      </c>
    </row>
    <row r="1635" spans="1:6" ht="15.75" customHeight="1">
      <c r="A1635" s="572">
        <f t="shared" si="22"/>
        <v>377</v>
      </c>
      <c r="B1635" s="556" t="s">
        <v>12</v>
      </c>
      <c r="C1635" s="557">
        <v>2023</v>
      </c>
      <c r="D1635" s="297" t="s">
        <v>4278</v>
      </c>
      <c r="E1635" s="469" t="s">
        <v>4279</v>
      </c>
      <c r="F1635" s="469" t="s">
        <v>4280</v>
      </c>
    </row>
    <row r="1636" spans="1:6" ht="15.75" customHeight="1">
      <c r="A1636" s="572">
        <f t="shared" si="22"/>
        <v>378</v>
      </c>
      <c r="B1636" s="556" t="s">
        <v>12</v>
      </c>
      <c r="C1636" s="557">
        <v>2023</v>
      </c>
      <c r="D1636" s="297" t="s">
        <v>4283</v>
      </c>
      <c r="E1636" s="469" t="s">
        <v>4284</v>
      </c>
      <c r="F1636" s="469" t="s">
        <v>4285</v>
      </c>
    </row>
    <row r="1637" spans="1:6" ht="15.75" customHeight="1">
      <c r="A1637" s="572">
        <f t="shared" si="22"/>
        <v>379</v>
      </c>
      <c r="B1637" s="556" t="s">
        <v>12</v>
      </c>
      <c r="C1637" s="557">
        <v>2023</v>
      </c>
      <c r="D1637" s="297" t="s">
        <v>10687</v>
      </c>
      <c r="E1637" s="469" t="s">
        <v>10688</v>
      </c>
      <c r="F1637" s="469" t="s">
        <v>10689</v>
      </c>
    </row>
    <row r="1638" spans="1:6" ht="15.75" customHeight="1">
      <c r="A1638" s="572">
        <f t="shared" si="22"/>
        <v>380</v>
      </c>
      <c r="B1638" s="556" t="s">
        <v>12</v>
      </c>
      <c r="C1638" s="557">
        <v>2023</v>
      </c>
      <c r="D1638" s="297" t="s">
        <v>10687</v>
      </c>
      <c r="E1638" s="469" t="s">
        <v>10688</v>
      </c>
      <c r="F1638" s="469" t="s">
        <v>10690</v>
      </c>
    </row>
    <row r="1639" spans="1:6" ht="15.75" customHeight="1">
      <c r="A1639" s="572">
        <f t="shared" si="22"/>
        <v>381</v>
      </c>
      <c r="B1639" s="556" t="s">
        <v>12</v>
      </c>
      <c r="C1639" s="557">
        <v>2023</v>
      </c>
      <c r="D1639" s="297" t="s">
        <v>4287</v>
      </c>
      <c r="E1639" s="469" t="s">
        <v>4288</v>
      </c>
      <c r="F1639" s="469" t="s">
        <v>4289</v>
      </c>
    </row>
    <row r="1640" spans="1:6" ht="15.75" customHeight="1">
      <c r="A1640" s="572">
        <f t="shared" si="22"/>
        <v>382</v>
      </c>
      <c r="B1640" s="556" t="s">
        <v>12</v>
      </c>
      <c r="C1640" s="557">
        <v>2023</v>
      </c>
      <c r="D1640" s="297"/>
      <c r="E1640" s="469"/>
      <c r="F1640" s="469"/>
    </row>
    <row r="1641" spans="1:6" ht="15.75" customHeight="1">
      <c r="A1641" s="572">
        <f t="shared" si="22"/>
        <v>383</v>
      </c>
      <c r="B1641" s="556" t="s">
        <v>12</v>
      </c>
      <c r="C1641" s="557">
        <v>2023</v>
      </c>
      <c r="D1641" s="297" t="s">
        <v>4291</v>
      </c>
      <c r="E1641" s="469" t="s">
        <v>4292</v>
      </c>
      <c r="F1641" s="469" t="s">
        <v>4293</v>
      </c>
    </row>
    <row r="1642" spans="1:6" ht="15.75" customHeight="1">
      <c r="A1642" s="572">
        <f t="shared" si="22"/>
        <v>384</v>
      </c>
      <c r="B1642" s="556" t="s">
        <v>12</v>
      </c>
      <c r="C1642" s="557">
        <v>2023</v>
      </c>
      <c r="D1642" s="297" t="s">
        <v>4295</v>
      </c>
      <c r="E1642" s="469" t="s">
        <v>4296</v>
      </c>
      <c r="F1642" s="469" t="s">
        <v>4297</v>
      </c>
    </row>
    <row r="1643" spans="1:6" ht="15.75" customHeight="1">
      <c r="A1643" s="572">
        <f t="shared" si="22"/>
        <v>385</v>
      </c>
      <c r="B1643" s="556" t="s">
        <v>12</v>
      </c>
      <c r="C1643" s="557">
        <v>2023</v>
      </c>
      <c r="D1643" s="297" t="s">
        <v>4299</v>
      </c>
      <c r="E1643" s="469" t="s">
        <v>4300</v>
      </c>
      <c r="F1643" s="469" t="s">
        <v>4301</v>
      </c>
    </row>
    <row r="1644" spans="1:6" ht="15.75" customHeight="1">
      <c r="A1644" s="572">
        <f t="shared" si="22"/>
        <v>386</v>
      </c>
      <c r="B1644" s="556" t="s">
        <v>12</v>
      </c>
      <c r="C1644" s="557">
        <v>2023</v>
      </c>
      <c r="D1644" s="297" t="s">
        <v>4303</v>
      </c>
      <c r="E1644" s="469" t="s">
        <v>10691</v>
      </c>
      <c r="F1644" s="469" t="s">
        <v>10692</v>
      </c>
    </row>
    <row r="1645" spans="1:6" ht="15.75" customHeight="1">
      <c r="A1645" s="572">
        <f t="shared" si="22"/>
        <v>387</v>
      </c>
      <c r="B1645" s="556" t="s">
        <v>12</v>
      </c>
      <c r="C1645" s="557">
        <v>2023</v>
      </c>
      <c r="D1645" s="297" t="s">
        <v>4303</v>
      </c>
      <c r="E1645" s="469" t="s">
        <v>4304</v>
      </c>
      <c r="F1645" s="469" t="s">
        <v>4305</v>
      </c>
    </row>
    <row r="1646" spans="1:6" ht="15.75" customHeight="1">
      <c r="A1646" s="572">
        <f t="shared" si="22"/>
        <v>388</v>
      </c>
      <c r="B1646" s="556" t="s">
        <v>12</v>
      </c>
      <c r="C1646" s="557">
        <v>2023</v>
      </c>
      <c r="D1646" s="297" t="s">
        <v>4307</v>
      </c>
      <c r="E1646" s="469" t="s">
        <v>4300</v>
      </c>
      <c r="F1646" s="469" t="s">
        <v>4308</v>
      </c>
    </row>
    <row r="1647" spans="1:6" ht="15.75" customHeight="1">
      <c r="A1647" s="572">
        <f t="shared" si="22"/>
        <v>389</v>
      </c>
      <c r="B1647" s="556" t="s">
        <v>12</v>
      </c>
      <c r="C1647" s="557">
        <v>2023</v>
      </c>
      <c r="D1647" s="297" t="s">
        <v>4483</v>
      </c>
      <c r="E1647" s="469" t="s">
        <v>10693</v>
      </c>
      <c r="F1647" s="469" t="s">
        <v>10694</v>
      </c>
    </row>
    <row r="1648" spans="1:6" ht="15.75" customHeight="1">
      <c r="A1648" s="572">
        <f t="shared" si="22"/>
        <v>390</v>
      </c>
      <c r="B1648" s="556" t="s">
        <v>12</v>
      </c>
      <c r="C1648" s="557">
        <v>2023</v>
      </c>
      <c r="D1648" s="297" t="s">
        <v>4310</v>
      </c>
      <c r="E1648" s="469" t="s">
        <v>4311</v>
      </c>
      <c r="F1648" s="469" t="s">
        <v>4312</v>
      </c>
    </row>
    <row r="1649" spans="1:6" ht="15.75" customHeight="1">
      <c r="A1649" s="572">
        <f t="shared" si="22"/>
        <v>391</v>
      </c>
      <c r="B1649" s="556" t="s">
        <v>12</v>
      </c>
      <c r="C1649" s="557">
        <v>2023</v>
      </c>
      <c r="D1649" s="297" t="s">
        <v>4314</v>
      </c>
      <c r="E1649" s="469" t="s">
        <v>4315</v>
      </c>
      <c r="F1649" s="469" t="s">
        <v>4316</v>
      </c>
    </row>
    <row r="1650" spans="1:6" ht="15.75" customHeight="1">
      <c r="A1650" s="572">
        <f t="shared" si="22"/>
        <v>392</v>
      </c>
      <c r="B1650" s="556" t="s">
        <v>12</v>
      </c>
      <c r="C1650" s="557">
        <v>2023</v>
      </c>
      <c r="D1650" s="297" t="s">
        <v>4318</v>
      </c>
      <c r="E1650" s="469" t="s">
        <v>4319</v>
      </c>
      <c r="F1650" s="469" t="s">
        <v>4320</v>
      </c>
    </row>
    <row r="1651" spans="1:6" ht="15.75" customHeight="1">
      <c r="A1651" s="572">
        <f t="shared" si="22"/>
        <v>393</v>
      </c>
      <c r="B1651" s="556" t="s">
        <v>12</v>
      </c>
      <c r="C1651" s="557">
        <v>2023</v>
      </c>
      <c r="D1651" s="297" t="s">
        <v>10695</v>
      </c>
      <c r="E1651" s="469" t="s">
        <v>10696</v>
      </c>
      <c r="F1651" s="469" t="s">
        <v>10697</v>
      </c>
    </row>
    <row r="1652" spans="1:6" ht="15.75" customHeight="1">
      <c r="A1652" s="572">
        <f t="shared" si="22"/>
        <v>394</v>
      </c>
      <c r="B1652" s="556" t="s">
        <v>12</v>
      </c>
      <c r="C1652" s="557">
        <v>2023</v>
      </c>
      <c r="D1652" s="297" t="s">
        <v>10695</v>
      </c>
      <c r="E1652" s="469" t="s">
        <v>10698</v>
      </c>
      <c r="F1652" s="469" t="s">
        <v>10697</v>
      </c>
    </row>
    <row r="1653" spans="1:6" ht="15.75" customHeight="1">
      <c r="A1653" s="572">
        <f t="shared" si="22"/>
        <v>395</v>
      </c>
      <c r="B1653" s="556" t="s">
        <v>12</v>
      </c>
      <c r="C1653" s="557">
        <v>2023</v>
      </c>
      <c r="D1653" s="297" t="s">
        <v>4322</v>
      </c>
      <c r="E1653" s="469" t="s">
        <v>10699</v>
      </c>
      <c r="F1653" s="469" t="s">
        <v>4324</v>
      </c>
    </row>
    <row r="1654" spans="1:6" ht="15.75" customHeight="1">
      <c r="A1654" s="572">
        <f t="shared" si="22"/>
        <v>396</v>
      </c>
      <c r="B1654" s="556" t="s">
        <v>12</v>
      </c>
      <c r="C1654" s="557">
        <v>2023</v>
      </c>
      <c r="D1654" s="297" t="s">
        <v>4327</v>
      </c>
      <c r="E1654" s="469" t="s">
        <v>4328</v>
      </c>
      <c r="F1654" s="469" t="s">
        <v>4329</v>
      </c>
    </row>
    <row r="1655" spans="1:6" ht="15.75" customHeight="1">
      <c r="A1655" s="572">
        <f t="shared" si="22"/>
        <v>397</v>
      </c>
      <c r="B1655" s="556" t="s">
        <v>12</v>
      </c>
      <c r="C1655" s="557">
        <v>2023</v>
      </c>
      <c r="D1655" s="297" t="s">
        <v>4331</v>
      </c>
      <c r="E1655" s="469" t="s">
        <v>4332</v>
      </c>
      <c r="F1655" s="469" t="s">
        <v>4333</v>
      </c>
    </row>
    <row r="1656" spans="1:6" ht="15.75" customHeight="1">
      <c r="A1656" s="572">
        <f t="shared" si="22"/>
        <v>398</v>
      </c>
      <c r="B1656" s="556" t="s">
        <v>12</v>
      </c>
      <c r="C1656" s="557">
        <v>2023</v>
      </c>
      <c r="D1656" s="297" t="s">
        <v>4336</v>
      </c>
      <c r="E1656" s="469" t="s">
        <v>4337</v>
      </c>
      <c r="F1656" s="469" t="s">
        <v>4338</v>
      </c>
    </row>
    <row r="1657" spans="1:6" ht="15.75" customHeight="1">
      <c r="A1657" s="572">
        <f t="shared" si="22"/>
        <v>399</v>
      </c>
      <c r="B1657" s="556" t="s">
        <v>12</v>
      </c>
      <c r="C1657" s="557">
        <v>2023</v>
      </c>
      <c r="D1657" s="297" t="s">
        <v>10700</v>
      </c>
      <c r="E1657" s="469" t="s">
        <v>10701</v>
      </c>
      <c r="F1657" s="469" t="s">
        <v>4308</v>
      </c>
    </row>
    <row r="1658" spans="1:6" ht="15.75" customHeight="1">
      <c r="A1658" s="572">
        <f t="shared" si="22"/>
        <v>400</v>
      </c>
      <c r="B1658" s="556" t="s">
        <v>12</v>
      </c>
      <c r="C1658" s="557">
        <v>2023</v>
      </c>
      <c r="D1658" s="297" t="s">
        <v>4340</v>
      </c>
      <c r="E1658" s="469" t="s">
        <v>4341</v>
      </c>
      <c r="F1658" s="469" t="s">
        <v>4342</v>
      </c>
    </row>
    <row r="1659" spans="1:6" ht="15.75" customHeight="1">
      <c r="A1659" s="572">
        <f t="shared" si="22"/>
        <v>401</v>
      </c>
      <c r="B1659" s="556" t="s">
        <v>12</v>
      </c>
      <c r="C1659" s="557">
        <v>2023</v>
      </c>
      <c r="D1659" s="427" t="s">
        <v>10702</v>
      </c>
      <c r="E1659" s="469" t="s">
        <v>10703</v>
      </c>
      <c r="F1659" s="469" t="s">
        <v>10704</v>
      </c>
    </row>
    <row r="1660" spans="1:6" ht="15.75" customHeight="1">
      <c r="A1660" s="572">
        <f t="shared" si="22"/>
        <v>402</v>
      </c>
      <c r="B1660" s="556" t="s">
        <v>12</v>
      </c>
      <c r="C1660" s="557">
        <v>2023</v>
      </c>
      <c r="D1660" s="297" t="s">
        <v>10705</v>
      </c>
      <c r="E1660" s="469" t="s">
        <v>10706</v>
      </c>
      <c r="F1660" s="469" t="s">
        <v>10707</v>
      </c>
    </row>
    <row r="1661" spans="1:6" ht="15.75" customHeight="1">
      <c r="A1661" s="572">
        <f t="shared" si="22"/>
        <v>403</v>
      </c>
      <c r="B1661" s="556" t="s">
        <v>12</v>
      </c>
      <c r="C1661" s="557">
        <v>2023</v>
      </c>
      <c r="D1661" s="297" t="s">
        <v>9990</v>
      </c>
      <c r="E1661" s="469" t="s">
        <v>4372</v>
      </c>
      <c r="F1661" s="469" t="s">
        <v>10708</v>
      </c>
    </row>
    <row r="1662" spans="1:6" ht="15.75" customHeight="1">
      <c r="A1662" s="572">
        <f t="shared" si="22"/>
        <v>404</v>
      </c>
      <c r="B1662" s="556" t="s">
        <v>12</v>
      </c>
      <c r="C1662" s="557">
        <v>2023</v>
      </c>
      <c r="D1662" s="297" t="s">
        <v>4345</v>
      </c>
      <c r="E1662" s="469" t="s">
        <v>556</v>
      </c>
      <c r="F1662" s="469" t="s">
        <v>4346</v>
      </c>
    </row>
    <row r="1663" spans="1:6" ht="15.75" customHeight="1">
      <c r="A1663" s="572">
        <f t="shared" si="22"/>
        <v>405</v>
      </c>
      <c r="B1663" s="556" t="s">
        <v>12</v>
      </c>
      <c r="C1663" s="557">
        <v>2023</v>
      </c>
      <c r="D1663" s="297" t="s">
        <v>4350</v>
      </c>
      <c r="E1663" s="469" t="s">
        <v>4351</v>
      </c>
      <c r="F1663" s="469" t="s">
        <v>4352</v>
      </c>
    </row>
    <row r="1664" spans="1:6" ht="15.75" customHeight="1">
      <c r="A1664" s="572">
        <f t="shared" si="22"/>
        <v>406</v>
      </c>
      <c r="B1664" s="556" t="s">
        <v>12</v>
      </c>
      <c r="C1664" s="557">
        <v>2023</v>
      </c>
      <c r="D1664" s="297" t="s">
        <v>4355</v>
      </c>
      <c r="E1664" s="469" t="s">
        <v>4356</v>
      </c>
      <c r="F1664" s="469" t="s">
        <v>4357</v>
      </c>
    </row>
    <row r="1665" spans="1:6" ht="15.75" customHeight="1">
      <c r="A1665" s="572">
        <f t="shared" si="22"/>
        <v>407</v>
      </c>
      <c r="B1665" s="556" t="s">
        <v>12</v>
      </c>
      <c r="C1665" s="557">
        <v>2023</v>
      </c>
      <c r="D1665" s="297" t="s">
        <v>4360</v>
      </c>
      <c r="E1665" s="469" t="s">
        <v>4361</v>
      </c>
      <c r="F1665" s="469"/>
    </row>
    <row r="1666" spans="1:6" ht="15.75" customHeight="1">
      <c r="A1666" s="572">
        <f t="shared" si="22"/>
        <v>408</v>
      </c>
      <c r="B1666" s="556" t="s">
        <v>12</v>
      </c>
      <c r="C1666" s="557">
        <v>2023</v>
      </c>
      <c r="D1666" s="297"/>
      <c r="E1666" s="469" t="s">
        <v>4363</v>
      </c>
      <c r="F1666" s="469" t="s">
        <v>4364</v>
      </c>
    </row>
    <row r="1667" spans="1:6" ht="15.75" customHeight="1">
      <c r="A1667" s="572">
        <f t="shared" si="22"/>
        <v>409</v>
      </c>
      <c r="B1667" s="556" t="s">
        <v>12</v>
      </c>
      <c r="C1667" s="557">
        <v>2023</v>
      </c>
      <c r="D1667" s="297" t="s">
        <v>4366</v>
      </c>
      <c r="E1667" s="469" t="s">
        <v>4367</v>
      </c>
      <c r="F1667" s="469" t="s">
        <v>4368</v>
      </c>
    </row>
    <row r="1668" spans="1:6" ht="15.75" customHeight="1">
      <c r="A1668" s="572">
        <f t="shared" si="22"/>
        <v>410</v>
      </c>
      <c r="B1668" s="556" t="s">
        <v>12</v>
      </c>
      <c r="C1668" s="557">
        <v>2023</v>
      </c>
      <c r="D1668" s="297" t="s">
        <v>6038</v>
      </c>
      <c r="E1668" s="469" t="s">
        <v>10709</v>
      </c>
      <c r="F1668" s="469" t="s">
        <v>10710</v>
      </c>
    </row>
    <row r="1669" spans="1:6" ht="15.75" customHeight="1">
      <c r="A1669" s="572">
        <f t="shared" si="22"/>
        <v>411</v>
      </c>
      <c r="B1669" s="556" t="s">
        <v>12</v>
      </c>
      <c r="C1669" s="557">
        <v>2023</v>
      </c>
      <c r="D1669" s="297" t="s">
        <v>10711</v>
      </c>
      <c r="E1669" s="469" t="s">
        <v>2953</v>
      </c>
      <c r="F1669" s="469" t="s">
        <v>10712</v>
      </c>
    </row>
    <row r="1670" spans="1:6" ht="15.75" customHeight="1">
      <c r="A1670" s="572">
        <f t="shared" si="22"/>
        <v>412</v>
      </c>
      <c r="B1670" s="556" t="s">
        <v>12</v>
      </c>
      <c r="C1670" s="557">
        <v>2023</v>
      </c>
      <c r="D1670" s="297" t="s">
        <v>10705</v>
      </c>
      <c r="E1670" s="469" t="s">
        <v>10713</v>
      </c>
      <c r="F1670" s="469" t="s">
        <v>10714</v>
      </c>
    </row>
    <row r="1671" spans="1:6" ht="15.75" customHeight="1">
      <c r="A1671" s="572">
        <f t="shared" si="22"/>
        <v>413</v>
      </c>
      <c r="B1671" s="556" t="s">
        <v>12</v>
      </c>
      <c r="C1671" s="557">
        <v>2023</v>
      </c>
      <c r="D1671" s="297" t="s">
        <v>10715</v>
      </c>
      <c r="E1671" s="564" t="s">
        <v>10716</v>
      </c>
      <c r="F1671" s="469" t="s">
        <v>10717</v>
      </c>
    </row>
    <row r="1672" spans="1:6" ht="15.75" customHeight="1">
      <c r="A1672" s="572">
        <f t="shared" si="22"/>
        <v>414</v>
      </c>
      <c r="B1672" s="556" t="s">
        <v>12</v>
      </c>
      <c r="C1672" s="557">
        <v>2023</v>
      </c>
      <c r="D1672" s="297" t="s">
        <v>10718</v>
      </c>
      <c r="E1672" s="564" t="s">
        <v>10716</v>
      </c>
      <c r="F1672" s="469" t="s">
        <v>10719</v>
      </c>
    </row>
    <row r="1673" spans="1:6" ht="15.75" customHeight="1">
      <c r="A1673" s="572">
        <f t="shared" si="22"/>
        <v>415</v>
      </c>
      <c r="B1673" s="556" t="s">
        <v>12</v>
      </c>
      <c r="C1673" s="557">
        <v>2023</v>
      </c>
      <c r="D1673" s="297" t="s">
        <v>10720</v>
      </c>
      <c r="E1673" s="564" t="s">
        <v>10716</v>
      </c>
      <c r="F1673" s="469" t="s">
        <v>10721</v>
      </c>
    </row>
    <row r="1674" spans="1:6" ht="15.75" customHeight="1">
      <c r="A1674" s="572">
        <f t="shared" si="22"/>
        <v>416</v>
      </c>
      <c r="B1674" s="556" t="s">
        <v>12</v>
      </c>
      <c r="C1674" s="557">
        <v>2023</v>
      </c>
      <c r="D1674" s="297" t="s">
        <v>4371</v>
      </c>
      <c r="E1674" s="469" t="s">
        <v>4372</v>
      </c>
      <c r="F1674" s="469" t="s">
        <v>4373</v>
      </c>
    </row>
    <row r="1675" spans="1:6" ht="15.75" customHeight="1">
      <c r="A1675" s="572">
        <f t="shared" si="22"/>
        <v>417</v>
      </c>
      <c r="B1675" s="556" t="s">
        <v>12</v>
      </c>
      <c r="C1675" s="557">
        <v>2023</v>
      </c>
      <c r="D1675" s="297" t="s">
        <v>4376</v>
      </c>
      <c r="E1675" s="469" t="s">
        <v>4377</v>
      </c>
      <c r="F1675" s="469" t="s">
        <v>4378</v>
      </c>
    </row>
    <row r="1676" spans="1:6" ht="15.75" customHeight="1">
      <c r="A1676" s="572">
        <f t="shared" si="22"/>
        <v>418</v>
      </c>
      <c r="B1676" s="556" t="s">
        <v>12</v>
      </c>
      <c r="C1676" s="557">
        <v>2023</v>
      </c>
      <c r="D1676" s="297" t="s">
        <v>4381</v>
      </c>
      <c r="E1676" s="469" t="s">
        <v>4382</v>
      </c>
      <c r="F1676" s="469" t="s">
        <v>4383</v>
      </c>
    </row>
    <row r="1677" spans="1:6" ht="15.75" customHeight="1">
      <c r="A1677" s="572">
        <f t="shared" si="22"/>
        <v>419</v>
      </c>
      <c r="B1677" s="556" t="s">
        <v>12</v>
      </c>
      <c r="C1677" s="557">
        <v>2023</v>
      </c>
      <c r="D1677" s="297" t="s">
        <v>4386</v>
      </c>
      <c r="E1677" s="469" t="s">
        <v>4387</v>
      </c>
      <c r="F1677" s="469" t="s">
        <v>4388</v>
      </c>
    </row>
    <row r="1678" spans="1:6" ht="15.75" customHeight="1">
      <c r="A1678" s="931">
        <f t="shared" si="22"/>
        <v>420</v>
      </c>
      <c r="B1678" s="932" t="s">
        <v>12</v>
      </c>
      <c r="C1678" s="933">
        <v>2023</v>
      </c>
      <c r="D1678" s="934" t="s">
        <v>4391</v>
      </c>
      <c r="E1678" s="469" t="s">
        <v>4392</v>
      </c>
      <c r="F1678" s="469" t="s">
        <v>4393</v>
      </c>
    </row>
    <row r="1679" spans="1:6" ht="15.75" customHeight="1">
      <c r="A1679" s="950"/>
      <c r="B1679" s="950"/>
      <c r="C1679" s="950"/>
      <c r="D1679" s="950"/>
      <c r="E1679" s="469" t="s">
        <v>4392</v>
      </c>
      <c r="F1679" s="469" t="s">
        <v>4395</v>
      </c>
    </row>
    <row r="1680" spans="1:6" ht="15.75" customHeight="1">
      <c r="A1680" s="950"/>
      <c r="B1680" s="950"/>
      <c r="C1680" s="950"/>
      <c r="D1680" s="950"/>
      <c r="E1680" s="469" t="s">
        <v>4392</v>
      </c>
      <c r="F1680" s="469" t="s">
        <v>4397</v>
      </c>
    </row>
    <row r="1681" spans="1:6" ht="15.75" customHeight="1">
      <c r="A1681" s="950"/>
      <c r="B1681" s="950"/>
      <c r="C1681" s="950"/>
      <c r="D1681" s="950"/>
      <c r="E1681" s="469" t="s">
        <v>4399</v>
      </c>
      <c r="F1681" s="469" t="s">
        <v>4400</v>
      </c>
    </row>
    <row r="1682" spans="1:6" ht="15.75" customHeight="1">
      <c r="A1682" s="950"/>
      <c r="B1682" s="950"/>
      <c r="C1682" s="950"/>
      <c r="D1682" s="950"/>
      <c r="E1682" s="469" t="s">
        <v>4392</v>
      </c>
      <c r="F1682" s="469" t="s">
        <v>4402</v>
      </c>
    </row>
    <row r="1683" spans="1:6" ht="15.75" customHeight="1">
      <c r="A1683" s="950"/>
      <c r="B1683" s="950"/>
      <c r="C1683" s="950"/>
      <c r="D1683" s="950"/>
      <c r="E1683" s="469" t="s">
        <v>4404</v>
      </c>
      <c r="F1683" s="469" t="s">
        <v>4405</v>
      </c>
    </row>
    <row r="1684" spans="1:6" ht="15.75" customHeight="1">
      <c r="A1684" s="950"/>
      <c r="B1684" s="950"/>
      <c r="C1684" s="950"/>
      <c r="D1684" s="950"/>
      <c r="E1684" s="469" t="s">
        <v>4407</v>
      </c>
      <c r="F1684" s="469" t="s">
        <v>4408</v>
      </c>
    </row>
    <row r="1685" spans="1:6" ht="15.75" customHeight="1">
      <c r="A1685" s="950"/>
      <c r="B1685" s="950"/>
      <c r="C1685" s="950"/>
      <c r="D1685" s="950"/>
      <c r="E1685" s="469" t="s">
        <v>4410</v>
      </c>
      <c r="F1685" s="469" t="s">
        <v>4411</v>
      </c>
    </row>
    <row r="1686" spans="1:6" ht="15.75" customHeight="1">
      <c r="A1686" s="950"/>
      <c r="B1686" s="950"/>
      <c r="C1686" s="950"/>
      <c r="D1686" s="950"/>
      <c r="E1686" s="469" t="s">
        <v>4392</v>
      </c>
      <c r="F1686" s="469" t="s">
        <v>4413</v>
      </c>
    </row>
    <row r="1687" spans="1:6" ht="15.75" customHeight="1">
      <c r="A1687" s="950"/>
      <c r="B1687" s="950"/>
      <c r="C1687" s="950"/>
      <c r="D1687" s="950"/>
      <c r="E1687" s="469" t="s">
        <v>4392</v>
      </c>
      <c r="F1687" s="469" t="s">
        <v>4415</v>
      </c>
    </row>
    <row r="1688" spans="1:6" ht="15.75" customHeight="1">
      <c r="A1688" s="950"/>
      <c r="B1688" s="950"/>
      <c r="C1688" s="950"/>
      <c r="D1688" s="950"/>
      <c r="E1688" s="469" t="s">
        <v>4417</v>
      </c>
      <c r="F1688" s="469"/>
    </row>
    <row r="1689" spans="1:6" ht="15.75" customHeight="1">
      <c r="A1689" s="950"/>
      <c r="B1689" s="950"/>
      <c r="C1689" s="950"/>
      <c r="D1689" s="950"/>
      <c r="E1689" s="469" t="s">
        <v>4392</v>
      </c>
      <c r="F1689" s="469" t="s">
        <v>4419</v>
      </c>
    </row>
    <row r="1690" spans="1:6" ht="15.75" customHeight="1">
      <c r="A1690" s="950"/>
      <c r="B1690" s="950"/>
      <c r="C1690" s="950"/>
      <c r="D1690" s="950"/>
      <c r="E1690" s="469" t="s">
        <v>4421</v>
      </c>
      <c r="F1690" s="469" t="s">
        <v>4422</v>
      </c>
    </row>
    <row r="1691" spans="1:6" ht="15.75" customHeight="1">
      <c r="A1691" s="950"/>
      <c r="B1691" s="950"/>
      <c r="C1691" s="950"/>
      <c r="D1691" s="950"/>
      <c r="E1691" s="469" t="s">
        <v>4424</v>
      </c>
      <c r="F1691" s="469"/>
    </row>
    <row r="1692" spans="1:6" ht="15.75" customHeight="1">
      <c r="A1692" s="950"/>
      <c r="B1692" s="950"/>
      <c r="C1692" s="950"/>
      <c r="D1692" s="950"/>
      <c r="E1692" s="469" t="s">
        <v>4392</v>
      </c>
      <c r="F1692" s="469" t="s">
        <v>4426</v>
      </c>
    </row>
    <row r="1693" spans="1:6" ht="15.75" customHeight="1">
      <c r="A1693" s="950"/>
      <c r="B1693" s="950"/>
      <c r="C1693" s="950"/>
      <c r="D1693" s="950"/>
      <c r="E1693" s="469" t="s">
        <v>4392</v>
      </c>
      <c r="F1693" s="469" t="s">
        <v>4428</v>
      </c>
    </row>
    <row r="1694" spans="1:6" ht="15.75" customHeight="1">
      <c r="A1694" s="950"/>
      <c r="B1694" s="950"/>
      <c r="C1694" s="950"/>
      <c r="D1694" s="950"/>
      <c r="E1694" s="469" t="s">
        <v>4392</v>
      </c>
      <c r="F1694" s="469" t="s">
        <v>4430</v>
      </c>
    </row>
    <row r="1695" spans="1:6" ht="15.75" customHeight="1">
      <c r="A1695" s="950"/>
      <c r="B1695" s="950"/>
      <c r="C1695" s="950"/>
      <c r="D1695" s="950"/>
      <c r="E1695" s="469" t="s">
        <v>4392</v>
      </c>
      <c r="F1695" s="469" t="s">
        <v>4432</v>
      </c>
    </row>
    <row r="1696" spans="1:6" ht="15.75" customHeight="1">
      <c r="A1696" s="950"/>
      <c r="B1696" s="950"/>
      <c r="C1696" s="950"/>
      <c r="D1696" s="950"/>
      <c r="E1696" s="469" t="s">
        <v>4434</v>
      </c>
      <c r="F1696" s="469" t="s">
        <v>4435</v>
      </c>
    </row>
    <row r="1697" spans="1:6" ht="15.75" customHeight="1">
      <c r="A1697" s="950"/>
      <c r="B1697" s="950"/>
      <c r="C1697" s="950"/>
      <c r="D1697" s="950"/>
      <c r="E1697" s="469" t="s">
        <v>4437</v>
      </c>
      <c r="F1697" s="469"/>
    </row>
    <row r="1698" spans="1:6" ht="15.75" customHeight="1">
      <c r="A1698" s="950"/>
      <c r="B1698" s="950"/>
      <c r="C1698" s="950"/>
      <c r="D1698" s="950"/>
      <c r="E1698" s="469" t="s">
        <v>4392</v>
      </c>
      <c r="F1698" s="469" t="s">
        <v>4439</v>
      </c>
    </row>
    <row r="1699" spans="1:6" ht="15.75" customHeight="1">
      <c r="A1699" s="949"/>
      <c r="B1699" s="949"/>
      <c r="C1699" s="949"/>
      <c r="D1699" s="949"/>
      <c r="E1699" s="469" t="s">
        <v>4441</v>
      </c>
      <c r="F1699" s="469"/>
    </row>
    <row r="1700" spans="1:6" ht="15.75" customHeight="1">
      <c r="A1700" s="572">
        <f>A1678+1</f>
        <v>421</v>
      </c>
      <c r="B1700" s="556" t="s">
        <v>12</v>
      </c>
      <c r="C1700" s="557">
        <v>2023</v>
      </c>
      <c r="D1700" s="427" t="s">
        <v>4443</v>
      </c>
      <c r="E1700" s="469" t="s">
        <v>4444</v>
      </c>
      <c r="F1700" s="469" t="s">
        <v>4445</v>
      </c>
    </row>
    <row r="1701" spans="1:6" ht="15.75" customHeight="1">
      <c r="A1701" s="572">
        <f t="shared" ref="A1701:A1720" si="23">A1700+1</f>
        <v>422</v>
      </c>
      <c r="B1701" s="556" t="s">
        <v>12</v>
      </c>
      <c r="C1701" s="557">
        <v>2023</v>
      </c>
      <c r="D1701" s="427" t="s">
        <v>250</v>
      </c>
      <c r="E1701" s="469" t="s">
        <v>4448</v>
      </c>
      <c r="F1701" s="469" t="s">
        <v>4449</v>
      </c>
    </row>
    <row r="1702" spans="1:6" ht="15.75" customHeight="1">
      <c r="A1702" s="572">
        <f t="shared" si="23"/>
        <v>423</v>
      </c>
      <c r="B1702" s="556" t="s">
        <v>12</v>
      </c>
      <c r="C1702" s="557">
        <v>2023</v>
      </c>
      <c r="D1702" s="427" t="s">
        <v>10722</v>
      </c>
      <c r="E1702" s="469" t="s">
        <v>10723</v>
      </c>
      <c r="F1702" s="469" t="s">
        <v>10724</v>
      </c>
    </row>
    <row r="1703" spans="1:6" ht="15.75" customHeight="1">
      <c r="A1703" s="572">
        <f t="shared" si="23"/>
        <v>424</v>
      </c>
      <c r="B1703" s="556" t="s">
        <v>12</v>
      </c>
      <c r="C1703" s="557">
        <v>2023</v>
      </c>
      <c r="D1703" s="427" t="s">
        <v>4452</v>
      </c>
      <c r="E1703" s="469" t="s">
        <v>4453</v>
      </c>
      <c r="F1703" s="469" t="s">
        <v>4454</v>
      </c>
    </row>
    <row r="1704" spans="1:6" ht="15.75" customHeight="1">
      <c r="A1704" s="572">
        <f t="shared" si="23"/>
        <v>425</v>
      </c>
      <c r="B1704" s="556" t="s">
        <v>12</v>
      </c>
      <c r="C1704" s="557">
        <v>2023</v>
      </c>
      <c r="D1704" s="427" t="s">
        <v>1710</v>
      </c>
      <c r="E1704" s="469" t="s">
        <v>4456</v>
      </c>
      <c r="F1704" s="469" t="s">
        <v>4457</v>
      </c>
    </row>
    <row r="1705" spans="1:6" ht="15.75" customHeight="1">
      <c r="A1705" s="572">
        <f t="shared" si="23"/>
        <v>426</v>
      </c>
      <c r="B1705" s="556" t="s">
        <v>12</v>
      </c>
      <c r="C1705" s="557">
        <v>2023</v>
      </c>
      <c r="D1705" s="427" t="s">
        <v>2264</v>
      </c>
      <c r="E1705" s="469" t="s">
        <v>10725</v>
      </c>
      <c r="F1705" s="469" t="s">
        <v>10726</v>
      </c>
    </row>
    <row r="1706" spans="1:6" ht="15.75" customHeight="1">
      <c r="A1706" s="572">
        <f t="shared" si="23"/>
        <v>427</v>
      </c>
      <c r="B1706" s="556" t="s">
        <v>12</v>
      </c>
      <c r="C1706" s="557">
        <v>2023</v>
      </c>
      <c r="D1706" s="427" t="s">
        <v>2264</v>
      </c>
      <c r="E1706" s="469" t="s">
        <v>10727</v>
      </c>
      <c r="F1706" s="469" t="s">
        <v>10728</v>
      </c>
    </row>
    <row r="1707" spans="1:6" ht="15.75" customHeight="1">
      <c r="A1707" s="572">
        <f t="shared" si="23"/>
        <v>428</v>
      </c>
      <c r="B1707" s="556" t="s">
        <v>12</v>
      </c>
      <c r="C1707" s="557">
        <v>2023</v>
      </c>
      <c r="D1707" s="427" t="s">
        <v>4459</v>
      </c>
      <c r="E1707" s="469" t="s">
        <v>4460</v>
      </c>
      <c r="F1707" s="469" t="s">
        <v>4461</v>
      </c>
    </row>
    <row r="1708" spans="1:6" ht="15.75" customHeight="1">
      <c r="A1708" s="572">
        <f t="shared" si="23"/>
        <v>429</v>
      </c>
      <c r="B1708" s="556" t="s">
        <v>12</v>
      </c>
      <c r="C1708" s="557">
        <v>2023</v>
      </c>
      <c r="D1708" s="427" t="s">
        <v>10729</v>
      </c>
      <c r="E1708" s="469" t="s">
        <v>10730</v>
      </c>
      <c r="F1708" s="469" t="s">
        <v>10731</v>
      </c>
    </row>
    <row r="1709" spans="1:6" ht="15.75" customHeight="1">
      <c r="A1709" s="572">
        <f t="shared" si="23"/>
        <v>430</v>
      </c>
      <c r="B1709" s="556" t="s">
        <v>12</v>
      </c>
      <c r="C1709" s="557">
        <v>2023</v>
      </c>
      <c r="D1709" s="427" t="s">
        <v>10729</v>
      </c>
      <c r="E1709" s="469" t="s">
        <v>10732</v>
      </c>
      <c r="F1709" s="469" t="s">
        <v>10733</v>
      </c>
    </row>
    <row r="1710" spans="1:6" ht="15.75" customHeight="1">
      <c r="A1710" s="572">
        <f t="shared" si="23"/>
        <v>431</v>
      </c>
      <c r="B1710" s="556" t="s">
        <v>12</v>
      </c>
      <c r="C1710" s="557">
        <v>2023</v>
      </c>
      <c r="D1710" s="427" t="s">
        <v>4464</v>
      </c>
      <c r="E1710" s="469" t="s">
        <v>4465</v>
      </c>
      <c r="F1710" s="469" t="s">
        <v>4466</v>
      </c>
    </row>
    <row r="1711" spans="1:6" ht="15.75" customHeight="1">
      <c r="A1711" s="572">
        <f t="shared" si="23"/>
        <v>432</v>
      </c>
      <c r="B1711" s="556" t="s">
        <v>12</v>
      </c>
      <c r="C1711" s="557">
        <v>2023</v>
      </c>
      <c r="D1711" s="427" t="s">
        <v>4483</v>
      </c>
      <c r="E1711" s="469" t="s">
        <v>10734</v>
      </c>
      <c r="F1711" s="469" t="s">
        <v>10735</v>
      </c>
    </row>
    <row r="1712" spans="1:6" ht="15.75" customHeight="1">
      <c r="A1712" s="572">
        <f t="shared" si="23"/>
        <v>433</v>
      </c>
      <c r="B1712" s="556" t="s">
        <v>12</v>
      </c>
      <c r="C1712" s="557">
        <v>2023</v>
      </c>
      <c r="D1712" s="427" t="s">
        <v>4469</v>
      </c>
      <c r="E1712" s="469" t="s">
        <v>1611</v>
      </c>
      <c r="F1712" s="469" t="s">
        <v>4470</v>
      </c>
    </row>
    <row r="1713" spans="1:6" ht="15.75" customHeight="1">
      <c r="A1713" s="572">
        <f t="shared" si="23"/>
        <v>434</v>
      </c>
      <c r="B1713" s="556" t="s">
        <v>12</v>
      </c>
      <c r="C1713" s="557">
        <v>2023</v>
      </c>
      <c r="D1713" s="427" t="s">
        <v>4472</v>
      </c>
      <c r="E1713" s="469" t="s">
        <v>4473</v>
      </c>
      <c r="F1713" s="469" t="s">
        <v>4474</v>
      </c>
    </row>
    <row r="1714" spans="1:6" ht="15.75" customHeight="1">
      <c r="A1714" s="572">
        <f t="shared" si="23"/>
        <v>435</v>
      </c>
      <c r="B1714" s="556" t="s">
        <v>12</v>
      </c>
      <c r="C1714" s="557">
        <v>2023</v>
      </c>
      <c r="D1714" s="427" t="s">
        <v>4476</v>
      </c>
      <c r="E1714" s="469" t="s">
        <v>4477</v>
      </c>
      <c r="F1714" s="469" t="s">
        <v>4478</v>
      </c>
    </row>
    <row r="1715" spans="1:6" ht="15.75" customHeight="1">
      <c r="A1715" s="572">
        <f t="shared" si="23"/>
        <v>436</v>
      </c>
      <c r="B1715" s="556" t="s">
        <v>12</v>
      </c>
      <c r="C1715" s="557">
        <v>2023</v>
      </c>
      <c r="D1715" s="427" t="s">
        <v>4476</v>
      </c>
      <c r="E1715" s="469" t="s">
        <v>4480</v>
      </c>
      <c r="F1715" s="469" t="s">
        <v>4481</v>
      </c>
    </row>
    <row r="1716" spans="1:6" ht="15.75" customHeight="1">
      <c r="A1716" s="572">
        <f t="shared" si="23"/>
        <v>437</v>
      </c>
      <c r="B1716" s="556" t="s">
        <v>12</v>
      </c>
      <c r="C1716" s="557">
        <v>2023</v>
      </c>
      <c r="D1716" s="427" t="s">
        <v>4476</v>
      </c>
      <c r="E1716" s="469" t="s">
        <v>10736</v>
      </c>
      <c r="F1716" s="469" t="s">
        <v>10737</v>
      </c>
    </row>
    <row r="1717" spans="1:6" ht="15.75" customHeight="1">
      <c r="A1717" s="572">
        <f t="shared" si="23"/>
        <v>438</v>
      </c>
      <c r="B1717" s="556" t="s">
        <v>12</v>
      </c>
      <c r="C1717" s="557">
        <v>2023</v>
      </c>
      <c r="D1717" s="427" t="s">
        <v>4476</v>
      </c>
      <c r="E1717" s="469" t="s">
        <v>10738</v>
      </c>
      <c r="F1717" s="469" t="s">
        <v>10739</v>
      </c>
    </row>
    <row r="1718" spans="1:6" ht="15.75" customHeight="1">
      <c r="A1718" s="572">
        <f t="shared" si="23"/>
        <v>439</v>
      </c>
      <c r="B1718" s="556" t="s">
        <v>12</v>
      </c>
      <c r="C1718" s="557">
        <v>2023</v>
      </c>
      <c r="D1718" s="427" t="s">
        <v>4483</v>
      </c>
      <c r="E1718" s="469" t="s">
        <v>4484</v>
      </c>
      <c r="F1718" s="469" t="s">
        <v>4485</v>
      </c>
    </row>
    <row r="1719" spans="1:6" ht="15.75" customHeight="1">
      <c r="A1719" s="572">
        <f t="shared" si="23"/>
        <v>440</v>
      </c>
      <c r="B1719" s="556" t="s">
        <v>12</v>
      </c>
      <c r="C1719" s="557">
        <v>2023</v>
      </c>
      <c r="D1719" s="427" t="s">
        <v>10740</v>
      </c>
      <c r="E1719" s="469" t="s">
        <v>10741</v>
      </c>
      <c r="F1719" s="469" t="s">
        <v>10742</v>
      </c>
    </row>
    <row r="1720" spans="1:6" ht="37.5" customHeight="1">
      <c r="A1720" s="572">
        <f t="shared" si="23"/>
        <v>441</v>
      </c>
      <c r="B1720" s="426" t="s">
        <v>13</v>
      </c>
      <c r="C1720" s="597">
        <v>44945</v>
      </c>
      <c r="D1720" s="297" t="s">
        <v>2264</v>
      </c>
      <c r="E1720" s="431" t="s">
        <v>10743</v>
      </c>
      <c r="F1720" s="431" t="s">
        <v>10744</v>
      </c>
    </row>
    <row r="1721" spans="1:6" ht="38.25">
      <c r="A1721" s="572">
        <f>A1243+1</f>
        <v>240</v>
      </c>
      <c r="B1721" s="426" t="s">
        <v>13</v>
      </c>
      <c r="C1721" s="297" t="s">
        <v>10745</v>
      </c>
      <c r="D1721" s="297" t="s">
        <v>8681</v>
      </c>
      <c r="E1721" s="431" t="s">
        <v>8682</v>
      </c>
      <c r="F1721" s="431" t="s">
        <v>8683</v>
      </c>
    </row>
    <row r="1722" spans="1:6" ht="15.75" customHeight="1">
      <c r="A1722" s="572">
        <f t="shared" ref="A1722:A1724" si="24">A1721+1</f>
        <v>241</v>
      </c>
      <c r="B1722" s="360" t="s">
        <v>13</v>
      </c>
      <c r="C1722" s="612">
        <v>45035</v>
      </c>
      <c r="D1722" s="357" t="s">
        <v>8684</v>
      </c>
      <c r="E1722" s="359" t="s">
        <v>8685</v>
      </c>
      <c r="F1722" s="359" t="s">
        <v>8686</v>
      </c>
    </row>
    <row r="1723" spans="1:6" ht="15.75" customHeight="1">
      <c r="A1723" s="572">
        <f t="shared" si="24"/>
        <v>242</v>
      </c>
      <c r="B1723" s="360" t="s">
        <v>13</v>
      </c>
      <c r="C1723" s="612">
        <v>45041</v>
      </c>
      <c r="D1723" s="357" t="s">
        <v>8688</v>
      </c>
      <c r="E1723" s="359" t="s">
        <v>8689</v>
      </c>
      <c r="F1723" s="359" t="s">
        <v>8690</v>
      </c>
    </row>
    <row r="1724" spans="1:6" ht="27" customHeight="1">
      <c r="A1724" s="572">
        <f t="shared" si="24"/>
        <v>243</v>
      </c>
      <c r="B1724" s="360" t="s">
        <v>13</v>
      </c>
      <c r="C1724" s="612">
        <v>45142</v>
      </c>
      <c r="D1724" s="357" t="s">
        <v>10746</v>
      </c>
      <c r="E1724" s="359" t="s">
        <v>10747</v>
      </c>
      <c r="F1724" s="359" t="s">
        <v>10748</v>
      </c>
    </row>
    <row r="1725" spans="1:6" ht="15.75" customHeight="1">
      <c r="A1725" s="568"/>
      <c r="B1725" s="568"/>
      <c r="C1725" s="575"/>
      <c r="D1725" s="576"/>
      <c r="E1725" s="363"/>
      <c r="F1725" s="363"/>
    </row>
    <row r="1726" spans="1:6" ht="15.75" customHeight="1">
      <c r="A1726" s="894"/>
      <c r="B1726" s="894"/>
      <c r="C1726" s="895"/>
      <c r="D1726" s="896"/>
      <c r="E1726" s="897"/>
      <c r="F1726" s="897"/>
    </row>
    <row r="1727" spans="1:6" ht="15.75" customHeight="1">
      <c r="A1727" s="894"/>
      <c r="B1727" s="894"/>
      <c r="C1727" s="895"/>
      <c r="D1727" s="896"/>
      <c r="E1727" s="897"/>
      <c r="F1727" s="897"/>
    </row>
    <row r="1728" spans="1:6" ht="15.75" customHeight="1">
      <c r="A1728" s="894"/>
      <c r="B1728" s="894" t="s">
        <v>10749</v>
      </c>
      <c r="C1728" s="895"/>
      <c r="D1728" s="896"/>
      <c r="E1728" s="897"/>
      <c r="F1728" s="897"/>
    </row>
    <row r="1729" spans="1:6" ht="15.75" customHeight="1">
      <c r="A1729" s="894"/>
      <c r="B1729" s="894">
        <v>2000</v>
      </c>
      <c r="C1729" s="895">
        <v>1</v>
      </c>
      <c r="D1729" s="896"/>
      <c r="E1729" s="897"/>
      <c r="F1729" s="897"/>
    </row>
    <row r="1730" spans="1:6" ht="15.75" customHeight="1">
      <c r="A1730" s="894"/>
      <c r="B1730" s="894">
        <v>2001</v>
      </c>
      <c r="C1730" s="895">
        <v>2</v>
      </c>
      <c r="D1730" s="896"/>
      <c r="E1730" s="897"/>
      <c r="F1730" s="897"/>
    </row>
    <row r="1731" spans="1:6" ht="15.75" customHeight="1">
      <c r="A1731" s="894"/>
      <c r="B1731" s="894">
        <v>2002</v>
      </c>
      <c r="C1731" s="895">
        <v>3</v>
      </c>
      <c r="D1731" s="896"/>
      <c r="E1731" s="897"/>
      <c r="F1731" s="897"/>
    </row>
    <row r="1732" spans="1:6" ht="15.75" customHeight="1">
      <c r="A1732" s="894"/>
      <c r="B1732" s="894">
        <v>2003</v>
      </c>
      <c r="C1732" s="895">
        <v>1</v>
      </c>
      <c r="D1732" s="896"/>
      <c r="E1732" s="897"/>
      <c r="F1732" s="897"/>
    </row>
    <row r="1733" spans="1:6" ht="15.75" customHeight="1">
      <c r="A1733" s="894"/>
      <c r="B1733" s="894">
        <v>2004</v>
      </c>
      <c r="C1733" s="634"/>
      <c r="D1733" s="896"/>
      <c r="E1733" s="897"/>
      <c r="F1733" s="897"/>
    </row>
    <row r="1734" spans="1:6" ht="15.75" customHeight="1">
      <c r="A1734" s="894"/>
      <c r="B1734" s="894">
        <v>2005</v>
      </c>
      <c r="C1734" s="634"/>
      <c r="D1734" s="896"/>
      <c r="E1734" s="897"/>
      <c r="F1734" s="897"/>
    </row>
    <row r="1735" spans="1:6" ht="15.75" customHeight="1">
      <c r="A1735" s="894"/>
      <c r="B1735" s="894">
        <v>2006</v>
      </c>
      <c r="C1735" s="895">
        <v>2</v>
      </c>
      <c r="D1735" s="896"/>
      <c r="E1735" s="897"/>
      <c r="F1735" s="897"/>
    </row>
    <row r="1736" spans="1:6" ht="15.75" customHeight="1">
      <c r="A1736" s="894"/>
      <c r="B1736" s="894">
        <v>2007</v>
      </c>
      <c r="C1736" s="895">
        <v>4</v>
      </c>
      <c r="D1736" s="896"/>
      <c r="E1736" s="897"/>
      <c r="F1736" s="897"/>
    </row>
    <row r="1737" spans="1:6" ht="15.75" customHeight="1">
      <c r="A1737" s="894"/>
      <c r="B1737" s="894">
        <v>2008</v>
      </c>
      <c r="C1737" s="895">
        <v>3</v>
      </c>
      <c r="D1737" s="896"/>
      <c r="E1737" s="897"/>
      <c r="F1737" s="897"/>
    </row>
    <row r="1738" spans="1:6" ht="15.75" customHeight="1">
      <c r="A1738" s="894"/>
      <c r="B1738" s="894">
        <v>2009</v>
      </c>
      <c r="C1738" s="895">
        <v>5</v>
      </c>
      <c r="D1738" s="896"/>
      <c r="E1738" s="897"/>
      <c r="F1738" s="897"/>
    </row>
    <row r="1739" spans="1:6" ht="15.75" customHeight="1">
      <c r="A1739" s="894"/>
      <c r="B1739" s="894">
        <v>2010</v>
      </c>
      <c r="C1739" s="895">
        <v>14</v>
      </c>
      <c r="D1739" s="896"/>
      <c r="E1739" s="897"/>
      <c r="F1739" s="897"/>
    </row>
    <row r="1740" spans="1:6" ht="15.75" customHeight="1">
      <c r="A1740" s="894"/>
      <c r="B1740" s="894">
        <v>2011</v>
      </c>
      <c r="C1740" s="895">
        <v>29</v>
      </c>
      <c r="D1740" s="896"/>
      <c r="E1740" s="897"/>
      <c r="F1740" s="897"/>
    </row>
    <row r="1741" spans="1:6" ht="15.75" customHeight="1">
      <c r="A1741" s="894"/>
      <c r="B1741" s="894">
        <v>2012</v>
      </c>
      <c r="C1741" s="895">
        <v>15</v>
      </c>
      <c r="D1741" s="896"/>
      <c r="E1741" s="897"/>
      <c r="F1741" s="897"/>
    </row>
    <row r="1742" spans="1:6" ht="15.75" customHeight="1">
      <c r="A1742" s="894"/>
      <c r="B1742" s="894">
        <v>2013</v>
      </c>
      <c r="C1742" s="895">
        <v>26</v>
      </c>
      <c r="D1742" s="896"/>
      <c r="E1742" s="897"/>
      <c r="F1742" s="897"/>
    </row>
    <row r="1743" spans="1:6" ht="15.75" customHeight="1">
      <c r="A1743" s="894"/>
      <c r="B1743" s="894">
        <v>2014</v>
      </c>
      <c r="C1743" s="895">
        <v>25</v>
      </c>
      <c r="D1743" s="896"/>
      <c r="E1743" s="897"/>
      <c r="F1743" s="897"/>
    </row>
    <row r="1744" spans="1:6" ht="15.75" customHeight="1">
      <c r="A1744" s="894"/>
      <c r="B1744" s="894">
        <v>2015</v>
      </c>
      <c r="C1744" s="895">
        <v>52</v>
      </c>
      <c r="D1744" s="896"/>
      <c r="E1744" s="897"/>
      <c r="F1744" s="897"/>
    </row>
    <row r="1745" spans="1:6" ht="15.75" customHeight="1">
      <c r="A1745" s="894"/>
      <c r="B1745" s="894">
        <v>2016</v>
      </c>
      <c r="C1745" s="895">
        <v>47</v>
      </c>
      <c r="D1745" s="896"/>
      <c r="E1745" s="897"/>
      <c r="F1745" s="897"/>
    </row>
    <row r="1746" spans="1:6" ht="15.75" customHeight="1">
      <c r="A1746" s="894"/>
      <c r="B1746" s="894">
        <v>2017</v>
      </c>
      <c r="C1746" s="895">
        <v>48</v>
      </c>
      <c r="D1746" s="896"/>
      <c r="E1746" s="897"/>
      <c r="F1746" s="897"/>
    </row>
    <row r="1747" spans="1:6" ht="15.75" customHeight="1">
      <c r="A1747" s="894"/>
      <c r="B1747" s="894">
        <v>2018</v>
      </c>
      <c r="C1747" s="895">
        <v>119</v>
      </c>
      <c r="D1747" s="896"/>
      <c r="E1747" s="897"/>
      <c r="F1747" s="897"/>
    </row>
    <row r="1748" spans="1:6" ht="15.75" customHeight="1">
      <c r="A1748" s="894"/>
      <c r="B1748" s="894">
        <v>2019</v>
      </c>
      <c r="C1748" s="895">
        <v>97</v>
      </c>
      <c r="D1748" s="896"/>
      <c r="E1748" s="897"/>
      <c r="F1748" s="897"/>
    </row>
    <row r="1749" spans="1:6" ht="15.75" customHeight="1">
      <c r="A1749" s="894"/>
      <c r="B1749" s="894">
        <v>2020</v>
      </c>
      <c r="C1749" s="895">
        <v>98</v>
      </c>
      <c r="D1749" s="896"/>
      <c r="E1749" s="897"/>
      <c r="F1749" s="897"/>
    </row>
    <row r="1750" spans="1:6" ht="15.75" customHeight="1">
      <c r="A1750" s="894"/>
      <c r="B1750" s="894">
        <v>2021</v>
      </c>
      <c r="C1750" s="895">
        <v>147</v>
      </c>
      <c r="D1750" s="896"/>
      <c r="E1750" s="897"/>
      <c r="F1750" s="897"/>
    </row>
    <row r="1751" spans="1:6" ht="15.75" customHeight="1">
      <c r="A1751" s="894"/>
      <c r="B1751" s="894">
        <v>2022</v>
      </c>
      <c r="C1751" s="895">
        <v>241</v>
      </c>
      <c r="D1751" s="896"/>
      <c r="E1751" s="897"/>
      <c r="F1751" s="897"/>
    </row>
    <row r="1752" spans="1:6" ht="15.75" customHeight="1">
      <c r="A1752" s="894"/>
      <c r="B1752" s="894">
        <v>2023</v>
      </c>
      <c r="C1752" s="895">
        <v>455</v>
      </c>
      <c r="D1752" s="896"/>
      <c r="E1752" s="897"/>
      <c r="F1752" s="897"/>
    </row>
    <row r="1753" spans="1:6" ht="15.75" customHeight="1">
      <c r="A1753" s="894"/>
      <c r="B1753" s="894"/>
      <c r="C1753" s="895"/>
      <c r="D1753" s="896"/>
      <c r="E1753" s="897"/>
      <c r="F1753" s="897"/>
    </row>
    <row r="1754" spans="1:6" ht="15.75" customHeight="1">
      <c r="A1754" s="894"/>
      <c r="B1754" s="894"/>
      <c r="C1754" s="895">
        <f>SUM(C1729:C1753)</f>
        <v>1434</v>
      </c>
      <c r="D1754" s="896"/>
      <c r="E1754" s="897"/>
      <c r="F1754" s="897"/>
    </row>
    <row r="1755" spans="1:6" ht="15.75" customHeight="1">
      <c r="A1755" s="894"/>
      <c r="B1755" s="894"/>
      <c r="C1755" s="895"/>
      <c r="D1755" s="896"/>
      <c r="E1755" s="897"/>
      <c r="F1755" s="897"/>
    </row>
    <row r="1756" spans="1:6" ht="15.75" customHeight="1">
      <c r="A1756" s="894"/>
      <c r="B1756" s="659" t="s">
        <v>7</v>
      </c>
      <c r="C1756" s="660" t="s">
        <v>10750</v>
      </c>
      <c r="D1756" s="660" t="s">
        <v>10751</v>
      </c>
      <c r="E1756" s="660" t="s">
        <v>10752</v>
      </c>
      <c r="F1756" s="660" t="s">
        <v>10753</v>
      </c>
    </row>
    <row r="1757" spans="1:6" ht="15.75" customHeight="1">
      <c r="A1757" s="894"/>
      <c r="B1757" s="659" t="s">
        <v>7</v>
      </c>
      <c r="C1757" s="660" t="s">
        <v>10750</v>
      </c>
      <c r="D1757" s="660" t="s">
        <v>10754</v>
      </c>
      <c r="E1757" s="660" t="s">
        <v>10752</v>
      </c>
      <c r="F1757" s="660" t="s">
        <v>10755</v>
      </c>
    </row>
    <row r="1758" spans="1:6" ht="15.75" customHeight="1">
      <c r="A1758" s="894"/>
      <c r="B1758" s="659" t="s">
        <v>7</v>
      </c>
      <c r="C1758" s="660" t="s">
        <v>10750</v>
      </c>
      <c r="D1758" s="660" t="s">
        <v>10756</v>
      </c>
      <c r="E1758" s="660" t="s">
        <v>10757</v>
      </c>
      <c r="F1758" s="660" t="s">
        <v>10758</v>
      </c>
    </row>
    <row r="1759" spans="1:6" ht="15.75" customHeight="1">
      <c r="A1759" s="894"/>
      <c r="B1759" s="659" t="s">
        <v>7</v>
      </c>
      <c r="C1759" s="660" t="s">
        <v>10750</v>
      </c>
      <c r="D1759" s="660" t="s">
        <v>10759</v>
      </c>
      <c r="E1759" s="660" t="s">
        <v>10760</v>
      </c>
      <c r="F1759" s="660" t="s">
        <v>10761</v>
      </c>
    </row>
    <row r="1760" spans="1:6" ht="15.75" customHeight="1">
      <c r="A1760" s="894"/>
      <c r="B1760" s="659" t="s">
        <v>7</v>
      </c>
      <c r="C1760" s="661" t="s">
        <v>10750</v>
      </c>
      <c r="D1760" s="662" t="s">
        <v>1569</v>
      </c>
      <c r="E1760" s="663" t="s">
        <v>1239</v>
      </c>
      <c r="F1760" s="663" t="s">
        <v>1570</v>
      </c>
    </row>
    <row r="1761" spans="1:6" ht="15.75" customHeight="1">
      <c r="A1761" s="894"/>
      <c r="B1761" s="659" t="s">
        <v>7</v>
      </c>
      <c r="C1761" s="661"/>
      <c r="D1761" s="662"/>
      <c r="E1761" s="663" t="s">
        <v>1193</v>
      </c>
      <c r="F1761" s="663" t="s">
        <v>1571</v>
      </c>
    </row>
    <row r="1762" spans="1:6" ht="15.75" customHeight="1">
      <c r="A1762" s="894"/>
      <c r="B1762" s="659" t="s">
        <v>7</v>
      </c>
      <c r="C1762" s="664"/>
      <c r="D1762" s="665" t="s">
        <v>1875</v>
      </c>
      <c r="E1762" s="665" t="s">
        <v>1876</v>
      </c>
      <c r="F1762" s="666" t="s">
        <v>1877</v>
      </c>
    </row>
    <row r="1763" spans="1:6" ht="15.75" customHeight="1">
      <c r="A1763" s="894"/>
      <c r="B1763" s="659" t="s">
        <v>7</v>
      </c>
      <c r="C1763" s="667"/>
      <c r="D1763" s="668" t="s">
        <v>10762</v>
      </c>
      <c r="E1763" s="542"/>
      <c r="F1763" s="669" t="s">
        <v>10763</v>
      </c>
    </row>
    <row r="1764" spans="1:6" ht="15.75" customHeight="1">
      <c r="A1764" s="894"/>
      <c r="B1764" s="670" t="s">
        <v>10</v>
      </c>
      <c r="C1764" s="671"/>
      <c r="D1764" s="671" t="s">
        <v>2521</v>
      </c>
      <c r="E1764" s="672" t="s">
        <v>2522</v>
      </c>
      <c r="F1764" s="672" t="s">
        <v>2523</v>
      </c>
    </row>
    <row r="1765" spans="1:6" ht="15.75" customHeight="1">
      <c r="A1765" s="894"/>
      <c r="B1765" s="670" t="s">
        <v>10</v>
      </c>
      <c r="C1765" s="671"/>
      <c r="D1765" s="672" t="s">
        <v>2526</v>
      </c>
      <c r="E1765" s="672" t="s">
        <v>2527</v>
      </c>
      <c r="F1765" s="672" t="s">
        <v>2528</v>
      </c>
    </row>
    <row r="1766" spans="1:6" ht="15.75" customHeight="1">
      <c r="A1766" s="894"/>
      <c r="B1766" s="894"/>
      <c r="C1766" s="895"/>
      <c r="D1766" s="896"/>
      <c r="E1766" s="897"/>
      <c r="F1766" s="897"/>
    </row>
    <row r="1767" spans="1:6" ht="15.75" customHeight="1">
      <c r="A1767" s="894"/>
      <c r="B1767" s="894"/>
      <c r="C1767" s="895"/>
      <c r="D1767" s="896"/>
      <c r="E1767" s="897"/>
      <c r="F1767" s="897"/>
    </row>
    <row r="1768" spans="1:6" ht="15.75" customHeight="1">
      <c r="A1768" s="894"/>
      <c r="B1768" s="894"/>
      <c r="C1768" s="895"/>
      <c r="D1768" s="896"/>
      <c r="E1768" s="897"/>
      <c r="F1768" s="897"/>
    </row>
    <row r="1769" spans="1:6" ht="15.75" customHeight="1">
      <c r="A1769" s="894"/>
      <c r="B1769" s="894"/>
      <c r="C1769" s="895"/>
      <c r="D1769" s="896"/>
      <c r="E1769" s="897"/>
      <c r="F1769" s="897"/>
    </row>
    <row r="1770" spans="1:6" ht="15.75" customHeight="1">
      <c r="A1770" s="894"/>
      <c r="B1770" s="894"/>
      <c r="C1770" s="895"/>
      <c r="D1770" s="896"/>
      <c r="E1770" s="897"/>
      <c r="F1770" s="897"/>
    </row>
    <row r="1771" spans="1:6" ht="15.75" customHeight="1">
      <c r="A1771" s="894"/>
      <c r="B1771" s="894"/>
      <c r="C1771" s="895"/>
      <c r="D1771" s="896"/>
      <c r="E1771" s="897"/>
      <c r="F1771" s="897"/>
    </row>
    <row r="1772" spans="1:6" ht="15.75" customHeight="1">
      <c r="A1772" s="894"/>
      <c r="B1772" s="894"/>
      <c r="C1772" s="895"/>
      <c r="D1772" s="896"/>
      <c r="E1772" s="897"/>
      <c r="F1772" s="897"/>
    </row>
    <row r="1773" spans="1:6" ht="15.75" customHeight="1">
      <c r="A1773" s="894"/>
      <c r="B1773" s="894"/>
      <c r="C1773" s="895"/>
      <c r="D1773" s="896"/>
      <c r="E1773" s="897"/>
      <c r="F1773" s="897"/>
    </row>
    <row r="1774" spans="1:6" ht="15.75" customHeight="1">
      <c r="A1774" s="894"/>
      <c r="B1774" s="894"/>
      <c r="C1774" s="895"/>
      <c r="D1774" s="896"/>
      <c r="E1774" s="897"/>
      <c r="F1774" s="897"/>
    </row>
    <row r="1775" spans="1:6" ht="15.75" customHeight="1">
      <c r="A1775" s="894"/>
      <c r="B1775" s="894"/>
      <c r="C1775" s="895"/>
      <c r="D1775" s="896"/>
      <c r="E1775" s="897"/>
      <c r="F1775" s="897"/>
    </row>
    <row r="1776" spans="1:6" ht="15.75" customHeight="1">
      <c r="A1776" s="894"/>
      <c r="B1776" s="894"/>
      <c r="C1776" s="895"/>
      <c r="D1776" s="896"/>
      <c r="E1776" s="897"/>
      <c r="F1776" s="897"/>
    </row>
    <row r="1777" spans="1:6" ht="15.75" customHeight="1">
      <c r="A1777" s="894"/>
      <c r="B1777" s="894"/>
      <c r="C1777" s="895"/>
      <c r="D1777" s="896"/>
      <c r="E1777" s="897"/>
      <c r="F1777" s="897"/>
    </row>
    <row r="1778" spans="1:6" ht="15.75" customHeight="1">
      <c r="A1778" s="894"/>
      <c r="B1778" s="894"/>
      <c r="C1778" s="895"/>
      <c r="D1778" s="896"/>
      <c r="E1778" s="897"/>
      <c r="F1778" s="897"/>
    </row>
    <row r="1779" spans="1:6" ht="15.75" customHeight="1">
      <c r="A1779" s="894"/>
      <c r="B1779" s="894"/>
      <c r="C1779" s="895"/>
      <c r="D1779" s="896"/>
      <c r="E1779" s="897"/>
      <c r="F1779" s="897"/>
    </row>
    <row r="1780" spans="1:6" ht="15.75" customHeight="1">
      <c r="A1780" s="894"/>
      <c r="B1780" s="894"/>
      <c r="C1780" s="895"/>
      <c r="D1780" s="896"/>
      <c r="E1780" s="897"/>
      <c r="F1780" s="897"/>
    </row>
    <row r="1781" spans="1:6" ht="15.75" customHeight="1">
      <c r="A1781" s="894"/>
      <c r="B1781" s="894"/>
      <c r="C1781" s="895"/>
      <c r="D1781" s="896"/>
      <c r="E1781" s="897"/>
      <c r="F1781" s="897"/>
    </row>
    <row r="1782" spans="1:6" ht="15.75" customHeight="1">
      <c r="A1782" s="894"/>
      <c r="B1782" s="894"/>
      <c r="C1782" s="895"/>
      <c r="D1782" s="896"/>
      <c r="E1782" s="897"/>
      <c r="F1782" s="897"/>
    </row>
    <row r="1783" spans="1:6" ht="15.75" customHeight="1">
      <c r="A1783" s="894"/>
      <c r="B1783" s="894"/>
      <c r="C1783" s="895"/>
      <c r="D1783" s="896"/>
      <c r="E1783" s="897"/>
      <c r="F1783" s="897"/>
    </row>
    <row r="1784" spans="1:6" ht="15.75" customHeight="1">
      <c r="A1784" s="894"/>
      <c r="B1784" s="894"/>
      <c r="C1784" s="895"/>
      <c r="D1784" s="896"/>
      <c r="E1784" s="897"/>
      <c r="F1784" s="897"/>
    </row>
    <row r="1785" spans="1:6" ht="15.75" customHeight="1">
      <c r="A1785" s="894"/>
      <c r="B1785" s="894"/>
      <c r="C1785" s="895"/>
      <c r="D1785" s="896"/>
      <c r="E1785" s="897"/>
      <c r="F1785" s="897"/>
    </row>
    <row r="1786" spans="1:6" ht="15.75" customHeight="1">
      <c r="A1786" s="894"/>
      <c r="B1786" s="894"/>
      <c r="C1786" s="895"/>
      <c r="D1786" s="896"/>
      <c r="E1786" s="897"/>
      <c r="F1786" s="897"/>
    </row>
    <row r="1787" spans="1:6" ht="15.75" customHeight="1">
      <c r="A1787" s="894"/>
      <c r="B1787" s="894"/>
      <c r="C1787" s="895"/>
      <c r="D1787" s="896"/>
      <c r="E1787" s="897"/>
      <c r="F1787" s="897"/>
    </row>
    <row r="1788" spans="1:6" ht="15.75" customHeight="1">
      <c r="A1788" s="894"/>
      <c r="B1788" s="894"/>
      <c r="C1788" s="895"/>
      <c r="D1788" s="896"/>
      <c r="E1788" s="897"/>
      <c r="F1788" s="897"/>
    </row>
    <row r="1789" spans="1:6" ht="15.75" customHeight="1">
      <c r="A1789" s="894"/>
      <c r="B1789" s="894"/>
      <c r="C1789" s="895"/>
      <c r="D1789" s="896"/>
      <c r="E1789" s="897"/>
      <c r="F1789" s="897"/>
    </row>
    <row r="1790" spans="1:6" ht="15.75" customHeight="1">
      <c r="A1790" s="894"/>
      <c r="B1790" s="894"/>
      <c r="C1790" s="895"/>
      <c r="D1790" s="896"/>
      <c r="E1790" s="897"/>
      <c r="F1790" s="897"/>
    </row>
    <row r="1791" spans="1:6" ht="15.75" customHeight="1">
      <c r="A1791" s="894"/>
      <c r="B1791" s="894"/>
      <c r="C1791" s="895"/>
      <c r="D1791" s="896"/>
      <c r="E1791" s="897"/>
      <c r="F1791" s="897"/>
    </row>
    <row r="1792" spans="1:6" ht="15.75" customHeight="1">
      <c r="A1792" s="894"/>
      <c r="B1792" s="894"/>
      <c r="C1792" s="895"/>
      <c r="D1792" s="896"/>
      <c r="E1792" s="897"/>
      <c r="F1792" s="897"/>
    </row>
    <row r="1793" spans="1:6" ht="15.75" customHeight="1">
      <c r="A1793" s="894"/>
      <c r="B1793" s="894"/>
      <c r="C1793" s="895"/>
      <c r="D1793" s="896"/>
      <c r="E1793" s="897"/>
      <c r="F1793" s="897"/>
    </row>
    <row r="1794" spans="1:6" ht="15.75" customHeight="1">
      <c r="A1794" s="894"/>
      <c r="B1794" s="894"/>
      <c r="C1794" s="895"/>
      <c r="D1794" s="896"/>
      <c r="E1794" s="897"/>
      <c r="F1794" s="897"/>
    </row>
    <row r="1795" spans="1:6" ht="15.75" customHeight="1">
      <c r="A1795" s="894"/>
      <c r="B1795" s="894"/>
      <c r="C1795" s="895"/>
      <c r="D1795" s="896"/>
      <c r="E1795" s="897"/>
      <c r="F1795" s="897"/>
    </row>
    <row r="1796" spans="1:6" ht="15.75" customHeight="1">
      <c r="A1796" s="894"/>
      <c r="B1796" s="894"/>
      <c r="C1796" s="895"/>
      <c r="D1796" s="896"/>
      <c r="E1796" s="897"/>
      <c r="F1796" s="897"/>
    </row>
    <row r="1797" spans="1:6" ht="15.75" customHeight="1">
      <c r="A1797" s="894"/>
      <c r="B1797" s="894"/>
      <c r="C1797" s="895"/>
      <c r="D1797" s="896"/>
      <c r="E1797" s="897"/>
      <c r="F1797" s="897"/>
    </row>
    <row r="1798" spans="1:6" ht="15.75" customHeight="1">
      <c r="A1798" s="894"/>
      <c r="B1798" s="894"/>
      <c r="C1798" s="895"/>
      <c r="D1798" s="896"/>
      <c r="E1798" s="897"/>
      <c r="F1798" s="897"/>
    </row>
    <row r="1799" spans="1:6" ht="15.75" customHeight="1">
      <c r="A1799" s="894"/>
      <c r="B1799" s="894"/>
      <c r="C1799" s="895"/>
      <c r="D1799" s="896"/>
      <c r="E1799" s="897"/>
      <c r="F1799" s="897"/>
    </row>
    <row r="1800" spans="1:6" ht="15.75" customHeight="1">
      <c r="A1800" s="894"/>
      <c r="B1800" s="894"/>
      <c r="C1800" s="895"/>
      <c r="D1800" s="896"/>
      <c r="E1800" s="897"/>
      <c r="F1800" s="897"/>
    </row>
    <row r="1801" spans="1:6" ht="15.75" customHeight="1">
      <c r="A1801" s="894"/>
      <c r="B1801" s="894"/>
      <c r="C1801" s="895"/>
      <c r="D1801" s="896"/>
      <c r="E1801" s="897"/>
      <c r="F1801" s="897"/>
    </row>
    <row r="1802" spans="1:6" ht="15.75" customHeight="1">
      <c r="A1802" s="894"/>
      <c r="B1802" s="894"/>
      <c r="C1802" s="895"/>
      <c r="D1802" s="896"/>
      <c r="E1802" s="897"/>
      <c r="F1802" s="897"/>
    </row>
    <row r="1803" spans="1:6" ht="15.75" customHeight="1">
      <c r="A1803" s="894"/>
      <c r="B1803" s="894"/>
      <c r="C1803" s="895"/>
      <c r="D1803" s="896"/>
      <c r="E1803" s="897"/>
      <c r="F1803" s="897"/>
    </row>
    <row r="1804" spans="1:6" ht="15.75" customHeight="1">
      <c r="A1804" s="894"/>
      <c r="B1804" s="894"/>
      <c r="C1804" s="895"/>
      <c r="D1804" s="896"/>
      <c r="E1804" s="897"/>
      <c r="F1804" s="897"/>
    </row>
    <row r="1805" spans="1:6" ht="15.75" customHeight="1">
      <c r="A1805" s="894"/>
      <c r="B1805" s="894"/>
      <c r="C1805" s="895"/>
      <c r="D1805" s="896"/>
      <c r="E1805" s="897"/>
      <c r="F1805" s="897"/>
    </row>
    <row r="1806" spans="1:6" ht="15.75" customHeight="1">
      <c r="A1806" s="894"/>
      <c r="B1806" s="894"/>
      <c r="C1806" s="895"/>
      <c r="D1806" s="896"/>
      <c r="E1806" s="897"/>
      <c r="F1806" s="897"/>
    </row>
    <row r="1807" spans="1:6" ht="15.75" customHeight="1">
      <c r="A1807" s="894"/>
      <c r="B1807" s="894"/>
      <c r="C1807" s="895"/>
      <c r="D1807" s="896"/>
      <c r="E1807" s="897"/>
      <c r="F1807" s="897"/>
    </row>
    <row r="1808" spans="1:6" ht="15.75" customHeight="1">
      <c r="A1808" s="894"/>
      <c r="B1808" s="894"/>
      <c r="C1808" s="895"/>
      <c r="D1808" s="896"/>
      <c r="E1808" s="897"/>
      <c r="F1808" s="897"/>
    </row>
    <row r="1809" spans="1:6" ht="15.75" customHeight="1">
      <c r="A1809" s="894"/>
      <c r="B1809" s="894"/>
      <c r="C1809" s="895"/>
      <c r="D1809" s="896"/>
      <c r="E1809" s="897"/>
      <c r="F1809" s="897"/>
    </row>
    <row r="1810" spans="1:6" ht="15.75" customHeight="1">
      <c r="A1810" s="894"/>
      <c r="B1810" s="894"/>
      <c r="C1810" s="895"/>
      <c r="D1810" s="896"/>
      <c r="E1810" s="897"/>
      <c r="F1810" s="897"/>
    </row>
    <row r="1811" spans="1:6" ht="15.75" customHeight="1">
      <c r="A1811" s="894"/>
      <c r="B1811" s="894"/>
      <c r="C1811" s="895"/>
      <c r="D1811" s="896"/>
      <c r="E1811" s="897"/>
      <c r="F1811" s="897"/>
    </row>
    <row r="1812" spans="1:6" ht="15.75" customHeight="1">
      <c r="A1812" s="894"/>
      <c r="B1812" s="894"/>
      <c r="C1812" s="895"/>
      <c r="D1812" s="896"/>
      <c r="E1812" s="897"/>
      <c r="F1812" s="897"/>
    </row>
    <row r="1813" spans="1:6" ht="15.75" customHeight="1">
      <c r="A1813" s="894"/>
      <c r="B1813" s="894"/>
      <c r="C1813" s="895"/>
      <c r="D1813" s="896"/>
      <c r="E1813" s="897"/>
      <c r="F1813" s="897"/>
    </row>
    <row r="1814" spans="1:6" ht="15.75" customHeight="1">
      <c r="A1814" s="894"/>
      <c r="B1814" s="894"/>
      <c r="C1814" s="895"/>
      <c r="D1814" s="896"/>
      <c r="E1814" s="897"/>
      <c r="F1814" s="897"/>
    </row>
    <row r="1815" spans="1:6" ht="15.75" customHeight="1">
      <c r="A1815" s="894"/>
      <c r="B1815" s="894"/>
      <c r="C1815" s="895"/>
      <c r="D1815" s="896"/>
      <c r="E1815" s="897"/>
      <c r="F1815" s="897"/>
    </row>
    <row r="1816" spans="1:6" ht="15.75" customHeight="1">
      <c r="A1816" s="894"/>
      <c r="B1816" s="894"/>
      <c r="C1816" s="895"/>
      <c r="D1816" s="896"/>
      <c r="E1816" s="897"/>
      <c r="F1816" s="897"/>
    </row>
    <row r="1817" spans="1:6" ht="15.75" customHeight="1">
      <c r="A1817" s="894"/>
      <c r="B1817" s="894"/>
      <c r="C1817" s="895"/>
      <c r="D1817" s="896"/>
      <c r="E1817" s="897"/>
      <c r="F1817" s="897"/>
    </row>
    <row r="1818" spans="1:6" ht="15.75" customHeight="1">
      <c r="A1818" s="894"/>
      <c r="B1818" s="894"/>
      <c r="C1818" s="895"/>
      <c r="D1818" s="896"/>
      <c r="E1818" s="897"/>
      <c r="F1818" s="897"/>
    </row>
    <row r="1819" spans="1:6" ht="15.75" customHeight="1">
      <c r="A1819" s="894"/>
      <c r="B1819" s="894"/>
      <c r="C1819" s="895"/>
      <c r="D1819" s="896"/>
      <c r="E1819" s="897"/>
      <c r="F1819" s="897"/>
    </row>
    <row r="1820" spans="1:6" ht="15.75" customHeight="1">
      <c r="A1820" s="894"/>
      <c r="B1820" s="894"/>
      <c r="C1820" s="895"/>
      <c r="D1820" s="896"/>
      <c r="E1820" s="897"/>
      <c r="F1820" s="897"/>
    </row>
    <row r="1821" spans="1:6" ht="15.75" customHeight="1">
      <c r="A1821" s="894"/>
      <c r="B1821" s="894"/>
      <c r="C1821" s="895"/>
      <c r="D1821" s="896"/>
      <c r="E1821" s="897"/>
      <c r="F1821" s="897"/>
    </row>
    <row r="1822" spans="1:6" ht="15.75" customHeight="1">
      <c r="A1822" s="894"/>
      <c r="B1822" s="894"/>
      <c r="C1822" s="895"/>
      <c r="D1822" s="896"/>
      <c r="E1822" s="897"/>
      <c r="F1822" s="897"/>
    </row>
    <row r="1823" spans="1:6" ht="15.75" customHeight="1">
      <c r="A1823" s="894"/>
      <c r="B1823" s="894"/>
      <c r="C1823" s="895"/>
      <c r="D1823" s="896"/>
      <c r="E1823" s="897"/>
      <c r="F1823" s="897"/>
    </row>
    <row r="1824" spans="1:6" ht="15.75" customHeight="1">
      <c r="A1824" s="894"/>
      <c r="B1824" s="894"/>
      <c r="C1824" s="895"/>
      <c r="D1824" s="896"/>
      <c r="E1824" s="897"/>
      <c r="F1824" s="897"/>
    </row>
    <row r="1825" spans="1:6" ht="15.75" customHeight="1">
      <c r="A1825" s="894"/>
      <c r="B1825" s="894"/>
      <c r="C1825" s="895"/>
      <c r="D1825" s="896"/>
      <c r="E1825" s="897"/>
      <c r="F1825" s="897"/>
    </row>
    <row r="1826" spans="1:6" ht="15.75" customHeight="1">
      <c r="A1826" s="894"/>
      <c r="B1826" s="894"/>
      <c r="C1826" s="895"/>
      <c r="D1826" s="896"/>
      <c r="E1826" s="897"/>
      <c r="F1826" s="897"/>
    </row>
    <row r="1827" spans="1:6" ht="15.75" customHeight="1">
      <c r="A1827" s="894"/>
      <c r="B1827" s="894"/>
      <c r="C1827" s="895"/>
      <c r="D1827" s="896"/>
      <c r="E1827" s="897"/>
      <c r="F1827" s="897"/>
    </row>
    <row r="1828" spans="1:6" ht="15.75" customHeight="1">
      <c r="A1828" s="894"/>
      <c r="B1828" s="894"/>
      <c r="C1828" s="895"/>
      <c r="D1828" s="896"/>
      <c r="E1828" s="897"/>
      <c r="F1828" s="897"/>
    </row>
    <row r="1829" spans="1:6" ht="15.75" customHeight="1">
      <c r="A1829" s="894"/>
      <c r="B1829" s="894"/>
      <c r="C1829" s="895"/>
      <c r="D1829" s="896"/>
      <c r="E1829" s="897"/>
      <c r="F1829" s="897"/>
    </row>
    <row r="1830" spans="1:6" ht="15.75" customHeight="1">
      <c r="A1830" s="894"/>
      <c r="B1830" s="894"/>
      <c r="C1830" s="895"/>
      <c r="D1830" s="896"/>
      <c r="E1830" s="897"/>
      <c r="F1830" s="897"/>
    </row>
    <row r="1831" spans="1:6" ht="15.75" customHeight="1">
      <c r="A1831" s="894"/>
      <c r="B1831" s="894"/>
      <c r="C1831" s="895"/>
      <c r="D1831" s="896"/>
      <c r="E1831" s="897"/>
      <c r="F1831" s="897"/>
    </row>
    <row r="1832" spans="1:6" ht="15.75" customHeight="1">
      <c r="A1832" s="894"/>
      <c r="B1832" s="894"/>
      <c r="C1832" s="895"/>
      <c r="D1832" s="896"/>
      <c r="E1832" s="897"/>
      <c r="F1832" s="897"/>
    </row>
    <row r="1833" spans="1:6" ht="15.75" customHeight="1">
      <c r="A1833" s="894"/>
      <c r="B1833" s="894"/>
      <c r="C1833" s="895"/>
      <c r="D1833" s="896"/>
      <c r="E1833" s="897"/>
      <c r="F1833" s="897"/>
    </row>
    <row r="1834" spans="1:6" ht="15.75" customHeight="1">
      <c r="A1834" s="894"/>
      <c r="B1834" s="894"/>
      <c r="C1834" s="895"/>
      <c r="D1834" s="896"/>
      <c r="E1834" s="897"/>
      <c r="F1834" s="897"/>
    </row>
    <row r="1835" spans="1:6" ht="15.75" customHeight="1">
      <c r="A1835" s="894"/>
      <c r="B1835" s="894"/>
      <c r="C1835" s="895"/>
      <c r="D1835" s="896"/>
      <c r="E1835" s="897"/>
      <c r="F1835" s="897"/>
    </row>
    <row r="1836" spans="1:6" ht="15.75" customHeight="1">
      <c r="A1836" s="894"/>
      <c r="B1836" s="894"/>
      <c r="C1836" s="895"/>
      <c r="D1836" s="896"/>
      <c r="E1836" s="897"/>
      <c r="F1836" s="897"/>
    </row>
    <row r="1837" spans="1:6" ht="15.75" customHeight="1">
      <c r="A1837" s="894"/>
      <c r="B1837" s="894"/>
      <c r="C1837" s="895"/>
      <c r="D1837" s="896"/>
      <c r="E1837" s="897"/>
      <c r="F1837" s="897"/>
    </row>
    <row r="1838" spans="1:6" ht="15.75" customHeight="1">
      <c r="A1838" s="894"/>
      <c r="B1838" s="894"/>
      <c r="C1838" s="895"/>
      <c r="D1838" s="896"/>
      <c r="E1838" s="897"/>
      <c r="F1838" s="897"/>
    </row>
    <row r="1839" spans="1:6" ht="15.75" customHeight="1">
      <c r="A1839" s="894"/>
      <c r="B1839" s="894"/>
      <c r="C1839" s="895"/>
      <c r="D1839" s="896"/>
      <c r="E1839" s="897"/>
      <c r="F1839" s="897"/>
    </row>
    <row r="1840" spans="1:6" ht="15.75" customHeight="1">
      <c r="A1840" s="894"/>
      <c r="B1840" s="894"/>
      <c r="C1840" s="895"/>
      <c r="D1840" s="896"/>
      <c r="E1840" s="897"/>
      <c r="F1840" s="897"/>
    </row>
    <row r="1841" spans="1:6" ht="15.75" customHeight="1">
      <c r="A1841" s="894"/>
      <c r="B1841" s="894"/>
      <c r="C1841" s="895"/>
      <c r="D1841" s="896"/>
      <c r="E1841" s="897"/>
      <c r="F1841" s="897"/>
    </row>
    <row r="1842" spans="1:6" ht="15.75" customHeight="1">
      <c r="A1842" s="894"/>
      <c r="B1842" s="894"/>
      <c r="C1842" s="895"/>
      <c r="D1842" s="896"/>
      <c r="E1842" s="897"/>
      <c r="F1842" s="897"/>
    </row>
    <row r="1843" spans="1:6" ht="15.75" customHeight="1">
      <c r="A1843" s="894"/>
      <c r="B1843" s="894"/>
      <c r="C1843" s="895"/>
      <c r="D1843" s="896"/>
      <c r="E1843" s="897"/>
      <c r="F1843" s="897"/>
    </row>
    <row r="1844" spans="1:6" ht="15.75" customHeight="1">
      <c r="A1844" s="894"/>
      <c r="B1844" s="894"/>
      <c r="C1844" s="895"/>
      <c r="D1844" s="896"/>
      <c r="E1844" s="897"/>
      <c r="F1844" s="897"/>
    </row>
    <row r="1845" spans="1:6" ht="15.75" customHeight="1">
      <c r="A1845" s="894"/>
      <c r="B1845" s="894"/>
      <c r="C1845" s="895"/>
      <c r="D1845" s="896"/>
      <c r="E1845" s="897"/>
      <c r="F1845" s="897"/>
    </row>
    <row r="1846" spans="1:6" ht="15.75" customHeight="1">
      <c r="A1846" s="894"/>
      <c r="B1846" s="894"/>
      <c r="C1846" s="895"/>
      <c r="D1846" s="896"/>
      <c r="E1846" s="897"/>
      <c r="F1846" s="897"/>
    </row>
    <row r="1847" spans="1:6" ht="15.75" customHeight="1">
      <c r="A1847" s="894"/>
      <c r="B1847" s="894"/>
      <c r="C1847" s="895"/>
      <c r="D1847" s="896"/>
      <c r="E1847" s="897"/>
      <c r="F1847" s="897"/>
    </row>
    <row r="1848" spans="1:6" ht="15.75" customHeight="1">
      <c r="A1848" s="894"/>
      <c r="B1848" s="894"/>
      <c r="C1848" s="895"/>
      <c r="D1848" s="896"/>
      <c r="E1848" s="897"/>
      <c r="F1848" s="897"/>
    </row>
    <row r="1849" spans="1:6" ht="15.75" customHeight="1">
      <c r="A1849" s="894"/>
      <c r="B1849" s="894"/>
      <c r="C1849" s="895"/>
      <c r="D1849" s="896"/>
      <c r="E1849" s="897"/>
      <c r="F1849" s="897"/>
    </row>
    <row r="1850" spans="1:6" ht="15.75" customHeight="1">
      <c r="A1850" s="894"/>
      <c r="B1850" s="894"/>
      <c r="C1850" s="895"/>
      <c r="D1850" s="896"/>
      <c r="E1850" s="897"/>
      <c r="F1850" s="897"/>
    </row>
    <row r="1851" spans="1:6" ht="15.75" customHeight="1">
      <c r="A1851" s="894"/>
      <c r="B1851" s="894"/>
      <c r="C1851" s="895"/>
      <c r="D1851" s="896"/>
      <c r="E1851" s="897"/>
      <c r="F1851" s="897"/>
    </row>
    <row r="1852" spans="1:6" ht="15.75" customHeight="1">
      <c r="A1852" s="894"/>
      <c r="B1852" s="894"/>
      <c r="C1852" s="895"/>
      <c r="D1852" s="896"/>
      <c r="E1852" s="897"/>
      <c r="F1852" s="897"/>
    </row>
    <row r="1853" spans="1:6" ht="15.75" customHeight="1">
      <c r="A1853" s="894"/>
      <c r="B1853" s="894"/>
      <c r="C1853" s="895"/>
      <c r="D1853" s="896"/>
      <c r="E1853" s="897"/>
      <c r="F1853" s="897"/>
    </row>
    <row r="1854" spans="1:6" ht="15.75" customHeight="1">
      <c r="A1854" s="894"/>
      <c r="B1854" s="894"/>
      <c r="C1854" s="895"/>
      <c r="D1854" s="896"/>
      <c r="E1854" s="897"/>
      <c r="F1854" s="897"/>
    </row>
    <row r="1855" spans="1:6" ht="15.75" customHeight="1">
      <c r="A1855" s="894"/>
      <c r="B1855" s="894"/>
      <c r="C1855" s="895"/>
      <c r="D1855" s="896"/>
      <c r="E1855" s="897"/>
      <c r="F1855" s="897"/>
    </row>
    <row r="1856" spans="1:6" ht="15.75" customHeight="1">
      <c r="A1856" s="894"/>
      <c r="B1856" s="894"/>
      <c r="C1856" s="895"/>
      <c r="D1856" s="896"/>
      <c r="E1856" s="897"/>
      <c r="F1856" s="897"/>
    </row>
    <row r="1857" spans="1:6" ht="15.75" customHeight="1">
      <c r="A1857" s="894"/>
      <c r="B1857" s="894"/>
      <c r="C1857" s="895"/>
      <c r="D1857" s="896"/>
      <c r="E1857" s="897"/>
      <c r="F1857" s="897"/>
    </row>
    <row r="1858" spans="1:6" ht="15.75" customHeight="1">
      <c r="A1858" s="894"/>
      <c r="B1858" s="894"/>
      <c r="C1858" s="895"/>
      <c r="D1858" s="896"/>
      <c r="E1858" s="897"/>
      <c r="F1858" s="897"/>
    </row>
    <row r="1859" spans="1:6" ht="15.75" customHeight="1">
      <c r="A1859" s="894"/>
      <c r="B1859" s="894"/>
      <c r="C1859" s="895"/>
      <c r="D1859" s="896"/>
      <c r="E1859" s="897"/>
      <c r="F1859" s="897"/>
    </row>
    <row r="1860" spans="1:6" ht="15.75" customHeight="1">
      <c r="A1860" s="894"/>
      <c r="B1860" s="894"/>
      <c r="C1860" s="895"/>
      <c r="D1860" s="896"/>
      <c r="E1860" s="897"/>
      <c r="F1860" s="897"/>
    </row>
    <row r="1861" spans="1:6" ht="15.75" customHeight="1">
      <c r="A1861" s="894"/>
      <c r="B1861" s="894"/>
      <c r="C1861" s="895"/>
      <c r="D1861" s="896"/>
      <c r="E1861" s="897"/>
      <c r="F1861" s="897"/>
    </row>
    <row r="1862" spans="1:6" ht="15.75" customHeight="1">
      <c r="A1862" s="894"/>
      <c r="B1862" s="894"/>
      <c r="C1862" s="895"/>
      <c r="D1862" s="896"/>
      <c r="E1862" s="897"/>
      <c r="F1862" s="897"/>
    </row>
    <row r="1863" spans="1:6" ht="15.75" customHeight="1">
      <c r="A1863" s="894"/>
      <c r="B1863" s="894"/>
      <c r="C1863" s="895"/>
      <c r="D1863" s="896"/>
      <c r="E1863" s="897"/>
      <c r="F1863" s="897"/>
    </row>
    <row r="1864" spans="1:6" ht="15.75" customHeight="1">
      <c r="A1864" s="894"/>
      <c r="B1864" s="894"/>
      <c r="C1864" s="895"/>
      <c r="D1864" s="896"/>
      <c r="E1864" s="897"/>
      <c r="F1864" s="897"/>
    </row>
    <row r="1865" spans="1:6" ht="15.75" customHeight="1">
      <c r="A1865" s="894"/>
      <c r="B1865" s="894"/>
      <c r="C1865" s="895"/>
      <c r="D1865" s="896"/>
      <c r="E1865" s="897"/>
      <c r="F1865" s="897"/>
    </row>
    <row r="1866" spans="1:6" ht="15.75" customHeight="1">
      <c r="A1866" s="894"/>
      <c r="B1866" s="894"/>
      <c r="C1866" s="895"/>
      <c r="D1866" s="896"/>
      <c r="E1866" s="897"/>
      <c r="F1866" s="897"/>
    </row>
    <row r="1867" spans="1:6" ht="15.75" customHeight="1">
      <c r="A1867" s="894"/>
      <c r="B1867" s="894"/>
      <c r="C1867" s="895"/>
      <c r="D1867" s="896"/>
      <c r="E1867" s="897"/>
      <c r="F1867" s="897"/>
    </row>
    <row r="1868" spans="1:6" ht="15.75" customHeight="1">
      <c r="A1868" s="894"/>
      <c r="B1868" s="894"/>
      <c r="C1868" s="895"/>
      <c r="D1868" s="896"/>
      <c r="E1868" s="897"/>
      <c r="F1868" s="897"/>
    </row>
    <row r="1869" spans="1:6" ht="15.75" customHeight="1">
      <c r="A1869" s="894"/>
      <c r="B1869" s="894"/>
      <c r="C1869" s="895"/>
      <c r="D1869" s="896"/>
      <c r="E1869" s="897"/>
      <c r="F1869" s="897"/>
    </row>
    <row r="1870" spans="1:6" ht="15.75" customHeight="1">
      <c r="A1870" s="894"/>
      <c r="B1870" s="894"/>
      <c r="C1870" s="895"/>
      <c r="D1870" s="896"/>
      <c r="E1870" s="897"/>
      <c r="F1870" s="897"/>
    </row>
    <row r="1871" spans="1:6" ht="15.75" customHeight="1">
      <c r="A1871" s="894"/>
      <c r="B1871" s="894"/>
      <c r="C1871" s="895"/>
      <c r="D1871" s="896"/>
      <c r="E1871" s="897"/>
      <c r="F1871" s="897"/>
    </row>
    <row r="1872" spans="1:6" ht="15.75" customHeight="1">
      <c r="A1872" s="894"/>
      <c r="B1872" s="894"/>
      <c r="C1872" s="895"/>
      <c r="D1872" s="896"/>
      <c r="E1872" s="897"/>
      <c r="F1872" s="897"/>
    </row>
    <row r="1873" spans="1:6" ht="15.75" customHeight="1">
      <c r="A1873" s="894"/>
      <c r="B1873" s="894"/>
      <c r="C1873" s="895"/>
      <c r="D1873" s="896"/>
      <c r="E1873" s="897"/>
      <c r="F1873" s="897"/>
    </row>
    <row r="1874" spans="1:6" ht="15.75" customHeight="1">
      <c r="A1874" s="894"/>
      <c r="B1874" s="894"/>
      <c r="C1874" s="895"/>
      <c r="D1874" s="896"/>
      <c r="E1874" s="897"/>
      <c r="F1874" s="897"/>
    </row>
    <row r="1875" spans="1:6" ht="15.75" customHeight="1">
      <c r="A1875" s="894"/>
      <c r="B1875" s="894"/>
      <c r="C1875" s="895"/>
      <c r="D1875" s="896"/>
      <c r="E1875" s="897"/>
      <c r="F1875" s="897"/>
    </row>
    <row r="1876" spans="1:6" ht="15.75" customHeight="1">
      <c r="A1876" s="894"/>
      <c r="B1876" s="894"/>
      <c r="C1876" s="895"/>
      <c r="D1876" s="896"/>
      <c r="E1876" s="897"/>
      <c r="F1876" s="897"/>
    </row>
    <row r="1877" spans="1:6" ht="15.75" customHeight="1">
      <c r="A1877" s="894"/>
      <c r="B1877" s="894"/>
      <c r="C1877" s="895"/>
      <c r="D1877" s="896"/>
      <c r="E1877" s="897"/>
      <c r="F1877" s="897"/>
    </row>
    <row r="1878" spans="1:6" ht="15.75" customHeight="1">
      <c r="A1878" s="894"/>
      <c r="B1878" s="894"/>
      <c r="C1878" s="895"/>
      <c r="D1878" s="896"/>
      <c r="E1878" s="897"/>
      <c r="F1878" s="897"/>
    </row>
    <row r="1879" spans="1:6" ht="15.75" customHeight="1">
      <c r="A1879" s="894"/>
      <c r="B1879" s="894"/>
      <c r="C1879" s="895"/>
      <c r="D1879" s="896"/>
      <c r="E1879" s="897"/>
      <c r="F1879" s="897"/>
    </row>
    <row r="1880" spans="1:6" ht="15.75" customHeight="1">
      <c r="A1880" s="894"/>
      <c r="B1880" s="894"/>
      <c r="C1880" s="895"/>
      <c r="D1880" s="896"/>
      <c r="E1880" s="897"/>
      <c r="F1880" s="897"/>
    </row>
    <row r="1881" spans="1:6" ht="15.75" customHeight="1">
      <c r="A1881" s="894"/>
      <c r="B1881" s="894"/>
      <c r="C1881" s="895"/>
      <c r="D1881" s="896"/>
      <c r="E1881" s="897"/>
      <c r="F1881" s="897"/>
    </row>
    <row r="1882" spans="1:6" ht="15.75" customHeight="1">
      <c r="A1882" s="894"/>
      <c r="B1882" s="894"/>
      <c r="C1882" s="895"/>
      <c r="D1882" s="896"/>
      <c r="E1882" s="897"/>
      <c r="F1882" s="897"/>
    </row>
    <row r="1883" spans="1:6" ht="15.75" customHeight="1">
      <c r="A1883" s="894"/>
      <c r="B1883" s="894"/>
      <c r="C1883" s="895"/>
      <c r="D1883" s="896"/>
      <c r="E1883" s="897"/>
      <c r="F1883" s="897"/>
    </row>
    <row r="1884" spans="1:6" ht="15.75" customHeight="1">
      <c r="A1884" s="894"/>
      <c r="B1884" s="894"/>
      <c r="C1884" s="895"/>
      <c r="D1884" s="896"/>
      <c r="E1884" s="897"/>
      <c r="F1884" s="897"/>
    </row>
    <row r="1885" spans="1:6" ht="15.75" customHeight="1">
      <c r="A1885" s="894"/>
      <c r="B1885" s="894"/>
      <c r="C1885" s="895"/>
      <c r="D1885" s="896"/>
      <c r="E1885" s="897"/>
      <c r="F1885" s="897"/>
    </row>
    <row r="1886" spans="1:6" ht="15.75" customHeight="1">
      <c r="A1886" s="894"/>
      <c r="B1886" s="894"/>
      <c r="C1886" s="895"/>
      <c r="D1886" s="896"/>
      <c r="E1886" s="897"/>
      <c r="F1886" s="897"/>
    </row>
    <row r="1887" spans="1:6" ht="15.75" customHeight="1">
      <c r="A1887" s="894"/>
      <c r="B1887" s="894"/>
      <c r="C1887" s="895"/>
      <c r="D1887" s="896"/>
      <c r="E1887" s="897"/>
      <c r="F1887" s="897"/>
    </row>
    <row r="1888" spans="1:6" ht="15.75" customHeight="1">
      <c r="A1888" s="894"/>
      <c r="B1888" s="894"/>
      <c r="C1888" s="895"/>
      <c r="D1888" s="896"/>
      <c r="E1888" s="897"/>
      <c r="F1888" s="897"/>
    </row>
    <row r="1889" spans="1:6" ht="15.75" customHeight="1">
      <c r="A1889" s="894"/>
      <c r="B1889" s="894"/>
      <c r="C1889" s="895"/>
      <c r="D1889" s="896"/>
      <c r="E1889" s="897"/>
      <c r="F1889" s="897"/>
    </row>
    <row r="1890" spans="1:6" ht="15.75" customHeight="1">
      <c r="A1890" s="894"/>
      <c r="B1890" s="894"/>
      <c r="C1890" s="895"/>
      <c r="D1890" s="896"/>
      <c r="E1890" s="897"/>
      <c r="F1890" s="897"/>
    </row>
    <row r="1891" spans="1:6" ht="15.75" customHeight="1">
      <c r="A1891" s="894"/>
      <c r="B1891" s="894"/>
      <c r="C1891" s="895"/>
      <c r="D1891" s="896"/>
      <c r="E1891" s="897"/>
      <c r="F1891" s="897"/>
    </row>
    <row r="1892" spans="1:6" ht="15.75" customHeight="1">
      <c r="A1892" s="894"/>
      <c r="B1892" s="894"/>
      <c r="C1892" s="895"/>
      <c r="D1892" s="896"/>
      <c r="E1892" s="897"/>
      <c r="F1892" s="897"/>
    </row>
    <row r="1893" spans="1:6" ht="15.75" customHeight="1">
      <c r="A1893" s="894"/>
      <c r="B1893" s="894"/>
      <c r="C1893" s="895"/>
      <c r="D1893" s="896"/>
      <c r="E1893" s="897"/>
      <c r="F1893" s="897"/>
    </row>
    <row r="1894" spans="1:6" ht="15.75" customHeight="1">
      <c r="A1894" s="894"/>
      <c r="B1894" s="894"/>
      <c r="C1894" s="895"/>
      <c r="D1894" s="896"/>
      <c r="E1894" s="897"/>
      <c r="F1894" s="897"/>
    </row>
    <row r="1895" spans="1:6" ht="15.75" customHeight="1">
      <c r="A1895" s="894"/>
      <c r="B1895" s="894"/>
      <c r="C1895" s="895"/>
      <c r="D1895" s="896"/>
      <c r="E1895" s="897"/>
      <c r="F1895" s="897"/>
    </row>
    <row r="1896" spans="1:6" ht="15.75" customHeight="1">
      <c r="A1896" s="894"/>
      <c r="B1896" s="894"/>
      <c r="C1896" s="895"/>
      <c r="D1896" s="896"/>
      <c r="E1896" s="897"/>
      <c r="F1896" s="897"/>
    </row>
    <row r="1897" spans="1:6" ht="15.75" customHeight="1">
      <c r="A1897" s="894"/>
      <c r="B1897" s="894"/>
      <c r="C1897" s="895"/>
      <c r="D1897" s="896"/>
      <c r="E1897" s="897"/>
      <c r="F1897" s="897"/>
    </row>
    <row r="1898" spans="1:6" ht="15.75" customHeight="1">
      <c r="A1898" s="894"/>
      <c r="B1898" s="894"/>
      <c r="C1898" s="895"/>
      <c r="D1898" s="896"/>
      <c r="E1898" s="897"/>
      <c r="F1898" s="897"/>
    </row>
    <row r="1899" spans="1:6" ht="15.75" customHeight="1">
      <c r="A1899" s="894"/>
      <c r="B1899" s="894"/>
      <c r="C1899" s="895"/>
      <c r="D1899" s="896"/>
      <c r="E1899" s="897"/>
      <c r="F1899" s="897"/>
    </row>
    <row r="1900" spans="1:6" ht="15.75" customHeight="1">
      <c r="A1900" s="894"/>
      <c r="B1900" s="894"/>
      <c r="C1900" s="895"/>
      <c r="D1900" s="896"/>
      <c r="E1900" s="897"/>
      <c r="F1900" s="897"/>
    </row>
    <row r="1901" spans="1:6" ht="15.75" customHeight="1">
      <c r="A1901" s="894"/>
      <c r="B1901" s="894"/>
      <c r="C1901" s="895"/>
      <c r="D1901" s="896"/>
      <c r="E1901" s="897"/>
      <c r="F1901" s="897"/>
    </row>
    <row r="1902" spans="1:6" ht="15.75" customHeight="1">
      <c r="A1902" s="894"/>
      <c r="B1902" s="894"/>
      <c r="C1902" s="895"/>
      <c r="D1902" s="896"/>
      <c r="E1902" s="897"/>
      <c r="F1902" s="897"/>
    </row>
    <row r="1903" spans="1:6" ht="15.75" customHeight="1">
      <c r="A1903" s="894"/>
      <c r="B1903" s="894"/>
      <c r="C1903" s="895"/>
      <c r="D1903" s="896"/>
      <c r="E1903" s="897"/>
      <c r="F1903" s="897"/>
    </row>
    <row r="1904" spans="1:6" ht="15.75" customHeight="1">
      <c r="A1904" s="894"/>
      <c r="B1904" s="894"/>
      <c r="C1904" s="895"/>
      <c r="D1904" s="896"/>
      <c r="E1904" s="897"/>
      <c r="F1904" s="897"/>
    </row>
    <row r="1905" spans="1:6" ht="15.75" customHeight="1">
      <c r="A1905" s="894"/>
      <c r="B1905" s="894"/>
      <c r="C1905" s="895"/>
      <c r="D1905" s="896"/>
      <c r="E1905" s="897"/>
      <c r="F1905" s="897"/>
    </row>
    <row r="1906" spans="1:6" ht="15.75" customHeight="1">
      <c r="A1906" s="894"/>
      <c r="B1906" s="894"/>
      <c r="C1906" s="895"/>
      <c r="D1906" s="896"/>
      <c r="E1906" s="897"/>
      <c r="F1906" s="897"/>
    </row>
    <row r="1907" spans="1:6" ht="15.75" customHeight="1">
      <c r="A1907" s="894"/>
      <c r="B1907" s="894"/>
      <c r="C1907" s="895"/>
      <c r="D1907" s="896"/>
      <c r="E1907" s="897"/>
      <c r="F1907" s="897"/>
    </row>
    <row r="1908" spans="1:6" ht="15.75" customHeight="1">
      <c r="A1908" s="894"/>
      <c r="B1908" s="894"/>
      <c r="C1908" s="895"/>
      <c r="D1908" s="896"/>
      <c r="E1908" s="897"/>
      <c r="F1908" s="897"/>
    </row>
    <row r="1909" spans="1:6" ht="15.75" customHeight="1">
      <c r="A1909" s="894"/>
      <c r="B1909" s="894"/>
      <c r="C1909" s="895"/>
      <c r="D1909" s="896"/>
      <c r="E1909" s="897"/>
      <c r="F1909" s="897"/>
    </row>
    <row r="1910" spans="1:6" ht="15.75" customHeight="1">
      <c r="A1910" s="894"/>
      <c r="B1910" s="894"/>
      <c r="C1910" s="895"/>
      <c r="D1910" s="896"/>
      <c r="E1910" s="897"/>
      <c r="F1910" s="897"/>
    </row>
    <row r="1911" spans="1:6" ht="15.75" customHeight="1">
      <c r="A1911" s="894"/>
      <c r="B1911" s="894"/>
      <c r="C1911" s="895"/>
      <c r="D1911" s="896"/>
      <c r="E1911" s="897"/>
      <c r="F1911" s="897"/>
    </row>
    <row r="1912" spans="1:6" ht="15.75" customHeight="1">
      <c r="A1912" s="894"/>
      <c r="B1912" s="894"/>
      <c r="C1912" s="895"/>
      <c r="D1912" s="896"/>
      <c r="E1912" s="897"/>
      <c r="F1912" s="897"/>
    </row>
    <row r="1913" spans="1:6" ht="15.75" customHeight="1">
      <c r="A1913" s="894"/>
      <c r="B1913" s="894"/>
      <c r="C1913" s="895"/>
      <c r="D1913" s="896"/>
      <c r="E1913" s="897"/>
      <c r="F1913" s="897"/>
    </row>
    <row r="1914" spans="1:6" ht="15.75" customHeight="1">
      <c r="A1914" s="894"/>
      <c r="B1914" s="894"/>
      <c r="C1914" s="895"/>
      <c r="D1914" s="896"/>
      <c r="E1914" s="897"/>
      <c r="F1914" s="897"/>
    </row>
    <row r="1915" spans="1:6" ht="15.75" customHeight="1">
      <c r="A1915" s="894"/>
      <c r="B1915" s="894"/>
      <c r="C1915" s="895"/>
      <c r="D1915" s="896"/>
      <c r="E1915" s="897"/>
      <c r="F1915" s="897"/>
    </row>
    <row r="1916" spans="1:6" ht="15.75" customHeight="1">
      <c r="A1916" s="894"/>
      <c r="B1916" s="894"/>
      <c r="C1916" s="895"/>
      <c r="D1916" s="896"/>
      <c r="E1916" s="897"/>
      <c r="F1916" s="897"/>
    </row>
    <row r="1917" spans="1:6" ht="15.75" customHeight="1">
      <c r="A1917" s="894"/>
      <c r="B1917" s="894"/>
      <c r="C1917" s="895"/>
      <c r="D1917" s="896"/>
      <c r="E1917" s="897"/>
      <c r="F1917" s="897"/>
    </row>
    <row r="1918" spans="1:6" ht="15.75" customHeight="1">
      <c r="A1918" s="894"/>
      <c r="B1918" s="894"/>
      <c r="C1918" s="895"/>
      <c r="D1918" s="896"/>
      <c r="E1918" s="897"/>
      <c r="F1918" s="897"/>
    </row>
    <row r="1919" spans="1:6" ht="15.75" customHeight="1">
      <c r="A1919" s="894"/>
      <c r="B1919" s="894"/>
      <c r="C1919" s="895"/>
      <c r="D1919" s="896"/>
      <c r="E1919" s="897"/>
      <c r="F1919" s="897"/>
    </row>
    <row r="1920" spans="1:6" ht="15.75" customHeight="1">
      <c r="A1920" s="894"/>
      <c r="B1920" s="894"/>
      <c r="C1920" s="895"/>
      <c r="D1920" s="896"/>
      <c r="E1920" s="897"/>
      <c r="F1920" s="897"/>
    </row>
    <row r="1921" spans="1:6" ht="15.75" customHeight="1">
      <c r="A1921" s="894"/>
      <c r="B1921" s="894"/>
      <c r="C1921" s="895"/>
      <c r="D1921" s="896"/>
      <c r="E1921" s="897"/>
      <c r="F1921" s="897"/>
    </row>
    <row r="1922" spans="1:6" ht="15.75" customHeight="1">
      <c r="A1922" s="894"/>
      <c r="B1922" s="894"/>
      <c r="C1922" s="895"/>
      <c r="D1922" s="896"/>
      <c r="E1922" s="897"/>
      <c r="F1922" s="897"/>
    </row>
    <row r="1923" spans="1:6" ht="15.75" customHeight="1">
      <c r="A1923" s="894"/>
      <c r="B1923" s="894"/>
      <c r="C1923" s="895"/>
      <c r="D1923" s="896"/>
      <c r="E1923" s="897"/>
      <c r="F1923" s="897"/>
    </row>
    <row r="1924" spans="1:6" ht="15.75" customHeight="1">
      <c r="A1924" s="894"/>
      <c r="B1924" s="894"/>
      <c r="C1924" s="895"/>
      <c r="D1924" s="896"/>
      <c r="E1924" s="897"/>
      <c r="F1924" s="897"/>
    </row>
    <row r="1925" spans="1:6" ht="15.75" customHeight="1">
      <c r="A1925" s="894"/>
      <c r="B1925" s="894"/>
      <c r="C1925" s="895"/>
      <c r="D1925" s="896"/>
      <c r="E1925" s="897"/>
      <c r="F1925" s="897"/>
    </row>
    <row r="1926" spans="1:6" ht="15.75" customHeight="1">
      <c r="A1926" s="894"/>
      <c r="B1926" s="894"/>
      <c r="C1926" s="895"/>
      <c r="D1926" s="896"/>
      <c r="E1926" s="897"/>
      <c r="F1926" s="897"/>
    </row>
    <row r="1927" spans="1:6" ht="15.75" customHeight="1">
      <c r="A1927" s="894"/>
      <c r="B1927" s="894"/>
      <c r="C1927" s="895"/>
      <c r="D1927" s="896"/>
      <c r="E1927" s="897"/>
      <c r="F1927" s="897"/>
    </row>
    <row r="1928" spans="1:6" ht="15.75" customHeight="1">
      <c r="A1928" s="894"/>
      <c r="B1928" s="894"/>
      <c r="C1928" s="895"/>
      <c r="D1928" s="896"/>
      <c r="E1928" s="897"/>
      <c r="F1928" s="897"/>
    </row>
    <row r="1929" spans="1:6" ht="15.75" customHeight="1">
      <c r="A1929" s="894"/>
      <c r="B1929" s="894"/>
      <c r="C1929" s="895"/>
      <c r="D1929" s="896"/>
      <c r="E1929" s="897"/>
      <c r="F1929" s="897"/>
    </row>
    <row r="1930" spans="1:6" ht="15.75" customHeight="1">
      <c r="A1930" s="894"/>
      <c r="B1930" s="894"/>
      <c r="C1930" s="895"/>
      <c r="D1930" s="896"/>
      <c r="E1930" s="897"/>
      <c r="F1930" s="897"/>
    </row>
    <row r="1931" spans="1:6" ht="15.75" customHeight="1">
      <c r="A1931" s="894"/>
      <c r="B1931" s="894"/>
      <c r="C1931" s="895"/>
      <c r="D1931" s="896"/>
      <c r="E1931" s="897"/>
      <c r="F1931" s="897"/>
    </row>
    <row r="1932" spans="1:6" ht="15.75" customHeight="1">
      <c r="A1932" s="894"/>
      <c r="B1932" s="894"/>
      <c r="C1932" s="895"/>
      <c r="D1932" s="896"/>
      <c r="E1932" s="897"/>
      <c r="F1932" s="897"/>
    </row>
    <row r="1933" spans="1:6" ht="15.75" customHeight="1">
      <c r="A1933" s="894"/>
      <c r="B1933" s="894"/>
      <c r="C1933" s="895"/>
      <c r="D1933" s="896"/>
      <c r="E1933" s="897"/>
      <c r="F1933" s="897"/>
    </row>
    <row r="1934" spans="1:6" ht="15.75" customHeight="1">
      <c r="A1934" s="894"/>
      <c r="B1934" s="894"/>
      <c r="C1934" s="895"/>
      <c r="D1934" s="896"/>
      <c r="E1934" s="897"/>
      <c r="F1934" s="897"/>
    </row>
    <row r="1935" spans="1:6" ht="15.75" customHeight="1">
      <c r="A1935" s="894"/>
      <c r="B1935" s="894"/>
      <c r="C1935" s="895"/>
      <c r="D1935" s="896"/>
      <c r="E1935" s="897"/>
      <c r="F1935" s="897"/>
    </row>
    <row r="1936" spans="1:6" ht="15.75" customHeight="1">
      <c r="A1936" s="894"/>
      <c r="B1936" s="894"/>
      <c r="C1936" s="895"/>
      <c r="D1936" s="896"/>
      <c r="E1936" s="897"/>
      <c r="F1936" s="897"/>
    </row>
    <row r="1937" spans="1:6" ht="15.75" customHeight="1">
      <c r="A1937" s="894"/>
      <c r="B1937" s="894"/>
      <c r="C1937" s="895"/>
      <c r="D1937" s="896"/>
      <c r="E1937" s="897"/>
      <c r="F1937" s="897"/>
    </row>
    <row r="1938" spans="1:6" ht="15.75" customHeight="1">
      <c r="A1938" s="894"/>
      <c r="B1938" s="894"/>
      <c r="C1938" s="895"/>
      <c r="D1938" s="896"/>
      <c r="E1938" s="897"/>
      <c r="F1938" s="897"/>
    </row>
    <row r="1939" spans="1:6" ht="15.75" customHeight="1">
      <c r="A1939" s="894"/>
      <c r="B1939" s="894"/>
      <c r="C1939" s="895"/>
      <c r="D1939" s="896"/>
      <c r="E1939" s="897"/>
      <c r="F1939" s="897"/>
    </row>
    <row r="1940" spans="1:6" ht="15.75" customHeight="1">
      <c r="A1940" s="894"/>
      <c r="B1940" s="894"/>
      <c r="C1940" s="895"/>
      <c r="D1940" s="896"/>
      <c r="E1940" s="897"/>
      <c r="F1940" s="897"/>
    </row>
    <row r="1941" spans="1:6" ht="15.75" customHeight="1">
      <c r="A1941" s="894"/>
      <c r="B1941" s="894"/>
      <c r="C1941" s="895"/>
      <c r="D1941" s="896"/>
      <c r="E1941" s="897"/>
      <c r="F1941" s="897"/>
    </row>
    <row r="1942" spans="1:6" ht="15.75" customHeight="1">
      <c r="A1942" s="894"/>
      <c r="B1942" s="894"/>
      <c r="C1942" s="895"/>
      <c r="D1942" s="896"/>
      <c r="E1942" s="897"/>
      <c r="F1942" s="897"/>
    </row>
    <row r="1943" spans="1:6" ht="15.75" customHeight="1">
      <c r="A1943" s="894"/>
      <c r="B1943" s="894"/>
      <c r="C1943" s="895"/>
      <c r="D1943" s="896"/>
      <c r="E1943" s="897"/>
      <c r="F1943" s="897"/>
    </row>
    <row r="1944" spans="1:6" ht="15.75" customHeight="1">
      <c r="A1944" s="894"/>
      <c r="B1944" s="894"/>
      <c r="C1944" s="895"/>
      <c r="D1944" s="896"/>
      <c r="E1944" s="897"/>
      <c r="F1944" s="897"/>
    </row>
    <row r="1945" spans="1:6" ht="15.75" customHeight="1">
      <c r="A1945" s="894"/>
      <c r="B1945" s="894"/>
      <c r="C1945" s="895"/>
      <c r="D1945" s="896"/>
      <c r="E1945" s="897"/>
      <c r="F1945" s="897"/>
    </row>
    <row r="1946" spans="1:6" ht="15.75" customHeight="1">
      <c r="A1946" s="894"/>
      <c r="B1946" s="894"/>
      <c r="C1946" s="895"/>
      <c r="D1946" s="896"/>
      <c r="E1946" s="897"/>
      <c r="F1946" s="897"/>
    </row>
    <row r="1947" spans="1:6" ht="15.75" customHeight="1">
      <c r="A1947" s="894"/>
      <c r="B1947" s="894"/>
      <c r="C1947" s="895"/>
      <c r="D1947" s="896"/>
      <c r="E1947" s="897"/>
      <c r="F1947" s="897"/>
    </row>
    <row r="1948" spans="1:6" ht="15.75" customHeight="1">
      <c r="A1948" s="894"/>
      <c r="B1948" s="894"/>
      <c r="C1948" s="895"/>
      <c r="D1948" s="896"/>
      <c r="E1948" s="897"/>
      <c r="F1948" s="897"/>
    </row>
    <row r="1949" spans="1:6" ht="15.75" customHeight="1">
      <c r="A1949" s="894"/>
      <c r="B1949" s="894"/>
      <c r="C1949" s="895"/>
      <c r="D1949" s="896"/>
      <c r="E1949" s="897"/>
      <c r="F1949" s="897"/>
    </row>
    <row r="1950" spans="1:6" ht="15.75" customHeight="1">
      <c r="A1950" s="894"/>
      <c r="B1950" s="894"/>
      <c r="C1950" s="895"/>
      <c r="D1950" s="896"/>
      <c r="E1950" s="897"/>
      <c r="F1950" s="897"/>
    </row>
    <row r="1951" spans="1:6" ht="15.75" customHeight="1">
      <c r="A1951" s="894"/>
      <c r="B1951" s="894"/>
      <c r="C1951" s="895"/>
      <c r="D1951" s="896"/>
      <c r="E1951" s="897"/>
      <c r="F1951" s="897"/>
    </row>
    <row r="1952" spans="1:6" ht="15.75" customHeight="1">
      <c r="A1952" s="894"/>
      <c r="B1952" s="894"/>
      <c r="C1952" s="895"/>
      <c r="D1952" s="896"/>
      <c r="E1952" s="897"/>
      <c r="F1952" s="897"/>
    </row>
    <row r="1953" spans="1:6" ht="15.75" customHeight="1">
      <c r="A1953" s="894"/>
      <c r="B1953" s="894"/>
      <c r="C1953" s="895"/>
      <c r="D1953" s="896"/>
      <c r="E1953" s="897"/>
      <c r="F1953" s="897"/>
    </row>
    <row r="1954" spans="1:6" ht="15.75" customHeight="1">
      <c r="A1954" s="894"/>
      <c r="B1954" s="894"/>
      <c r="C1954" s="895"/>
      <c r="D1954" s="896"/>
      <c r="E1954" s="897"/>
      <c r="F1954" s="897"/>
    </row>
    <row r="1955" spans="1:6" ht="15.75" customHeight="1">
      <c r="A1955" s="894"/>
      <c r="B1955" s="894"/>
      <c r="C1955" s="895"/>
      <c r="D1955" s="896"/>
      <c r="E1955" s="897"/>
      <c r="F1955" s="897"/>
    </row>
    <row r="1956" spans="1:6" ht="15.75" customHeight="1">
      <c r="A1956" s="894"/>
      <c r="B1956" s="894"/>
      <c r="C1956" s="895"/>
      <c r="D1956" s="896"/>
      <c r="E1956" s="897"/>
      <c r="F1956" s="897"/>
    </row>
    <row r="1957" spans="1:6" ht="15.75" customHeight="1">
      <c r="A1957" s="894"/>
      <c r="B1957" s="894"/>
      <c r="C1957" s="895"/>
      <c r="D1957" s="896"/>
      <c r="E1957" s="897"/>
      <c r="F1957" s="897"/>
    </row>
    <row r="1958" spans="1:6" ht="15.75" customHeight="1">
      <c r="A1958" s="894"/>
      <c r="B1958" s="894"/>
      <c r="C1958" s="895"/>
      <c r="D1958" s="896"/>
      <c r="E1958" s="897"/>
      <c r="F1958" s="897"/>
    </row>
    <row r="1959" spans="1:6" ht="15.75" customHeight="1">
      <c r="A1959" s="894"/>
      <c r="B1959" s="894"/>
      <c r="C1959" s="895"/>
      <c r="D1959" s="896"/>
      <c r="E1959" s="897"/>
      <c r="F1959" s="897"/>
    </row>
    <row r="1960" spans="1:6" ht="15.75" customHeight="1">
      <c r="A1960" s="894"/>
      <c r="B1960" s="894"/>
      <c r="C1960" s="895"/>
      <c r="D1960" s="896"/>
      <c r="E1960" s="897"/>
      <c r="F1960" s="897"/>
    </row>
    <row r="1961" spans="1:6" ht="15.75" customHeight="1">
      <c r="A1961" s="894"/>
      <c r="B1961" s="894"/>
      <c r="C1961" s="895"/>
      <c r="D1961" s="896"/>
      <c r="E1961" s="897"/>
      <c r="F1961" s="897"/>
    </row>
    <row r="1962" spans="1:6" ht="15.75" customHeight="1">
      <c r="A1962" s="894"/>
      <c r="B1962" s="894"/>
      <c r="C1962" s="895"/>
      <c r="D1962" s="896"/>
      <c r="E1962" s="897"/>
      <c r="F1962" s="897"/>
    </row>
    <row r="1963" spans="1:6" ht="15.75" customHeight="1">
      <c r="A1963" s="894"/>
      <c r="B1963" s="894"/>
      <c r="C1963" s="895"/>
      <c r="D1963" s="896"/>
      <c r="E1963" s="897"/>
      <c r="F1963" s="897"/>
    </row>
    <row r="1964" spans="1:6" ht="15.75" customHeight="1">
      <c r="A1964" s="894"/>
      <c r="B1964" s="894"/>
      <c r="C1964" s="895"/>
      <c r="D1964" s="896"/>
      <c r="E1964" s="897"/>
      <c r="F1964" s="897"/>
    </row>
    <row r="1965" spans="1:6" ht="15.75" customHeight="1">
      <c r="A1965" s="894"/>
      <c r="B1965" s="894"/>
      <c r="C1965" s="895"/>
      <c r="D1965" s="896"/>
      <c r="E1965" s="897"/>
      <c r="F1965" s="897"/>
    </row>
    <row r="1966" spans="1:6" ht="15.75" customHeight="1">
      <c r="A1966" s="894"/>
      <c r="B1966" s="894"/>
      <c r="C1966" s="895"/>
      <c r="D1966" s="896"/>
      <c r="E1966" s="897"/>
      <c r="F1966" s="897"/>
    </row>
    <row r="1967" spans="1:6" ht="15.75" customHeight="1">
      <c r="A1967" s="894"/>
      <c r="B1967" s="894"/>
      <c r="C1967" s="895"/>
      <c r="D1967" s="896"/>
      <c r="E1967" s="897"/>
      <c r="F1967" s="897"/>
    </row>
    <row r="1968" spans="1:6" ht="15.75" customHeight="1">
      <c r="A1968" s="894"/>
      <c r="B1968" s="894"/>
      <c r="C1968" s="895"/>
      <c r="D1968" s="896"/>
      <c r="E1968" s="897"/>
      <c r="F1968" s="897"/>
    </row>
    <row r="1969" spans="1:6" ht="15.75" customHeight="1">
      <c r="A1969" s="894"/>
      <c r="B1969" s="894"/>
      <c r="C1969" s="895"/>
      <c r="D1969" s="896"/>
      <c r="E1969" s="897"/>
      <c r="F1969" s="897"/>
    </row>
    <row r="1970" spans="1:6" ht="15.75" customHeight="1">
      <c r="A1970" s="894"/>
      <c r="B1970" s="894"/>
      <c r="C1970" s="895"/>
      <c r="D1970" s="896"/>
      <c r="E1970" s="897"/>
      <c r="F1970" s="897"/>
    </row>
    <row r="1971" spans="1:6" ht="15.75" customHeight="1">
      <c r="A1971" s="894"/>
      <c r="B1971" s="894"/>
      <c r="C1971" s="895"/>
      <c r="D1971" s="896"/>
      <c r="E1971" s="897"/>
      <c r="F1971" s="897"/>
    </row>
    <row r="1972" spans="1:6" ht="15.75" customHeight="1">
      <c r="A1972" s="894"/>
      <c r="B1972" s="894"/>
      <c r="C1972" s="895"/>
      <c r="D1972" s="896"/>
      <c r="E1972" s="897"/>
      <c r="F1972" s="897"/>
    </row>
    <row r="1973" spans="1:6" ht="15.75" customHeight="1">
      <c r="A1973" s="894"/>
      <c r="B1973" s="894"/>
      <c r="C1973" s="895"/>
      <c r="D1973" s="896"/>
      <c r="E1973" s="897"/>
      <c r="F1973" s="897"/>
    </row>
    <row r="1974" spans="1:6" ht="15.75" customHeight="1">
      <c r="A1974" s="894"/>
      <c r="B1974" s="894"/>
      <c r="C1974" s="895"/>
      <c r="D1974" s="896"/>
      <c r="E1974" s="897"/>
      <c r="F1974" s="897"/>
    </row>
    <row r="1975" spans="1:6" ht="15.75" customHeight="1">
      <c r="A1975" s="894"/>
      <c r="B1975" s="894"/>
      <c r="C1975" s="895"/>
      <c r="D1975" s="896"/>
      <c r="E1975" s="897"/>
      <c r="F1975" s="897"/>
    </row>
    <row r="1976" spans="1:6" ht="15.75" customHeight="1">
      <c r="A1976" s="894"/>
      <c r="B1976" s="894"/>
      <c r="C1976" s="895"/>
      <c r="D1976" s="896"/>
      <c r="E1976" s="897"/>
      <c r="F1976" s="897"/>
    </row>
    <row r="1977" spans="1:6" ht="15.75" customHeight="1">
      <c r="A1977" s="894"/>
      <c r="B1977" s="894"/>
      <c r="C1977" s="895"/>
      <c r="D1977" s="896"/>
      <c r="E1977" s="897"/>
      <c r="F1977" s="897"/>
    </row>
    <row r="1978" spans="1:6" ht="15.75" customHeight="1">
      <c r="A1978" s="894"/>
      <c r="B1978" s="894"/>
      <c r="C1978" s="895"/>
      <c r="D1978" s="896"/>
      <c r="E1978" s="897"/>
      <c r="F1978" s="897"/>
    </row>
  </sheetData>
  <mergeCells count="28">
    <mergeCell ref="A501:A503"/>
    <mergeCell ref="B501:B503"/>
    <mergeCell ref="C501:C503"/>
    <mergeCell ref="E501:E503"/>
    <mergeCell ref="F501:F503"/>
    <mergeCell ref="E822:E823"/>
    <mergeCell ref="B1343:B1345"/>
    <mergeCell ref="C1343:C1345"/>
    <mergeCell ref="E843:E844"/>
    <mergeCell ref="C669:C670"/>
    <mergeCell ref="D669:D670"/>
    <mergeCell ref="C803:C804"/>
    <mergeCell ref="D803:D804"/>
    <mergeCell ref="E803:E804"/>
    <mergeCell ref="A1678:A1699"/>
    <mergeCell ref="B1678:B1699"/>
    <mergeCell ref="C1678:C1699"/>
    <mergeCell ref="D1678:D1699"/>
    <mergeCell ref="C822:C823"/>
    <mergeCell ref="C835:C836"/>
    <mergeCell ref="D835:D836"/>
    <mergeCell ref="C843:C844"/>
    <mergeCell ref="D843:D844"/>
    <mergeCell ref="A1343:A1345"/>
    <mergeCell ref="D1343:D1345"/>
    <mergeCell ref="A822:A823"/>
    <mergeCell ref="B822:B823"/>
    <mergeCell ref="D822:D823"/>
  </mergeCells>
  <printOptions horizontalCentered="1" gridLines="1"/>
  <pageMargins left="0.25" right="0.25" top="0.75" bottom="0.75" header="0" footer="0"/>
  <pageSetup paperSize="14"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Z854"/>
  <sheetViews>
    <sheetView workbookViewId="0"/>
  </sheetViews>
  <sheetFormatPr defaultColWidth="12.5703125" defaultRowHeight="15" customHeight="1"/>
  <cols>
    <col min="1" max="1" width="8.42578125" customWidth="1"/>
    <col min="3" max="3" width="34.85546875" customWidth="1"/>
    <col min="4" max="4" width="41.28515625" customWidth="1"/>
    <col min="5" max="6" width="40.42578125" customWidth="1"/>
    <col min="8" max="10" width="22.42578125" customWidth="1"/>
    <col min="11" max="11" width="24.42578125" customWidth="1"/>
    <col min="12" max="12" width="29" customWidth="1"/>
  </cols>
  <sheetData>
    <row r="1" spans="1:26" ht="16.5">
      <c r="A1" s="519" t="s">
        <v>9323</v>
      </c>
      <c r="B1" s="519" t="s">
        <v>17</v>
      </c>
      <c r="C1" s="521" t="s">
        <v>41</v>
      </c>
      <c r="D1" s="521" t="s">
        <v>42</v>
      </c>
      <c r="E1" s="521" t="s">
        <v>44</v>
      </c>
      <c r="F1" s="521" t="s">
        <v>9324</v>
      </c>
      <c r="G1" s="523"/>
      <c r="H1" s="335"/>
      <c r="I1" s="336"/>
      <c r="J1" s="336"/>
      <c r="K1" s="336"/>
      <c r="L1" s="336"/>
      <c r="M1" s="523"/>
      <c r="N1" s="523"/>
      <c r="O1" s="523"/>
      <c r="P1" s="523"/>
      <c r="Q1" s="523"/>
      <c r="R1" s="523"/>
      <c r="S1" s="523"/>
      <c r="T1" s="523"/>
      <c r="U1" s="523"/>
      <c r="V1" s="523"/>
      <c r="W1" s="523"/>
      <c r="X1" s="523"/>
      <c r="Y1" s="523"/>
      <c r="Z1" s="523"/>
    </row>
    <row r="2" spans="1:26" ht="49.5">
      <c r="A2" s="524">
        <v>1</v>
      </c>
      <c r="B2" s="524" t="s">
        <v>3</v>
      </c>
      <c r="C2" s="489" t="s">
        <v>581</v>
      </c>
      <c r="D2" s="489" t="s">
        <v>582</v>
      </c>
      <c r="E2" s="489" t="s">
        <v>583</v>
      </c>
      <c r="F2" s="489" t="s">
        <v>9325</v>
      </c>
      <c r="G2" s="526"/>
      <c r="H2" s="943" t="s">
        <v>17</v>
      </c>
      <c r="I2" s="943" t="s">
        <v>9326</v>
      </c>
      <c r="J2" s="944" t="s">
        <v>47</v>
      </c>
      <c r="K2" s="947"/>
      <c r="L2" s="948"/>
      <c r="M2" s="523"/>
      <c r="N2" s="523"/>
      <c r="O2" s="523"/>
      <c r="P2" s="523"/>
      <c r="Q2" s="523"/>
      <c r="R2" s="523"/>
      <c r="S2" s="523"/>
      <c r="T2" s="523"/>
      <c r="U2" s="523"/>
      <c r="V2" s="523"/>
      <c r="W2" s="523"/>
      <c r="X2" s="523"/>
      <c r="Y2" s="523"/>
      <c r="Z2" s="523"/>
    </row>
    <row r="3" spans="1:26" ht="49.5">
      <c r="A3" s="524">
        <f t="shared" ref="A3:A238" si="0">A2+1</f>
        <v>2</v>
      </c>
      <c r="B3" s="524" t="s">
        <v>3</v>
      </c>
      <c r="C3" s="489" t="s">
        <v>586</v>
      </c>
      <c r="D3" s="489" t="s">
        <v>587</v>
      </c>
      <c r="E3" s="489" t="s">
        <v>528</v>
      </c>
      <c r="F3" s="489" t="s">
        <v>9327</v>
      </c>
      <c r="G3" s="523"/>
      <c r="H3" s="949"/>
      <c r="I3" s="949"/>
      <c r="J3" s="673" t="s">
        <v>9328</v>
      </c>
      <c r="K3" s="673" t="s">
        <v>9329</v>
      </c>
      <c r="L3" s="673" t="s">
        <v>9330</v>
      </c>
      <c r="M3" s="335" t="s">
        <v>9331</v>
      </c>
      <c r="N3" s="523"/>
      <c r="O3" s="523"/>
      <c r="P3" s="523"/>
      <c r="Q3" s="523"/>
      <c r="R3" s="523"/>
      <c r="S3" s="523"/>
      <c r="T3" s="523"/>
      <c r="U3" s="523"/>
      <c r="V3" s="523"/>
      <c r="W3" s="523"/>
      <c r="X3" s="523"/>
      <c r="Y3" s="523"/>
      <c r="Z3" s="523"/>
    </row>
    <row r="4" spans="1:26" ht="33">
      <c r="A4" s="524">
        <f t="shared" si="0"/>
        <v>3</v>
      </c>
      <c r="B4" s="524" t="s">
        <v>4</v>
      </c>
      <c r="C4" s="489" t="s">
        <v>707</v>
      </c>
      <c r="D4" s="489" t="s">
        <v>708</v>
      </c>
      <c r="E4" s="489" t="s">
        <v>709</v>
      </c>
      <c r="F4" s="489" t="s">
        <v>9327</v>
      </c>
      <c r="G4" s="523"/>
      <c r="H4" s="674" t="s">
        <v>2</v>
      </c>
      <c r="I4" s="190">
        <f>COUNTIF(B:B,"CAR")</f>
        <v>0</v>
      </c>
      <c r="J4" s="190">
        <v>0</v>
      </c>
      <c r="K4" s="190">
        <v>0</v>
      </c>
      <c r="L4" s="190">
        <v>0</v>
      </c>
      <c r="M4" s="523" t="b">
        <v>1</v>
      </c>
      <c r="N4" s="523"/>
      <c r="O4" s="523"/>
      <c r="P4" s="523"/>
      <c r="Q4" s="523"/>
      <c r="R4" s="523"/>
      <c r="S4" s="523"/>
      <c r="T4" s="523"/>
      <c r="U4" s="523"/>
      <c r="V4" s="523"/>
      <c r="W4" s="523"/>
      <c r="X4" s="523"/>
      <c r="Y4" s="523"/>
      <c r="Z4" s="523"/>
    </row>
    <row r="5" spans="1:26" ht="33">
      <c r="A5" s="524">
        <f t="shared" si="0"/>
        <v>4</v>
      </c>
      <c r="B5" s="524" t="s">
        <v>4</v>
      </c>
      <c r="C5" s="489" t="s">
        <v>716</v>
      </c>
      <c r="D5" s="489" t="s">
        <v>717</v>
      </c>
      <c r="E5" s="489" t="s">
        <v>718</v>
      </c>
      <c r="F5" s="489" t="s">
        <v>9327</v>
      </c>
      <c r="G5" s="523"/>
      <c r="H5" s="674" t="s">
        <v>9332</v>
      </c>
      <c r="I5" s="190">
        <f>COUNTIF(B:B,"I")</f>
        <v>2</v>
      </c>
      <c r="J5" s="190">
        <f>COUNTIF(F2:F3, "For FBI")</f>
        <v>0</v>
      </c>
      <c r="K5" s="190">
        <f>COUNTIF(F2:F3, "Ongoing FPIC/Validation")</f>
        <v>1</v>
      </c>
      <c r="L5" s="190">
        <f>COUNTIF(F2:F3, "Ongoing reports preparation/evaluation")</f>
        <v>1</v>
      </c>
      <c r="M5" s="523" t="b">
        <v>1</v>
      </c>
      <c r="N5" s="523"/>
      <c r="O5" s="523"/>
      <c r="P5" s="523"/>
      <c r="Q5" s="523"/>
      <c r="R5" s="523"/>
      <c r="S5" s="523"/>
      <c r="T5" s="523"/>
      <c r="U5" s="523"/>
      <c r="V5" s="523"/>
      <c r="W5" s="523"/>
      <c r="X5" s="523"/>
      <c r="Y5" s="523"/>
      <c r="Z5" s="523"/>
    </row>
    <row r="6" spans="1:26" ht="16.5">
      <c r="A6" s="524">
        <f t="shared" si="0"/>
        <v>5</v>
      </c>
      <c r="B6" s="524" t="s">
        <v>4</v>
      </c>
      <c r="C6" s="489" t="s">
        <v>780</v>
      </c>
      <c r="D6" s="489" t="s">
        <v>781</v>
      </c>
      <c r="E6" s="489" t="s">
        <v>782</v>
      </c>
      <c r="F6" s="489" t="s">
        <v>9327</v>
      </c>
      <c r="G6" s="523"/>
      <c r="H6" s="674" t="s">
        <v>9333</v>
      </c>
      <c r="I6" s="190">
        <f>COUNTIF(B:B,"II")</f>
        <v>3</v>
      </c>
      <c r="J6" s="190">
        <f>COUNTIF(F4:F6, "For FBI")</f>
        <v>0</v>
      </c>
      <c r="K6" s="190">
        <f>COUNTIF(F4:F6, "Ongoing FPIC/Validation")</f>
        <v>3</v>
      </c>
      <c r="L6" s="190">
        <f>COUNTIF(F4:F6, "Ongoing reports preparation/evaluation")</f>
        <v>0</v>
      </c>
      <c r="M6" s="523" t="b">
        <v>1</v>
      </c>
      <c r="N6" s="523"/>
      <c r="O6" s="523"/>
      <c r="P6" s="523"/>
      <c r="Q6" s="523"/>
      <c r="R6" s="523"/>
      <c r="S6" s="523"/>
      <c r="T6" s="523"/>
      <c r="U6" s="523"/>
      <c r="V6" s="523"/>
      <c r="W6" s="523"/>
      <c r="X6" s="523"/>
      <c r="Y6" s="523"/>
      <c r="Z6" s="523"/>
    </row>
    <row r="7" spans="1:26" ht="49.5">
      <c r="A7" s="524">
        <f t="shared" si="0"/>
        <v>6</v>
      </c>
      <c r="B7" s="524" t="s">
        <v>5</v>
      </c>
      <c r="C7" s="489" t="s">
        <v>846</v>
      </c>
      <c r="D7" s="489" t="s">
        <v>922</v>
      </c>
      <c r="E7" s="489" t="s">
        <v>923</v>
      </c>
      <c r="F7" s="489" t="s">
        <v>889</v>
      </c>
      <c r="G7" s="523"/>
      <c r="H7" s="674" t="s">
        <v>9334</v>
      </c>
      <c r="I7" s="190">
        <f>COUNTIF(B:B,"III")</f>
        <v>6</v>
      </c>
      <c r="J7" s="190">
        <f>COUNTIF(F7:F12, "For FBI")</f>
        <v>2</v>
      </c>
      <c r="K7" s="190">
        <f>COUNTIF(F7:F12, "Ongoing FPIC/Validation")</f>
        <v>3</v>
      </c>
      <c r="L7" s="190">
        <f>COUNTIF(F7:F12, "Ongoing reports preparation/evaluation")</f>
        <v>1</v>
      </c>
      <c r="M7" s="523" t="b">
        <v>1</v>
      </c>
      <c r="N7" s="523"/>
      <c r="O7" s="523"/>
      <c r="P7" s="523"/>
      <c r="Q7" s="523"/>
      <c r="R7" s="523"/>
      <c r="S7" s="523"/>
      <c r="T7" s="523"/>
      <c r="U7" s="523"/>
      <c r="V7" s="523"/>
      <c r="W7" s="523"/>
      <c r="X7" s="523"/>
      <c r="Y7" s="523"/>
      <c r="Z7" s="523"/>
    </row>
    <row r="8" spans="1:26" ht="33">
      <c r="A8" s="524">
        <f t="shared" si="0"/>
        <v>7</v>
      </c>
      <c r="B8" s="524" t="s">
        <v>5</v>
      </c>
      <c r="C8" s="489" t="s">
        <v>925</v>
      </c>
      <c r="D8" s="489" t="s">
        <v>926</v>
      </c>
      <c r="E8" s="489" t="s">
        <v>927</v>
      </c>
      <c r="F8" s="489" t="s">
        <v>889</v>
      </c>
      <c r="G8" s="523"/>
      <c r="H8" s="674" t="s">
        <v>9335</v>
      </c>
      <c r="I8" s="190">
        <f>COUNTIF(B:B,"IVA")</f>
        <v>2</v>
      </c>
      <c r="J8" s="190">
        <f>COUNTIF(F13:F14, "For FBI")</f>
        <v>0</v>
      </c>
      <c r="K8" s="190">
        <f>COUNTIF(F13:F14, "Ongoing FPIC/Validation")</f>
        <v>0</v>
      </c>
      <c r="L8" s="190">
        <f>COUNTIF(F13:F14, "Ongoing reports preparation/evaluation")</f>
        <v>2</v>
      </c>
      <c r="M8" s="523" t="b">
        <v>1</v>
      </c>
      <c r="N8" s="523"/>
      <c r="O8" s="523"/>
      <c r="P8" s="523"/>
      <c r="Q8" s="523"/>
      <c r="R8" s="523"/>
      <c r="S8" s="523"/>
      <c r="T8" s="523"/>
      <c r="U8" s="523"/>
      <c r="V8" s="523"/>
      <c r="W8" s="523"/>
      <c r="X8" s="523"/>
      <c r="Y8" s="523"/>
      <c r="Z8" s="523"/>
    </row>
    <row r="9" spans="1:26" ht="33">
      <c r="A9" s="524">
        <f t="shared" si="0"/>
        <v>8</v>
      </c>
      <c r="B9" s="524" t="s">
        <v>5</v>
      </c>
      <c r="C9" s="489" t="s">
        <v>846</v>
      </c>
      <c r="D9" s="489" t="s">
        <v>929</v>
      </c>
      <c r="E9" s="489" t="s">
        <v>930</v>
      </c>
      <c r="F9" s="489" t="s">
        <v>9325</v>
      </c>
      <c r="G9" s="523"/>
      <c r="H9" s="674" t="s">
        <v>9336</v>
      </c>
      <c r="I9" s="190">
        <f>COUNTIF(B:B,"IVB")</f>
        <v>36</v>
      </c>
      <c r="J9" s="190">
        <f>COUNTIF(F15:F50, "For FBI")</f>
        <v>1</v>
      </c>
      <c r="K9" s="190">
        <f>COUNTIF(F15:F50, "Ongoing FPIC/Validation")</f>
        <v>25</v>
      </c>
      <c r="L9" s="190">
        <f>COUNTIF(F15:F50, "Ongoing reports preparation/evaluation")</f>
        <v>10</v>
      </c>
      <c r="M9" s="523" t="b">
        <v>1</v>
      </c>
      <c r="N9" s="530"/>
      <c r="O9" s="523"/>
      <c r="P9" s="523"/>
      <c r="Q9" s="523"/>
      <c r="R9" s="523"/>
      <c r="S9" s="523"/>
      <c r="T9" s="523"/>
      <c r="U9" s="523"/>
      <c r="V9" s="523"/>
      <c r="W9" s="523"/>
      <c r="X9" s="523"/>
      <c r="Y9" s="523"/>
      <c r="Z9" s="523"/>
    </row>
    <row r="10" spans="1:26" ht="16.5">
      <c r="A10" s="524">
        <f t="shared" si="0"/>
        <v>9</v>
      </c>
      <c r="B10" s="524" t="s">
        <v>5</v>
      </c>
      <c r="C10" s="489" t="s">
        <v>586</v>
      </c>
      <c r="D10" s="489" t="s">
        <v>9337</v>
      </c>
      <c r="E10" s="489" t="s">
        <v>956</v>
      </c>
      <c r="F10" s="489" t="s">
        <v>9327</v>
      </c>
      <c r="G10" s="523"/>
      <c r="H10" s="674" t="s">
        <v>9338</v>
      </c>
      <c r="I10" s="190">
        <v>0</v>
      </c>
      <c r="J10" s="190">
        <v>0</v>
      </c>
      <c r="K10" s="190">
        <v>0</v>
      </c>
      <c r="L10" s="190">
        <v>0</v>
      </c>
      <c r="M10" s="523" t="b">
        <v>1</v>
      </c>
      <c r="N10" s="523"/>
      <c r="O10" s="523"/>
      <c r="P10" s="523"/>
      <c r="Q10" s="523"/>
      <c r="R10" s="523"/>
      <c r="S10" s="523"/>
      <c r="T10" s="523"/>
      <c r="U10" s="523"/>
      <c r="V10" s="523"/>
      <c r="W10" s="523"/>
      <c r="X10" s="523"/>
      <c r="Y10" s="523"/>
      <c r="Z10" s="523"/>
    </row>
    <row r="11" spans="1:26" ht="33">
      <c r="A11" s="524">
        <f t="shared" si="0"/>
        <v>10</v>
      </c>
      <c r="B11" s="524" t="s">
        <v>5</v>
      </c>
      <c r="C11" s="489" t="s">
        <v>964</v>
      </c>
      <c r="D11" s="489" t="s">
        <v>965</v>
      </c>
      <c r="E11" s="489" t="s">
        <v>966</v>
      </c>
      <c r="F11" s="489" t="s">
        <v>9327</v>
      </c>
      <c r="G11" s="523"/>
      <c r="H11" s="674" t="s">
        <v>9339</v>
      </c>
      <c r="I11" s="190">
        <f>COUNTIF(B:B,"VI")</f>
        <v>1</v>
      </c>
      <c r="J11" s="190">
        <f>COUNTIF(F51, "For FBI")</f>
        <v>0</v>
      </c>
      <c r="K11" s="190">
        <f>COUNTIF(F51, "Ongoing FPIC/Validation")</f>
        <v>0</v>
      </c>
      <c r="L11" s="190">
        <f>COUNTIF(F51, "Ongoing reports preparation/evaluation")</f>
        <v>1</v>
      </c>
      <c r="M11" s="523" t="b">
        <v>1</v>
      </c>
      <c r="N11" s="523"/>
      <c r="O11" s="523"/>
      <c r="P11" s="523"/>
      <c r="Q11" s="523"/>
      <c r="R11" s="523"/>
      <c r="S11" s="523"/>
      <c r="T11" s="523"/>
      <c r="U11" s="523"/>
      <c r="V11" s="523"/>
      <c r="W11" s="523"/>
      <c r="X11" s="523"/>
      <c r="Y11" s="523"/>
      <c r="Z11" s="523"/>
    </row>
    <row r="12" spans="1:26" ht="33">
      <c r="A12" s="524">
        <f t="shared" si="0"/>
        <v>11</v>
      </c>
      <c r="B12" s="524" t="s">
        <v>5</v>
      </c>
      <c r="C12" s="489" t="s">
        <v>996</v>
      </c>
      <c r="D12" s="489" t="s">
        <v>9340</v>
      </c>
      <c r="E12" s="489" t="s">
        <v>9341</v>
      </c>
      <c r="F12" s="489" t="s">
        <v>9327</v>
      </c>
      <c r="G12" s="523"/>
      <c r="H12" s="674" t="s">
        <v>9342</v>
      </c>
      <c r="I12" s="190">
        <f>COUNTIF(B:B,"IX")</f>
        <v>18</v>
      </c>
      <c r="J12" s="190">
        <f>COUNTIF(F52:F69, "For FBI")</f>
        <v>1</v>
      </c>
      <c r="K12" s="190">
        <f>COUNTIF(F52:F69, "Ongoing FPIC/Validation")</f>
        <v>17</v>
      </c>
      <c r="L12" s="190">
        <f>COUNTIF(F52:F69, "Ongoing reports preparation/evaluation")</f>
        <v>0</v>
      </c>
      <c r="M12" s="523" t="b">
        <v>1</v>
      </c>
      <c r="N12" s="523"/>
      <c r="O12" s="523"/>
      <c r="P12" s="523"/>
      <c r="Q12" s="523"/>
      <c r="R12" s="523"/>
      <c r="S12" s="523"/>
      <c r="T12" s="523"/>
      <c r="U12" s="523"/>
      <c r="V12" s="523"/>
      <c r="W12" s="523"/>
      <c r="X12" s="523"/>
      <c r="Y12" s="523"/>
      <c r="Z12" s="523"/>
    </row>
    <row r="13" spans="1:26" ht="33">
      <c r="A13" s="524">
        <f t="shared" si="0"/>
        <v>12</v>
      </c>
      <c r="B13" s="531" t="s">
        <v>6</v>
      </c>
      <c r="C13" s="429" t="s">
        <v>1174</v>
      </c>
      <c r="D13" s="429" t="s">
        <v>1175</v>
      </c>
      <c r="E13" s="429" t="s">
        <v>1164</v>
      </c>
      <c r="F13" s="489" t="s">
        <v>9325</v>
      </c>
      <c r="G13" s="523"/>
      <c r="H13" s="674" t="s">
        <v>9344</v>
      </c>
      <c r="I13" s="190">
        <f>COUNTIF(B:B,"X")</f>
        <v>13</v>
      </c>
      <c r="J13" s="190">
        <f>COUNTIF(F70:F82, "For FBI")</f>
        <v>5</v>
      </c>
      <c r="K13" s="190">
        <f>COUNTIF(F70:F82, "Ongoing FPIC/Validation")</f>
        <v>7</v>
      </c>
      <c r="L13" s="190">
        <f>COUNTIF(F70:F82, "Ongoing reports preparation/evaluation")</f>
        <v>1</v>
      </c>
      <c r="M13" s="523" t="b">
        <v>1</v>
      </c>
      <c r="N13" s="530"/>
      <c r="O13" s="523"/>
      <c r="P13" s="523"/>
      <c r="Q13" s="523"/>
      <c r="R13" s="523"/>
      <c r="S13" s="523"/>
      <c r="T13" s="523"/>
      <c r="U13" s="523"/>
      <c r="V13" s="523"/>
      <c r="W13" s="523"/>
      <c r="X13" s="523"/>
      <c r="Y13" s="523"/>
      <c r="Z13" s="523"/>
    </row>
    <row r="14" spans="1:26" ht="82.5">
      <c r="A14" s="524">
        <f t="shared" si="0"/>
        <v>13</v>
      </c>
      <c r="B14" s="531" t="s">
        <v>6</v>
      </c>
      <c r="C14" s="429" t="s">
        <v>1182</v>
      </c>
      <c r="D14" s="429" t="s">
        <v>1183</v>
      </c>
      <c r="E14" s="429" t="s">
        <v>1138</v>
      </c>
      <c r="F14" s="489" t="s">
        <v>9325</v>
      </c>
      <c r="G14" s="523"/>
      <c r="H14" s="674" t="s">
        <v>9346</v>
      </c>
      <c r="I14" s="190">
        <f>COUNTIF(B:B,"XI")</f>
        <v>89</v>
      </c>
      <c r="J14" s="190">
        <f>COUNTIF(F83:F171, "For FBI")</f>
        <v>49</v>
      </c>
      <c r="K14" s="190">
        <f>COUNTIF(F83:F171, "Ongoing FPIC/Validation")</f>
        <v>26</v>
      </c>
      <c r="L14" s="190">
        <f>COUNTIF(F83:F172, "Ongoing reports preparation/evaluation")</f>
        <v>14</v>
      </c>
      <c r="M14" s="523" t="b">
        <v>1</v>
      </c>
      <c r="N14" s="530"/>
      <c r="O14" s="523"/>
      <c r="P14" s="523"/>
      <c r="Q14" s="523"/>
      <c r="R14" s="523"/>
      <c r="S14" s="523"/>
      <c r="T14" s="523"/>
      <c r="U14" s="523"/>
      <c r="V14" s="523"/>
      <c r="W14" s="523"/>
      <c r="X14" s="523"/>
      <c r="Y14" s="523"/>
      <c r="Z14" s="523"/>
    </row>
    <row r="15" spans="1:26" ht="33">
      <c r="A15" s="524">
        <f t="shared" si="0"/>
        <v>14</v>
      </c>
      <c r="B15" s="524" t="s">
        <v>7</v>
      </c>
      <c r="C15" s="429" t="s">
        <v>586</v>
      </c>
      <c r="D15" s="429" t="s">
        <v>9347</v>
      </c>
      <c r="E15" s="429" t="s">
        <v>9348</v>
      </c>
      <c r="F15" s="489" t="s">
        <v>9325</v>
      </c>
      <c r="G15" s="523"/>
      <c r="H15" s="674" t="s">
        <v>9350</v>
      </c>
      <c r="I15" s="190">
        <f>COUNTIF(B:B,"XII")</f>
        <v>8</v>
      </c>
      <c r="J15" s="190">
        <f>COUNTIF(F172:F179, "For FBI")</f>
        <v>0</v>
      </c>
      <c r="K15" s="190">
        <f>COUNTIF(F172:F179, "Ongoing FPIC/Validation")</f>
        <v>6</v>
      </c>
      <c r="L15" s="190">
        <f>COUNTIF(F172:F179, "Ongoing reports preparation/evaluation")</f>
        <v>2</v>
      </c>
      <c r="M15" s="523" t="b">
        <v>1</v>
      </c>
      <c r="N15" s="523"/>
      <c r="O15" s="523"/>
      <c r="P15" s="523"/>
      <c r="Q15" s="523"/>
      <c r="R15" s="523"/>
      <c r="S15" s="523"/>
      <c r="T15" s="523"/>
      <c r="U15" s="523"/>
      <c r="V15" s="523"/>
      <c r="W15" s="523"/>
      <c r="X15" s="523"/>
      <c r="Y15" s="523"/>
      <c r="Z15" s="523"/>
    </row>
    <row r="16" spans="1:26" ht="33">
      <c r="A16" s="524">
        <f t="shared" si="0"/>
        <v>15</v>
      </c>
      <c r="B16" s="524" t="s">
        <v>7</v>
      </c>
      <c r="C16" s="429" t="s">
        <v>1452</v>
      </c>
      <c r="D16" s="429" t="s">
        <v>1453</v>
      </c>
      <c r="E16" s="429" t="s">
        <v>1454</v>
      </c>
      <c r="F16" s="489" t="s">
        <v>9327</v>
      </c>
      <c r="G16" s="523"/>
      <c r="H16" s="674" t="s">
        <v>9351</v>
      </c>
      <c r="I16" s="190">
        <f>COUNTIF(B:B,"XIII")</f>
        <v>59</v>
      </c>
      <c r="J16" s="190">
        <f>COUNTIF(F180:F238, "For FBI")</f>
        <v>1</v>
      </c>
      <c r="K16" s="190">
        <f>COUNTIF(F180:F238, "Ongoing FPIC/Validation")</f>
        <v>48</v>
      </c>
      <c r="L16" s="190">
        <f>COUNTIF(F180:F238, "Ongoing reports preparation/evaluation")</f>
        <v>10</v>
      </c>
      <c r="M16" s="523" t="b">
        <v>1</v>
      </c>
      <c r="N16" s="523"/>
      <c r="O16" s="523"/>
      <c r="P16" s="523"/>
      <c r="Q16" s="523"/>
      <c r="R16" s="523"/>
      <c r="S16" s="523"/>
      <c r="T16" s="523"/>
      <c r="U16" s="523"/>
      <c r="V16" s="523"/>
      <c r="W16" s="523"/>
      <c r="X16" s="523"/>
      <c r="Y16" s="523"/>
      <c r="Z16" s="523"/>
    </row>
    <row r="17" spans="1:26" ht="33">
      <c r="A17" s="524">
        <f t="shared" si="0"/>
        <v>16</v>
      </c>
      <c r="B17" s="524" t="s">
        <v>7</v>
      </c>
      <c r="C17" s="489" t="s">
        <v>1587</v>
      </c>
      <c r="D17" s="489" t="s">
        <v>1593</v>
      </c>
      <c r="E17" s="489" t="s">
        <v>1594</v>
      </c>
      <c r="F17" s="489" t="s">
        <v>9327</v>
      </c>
      <c r="G17" s="523"/>
      <c r="H17" s="674" t="s">
        <v>15</v>
      </c>
      <c r="I17" s="674">
        <f t="shared" ref="I17:L17" si="1">SUM(I5:I16)</f>
        <v>237</v>
      </c>
      <c r="J17" s="674">
        <f t="shared" si="1"/>
        <v>59</v>
      </c>
      <c r="K17" s="674">
        <f t="shared" si="1"/>
        <v>136</v>
      </c>
      <c r="L17" s="674">
        <f t="shared" si="1"/>
        <v>42</v>
      </c>
      <c r="M17" s="523"/>
      <c r="N17" s="523"/>
      <c r="O17" s="523"/>
      <c r="P17" s="523"/>
      <c r="Q17" s="523"/>
      <c r="R17" s="523"/>
      <c r="S17" s="523"/>
      <c r="T17" s="523"/>
      <c r="U17" s="523"/>
      <c r="V17" s="523"/>
      <c r="W17" s="523"/>
      <c r="X17" s="523"/>
      <c r="Y17" s="523"/>
      <c r="Z17" s="523"/>
    </row>
    <row r="18" spans="1:26" ht="33">
      <c r="A18" s="524">
        <f t="shared" si="0"/>
        <v>17</v>
      </c>
      <c r="B18" s="524" t="s">
        <v>7</v>
      </c>
      <c r="C18" s="489" t="s">
        <v>1650</v>
      </c>
      <c r="D18" s="489" t="s">
        <v>1651</v>
      </c>
      <c r="E18" s="489" t="s">
        <v>1652</v>
      </c>
      <c r="F18" s="489" t="s">
        <v>9325</v>
      </c>
      <c r="G18" s="523"/>
      <c r="H18" s="534"/>
      <c r="I18" s="534"/>
      <c r="J18" s="534"/>
      <c r="K18" s="534"/>
      <c r="L18" s="534"/>
      <c r="M18" s="523"/>
      <c r="N18" s="523"/>
      <c r="O18" s="523"/>
      <c r="P18" s="523"/>
      <c r="Q18" s="523"/>
      <c r="R18" s="523"/>
      <c r="S18" s="523"/>
      <c r="T18" s="523"/>
      <c r="U18" s="523"/>
      <c r="V18" s="523"/>
      <c r="W18" s="523"/>
      <c r="X18" s="523"/>
      <c r="Y18" s="523"/>
      <c r="Z18" s="523"/>
    </row>
    <row r="19" spans="1:26" ht="33">
      <c r="A19" s="524">
        <f t="shared" si="0"/>
        <v>18</v>
      </c>
      <c r="B19" s="524" t="s">
        <v>7</v>
      </c>
      <c r="C19" s="489" t="s">
        <v>4483</v>
      </c>
      <c r="D19" s="489" t="s">
        <v>9352</v>
      </c>
      <c r="E19" s="489" t="s">
        <v>9353</v>
      </c>
      <c r="F19" s="489" t="s">
        <v>9325</v>
      </c>
      <c r="G19" s="523"/>
      <c r="H19" s="534"/>
      <c r="I19" s="335"/>
      <c r="J19" s="335"/>
      <c r="K19" s="335"/>
      <c r="L19" s="335"/>
      <c r="M19" s="523"/>
      <c r="N19" s="523"/>
      <c r="O19" s="523"/>
      <c r="P19" s="523"/>
      <c r="Q19" s="523"/>
      <c r="R19" s="523"/>
      <c r="S19" s="523"/>
      <c r="T19" s="523"/>
      <c r="U19" s="523"/>
      <c r="V19" s="523"/>
      <c r="W19" s="523"/>
      <c r="X19" s="523"/>
      <c r="Y19" s="523"/>
      <c r="Z19" s="523"/>
    </row>
    <row r="20" spans="1:26" ht="82.5">
      <c r="A20" s="524">
        <f t="shared" si="0"/>
        <v>19</v>
      </c>
      <c r="B20" s="524" t="s">
        <v>7</v>
      </c>
      <c r="C20" s="489" t="s">
        <v>4483</v>
      </c>
      <c r="D20" s="489" t="s">
        <v>9354</v>
      </c>
      <c r="E20" s="489" t="s">
        <v>9355</v>
      </c>
      <c r="F20" s="489" t="s">
        <v>9325</v>
      </c>
      <c r="G20" s="523"/>
      <c r="H20" s="534"/>
      <c r="I20" s="335"/>
      <c r="J20" s="335"/>
      <c r="K20" s="335"/>
      <c r="L20" s="335"/>
      <c r="M20" s="523"/>
      <c r="N20" s="523"/>
      <c r="O20" s="523"/>
      <c r="P20" s="523"/>
      <c r="Q20" s="523"/>
      <c r="R20" s="523"/>
      <c r="S20" s="523"/>
      <c r="T20" s="523"/>
      <c r="U20" s="523"/>
      <c r="V20" s="523"/>
      <c r="W20" s="523"/>
      <c r="X20" s="523"/>
      <c r="Y20" s="523"/>
      <c r="Z20" s="523"/>
    </row>
    <row r="21" spans="1:26" ht="33">
      <c r="A21" s="524">
        <f t="shared" si="0"/>
        <v>20</v>
      </c>
      <c r="B21" s="524" t="s">
        <v>7</v>
      </c>
      <c r="C21" s="489" t="s">
        <v>9356</v>
      </c>
      <c r="D21" s="489" t="s">
        <v>9357</v>
      </c>
      <c r="E21" s="489" t="s">
        <v>9358</v>
      </c>
      <c r="F21" s="489" t="s">
        <v>9325</v>
      </c>
      <c r="G21" s="523"/>
      <c r="H21" s="534"/>
      <c r="I21" s="335"/>
      <c r="J21" s="335"/>
      <c r="K21" s="335"/>
      <c r="L21" s="335"/>
      <c r="M21" s="523"/>
      <c r="N21" s="523"/>
      <c r="O21" s="523"/>
      <c r="P21" s="523"/>
      <c r="Q21" s="523"/>
      <c r="R21" s="523"/>
      <c r="S21" s="523"/>
      <c r="T21" s="523"/>
      <c r="U21" s="523"/>
      <c r="V21" s="523"/>
      <c r="W21" s="523"/>
      <c r="X21" s="523"/>
      <c r="Y21" s="523"/>
      <c r="Z21" s="523"/>
    </row>
    <row r="22" spans="1:26" ht="49.5">
      <c r="A22" s="524">
        <f t="shared" si="0"/>
        <v>21</v>
      </c>
      <c r="B22" s="524" t="s">
        <v>7</v>
      </c>
      <c r="C22" s="489" t="s">
        <v>9356</v>
      </c>
      <c r="D22" s="489" t="s">
        <v>9359</v>
      </c>
      <c r="E22" s="489" t="s">
        <v>9360</v>
      </c>
      <c r="F22" s="489" t="s">
        <v>9325</v>
      </c>
      <c r="G22" s="523"/>
      <c r="H22" s="534"/>
      <c r="I22" s="335"/>
      <c r="J22" s="335"/>
      <c r="K22" s="335"/>
      <c r="L22" s="335"/>
      <c r="M22" s="523"/>
      <c r="N22" s="523"/>
      <c r="O22" s="523"/>
      <c r="P22" s="523"/>
      <c r="Q22" s="523"/>
      <c r="R22" s="523"/>
      <c r="S22" s="523"/>
      <c r="T22" s="523"/>
      <c r="U22" s="523"/>
      <c r="V22" s="523"/>
      <c r="W22" s="523"/>
      <c r="X22" s="523"/>
      <c r="Y22" s="523"/>
      <c r="Z22" s="523"/>
    </row>
    <row r="23" spans="1:26" ht="33">
      <c r="A23" s="524">
        <f t="shared" si="0"/>
        <v>22</v>
      </c>
      <c r="B23" s="524" t="s">
        <v>7</v>
      </c>
      <c r="C23" s="429" t="s">
        <v>586</v>
      </c>
      <c r="D23" s="429" t="s">
        <v>9361</v>
      </c>
      <c r="E23" s="429" t="s">
        <v>9362</v>
      </c>
      <c r="F23" s="489" t="s">
        <v>9327</v>
      </c>
      <c r="G23" s="523"/>
      <c r="H23" s="534"/>
      <c r="I23" s="335"/>
      <c r="J23" s="335"/>
      <c r="K23" s="335"/>
      <c r="L23" s="335"/>
      <c r="M23" s="523"/>
      <c r="N23" s="523"/>
      <c r="O23" s="523"/>
      <c r="P23" s="523"/>
      <c r="Q23" s="523"/>
      <c r="R23" s="523"/>
      <c r="S23" s="523"/>
      <c r="T23" s="523"/>
      <c r="U23" s="523"/>
      <c r="V23" s="523"/>
      <c r="W23" s="523"/>
      <c r="X23" s="523"/>
      <c r="Y23" s="523"/>
      <c r="Z23" s="523"/>
    </row>
    <row r="24" spans="1:26" ht="33">
      <c r="A24" s="524">
        <f t="shared" si="0"/>
        <v>23</v>
      </c>
      <c r="B24" s="524" t="s">
        <v>7</v>
      </c>
      <c r="C24" s="429" t="s">
        <v>1734</v>
      </c>
      <c r="D24" s="429" t="s">
        <v>1735</v>
      </c>
      <c r="E24" s="429" t="s">
        <v>1736</v>
      </c>
      <c r="F24" s="489" t="s">
        <v>9327</v>
      </c>
      <c r="G24" s="523"/>
      <c r="H24" s="534"/>
      <c r="I24" s="335"/>
      <c r="J24" s="335"/>
      <c r="K24" s="335"/>
      <c r="L24" s="335"/>
      <c r="M24" s="523"/>
      <c r="N24" s="523"/>
      <c r="O24" s="523"/>
      <c r="P24" s="523"/>
      <c r="Q24" s="523"/>
      <c r="R24" s="523"/>
      <c r="S24" s="523"/>
      <c r="T24" s="523"/>
      <c r="U24" s="523"/>
      <c r="V24" s="523"/>
      <c r="W24" s="523"/>
      <c r="X24" s="523"/>
      <c r="Y24" s="523"/>
      <c r="Z24" s="523"/>
    </row>
    <row r="25" spans="1:26" ht="49.5">
      <c r="A25" s="524">
        <f t="shared" si="0"/>
        <v>24</v>
      </c>
      <c r="B25" s="524" t="s">
        <v>7</v>
      </c>
      <c r="C25" s="429" t="s">
        <v>586</v>
      </c>
      <c r="D25" s="429" t="s">
        <v>1740</v>
      </c>
      <c r="E25" s="429" t="s">
        <v>1741</v>
      </c>
      <c r="F25" s="489" t="s">
        <v>9327</v>
      </c>
      <c r="G25" s="523"/>
      <c r="H25" s="534"/>
      <c r="I25" s="335"/>
      <c r="J25" s="335"/>
      <c r="K25" s="335"/>
      <c r="L25" s="335"/>
      <c r="M25" s="523"/>
      <c r="N25" s="523"/>
      <c r="O25" s="523"/>
      <c r="P25" s="523"/>
      <c r="Q25" s="523"/>
      <c r="R25" s="523"/>
      <c r="S25" s="523"/>
      <c r="T25" s="523"/>
      <c r="U25" s="523"/>
      <c r="V25" s="523"/>
      <c r="W25" s="523"/>
      <c r="X25" s="523"/>
      <c r="Y25" s="523"/>
      <c r="Z25" s="523"/>
    </row>
    <row r="26" spans="1:26" ht="33">
      <c r="A26" s="524">
        <f t="shared" si="0"/>
        <v>25</v>
      </c>
      <c r="B26" s="524" t="s">
        <v>7</v>
      </c>
      <c r="C26" s="429" t="s">
        <v>1765</v>
      </c>
      <c r="D26" s="429" t="s">
        <v>1766</v>
      </c>
      <c r="E26" s="429" t="s">
        <v>1767</v>
      </c>
      <c r="F26" s="489" t="s">
        <v>9327</v>
      </c>
      <c r="G26" s="523"/>
      <c r="H26" s="534"/>
      <c r="I26" s="335"/>
      <c r="J26" s="335"/>
      <c r="K26" s="335"/>
      <c r="L26" s="335"/>
      <c r="M26" s="523"/>
      <c r="N26" s="523"/>
      <c r="O26" s="523"/>
      <c r="P26" s="523"/>
      <c r="Q26" s="523"/>
      <c r="R26" s="523"/>
      <c r="S26" s="523"/>
      <c r="T26" s="523"/>
      <c r="U26" s="523"/>
      <c r="V26" s="523"/>
      <c r="W26" s="523"/>
      <c r="X26" s="523"/>
      <c r="Y26" s="523"/>
      <c r="Z26" s="523"/>
    </row>
    <row r="27" spans="1:26" ht="16.5">
      <c r="A27" s="524">
        <f t="shared" si="0"/>
        <v>26</v>
      </c>
      <c r="B27" s="524" t="s">
        <v>7</v>
      </c>
      <c r="C27" s="429" t="s">
        <v>1807</v>
      </c>
      <c r="D27" s="429" t="s">
        <v>1808</v>
      </c>
      <c r="E27" s="429" t="s">
        <v>1809</v>
      </c>
      <c r="F27" s="489" t="s">
        <v>9327</v>
      </c>
      <c r="G27" s="523"/>
      <c r="H27" s="534"/>
      <c r="I27" s="335"/>
      <c r="J27" s="335"/>
      <c r="K27" s="335"/>
      <c r="L27" s="335"/>
      <c r="M27" s="523"/>
      <c r="N27" s="523"/>
      <c r="O27" s="523"/>
      <c r="P27" s="523"/>
      <c r="Q27" s="523"/>
      <c r="R27" s="523"/>
      <c r="S27" s="523"/>
      <c r="T27" s="523"/>
      <c r="U27" s="523"/>
      <c r="V27" s="523"/>
      <c r="W27" s="523"/>
      <c r="X27" s="523"/>
      <c r="Y27" s="523"/>
      <c r="Z27" s="523"/>
    </row>
    <row r="28" spans="1:26" ht="33">
      <c r="A28" s="524">
        <f t="shared" si="0"/>
        <v>27</v>
      </c>
      <c r="B28" s="524" t="s">
        <v>7</v>
      </c>
      <c r="C28" s="429" t="s">
        <v>1810</v>
      </c>
      <c r="D28" s="429" t="s">
        <v>1811</v>
      </c>
      <c r="E28" s="429" t="s">
        <v>1812</v>
      </c>
      <c r="F28" s="489" t="s">
        <v>9327</v>
      </c>
      <c r="G28" s="523"/>
      <c r="H28" s="534"/>
      <c r="I28" s="335"/>
      <c r="J28" s="335"/>
      <c r="K28" s="335"/>
      <c r="L28" s="335"/>
      <c r="M28" s="523"/>
      <c r="N28" s="523"/>
      <c r="O28" s="523"/>
      <c r="P28" s="523"/>
      <c r="Q28" s="523"/>
      <c r="R28" s="523"/>
      <c r="S28" s="523"/>
      <c r="T28" s="523"/>
      <c r="U28" s="523"/>
      <c r="V28" s="523"/>
      <c r="W28" s="523"/>
      <c r="X28" s="523"/>
      <c r="Y28" s="523"/>
      <c r="Z28" s="523"/>
    </row>
    <row r="29" spans="1:26" ht="33">
      <c r="A29" s="524">
        <f t="shared" si="0"/>
        <v>28</v>
      </c>
      <c r="B29" s="524" t="s">
        <v>7</v>
      </c>
      <c r="C29" s="429" t="s">
        <v>1814</v>
      </c>
      <c r="D29" s="429" t="s">
        <v>1815</v>
      </c>
      <c r="E29" s="429" t="s">
        <v>1812</v>
      </c>
      <c r="F29" s="489" t="s">
        <v>9327</v>
      </c>
      <c r="G29" s="523"/>
      <c r="H29" s="534"/>
      <c r="I29" s="335"/>
      <c r="J29" s="335"/>
      <c r="K29" s="335"/>
      <c r="L29" s="335"/>
      <c r="M29" s="523"/>
      <c r="N29" s="523"/>
      <c r="O29" s="523"/>
      <c r="P29" s="523"/>
      <c r="Q29" s="523"/>
      <c r="R29" s="523"/>
      <c r="S29" s="523"/>
      <c r="T29" s="523"/>
      <c r="U29" s="523"/>
      <c r="V29" s="523"/>
      <c r="W29" s="523"/>
      <c r="X29" s="523"/>
      <c r="Y29" s="523"/>
      <c r="Z29" s="523"/>
    </row>
    <row r="30" spans="1:26" ht="33">
      <c r="A30" s="524">
        <f t="shared" si="0"/>
        <v>29</v>
      </c>
      <c r="B30" s="524" t="s">
        <v>7</v>
      </c>
      <c r="C30" s="489" t="s">
        <v>9365</v>
      </c>
      <c r="D30" s="489" t="s">
        <v>9366</v>
      </c>
      <c r="E30" s="489" t="s">
        <v>9367</v>
      </c>
      <c r="F30" s="489" t="s">
        <v>9327</v>
      </c>
      <c r="G30" s="523"/>
      <c r="H30" s="534"/>
      <c r="I30" s="335"/>
      <c r="J30" s="335"/>
      <c r="K30" s="335"/>
      <c r="L30" s="335"/>
      <c r="M30" s="523"/>
      <c r="N30" s="523"/>
      <c r="O30" s="523"/>
      <c r="P30" s="523"/>
      <c r="Q30" s="523"/>
      <c r="R30" s="523"/>
      <c r="S30" s="523"/>
      <c r="T30" s="523"/>
      <c r="U30" s="523"/>
      <c r="V30" s="523"/>
      <c r="W30" s="523"/>
      <c r="X30" s="523"/>
      <c r="Y30" s="523"/>
      <c r="Z30" s="523"/>
    </row>
    <row r="31" spans="1:26" ht="33">
      <c r="A31" s="524">
        <f t="shared" si="0"/>
        <v>30</v>
      </c>
      <c r="B31" s="524" t="s">
        <v>7</v>
      </c>
      <c r="C31" s="489" t="s">
        <v>9365</v>
      </c>
      <c r="D31" s="489" t="s">
        <v>9369</v>
      </c>
      <c r="E31" s="489" t="s">
        <v>9370</v>
      </c>
      <c r="F31" s="489" t="s">
        <v>9325</v>
      </c>
      <c r="G31" s="523"/>
      <c r="H31" s="534"/>
      <c r="I31" s="335"/>
      <c r="J31" s="335"/>
      <c r="K31" s="335"/>
      <c r="L31" s="335"/>
      <c r="M31" s="523"/>
      <c r="N31" s="523"/>
      <c r="O31" s="523"/>
      <c r="P31" s="523"/>
      <c r="Q31" s="523"/>
      <c r="R31" s="523"/>
      <c r="S31" s="523"/>
      <c r="T31" s="523"/>
      <c r="U31" s="523"/>
      <c r="V31" s="523"/>
      <c r="W31" s="523"/>
      <c r="X31" s="523"/>
      <c r="Y31" s="523"/>
      <c r="Z31" s="523"/>
    </row>
    <row r="32" spans="1:26" ht="33">
      <c r="A32" s="524">
        <f t="shared" si="0"/>
        <v>31</v>
      </c>
      <c r="B32" s="524" t="s">
        <v>7</v>
      </c>
      <c r="C32" s="489" t="s">
        <v>9371</v>
      </c>
      <c r="D32" s="489" t="s">
        <v>1866</v>
      </c>
      <c r="E32" s="489" t="s">
        <v>1867</v>
      </c>
      <c r="F32" s="489" t="s">
        <v>9325</v>
      </c>
      <c r="G32" s="523"/>
      <c r="H32" s="534"/>
      <c r="I32" s="534"/>
      <c r="J32" s="534"/>
      <c r="K32" s="534"/>
      <c r="L32" s="534"/>
      <c r="M32" s="523"/>
      <c r="N32" s="523"/>
      <c r="O32" s="523"/>
      <c r="P32" s="523"/>
      <c r="Q32" s="523"/>
      <c r="R32" s="523"/>
      <c r="S32" s="523"/>
      <c r="T32" s="523"/>
      <c r="U32" s="523"/>
      <c r="V32" s="523"/>
      <c r="W32" s="523"/>
      <c r="X32" s="523"/>
      <c r="Y32" s="523"/>
      <c r="Z32" s="523"/>
    </row>
    <row r="33" spans="1:26" ht="33">
      <c r="A33" s="524">
        <f t="shared" si="0"/>
        <v>32</v>
      </c>
      <c r="B33" s="524" t="s">
        <v>7</v>
      </c>
      <c r="C33" s="489" t="s">
        <v>1865</v>
      </c>
      <c r="D33" s="489" t="s">
        <v>1866</v>
      </c>
      <c r="E33" s="489" t="s">
        <v>1867</v>
      </c>
      <c r="F33" s="489" t="s">
        <v>9325</v>
      </c>
      <c r="G33" s="523"/>
      <c r="H33" s="335"/>
      <c r="I33" s="336"/>
      <c r="J33" s="336"/>
      <c r="K33" s="336"/>
      <c r="L33" s="336"/>
      <c r="M33" s="523"/>
      <c r="N33" s="523"/>
      <c r="O33" s="523"/>
      <c r="P33" s="523"/>
      <c r="Q33" s="523"/>
      <c r="R33" s="523"/>
      <c r="S33" s="523"/>
      <c r="T33" s="523"/>
      <c r="U33" s="523"/>
      <c r="V33" s="523"/>
      <c r="W33" s="523"/>
      <c r="X33" s="523"/>
      <c r="Y33" s="523"/>
      <c r="Z33" s="523"/>
    </row>
    <row r="34" spans="1:26" ht="33">
      <c r="A34" s="524">
        <f t="shared" si="0"/>
        <v>33</v>
      </c>
      <c r="B34" s="524" t="s">
        <v>7</v>
      </c>
      <c r="C34" s="489" t="s">
        <v>1870</v>
      </c>
      <c r="D34" s="489" t="s">
        <v>1871</v>
      </c>
      <c r="E34" s="489" t="s">
        <v>1872</v>
      </c>
      <c r="F34" s="489" t="s">
        <v>9325</v>
      </c>
      <c r="G34" s="523"/>
      <c r="H34" s="335"/>
      <c r="I34" s="336"/>
      <c r="J34" s="336"/>
      <c r="K34" s="336"/>
      <c r="L34" s="336"/>
      <c r="M34" s="523"/>
      <c r="N34" s="523"/>
      <c r="O34" s="523"/>
      <c r="P34" s="523"/>
      <c r="Q34" s="523"/>
      <c r="R34" s="523"/>
      <c r="S34" s="523"/>
      <c r="T34" s="523"/>
      <c r="U34" s="523"/>
      <c r="V34" s="523"/>
      <c r="W34" s="523"/>
      <c r="X34" s="523"/>
      <c r="Y34" s="523"/>
      <c r="Z34" s="523"/>
    </row>
    <row r="35" spans="1:26" ht="33">
      <c r="A35" s="524">
        <f t="shared" si="0"/>
        <v>34</v>
      </c>
      <c r="B35" s="524" t="s">
        <v>7</v>
      </c>
      <c r="C35" s="489" t="s">
        <v>1894</v>
      </c>
      <c r="D35" s="489" t="s">
        <v>1895</v>
      </c>
      <c r="E35" s="489" t="s">
        <v>1896</v>
      </c>
      <c r="F35" s="489" t="s">
        <v>9327</v>
      </c>
      <c r="G35" s="523"/>
      <c r="H35" s="335"/>
      <c r="I35" s="336"/>
      <c r="J35" s="336"/>
      <c r="K35" s="336"/>
      <c r="L35" s="336"/>
      <c r="M35" s="523"/>
      <c r="N35" s="523"/>
      <c r="O35" s="523"/>
      <c r="P35" s="523"/>
      <c r="Q35" s="523"/>
      <c r="R35" s="523"/>
      <c r="S35" s="523"/>
      <c r="T35" s="523"/>
      <c r="U35" s="523"/>
      <c r="V35" s="523"/>
      <c r="W35" s="523"/>
      <c r="X35" s="523"/>
      <c r="Y35" s="523"/>
      <c r="Z35" s="523"/>
    </row>
    <row r="36" spans="1:26" ht="18" customHeight="1">
      <c r="A36" s="524">
        <f t="shared" si="0"/>
        <v>35</v>
      </c>
      <c r="B36" s="524" t="s">
        <v>7</v>
      </c>
      <c r="C36" s="489" t="s">
        <v>1894</v>
      </c>
      <c r="D36" s="489" t="s">
        <v>1900</v>
      </c>
      <c r="E36" s="489" t="s">
        <v>1901</v>
      </c>
      <c r="F36" s="489" t="s">
        <v>9327</v>
      </c>
      <c r="G36" s="523"/>
      <c r="H36" s="335"/>
      <c r="I36" s="336"/>
      <c r="J36" s="336"/>
      <c r="K36" s="336"/>
      <c r="L36" s="336"/>
      <c r="M36" s="523"/>
      <c r="N36" s="523"/>
      <c r="O36" s="523"/>
      <c r="P36" s="523"/>
      <c r="Q36" s="523"/>
      <c r="R36" s="523"/>
      <c r="S36" s="523"/>
      <c r="T36" s="523"/>
      <c r="U36" s="523"/>
      <c r="V36" s="523"/>
      <c r="W36" s="523"/>
      <c r="X36" s="523"/>
      <c r="Y36" s="523"/>
      <c r="Z36" s="523"/>
    </row>
    <row r="37" spans="1:26" ht="18" customHeight="1">
      <c r="A37" s="524">
        <f t="shared" si="0"/>
        <v>36</v>
      </c>
      <c r="B37" s="524" t="s">
        <v>7</v>
      </c>
      <c r="C37" s="489" t="s">
        <v>1894</v>
      </c>
      <c r="D37" s="489" t="s">
        <v>1902</v>
      </c>
      <c r="E37" s="489" t="s">
        <v>1903</v>
      </c>
      <c r="F37" s="489" t="s">
        <v>9327</v>
      </c>
      <c r="G37" s="523"/>
      <c r="H37" s="335"/>
      <c r="I37" s="336"/>
      <c r="J37" s="336"/>
      <c r="K37" s="336"/>
      <c r="L37" s="336"/>
      <c r="M37" s="523"/>
      <c r="N37" s="523"/>
      <c r="O37" s="523"/>
      <c r="P37" s="523"/>
      <c r="Q37" s="523"/>
      <c r="R37" s="523"/>
      <c r="S37" s="523"/>
      <c r="T37" s="523"/>
      <c r="U37" s="523"/>
      <c r="V37" s="523"/>
      <c r="W37" s="523"/>
      <c r="X37" s="523"/>
      <c r="Y37" s="523"/>
      <c r="Z37" s="523"/>
    </row>
    <row r="38" spans="1:26" ht="18" customHeight="1">
      <c r="A38" s="524">
        <f t="shared" si="0"/>
        <v>37</v>
      </c>
      <c r="B38" s="524" t="s">
        <v>7</v>
      </c>
      <c r="C38" s="489" t="s">
        <v>1894</v>
      </c>
      <c r="D38" s="489" t="s">
        <v>1904</v>
      </c>
      <c r="E38" s="489" t="s">
        <v>1905</v>
      </c>
      <c r="F38" s="489" t="s">
        <v>9327</v>
      </c>
      <c r="G38" s="523"/>
      <c r="H38" s="335"/>
      <c r="I38" s="336"/>
      <c r="J38" s="336"/>
      <c r="K38" s="336"/>
      <c r="L38" s="336"/>
      <c r="M38" s="523"/>
      <c r="N38" s="523"/>
      <c r="O38" s="523"/>
      <c r="P38" s="523"/>
      <c r="Q38" s="523"/>
      <c r="R38" s="523"/>
      <c r="S38" s="523"/>
      <c r="T38" s="523"/>
      <c r="U38" s="523"/>
      <c r="V38" s="523"/>
      <c r="W38" s="523"/>
      <c r="X38" s="523"/>
      <c r="Y38" s="523"/>
      <c r="Z38" s="523"/>
    </row>
    <row r="39" spans="1:26" ht="18" customHeight="1">
      <c r="A39" s="524">
        <f t="shared" si="0"/>
        <v>38</v>
      </c>
      <c r="B39" s="524" t="s">
        <v>7</v>
      </c>
      <c r="C39" s="489" t="s">
        <v>1894</v>
      </c>
      <c r="D39" s="489" t="s">
        <v>1906</v>
      </c>
      <c r="E39" s="489" t="s">
        <v>1907</v>
      </c>
      <c r="F39" s="489" t="s">
        <v>9327</v>
      </c>
      <c r="G39" s="523"/>
      <c r="H39" s="335"/>
      <c r="I39" s="336"/>
      <c r="J39" s="336"/>
      <c r="K39" s="336"/>
      <c r="L39" s="336"/>
      <c r="M39" s="523"/>
      <c r="N39" s="523"/>
      <c r="O39" s="523"/>
      <c r="P39" s="523"/>
      <c r="Q39" s="523"/>
      <c r="R39" s="523"/>
      <c r="S39" s="523"/>
      <c r="T39" s="523"/>
      <c r="U39" s="523"/>
      <c r="V39" s="523"/>
      <c r="W39" s="523"/>
      <c r="X39" s="523"/>
      <c r="Y39" s="523"/>
      <c r="Z39" s="523"/>
    </row>
    <row r="40" spans="1:26" ht="18" customHeight="1">
      <c r="A40" s="524">
        <f t="shared" si="0"/>
        <v>39</v>
      </c>
      <c r="B40" s="524" t="s">
        <v>7</v>
      </c>
      <c r="C40" s="489" t="s">
        <v>1894</v>
      </c>
      <c r="D40" s="489" t="s">
        <v>1908</v>
      </c>
      <c r="E40" s="489" t="s">
        <v>1909</v>
      </c>
      <c r="F40" s="489" t="s">
        <v>9327</v>
      </c>
      <c r="G40" s="523"/>
      <c r="H40" s="335"/>
      <c r="I40" s="336"/>
      <c r="J40" s="336"/>
      <c r="K40" s="336"/>
      <c r="L40" s="336"/>
      <c r="M40" s="523"/>
      <c r="N40" s="523"/>
      <c r="O40" s="523"/>
      <c r="P40" s="523"/>
      <c r="Q40" s="523"/>
      <c r="R40" s="523"/>
      <c r="S40" s="523"/>
      <c r="T40" s="523"/>
      <c r="U40" s="523"/>
      <c r="V40" s="523"/>
      <c r="W40" s="523"/>
      <c r="X40" s="523"/>
      <c r="Y40" s="523"/>
      <c r="Z40" s="523"/>
    </row>
    <row r="41" spans="1:26" ht="33">
      <c r="A41" s="524">
        <f t="shared" si="0"/>
        <v>40</v>
      </c>
      <c r="B41" s="524" t="s">
        <v>7</v>
      </c>
      <c r="C41" s="489" t="s">
        <v>1941</v>
      </c>
      <c r="D41" s="489" t="s">
        <v>1942</v>
      </c>
      <c r="E41" s="489" t="s">
        <v>1943</v>
      </c>
      <c r="F41" s="489" t="s">
        <v>9327</v>
      </c>
      <c r="G41" s="523"/>
      <c r="H41" s="335"/>
      <c r="I41" s="336"/>
      <c r="J41" s="336"/>
      <c r="K41" s="336"/>
      <c r="L41" s="336"/>
      <c r="M41" s="523"/>
      <c r="N41" s="523"/>
      <c r="O41" s="523"/>
      <c r="P41" s="523"/>
      <c r="Q41" s="523"/>
      <c r="R41" s="523"/>
      <c r="S41" s="523"/>
      <c r="T41" s="523"/>
      <c r="U41" s="523"/>
      <c r="V41" s="523"/>
      <c r="W41" s="523"/>
      <c r="X41" s="523"/>
      <c r="Y41" s="523"/>
      <c r="Z41" s="523"/>
    </row>
    <row r="42" spans="1:26" ht="33">
      <c r="A42" s="524">
        <f t="shared" si="0"/>
        <v>41</v>
      </c>
      <c r="B42" s="524" t="s">
        <v>7</v>
      </c>
      <c r="C42" s="489" t="s">
        <v>1957</v>
      </c>
      <c r="D42" s="489" t="s">
        <v>1958</v>
      </c>
      <c r="E42" s="489" t="s">
        <v>1959</v>
      </c>
      <c r="F42" s="489" t="s">
        <v>9327</v>
      </c>
      <c r="G42" s="523"/>
      <c r="H42" s="335"/>
      <c r="I42" s="336"/>
      <c r="J42" s="336"/>
      <c r="K42" s="336"/>
      <c r="L42" s="336"/>
      <c r="M42" s="523"/>
      <c r="N42" s="523"/>
      <c r="O42" s="523"/>
      <c r="P42" s="523"/>
      <c r="Q42" s="523"/>
      <c r="R42" s="523"/>
      <c r="S42" s="523"/>
      <c r="T42" s="523"/>
      <c r="U42" s="523"/>
      <c r="V42" s="523"/>
      <c r="W42" s="523"/>
      <c r="X42" s="523"/>
      <c r="Y42" s="523"/>
      <c r="Z42" s="523"/>
    </row>
    <row r="43" spans="1:26" ht="33">
      <c r="A43" s="524">
        <f t="shared" si="0"/>
        <v>42</v>
      </c>
      <c r="B43" s="524" t="s">
        <v>7</v>
      </c>
      <c r="C43" s="489" t="s">
        <v>1957</v>
      </c>
      <c r="D43" s="489" t="s">
        <v>1961</v>
      </c>
      <c r="E43" s="489" t="s">
        <v>1962</v>
      </c>
      <c r="F43" s="489" t="s">
        <v>9327</v>
      </c>
      <c r="G43" s="523"/>
      <c r="H43" s="335"/>
      <c r="I43" s="336"/>
      <c r="J43" s="336"/>
      <c r="K43" s="336"/>
      <c r="L43" s="336"/>
      <c r="M43" s="523"/>
      <c r="N43" s="523"/>
      <c r="O43" s="523"/>
      <c r="P43" s="523"/>
      <c r="Q43" s="523"/>
      <c r="R43" s="523"/>
      <c r="S43" s="523"/>
      <c r="T43" s="523"/>
      <c r="U43" s="523"/>
      <c r="V43" s="523"/>
      <c r="W43" s="523"/>
      <c r="X43" s="523"/>
      <c r="Y43" s="523"/>
      <c r="Z43" s="523"/>
    </row>
    <row r="44" spans="1:26" ht="33">
      <c r="A44" s="524">
        <f t="shared" si="0"/>
        <v>43</v>
      </c>
      <c r="B44" s="524" t="s">
        <v>7</v>
      </c>
      <c r="C44" s="489" t="s">
        <v>1957</v>
      </c>
      <c r="D44" s="489" t="s">
        <v>1961</v>
      </c>
      <c r="E44" s="489" t="s">
        <v>1963</v>
      </c>
      <c r="F44" s="489" t="s">
        <v>9327</v>
      </c>
      <c r="G44" s="523"/>
      <c r="H44" s="335"/>
      <c r="I44" s="336"/>
      <c r="J44" s="336"/>
      <c r="K44" s="336"/>
      <c r="L44" s="336"/>
      <c r="M44" s="523"/>
      <c r="N44" s="523"/>
      <c r="O44" s="523"/>
      <c r="P44" s="523"/>
      <c r="Q44" s="523"/>
      <c r="R44" s="523"/>
      <c r="S44" s="523"/>
      <c r="T44" s="523"/>
      <c r="U44" s="523"/>
      <c r="V44" s="523"/>
      <c r="W44" s="523"/>
      <c r="X44" s="523"/>
      <c r="Y44" s="523"/>
      <c r="Z44" s="523"/>
    </row>
    <row r="45" spans="1:26" ht="33">
      <c r="A45" s="524">
        <f t="shared" si="0"/>
        <v>44</v>
      </c>
      <c r="B45" s="524" t="s">
        <v>7</v>
      </c>
      <c r="C45" s="489" t="s">
        <v>1957</v>
      </c>
      <c r="D45" s="489" t="s">
        <v>9373</v>
      </c>
      <c r="E45" s="489" t="s">
        <v>9374</v>
      </c>
      <c r="F45" s="489" t="s">
        <v>9327</v>
      </c>
      <c r="G45" s="523"/>
      <c r="H45" s="335"/>
      <c r="I45" s="336"/>
      <c r="J45" s="336"/>
      <c r="K45" s="336"/>
      <c r="L45" s="336"/>
      <c r="M45" s="523"/>
      <c r="N45" s="523"/>
      <c r="O45" s="523"/>
      <c r="P45" s="523"/>
      <c r="Q45" s="523"/>
      <c r="R45" s="523"/>
      <c r="S45" s="523"/>
      <c r="T45" s="523"/>
      <c r="U45" s="523"/>
      <c r="V45" s="523"/>
      <c r="W45" s="523"/>
      <c r="X45" s="523"/>
      <c r="Y45" s="523"/>
      <c r="Z45" s="523"/>
    </row>
    <row r="46" spans="1:26" ht="33">
      <c r="A46" s="524">
        <f t="shared" si="0"/>
        <v>45</v>
      </c>
      <c r="B46" s="524" t="s">
        <v>7</v>
      </c>
      <c r="C46" s="489" t="s">
        <v>9376</v>
      </c>
      <c r="D46" s="489" t="s">
        <v>9377</v>
      </c>
      <c r="E46" s="489" t="s">
        <v>9378</v>
      </c>
      <c r="F46" s="489" t="s">
        <v>9327</v>
      </c>
      <c r="G46" s="523"/>
      <c r="H46" s="335"/>
      <c r="I46" s="336"/>
      <c r="J46" s="336"/>
      <c r="K46" s="336"/>
      <c r="L46" s="336"/>
      <c r="M46" s="523"/>
      <c r="N46" s="523"/>
      <c r="O46" s="523"/>
      <c r="P46" s="523"/>
      <c r="Q46" s="523"/>
      <c r="R46" s="523"/>
      <c r="S46" s="523"/>
      <c r="T46" s="523"/>
      <c r="U46" s="523"/>
      <c r="V46" s="523"/>
      <c r="W46" s="523"/>
      <c r="X46" s="523"/>
      <c r="Y46" s="523"/>
      <c r="Z46" s="523"/>
    </row>
    <row r="47" spans="1:26" ht="33">
      <c r="A47" s="524">
        <f t="shared" si="0"/>
        <v>46</v>
      </c>
      <c r="B47" s="524" t="s">
        <v>7</v>
      </c>
      <c r="C47" s="489" t="s">
        <v>2012</v>
      </c>
      <c r="D47" s="489" t="s">
        <v>9380</v>
      </c>
      <c r="E47" s="489" t="s">
        <v>9381</v>
      </c>
      <c r="F47" s="489" t="s">
        <v>9327</v>
      </c>
      <c r="G47" s="523"/>
      <c r="H47" s="335"/>
      <c r="I47" s="336"/>
      <c r="J47" s="336"/>
      <c r="K47" s="336"/>
      <c r="L47" s="336"/>
      <c r="M47" s="523"/>
      <c r="N47" s="523"/>
      <c r="O47" s="523"/>
      <c r="P47" s="523"/>
      <c r="Q47" s="523"/>
      <c r="R47" s="523"/>
      <c r="S47" s="523"/>
      <c r="T47" s="523"/>
      <c r="U47" s="523"/>
      <c r="V47" s="523"/>
      <c r="W47" s="523"/>
      <c r="X47" s="523"/>
      <c r="Y47" s="523"/>
      <c r="Z47" s="523"/>
    </row>
    <row r="48" spans="1:26" ht="49.5">
      <c r="A48" s="524">
        <f t="shared" si="0"/>
        <v>47</v>
      </c>
      <c r="B48" s="524" t="s">
        <v>7</v>
      </c>
      <c r="C48" s="489" t="s">
        <v>9382</v>
      </c>
      <c r="D48" s="489" t="s">
        <v>9383</v>
      </c>
      <c r="E48" s="489" t="s">
        <v>9384</v>
      </c>
      <c r="F48" s="489" t="s">
        <v>9327</v>
      </c>
      <c r="G48" s="523"/>
      <c r="H48" s="335"/>
      <c r="I48" s="336"/>
      <c r="J48" s="336"/>
      <c r="K48" s="336"/>
      <c r="L48" s="336"/>
      <c r="M48" s="523"/>
      <c r="N48" s="523"/>
      <c r="O48" s="523"/>
      <c r="P48" s="523"/>
      <c r="Q48" s="523"/>
      <c r="R48" s="523"/>
      <c r="S48" s="523"/>
      <c r="T48" s="523"/>
      <c r="U48" s="523"/>
      <c r="V48" s="523"/>
      <c r="W48" s="523"/>
      <c r="X48" s="523"/>
      <c r="Y48" s="523"/>
      <c r="Z48" s="523"/>
    </row>
    <row r="49" spans="1:26" ht="16.5">
      <c r="A49" s="524">
        <f t="shared" si="0"/>
        <v>48</v>
      </c>
      <c r="B49" s="524" t="s">
        <v>7</v>
      </c>
      <c r="C49" s="489" t="s">
        <v>2012</v>
      </c>
      <c r="D49" s="489" t="s">
        <v>9386</v>
      </c>
      <c r="E49" s="489" t="s">
        <v>9387</v>
      </c>
      <c r="F49" s="489" t="s">
        <v>9327</v>
      </c>
      <c r="G49" s="523"/>
      <c r="H49" s="335"/>
      <c r="I49" s="336"/>
      <c r="J49" s="336"/>
      <c r="K49" s="336"/>
      <c r="L49" s="336"/>
      <c r="M49" s="523"/>
      <c r="N49" s="523"/>
      <c r="O49" s="523"/>
      <c r="P49" s="523"/>
      <c r="Q49" s="523"/>
      <c r="R49" s="523"/>
      <c r="S49" s="523"/>
      <c r="T49" s="523"/>
      <c r="U49" s="523"/>
      <c r="V49" s="523"/>
      <c r="W49" s="523"/>
      <c r="X49" s="523"/>
      <c r="Y49" s="523"/>
      <c r="Z49" s="523"/>
    </row>
    <row r="50" spans="1:26" ht="33">
      <c r="A50" s="524">
        <f t="shared" si="0"/>
        <v>49</v>
      </c>
      <c r="B50" s="524" t="s">
        <v>7</v>
      </c>
      <c r="C50" s="489" t="s">
        <v>9389</v>
      </c>
      <c r="D50" s="489" t="s">
        <v>9390</v>
      </c>
      <c r="E50" s="489" t="s">
        <v>9391</v>
      </c>
      <c r="F50" s="489" t="s">
        <v>889</v>
      </c>
      <c r="G50" s="523"/>
      <c r="H50" s="335"/>
      <c r="I50" s="336"/>
      <c r="J50" s="336"/>
      <c r="K50" s="336"/>
      <c r="L50" s="336"/>
      <c r="M50" s="523"/>
      <c r="N50" s="523"/>
      <c r="O50" s="523"/>
      <c r="P50" s="523"/>
      <c r="Q50" s="523"/>
      <c r="R50" s="523"/>
      <c r="S50" s="523"/>
      <c r="T50" s="523"/>
      <c r="U50" s="523"/>
      <c r="V50" s="523"/>
      <c r="W50" s="523"/>
      <c r="X50" s="523"/>
      <c r="Y50" s="523"/>
      <c r="Z50" s="523"/>
    </row>
    <row r="51" spans="1:26" ht="33">
      <c r="A51" s="524">
        <f t="shared" si="0"/>
        <v>50</v>
      </c>
      <c r="B51" s="531" t="s">
        <v>2180</v>
      </c>
      <c r="C51" s="429" t="s">
        <v>2149</v>
      </c>
      <c r="D51" s="429" t="s">
        <v>2150</v>
      </c>
      <c r="E51" s="429" t="s">
        <v>2151</v>
      </c>
      <c r="F51" s="489" t="s">
        <v>9325</v>
      </c>
      <c r="G51" s="523"/>
      <c r="H51" s="335"/>
      <c r="I51" s="336"/>
      <c r="J51" s="336"/>
      <c r="K51" s="336"/>
      <c r="L51" s="336"/>
      <c r="M51" s="523"/>
      <c r="N51" s="523"/>
      <c r="O51" s="523"/>
      <c r="P51" s="523"/>
      <c r="Q51" s="523"/>
      <c r="R51" s="523"/>
      <c r="S51" s="523"/>
      <c r="T51" s="523"/>
      <c r="U51" s="523"/>
      <c r="V51" s="523"/>
      <c r="W51" s="523"/>
      <c r="X51" s="523"/>
      <c r="Y51" s="523"/>
      <c r="Z51" s="523"/>
    </row>
    <row r="52" spans="1:26" ht="16.5">
      <c r="A52" s="524">
        <f t="shared" si="0"/>
        <v>51</v>
      </c>
      <c r="B52" s="524" t="s">
        <v>10</v>
      </c>
      <c r="C52" s="489" t="s">
        <v>2360</v>
      </c>
      <c r="D52" s="930" t="s">
        <v>2361</v>
      </c>
      <c r="E52" s="489" t="s">
        <v>2362</v>
      </c>
      <c r="F52" s="489" t="s">
        <v>9327</v>
      </c>
      <c r="G52" s="523"/>
      <c r="H52" s="335"/>
      <c r="I52" s="336"/>
      <c r="J52" s="336"/>
      <c r="K52" s="336"/>
      <c r="L52" s="336"/>
      <c r="M52" s="523"/>
      <c r="N52" s="523"/>
      <c r="O52" s="523"/>
      <c r="P52" s="523"/>
      <c r="Q52" s="523"/>
      <c r="R52" s="523"/>
      <c r="S52" s="523"/>
      <c r="T52" s="523"/>
      <c r="U52" s="523"/>
      <c r="V52" s="523"/>
      <c r="W52" s="523"/>
      <c r="X52" s="523"/>
      <c r="Y52" s="523"/>
      <c r="Z52" s="523"/>
    </row>
    <row r="53" spans="1:26" ht="16.5">
      <c r="A53" s="524">
        <f t="shared" si="0"/>
        <v>52</v>
      </c>
      <c r="B53" s="524" t="s">
        <v>10</v>
      </c>
      <c r="C53" s="489" t="s">
        <v>2360</v>
      </c>
      <c r="D53" s="949"/>
      <c r="E53" s="489" t="s">
        <v>2364</v>
      </c>
      <c r="F53" s="489" t="s">
        <v>9327</v>
      </c>
      <c r="G53" s="523"/>
      <c r="H53" s="335"/>
      <c r="I53" s="336"/>
      <c r="J53" s="336"/>
      <c r="K53" s="336"/>
      <c r="L53" s="336"/>
      <c r="M53" s="523"/>
      <c r="N53" s="523"/>
      <c r="O53" s="523"/>
      <c r="P53" s="523"/>
      <c r="Q53" s="523"/>
      <c r="R53" s="523"/>
      <c r="S53" s="523"/>
      <c r="T53" s="523"/>
      <c r="U53" s="523"/>
      <c r="V53" s="523"/>
      <c r="W53" s="523"/>
      <c r="X53" s="523"/>
      <c r="Y53" s="523"/>
      <c r="Z53" s="523"/>
    </row>
    <row r="54" spans="1:26" ht="16.5">
      <c r="A54" s="524">
        <f t="shared" si="0"/>
        <v>53</v>
      </c>
      <c r="B54" s="524" t="s">
        <v>10</v>
      </c>
      <c r="C54" s="489" t="s">
        <v>2369</v>
      </c>
      <c r="D54" s="489" t="s">
        <v>2370</v>
      </c>
      <c r="E54" s="489" t="s">
        <v>2371</v>
      </c>
      <c r="F54" s="489" t="s">
        <v>9327</v>
      </c>
      <c r="G54" s="523"/>
      <c r="H54" s="335"/>
      <c r="I54" s="336"/>
      <c r="J54" s="336"/>
      <c r="K54" s="336"/>
      <c r="L54" s="336"/>
      <c r="M54" s="523"/>
      <c r="N54" s="523"/>
      <c r="O54" s="523"/>
      <c r="P54" s="523"/>
      <c r="Q54" s="523"/>
      <c r="R54" s="523"/>
      <c r="S54" s="523"/>
      <c r="T54" s="523"/>
      <c r="U54" s="523"/>
      <c r="V54" s="523"/>
      <c r="W54" s="523"/>
      <c r="X54" s="523"/>
      <c r="Y54" s="523"/>
      <c r="Z54" s="523"/>
    </row>
    <row r="55" spans="1:26" ht="66">
      <c r="A55" s="524">
        <f t="shared" si="0"/>
        <v>54</v>
      </c>
      <c r="B55" s="524" t="s">
        <v>10</v>
      </c>
      <c r="C55" s="489" t="s">
        <v>2384</v>
      </c>
      <c r="D55" s="489" t="s">
        <v>2385</v>
      </c>
      <c r="E55" s="489" t="s">
        <v>2386</v>
      </c>
      <c r="F55" s="489" t="s">
        <v>9327</v>
      </c>
      <c r="G55" s="523"/>
      <c r="H55" s="335"/>
      <c r="I55" s="336"/>
      <c r="J55" s="336"/>
      <c r="K55" s="336"/>
      <c r="L55" s="336"/>
      <c r="M55" s="523"/>
      <c r="N55" s="523"/>
      <c r="O55" s="523"/>
      <c r="P55" s="523"/>
      <c r="Q55" s="523"/>
      <c r="R55" s="523"/>
      <c r="S55" s="523"/>
      <c r="T55" s="523"/>
      <c r="U55" s="523"/>
      <c r="V55" s="523"/>
      <c r="W55" s="523"/>
      <c r="X55" s="523"/>
      <c r="Y55" s="523"/>
      <c r="Z55" s="523"/>
    </row>
    <row r="56" spans="1:26" ht="33">
      <c r="A56" s="524">
        <f t="shared" si="0"/>
        <v>55</v>
      </c>
      <c r="B56" s="524" t="s">
        <v>10</v>
      </c>
      <c r="C56" s="489" t="s">
        <v>2396</v>
      </c>
      <c r="D56" s="489" t="s">
        <v>2397</v>
      </c>
      <c r="E56" s="489" t="s">
        <v>2398</v>
      </c>
      <c r="F56" s="489" t="s">
        <v>9327</v>
      </c>
      <c r="G56" s="523"/>
      <c r="H56" s="335"/>
      <c r="I56" s="336"/>
      <c r="J56" s="336"/>
      <c r="K56" s="336"/>
      <c r="L56" s="336"/>
      <c r="M56" s="523"/>
      <c r="N56" s="523"/>
      <c r="O56" s="523"/>
      <c r="P56" s="523"/>
      <c r="Q56" s="523"/>
      <c r="R56" s="523"/>
      <c r="S56" s="523"/>
      <c r="T56" s="523"/>
      <c r="U56" s="523"/>
      <c r="V56" s="523"/>
      <c r="W56" s="523"/>
      <c r="X56" s="523"/>
      <c r="Y56" s="523"/>
      <c r="Z56" s="523"/>
    </row>
    <row r="57" spans="1:26" ht="33">
      <c r="A57" s="524">
        <f t="shared" si="0"/>
        <v>56</v>
      </c>
      <c r="B57" s="524" t="s">
        <v>10</v>
      </c>
      <c r="C57" s="421" t="s">
        <v>2396</v>
      </c>
      <c r="D57" s="489" t="s">
        <v>2399</v>
      </c>
      <c r="E57" s="489" t="s">
        <v>2400</v>
      </c>
      <c r="F57" s="489" t="s">
        <v>9327</v>
      </c>
      <c r="G57" s="523"/>
      <c r="H57" s="335"/>
      <c r="I57" s="336"/>
      <c r="J57" s="336"/>
      <c r="K57" s="336"/>
      <c r="L57" s="336"/>
      <c r="M57" s="523"/>
      <c r="N57" s="523"/>
      <c r="O57" s="523"/>
      <c r="P57" s="523"/>
      <c r="Q57" s="523"/>
      <c r="R57" s="523"/>
      <c r="S57" s="523"/>
      <c r="T57" s="523"/>
      <c r="U57" s="523"/>
      <c r="V57" s="523"/>
      <c r="W57" s="523"/>
      <c r="X57" s="523"/>
      <c r="Y57" s="523"/>
      <c r="Z57" s="523"/>
    </row>
    <row r="58" spans="1:26" ht="82.5">
      <c r="A58" s="524">
        <f t="shared" si="0"/>
        <v>57</v>
      </c>
      <c r="B58" s="524" t="s">
        <v>10</v>
      </c>
      <c r="C58" s="421" t="s">
        <v>2396</v>
      </c>
      <c r="D58" s="489" t="s">
        <v>2401</v>
      </c>
      <c r="E58" s="489" t="s">
        <v>2402</v>
      </c>
      <c r="F58" s="489" t="s">
        <v>9327</v>
      </c>
      <c r="G58" s="523"/>
      <c r="H58" s="335"/>
      <c r="I58" s="336"/>
      <c r="J58" s="336"/>
      <c r="K58" s="336"/>
      <c r="L58" s="336"/>
      <c r="M58" s="523"/>
      <c r="N58" s="523"/>
      <c r="O58" s="523"/>
      <c r="P58" s="523"/>
      <c r="Q58" s="523"/>
      <c r="R58" s="523"/>
      <c r="S58" s="523"/>
      <c r="T58" s="523"/>
      <c r="U58" s="523"/>
      <c r="V58" s="523"/>
      <c r="W58" s="523"/>
      <c r="X58" s="523"/>
      <c r="Y58" s="523"/>
      <c r="Z58" s="523"/>
    </row>
    <row r="59" spans="1:26" ht="33">
      <c r="A59" s="524">
        <f t="shared" si="0"/>
        <v>58</v>
      </c>
      <c r="B59" s="524" t="s">
        <v>10</v>
      </c>
      <c r="C59" s="489" t="s">
        <v>9392</v>
      </c>
      <c r="D59" s="489" t="s">
        <v>2408</v>
      </c>
      <c r="E59" s="489" t="s">
        <v>2409</v>
      </c>
      <c r="F59" s="489" t="s">
        <v>9327</v>
      </c>
      <c r="G59" s="523"/>
      <c r="H59" s="335"/>
      <c r="I59" s="336"/>
      <c r="J59" s="336"/>
      <c r="K59" s="336"/>
      <c r="L59" s="336"/>
      <c r="M59" s="523"/>
      <c r="N59" s="523"/>
      <c r="O59" s="523"/>
      <c r="P59" s="523"/>
      <c r="Q59" s="523"/>
      <c r="R59" s="523"/>
      <c r="S59" s="523"/>
      <c r="T59" s="523"/>
      <c r="U59" s="523"/>
      <c r="V59" s="523"/>
      <c r="W59" s="523"/>
      <c r="X59" s="523"/>
      <c r="Y59" s="523"/>
      <c r="Z59" s="523"/>
    </row>
    <row r="60" spans="1:26" ht="49.5">
      <c r="A60" s="524">
        <f t="shared" si="0"/>
        <v>59</v>
      </c>
      <c r="B60" s="524" t="s">
        <v>10</v>
      </c>
      <c r="C60" s="489" t="s">
        <v>2428</v>
      </c>
      <c r="D60" s="489" t="s">
        <v>2429</v>
      </c>
      <c r="E60" s="489" t="s">
        <v>2430</v>
      </c>
      <c r="F60" s="489" t="s">
        <v>9327</v>
      </c>
      <c r="G60" s="523"/>
      <c r="H60" s="335"/>
      <c r="I60" s="336"/>
      <c r="J60" s="336"/>
      <c r="K60" s="336"/>
      <c r="L60" s="336"/>
      <c r="M60" s="523"/>
      <c r="N60" s="523"/>
      <c r="O60" s="523"/>
      <c r="P60" s="523"/>
      <c r="Q60" s="523"/>
      <c r="R60" s="523"/>
      <c r="S60" s="523"/>
      <c r="T60" s="523"/>
      <c r="U60" s="523"/>
      <c r="V60" s="523"/>
      <c r="W60" s="523"/>
      <c r="X60" s="523"/>
      <c r="Y60" s="523"/>
      <c r="Z60" s="523"/>
    </row>
    <row r="61" spans="1:26" ht="33">
      <c r="A61" s="524">
        <f t="shared" si="0"/>
        <v>60</v>
      </c>
      <c r="B61" s="524" t="s">
        <v>10</v>
      </c>
      <c r="C61" s="489" t="s">
        <v>2431</v>
      </c>
      <c r="D61" s="489" t="s">
        <v>2432</v>
      </c>
      <c r="E61" s="489" t="s">
        <v>2433</v>
      </c>
      <c r="F61" s="489" t="s">
        <v>9327</v>
      </c>
      <c r="G61" s="523"/>
      <c r="H61" s="335"/>
      <c r="I61" s="336"/>
      <c r="J61" s="336"/>
      <c r="K61" s="336"/>
      <c r="L61" s="336"/>
      <c r="M61" s="523"/>
      <c r="N61" s="523"/>
      <c r="O61" s="523"/>
      <c r="P61" s="523"/>
      <c r="Q61" s="523"/>
      <c r="R61" s="523"/>
      <c r="S61" s="523"/>
      <c r="T61" s="523"/>
      <c r="U61" s="523"/>
      <c r="V61" s="523"/>
      <c r="W61" s="523"/>
      <c r="X61" s="523"/>
      <c r="Y61" s="523"/>
      <c r="Z61" s="523"/>
    </row>
    <row r="62" spans="1:26" ht="66">
      <c r="A62" s="524">
        <f t="shared" si="0"/>
        <v>61</v>
      </c>
      <c r="B62" s="524" t="s">
        <v>10</v>
      </c>
      <c r="C62" s="489" t="s">
        <v>2441</v>
      </c>
      <c r="D62" s="489" t="s">
        <v>2442</v>
      </c>
      <c r="E62" s="489" t="s">
        <v>2443</v>
      </c>
      <c r="F62" s="489" t="s">
        <v>9327</v>
      </c>
      <c r="G62" s="523"/>
      <c r="H62" s="335"/>
      <c r="I62" s="336"/>
      <c r="J62" s="336"/>
      <c r="K62" s="336"/>
      <c r="L62" s="336"/>
      <c r="M62" s="523"/>
      <c r="N62" s="523"/>
      <c r="O62" s="523"/>
      <c r="P62" s="523"/>
      <c r="Q62" s="523"/>
      <c r="R62" s="523"/>
      <c r="S62" s="523"/>
      <c r="T62" s="523"/>
      <c r="U62" s="523"/>
      <c r="V62" s="523"/>
      <c r="W62" s="523"/>
      <c r="X62" s="523"/>
      <c r="Y62" s="523"/>
      <c r="Z62" s="523"/>
    </row>
    <row r="63" spans="1:26" ht="49.5">
      <c r="A63" s="524">
        <f t="shared" si="0"/>
        <v>62</v>
      </c>
      <c r="B63" s="524" t="s">
        <v>10</v>
      </c>
      <c r="C63" s="489" t="s">
        <v>2444</v>
      </c>
      <c r="D63" s="489" t="s">
        <v>2445</v>
      </c>
      <c r="E63" s="489" t="s">
        <v>2446</v>
      </c>
      <c r="F63" s="489" t="s">
        <v>9327</v>
      </c>
      <c r="G63" s="523"/>
      <c r="H63" s="335"/>
      <c r="I63" s="336"/>
      <c r="J63" s="336"/>
      <c r="K63" s="336"/>
      <c r="L63" s="336"/>
      <c r="M63" s="523"/>
      <c r="N63" s="523"/>
      <c r="O63" s="523"/>
      <c r="P63" s="523"/>
      <c r="Q63" s="523"/>
      <c r="R63" s="523"/>
      <c r="S63" s="523"/>
      <c r="T63" s="523"/>
      <c r="U63" s="523"/>
      <c r="V63" s="523"/>
      <c r="W63" s="523"/>
      <c r="X63" s="523"/>
      <c r="Y63" s="523"/>
      <c r="Z63" s="523"/>
    </row>
    <row r="64" spans="1:26" ht="49.5">
      <c r="A64" s="524">
        <f t="shared" si="0"/>
        <v>63</v>
      </c>
      <c r="B64" s="524" t="s">
        <v>10</v>
      </c>
      <c r="C64" s="489" t="s">
        <v>2455</v>
      </c>
      <c r="D64" s="489" t="s">
        <v>2456</v>
      </c>
      <c r="E64" s="489" t="s">
        <v>2457</v>
      </c>
      <c r="F64" s="489" t="s">
        <v>9327</v>
      </c>
      <c r="G64" s="523"/>
      <c r="H64" s="335"/>
      <c r="I64" s="336"/>
      <c r="J64" s="336"/>
      <c r="K64" s="336"/>
      <c r="L64" s="336"/>
      <c r="M64" s="523"/>
      <c r="N64" s="523"/>
      <c r="O64" s="523"/>
      <c r="P64" s="523"/>
      <c r="Q64" s="523"/>
      <c r="R64" s="523"/>
      <c r="S64" s="523"/>
      <c r="T64" s="523"/>
      <c r="U64" s="523"/>
      <c r="V64" s="523"/>
      <c r="W64" s="523"/>
      <c r="X64" s="523"/>
      <c r="Y64" s="523"/>
      <c r="Z64" s="523"/>
    </row>
    <row r="65" spans="1:26" ht="21" customHeight="1">
      <c r="A65" s="524">
        <f t="shared" si="0"/>
        <v>64</v>
      </c>
      <c r="B65" s="524" t="s">
        <v>10</v>
      </c>
      <c r="C65" s="489" t="s">
        <v>2360</v>
      </c>
      <c r="D65" s="489" t="s">
        <v>2472</v>
      </c>
      <c r="E65" s="489" t="s">
        <v>2473</v>
      </c>
      <c r="F65" s="489" t="s">
        <v>9327</v>
      </c>
      <c r="G65" s="523"/>
      <c r="H65" s="335"/>
      <c r="I65" s="336"/>
      <c r="J65" s="336"/>
      <c r="K65" s="336"/>
      <c r="L65" s="336"/>
      <c r="M65" s="523"/>
      <c r="N65" s="523"/>
      <c r="O65" s="523"/>
      <c r="P65" s="523"/>
      <c r="Q65" s="523"/>
      <c r="R65" s="523"/>
      <c r="S65" s="523"/>
      <c r="T65" s="523"/>
      <c r="U65" s="523"/>
      <c r="V65" s="523"/>
      <c r="W65" s="523"/>
      <c r="X65" s="523"/>
      <c r="Y65" s="523"/>
      <c r="Z65" s="523"/>
    </row>
    <row r="66" spans="1:26" ht="33">
      <c r="A66" s="524">
        <f t="shared" si="0"/>
        <v>65</v>
      </c>
      <c r="B66" s="524" t="s">
        <v>10</v>
      </c>
      <c r="C66" s="489" t="s">
        <v>2482</v>
      </c>
      <c r="D66" s="489" t="s">
        <v>2483</v>
      </c>
      <c r="E66" s="489" t="s">
        <v>2484</v>
      </c>
      <c r="F66" s="489" t="s">
        <v>9327</v>
      </c>
      <c r="G66" s="523"/>
      <c r="H66" s="335"/>
      <c r="I66" s="336"/>
      <c r="J66" s="336"/>
      <c r="K66" s="336"/>
      <c r="L66" s="336"/>
      <c r="M66" s="523"/>
      <c r="N66" s="523"/>
      <c r="O66" s="523"/>
      <c r="P66" s="523"/>
      <c r="Q66" s="523"/>
      <c r="R66" s="523"/>
      <c r="S66" s="523"/>
      <c r="T66" s="523"/>
      <c r="U66" s="523"/>
      <c r="V66" s="523"/>
      <c r="W66" s="523"/>
      <c r="X66" s="523"/>
      <c r="Y66" s="523"/>
      <c r="Z66" s="523"/>
    </row>
    <row r="67" spans="1:26" ht="33">
      <c r="A67" s="524">
        <f t="shared" si="0"/>
        <v>66</v>
      </c>
      <c r="B67" s="524" t="s">
        <v>10</v>
      </c>
      <c r="C67" s="489" t="s">
        <v>2497</v>
      </c>
      <c r="D67" s="489" t="s">
        <v>2498</v>
      </c>
      <c r="E67" s="489" t="s">
        <v>2228</v>
      </c>
      <c r="F67" s="489" t="s">
        <v>9327</v>
      </c>
      <c r="G67" s="523"/>
      <c r="H67" s="335"/>
      <c r="I67" s="336"/>
      <c r="J67" s="336"/>
      <c r="K67" s="336"/>
      <c r="L67" s="336"/>
      <c r="M67" s="523"/>
      <c r="N67" s="523"/>
      <c r="O67" s="523"/>
      <c r="P67" s="523"/>
      <c r="Q67" s="523"/>
      <c r="R67" s="523"/>
      <c r="S67" s="523"/>
      <c r="T67" s="523"/>
      <c r="U67" s="523"/>
      <c r="V67" s="523"/>
      <c r="W67" s="523"/>
      <c r="X67" s="523"/>
      <c r="Y67" s="523"/>
      <c r="Z67" s="523"/>
    </row>
    <row r="68" spans="1:26" ht="49.5">
      <c r="A68" s="524">
        <f t="shared" si="0"/>
        <v>67</v>
      </c>
      <c r="B68" s="524" t="s">
        <v>10</v>
      </c>
      <c r="C68" s="489" t="s">
        <v>9393</v>
      </c>
      <c r="D68" s="489" t="s">
        <v>2500</v>
      </c>
      <c r="E68" s="489" t="s">
        <v>2501</v>
      </c>
      <c r="F68" s="489" t="s">
        <v>9327</v>
      </c>
      <c r="G68" s="523"/>
      <c r="H68" s="335"/>
      <c r="I68" s="336"/>
      <c r="J68" s="336"/>
      <c r="K68" s="336"/>
      <c r="L68" s="336"/>
      <c r="M68" s="523"/>
      <c r="N68" s="523"/>
      <c r="O68" s="523"/>
      <c r="P68" s="523"/>
      <c r="Q68" s="523"/>
      <c r="R68" s="523"/>
      <c r="S68" s="523"/>
      <c r="T68" s="523"/>
      <c r="U68" s="523"/>
      <c r="V68" s="523"/>
      <c r="W68" s="523"/>
      <c r="X68" s="523"/>
      <c r="Y68" s="523"/>
      <c r="Z68" s="523"/>
    </row>
    <row r="69" spans="1:26" ht="49.5">
      <c r="A69" s="524">
        <f t="shared" si="0"/>
        <v>68</v>
      </c>
      <c r="B69" s="524" t="s">
        <v>10</v>
      </c>
      <c r="C69" s="489" t="s">
        <v>2566</v>
      </c>
      <c r="D69" s="489" t="s">
        <v>2567</v>
      </c>
      <c r="E69" s="489" t="s">
        <v>2568</v>
      </c>
      <c r="F69" s="489" t="s">
        <v>889</v>
      </c>
      <c r="G69" s="523"/>
      <c r="H69" s="335"/>
      <c r="I69" s="336"/>
      <c r="J69" s="336"/>
      <c r="K69" s="336"/>
      <c r="L69" s="336"/>
      <c r="M69" s="523"/>
      <c r="N69" s="523"/>
      <c r="O69" s="523"/>
      <c r="P69" s="523"/>
      <c r="Q69" s="523"/>
      <c r="R69" s="523"/>
      <c r="S69" s="523"/>
      <c r="T69" s="523"/>
      <c r="U69" s="523"/>
      <c r="V69" s="523"/>
      <c r="W69" s="523"/>
      <c r="X69" s="523"/>
      <c r="Y69" s="523"/>
      <c r="Z69" s="523"/>
    </row>
    <row r="70" spans="1:26" ht="33">
      <c r="A70" s="524">
        <f t="shared" si="0"/>
        <v>69</v>
      </c>
      <c r="B70" s="524" t="s">
        <v>11</v>
      </c>
      <c r="C70" s="429" t="s">
        <v>586</v>
      </c>
      <c r="D70" s="429" t="s">
        <v>2867</v>
      </c>
      <c r="E70" s="429" t="s">
        <v>2868</v>
      </c>
      <c r="F70" s="489" t="s">
        <v>889</v>
      </c>
      <c r="G70" s="523"/>
      <c r="H70" s="335"/>
      <c r="I70" s="336"/>
      <c r="J70" s="336"/>
      <c r="K70" s="336"/>
      <c r="L70" s="336"/>
      <c r="M70" s="523"/>
      <c r="N70" s="523"/>
      <c r="O70" s="523"/>
      <c r="P70" s="523"/>
      <c r="Q70" s="523"/>
      <c r="R70" s="523"/>
      <c r="S70" s="523"/>
      <c r="T70" s="523"/>
      <c r="U70" s="523"/>
      <c r="V70" s="523"/>
      <c r="W70" s="523"/>
      <c r="X70" s="523"/>
      <c r="Y70" s="523"/>
      <c r="Z70" s="523"/>
    </row>
    <row r="71" spans="1:26" ht="33">
      <c r="A71" s="524">
        <f t="shared" si="0"/>
        <v>70</v>
      </c>
      <c r="B71" s="524" t="s">
        <v>11</v>
      </c>
      <c r="C71" s="429" t="s">
        <v>586</v>
      </c>
      <c r="D71" s="429" t="s">
        <v>2885</v>
      </c>
      <c r="E71" s="429" t="s">
        <v>2886</v>
      </c>
      <c r="F71" s="489" t="s">
        <v>889</v>
      </c>
      <c r="G71" s="523"/>
      <c r="H71" s="335"/>
      <c r="I71" s="336"/>
      <c r="J71" s="336"/>
      <c r="K71" s="336"/>
      <c r="L71" s="336"/>
      <c r="M71" s="523"/>
      <c r="N71" s="523"/>
      <c r="O71" s="523"/>
      <c r="P71" s="523"/>
      <c r="Q71" s="523"/>
      <c r="R71" s="523"/>
      <c r="S71" s="523"/>
      <c r="T71" s="523"/>
      <c r="U71" s="523"/>
      <c r="V71" s="523"/>
      <c r="W71" s="523"/>
      <c r="X71" s="523"/>
      <c r="Y71" s="523"/>
      <c r="Z71" s="523"/>
    </row>
    <row r="72" spans="1:26" ht="33">
      <c r="A72" s="524">
        <f t="shared" si="0"/>
        <v>71</v>
      </c>
      <c r="B72" s="524" t="s">
        <v>11</v>
      </c>
      <c r="C72" s="429" t="s">
        <v>586</v>
      </c>
      <c r="D72" s="429" t="s">
        <v>2887</v>
      </c>
      <c r="E72" s="429" t="s">
        <v>2888</v>
      </c>
      <c r="F72" s="489" t="s">
        <v>889</v>
      </c>
      <c r="G72" s="523"/>
      <c r="H72" s="335"/>
      <c r="I72" s="336"/>
      <c r="J72" s="336"/>
      <c r="K72" s="336"/>
      <c r="L72" s="336"/>
      <c r="M72" s="523"/>
      <c r="N72" s="523"/>
      <c r="O72" s="523"/>
      <c r="P72" s="523"/>
      <c r="Q72" s="523"/>
      <c r="R72" s="523"/>
      <c r="S72" s="523"/>
      <c r="T72" s="523"/>
      <c r="U72" s="523"/>
      <c r="V72" s="523"/>
      <c r="W72" s="523"/>
      <c r="X72" s="523"/>
      <c r="Y72" s="523"/>
      <c r="Z72" s="523"/>
    </row>
    <row r="73" spans="1:26" ht="16.5">
      <c r="A73" s="524">
        <f t="shared" si="0"/>
        <v>72</v>
      </c>
      <c r="B73" s="524" t="s">
        <v>11</v>
      </c>
      <c r="C73" s="429" t="s">
        <v>586</v>
      </c>
      <c r="D73" s="429" t="s">
        <v>2899</v>
      </c>
      <c r="E73" s="429" t="s">
        <v>2900</v>
      </c>
      <c r="F73" s="489" t="s">
        <v>889</v>
      </c>
      <c r="G73" s="523"/>
      <c r="H73" s="335"/>
      <c r="I73" s="336"/>
      <c r="J73" s="336"/>
      <c r="K73" s="336"/>
      <c r="L73" s="336"/>
      <c r="M73" s="523"/>
      <c r="N73" s="523"/>
      <c r="O73" s="523"/>
      <c r="P73" s="523"/>
      <c r="Q73" s="523"/>
      <c r="R73" s="523"/>
      <c r="S73" s="523"/>
      <c r="T73" s="523"/>
      <c r="U73" s="523"/>
      <c r="V73" s="523"/>
      <c r="W73" s="523"/>
      <c r="X73" s="523"/>
      <c r="Y73" s="523"/>
      <c r="Z73" s="523"/>
    </row>
    <row r="74" spans="1:26" ht="49.5">
      <c r="A74" s="524">
        <f t="shared" si="0"/>
        <v>73</v>
      </c>
      <c r="B74" s="524" t="s">
        <v>11</v>
      </c>
      <c r="C74" s="429" t="s">
        <v>586</v>
      </c>
      <c r="D74" s="429" t="s">
        <v>2909</v>
      </c>
      <c r="E74" s="429" t="s">
        <v>2910</v>
      </c>
      <c r="F74" s="489" t="s">
        <v>889</v>
      </c>
      <c r="G74" s="523"/>
      <c r="H74" s="335"/>
      <c r="I74" s="336"/>
      <c r="J74" s="336"/>
      <c r="K74" s="336"/>
      <c r="L74" s="336"/>
      <c r="M74" s="523"/>
      <c r="N74" s="523"/>
      <c r="O74" s="523"/>
      <c r="P74" s="523"/>
      <c r="Q74" s="523"/>
      <c r="R74" s="523"/>
      <c r="S74" s="523"/>
      <c r="T74" s="523"/>
      <c r="U74" s="523"/>
      <c r="V74" s="523"/>
      <c r="W74" s="523"/>
      <c r="X74" s="523"/>
      <c r="Y74" s="523"/>
      <c r="Z74" s="523"/>
    </row>
    <row r="75" spans="1:26" ht="82.5">
      <c r="A75" s="524">
        <f t="shared" si="0"/>
        <v>74</v>
      </c>
      <c r="B75" s="524" t="s">
        <v>11</v>
      </c>
      <c r="C75" s="429" t="s">
        <v>2981</v>
      </c>
      <c r="D75" s="429" t="s">
        <v>9395</v>
      </c>
      <c r="E75" s="429" t="s">
        <v>9396</v>
      </c>
      <c r="F75" s="489" t="s">
        <v>9325</v>
      </c>
      <c r="G75" s="523"/>
      <c r="H75" s="335"/>
      <c r="I75" s="336"/>
      <c r="J75" s="336"/>
      <c r="K75" s="336"/>
      <c r="L75" s="336"/>
      <c r="M75" s="523"/>
      <c r="N75" s="523"/>
      <c r="O75" s="523"/>
      <c r="P75" s="523"/>
      <c r="Q75" s="523"/>
      <c r="R75" s="523"/>
      <c r="S75" s="523"/>
      <c r="T75" s="523"/>
      <c r="U75" s="523"/>
      <c r="V75" s="523"/>
      <c r="W75" s="523"/>
      <c r="X75" s="523"/>
      <c r="Y75" s="523"/>
      <c r="Z75" s="523"/>
    </row>
    <row r="76" spans="1:26" ht="49.5">
      <c r="A76" s="524">
        <f t="shared" si="0"/>
        <v>75</v>
      </c>
      <c r="B76" s="524" t="s">
        <v>11</v>
      </c>
      <c r="C76" s="429" t="s">
        <v>2981</v>
      </c>
      <c r="D76" s="429" t="s">
        <v>9397</v>
      </c>
      <c r="E76" s="429" t="s">
        <v>9398</v>
      </c>
      <c r="F76" s="489" t="s">
        <v>9327</v>
      </c>
      <c r="G76" s="523"/>
      <c r="H76" s="335"/>
      <c r="I76" s="336"/>
      <c r="J76" s="336"/>
      <c r="K76" s="336"/>
      <c r="L76" s="336"/>
      <c r="M76" s="523"/>
      <c r="N76" s="523"/>
      <c r="O76" s="523"/>
      <c r="P76" s="523"/>
      <c r="Q76" s="523"/>
      <c r="R76" s="523"/>
      <c r="S76" s="523"/>
      <c r="T76" s="523"/>
      <c r="U76" s="523"/>
      <c r="V76" s="523"/>
      <c r="W76" s="523"/>
      <c r="X76" s="523"/>
      <c r="Y76" s="523"/>
      <c r="Z76" s="523"/>
    </row>
    <row r="77" spans="1:26" ht="49.5">
      <c r="A77" s="524">
        <f t="shared" si="0"/>
        <v>76</v>
      </c>
      <c r="B77" s="524" t="s">
        <v>11</v>
      </c>
      <c r="C77" s="429" t="s">
        <v>9399</v>
      </c>
      <c r="D77" s="429" t="s">
        <v>2999</v>
      </c>
      <c r="E77" s="429" t="s">
        <v>3000</v>
      </c>
      <c r="F77" s="489" t="s">
        <v>9327</v>
      </c>
      <c r="G77" s="523"/>
      <c r="H77" s="335"/>
      <c r="I77" s="336"/>
      <c r="J77" s="336"/>
      <c r="K77" s="336"/>
      <c r="L77" s="336"/>
      <c r="M77" s="523"/>
      <c r="N77" s="523"/>
      <c r="O77" s="523"/>
      <c r="P77" s="523"/>
      <c r="Q77" s="523"/>
      <c r="R77" s="523"/>
      <c r="S77" s="523"/>
      <c r="T77" s="523"/>
      <c r="U77" s="523"/>
      <c r="V77" s="523"/>
      <c r="W77" s="523"/>
      <c r="X77" s="523"/>
      <c r="Y77" s="523"/>
      <c r="Z77" s="523"/>
    </row>
    <row r="78" spans="1:26" ht="49.5">
      <c r="A78" s="524">
        <f t="shared" si="0"/>
        <v>77</v>
      </c>
      <c r="B78" s="524" t="s">
        <v>11</v>
      </c>
      <c r="C78" s="429" t="s">
        <v>9399</v>
      </c>
      <c r="D78" s="429" t="s">
        <v>3002</v>
      </c>
      <c r="E78" s="429" t="s">
        <v>3003</v>
      </c>
      <c r="F78" s="489" t="s">
        <v>9327</v>
      </c>
      <c r="G78" s="523"/>
      <c r="H78" s="335"/>
      <c r="I78" s="336"/>
      <c r="J78" s="336"/>
      <c r="K78" s="336"/>
      <c r="L78" s="336"/>
      <c r="M78" s="523"/>
      <c r="N78" s="523"/>
      <c r="O78" s="523"/>
      <c r="P78" s="523"/>
      <c r="Q78" s="523"/>
      <c r="R78" s="523"/>
      <c r="S78" s="523"/>
      <c r="T78" s="523"/>
      <c r="U78" s="523"/>
      <c r="V78" s="523"/>
      <c r="W78" s="523"/>
      <c r="X78" s="523"/>
      <c r="Y78" s="523"/>
      <c r="Z78" s="523"/>
    </row>
    <row r="79" spans="1:26" ht="49.5">
      <c r="A79" s="524">
        <f t="shared" si="0"/>
        <v>78</v>
      </c>
      <c r="B79" s="524" t="s">
        <v>11</v>
      </c>
      <c r="C79" s="429" t="s">
        <v>9400</v>
      </c>
      <c r="D79" s="429" t="s">
        <v>9401</v>
      </c>
      <c r="E79" s="429" t="s">
        <v>9402</v>
      </c>
      <c r="F79" s="489" t="s">
        <v>9327</v>
      </c>
      <c r="G79" s="523"/>
      <c r="H79" s="335"/>
      <c r="I79" s="336"/>
      <c r="J79" s="336"/>
      <c r="K79" s="336"/>
      <c r="L79" s="336"/>
      <c r="M79" s="523"/>
      <c r="N79" s="523"/>
      <c r="O79" s="523"/>
      <c r="P79" s="523"/>
      <c r="Q79" s="523"/>
      <c r="R79" s="523"/>
      <c r="S79" s="523"/>
      <c r="T79" s="523"/>
      <c r="U79" s="523"/>
      <c r="V79" s="523"/>
      <c r="W79" s="523"/>
      <c r="X79" s="523"/>
      <c r="Y79" s="523"/>
      <c r="Z79" s="523"/>
    </row>
    <row r="80" spans="1:26" ht="49.5">
      <c r="A80" s="524">
        <f t="shared" si="0"/>
        <v>79</v>
      </c>
      <c r="B80" s="524" t="s">
        <v>11</v>
      </c>
      <c r="C80" s="429" t="s">
        <v>2981</v>
      </c>
      <c r="D80" s="429" t="s">
        <v>3016</v>
      </c>
      <c r="E80" s="429" t="s">
        <v>9403</v>
      </c>
      <c r="F80" s="489" t="s">
        <v>9327</v>
      </c>
      <c r="G80" s="523"/>
      <c r="H80" s="335"/>
      <c r="I80" s="336"/>
      <c r="J80" s="336"/>
      <c r="K80" s="336"/>
      <c r="L80" s="336"/>
      <c r="M80" s="523"/>
      <c r="N80" s="523"/>
      <c r="O80" s="523"/>
      <c r="P80" s="523"/>
      <c r="Q80" s="523"/>
      <c r="R80" s="523"/>
      <c r="S80" s="523"/>
      <c r="T80" s="523"/>
      <c r="U80" s="523"/>
      <c r="V80" s="523"/>
      <c r="W80" s="523"/>
      <c r="X80" s="523"/>
      <c r="Y80" s="523"/>
      <c r="Z80" s="523"/>
    </row>
    <row r="81" spans="1:26" ht="66">
      <c r="A81" s="524">
        <f t="shared" si="0"/>
        <v>80</v>
      </c>
      <c r="B81" s="524" t="s">
        <v>11</v>
      </c>
      <c r="C81" s="429" t="s">
        <v>9404</v>
      </c>
      <c r="D81" s="429" t="s">
        <v>9405</v>
      </c>
      <c r="E81" s="429" t="s">
        <v>9406</v>
      </c>
      <c r="F81" s="489" t="s">
        <v>9327</v>
      </c>
      <c r="G81" s="523"/>
      <c r="H81" s="335"/>
      <c r="I81" s="336"/>
      <c r="J81" s="336"/>
      <c r="K81" s="336"/>
      <c r="L81" s="336"/>
      <c r="M81" s="523"/>
      <c r="N81" s="523"/>
      <c r="O81" s="523"/>
      <c r="P81" s="523"/>
      <c r="Q81" s="523"/>
      <c r="R81" s="523"/>
      <c r="S81" s="523"/>
      <c r="T81" s="523"/>
      <c r="U81" s="523"/>
      <c r="V81" s="523"/>
      <c r="W81" s="523"/>
      <c r="X81" s="523"/>
      <c r="Y81" s="523"/>
      <c r="Z81" s="523"/>
    </row>
    <row r="82" spans="1:26" ht="49.5">
      <c r="A82" s="524">
        <f t="shared" si="0"/>
        <v>81</v>
      </c>
      <c r="B82" s="524" t="s">
        <v>11</v>
      </c>
      <c r="C82" s="429" t="s">
        <v>9407</v>
      </c>
      <c r="D82" s="429" t="s">
        <v>9408</v>
      </c>
      <c r="E82" s="429" t="s">
        <v>9409</v>
      </c>
      <c r="F82" s="489" t="s">
        <v>9327</v>
      </c>
      <c r="G82" s="523"/>
      <c r="H82" s="335"/>
      <c r="I82" s="336"/>
      <c r="J82" s="336"/>
      <c r="K82" s="336"/>
      <c r="L82" s="336"/>
      <c r="M82" s="523"/>
      <c r="N82" s="523"/>
      <c r="O82" s="523"/>
      <c r="P82" s="523"/>
      <c r="Q82" s="523"/>
      <c r="R82" s="523"/>
      <c r="S82" s="523"/>
      <c r="T82" s="523"/>
      <c r="U82" s="523"/>
      <c r="V82" s="523"/>
      <c r="W82" s="523"/>
      <c r="X82" s="523"/>
      <c r="Y82" s="523"/>
      <c r="Z82" s="523"/>
    </row>
    <row r="83" spans="1:26" ht="16.5">
      <c r="A83" s="524">
        <f t="shared" si="0"/>
        <v>82</v>
      </c>
      <c r="B83" s="531" t="s">
        <v>12</v>
      </c>
      <c r="C83" s="429" t="s">
        <v>3706</v>
      </c>
      <c r="D83" s="429" t="s">
        <v>9410</v>
      </c>
      <c r="E83" s="429" t="s">
        <v>3634</v>
      </c>
      <c r="F83" s="489" t="s">
        <v>9325</v>
      </c>
      <c r="G83" s="523"/>
      <c r="H83" s="335"/>
      <c r="I83" s="336"/>
      <c r="J83" s="336"/>
      <c r="K83" s="336"/>
      <c r="L83" s="336"/>
      <c r="M83" s="523"/>
      <c r="N83" s="523"/>
      <c r="O83" s="523"/>
      <c r="P83" s="523"/>
      <c r="Q83" s="523"/>
      <c r="R83" s="523"/>
      <c r="S83" s="523"/>
      <c r="T83" s="523"/>
      <c r="U83" s="523"/>
      <c r="V83" s="523"/>
      <c r="W83" s="523"/>
      <c r="X83" s="523"/>
      <c r="Y83" s="523"/>
      <c r="Z83" s="523"/>
    </row>
    <row r="84" spans="1:26" ht="16.5">
      <c r="A84" s="524">
        <f t="shared" si="0"/>
        <v>83</v>
      </c>
      <c r="B84" s="531" t="s">
        <v>12</v>
      </c>
      <c r="C84" s="416" t="s">
        <v>9412</v>
      </c>
      <c r="D84" s="429" t="s">
        <v>9413</v>
      </c>
      <c r="E84" s="429" t="s">
        <v>9414</v>
      </c>
      <c r="F84" s="489" t="s">
        <v>9327</v>
      </c>
      <c r="G84" s="523"/>
      <c r="H84" s="335"/>
      <c r="I84" s="336"/>
      <c r="J84" s="336"/>
      <c r="K84" s="336"/>
      <c r="L84" s="336"/>
      <c r="M84" s="523"/>
      <c r="N84" s="523"/>
      <c r="O84" s="523"/>
      <c r="P84" s="523"/>
      <c r="Q84" s="523"/>
      <c r="R84" s="523"/>
      <c r="S84" s="523"/>
      <c r="T84" s="523"/>
      <c r="U84" s="523"/>
      <c r="V84" s="523"/>
      <c r="W84" s="523"/>
      <c r="X84" s="523"/>
      <c r="Y84" s="523"/>
      <c r="Z84" s="523"/>
    </row>
    <row r="85" spans="1:26" ht="16.5">
      <c r="A85" s="524">
        <f t="shared" si="0"/>
        <v>84</v>
      </c>
      <c r="B85" s="531" t="s">
        <v>12</v>
      </c>
      <c r="C85" s="416" t="s">
        <v>9412</v>
      </c>
      <c r="D85" s="429" t="s">
        <v>9416</v>
      </c>
      <c r="E85" s="429" t="s">
        <v>9417</v>
      </c>
      <c r="F85" s="489" t="s">
        <v>9327</v>
      </c>
      <c r="G85" s="523"/>
      <c r="H85" s="335"/>
      <c r="I85" s="336"/>
      <c r="J85" s="336"/>
      <c r="K85" s="336"/>
      <c r="L85" s="336"/>
      <c r="M85" s="523"/>
      <c r="N85" s="523"/>
      <c r="O85" s="523"/>
      <c r="P85" s="523"/>
      <c r="Q85" s="523"/>
      <c r="R85" s="523"/>
      <c r="S85" s="523"/>
      <c r="T85" s="523"/>
      <c r="U85" s="523"/>
      <c r="V85" s="523"/>
      <c r="W85" s="523"/>
      <c r="X85" s="523"/>
      <c r="Y85" s="523"/>
      <c r="Z85" s="523"/>
    </row>
    <row r="86" spans="1:26" ht="16.5">
      <c r="A86" s="524">
        <f t="shared" si="0"/>
        <v>85</v>
      </c>
      <c r="B86" s="531" t="s">
        <v>12</v>
      </c>
      <c r="C86" s="429" t="s">
        <v>3706</v>
      </c>
      <c r="D86" s="429" t="s">
        <v>3707</v>
      </c>
      <c r="E86" s="429" t="s">
        <v>3708</v>
      </c>
      <c r="F86" s="489" t="s">
        <v>9327</v>
      </c>
      <c r="G86" s="523"/>
      <c r="H86" s="335"/>
      <c r="I86" s="336"/>
      <c r="J86" s="336"/>
      <c r="K86" s="336"/>
      <c r="L86" s="336"/>
      <c r="M86" s="523"/>
      <c r="N86" s="523"/>
      <c r="O86" s="523"/>
      <c r="P86" s="523"/>
      <c r="Q86" s="523"/>
      <c r="R86" s="523"/>
      <c r="S86" s="523"/>
      <c r="T86" s="523"/>
      <c r="U86" s="523"/>
      <c r="V86" s="523"/>
      <c r="W86" s="523"/>
      <c r="X86" s="523"/>
      <c r="Y86" s="523"/>
      <c r="Z86" s="523"/>
    </row>
    <row r="87" spans="1:26" ht="16.5">
      <c r="A87" s="524">
        <f t="shared" si="0"/>
        <v>86</v>
      </c>
      <c r="B87" s="531" t="s">
        <v>12</v>
      </c>
      <c r="C87" s="429" t="s">
        <v>3711</v>
      </c>
      <c r="D87" s="429" t="s">
        <v>3712</v>
      </c>
      <c r="E87" s="429" t="s">
        <v>3713</v>
      </c>
      <c r="F87" s="489" t="s">
        <v>9325</v>
      </c>
      <c r="G87" s="523"/>
      <c r="H87" s="335"/>
      <c r="I87" s="336"/>
      <c r="J87" s="336"/>
      <c r="K87" s="336"/>
      <c r="L87" s="336"/>
      <c r="M87" s="523"/>
      <c r="N87" s="523"/>
      <c r="O87" s="523"/>
      <c r="P87" s="523"/>
      <c r="Q87" s="523"/>
      <c r="R87" s="523"/>
      <c r="S87" s="523"/>
      <c r="T87" s="523"/>
      <c r="U87" s="523"/>
      <c r="V87" s="523"/>
      <c r="W87" s="523"/>
      <c r="X87" s="523"/>
      <c r="Y87" s="523"/>
      <c r="Z87" s="523"/>
    </row>
    <row r="88" spans="1:26" ht="33">
      <c r="A88" s="524">
        <f t="shared" si="0"/>
        <v>87</v>
      </c>
      <c r="B88" s="531" t="s">
        <v>12</v>
      </c>
      <c r="C88" s="429" t="s">
        <v>3711</v>
      </c>
      <c r="D88" s="429" t="s">
        <v>3716</v>
      </c>
      <c r="E88" s="429" t="s">
        <v>3717</v>
      </c>
      <c r="F88" s="489" t="s">
        <v>9327</v>
      </c>
      <c r="G88" s="523"/>
      <c r="H88" s="335"/>
      <c r="I88" s="336"/>
      <c r="J88" s="336"/>
      <c r="K88" s="336"/>
      <c r="L88" s="336"/>
      <c r="M88" s="523"/>
      <c r="N88" s="523"/>
      <c r="O88" s="523"/>
      <c r="P88" s="523"/>
      <c r="Q88" s="523"/>
      <c r="R88" s="523"/>
      <c r="S88" s="523"/>
      <c r="T88" s="523"/>
      <c r="U88" s="523"/>
      <c r="V88" s="523"/>
      <c r="W88" s="523"/>
      <c r="X88" s="523"/>
      <c r="Y88" s="523"/>
      <c r="Z88" s="523"/>
    </row>
    <row r="89" spans="1:26" ht="33">
      <c r="A89" s="524">
        <f t="shared" si="0"/>
        <v>88</v>
      </c>
      <c r="B89" s="531" t="s">
        <v>12</v>
      </c>
      <c r="C89" s="429" t="s">
        <v>3711</v>
      </c>
      <c r="D89" s="429" t="s">
        <v>3720</v>
      </c>
      <c r="E89" s="429" t="s">
        <v>3721</v>
      </c>
      <c r="F89" s="489" t="s">
        <v>9327</v>
      </c>
      <c r="G89" s="523"/>
      <c r="H89" s="335"/>
      <c r="I89" s="336"/>
      <c r="J89" s="336"/>
      <c r="K89" s="336"/>
      <c r="L89" s="336"/>
      <c r="M89" s="523"/>
      <c r="N89" s="523"/>
      <c r="O89" s="523"/>
      <c r="P89" s="523"/>
      <c r="Q89" s="523"/>
      <c r="R89" s="523"/>
      <c r="S89" s="523"/>
      <c r="T89" s="523"/>
      <c r="U89" s="523"/>
      <c r="V89" s="523"/>
      <c r="W89" s="523"/>
      <c r="X89" s="523"/>
      <c r="Y89" s="523"/>
      <c r="Z89" s="523"/>
    </row>
    <row r="90" spans="1:26" ht="66">
      <c r="A90" s="524">
        <f t="shared" si="0"/>
        <v>89</v>
      </c>
      <c r="B90" s="531" t="s">
        <v>12</v>
      </c>
      <c r="C90" s="429" t="s">
        <v>3723</v>
      </c>
      <c r="D90" s="429" t="s">
        <v>3724</v>
      </c>
      <c r="E90" s="429" t="s">
        <v>3725</v>
      </c>
      <c r="F90" s="489" t="s">
        <v>889</v>
      </c>
      <c r="G90" s="523"/>
      <c r="H90" s="335"/>
      <c r="I90" s="336"/>
      <c r="J90" s="336"/>
      <c r="K90" s="336"/>
      <c r="L90" s="336"/>
      <c r="M90" s="523"/>
      <c r="N90" s="523"/>
      <c r="O90" s="523"/>
      <c r="P90" s="523"/>
      <c r="Q90" s="523"/>
      <c r="R90" s="523"/>
      <c r="S90" s="523"/>
      <c r="T90" s="523"/>
      <c r="U90" s="523"/>
      <c r="V90" s="523"/>
      <c r="W90" s="523"/>
      <c r="X90" s="523"/>
      <c r="Y90" s="523"/>
      <c r="Z90" s="523"/>
    </row>
    <row r="91" spans="1:26" ht="99">
      <c r="A91" s="524">
        <f t="shared" si="0"/>
        <v>90</v>
      </c>
      <c r="B91" s="531" t="s">
        <v>12</v>
      </c>
      <c r="C91" s="429" t="s">
        <v>3723</v>
      </c>
      <c r="D91" s="489" t="s">
        <v>3727</v>
      </c>
      <c r="E91" s="489" t="s">
        <v>3728</v>
      </c>
      <c r="F91" s="489" t="s">
        <v>9327</v>
      </c>
      <c r="G91" s="523"/>
      <c r="H91" s="335"/>
      <c r="I91" s="336"/>
      <c r="J91" s="336"/>
      <c r="K91" s="336"/>
      <c r="L91" s="336"/>
      <c r="M91" s="523"/>
      <c r="N91" s="523"/>
      <c r="O91" s="523"/>
      <c r="P91" s="523"/>
      <c r="Q91" s="523"/>
      <c r="R91" s="523"/>
      <c r="S91" s="523"/>
      <c r="T91" s="523"/>
      <c r="U91" s="523"/>
      <c r="V91" s="523"/>
      <c r="W91" s="523"/>
      <c r="X91" s="523"/>
      <c r="Y91" s="523"/>
      <c r="Z91" s="523"/>
    </row>
    <row r="92" spans="1:26" ht="132">
      <c r="A92" s="524">
        <f t="shared" si="0"/>
        <v>91</v>
      </c>
      <c r="B92" s="531" t="s">
        <v>12</v>
      </c>
      <c r="C92" s="429" t="s">
        <v>3723</v>
      </c>
      <c r="D92" s="489" t="s">
        <v>3730</v>
      </c>
      <c r="E92" s="489" t="s">
        <v>3731</v>
      </c>
      <c r="F92" s="489" t="s">
        <v>889</v>
      </c>
      <c r="G92" s="523"/>
      <c r="H92" s="335"/>
      <c r="I92" s="336"/>
      <c r="J92" s="336"/>
      <c r="K92" s="336"/>
      <c r="L92" s="336"/>
      <c r="M92" s="523"/>
      <c r="N92" s="523"/>
      <c r="O92" s="523"/>
      <c r="P92" s="523"/>
      <c r="Q92" s="523"/>
      <c r="R92" s="523"/>
      <c r="S92" s="523"/>
      <c r="T92" s="523"/>
      <c r="U92" s="523"/>
      <c r="V92" s="523"/>
      <c r="W92" s="523"/>
      <c r="X92" s="523"/>
      <c r="Y92" s="523"/>
      <c r="Z92" s="523"/>
    </row>
    <row r="93" spans="1:26" ht="33">
      <c r="A93" s="524">
        <f t="shared" si="0"/>
        <v>92</v>
      </c>
      <c r="B93" s="531" t="s">
        <v>12</v>
      </c>
      <c r="C93" s="429" t="s">
        <v>3723</v>
      </c>
      <c r="D93" s="489" t="s">
        <v>3733</v>
      </c>
      <c r="E93" s="489" t="s">
        <v>3734</v>
      </c>
      <c r="F93" s="489" t="s">
        <v>889</v>
      </c>
      <c r="G93" s="523"/>
      <c r="H93" s="335"/>
      <c r="I93" s="336"/>
      <c r="J93" s="336"/>
      <c r="K93" s="336"/>
      <c r="L93" s="336"/>
      <c r="M93" s="523"/>
      <c r="N93" s="523"/>
      <c r="O93" s="523"/>
      <c r="P93" s="523"/>
      <c r="Q93" s="523"/>
      <c r="R93" s="523"/>
      <c r="S93" s="523"/>
      <c r="T93" s="523"/>
      <c r="U93" s="523"/>
      <c r="V93" s="523"/>
      <c r="W93" s="523"/>
      <c r="X93" s="523"/>
      <c r="Y93" s="523"/>
      <c r="Z93" s="523"/>
    </row>
    <row r="94" spans="1:26" ht="49.5">
      <c r="A94" s="524">
        <f t="shared" si="0"/>
        <v>93</v>
      </c>
      <c r="B94" s="531" t="s">
        <v>12</v>
      </c>
      <c r="C94" s="429" t="s">
        <v>3723</v>
      </c>
      <c r="D94" s="433" t="s">
        <v>3736</v>
      </c>
      <c r="E94" s="433" t="s">
        <v>3737</v>
      </c>
      <c r="F94" s="489" t="s">
        <v>889</v>
      </c>
      <c r="G94" s="523"/>
      <c r="H94" s="335"/>
      <c r="I94" s="336"/>
      <c r="J94" s="336"/>
      <c r="K94" s="336"/>
      <c r="L94" s="336"/>
      <c r="M94" s="523"/>
      <c r="N94" s="523"/>
      <c r="O94" s="523"/>
      <c r="P94" s="523"/>
      <c r="Q94" s="523"/>
      <c r="R94" s="523"/>
      <c r="S94" s="523"/>
      <c r="T94" s="523"/>
      <c r="U94" s="523"/>
      <c r="V94" s="523"/>
      <c r="W94" s="523"/>
      <c r="X94" s="523"/>
      <c r="Y94" s="523"/>
      <c r="Z94" s="523"/>
    </row>
    <row r="95" spans="1:26" ht="49.5">
      <c r="A95" s="524">
        <f t="shared" si="0"/>
        <v>94</v>
      </c>
      <c r="B95" s="531" t="s">
        <v>12</v>
      </c>
      <c r="C95" s="429" t="s">
        <v>3723</v>
      </c>
      <c r="D95" s="433" t="s">
        <v>3739</v>
      </c>
      <c r="E95" s="433" t="s">
        <v>3740</v>
      </c>
      <c r="F95" s="489" t="s">
        <v>889</v>
      </c>
      <c r="G95" s="523"/>
      <c r="H95" s="335"/>
      <c r="I95" s="336"/>
      <c r="J95" s="336"/>
      <c r="K95" s="336"/>
      <c r="L95" s="336"/>
      <c r="M95" s="523"/>
      <c r="N95" s="523"/>
      <c r="O95" s="523"/>
      <c r="P95" s="523"/>
      <c r="Q95" s="523"/>
      <c r="R95" s="523"/>
      <c r="S95" s="523"/>
      <c r="T95" s="523"/>
      <c r="U95" s="523"/>
      <c r="V95" s="523"/>
      <c r="W95" s="523"/>
      <c r="X95" s="523"/>
      <c r="Y95" s="523"/>
      <c r="Z95" s="523"/>
    </row>
    <row r="96" spans="1:26" ht="33">
      <c r="A96" s="524">
        <f t="shared" si="0"/>
        <v>95</v>
      </c>
      <c r="B96" s="531" t="s">
        <v>12</v>
      </c>
      <c r="C96" s="429" t="s">
        <v>3723</v>
      </c>
      <c r="D96" s="433" t="s">
        <v>3742</v>
      </c>
      <c r="E96" s="433" t="s">
        <v>3743</v>
      </c>
      <c r="F96" s="489" t="s">
        <v>889</v>
      </c>
      <c r="G96" s="523"/>
      <c r="H96" s="335"/>
      <c r="I96" s="336"/>
      <c r="J96" s="336"/>
      <c r="K96" s="336"/>
      <c r="L96" s="336"/>
      <c r="M96" s="523"/>
      <c r="N96" s="523"/>
      <c r="O96" s="523"/>
      <c r="P96" s="523"/>
      <c r="Q96" s="523"/>
      <c r="R96" s="523"/>
      <c r="S96" s="523"/>
      <c r="T96" s="523"/>
      <c r="U96" s="523"/>
      <c r="V96" s="523"/>
      <c r="W96" s="523"/>
      <c r="X96" s="523"/>
      <c r="Y96" s="523"/>
      <c r="Z96" s="523"/>
    </row>
    <row r="97" spans="1:26" ht="33">
      <c r="A97" s="524">
        <f t="shared" si="0"/>
        <v>96</v>
      </c>
      <c r="B97" s="531" t="s">
        <v>12</v>
      </c>
      <c r="C97" s="429" t="s">
        <v>3723</v>
      </c>
      <c r="D97" s="433" t="s">
        <v>3745</v>
      </c>
      <c r="E97" s="433" t="s">
        <v>3746</v>
      </c>
      <c r="F97" s="489" t="s">
        <v>889</v>
      </c>
      <c r="G97" s="523"/>
      <c r="H97" s="335"/>
      <c r="I97" s="336"/>
      <c r="J97" s="336"/>
      <c r="K97" s="336"/>
      <c r="L97" s="336"/>
      <c r="M97" s="523"/>
      <c r="N97" s="523"/>
      <c r="O97" s="523"/>
      <c r="P97" s="523"/>
      <c r="Q97" s="523"/>
      <c r="R97" s="523"/>
      <c r="S97" s="523"/>
      <c r="T97" s="523"/>
      <c r="U97" s="523"/>
      <c r="V97" s="523"/>
      <c r="W97" s="523"/>
      <c r="X97" s="523"/>
      <c r="Y97" s="523"/>
      <c r="Z97" s="523"/>
    </row>
    <row r="98" spans="1:26" ht="66">
      <c r="A98" s="524">
        <f t="shared" si="0"/>
        <v>97</v>
      </c>
      <c r="B98" s="531" t="s">
        <v>12</v>
      </c>
      <c r="C98" s="429" t="s">
        <v>3723</v>
      </c>
      <c r="D98" s="489" t="s">
        <v>3724</v>
      </c>
      <c r="E98" s="489" t="s">
        <v>3725</v>
      </c>
      <c r="F98" s="489" t="s">
        <v>889</v>
      </c>
      <c r="G98" s="523"/>
      <c r="H98" s="335"/>
      <c r="I98" s="336"/>
      <c r="J98" s="336"/>
      <c r="K98" s="336"/>
      <c r="L98" s="336"/>
      <c r="M98" s="523"/>
      <c r="N98" s="523"/>
      <c r="O98" s="523"/>
      <c r="P98" s="523"/>
      <c r="Q98" s="523"/>
      <c r="R98" s="523"/>
      <c r="S98" s="523"/>
      <c r="T98" s="523"/>
      <c r="U98" s="523"/>
      <c r="V98" s="523"/>
      <c r="W98" s="523"/>
      <c r="X98" s="523"/>
      <c r="Y98" s="523"/>
      <c r="Z98" s="523"/>
    </row>
    <row r="99" spans="1:26" ht="99">
      <c r="A99" s="524">
        <f t="shared" si="0"/>
        <v>98</v>
      </c>
      <c r="B99" s="531" t="s">
        <v>12</v>
      </c>
      <c r="C99" s="429" t="s">
        <v>3723</v>
      </c>
      <c r="D99" s="489" t="s">
        <v>3727</v>
      </c>
      <c r="E99" s="489" t="s">
        <v>3728</v>
      </c>
      <c r="F99" s="489" t="s">
        <v>889</v>
      </c>
      <c r="G99" s="523"/>
      <c r="H99" s="335"/>
      <c r="I99" s="336"/>
      <c r="J99" s="336"/>
      <c r="K99" s="336"/>
      <c r="L99" s="336"/>
      <c r="M99" s="523"/>
      <c r="N99" s="523"/>
      <c r="O99" s="523"/>
      <c r="P99" s="523"/>
      <c r="Q99" s="523"/>
      <c r="R99" s="523"/>
      <c r="S99" s="523"/>
      <c r="T99" s="523"/>
      <c r="U99" s="523"/>
      <c r="V99" s="523"/>
      <c r="W99" s="523"/>
      <c r="X99" s="523"/>
      <c r="Y99" s="523"/>
      <c r="Z99" s="523"/>
    </row>
    <row r="100" spans="1:26" ht="132">
      <c r="A100" s="524">
        <f t="shared" si="0"/>
        <v>99</v>
      </c>
      <c r="B100" s="531" t="s">
        <v>12</v>
      </c>
      <c r="C100" s="429" t="s">
        <v>3723</v>
      </c>
      <c r="D100" s="489" t="s">
        <v>3730</v>
      </c>
      <c r="E100" s="489" t="s">
        <v>3731</v>
      </c>
      <c r="F100" s="489" t="s">
        <v>889</v>
      </c>
      <c r="G100" s="523"/>
      <c r="H100" s="335"/>
      <c r="I100" s="336"/>
      <c r="J100" s="336"/>
      <c r="K100" s="336"/>
      <c r="L100" s="336"/>
      <c r="M100" s="523"/>
      <c r="N100" s="523"/>
      <c r="O100" s="523"/>
      <c r="P100" s="523"/>
      <c r="Q100" s="523"/>
      <c r="R100" s="523"/>
      <c r="S100" s="523"/>
      <c r="T100" s="523"/>
      <c r="U100" s="523"/>
      <c r="V100" s="523"/>
      <c r="W100" s="523"/>
      <c r="X100" s="523"/>
      <c r="Y100" s="523"/>
      <c r="Z100" s="523"/>
    </row>
    <row r="101" spans="1:26" ht="33">
      <c r="A101" s="524">
        <f t="shared" si="0"/>
        <v>100</v>
      </c>
      <c r="B101" s="531" t="s">
        <v>12</v>
      </c>
      <c r="C101" s="429" t="s">
        <v>3723</v>
      </c>
      <c r="D101" s="489" t="s">
        <v>3733</v>
      </c>
      <c r="E101" s="489" t="s">
        <v>3734</v>
      </c>
      <c r="F101" s="489" t="s">
        <v>889</v>
      </c>
      <c r="G101" s="523"/>
      <c r="H101" s="335"/>
      <c r="I101" s="336"/>
      <c r="J101" s="336"/>
      <c r="K101" s="336"/>
      <c r="L101" s="336"/>
      <c r="M101" s="523"/>
      <c r="N101" s="523"/>
      <c r="O101" s="523"/>
      <c r="P101" s="523"/>
      <c r="Q101" s="523"/>
      <c r="R101" s="523"/>
      <c r="S101" s="523"/>
      <c r="T101" s="523"/>
      <c r="U101" s="523"/>
      <c r="V101" s="523"/>
      <c r="W101" s="523"/>
      <c r="X101" s="523"/>
      <c r="Y101" s="523"/>
      <c r="Z101" s="523"/>
    </row>
    <row r="102" spans="1:26" ht="49.5">
      <c r="A102" s="524">
        <f t="shared" si="0"/>
        <v>101</v>
      </c>
      <c r="B102" s="531" t="s">
        <v>12</v>
      </c>
      <c r="C102" s="429" t="s">
        <v>3723</v>
      </c>
      <c r="D102" s="489" t="s">
        <v>3736</v>
      </c>
      <c r="E102" s="489" t="s">
        <v>3737</v>
      </c>
      <c r="F102" s="489" t="s">
        <v>889</v>
      </c>
      <c r="G102" s="523"/>
      <c r="H102" s="335"/>
      <c r="I102" s="336"/>
      <c r="J102" s="336"/>
      <c r="K102" s="336"/>
      <c r="L102" s="336"/>
      <c r="M102" s="523"/>
      <c r="N102" s="523"/>
      <c r="O102" s="523"/>
      <c r="P102" s="523"/>
      <c r="Q102" s="523"/>
      <c r="R102" s="523"/>
      <c r="S102" s="523"/>
      <c r="T102" s="523"/>
      <c r="U102" s="523"/>
      <c r="V102" s="523"/>
      <c r="W102" s="523"/>
      <c r="X102" s="523"/>
      <c r="Y102" s="523"/>
      <c r="Z102" s="523"/>
    </row>
    <row r="103" spans="1:26" ht="49.5">
      <c r="A103" s="524">
        <f t="shared" si="0"/>
        <v>102</v>
      </c>
      <c r="B103" s="531" t="s">
        <v>12</v>
      </c>
      <c r="C103" s="429" t="s">
        <v>3723</v>
      </c>
      <c r="D103" s="489" t="s">
        <v>3739</v>
      </c>
      <c r="E103" s="489" t="s">
        <v>3740</v>
      </c>
      <c r="F103" s="489" t="s">
        <v>889</v>
      </c>
      <c r="G103" s="523"/>
      <c r="H103" s="335"/>
      <c r="I103" s="336"/>
      <c r="J103" s="336"/>
      <c r="K103" s="336"/>
      <c r="L103" s="336"/>
      <c r="M103" s="523"/>
      <c r="N103" s="523"/>
      <c r="O103" s="523"/>
      <c r="P103" s="523"/>
      <c r="Q103" s="523"/>
      <c r="R103" s="523"/>
      <c r="S103" s="523"/>
      <c r="T103" s="523"/>
      <c r="U103" s="523"/>
      <c r="V103" s="523"/>
      <c r="W103" s="523"/>
      <c r="X103" s="523"/>
      <c r="Y103" s="523"/>
      <c r="Z103" s="523"/>
    </row>
    <row r="104" spans="1:26" ht="33">
      <c r="A104" s="524">
        <f t="shared" si="0"/>
        <v>103</v>
      </c>
      <c r="B104" s="531" t="s">
        <v>12</v>
      </c>
      <c r="C104" s="429" t="s">
        <v>3723</v>
      </c>
      <c r="D104" s="489" t="s">
        <v>3742</v>
      </c>
      <c r="E104" s="489" t="s">
        <v>3743</v>
      </c>
      <c r="F104" s="489" t="s">
        <v>889</v>
      </c>
      <c r="G104" s="523"/>
      <c r="H104" s="335"/>
      <c r="I104" s="336"/>
      <c r="J104" s="336"/>
      <c r="K104" s="336"/>
      <c r="L104" s="336"/>
      <c r="M104" s="523"/>
      <c r="N104" s="523"/>
      <c r="O104" s="523"/>
      <c r="P104" s="523"/>
      <c r="Q104" s="523"/>
      <c r="R104" s="523"/>
      <c r="S104" s="523"/>
      <c r="T104" s="523"/>
      <c r="U104" s="523"/>
      <c r="V104" s="523"/>
      <c r="W104" s="523"/>
      <c r="X104" s="523"/>
      <c r="Y104" s="523"/>
      <c r="Z104" s="523"/>
    </row>
    <row r="105" spans="1:26" ht="33">
      <c r="A105" s="524">
        <f t="shared" si="0"/>
        <v>104</v>
      </c>
      <c r="B105" s="531" t="s">
        <v>12</v>
      </c>
      <c r="C105" s="429" t="s">
        <v>3723</v>
      </c>
      <c r="D105" s="489" t="s">
        <v>3745</v>
      </c>
      <c r="E105" s="489" t="s">
        <v>3746</v>
      </c>
      <c r="F105" s="489" t="s">
        <v>889</v>
      </c>
      <c r="G105" s="523"/>
      <c r="H105" s="335"/>
      <c r="I105" s="336"/>
      <c r="J105" s="336"/>
      <c r="K105" s="336"/>
      <c r="L105" s="336"/>
      <c r="M105" s="523"/>
      <c r="N105" s="523"/>
      <c r="O105" s="523"/>
      <c r="P105" s="523"/>
      <c r="Q105" s="523"/>
      <c r="R105" s="523"/>
      <c r="S105" s="523"/>
      <c r="T105" s="523"/>
      <c r="U105" s="523"/>
      <c r="V105" s="523"/>
      <c r="W105" s="523"/>
      <c r="X105" s="523"/>
      <c r="Y105" s="523"/>
      <c r="Z105" s="523"/>
    </row>
    <row r="106" spans="1:26" ht="49.5">
      <c r="A106" s="524">
        <f t="shared" si="0"/>
        <v>105</v>
      </c>
      <c r="B106" s="531" t="s">
        <v>12</v>
      </c>
      <c r="C106" s="429" t="s">
        <v>3723</v>
      </c>
      <c r="D106" s="489" t="s">
        <v>3757</v>
      </c>
      <c r="E106" s="489" t="s">
        <v>3740</v>
      </c>
      <c r="F106" s="489" t="s">
        <v>889</v>
      </c>
      <c r="G106" s="523"/>
      <c r="H106" s="335"/>
      <c r="I106" s="336"/>
      <c r="J106" s="336"/>
      <c r="K106" s="336"/>
      <c r="L106" s="336"/>
      <c r="M106" s="523"/>
      <c r="N106" s="523"/>
      <c r="O106" s="523"/>
      <c r="P106" s="523"/>
      <c r="Q106" s="523"/>
      <c r="R106" s="523"/>
      <c r="S106" s="523"/>
      <c r="T106" s="523"/>
      <c r="U106" s="523"/>
      <c r="V106" s="523"/>
      <c r="W106" s="523"/>
      <c r="X106" s="523"/>
      <c r="Y106" s="523"/>
      <c r="Z106" s="523"/>
    </row>
    <row r="107" spans="1:26" ht="33">
      <c r="A107" s="524">
        <f t="shared" si="0"/>
        <v>106</v>
      </c>
      <c r="B107" s="531" t="s">
        <v>12</v>
      </c>
      <c r="C107" s="429" t="s">
        <v>3723</v>
      </c>
      <c r="D107" s="489" t="s">
        <v>3762</v>
      </c>
      <c r="E107" s="489" t="s">
        <v>3763</v>
      </c>
      <c r="F107" s="489" t="s">
        <v>9327</v>
      </c>
      <c r="G107" s="523"/>
      <c r="H107" s="335"/>
      <c r="I107" s="336"/>
      <c r="J107" s="336"/>
      <c r="K107" s="336"/>
      <c r="L107" s="336"/>
      <c r="M107" s="523"/>
      <c r="N107" s="523"/>
      <c r="O107" s="523"/>
      <c r="P107" s="523"/>
      <c r="Q107" s="523"/>
      <c r="R107" s="523"/>
      <c r="S107" s="523"/>
      <c r="T107" s="523"/>
      <c r="U107" s="523"/>
      <c r="V107" s="523"/>
      <c r="W107" s="523"/>
      <c r="X107" s="523"/>
      <c r="Y107" s="523"/>
      <c r="Z107" s="523"/>
    </row>
    <row r="108" spans="1:26" ht="33">
      <c r="A108" s="524">
        <f t="shared" si="0"/>
        <v>107</v>
      </c>
      <c r="B108" s="531" t="s">
        <v>12</v>
      </c>
      <c r="C108" s="429" t="s">
        <v>3723</v>
      </c>
      <c r="D108" s="489" t="s">
        <v>3765</v>
      </c>
      <c r="E108" s="489" t="s">
        <v>3717</v>
      </c>
      <c r="F108" s="489" t="s">
        <v>9327</v>
      </c>
      <c r="G108" s="523"/>
      <c r="H108" s="335"/>
      <c r="I108" s="336"/>
      <c r="J108" s="336"/>
      <c r="K108" s="336"/>
      <c r="L108" s="336"/>
      <c r="M108" s="523"/>
      <c r="N108" s="523"/>
      <c r="O108" s="523"/>
      <c r="P108" s="523"/>
      <c r="Q108" s="523"/>
      <c r="R108" s="523"/>
      <c r="S108" s="523"/>
      <c r="T108" s="523"/>
      <c r="U108" s="523"/>
      <c r="V108" s="523"/>
      <c r="W108" s="523"/>
      <c r="X108" s="523"/>
      <c r="Y108" s="523"/>
      <c r="Z108" s="523"/>
    </row>
    <row r="109" spans="1:26" ht="33">
      <c r="A109" s="524">
        <f t="shared" si="0"/>
        <v>108</v>
      </c>
      <c r="B109" s="531" t="s">
        <v>12</v>
      </c>
      <c r="C109" s="429" t="s">
        <v>3723</v>
      </c>
      <c r="D109" s="489" t="s">
        <v>3767</v>
      </c>
      <c r="E109" s="489" t="s">
        <v>3768</v>
      </c>
      <c r="F109" s="489" t="s">
        <v>9327</v>
      </c>
      <c r="G109" s="523"/>
      <c r="H109" s="335"/>
      <c r="I109" s="336"/>
      <c r="J109" s="336"/>
      <c r="K109" s="336"/>
      <c r="L109" s="336"/>
      <c r="M109" s="523"/>
      <c r="N109" s="523"/>
      <c r="O109" s="523"/>
      <c r="P109" s="523"/>
      <c r="Q109" s="523"/>
      <c r="R109" s="523"/>
      <c r="S109" s="523"/>
      <c r="T109" s="523"/>
      <c r="U109" s="523"/>
      <c r="V109" s="523"/>
      <c r="W109" s="523"/>
      <c r="X109" s="523"/>
      <c r="Y109" s="523"/>
      <c r="Z109" s="523"/>
    </row>
    <row r="110" spans="1:26" ht="33">
      <c r="A110" s="524">
        <f t="shared" si="0"/>
        <v>109</v>
      </c>
      <c r="B110" s="531" t="s">
        <v>12</v>
      </c>
      <c r="C110" s="429" t="s">
        <v>3723</v>
      </c>
      <c r="D110" s="489" t="s">
        <v>3770</v>
      </c>
      <c r="E110" s="489" t="s">
        <v>3771</v>
      </c>
      <c r="F110" s="489" t="s">
        <v>9327</v>
      </c>
      <c r="G110" s="523"/>
      <c r="H110" s="335"/>
      <c r="I110" s="336"/>
      <c r="J110" s="336"/>
      <c r="K110" s="336"/>
      <c r="L110" s="336"/>
      <c r="M110" s="523"/>
      <c r="N110" s="523"/>
      <c r="O110" s="523"/>
      <c r="P110" s="523"/>
      <c r="Q110" s="523"/>
      <c r="R110" s="523"/>
      <c r="S110" s="523"/>
      <c r="T110" s="523"/>
      <c r="U110" s="523"/>
      <c r="V110" s="523"/>
      <c r="W110" s="523"/>
      <c r="X110" s="523"/>
      <c r="Y110" s="523"/>
      <c r="Z110" s="523"/>
    </row>
    <row r="111" spans="1:26" ht="49.5">
      <c r="A111" s="524">
        <f t="shared" si="0"/>
        <v>110</v>
      </c>
      <c r="B111" s="531" t="s">
        <v>12</v>
      </c>
      <c r="C111" s="429" t="s">
        <v>3723</v>
      </c>
      <c r="D111" s="489" t="s">
        <v>3773</v>
      </c>
      <c r="E111" s="489" t="s">
        <v>3760</v>
      </c>
      <c r="F111" s="489" t="s">
        <v>9327</v>
      </c>
      <c r="G111" s="523"/>
      <c r="H111" s="335"/>
      <c r="I111" s="336"/>
      <c r="J111" s="336"/>
      <c r="K111" s="336"/>
      <c r="L111" s="336"/>
      <c r="M111" s="523"/>
      <c r="N111" s="523"/>
      <c r="O111" s="523"/>
      <c r="P111" s="523"/>
      <c r="Q111" s="523"/>
      <c r="R111" s="523"/>
      <c r="S111" s="523"/>
      <c r="T111" s="523"/>
      <c r="U111" s="523"/>
      <c r="V111" s="523"/>
      <c r="W111" s="523"/>
      <c r="X111" s="523"/>
      <c r="Y111" s="523"/>
      <c r="Z111" s="523"/>
    </row>
    <row r="112" spans="1:26" ht="49.5">
      <c r="A112" s="524">
        <f t="shared" si="0"/>
        <v>111</v>
      </c>
      <c r="B112" s="531" t="s">
        <v>12</v>
      </c>
      <c r="C112" s="429" t="s">
        <v>3723</v>
      </c>
      <c r="D112" s="489" t="s">
        <v>3775</v>
      </c>
      <c r="E112" s="489" t="s">
        <v>3776</v>
      </c>
      <c r="F112" s="489" t="s">
        <v>9327</v>
      </c>
      <c r="G112" s="523"/>
      <c r="H112" s="335"/>
      <c r="I112" s="336"/>
      <c r="J112" s="336"/>
      <c r="K112" s="336"/>
      <c r="L112" s="336"/>
      <c r="M112" s="523"/>
      <c r="N112" s="523"/>
      <c r="O112" s="523"/>
      <c r="P112" s="523"/>
      <c r="Q112" s="523"/>
      <c r="R112" s="523"/>
      <c r="S112" s="523"/>
      <c r="T112" s="523"/>
      <c r="U112" s="523"/>
      <c r="V112" s="523"/>
      <c r="W112" s="523"/>
      <c r="X112" s="523"/>
      <c r="Y112" s="523"/>
      <c r="Z112" s="523"/>
    </row>
    <row r="113" spans="1:26" ht="33">
      <c r="A113" s="524">
        <f t="shared" si="0"/>
        <v>112</v>
      </c>
      <c r="B113" s="531" t="s">
        <v>12</v>
      </c>
      <c r="C113" s="429" t="s">
        <v>9419</v>
      </c>
      <c r="D113" s="429" t="s">
        <v>9420</v>
      </c>
      <c r="E113" s="429" t="s">
        <v>9421</v>
      </c>
      <c r="F113" s="489" t="s">
        <v>9325</v>
      </c>
      <c r="G113" s="523"/>
      <c r="H113" s="335"/>
      <c r="I113" s="336"/>
      <c r="J113" s="336"/>
      <c r="K113" s="336"/>
      <c r="L113" s="336"/>
      <c r="M113" s="523"/>
      <c r="N113" s="523"/>
      <c r="O113" s="523"/>
      <c r="P113" s="523"/>
      <c r="Q113" s="523"/>
      <c r="R113" s="523"/>
      <c r="S113" s="523"/>
      <c r="T113" s="523"/>
      <c r="U113" s="523"/>
      <c r="V113" s="523"/>
      <c r="W113" s="523"/>
      <c r="X113" s="523"/>
      <c r="Y113" s="523"/>
      <c r="Z113" s="523"/>
    </row>
    <row r="114" spans="1:26" ht="33">
      <c r="A114" s="524">
        <f t="shared" si="0"/>
        <v>113</v>
      </c>
      <c r="B114" s="531" t="s">
        <v>12</v>
      </c>
      <c r="C114" s="429" t="s">
        <v>9419</v>
      </c>
      <c r="D114" s="429" t="s">
        <v>9423</v>
      </c>
      <c r="E114" s="429" t="s">
        <v>9424</v>
      </c>
      <c r="F114" s="489" t="s">
        <v>9325</v>
      </c>
      <c r="G114" s="523"/>
      <c r="H114" s="335"/>
      <c r="I114" s="336"/>
      <c r="J114" s="336"/>
      <c r="K114" s="336"/>
      <c r="L114" s="336"/>
      <c r="M114" s="523"/>
      <c r="N114" s="523"/>
      <c r="O114" s="523"/>
      <c r="P114" s="523"/>
      <c r="Q114" s="523"/>
      <c r="R114" s="523"/>
      <c r="S114" s="523"/>
      <c r="T114" s="523"/>
      <c r="U114" s="523"/>
      <c r="V114" s="523"/>
      <c r="W114" s="523"/>
      <c r="X114" s="523"/>
      <c r="Y114" s="523"/>
      <c r="Z114" s="523"/>
    </row>
    <row r="115" spans="1:26" ht="49.5">
      <c r="A115" s="524">
        <f t="shared" si="0"/>
        <v>114</v>
      </c>
      <c r="B115" s="531" t="s">
        <v>12</v>
      </c>
      <c r="C115" s="429" t="s">
        <v>4459</v>
      </c>
      <c r="D115" s="429" t="s">
        <v>4460</v>
      </c>
      <c r="E115" s="429" t="s">
        <v>4461</v>
      </c>
      <c r="F115" s="489" t="s">
        <v>9325</v>
      </c>
      <c r="G115" s="523"/>
      <c r="H115" s="335"/>
      <c r="I115" s="336"/>
      <c r="J115" s="336"/>
      <c r="K115" s="336"/>
      <c r="L115" s="336"/>
      <c r="M115" s="523"/>
      <c r="N115" s="523"/>
      <c r="O115" s="523"/>
      <c r="P115" s="523"/>
      <c r="Q115" s="523"/>
      <c r="R115" s="523"/>
      <c r="S115" s="523"/>
      <c r="T115" s="523"/>
      <c r="U115" s="523"/>
      <c r="V115" s="523"/>
      <c r="W115" s="523"/>
      <c r="X115" s="523"/>
      <c r="Y115" s="523"/>
      <c r="Z115" s="523"/>
    </row>
    <row r="116" spans="1:26" ht="16.5">
      <c r="A116" s="524">
        <f t="shared" si="0"/>
        <v>115</v>
      </c>
      <c r="B116" s="531" t="s">
        <v>12</v>
      </c>
      <c r="C116" s="429" t="s">
        <v>4476</v>
      </c>
      <c r="D116" s="429" t="s">
        <v>4477</v>
      </c>
      <c r="E116" s="429" t="s">
        <v>4478</v>
      </c>
      <c r="F116" s="489" t="s">
        <v>9325</v>
      </c>
      <c r="G116" s="523"/>
      <c r="H116" s="335"/>
      <c r="I116" s="336"/>
      <c r="J116" s="336"/>
      <c r="K116" s="336"/>
      <c r="L116" s="336"/>
      <c r="M116" s="523"/>
      <c r="N116" s="523"/>
      <c r="O116" s="523"/>
      <c r="P116" s="523"/>
      <c r="Q116" s="523"/>
      <c r="R116" s="523"/>
      <c r="S116" s="523"/>
      <c r="T116" s="523"/>
      <c r="U116" s="523"/>
      <c r="V116" s="523"/>
      <c r="W116" s="523"/>
      <c r="X116" s="523"/>
      <c r="Y116" s="523"/>
      <c r="Z116" s="523"/>
    </row>
    <row r="117" spans="1:26" ht="33">
      <c r="A117" s="524">
        <f t="shared" si="0"/>
        <v>116</v>
      </c>
      <c r="B117" s="531" t="s">
        <v>12</v>
      </c>
      <c r="C117" s="429" t="s">
        <v>4476</v>
      </c>
      <c r="D117" s="429" t="s">
        <v>4480</v>
      </c>
      <c r="E117" s="429" t="s">
        <v>4481</v>
      </c>
      <c r="F117" s="489" t="s">
        <v>9325</v>
      </c>
      <c r="G117" s="523"/>
      <c r="H117" s="335"/>
      <c r="I117" s="336"/>
      <c r="J117" s="336"/>
      <c r="K117" s="336"/>
      <c r="L117" s="336"/>
      <c r="M117" s="523"/>
      <c r="N117" s="523"/>
      <c r="O117" s="523"/>
      <c r="P117" s="523"/>
      <c r="Q117" s="523"/>
      <c r="R117" s="523"/>
      <c r="S117" s="523"/>
      <c r="T117" s="523"/>
      <c r="U117" s="523"/>
      <c r="V117" s="523"/>
      <c r="W117" s="523"/>
      <c r="X117" s="523"/>
      <c r="Y117" s="523"/>
      <c r="Z117" s="523"/>
    </row>
    <row r="118" spans="1:26" ht="16.5">
      <c r="A118" s="524">
        <f t="shared" si="0"/>
        <v>117</v>
      </c>
      <c r="B118" s="531" t="s">
        <v>12</v>
      </c>
      <c r="C118" s="429" t="s">
        <v>9425</v>
      </c>
      <c r="D118" s="429" t="s">
        <v>10764</v>
      </c>
      <c r="E118" s="429" t="s">
        <v>9427</v>
      </c>
      <c r="F118" s="489" t="s">
        <v>9327</v>
      </c>
      <c r="G118" s="523"/>
      <c r="H118" s="335"/>
      <c r="I118" s="336"/>
      <c r="J118" s="336"/>
      <c r="K118" s="336"/>
      <c r="L118" s="336"/>
      <c r="M118" s="523"/>
      <c r="N118" s="523"/>
      <c r="O118" s="523"/>
      <c r="P118" s="523"/>
      <c r="Q118" s="523"/>
      <c r="R118" s="523"/>
      <c r="S118" s="523"/>
      <c r="T118" s="523"/>
      <c r="U118" s="523"/>
      <c r="V118" s="523"/>
      <c r="W118" s="523"/>
      <c r="X118" s="523"/>
      <c r="Y118" s="523"/>
      <c r="Z118" s="523"/>
    </row>
    <row r="119" spans="1:26" ht="16.5">
      <c r="A119" s="524">
        <f t="shared" si="0"/>
        <v>118</v>
      </c>
      <c r="B119" s="531" t="s">
        <v>12</v>
      </c>
      <c r="C119" s="429" t="s">
        <v>9425</v>
      </c>
      <c r="D119" s="429" t="s">
        <v>10765</v>
      </c>
      <c r="E119" s="429" t="s">
        <v>9430</v>
      </c>
      <c r="F119" s="489" t="s">
        <v>9327</v>
      </c>
      <c r="G119" s="523"/>
      <c r="H119" s="335"/>
      <c r="I119" s="336"/>
      <c r="J119" s="336"/>
      <c r="K119" s="336"/>
      <c r="L119" s="336"/>
      <c r="M119" s="523"/>
      <c r="N119" s="523"/>
      <c r="O119" s="523"/>
      <c r="P119" s="523"/>
      <c r="Q119" s="523"/>
      <c r="R119" s="523"/>
      <c r="S119" s="523"/>
      <c r="T119" s="523"/>
      <c r="U119" s="523"/>
      <c r="V119" s="523"/>
      <c r="W119" s="523"/>
      <c r="X119" s="523"/>
      <c r="Y119" s="523"/>
      <c r="Z119" s="523"/>
    </row>
    <row r="120" spans="1:26" ht="33">
      <c r="A120" s="524">
        <f t="shared" si="0"/>
        <v>119</v>
      </c>
      <c r="B120" s="531" t="s">
        <v>12</v>
      </c>
      <c r="C120" s="429" t="s">
        <v>9425</v>
      </c>
      <c r="D120" s="429" t="s">
        <v>10766</v>
      </c>
      <c r="E120" s="429" t="s">
        <v>9432</v>
      </c>
      <c r="F120" s="489" t="s">
        <v>9327</v>
      </c>
      <c r="G120" s="523"/>
      <c r="H120" s="335"/>
      <c r="I120" s="336"/>
      <c r="J120" s="336"/>
      <c r="K120" s="336"/>
      <c r="L120" s="336"/>
      <c r="M120" s="523"/>
      <c r="N120" s="523"/>
      <c r="O120" s="523"/>
      <c r="P120" s="523"/>
      <c r="Q120" s="523"/>
      <c r="R120" s="523"/>
      <c r="S120" s="523"/>
      <c r="T120" s="523"/>
      <c r="U120" s="523"/>
      <c r="V120" s="523"/>
      <c r="W120" s="523"/>
      <c r="X120" s="523"/>
      <c r="Y120" s="523"/>
      <c r="Z120" s="523"/>
    </row>
    <row r="121" spans="1:26" ht="33">
      <c r="A121" s="524">
        <f t="shared" si="0"/>
        <v>120</v>
      </c>
      <c r="B121" s="531" t="s">
        <v>12</v>
      </c>
      <c r="C121" s="429" t="s">
        <v>9433</v>
      </c>
      <c r="D121" s="429" t="s">
        <v>9434</v>
      </c>
      <c r="E121" s="429" t="s">
        <v>9435</v>
      </c>
      <c r="F121" s="489" t="s">
        <v>889</v>
      </c>
      <c r="G121" s="523"/>
      <c r="H121" s="335"/>
      <c r="I121" s="336"/>
      <c r="J121" s="336"/>
      <c r="K121" s="336"/>
      <c r="L121" s="336"/>
      <c r="M121" s="523"/>
      <c r="N121" s="523"/>
      <c r="O121" s="523"/>
      <c r="P121" s="523"/>
      <c r="Q121" s="523"/>
      <c r="R121" s="523"/>
      <c r="S121" s="523"/>
      <c r="T121" s="523"/>
      <c r="U121" s="523"/>
      <c r="V121" s="523"/>
      <c r="W121" s="523"/>
      <c r="X121" s="523"/>
      <c r="Y121" s="523"/>
      <c r="Z121" s="523"/>
    </row>
    <row r="122" spans="1:26" ht="33">
      <c r="A122" s="524">
        <f t="shared" si="0"/>
        <v>121</v>
      </c>
      <c r="B122" s="531" t="s">
        <v>12</v>
      </c>
      <c r="C122" s="429" t="s">
        <v>9433</v>
      </c>
      <c r="D122" s="429" t="s">
        <v>9436</v>
      </c>
      <c r="E122" s="429" t="s">
        <v>9437</v>
      </c>
      <c r="F122" s="489" t="s">
        <v>889</v>
      </c>
      <c r="G122" s="523"/>
      <c r="H122" s="335"/>
      <c r="I122" s="336"/>
      <c r="J122" s="336"/>
      <c r="K122" s="336"/>
      <c r="L122" s="336"/>
      <c r="M122" s="523"/>
      <c r="N122" s="523"/>
      <c r="O122" s="523"/>
      <c r="P122" s="523"/>
      <c r="Q122" s="523"/>
      <c r="R122" s="523"/>
      <c r="S122" s="523"/>
      <c r="T122" s="523"/>
      <c r="U122" s="523"/>
      <c r="V122" s="523"/>
      <c r="W122" s="523"/>
      <c r="X122" s="523"/>
      <c r="Y122" s="523"/>
      <c r="Z122" s="523"/>
    </row>
    <row r="123" spans="1:26" ht="16.5">
      <c r="A123" s="524">
        <f t="shared" si="0"/>
        <v>122</v>
      </c>
      <c r="B123" s="531" t="s">
        <v>12</v>
      </c>
      <c r="C123" s="429" t="s">
        <v>9433</v>
      </c>
      <c r="D123" s="429" t="s">
        <v>10767</v>
      </c>
      <c r="E123" s="429" t="s">
        <v>9438</v>
      </c>
      <c r="F123" s="489" t="s">
        <v>889</v>
      </c>
      <c r="G123" s="523"/>
      <c r="H123" s="335"/>
      <c r="I123" s="336"/>
      <c r="J123" s="336"/>
      <c r="K123" s="336"/>
      <c r="L123" s="336"/>
      <c r="M123" s="523"/>
      <c r="N123" s="523"/>
      <c r="O123" s="523"/>
      <c r="P123" s="523"/>
      <c r="Q123" s="523"/>
      <c r="R123" s="523"/>
      <c r="S123" s="523"/>
      <c r="T123" s="523"/>
      <c r="U123" s="523"/>
      <c r="V123" s="523"/>
      <c r="W123" s="523"/>
      <c r="X123" s="523"/>
      <c r="Y123" s="523"/>
      <c r="Z123" s="523"/>
    </row>
    <row r="124" spans="1:26" ht="16.5">
      <c r="A124" s="524">
        <f t="shared" si="0"/>
        <v>123</v>
      </c>
      <c r="B124" s="531" t="s">
        <v>12</v>
      </c>
      <c r="C124" s="429" t="s">
        <v>9433</v>
      </c>
      <c r="D124" s="429" t="s">
        <v>10768</v>
      </c>
      <c r="E124" s="429" t="s">
        <v>9440</v>
      </c>
      <c r="F124" s="489" t="s">
        <v>889</v>
      </c>
      <c r="G124" s="523"/>
      <c r="H124" s="335"/>
      <c r="I124" s="336"/>
      <c r="J124" s="336"/>
      <c r="K124" s="336"/>
      <c r="L124" s="336"/>
      <c r="M124" s="523"/>
      <c r="N124" s="523"/>
      <c r="O124" s="523"/>
      <c r="P124" s="523"/>
      <c r="Q124" s="523"/>
      <c r="R124" s="523"/>
      <c r="S124" s="523"/>
      <c r="T124" s="523"/>
      <c r="U124" s="523"/>
      <c r="V124" s="523"/>
      <c r="W124" s="523"/>
      <c r="X124" s="523"/>
      <c r="Y124" s="523"/>
      <c r="Z124" s="523"/>
    </row>
    <row r="125" spans="1:26" ht="16.5">
      <c r="A125" s="524">
        <f t="shared" si="0"/>
        <v>124</v>
      </c>
      <c r="B125" s="531" t="s">
        <v>12</v>
      </c>
      <c r="C125" s="429" t="s">
        <v>9433</v>
      </c>
      <c r="D125" s="429" t="s">
        <v>10769</v>
      </c>
      <c r="E125" s="429" t="s">
        <v>9441</v>
      </c>
      <c r="F125" s="489" t="s">
        <v>889</v>
      </c>
      <c r="G125" s="523"/>
      <c r="H125" s="335"/>
      <c r="I125" s="336"/>
      <c r="J125" s="336"/>
      <c r="K125" s="336"/>
      <c r="L125" s="336"/>
      <c r="M125" s="523"/>
      <c r="N125" s="523"/>
      <c r="O125" s="523"/>
      <c r="P125" s="523"/>
      <c r="Q125" s="523"/>
      <c r="R125" s="523"/>
      <c r="S125" s="523"/>
      <c r="T125" s="523"/>
      <c r="U125" s="523"/>
      <c r="V125" s="523"/>
      <c r="W125" s="523"/>
      <c r="X125" s="523"/>
      <c r="Y125" s="523"/>
      <c r="Z125" s="523"/>
    </row>
    <row r="126" spans="1:26" ht="16.5">
      <c r="A126" s="524">
        <f t="shared" si="0"/>
        <v>125</v>
      </c>
      <c r="B126" s="531" t="s">
        <v>12</v>
      </c>
      <c r="C126" s="429" t="s">
        <v>9433</v>
      </c>
      <c r="D126" s="429" t="s">
        <v>10770</v>
      </c>
      <c r="E126" s="429" t="s">
        <v>9442</v>
      </c>
      <c r="F126" s="489" t="s">
        <v>889</v>
      </c>
      <c r="G126" s="523"/>
      <c r="H126" s="335"/>
      <c r="I126" s="336"/>
      <c r="J126" s="336"/>
      <c r="K126" s="336"/>
      <c r="L126" s="336"/>
      <c r="M126" s="523"/>
      <c r="N126" s="523"/>
      <c r="O126" s="523"/>
      <c r="P126" s="523"/>
      <c r="Q126" s="523"/>
      <c r="R126" s="523"/>
      <c r="S126" s="523"/>
      <c r="T126" s="523"/>
      <c r="U126" s="523"/>
      <c r="V126" s="523"/>
      <c r="W126" s="523"/>
      <c r="X126" s="523"/>
      <c r="Y126" s="523"/>
      <c r="Z126" s="523"/>
    </row>
    <row r="127" spans="1:26" ht="16.5">
      <c r="A127" s="524">
        <f t="shared" si="0"/>
        <v>126</v>
      </c>
      <c r="B127" s="531" t="s">
        <v>12</v>
      </c>
      <c r="C127" s="429" t="s">
        <v>9433</v>
      </c>
      <c r="D127" s="429" t="s">
        <v>10771</v>
      </c>
      <c r="E127" s="429" t="s">
        <v>9443</v>
      </c>
      <c r="F127" s="489" t="s">
        <v>889</v>
      </c>
      <c r="G127" s="523"/>
      <c r="H127" s="335"/>
      <c r="I127" s="336"/>
      <c r="J127" s="336"/>
      <c r="K127" s="336"/>
      <c r="L127" s="336"/>
      <c r="M127" s="523"/>
      <c r="N127" s="523"/>
      <c r="O127" s="523"/>
      <c r="P127" s="523"/>
      <c r="Q127" s="523"/>
      <c r="R127" s="523"/>
      <c r="S127" s="523"/>
      <c r="T127" s="523"/>
      <c r="U127" s="523"/>
      <c r="V127" s="523"/>
      <c r="W127" s="523"/>
      <c r="X127" s="523"/>
      <c r="Y127" s="523"/>
      <c r="Z127" s="523"/>
    </row>
    <row r="128" spans="1:26" ht="16.5">
      <c r="A128" s="524">
        <f t="shared" si="0"/>
        <v>127</v>
      </c>
      <c r="B128" s="531" t="s">
        <v>12</v>
      </c>
      <c r="C128" s="429" t="s">
        <v>9433</v>
      </c>
      <c r="D128" s="429" t="s">
        <v>10772</v>
      </c>
      <c r="E128" s="429" t="s">
        <v>9444</v>
      </c>
      <c r="F128" s="489" t="s">
        <v>889</v>
      </c>
      <c r="G128" s="523"/>
      <c r="H128" s="335"/>
      <c r="I128" s="336"/>
      <c r="J128" s="336"/>
      <c r="K128" s="336"/>
      <c r="L128" s="336"/>
      <c r="M128" s="523"/>
      <c r="N128" s="523"/>
      <c r="O128" s="523"/>
      <c r="P128" s="523"/>
      <c r="Q128" s="523"/>
      <c r="R128" s="523"/>
      <c r="S128" s="523"/>
      <c r="T128" s="523"/>
      <c r="U128" s="523"/>
      <c r="V128" s="523"/>
      <c r="W128" s="523"/>
      <c r="X128" s="523"/>
      <c r="Y128" s="523"/>
      <c r="Z128" s="523"/>
    </row>
    <row r="129" spans="1:26" ht="16.5">
      <c r="A129" s="524">
        <f t="shared" si="0"/>
        <v>128</v>
      </c>
      <c r="B129" s="531" t="s">
        <v>12</v>
      </c>
      <c r="C129" s="429" t="s">
        <v>9433</v>
      </c>
      <c r="D129" s="429" t="s">
        <v>10773</v>
      </c>
      <c r="E129" s="429" t="s">
        <v>9445</v>
      </c>
      <c r="F129" s="489" t="s">
        <v>889</v>
      </c>
      <c r="G129" s="523"/>
      <c r="H129" s="335"/>
      <c r="I129" s="336"/>
      <c r="J129" s="336"/>
      <c r="K129" s="336"/>
      <c r="L129" s="336"/>
      <c r="M129" s="523"/>
      <c r="N129" s="523"/>
      <c r="O129" s="523"/>
      <c r="P129" s="523"/>
      <c r="Q129" s="523"/>
      <c r="R129" s="523"/>
      <c r="S129" s="523"/>
      <c r="T129" s="523"/>
      <c r="U129" s="523"/>
      <c r="V129" s="523"/>
      <c r="W129" s="523"/>
      <c r="X129" s="523"/>
      <c r="Y129" s="523"/>
      <c r="Z129" s="523"/>
    </row>
    <row r="130" spans="1:26" ht="16.5">
      <c r="A130" s="524">
        <f t="shared" si="0"/>
        <v>129</v>
      </c>
      <c r="B130" s="531" t="s">
        <v>12</v>
      </c>
      <c r="C130" s="429" t="s">
        <v>9433</v>
      </c>
      <c r="D130" s="429" t="s">
        <v>10774</v>
      </c>
      <c r="E130" s="429" t="s">
        <v>9446</v>
      </c>
      <c r="F130" s="489" t="s">
        <v>889</v>
      </c>
      <c r="G130" s="523"/>
      <c r="H130" s="335"/>
      <c r="I130" s="336"/>
      <c r="J130" s="336"/>
      <c r="K130" s="336"/>
      <c r="L130" s="336"/>
      <c r="M130" s="523"/>
      <c r="N130" s="523"/>
      <c r="O130" s="523"/>
      <c r="P130" s="523"/>
      <c r="Q130" s="523"/>
      <c r="R130" s="523"/>
      <c r="S130" s="523"/>
      <c r="T130" s="523"/>
      <c r="U130" s="523"/>
      <c r="V130" s="523"/>
      <c r="W130" s="523"/>
      <c r="X130" s="523"/>
      <c r="Y130" s="523"/>
      <c r="Z130" s="523"/>
    </row>
    <row r="131" spans="1:26" ht="16.5">
      <c r="A131" s="524">
        <f t="shared" si="0"/>
        <v>130</v>
      </c>
      <c r="B131" s="531" t="s">
        <v>12</v>
      </c>
      <c r="C131" s="429" t="s">
        <v>9433</v>
      </c>
      <c r="D131" s="429" t="s">
        <v>10775</v>
      </c>
      <c r="E131" s="429" t="s">
        <v>9447</v>
      </c>
      <c r="F131" s="489" t="s">
        <v>889</v>
      </c>
      <c r="G131" s="523"/>
      <c r="H131" s="335"/>
      <c r="I131" s="336"/>
      <c r="J131" s="336"/>
      <c r="K131" s="336"/>
      <c r="L131" s="336"/>
      <c r="M131" s="523"/>
      <c r="N131" s="523"/>
      <c r="O131" s="523"/>
      <c r="P131" s="523"/>
      <c r="Q131" s="523"/>
      <c r="R131" s="523"/>
      <c r="S131" s="523"/>
      <c r="T131" s="523"/>
      <c r="U131" s="523"/>
      <c r="V131" s="523"/>
      <c r="W131" s="523"/>
      <c r="X131" s="523"/>
      <c r="Y131" s="523"/>
      <c r="Z131" s="523"/>
    </row>
    <row r="132" spans="1:26" ht="16.5">
      <c r="A132" s="524">
        <f t="shared" si="0"/>
        <v>131</v>
      </c>
      <c r="B132" s="531" t="s">
        <v>12</v>
      </c>
      <c r="C132" s="429" t="s">
        <v>9433</v>
      </c>
      <c r="D132" s="429" t="s">
        <v>10776</v>
      </c>
      <c r="E132" s="429" t="s">
        <v>9448</v>
      </c>
      <c r="F132" s="489" t="s">
        <v>889</v>
      </c>
      <c r="G132" s="523"/>
      <c r="H132" s="335"/>
      <c r="I132" s="336"/>
      <c r="J132" s="336"/>
      <c r="K132" s="336"/>
      <c r="L132" s="336"/>
      <c r="M132" s="523"/>
      <c r="N132" s="523"/>
      <c r="O132" s="523"/>
      <c r="P132" s="523"/>
      <c r="Q132" s="523"/>
      <c r="R132" s="523"/>
      <c r="S132" s="523"/>
      <c r="T132" s="523"/>
      <c r="U132" s="523"/>
      <c r="V132" s="523"/>
      <c r="W132" s="523"/>
      <c r="X132" s="523"/>
      <c r="Y132" s="523"/>
      <c r="Z132" s="523"/>
    </row>
    <row r="133" spans="1:26" ht="16.5">
      <c r="A133" s="524">
        <f t="shared" si="0"/>
        <v>132</v>
      </c>
      <c r="B133" s="531" t="s">
        <v>12</v>
      </c>
      <c r="C133" s="429" t="s">
        <v>9433</v>
      </c>
      <c r="D133" s="429" t="s">
        <v>10777</v>
      </c>
      <c r="E133" s="429" t="s">
        <v>9449</v>
      </c>
      <c r="F133" s="489" t="s">
        <v>889</v>
      </c>
      <c r="G133" s="523"/>
      <c r="H133" s="335"/>
      <c r="I133" s="336"/>
      <c r="J133" s="336"/>
      <c r="K133" s="336"/>
      <c r="L133" s="336"/>
      <c r="M133" s="523"/>
      <c r="N133" s="523"/>
      <c r="O133" s="523"/>
      <c r="P133" s="523"/>
      <c r="Q133" s="523"/>
      <c r="R133" s="523"/>
      <c r="S133" s="523"/>
      <c r="T133" s="523"/>
      <c r="U133" s="523"/>
      <c r="V133" s="523"/>
      <c r="W133" s="523"/>
      <c r="X133" s="523"/>
      <c r="Y133" s="523"/>
      <c r="Z133" s="523"/>
    </row>
    <row r="134" spans="1:26" ht="16.5">
      <c r="A134" s="524">
        <f t="shared" si="0"/>
        <v>133</v>
      </c>
      <c r="B134" s="531" t="s">
        <v>12</v>
      </c>
      <c r="C134" s="429" t="s">
        <v>9433</v>
      </c>
      <c r="D134" s="429" t="s">
        <v>10778</v>
      </c>
      <c r="E134" s="429" t="s">
        <v>9450</v>
      </c>
      <c r="F134" s="489" t="s">
        <v>889</v>
      </c>
      <c r="G134" s="523"/>
      <c r="H134" s="335"/>
      <c r="I134" s="336"/>
      <c r="J134" s="336"/>
      <c r="K134" s="336"/>
      <c r="L134" s="336"/>
      <c r="M134" s="523"/>
      <c r="N134" s="523"/>
      <c r="O134" s="523"/>
      <c r="P134" s="523"/>
      <c r="Q134" s="523"/>
      <c r="R134" s="523"/>
      <c r="S134" s="523"/>
      <c r="T134" s="523"/>
      <c r="U134" s="523"/>
      <c r="V134" s="523"/>
      <c r="W134" s="523"/>
      <c r="X134" s="523"/>
      <c r="Y134" s="523"/>
      <c r="Z134" s="523"/>
    </row>
    <row r="135" spans="1:26" ht="16.5">
      <c r="A135" s="524">
        <f t="shared" si="0"/>
        <v>134</v>
      </c>
      <c r="B135" s="531" t="s">
        <v>12</v>
      </c>
      <c r="C135" s="429" t="s">
        <v>9433</v>
      </c>
      <c r="D135" s="429" t="s">
        <v>10779</v>
      </c>
      <c r="E135" s="429" t="s">
        <v>9451</v>
      </c>
      <c r="F135" s="489" t="s">
        <v>889</v>
      </c>
      <c r="G135" s="523"/>
      <c r="H135" s="335"/>
      <c r="I135" s="336"/>
      <c r="J135" s="336"/>
      <c r="K135" s="336"/>
      <c r="L135" s="336"/>
      <c r="M135" s="523"/>
      <c r="N135" s="523"/>
      <c r="O135" s="523"/>
      <c r="P135" s="523"/>
      <c r="Q135" s="523"/>
      <c r="R135" s="523"/>
      <c r="S135" s="523"/>
      <c r="T135" s="523"/>
      <c r="U135" s="523"/>
      <c r="V135" s="523"/>
      <c r="W135" s="523"/>
      <c r="X135" s="523"/>
      <c r="Y135" s="523"/>
      <c r="Z135" s="523"/>
    </row>
    <row r="136" spans="1:26" ht="16.5">
      <c r="A136" s="524">
        <f t="shared" si="0"/>
        <v>135</v>
      </c>
      <c r="B136" s="531" t="s">
        <v>12</v>
      </c>
      <c r="C136" s="429" t="s">
        <v>9433</v>
      </c>
      <c r="D136" s="429" t="s">
        <v>10780</v>
      </c>
      <c r="E136" s="429" t="s">
        <v>9452</v>
      </c>
      <c r="F136" s="489" t="s">
        <v>889</v>
      </c>
      <c r="G136" s="523"/>
      <c r="H136" s="335"/>
      <c r="I136" s="336"/>
      <c r="J136" s="336"/>
      <c r="K136" s="336"/>
      <c r="L136" s="336"/>
      <c r="M136" s="523"/>
      <c r="N136" s="523"/>
      <c r="O136" s="523"/>
      <c r="P136" s="523"/>
      <c r="Q136" s="523"/>
      <c r="R136" s="523"/>
      <c r="S136" s="523"/>
      <c r="T136" s="523"/>
      <c r="U136" s="523"/>
      <c r="V136" s="523"/>
      <c r="W136" s="523"/>
      <c r="X136" s="523"/>
      <c r="Y136" s="523"/>
      <c r="Z136" s="523"/>
    </row>
    <row r="137" spans="1:26" ht="16.5">
      <c r="A137" s="524">
        <f t="shared" si="0"/>
        <v>136</v>
      </c>
      <c r="B137" s="531" t="s">
        <v>12</v>
      </c>
      <c r="C137" s="429" t="s">
        <v>9433</v>
      </c>
      <c r="D137" s="429" t="s">
        <v>10781</v>
      </c>
      <c r="E137" s="429" t="s">
        <v>9453</v>
      </c>
      <c r="F137" s="489" t="s">
        <v>889</v>
      </c>
      <c r="G137" s="523"/>
      <c r="H137" s="335"/>
      <c r="I137" s="336"/>
      <c r="J137" s="336"/>
      <c r="K137" s="336"/>
      <c r="L137" s="336"/>
      <c r="M137" s="523"/>
      <c r="N137" s="523"/>
      <c r="O137" s="523"/>
      <c r="P137" s="523"/>
      <c r="Q137" s="523"/>
      <c r="R137" s="523"/>
      <c r="S137" s="523"/>
      <c r="T137" s="523"/>
      <c r="U137" s="523"/>
      <c r="V137" s="523"/>
      <c r="W137" s="523"/>
      <c r="X137" s="523"/>
      <c r="Y137" s="523"/>
      <c r="Z137" s="523"/>
    </row>
    <row r="138" spans="1:26" ht="16.5">
      <c r="A138" s="524">
        <f t="shared" si="0"/>
        <v>137</v>
      </c>
      <c r="B138" s="531" t="s">
        <v>12</v>
      </c>
      <c r="C138" s="429" t="s">
        <v>9433</v>
      </c>
      <c r="D138" s="429" t="s">
        <v>10782</v>
      </c>
      <c r="E138" s="429" t="s">
        <v>9454</v>
      </c>
      <c r="F138" s="489" t="s">
        <v>889</v>
      </c>
      <c r="G138" s="523"/>
      <c r="H138" s="335"/>
      <c r="I138" s="336"/>
      <c r="J138" s="336"/>
      <c r="K138" s="336"/>
      <c r="L138" s="336"/>
      <c r="M138" s="523"/>
      <c r="N138" s="523"/>
      <c r="O138" s="523"/>
      <c r="P138" s="523"/>
      <c r="Q138" s="523"/>
      <c r="R138" s="523"/>
      <c r="S138" s="523"/>
      <c r="T138" s="523"/>
      <c r="U138" s="523"/>
      <c r="V138" s="523"/>
      <c r="W138" s="523"/>
      <c r="X138" s="523"/>
      <c r="Y138" s="523"/>
      <c r="Z138" s="523"/>
    </row>
    <row r="139" spans="1:26" ht="16.5">
      <c r="A139" s="524">
        <f t="shared" si="0"/>
        <v>138</v>
      </c>
      <c r="B139" s="531" t="s">
        <v>12</v>
      </c>
      <c r="C139" s="429" t="s">
        <v>9433</v>
      </c>
      <c r="D139" s="429" t="s">
        <v>10783</v>
      </c>
      <c r="E139" s="429" t="s">
        <v>9455</v>
      </c>
      <c r="F139" s="489" t="s">
        <v>889</v>
      </c>
      <c r="G139" s="523"/>
      <c r="H139" s="335"/>
      <c r="I139" s="336"/>
      <c r="J139" s="336"/>
      <c r="K139" s="336"/>
      <c r="L139" s="336"/>
      <c r="M139" s="523"/>
      <c r="N139" s="523"/>
      <c r="O139" s="523"/>
      <c r="P139" s="523"/>
      <c r="Q139" s="523"/>
      <c r="R139" s="523"/>
      <c r="S139" s="523"/>
      <c r="T139" s="523"/>
      <c r="U139" s="523"/>
      <c r="V139" s="523"/>
      <c r="W139" s="523"/>
      <c r="X139" s="523"/>
      <c r="Y139" s="523"/>
      <c r="Z139" s="523"/>
    </row>
    <row r="140" spans="1:26" ht="16.5">
      <c r="A140" s="524">
        <f t="shared" si="0"/>
        <v>139</v>
      </c>
      <c r="B140" s="531" t="s">
        <v>12</v>
      </c>
      <c r="C140" s="429" t="s">
        <v>9433</v>
      </c>
      <c r="D140" s="429" t="s">
        <v>10784</v>
      </c>
      <c r="E140" s="429" t="s">
        <v>9456</v>
      </c>
      <c r="F140" s="489" t="s">
        <v>889</v>
      </c>
      <c r="G140" s="523"/>
      <c r="H140" s="335"/>
      <c r="I140" s="336"/>
      <c r="J140" s="336"/>
      <c r="K140" s="336"/>
      <c r="L140" s="336"/>
      <c r="M140" s="523"/>
      <c r="N140" s="523"/>
      <c r="O140" s="523"/>
      <c r="P140" s="523"/>
      <c r="Q140" s="523"/>
      <c r="R140" s="523"/>
      <c r="S140" s="523"/>
      <c r="T140" s="523"/>
      <c r="U140" s="523"/>
      <c r="V140" s="523"/>
      <c r="W140" s="523"/>
      <c r="X140" s="523"/>
      <c r="Y140" s="523"/>
      <c r="Z140" s="523"/>
    </row>
    <row r="141" spans="1:26" ht="16.5">
      <c r="A141" s="524">
        <f t="shared" si="0"/>
        <v>140</v>
      </c>
      <c r="B141" s="531" t="s">
        <v>12</v>
      </c>
      <c r="C141" s="429" t="s">
        <v>9433</v>
      </c>
      <c r="D141" s="429" t="s">
        <v>10785</v>
      </c>
      <c r="E141" s="429" t="s">
        <v>9457</v>
      </c>
      <c r="F141" s="489" t="s">
        <v>889</v>
      </c>
      <c r="G141" s="523"/>
      <c r="H141" s="335"/>
      <c r="I141" s="336"/>
      <c r="J141" s="336"/>
      <c r="K141" s="336"/>
      <c r="L141" s="336"/>
      <c r="M141" s="523"/>
      <c r="N141" s="523"/>
      <c r="O141" s="523"/>
      <c r="P141" s="523"/>
      <c r="Q141" s="523"/>
      <c r="R141" s="523"/>
      <c r="S141" s="523"/>
      <c r="T141" s="523"/>
      <c r="U141" s="523"/>
      <c r="V141" s="523"/>
      <c r="W141" s="523"/>
      <c r="X141" s="523"/>
      <c r="Y141" s="523"/>
      <c r="Z141" s="523"/>
    </row>
    <row r="142" spans="1:26" ht="16.5">
      <c r="A142" s="524">
        <f t="shared" si="0"/>
        <v>141</v>
      </c>
      <c r="B142" s="531" t="s">
        <v>12</v>
      </c>
      <c r="C142" s="429" t="s">
        <v>9433</v>
      </c>
      <c r="D142" s="429" t="s">
        <v>10786</v>
      </c>
      <c r="E142" s="429" t="s">
        <v>9458</v>
      </c>
      <c r="F142" s="489" t="s">
        <v>889</v>
      </c>
      <c r="G142" s="523"/>
      <c r="H142" s="335"/>
      <c r="I142" s="336"/>
      <c r="J142" s="336"/>
      <c r="K142" s="336"/>
      <c r="L142" s="336"/>
      <c r="M142" s="523"/>
      <c r="N142" s="523"/>
      <c r="O142" s="523"/>
      <c r="P142" s="523"/>
      <c r="Q142" s="523"/>
      <c r="R142" s="523"/>
      <c r="S142" s="523"/>
      <c r="T142" s="523"/>
      <c r="U142" s="523"/>
      <c r="V142" s="523"/>
      <c r="W142" s="523"/>
      <c r="X142" s="523"/>
      <c r="Y142" s="523"/>
      <c r="Z142" s="523"/>
    </row>
    <row r="143" spans="1:26" ht="33">
      <c r="A143" s="524">
        <f t="shared" si="0"/>
        <v>142</v>
      </c>
      <c r="B143" s="531" t="s">
        <v>12</v>
      </c>
      <c r="C143" s="429" t="s">
        <v>6425</v>
      </c>
      <c r="D143" s="429" t="s">
        <v>9459</v>
      </c>
      <c r="E143" s="429" t="s">
        <v>3361</v>
      </c>
      <c r="F143" s="489" t="s">
        <v>9327</v>
      </c>
      <c r="G143" s="523"/>
      <c r="H143" s="335"/>
      <c r="I143" s="336"/>
      <c r="J143" s="336"/>
      <c r="K143" s="336"/>
      <c r="L143" s="336"/>
      <c r="M143" s="523"/>
      <c r="N143" s="523"/>
      <c r="O143" s="523"/>
      <c r="P143" s="523"/>
      <c r="Q143" s="523"/>
      <c r="R143" s="523"/>
      <c r="S143" s="523"/>
      <c r="T143" s="523"/>
      <c r="U143" s="523"/>
      <c r="V143" s="523"/>
      <c r="W143" s="523"/>
      <c r="X143" s="523"/>
      <c r="Y143" s="523"/>
      <c r="Z143" s="523"/>
    </row>
    <row r="144" spans="1:26" ht="33">
      <c r="A144" s="524">
        <f t="shared" si="0"/>
        <v>143</v>
      </c>
      <c r="B144" s="531" t="s">
        <v>12</v>
      </c>
      <c r="C144" s="429" t="s">
        <v>6425</v>
      </c>
      <c r="D144" s="429" t="s">
        <v>9460</v>
      </c>
      <c r="E144" s="429" t="s">
        <v>6970</v>
      </c>
      <c r="F144" s="489" t="s">
        <v>9327</v>
      </c>
      <c r="G144" s="523"/>
      <c r="H144" s="335"/>
      <c r="I144" s="336"/>
      <c r="J144" s="336"/>
      <c r="K144" s="336"/>
      <c r="L144" s="336"/>
      <c r="M144" s="523"/>
      <c r="N144" s="523"/>
      <c r="O144" s="523"/>
      <c r="P144" s="523"/>
      <c r="Q144" s="523"/>
      <c r="R144" s="523"/>
      <c r="S144" s="523"/>
      <c r="T144" s="523"/>
      <c r="U144" s="523"/>
      <c r="V144" s="523"/>
      <c r="W144" s="523"/>
      <c r="X144" s="523"/>
      <c r="Y144" s="523"/>
      <c r="Z144" s="523"/>
    </row>
    <row r="145" spans="1:26" ht="33">
      <c r="A145" s="524">
        <f t="shared" si="0"/>
        <v>144</v>
      </c>
      <c r="B145" s="531" t="s">
        <v>12</v>
      </c>
      <c r="C145" s="429" t="s">
        <v>6425</v>
      </c>
      <c r="D145" s="429" t="s">
        <v>9460</v>
      </c>
      <c r="E145" s="429" t="s">
        <v>9461</v>
      </c>
      <c r="F145" s="489" t="s">
        <v>9327</v>
      </c>
      <c r="G145" s="523"/>
      <c r="H145" s="335"/>
      <c r="I145" s="336"/>
      <c r="J145" s="336"/>
      <c r="K145" s="336"/>
      <c r="L145" s="336"/>
      <c r="M145" s="523"/>
      <c r="N145" s="523"/>
      <c r="O145" s="523"/>
      <c r="P145" s="523"/>
      <c r="Q145" s="523"/>
      <c r="R145" s="523"/>
      <c r="S145" s="523"/>
      <c r="T145" s="523"/>
      <c r="U145" s="523"/>
      <c r="V145" s="523"/>
      <c r="W145" s="523"/>
      <c r="X145" s="523"/>
      <c r="Y145" s="523"/>
      <c r="Z145" s="523"/>
    </row>
    <row r="146" spans="1:26" ht="33">
      <c r="A146" s="524">
        <f t="shared" si="0"/>
        <v>145</v>
      </c>
      <c r="B146" s="531" t="s">
        <v>12</v>
      </c>
      <c r="C146" s="429" t="s">
        <v>6425</v>
      </c>
      <c r="D146" s="429" t="s">
        <v>9460</v>
      </c>
      <c r="E146" s="429" t="s">
        <v>9462</v>
      </c>
      <c r="F146" s="489" t="s">
        <v>9327</v>
      </c>
      <c r="G146" s="523"/>
      <c r="H146" s="335"/>
      <c r="I146" s="336"/>
      <c r="J146" s="336"/>
      <c r="K146" s="336"/>
      <c r="L146" s="336"/>
      <c r="M146" s="523"/>
      <c r="N146" s="523"/>
      <c r="O146" s="523"/>
      <c r="P146" s="523"/>
      <c r="Q146" s="523"/>
      <c r="R146" s="523"/>
      <c r="S146" s="523"/>
      <c r="T146" s="523"/>
      <c r="U146" s="523"/>
      <c r="V146" s="523"/>
      <c r="W146" s="523"/>
      <c r="X146" s="523"/>
      <c r="Y146" s="523"/>
      <c r="Z146" s="523"/>
    </row>
    <row r="147" spans="1:26" ht="99">
      <c r="A147" s="524">
        <f t="shared" si="0"/>
        <v>146</v>
      </c>
      <c r="B147" s="531" t="s">
        <v>12</v>
      </c>
      <c r="C147" s="429" t="s">
        <v>586</v>
      </c>
      <c r="D147" s="429" t="s">
        <v>6432</v>
      </c>
      <c r="E147" s="429" t="s">
        <v>6433</v>
      </c>
      <c r="F147" s="489" t="s">
        <v>9327</v>
      </c>
      <c r="G147" s="523"/>
      <c r="H147" s="335"/>
      <c r="I147" s="336"/>
      <c r="J147" s="336"/>
      <c r="K147" s="336"/>
      <c r="L147" s="336"/>
      <c r="M147" s="523"/>
      <c r="N147" s="523"/>
      <c r="O147" s="523"/>
      <c r="P147" s="523"/>
      <c r="Q147" s="523"/>
      <c r="R147" s="523"/>
      <c r="S147" s="523"/>
      <c r="T147" s="523"/>
      <c r="U147" s="523"/>
      <c r="V147" s="523"/>
      <c r="W147" s="523"/>
      <c r="X147" s="523"/>
      <c r="Y147" s="523"/>
      <c r="Z147" s="523"/>
    </row>
    <row r="148" spans="1:26" ht="33">
      <c r="A148" s="524">
        <f t="shared" si="0"/>
        <v>147</v>
      </c>
      <c r="B148" s="531" t="s">
        <v>12</v>
      </c>
      <c r="C148" s="429" t="s">
        <v>586</v>
      </c>
      <c r="D148" s="429" t="s">
        <v>9463</v>
      </c>
      <c r="E148" s="429" t="s">
        <v>9464</v>
      </c>
      <c r="F148" s="489" t="s">
        <v>9327</v>
      </c>
      <c r="G148" s="523"/>
      <c r="H148" s="335"/>
      <c r="I148" s="336"/>
      <c r="J148" s="336"/>
      <c r="K148" s="336"/>
      <c r="L148" s="336"/>
      <c r="M148" s="523"/>
      <c r="N148" s="523"/>
      <c r="O148" s="523"/>
      <c r="P148" s="523"/>
      <c r="Q148" s="523"/>
      <c r="R148" s="523"/>
      <c r="S148" s="523"/>
      <c r="T148" s="523"/>
      <c r="U148" s="523"/>
      <c r="V148" s="523"/>
      <c r="W148" s="523"/>
      <c r="X148" s="523"/>
      <c r="Y148" s="523"/>
      <c r="Z148" s="523"/>
    </row>
    <row r="149" spans="1:26" ht="33">
      <c r="A149" s="524">
        <f t="shared" si="0"/>
        <v>148</v>
      </c>
      <c r="B149" s="531" t="s">
        <v>12</v>
      </c>
      <c r="C149" s="429" t="s">
        <v>586</v>
      </c>
      <c r="D149" s="429" t="s">
        <v>9465</v>
      </c>
      <c r="E149" s="429" t="s">
        <v>9466</v>
      </c>
      <c r="F149" s="489" t="s">
        <v>9327</v>
      </c>
      <c r="G149" s="523"/>
      <c r="H149" s="335"/>
      <c r="I149" s="336"/>
      <c r="J149" s="336"/>
      <c r="K149" s="336"/>
      <c r="L149" s="336"/>
      <c r="M149" s="523"/>
      <c r="N149" s="523"/>
      <c r="O149" s="523"/>
      <c r="P149" s="523"/>
      <c r="Q149" s="523"/>
      <c r="R149" s="523"/>
      <c r="S149" s="523"/>
      <c r="T149" s="523"/>
      <c r="U149" s="523"/>
      <c r="V149" s="523"/>
      <c r="W149" s="523"/>
      <c r="X149" s="523"/>
      <c r="Y149" s="523"/>
      <c r="Z149" s="523"/>
    </row>
    <row r="150" spans="1:26" ht="33">
      <c r="A150" s="524">
        <f t="shared" si="0"/>
        <v>149</v>
      </c>
      <c r="B150" s="531" t="s">
        <v>12</v>
      </c>
      <c r="C150" s="429" t="s">
        <v>9467</v>
      </c>
      <c r="D150" s="429" t="s">
        <v>9460</v>
      </c>
      <c r="E150" s="429" t="s">
        <v>6063</v>
      </c>
      <c r="F150" s="489" t="s">
        <v>9325</v>
      </c>
      <c r="G150" s="523"/>
      <c r="H150" s="335"/>
      <c r="I150" s="336"/>
      <c r="J150" s="336"/>
      <c r="K150" s="336"/>
      <c r="L150" s="336"/>
      <c r="M150" s="523"/>
      <c r="N150" s="523"/>
      <c r="O150" s="523"/>
      <c r="P150" s="523"/>
      <c r="Q150" s="523"/>
      <c r="R150" s="523"/>
      <c r="S150" s="523"/>
      <c r="T150" s="523"/>
      <c r="U150" s="523"/>
      <c r="V150" s="523"/>
      <c r="W150" s="523"/>
      <c r="X150" s="523"/>
      <c r="Y150" s="523"/>
      <c r="Z150" s="523"/>
    </row>
    <row r="151" spans="1:26" ht="33">
      <c r="A151" s="524">
        <f t="shared" si="0"/>
        <v>150</v>
      </c>
      <c r="B151" s="531" t="s">
        <v>12</v>
      </c>
      <c r="C151" s="429" t="s">
        <v>9467</v>
      </c>
      <c r="D151" s="429" t="s">
        <v>9468</v>
      </c>
      <c r="E151" s="429" t="s">
        <v>9469</v>
      </c>
      <c r="F151" s="489" t="s">
        <v>9325</v>
      </c>
      <c r="G151" s="523"/>
      <c r="H151" s="335"/>
      <c r="I151" s="336"/>
      <c r="J151" s="336"/>
      <c r="K151" s="336"/>
      <c r="L151" s="336"/>
      <c r="M151" s="523"/>
      <c r="N151" s="523"/>
      <c r="O151" s="523"/>
      <c r="P151" s="523"/>
      <c r="Q151" s="523"/>
      <c r="R151" s="523"/>
      <c r="S151" s="523"/>
      <c r="T151" s="523"/>
      <c r="U151" s="523"/>
      <c r="V151" s="523"/>
      <c r="W151" s="523"/>
      <c r="X151" s="523"/>
      <c r="Y151" s="523"/>
      <c r="Z151" s="523"/>
    </row>
    <row r="152" spans="1:26" ht="33">
      <c r="A152" s="524">
        <f t="shared" si="0"/>
        <v>151</v>
      </c>
      <c r="B152" s="531" t="s">
        <v>12</v>
      </c>
      <c r="C152" s="429" t="s">
        <v>9467</v>
      </c>
      <c r="D152" s="429" t="s">
        <v>9470</v>
      </c>
      <c r="E152" s="429" t="s">
        <v>9471</v>
      </c>
      <c r="F152" s="489" t="s">
        <v>9325</v>
      </c>
      <c r="G152" s="523"/>
      <c r="H152" s="335"/>
      <c r="I152" s="336"/>
      <c r="J152" s="336"/>
      <c r="K152" s="336"/>
      <c r="L152" s="336"/>
      <c r="M152" s="523"/>
      <c r="N152" s="523"/>
      <c r="O152" s="523"/>
      <c r="P152" s="523"/>
      <c r="Q152" s="523"/>
      <c r="R152" s="523"/>
      <c r="S152" s="523"/>
      <c r="T152" s="523"/>
      <c r="U152" s="523"/>
      <c r="V152" s="523"/>
      <c r="W152" s="523"/>
      <c r="X152" s="523"/>
      <c r="Y152" s="523"/>
      <c r="Z152" s="523"/>
    </row>
    <row r="153" spans="1:26" ht="33">
      <c r="A153" s="524">
        <f t="shared" si="0"/>
        <v>152</v>
      </c>
      <c r="B153" s="531" t="s">
        <v>12</v>
      </c>
      <c r="C153" s="429" t="s">
        <v>9467</v>
      </c>
      <c r="D153" s="429" t="s">
        <v>9472</v>
      </c>
      <c r="E153" s="429" t="s">
        <v>9473</v>
      </c>
      <c r="F153" s="489" t="s">
        <v>9325</v>
      </c>
      <c r="G153" s="523"/>
      <c r="H153" s="335"/>
      <c r="I153" s="336"/>
      <c r="J153" s="336"/>
      <c r="K153" s="336"/>
      <c r="L153" s="336"/>
      <c r="M153" s="523"/>
      <c r="N153" s="523"/>
      <c r="O153" s="523"/>
      <c r="P153" s="523"/>
      <c r="Q153" s="523"/>
      <c r="R153" s="523"/>
      <c r="S153" s="523"/>
      <c r="T153" s="523"/>
      <c r="U153" s="523"/>
      <c r="V153" s="523"/>
      <c r="W153" s="523"/>
      <c r="X153" s="523"/>
      <c r="Y153" s="523"/>
      <c r="Z153" s="523"/>
    </row>
    <row r="154" spans="1:26" ht="49.5">
      <c r="A154" s="524">
        <f t="shared" si="0"/>
        <v>153</v>
      </c>
      <c r="B154" s="531" t="s">
        <v>12</v>
      </c>
      <c r="C154" s="429" t="s">
        <v>9467</v>
      </c>
      <c r="D154" s="429" t="s">
        <v>9474</v>
      </c>
      <c r="E154" s="429" t="s">
        <v>9475</v>
      </c>
      <c r="F154" s="489" t="s">
        <v>9325</v>
      </c>
      <c r="G154" s="523"/>
      <c r="H154" s="335"/>
      <c r="I154" s="336"/>
      <c r="J154" s="336"/>
      <c r="K154" s="336"/>
      <c r="L154" s="336"/>
      <c r="M154" s="523"/>
      <c r="N154" s="523"/>
      <c r="O154" s="523"/>
      <c r="P154" s="523"/>
      <c r="Q154" s="523"/>
      <c r="R154" s="523"/>
      <c r="S154" s="523"/>
      <c r="T154" s="523"/>
      <c r="U154" s="523"/>
      <c r="V154" s="523"/>
      <c r="W154" s="523"/>
      <c r="X154" s="523"/>
      <c r="Y154" s="523"/>
      <c r="Z154" s="523"/>
    </row>
    <row r="155" spans="1:26" ht="33">
      <c r="A155" s="524">
        <f t="shared" si="0"/>
        <v>154</v>
      </c>
      <c r="B155" s="531" t="s">
        <v>12</v>
      </c>
      <c r="C155" s="429" t="s">
        <v>586</v>
      </c>
      <c r="D155" s="429" t="s">
        <v>6628</v>
      </c>
      <c r="E155" s="429" t="s">
        <v>6629</v>
      </c>
      <c r="F155" s="489" t="s">
        <v>9325</v>
      </c>
      <c r="G155" s="523"/>
      <c r="H155" s="335"/>
      <c r="I155" s="336"/>
      <c r="J155" s="336"/>
      <c r="K155" s="336"/>
      <c r="L155" s="336"/>
      <c r="M155" s="523"/>
      <c r="N155" s="523"/>
      <c r="O155" s="523"/>
      <c r="P155" s="523"/>
      <c r="Q155" s="523"/>
      <c r="R155" s="523"/>
      <c r="S155" s="523"/>
      <c r="T155" s="523"/>
      <c r="U155" s="523"/>
      <c r="V155" s="523"/>
      <c r="W155" s="523"/>
      <c r="X155" s="523"/>
      <c r="Y155" s="523"/>
      <c r="Z155" s="523"/>
    </row>
    <row r="156" spans="1:26" ht="33">
      <c r="A156" s="524">
        <f t="shared" si="0"/>
        <v>155</v>
      </c>
      <c r="B156" s="531" t="s">
        <v>12</v>
      </c>
      <c r="C156" s="429" t="s">
        <v>586</v>
      </c>
      <c r="D156" s="429" t="s">
        <v>6631</v>
      </c>
      <c r="E156" s="429" t="s">
        <v>6632</v>
      </c>
      <c r="F156" s="489" t="s">
        <v>9325</v>
      </c>
      <c r="G156" s="523"/>
      <c r="H156" s="335"/>
      <c r="I156" s="336"/>
      <c r="J156" s="336"/>
      <c r="K156" s="336"/>
      <c r="L156" s="336"/>
      <c r="M156" s="523"/>
      <c r="N156" s="523"/>
      <c r="O156" s="523"/>
      <c r="P156" s="523"/>
      <c r="Q156" s="523"/>
      <c r="R156" s="523"/>
      <c r="S156" s="523"/>
      <c r="T156" s="523"/>
      <c r="U156" s="523"/>
      <c r="V156" s="523"/>
      <c r="W156" s="523"/>
      <c r="X156" s="523"/>
      <c r="Y156" s="523"/>
      <c r="Z156" s="523"/>
    </row>
    <row r="157" spans="1:26" ht="16.5">
      <c r="A157" s="524">
        <f t="shared" si="0"/>
        <v>156</v>
      </c>
      <c r="B157" s="531" t="s">
        <v>12</v>
      </c>
      <c r="C157" s="429" t="s">
        <v>586</v>
      </c>
      <c r="D157" s="429" t="s">
        <v>6642</v>
      </c>
      <c r="E157" s="429" t="s">
        <v>6045</v>
      </c>
      <c r="F157" s="489" t="s">
        <v>9327</v>
      </c>
      <c r="G157" s="523"/>
      <c r="H157" s="335"/>
      <c r="I157" s="336"/>
      <c r="J157" s="336"/>
      <c r="K157" s="336"/>
      <c r="L157" s="336"/>
      <c r="M157" s="523"/>
      <c r="N157" s="523"/>
      <c r="O157" s="523"/>
      <c r="P157" s="523"/>
      <c r="Q157" s="523"/>
      <c r="R157" s="523"/>
      <c r="S157" s="523"/>
      <c r="T157" s="523"/>
      <c r="U157" s="523"/>
      <c r="V157" s="523"/>
      <c r="W157" s="523"/>
      <c r="X157" s="523"/>
      <c r="Y157" s="523"/>
      <c r="Z157" s="523"/>
    </row>
    <row r="158" spans="1:26" ht="33">
      <c r="A158" s="524">
        <f t="shared" si="0"/>
        <v>157</v>
      </c>
      <c r="B158" s="531" t="s">
        <v>12</v>
      </c>
      <c r="C158" s="429" t="s">
        <v>6704</v>
      </c>
      <c r="D158" s="429" t="s">
        <v>6705</v>
      </c>
      <c r="E158" s="429" t="s">
        <v>6706</v>
      </c>
      <c r="F158" s="489" t="s">
        <v>889</v>
      </c>
      <c r="G158" s="523"/>
      <c r="H158" s="335"/>
      <c r="I158" s="336"/>
      <c r="J158" s="336"/>
      <c r="K158" s="336"/>
      <c r="L158" s="336"/>
      <c r="M158" s="523"/>
      <c r="N158" s="523"/>
      <c r="O158" s="523"/>
      <c r="P158" s="523"/>
      <c r="Q158" s="523"/>
      <c r="R158" s="523"/>
      <c r="S158" s="523"/>
      <c r="T158" s="523"/>
      <c r="U158" s="523"/>
      <c r="V158" s="523"/>
      <c r="W158" s="523"/>
      <c r="X158" s="523"/>
      <c r="Y158" s="523"/>
      <c r="Z158" s="523"/>
    </row>
    <row r="159" spans="1:26" ht="33">
      <c r="A159" s="524">
        <f t="shared" si="0"/>
        <v>158</v>
      </c>
      <c r="B159" s="531" t="s">
        <v>12</v>
      </c>
      <c r="C159" s="429" t="s">
        <v>9476</v>
      </c>
      <c r="D159" s="429" t="s">
        <v>6726</v>
      </c>
      <c r="E159" s="429" t="s">
        <v>6727</v>
      </c>
      <c r="F159" s="489" t="s">
        <v>889</v>
      </c>
      <c r="G159" s="523"/>
      <c r="H159" s="335"/>
      <c r="I159" s="336"/>
      <c r="J159" s="336"/>
      <c r="K159" s="336"/>
      <c r="L159" s="336"/>
      <c r="M159" s="523"/>
      <c r="N159" s="523"/>
      <c r="O159" s="523"/>
      <c r="P159" s="523"/>
      <c r="Q159" s="523"/>
      <c r="R159" s="523"/>
      <c r="S159" s="523"/>
      <c r="T159" s="523"/>
      <c r="U159" s="523"/>
      <c r="V159" s="523"/>
      <c r="W159" s="523"/>
      <c r="X159" s="523"/>
      <c r="Y159" s="523"/>
      <c r="Z159" s="523"/>
    </row>
    <row r="160" spans="1:26" ht="33">
      <c r="A160" s="524">
        <f t="shared" si="0"/>
        <v>159</v>
      </c>
      <c r="B160" s="531" t="s">
        <v>12</v>
      </c>
      <c r="C160" s="429" t="s">
        <v>6746</v>
      </c>
      <c r="D160" s="429" t="s">
        <v>4188</v>
      </c>
      <c r="E160" s="429" t="s">
        <v>6747</v>
      </c>
      <c r="F160" s="489" t="s">
        <v>889</v>
      </c>
      <c r="G160" s="523"/>
      <c r="H160" s="335"/>
      <c r="I160" s="336"/>
      <c r="J160" s="336"/>
      <c r="K160" s="336"/>
      <c r="L160" s="336"/>
      <c r="M160" s="523"/>
      <c r="N160" s="523"/>
      <c r="O160" s="523"/>
      <c r="P160" s="523"/>
      <c r="Q160" s="523"/>
      <c r="R160" s="523"/>
      <c r="S160" s="523"/>
      <c r="T160" s="523"/>
      <c r="U160" s="523"/>
      <c r="V160" s="523"/>
      <c r="W160" s="523"/>
      <c r="X160" s="523"/>
      <c r="Y160" s="523"/>
      <c r="Z160" s="523"/>
    </row>
    <row r="161" spans="1:26" ht="33">
      <c r="A161" s="524">
        <f t="shared" si="0"/>
        <v>160</v>
      </c>
      <c r="B161" s="531" t="s">
        <v>12</v>
      </c>
      <c r="C161" s="429" t="s">
        <v>6746</v>
      </c>
      <c r="D161" s="429" t="s">
        <v>926</v>
      </c>
      <c r="E161" s="429" t="s">
        <v>6749</v>
      </c>
      <c r="F161" s="489" t="s">
        <v>889</v>
      </c>
      <c r="G161" s="523"/>
      <c r="H161" s="335"/>
      <c r="I161" s="336"/>
      <c r="J161" s="336"/>
      <c r="K161" s="336"/>
      <c r="L161" s="336"/>
      <c r="M161" s="523"/>
      <c r="N161" s="523"/>
      <c r="O161" s="523"/>
      <c r="P161" s="523"/>
      <c r="Q161" s="523"/>
      <c r="R161" s="523"/>
      <c r="S161" s="523"/>
      <c r="T161" s="523"/>
      <c r="U161" s="523"/>
      <c r="V161" s="523"/>
      <c r="W161" s="523"/>
      <c r="X161" s="523"/>
      <c r="Y161" s="523"/>
      <c r="Z161" s="523"/>
    </row>
    <row r="162" spans="1:26" ht="49.5">
      <c r="A162" s="524">
        <f t="shared" si="0"/>
        <v>161</v>
      </c>
      <c r="B162" s="531" t="s">
        <v>12</v>
      </c>
      <c r="C162" s="429" t="s">
        <v>6746</v>
      </c>
      <c r="D162" s="429" t="s">
        <v>6751</v>
      </c>
      <c r="E162" s="429" t="s">
        <v>6752</v>
      </c>
      <c r="F162" s="489" t="s">
        <v>889</v>
      </c>
      <c r="G162" s="523"/>
      <c r="H162" s="335"/>
      <c r="I162" s="336"/>
      <c r="J162" s="336"/>
      <c r="K162" s="336"/>
      <c r="L162" s="336"/>
      <c r="M162" s="523"/>
      <c r="N162" s="523"/>
      <c r="O162" s="523"/>
      <c r="P162" s="523"/>
      <c r="Q162" s="523"/>
      <c r="R162" s="523"/>
      <c r="S162" s="523"/>
      <c r="T162" s="523"/>
      <c r="U162" s="523"/>
      <c r="V162" s="523"/>
      <c r="W162" s="523"/>
      <c r="X162" s="523"/>
      <c r="Y162" s="523"/>
      <c r="Z162" s="523"/>
    </row>
    <row r="163" spans="1:26" ht="49.5">
      <c r="A163" s="524">
        <f t="shared" si="0"/>
        <v>162</v>
      </c>
      <c r="B163" s="531" t="s">
        <v>12</v>
      </c>
      <c r="C163" s="429" t="s">
        <v>6746</v>
      </c>
      <c r="D163" s="429" t="s">
        <v>6754</v>
      </c>
      <c r="E163" s="429" t="s">
        <v>6755</v>
      </c>
      <c r="F163" s="489" t="s">
        <v>889</v>
      </c>
      <c r="G163" s="523"/>
      <c r="H163" s="335"/>
      <c r="I163" s="336"/>
      <c r="J163" s="336"/>
      <c r="K163" s="336"/>
      <c r="L163" s="336"/>
      <c r="M163" s="523"/>
      <c r="N163" s="523"/>
      <c r="O163" s="523"/>
      <c r="P163" s="523"/>
      <c r="Q163" s="523"/>
      <c r="R163" s="523"/>
      <c r="S163" s="523"/>
      <c r="T163" s="523"/>
      <c r="U163" s="523"/>
      <c r="V163" s="523"/>
      <c r="W163" s="523"/>
      <c r="X163" s="523"/>
      <c r="Y163" s="523"/>
      <c r="Z163" s="523"/>
    </row>
    <row r="164" spans="1:26" ht="49.5">
      <c r="A164" s="524">
        <f t="shared" si="0"/>
        <v>163</v>
      </c>
      <c r="B164" s="531" t="s">
        <v>12</v>
      </c>
      <c r="C164" s="429" t="s">
        <v>586</v>
      </c>
      <c r="D164" s="429" t="s">
        <v>6754</v>
      </c>
      <c r="E164" s="429" t="s">
        <v>6761</v>
      </c>
      <c r="F164" s="489" t="s">
        <v>889</v>
      </c>
      <c r="G164" s="523"/>
      <c r="H164" s="335"/>
      <c r="I164" s="336"/>
      <c r="J164" s="336"/>
      <c r="K164" s="336"/>
      <c r="L164" s="336"/>
      <c r="M164" s="523"/>
      <c r="N164" s="523"/>
      <c r="O164" s="523"/>
      <c r="P164" s="523"/>
      <c r="Q164" s="523"/>
      <c r="R164" s="523"/>
      <c r="S164" s="523"/>
      <c r="T164" s="523"/>
      <c r="U164" s="523"/>
      <c r="V164" s="523"/>
      <c r="W164" s="523"/>
      <c r="X164" s="523"/>
      <c r="Y164" s="523"/>
      <c r="Z164" s="523"/>
    </row>
    <row r="165" spans="1:26" ht="49.5">
      <c r="A165" s="524">
        <f t="shared" si="0"/>
        <v>164</v>
      </c>
      <c r="B165" s="531" t="s">
        <v>12</v>
      </c>
      <c r="C165" s="429" t="s">
        <v>586</v>
      </c>
      <c r="D165" s="429" t="s">
        <v>4188</v>
      </c>
      <c r="E165" s="429" t="s">
        <v>6785</v>
      </c>
      <c r="F165" s="489" t="s">
        <v>889</v>
      </c>
      <c r="G165" s="523"/>
      <c r="H165" s="335"/>
      <c r="I165" s="336"/>
      <c r="J165" s="336"/>
      <c r="K165" s="336"/>
      <c r="L165" s="336"/>
      <c r="M165" s="523"/>
      <c r="N165" s="523"/>
      <c r="O165" s="523"/>
      <c r="P165" s="523"/>
      <c r="Q165" s="523"/>
      <c r="R165" s="523"/>
      <c r="S165" s="523"/>
      <c r="T165" s="523"/>
      <c r="U165" s="523"/>
      <c r="V165" s="523"/>
      <c r="W165" s="523"/>
      <c r="X165" s="523"/>
      <c r="Y165" s="523"/>
      <c r="Z165" s="523"/>
    </row>
    <row r="166" spans="1:26" ht="33">
      <c r="A166" s="524">
        <f t="shared" si="0"/>
        <v>165</v>
      </c>
      <c r="B166" s="531" t="s">
        <v>12</v>
      </c>
      <c r="C166" s="429" t="s">
        <v>586</v>
      </c>
      <c r="D166" s="429" t="s">
        <v>6787</v>
      </c>
      <c r="E166" s="429"/>
      <c r="F166" s="489" t="s">
        <v>889</v>
      </c>
      <c r="G166" s="523"/>
      <c r="H166" s="335"/>
      <c r="I166" s="336"/>
      <c r="J166" s="336"/>
      <c r="K166" s="336"/>
      <c r="L166" s="336"/>
      <c r="M166" s="523"/>
      <c r="N166" s="523"/>
      <c r="O166" s="523"/>
      <c r="P166" s="523"/>
      <c r="Q166" s="523"/>
      <c r="R166" s="523"/>
      <c r="S166" s="523"/>
      <c r="T166" s="523"/>
      <c r="U166" s="523"/>
      <c r="V166" s="523"/>
      <c r="W166" s="523"/>
      <c r="X166" s="523"/>
      <c r="Y166" s="523"/>
      <c r="Z166" s="523"/>
    </row>
    <row r="167" spans="1:26" ht="16.5">
      <c r="A167" s="524">
        <f t="shared" si="0"/>
        <v>166</v>
      </c>
      <c r="B167" s="531" t="s">
        <v>12</v>
      </c>
      <c r="C167" s="429" t="s">
        <v>3778</v>
      </c>
      <c r="D167" s="489" t="s">
        <v>926</v>
      </c>
      <c r="E167" s="489" t="s">
        <v>6836</v>
      </c>
      <c r="F167" s="489" t="s">
        <v>889</v>
      </c>
      <c r="G167" s="523"/>
      <c r="H167" s="335"/>
      <c r="I167" s="336"/>
      <c r="J167" s="336"/>
      <c r="K167" s="336"/>
      <c r="L167" s="336"/>
      <c r="M167" s="523"/>
      <c r="N167" s="523"/>
      <c r="O167" s="523"/>
      <c r="P167" s="523"/>
      <c r="Q167" s="523"/>
      <c r="R167" s="523"/>
      <c r="S167" s="523"/>
      <c r="T167" s="523"/>
      <c r="U167" s="523"/>
      <c r="V167" s="523"/>
      <c r="W167" s="523"/>
      <c r="X167" s="523"/>
      <c r="Y167" s="523"/>
      <c r="Z167" s="523"/>
    </row>
    <row r="168" spans="1:26" ht="33">
      <c r="A168" s="524">
        <f t="shared" si="0"/>
        <v>167</v>
      </c>
      <c r="B168" s="531" t="s">
        <v>12</v>
      </c>
      <c r="C168" s="429" t="s">
        <v>3778</v>
      </c>
      <c r="D168" s="433" t="s">
        <v>6839</v>
      </c>
      <c r="E168" s="489" t="s">
        <v>6840</v>
      </c>
      <c r="F168" s="489" t="s">
        <v>889</v>
      </c>
      <c r="G168" s="523"/>
      <c r="H168" s="335"/>
      <c r="I168" s="336"/>
      <c r="J168" s="336"/>
      <c r="K168" s="336"/>
      <c r="L168" s="336"/>
      <c r="M168" s="523"/>
      <c r="N168" s="523"/>
      <c r="O168" s="523"/>
      <c r="P168" s="523"/>
      <c r="Q168" s="523"/>
      <c r="R168" s="523"/>
      <c r="S168" s="523"/>
      <c r="T168" s="523"/>
      <c r="U168" s="523"/>
      <c r="V168" s="523"/>
      <c r="W168" s="523"/>
      <c r="X168" s="523"/>
      <c r="Y168" s="523"/>
      <c r="Z168" s="523"/>
    </row>
    <row r="169" spans="1:26" ht="33">
      <c r="A169" s="524">
        <f t="shared" si="0"/>
        <v>168</v>
      </c>
      <c r="B169" s="531" t="s">
        <v>12</v>
      </c>
      <c r="C169" s="429" t="s">
        <v>3778</v>
      </c>
      <c r="D169" s="489" t="s">
        <v>6843</v>
      </c>
      <c r="E169" s="489" t="s">
        <v>6844</v>
      </c>
      <c r="F169" s="489" t="s">
        <v>9327</v>
      </c>
      <c r="G169" s="523"/>
      <c r="H169" s="335"/>
      <c r="I169" s="336"/>
      <c r="J169" s="336"/>
      <c r="K169" s="336"/>
      <c r="L169" s="336"/>
      <c r="M169" s="523"/>
      <c r="N169" s="523"/>
      <c r="O169" s="523"/>
      <c r="P169" s="523"/>
      <c r="Q169" s="523"/>
      <c r="R169" s="523"/>
      <c r="S169" s="523"/>
      <c r="T169" s="523"/>
      <c r="U169" s="523"/>
      <c r="V169" s="523"/>
      <c r="W169" s="523"/>
      <c r="X169" s="523"/>
      <c r="Y169" s="523"/>
      <c r="Z169" s="523"/>
    </row>
    <row r="170" spans="1:26" ht="33">
      <c r="A170" s="524">
        <f t="shared" si="0"/>
        <v>169</v>
      </c>
      <c r="B170" s="531" t="s">
        <v>12</v>
      </c>
      <c r="C170" s="429" t="s">
        <v>3778</v>
      </c>
      <c r="D170" s="433" t="s">
        <v>926</v>
      </c>
      <c r="E170" s="433" t="s">
        <v>6851</v>
      </c>
      <c r="F170" s="489" t="s">
        <v>9327</v>
      </c>
      <c r="G170" s="523"/>
      <c r="H170" s="335"/>
      <c r="I170" s="336"/>
      <c r="J170" s="336"/>
      <c r="K170" s="336"/>
      <c r="L170" s="336"/>
      <c r="M170" s="523"/>
      <c r="N170" s="523"/>
      <c r="O170" s="523"/>
      <c r="P170" s="523"/>
      <c r="Q170" s="523"/>
      <c r="R170" s="523"/>
      <c r="S170" s="523"/>
      <c r="T170" s="523"/>
      <c r="U170" s="523"/>
      <c r="V170" s="523"/>
      <c r="W170" s="523"/>
      <c r="X170" s="523"/>
      <c r="Y170" s="523"/>
      <c r="Z170" s="523"/>
    </row>
    <row r="171" spans="1:26" ht="33">
      <c r="A171" s="524">
        <f t="shared" si="0"/>
        <v>170</v>
      </c>
      <c r="B171" s="531" t="s">
        <v>12</v>
      </c>
      <c r="C171" s="433" t="s">
        <v>3778</v>
      </c>
      <c r="D171" s="433" t="s">
        <v>926</v>
      </c>
      <c r="E171" s="433" t="s">
        <v>6895</v>
      </c>
      <c r="F171" s="489" t="s">
        <v>9327</v>
      </c>
      <c r="G171" s="523"/>
      <c r="H171" s="335"/>
      <c r="I171" s="336"/>
      <c r="J171" s="336"/>
      <c r="K171" s="336"/>
      <c r="L171" s="336"/>
      <c r="M171" s="523"/>
      <c r="N171" s="523"/>
      <c r="O171" s="523"/>
      <c r="P171" s="523"/>
      <c r="Q171" s="523"/>
      <c r="R171" s="523"/>
      <c r="S171" s="523"/>
      <c r="T171" s="523"/>
      <c r="U171" s="523"/>
      <c r="V171" s="523"/>
      <c r="W171" s="523"/>
      <c r="X171" s="523"/>
      <c r="Y171" s="523"/>
      <c r="Z171" s="523"/>
    </row>
    <row r="172" spans="1:26" ht="33">
      <c r="A172" s="524">
        <f t="shared" si="0"/>
        <v>171</v>
      </c>
      <c r="B172" s="531" t="s">
        <v>13</v>
      </c>
      <c r="C172" s="429" t="s">
        <v>9477</v>
      </c>
      <c r="D172" s="429" t="s">
        <v>8598</v>
      </c>
      <c r="E172" s="429" t="s">
        <v>8599</v>
      </c>
      <c r="F172" s="489" t="s">
        <v>9327</v>
      </c>
      <c r="G172" s="523"/>
      <c r="H172" s="335"/>
      <c r="I172" s="336"/>
      <c r="J172" s="336"/>
      <c r="K172" s="336"/>
      <c r="L172" s="336"/>
      <c r="M172" s="523"/>
      <c r="N172" s="523"/>
      <c r="O172" s="523"/>
      <c r="P172" s="523"/>
      <c r="Q172" s="523"/>
      <c r="R172" s="523"/>
      <c r="S172" s="523"/>
      <c r="T172" s="523"/>
      <c r="U172" s="523"/>
      <c r="V172" s="523"/>
      <c r="W172" s="523"/>
      <c r="X172" s="523"/>
      <c r="Y172" s="523"/>
      <c r="Z172" s="523"/>
    </row>
    <row r="173" spans="1:26" ht="16.5">
      <c r="A173" s="524">
        <f t="shared" si="0"/>
        <v>172</v>
      </c>
      <c r="B173" s="531" t="s">
        <v>13</v>
      </c>
      <c r="C173" s="429" t="s">
        <v>9478</v>
      </c>
      <c r="D173" s="429" t="s">
        <v>8643</v>
      </c>
      <c r="E173" s="429" t="s">
        <v>8644</v>
      </c>
      <c r="F173" s="489" t="s">
        <v>9327</v>
      </c>
      <c r="G173" s="523"/>
      <c r="H173" s="335"/>
      <c r="I173" s="336"/>
      <c r="J173" s="336"/>
      <c r="K173" s="336"/>
      <c r="L173" s="336"/>
      <c r="M173" s="523"/>
      <c r="N173" s="523"/>
      <c r="O173" s="523"/>
      <c r="P173" s="523"/>
      <c r="Q173" s="523"/>
      <c r="R173" s="523"/>
      <c r="S173" s="523"/>
      <c r="T173" s="523"/>
      <c r="U173" s="523"/>
      <c r="V173" s="523"/>
      <c r="W173" s="523"/>
      <c r="X173" s="523"/>
      <c r="Y173" s="523"/>
      <c r="Z173" s="523"/>
    </row>
    <row r="174" spans="1:26" ht="16.5">
      <c r="A174" s="524">
        <f t="shared" si="0"/>
        <v>173</v>
      </c>
      <c r="B174" s="531" t="s">
        <v>13</v>
      </c>
      <c r="C174" s="429" t="s">
        <v>9479</v>
      </c>
      <c r="D174" s="429" t="s">
        <v>8643</v>
      </c>
      <c r="E174" s="429" t="s">
        <v>8648</v>
      </c>
      <c r="F174" s="489" t="s">
        <v>9327</v>
      </c>
      <c r="G174" s="523"/>
      <c r="H174" s="335"/>
      <c r="I174" s="336"/>
      <c r="J174" s="336"/>
      <c r="K174" s="336"/>
      <c r="L174" s="336"/>
      <c r="M174" s="523"/>
      <c r="N174" s="523"/>
      <c r="O174" s="523"/>
      <c r="P174" s="523"/>
      <c r="Q174" s="523"/>
      <c r="R174" s="523"/>
      <c r="S174" s="523"/>
      <c r="T174" s="523"/>
      <c r="U174" s="523"/>
      <c r="V174" s="523"/>
      <c r="W174" s="523"/>
      <c r="X174" s="523"/>
      <c r="Y174" s="523"/>
      <c r="Z174" s="523"/>
    </row>
    <row r="175" spans="1:26" ht="16.5">
      <c r="A175" s="524">
        <f t="shared" si="0"/>
        <v>174</v>
      </c>
      <c r="B175" s="531" t="s">
        <v>13</v>
      </c>
      <c r="C175" s="429" t="s">
        <v>9480</v>
      </c>
      <c r="D175" s="429" t="s">
        <v>8650</v>
      </c>
      <c r="E175" s="429" t="s">
        <v>8651</v>
      </c>
      <c r="F175" s="489" t="s">
        <v>9327</v>
      </c>
      <c r="G175" s="523"/>
      <c r="H175" s="335"/>
      <c r="I175" s="336"/>
      <c r="J175" s="336"/>
      <c r="K175" s="336"/>
      <c r="L175" s="336"/>
      <c r="M175" s="523"/>
      <c r="N175" s="523"/>
      <c r="O175" s="523"/>
      <c r="P175" s="523"/>
      <c r="Q175" s="523"/>
      <c r="R175" s="523"/>
      <c r="S175" s="523"/>
      <c r="T175" s="523"/>
      <c r="U175" s="523"/>
      <c r="V175" s="523"/>
      <c r="W175" s="523"/>
      <c r="X175" s="523"/>
      <c r="Y175" s="523"/>
      <c r="Z175" s="523"/>
    </row>
    <row r="176" spans="1:26" ht="33">
      <c r="A176" s="524">
        <f t="shared" si="0"/>
        <v>175</v>
      </c>
      <c r="B176" s="531" t="s">
        <v>13</v>
      </c>
      <c r="C176" s="429" t="s">
        <v>9481</v>
      </c>
      <c r="D176" s="429" t="s">
        <v>8655</v>
      </c>
      <c r="E176" s="429" t="s">
        <v>8656</v>
      </c>
      <c r="F176" s="489" t="s">
        <v>9327</v>
      </c>
      <c r="G176" s="523"/>
      <c r="H176" s="335"/>
      <c r="I176" s="336"/>
      <c r="J176" s="336"/>
      <c r="K176" s="336"/>
      <c r="L176" s="336"/>
      <c r="M176" s="523"/>
      <c r="N176" s="523"/>
      <c r="O176" s="523"/>
      <c r="P176" s="523"/>
      <c r="Q176" s="523"/>
      <c r="R176" s="523"/>
      <c r="S176" s="523"/>
      <c r="T176" s="523"/>
      <c r="U176" s="523"/>
      <c r="V176" s="523"/>
      <c r="W176" s="523"/>
      <c r="X176" s="523"/>
      <c r="Y176" s="523"/>
      <c r="Z176" s="523"/>
    </row>
    <row r="177" spans="1:26" ht="33">
      <c r="A177" s="524">
        <f t="shared" si="0"/>
        <v>176</v>
      </c>
      <c r="B177" s="531" t="s">
        <v>13</v>
      </c>
      <c r="C177" s="429" t="s">
        <v>8657</v>
      </c>
      <c r="D177" s="429" t="s">
        <v>9482</v>
      </c>
      <c r="E177" s="429" t="s">
        <v>8659</v>
      </c>
      <c r="F177" s="489" t="s">
        <v>9327</v>
      </c>
      <c r="G177" s="523"/>
      <c r="H177" s="335"/>
      <c r="I177" s="336"/>
      <c r="J177" s="336"/>
      <c r="K177" s="336"/>
      <c r="L177" s="336"/>
      <c r="M177" s="523"/>
      <c r="N177" s="523"/>
      <c r="O177" s="523"/>
      <c r="P177" s="523"/>
      <c r="Q177" s="523"/>
      <c r="R177" s="523"/>
      <c r="S177" s="523"/>
      <c r="T177" s="523"/>
      <c r="U177" s="523"/>
      <c r="V177" s="523"/>
      <c r="W177" s="523"/>
      <c r="X177" s="523"/>
      <c r="Y177" s="523"/>
      <c r="Z177" s="523"/>
    </row>
    <row r="178" spans="1:26" ht="66">
      <c r="A178" s="524">
        <f t="shared" si="0"/>
        <v>177</v>
      </c>
      <c r="B178" s="531" t="s">
        <v>13</v>
      </c>
      <c r="C178" s="429" t="s">
        <v>8695</v>
      </c>
      <c r="D178" s="429" t="s">
        <v>8696</v>
      </c>
      <c r="E178" s="429" t="s">
        <v>8697</v>
      </c>
      <c r="F178" s="489" t="s">
        <v>9325</v>
      </c>
      <c r="G178" s="523"/>
      <c r="H178" s="335"/>
      <c r="I178" s="336"/>
      <c r="J178" s="336"/>
      <c r="K178" s="336"/>
      <c r="L178" s="336"/>
      <c r="M178" s="523"/>
      <c r="N178" s="523"/>
      <c r="O178" s="523"/>
      <c r="P178" s="523"/>
      <c r="Q178" s="523"/>
      <c r="R178" s="523"/>
      <c r="S178" s="523"/>
      <c r="T178" s="523"/>
      <c r="U178" s="523"/>
      <c r="V178" s="523"/>
      <c r="W178" s="523"/>
      <c r="X178" s="523"/>
      <c r="Y178" s="523"/>
      <c r="Z178" s="523"/>
    </row>
    <row r="179" spans="1:26" ht="33">
      <c r="A179" s="524">
        <f t="shared" si="0"/>
        <v>178</v>
      </c>
      <c r="B179" s="531" t="s">
        <v>13</v>
      </c>
      <c r="C179" s="429" t="s">
        <v>8714</v>
      </c>
      <c r="D179" s="429" t="s">
        <v>8715</v>
      </c>
      <c r="E179" s="429" t="s">
        <v>8716</v>
      </c>
      <c r="F179" s="489" t="s">
        <v>9325</v>
      </c>
      <c r="G179" s="523"/>
      <c r="H179" s="335"/>
      <c r="I179" s="336"/>
      <c r="J179" s="336"/>
      <c r="K179" s="336"/>
      <c r="L179" s="336"/>
      <c r="M179" s="523"/>
      <c r="N179" s="523"/>
      <c r="O179" s="523"/>
      <c r="P179" s="523"/>
      <c r="Q179" s="523"/>
      <c r="R179" s="523"/>
      <c r="S179" s="523"/>
      <c r="T179" s="523"/>
      <c r="U179" s="523"/>
      <c r="V179" s="523"/>
      <c r="W179" s="523"/>
      <c r="X179" s="523"/>
      <c r="Y179" s="523"/>
      <c r="Z179" s="523"/>
    </row>
    <row r="180" spans="1:26" ht="33">
      <c r="A180" s="524">
        <f t="shared" si="0"/>
        <v>179</v>
      </c>
      <c r="B180" s="524" t="s">
        <v>14</v>
      </c>
      <c r="C180" s="489" t="s">
        <v>9483</v>
      </c>
      <c r="D180" s="489" t="s">
        <v>9484</v>
      </c>
      <c r="E180" s="489" t="s">
        <v>9485</v>
      </c>
      <c r="F180" s="489" t="s">
        <v>9325</v>
      </c>
      <c r="G180" s="523"/>
      <c r="H180" s="335"/>
      <c r="I180" s="336"/>
      <c r="J180" s="336"/>
      <c r="K180" s="336"/>
      <c r="L180" s="336"/>
      <c r="M180" s="523"/>
      <c r="N180" s="523"/>
      <c r="O180" s="523"/>
      <c r="P180" s="523"/>
      <c r="Q180" s="523"/>
      <c r="R180" s="523"/>
      <c r="S180" s="523"/>
      <c r="T180" s="523"/>
      <c r="U180" s="523"/>
      <c r="V180" s="523"/>
      <c r="W180" s="523"/>
      <c r="X180" s="523"/>
      <c r="Y180" s="523"/>
      <c r="Z180" s="523"/>
    </row>
    <row r="181" spans="1:26" ht="16.5">
      <c r="A181" s="524">
        <f t="shared" si="0"/>
        <v>180</v>
      </c>
      <c r="B181" s="524" t="s">
        <v>14</v>
      </c>
      <c r="C181" s="489" t="s">
        <v>8928</v>
      </c>
      <c r="D181" s="489" t="s">
        <v>9487</v>
      </c>
      <c r="E181" s="489" t="s">
        <v>8769</v>
      </c>
      <c r="F181" s="489" t="s">
        <v>9325</v>
      </c>
      <c r="G181" s="523"/>
      <c r="H181" s="335"/>
      <c r="I181" s="336"/>
      <c r="J181" s="336"/>
      <c r="K181" s="336"/>
      <c r="L181" s="336"/>
      <c r="M181" s="523"/>
      <c r="N181" s="523"/>
      <c r="O181" s="523"/>
      <c r="P181" s="523"/>
      <c r="Q181" s="523"/>
      <c r="R181" s="523"/>
      <c r="S181" s="523"/>
      <c r="T181" s="523"/>
      <c r="U181" s="523"/>
      <c r="V181" s="523"/>
      <c r="W181" s="523"/>
      <c r="X181" s="523"/>
      <c r="Y181" s="523"/>
      <c r="Z181" s="523"/>
    </row>
    <row r="182" spans="1:26" ht="33">
      <c r="A182" s="524">
        <f t="shared" si="0"/>
        <v>181</v>
      </c>
      <c r="B182" s="524" t="s">
        <v>14</v>
      </c>
      <c r="C182" s="489" t="s">
        <v>586</v>
      </c>
      <c r="D182" s="489" t="s">
        <v>8771</v>
      </c>
      <c r="E182" s="489" t="s">
        <v>8760</v>
      </c>
      <c r="F182" s="489" t="s">
        <v>9327</v>
      </c>
      <c r="G182" s="523"/>
      <c r="H182" s="335"/>
      <c r="I182" s="336"/>
      <c r="J182" s="336"/>
      <c r="K182" s="336"/>
      <c r="L182" s="336"/>
      <c r="M182" s="523"/>
      <c r="N182" s="523"/>
      <c r="O182" s="523"/>
      <c r="P182" s="523"/>
      <c r="Q182" s="523"/>
      <c r="R182" s="523"/>
      <c r="S182" s="523"/>
      <c r="T182" s="523"/>
      <c r="U182" s="523"/>
      <c r="V182" s="523"/>
      <c r="W182" s="523"/>
      <c r="X182" s="523"/>
      <c r="Y182" s="523"/>
      <c r="Z182" s="523"/>
    </row>
    <row r="183" spans="1:26" ht="82.5">
      <c r="A183" s="524">
        <f t="shared" si="0"/>
        <v>182</v>
      </c>
      <c r="B183" s="524" t="s">
        <v>14</v>
      </c>
      <c r="C183" s="489" t="s">
        <v>8767</v>
      </c>
      <c r="D183" s="489" t="s">
        <v>8777</v>
      </c>
      <c r="E183" s="489" t="s">
        <v>8760</v>
      </c>
      <c r="F183" s="489" t="s">
        <v>9325</v>
      </c>
      <c r="G183" s="523"/>
      <c r="H183" s="335"/>
      <c r="I183" s="336"/>
      <c r="J183" s="336"/>
      <c r="K183" s="336"/>
      <c r="L183" s="336"/>
      <c r="M183" s="523"/>
      <c r="N183" s="523"/>
      <c r="O183" s="523"/>
      <c r="P183" s="523"/>
      <c r="Q183" s="523"/>
      <c r="R183" s="523"/>
      <c r="S183" s="523"/>
      <c r="T183" s="523"/>
      <c r="U183" s="523"/>
      <c r="V183" s="523"/>
      <c r="W183" s="523"/>
      <c r="X183" s="523"/>
      <c r="Y183" s="523"/>
      <c r="Z183" s="523"/>
    </row>
    <row r="184" spans="1:26" ht="33">
      <c r="A184" s="524">
        <f t="shared" si="0"/>
        <v>183</v>
      </c>
      <c r="B184" s="524" t="s">
        <v>14</v>
      </c>
      <c r="C184" s="489" t="s">
        <v>8803</v>
      </c>
      <c r="D184" s="489" t="s">
        <v>8804</v>
      </c>
      <c r="E184" s="489" t="s">
        <v>8769</v>
      </c>
      <c r="F184" s="489" t="s">
        <v>9327</v>
      </c>
      <c r="G184" s="523"/>
      <c r="H184" s="335"/>
      <c r="I184" s="336"/>
      <c r="J184" s="336"/>
      <c r="K184" s="336"/>
      <c r="L184" s="336"/>
      <c r="M184" s="523"/>
      <c r="N184" s="523"/>
      <c r="O184" s="523"/>
      <c r="P184" s="523"/>
      <c r="Q184" s="523"/>
      <c r="R184" s="523"/>
      <c r="S184" s="523"/>
      <c r="T184" s="523"/>
      <c r="U184" s="523"/>
      <c r="V184" s="523"/>
      <c r="W184" s="523"/>
      <c r="X184" s="523"/>
      <c r="Y184" s="523"/>
      <c r="Z184" s="523"/>
    </row>
    <row r="185" spans="1:26" ht="16.5">
      <c r="A185" s="524">
        <f t="shared" si="0"/>
        <v>184</v>
      </c>
      <c r="B185" s="524" t="s">
        <v>14</v>
      </c>
      <c r="C185" s="489" t="s">
        <v>8767</v>
      </c>
      <c r="D185" s="489" t="s">
        <v>8825</v>
      </c>
      <c r="E185" s="489" t="s">
        <v>8775</v>
      </c>
      <c r="F185" s="489" t="s">
        <v>9327</v>
      </c>
      <c r="G185" s="523"/>
      <c r="H185" s="335"/>
      <c r="I185" s="336"/>
      <c r="J185" s="336"/>
      <c r="K185" s="336"/>
      <c r="L185" s="336"/>
      <c r="M185" s="523"/>
      <c r="N185" s="523"/>
      <c r="O185" s="523"/>
      <c r="P185" s="523"/>
      <c r="Q185" s="523"/>
      <c r="R185" s="523"/>
      <c r="S185" s="523"/>
      <c r="T185" s="523"/>
      <c r="U185" s="523"/>
      <c r="V185" s="523"/>
      <c r="W185" s="523"/>
      <c r="X185" s="523"/>
      <c r="Y185" s="523"/>
      <c r="Z185" s="523"/>
    </row>
    <row r="186" spans="1:26" ht="33">
      <c r="A186" s="524">
        <f t="shared" si="0"/>
        <v>185</v>
      </c>
      <c r="B186" s="524" t="s">
        <v>14</v>
      </c>
      <c r="C186" s="489" t="s">
        <v>586</v>
      </c>
      <c r="D186" s="489" t="s">
        <v>9489</v>
      </c>
      <c r="E186" s="489" t="s">
        <v>9490</v>
      </c>
      <c r="F186" s="489" t="s">
        <v>9327</v>
      </c>
      <c r="G186" s="523"/>
      <c r="H186" s="335"/>
      <c r="I186" s="336"/>
      <c r="J186" s="336"/>
      <c r="K186" s="336"/>
      <c r="L186" s="336"/>
      <c r="M186" s="523"/>
      <c r="N186" s="523"/>
      <c r="O186" s="523"/>
      <c r="P186" s="523"/>
      <c r="Q186" s="523"/>
      <c r="R186" s="523"/>
      <c r="S186" s="523"/>
      <c r="T186" s="523"/>
      <c r="U186" s="523"/>
      <c r="V186" s="523"/>
      <c r="W186" s="523"/>
      <c r="X186" s="523"/>
      <c r="Y186" s="523"/>
      <c r="Z186" s="523"/>
    </row>
    <row r="187" spans="1:26" ht="33">
      <c r="A187" s="524">
        <f t="shared" si="0"/>
        <v>186</v>
      </c>
      <c r="B187" s="524" t="s">
        <v>14</v>
      </c>
      <c r="C187" s="489" t="s">
        <v>586</v>
      </c>
      <c r="D187" s="489" t="s">
        <v>9491</v>
      </c>
      <c r="E187" s="489" t="s">
        <v>9490</v>
      </c>
      <c r="F187" s="489" t="s">
        <v>9327</v>
      </c>
      <c r="G187" s="523"/>
      <c r="H187" s="335"/>
      <c r="I187" s="336"/>
      <c r="J187" s="336"/>
      <c r="K187" s="336"/>
      <c r="L187" s="336"/>
      <c r="M187" s="523"/>
      <c r="N187" s="523"/>
      <c r="O187" s="523"/>
      <c r="P187" s="523"/>
      <c r="Q187" s="523"/>
      <c r="R187" s="523"/>
      <c r="S187" s="523"/>
      <c r="T187" s="523"/>
      <c r="U187" s="523"/>
      <c r="V187" s="523"/>
      <c r="W187" s="523"/>
      <c r="X187" s="523"/>
      <c r="Y187" s="523"/>
      <c r="Z187" s="523"/>
    </row>
    <row r="188" spans="1:26" ht="16.5">
      <c r="A188" s="524">
        <f t="shared" si="0"/>
        <v>187</v>
      </c>
      <c r="B188" s="524" t="s">
        <v>14</v>
      </c>
      <c r="C188" s="489" t="s">
        <v>8767</v>
      </c>
      <c r="D188" s="489" t="s">
        <v>8827</v>
      </c>
      <c r="E188" s="489" t="s">
        <v>8822</v>
      </c>
      <c r="F188" s="489" t="s">
        <v>9325</v>
      </c>
      <c r="G188" s="523"/>
      <c r="H188" s="335"/>
      <c r="I188" s="336"/>
      <c r="J188" s="336"/>
      <c r="K188" s="336"/>
      <c r="L188" s="336"/>
      <c r="M188" s="523"/>
      <c r="N188" s="523"/>
      <c r="O188" s="523"/>
      <c r="P188" s="523"/>
      <c r="Q188" s="523"/>
      <c r="R188" s="523"/>
      <c r="S188" s="523"/>
      <c r="T188" s="523"/>
      <c r="U188" s="523"/>
      <c r="V188" s="523"/>
      <c r="W188" s="523"/>
      <c r="X188" s="523"/>
      <c r="Y188" s="523"/>
      <c r="Z188" s="523"/>
    </row>
    <row r="189" spans="1:26" ht="33">
      <c r="A189" s="524">
        <f t="shared" si="0"/>
        <v>188</v>
      </c>
      <c r="B189" s="524" t="s">
        <v>14</v>
      </c>
      <c r="C189" s="489" t="s">
        <v>8767</v>
      </c>
      <c r="D189" s="489" t="s">
        <v>8828</v>
      </c>
      <c r="E189" s="489" t="s">
        <v>8846</v>
      </c>
      <c r="F189" s="489" t="s">
        <v>9325</v>
      </c>
      <c r="G189" s="523"/>
      <c r="H189" s="335"/>
      <c r="I189" s="336"/>
      <c r="J189" s="336"/>
      <c r="K189" s="336"/>
      <c r="L189" s="336"/>
      <c r="M189" s="523"/>
      <c r="N189" s="523"/>
      <c r="O189" s="523"/>
      <c r="P189" s="523"/>
      <c r="Q189" s="523"/>
      <c r="R189" s="523"/>
      <c r="S189" s="523"/>
      <c r="T189" s="523"/>
      <c r="U189" s="523"/>
      <c r="V189" s="523"/>
      <c r="W189" s="523"/>
      <c r="X189" s="523"/>
      <c r="Y189" s="523"/>
      <c r="Z189" s="523"/>
    </row>
    <row r="190" spans="1:26" ht="33">
      <c r="A190" s="524">
        <f t="shared" si="0"/>
        <v>189</v>
      </c>
      <c r="B190" s="524" t="s">
        <v>14</v>
      </c>
      <c r="C190" s="489" t="s">
        <v>8750</v>
      </c>
      <c r="D190" s="489" t="s">
        <v>9493</v>
      </c>
      <c r="E190" s="489" t="s">
        <v>8760</v>
      </c>
      <c r="F190" s="489" t="s">
        <v>9327</v>
      </c>
      <c r="G190" s="523"/>
      <c r="H190" s="335"/>
      <c r="I190" s="336"/>
      <c r="J190" s="336"/>
      <c r="K190" s="336"/>
      <c r="L190" s="336"/>
      <c r="M190" s="523"/>
      <c r="N190" s="523"/>
      <c r="O190" s="523"/>
      <c r="P190" s="523"/>
      <c r="Q190" s="523"/>
      <c r="R190" s="523"/>
      <c r="S190" s="523"/>
      <c r="T190" s="523"/>
      <c r="U190" s="523"/>
      <c r="V190" s="523"/>
      <c r="W190" s="523"/>
      <c r="X190" s="523"/>
      <c r="Y190" s="523"/>
      <c r="Z190" s="523"/>
    </row>
    <row r="191" spans="1:26" ht="66">
      <c r="A191" s="524">
        <f t="shared" si="0"/>
        <v>190</v>
      </c>
      <c r="B191" s="524" t="s">
        <v>14</v>
      </c>
      <c r="C191" s="489" t="s">
        <v>8767</v>
      </c>
      <c r="D191" s="489" t="s">
        <v>9495</v>
      </c>
      <c r="E191" s="489" t="s">
        <v>9490</v>
      </c>
      <c r="F191" s="489" t="s">
        <v>9327</v>
      </c>
      <c r="G191" s="523"/>
      <c r="H191" s="335"/>
      <c r="I191" s="336"/>
      <c r="J191" s="336"/>
      <c r="K191" s="336"/>
      <c r="L191" s="336"/>
      <c r="M191" s="523"/>
      <c r="N191" s="523"/>
      <c r="O191" s="523"/>
      <c r="P191" s="523"/>
      <c r="Q191" s="523"/>
      <c r="R191" s="523"/>
      <c r="S191" s="523"/>
      <c r="T191" s="523"/>
      <c r="U191" s="523"/>
      <c r="V191" s="523"/>
      <c r="W191" s="523"/>
      <c r="X191" s="523"/>
      <c r="Y191" s="523"/>
      <c r="Z191" s="523"/>
    </row>
    <row r="192" spans="1:26" ht="33">
      <c r="A192" s="524">
        <f t="shared" si="0"/>
        <v>191</v>
      </c>
      <c r="B192" s="524" t="s">
        <v>14</v>
      </c>
      <c r="C192" s="489" t="s">
        <v>586</v>
      </c>
      <c r="D192" s="489" t="s">
        <v>8837</v>
      </c>
      <c r="E192" s="489" t="s">
        <v>9490</v>
      </c>
      <c r="F192" s="489" t="s">
        <v>9327</v>
      </c>
      <c r="G192" s="523"/>
      <c r="H192" s="335"/>
      <c r="I192" s="336"/>
      <c r="J192" s="336"/>
      <c r="K192" s="336"/>
      <c r="L192" s="336"/>
      <c r="M192" s="523"/>
      <c r="N192" s="523"/>
      <c r="O192" s="523"/>
      <c r="P192" s="523"/>
      <c r="Q192" s="523"/>
      <c r="R192" s="523"/>
      <c r="S192" s="523"/>
      <c r="T192" s="523"/>
      <c r="U192" s="523"/>
      <c r="V192" s="523"/>
      <c r="W192" s="523"/>
      <c r="X192" s="523"/>
      <c r="Y192" s="523"/>
      <c r="Z192" s="523"/>
    </row>
    <row r="193" spans="1:26" ht="33">
      <c r="A193" s="524">
        <f t="shared" si="0"/>
        <v>192</v>
      </c>
      <c r="B193" s="524" t="s">
        <v>14</v>
      </c>
      <c r="C193" s="489" t="s">
        <v>586</v>
      </c>
      <c r="D193" s="489" t="s">
        <v>8850</v>
      </c>
      <c r="E193" s="489" t="s">
        <v>8784</v>
      </c>
      <c r="F193" s="489" t="s">
        <v>9327</v>
      </c>
      <c r="G193" s="523"/>
      <c r="H193" s="335"/>
      <c r="I193" s="336"/>
      <c r="J193" s="336"/>
      <c r="K193" s="336"/>
      <c r="L193" s="336"/>
      <c r="M193" s="523"/>
      <c r="N193" s="523"/>
      <c r="O193" s="523"/>
      <c r="P193" s="523"/>
      <c r="Q193" s="523"/>
      <c r="R193" s="523"/>
      <c r="S193" s="523"/>
      <c r="T193" s="523"/>
      <c r="U193" s="523"/>
      <c r="V193" s="523"/>
      <c r="W193" s="523"/>
      <c r="X193" s="523"/>
      <c r="Y193" s="523"/>
      <c r="Z193" s="523"/>
    </row>
    <row r="194" spans="1:26" ht="16.5">
      <c r="A194" s="524">
        <f t="shared" si="0"/>
        <v>193</v>
      </c>
      <c r="B194" s="524" t="s">
        <v>14</v>
      </c>
      <c r="C194" s="489" t="s">
        <v>8767</v>
      </c>
      <c r="D194" s="489" t="s">
        <v>8643</v>
      </c>
      <c r="E194" s="489" t="s">
        <v>8857</v>
      </c>
      <c r="F194" s="489" t="s">
        <v>9325</v>
      </c>
      <c r="G194" s="523"/>
      <c r="H194" s="335"/>
      <c r="I194" s="336"/>
      <c r="J194" s="336"/>
      <c r="K194" s="336"/>
      <c r="L194" s="336"/>
      <c r="M194" s="523"/>
      <c r="N194" s="523"/>
      <c r="O194" s="523"/>
      <c r="P194" s="523"/>
      <c r="Q194" s="523"/>
      <c r="R194" s="523"/>
      <c r="S194" s="523"/>
      <c r="T194" s="523"/>
      <c r="U194" s="523"/>
      <c r="V194" s="523"/>
      <c r="W194" s="523"/>
      <c r="X194" s="523"/>
      <c r="Y194" s="523"/>
      <c r="Z194" s="523"/>
    </row>
    <row r="195" spans="1:26" ht="16.5">
      <c r="A195" s="524">
        <f t="shared" si="0"/>
        <v>194</v>
      </c>
      <c r="B195" s="524" t="s">
        <v>14</v>
      </c>
      <c r="C195" s="489" t="s">
        <v>8767</v>
      </c>
      <c r="D195" s="489" t="s">
        <v>7134</v>
      </c>
      <c r="E195" s="489" t="s">
        <v>9049</v>
      </c>
      <c r="F195" s="489" t="s">
        <v>9327</v>
      </c>
      <c r="G195" s="523"/>
      <c r="H195" s="335"/>
      <c r="I195" s="336"/>
      <c r="J195" s="336"/>
      <c r="K195" s="336"/>
      <c r="L195" s="336"/>
      <c r="M195" s="523"/>
      <c r="N195" s="523"/>
      <c r="O195" s="523"/>
      <c r="P195" s="523"/>
      <c r="Q195" s="523"/>
      <c r="R195" s="523"/>
      <c r="S195" s="523"/>
      <c r="T195" s="523"/>
      <c r="U195" s="523"/>
      <c r="V195" s="523"/>
      <c r="W195" s="523"/>
      <c r="X195" s="523"/>
      <c r="Y195" s="523"/>
      <c r="Z195" s="523"/>
    </row>
    <row r="196" spans="1:26" ht="33">
      <c r="A196" s="524">
        <f t="shared" si="0"/>
        <v>195</v>
      </c>
      <c r="B196" s="524" t="s">
        <v>14</v>
      </c>
      <c r="C196" s="489" t="s">
        <v>8866</v>
      </c>
      <c r="D196" s="489" t="s">
        <v>9497</v>
      </c>
      <c r="E196" s="489" t="s">
        <v>9128</v>
      </c>
      <c r="F196" s="489" t="s">
        <v>9325</v>
      </c>
      <c r="G196" s="523"/>
      <c r="H196" s="335"/>
      <c r="I196" s="336"/>
      <c r="J196" s="336"/>
      <c r="K196" s="336"/>
      <c r="L196" s="336"/>
      <c r="M196" s="523"/>
      <c r="N196" s="523"/>
      <c r="O196" s="523"/>
      <c r="P196" s="523"/>
      <c r="Q196" s="523"/>
      <c r="R196" s="523"/>
      <c r="S196" s="523"/>
      <c r="T196" s="523"/>
      <c r="U196" s="523"/>
      <c r="V196" s="523"/>
      <c r="W196" s="523"/>
      <c r="X196" s="523"/>
      <c r="Y196" s="523"/>
      <c r="Z196" s="523"/>
    </row>
    <row r="197" spans="1:26" ht="33">
      <c r="A197" s="524">
        <f t="shared" si="0"/>
        <v>196</v>
      </c>
      <c r="B197" s="524" t="s">
        <v>14</v>
      </c>
      <c r="C197" s="489" t="s">
        <v>8750</v>
      </c>
      <c r="D197" s="489" t="s">
        <v>9498</v>
      </c>
      <c r="E197" s="489" t="s">
        <v>8760</v>
      </c>
      <c r="F197" s="489" t="s">
        <v>9327</v>
      </c>
      <c r="G197" s="523"/>
      <c r="H197" s="335"/>
      <c r="I197" s="336"/>
      <c r="J197" s="336"/>
      <c r="K197" s="336"/>
      <c r="L197" s="336"/>
      <c r="M197" s="523"/>
      <c r="N197" s="523"/>
      <c r="O197" s="523"/>
      <c r="P197" s="523"/>
      <c r="Q197" s="523"/>
      <c r="R197" s="523"/>
      <c r="S197" s="523"/>
      <c r="T197" s="523"/>
      <c r="U197" s="523"/>
      <c r="V197" s="523"/>
      <c r="W197" s="523"/>
      <c r="X197" s="523"/>
      <c r="Y197" s="523"/>
      <c r="Z197" s="523"/>
    </row>
    <row r="198" spans="1:26" ht="33">
      <c r="A198" s="524">
        <f t="shared" si="0"/>
        <v>197</v>
      </c>
      <c r="B198" s="524" t="s">
        <v>14</v>
      </c>
      <c r="C198" s="489" t="s">
        <v>8750</v>
      </c>
      <c r="D198" s="489" t="s">
        <v>9500</v>
      </c>
      <c r="E198" s="489" t="s">
        <v>8760</v>
      </c>
      <c r="F198" s="489" t="s">
        <v>9327</v>
      </c>
      <c r="G198" s="523"/>
      <c r="H198" s="335"/>
      <c r="I198" s="336"/>
      <c r="J198" s="336"/>
      <c r="K198" s="336"/>
      <c r="L198" s="336"/>
      <c r="M198" s="523"/>
      <c r="N198" s="523"/>
      <c r="O198" s="523"/>
      <c r="P198" s="523"/>
      <c r="Q198" s="523"/>
      <c r="R198" s="523"/>
      <c r="S198" s="523"/>
      <c r="T198" s="523"/>
      <c r="U198" s="523"/>
      <c r="V198" s="523"/>
      <c r="W198" s="523"/>
      <c r="X198" s="523"/>
      <c r="Y198" s="523"/>
      <c r="Z198" s="523"/>
    </row>
    <row r="199" spans="1:26" ht="16.5">
      <c r="A199" s="524">
        <f t="shared" si="0"/>
        <v>198</v>
      </c>
      <c r="B199" s="524" t="s">
        <v>14</v>
      </c>
      <c r="C199" s="489" t="s">
        <v>8767</v>
      </c>
      <c r="D199" s="489" t="s">
        <v>8873</v>
      </c>
      <c r="E199" s="489" t="s">
        <v>8831</v>
      </c>
      <c r="F199" s="489" t="s">
        <v>9327</v>
      </c>
      <c r="G199" s="523"/>
      <c r="H199" s="335"/>
      <c r="I199" s="336"/>
      <c r="J199" s="336"/>
      <c r="K199" s="336"/>
      <c r="L199" s="336"/>
      <c r="M199" s="523"/>
      <c r="N199" s="523"/>
      <c r="O199" s="523"/>
      <c r="P199" s="523"/>
      <c r="Q199" s="523"/>
      <c r="R199" s="523"/>
      <c r="S199" s="523"/>
      <c r="T199" s="523"/>
      <c r="U199" s="523"/>
      <c r="V199" s="523"/>
      <c r="W199" s="523"/>
      <c r="X199" s="523"/>
      <c r="Y199" s="523"/>
      <c r="Z199" s="523"/>
    </row>
    <row r="200" spans="1:26" ht="16.5">
      <c r="A200" s="524">
        <f t="shared" si="0"/>
        <v>199</v>
      </c>
      <c r="B200" s="524" t="s">
        <v>14</v>
      </c>
      <c r="C200" s="489" t="s">
        <v>8767</v>
      </c>
      <c r="D200" s="489" t="s">
        <v>9501</v>
      </c>
      <c r="E200" s="489" t="s">
        <v>8831</v>
      </c>
      <c r="F200" s="489" t="s">
        <v>9327</v>
      </c>
      <c r="G200" s="523"/>
      <c r="H200" s="335"/>
      <c r="I200" s="336"/>
      <c r="J200" s="336"/>
      <c r="K200" s="336"/>
      <c r="L200" s="336"/>
      <c r="M200" s="523"/>
      <c r="N200" s="523"/>
      <c r="O200" s="523"/>
      <c r="P200" s="523"/>
      <c r="Q200" s="523"/>
      <c r="R200" s="523"/>
      <c r="S200" s="523"/>
      <c r="T200" s="523"/>
      <c r="U200" s="523"/>
      <c r="V200" s="523"/>
      <c r="W200" s="523"/>
      <c r="X200" s="523"/>
      <c r="Y200" s="523"/>
      <c r="Z200" s="523"/>
    </row>
    <row r="201" spans="1:26" ht="82.5">
      <c r="A201" s="524">
        <f t="shared" si="0"/>
        <v>200</v>
      </c>
      <c r="B201" s="524" t="s">
        <v>14</v>
      </c>
      <c r="C201" s="489" t="s">
        <v>8902</v>
      </c>
      <c r="D201" s="489" t="s">
        <v>9502</v>
      </c>
      <c r="E201" s="489" t="s">
        <v>9490</v>
      </c>
      <c r="F201" s="489" t="s">
        <v>9325</v>
      </c>
      <c r="G201" s="523"/>
      <c r="H201" s="335"/>
      <c r="I201" s="336"/>
      <c r="J201" s="336"/>
      <c r="K201" s="336"/>
      <c r="L201" s="336"/>
      <c r="M201" s="523"/>
      <c r="N201" s="523"/>
      <c r="O201" s="523"/>
      <c r="P201" s="523"/>
      <c r="Q201" s="523"/>
      <c r="R201" s="523"/>
      <c r="S201" s="523"/>
      <c r="T201" s="523"/>
      <c r="U201" s="523"/>
      <c r="V201" s="523"/>
      <c r="W201" s="523"/>
      <c r="X201" s="523"/>
      <c r="Y201" s="523"/>
      <c r="Z201" s="523"/>
    </row>
    <row r="202" spans="1:26" ht="66">
      <c r="A202" s="524">
        <f t="shared" si="0"/>
        <v>201</v>
      </c>
      <c r="B202" s="524" t="s">
        <v>14</v>
      </c>
      <c r="C202" s="489" t="s">
        <v>586</v>
      </c>
      <c r="D202" s="489" t="s">
        <v>8915</v>
      </c>
      <c r="E202" s="489" t="s">
        <v>8831</v>
      </c>
      <c r="F202" s="489" t="s">
        <v>9325</v>
      </c>
      <c r="G202" s="523"/>
      <c r="H202" s="335"/>
      <c r="I202" s="336"/>
      <c r="J202" s="336"/>
      <c r="K202" s="336"/>
      <c r="L202" s="336"/>
      <c r="M202" s="523"/>
      <c r="N202" s="523"/>
      <c r="O202" s="523"/>
      <c r="P202" s="523"/>
      <c r="Q202" s="523"/>
      <c r="R202" s="523"/>
      <c r="S202" s="523"/>
      <c r="T202" s="523"/>
      <c r="U202" s="523"/>
      <c r="V202" s="523"/>
      <c r="W202" s="523"/>
      <c r="X202" s="523"/>
      <c r="Y202" s="523"/>
      <c r="Z202" s="523"/>
    </row>
    <row r="203" spans="1:26" ht="66">
      <c r="A203" s="524">
        <f t="shared" si="0"/>
        <v>202</v>
      </c>
      <c r="B203" s="524" t="s">
        <v>14</v>
      </c>
      <c r="C203" s="489" t="s">
        <v>8937</v>
      </c>
      <c r="D203" s="489" t="s">
        <v>9503</v>
      </c>
      <c r="E203" s="489" t="s">
        <v>8880</v>
      </c>
      <c r="F203" s="489" t="s">
        <v>9327</v>
      </c>
      <c r="G203" s="523"/>
      <c r="H203" s="335"/>
      <c r="I203" s="336"/>
      <c r="J203" s="336"/>
      <c r="K203" s="336"/>
      <c r="L203" s="336"/>
      <c r="M203" s="523"/>
      <c r="N203" s="523"/>
      <c r="O203" s="523"/>
      <c r="P203" s="523"/>
      <c r="Q203" s="523"/>
      <c r="R203" s="523"/>
      <c r="S203" s="523"/>
      <c r="T203" s="523"/>
      <c r="U203" s="523"/>
      <c r="V203" s="523"/>
      <c r="W203" s="523"/>
      <c r="X203" s="523"/>
      <c r="Y203" s="523"/>
      <c r="Z203" s="523"/>
    </row>
    <row r="204" spans="1:26" ht="33">
      <c r="A204" s="524">
        <f t="shared" si="0"/>
        <v>203</v>
      </c>
      <c r="B204" s="524" t="s">
        <v>14</v>
      </c>
      <c r="C204" s="489" t="s">
        <v>8937</v>
      </c>
      <c r="D204" s="489" t="s">
        <v>8963</v>
      </c>
      <c r="E204" s="489" t="s">
        <v>8880</v>
      </c>
      <c r="F204" s="489" t="s">
        <v>9327</v>
      </c>
      <c r="G204" s="523"/>
      <c r="H204" s="335"/>
      <c r="I204" s="336"/>
      <c r="J204" s="336"/>
      <c r="K204" s="336"/>
      <c r="L204" s="336"/>
      <c r="M204" s="523"/>
      <c r="N204" s="523"/>
      <c r="O204" s="523"/>
      <c r="P204" s="523"/>
      <c r="Q204" s="523"/>
      <c r="R204" s="523"/>
      <c r="S204" s="523"/>
      <c r="T204" s="523"/>
      <c r="U204" s="523"/>
      <c r="V204" s="523"/>
      <c r="W204" s="523"/>
      <c r="X204" s="523"/>
      <c r="Y204" s="523"/>
      <c r="Z204" s="523"/>
    </row>
    <row r="205" spans="1:26" ht="132">
      <c r="A205" s="524">
        <f t="shared" si="0"/>
        <v>204</v>
      </c>
      <c r="B205" s="524" t="s">
        <v>14</v>
      </c>
      <c r="C205" s="489" t="s">
        <v>8937</v>
      </c>
      <c r="D205" s="489" t="s">
        <v>9504</v>
      </c>
      <c r="E205" s="489" t="s">
        <v>8880</v>
      </c>
      <c r="F205" s="489" t="s">
        <v>9325</v>
      </c>
      <c r="G205" s="523"/>
      <c r="H205" s="335"/>
      <c r="I205" s="336"/>
      <c r="J205" s="336"/>
      <c r="K205" s="336"/>
      <c r="L205" s="336"/>
      <c r="M205" s="523"/>
      <c r="N205" s="523"/>
      <c r="O205" s="523"/>
      <c r="P205" s="523"/>
      <c r="Q205" s="523"/>
      <c r="R205" s="523"/>
      <c r="S205" s="523"/>
      <c r="T205" s="523"/>
      <c r="U205" s="523"/>
      <c r="V205" s="523"/>
      <c r="W205" s="523"/>
      <c r="X205" s="523"/>
      <c r="Y205" s="523"/>
      <c r="Z205" s="523"/>
    </row>
    <row r="206" spans="1:26" ht="33">
      <c r="A206" s="524">
        <f t="shared" si="0"/>
        <v>205</v>
      </c>
      <c r="B206" s="524" t="s">
        <v>14</v>
      </c>
      <c r="C206" s="489" t="s">
        <v>8937</v>
      </c>
      <c r="D206" s="489" t="s">
        <v>8963</v>
      </c>
      <c r="E206" s="489" t="s">
        <v>8909</v>
      </c>
      <c r="F206" s="489" t="s">
        <v>889</v>
      </c>
      <c r="G206" s="523"/>
      <c r="H206" s="335"/>
      <c r="I206" s="336"/>
      <c r="J206" s="336"/>
      <c r="K206" s="336"/>
      <c r="L206" s="336"/>
      <c r="M206" s="523"/>
      <c r="N206" s="523"/>
      <c r="O206" s="523"/>
      <c r="P206" s="523"/>
      <c r="Q206" s="523"/>
      <c r="R206" s="523"/>
      <c r="S206" s="523"/>
      <c r="T206" s="523"/>
      <c r="U206" s="523"/>
      <c r="V206" s="523"/>
      <c r="W206" s="523"/>
      <c r="X206" s="523"/>
      <c r="Y206" s="523"/>
      <c r="Z206" s="523"/>
    </row>
    <row r="207" spans="1:26" ht="16.5">
      <c r="A207" s="524">
        <f t="shared" si="0"/>
        <v>206</v>
      </c>
      <c r="B207" s="524" t="s">
        <v>14</v>
      </c>
      <c r="C207" s="489" t="s">
        <v>586</v>
      </c>
      <c r="D207" s="489" t="s">
        <v>9507</v>
      </c>
      <c r="E207" s="489" t="s">
        <v>8760</v>
      </c>
      <c r="F207" s="489" t="s">
        <v>9327</v>
      </c>
      <c r="G207" s="523"/>
      <c r="H207" s="335"/>
      <c r="I207" s="336"/>
      <c r="J207" s="336"/>
      <c r="K207" s="336"/>
      <c r="L207" s="336"/>
      <c r="M207" s="523"/>
      <c r="N207" s="523"/>
      <c r="O207" s="523"/>
      <c r="P207" s="523"/>
      <c r="Q207" s="523"/>
      <c r="R207" s="523"/>
      <c r="S207" s="523"/>
      <c r="T207" s="523"/>
      <c r="U207" s="523"/>
      <c r="V207" s="523"/>
      <c r="W207" s="523"/>
      <c r="X207" s="523"/>
      <c r="Y207" s="523"/>
      <c r="Z207" s="523"/>
    </row>
    <row r="208" spans="1:26" ht="16.5">
      <c r="A208" s="524">
        <f t="shared" si="0"/>
        <v>207</v>
      </c>
      <c r="B208" s="524" t="s">
        <v>14</v>
      </c>
      <c r="C208" s="489" t="s">
        <v>8767</v>
      </c>
      <c r="D208" s="489" t="s">
        <v>9508</v>
      </c>
      <c r="E208" s="489" t="s">
        <v>9140</v>
      </c>
      <c r="F208" s="489" t="s">
        <v>9327</v>
      </c>
      <c r="G208" s="523"/>
      <c r="H208" s="335"/>
      <c r="I208" s="336"/>
      <c r="J208" s="336"/>
      <c r="K208" s="336"/>
      <c r="L208" s="336"/>
      <c r="M208" s="523"/>
      <c r="N208" s="523"/>
      <c r="O208" s="523"/>
      <c r="P208" s="523"/>
      <c r="Q208" s="523"/>
      <c r="R208" s="523"/>
      <c r="S208" s="523"/>
      <c r="T208" s="523"/>
      <c r="U208" s="523"/>
      <c r="V208" s="523"/>
      <c r="W208" s="523"/>
      <c r="X208" s="523"/>
      <c r="Y208" s="523"/>
      <c r="Z208" s="523"/>
    </row>
    <row r="209" spans="1:26" ht="16.5">
      <c r="A209" s="524">
        <f t="shared" si="0"/>
        <v>208</v>
      </c>
      <c r="B209" s="524" t="s">
        <v>14</v>
      </c>
      <c r="C209" s="489" t="s">
        <v>8993</v>
      </c>
      <c r="D209" s="489" t="s">
        <v>9509</v>
      </c>
      <c r="E209" s="489"/>
      <c r="F209" s="489" t="s">
        <v>9327</v>
      </c>
      <c r="G209" s="523"/>
      <c r="H209" s="335"/>
      <c r="I209" s="336"/>
      <c r="J209" s="336"/>
      <c r="K209" s="336"/>
      <c r="L209" s="336"/>
      <c r="M209" s="523"/>
      <c r="N209" s="523"/>
      <c r="O209" s="523"/>
      <c r="P209" s="523"/>
      <c r="Q209" s="523"/>
      <c r="R209" s="523"/>
      <c r="S209" s="523"/>
      <c r="T209" s="523"/>
      <c r="U209" s="523"/>
      <c r="V209" s="523"/>
      <c r="W209" s="523"/>
      <c r="X209" s="523"/>
      <c r="Y209" s="523"/>
      <c r="Z209" s="523"/>
    </row>
    <row r="210" spans="1:26" ht="16.5">
      <c r="A210" s="524">
        <f t="shared" si="0"/>
        <v>209</v>
      </c>
      <c r="B210" s="524" t="s">
        <v>14</v>
      </c>
      <c r="C210" s="489" t="s">
        <v>8997</v>
      </c>
      <c r="D210" s="489" t="s">
        <v>8998</v>
      </c>
      <c r="E210" s="489" t="s">
        <v>8999</v>
      </c>
      <c r="F210" s="489" t="s">
        <v>9327</v>
      </c>
      <c r="G210" s="523"/>
      <c r="H210" s="335"/>
      <c r="I210" s="336"/>
      <c r="J210" s="336"/>
      <c r="K210" s="336"/>
      <c r="L210" s="336"/>
      <c r="M210" s="523"/>
      <c r="N210" s="523"/>
      <c r="O210" s="523"/>
      <c r="P210" s="523"/>
      <c r="Q210" s="523"/>
      <c r="R210" s="523"/>
      <c r="S210" s="523"/>
      <c r="T210" s="523"/>
      <c r="U210" s="523"/>
      <c r="V210" s="523"/>
      <c r="W210" s="523"/>
      <c r="X210" s="523"/>
      <c r="Y210" s="523"/>
      <c r="Z210" s="523"/>
    </row>
    <row r="211" spans="1:26" ht="49.5">
      <c r="A211" s="524">
        <f t="shared" si="0"/>
        <v>210</v>
      </c>
      <c r="B211" s="524" t="s">
        <v>14</v>
      </c>
      <c r="C211" s="489" t="s">
        <v>586</v>
      </c>
      <c r="D211" s="489" t="s">
        <v>9510</v>
      </c>
      <c r="E211" s="489" t="s">
        <v>8880</v>
      </c>
      <c r="F211" s="489" t="s">
        <v>9327</v>
      </c>
      <c r="G211" s="523"/>
      <c r="H211" s="335"/>
      <c r="I211" s="336"/>
      <c r="J211" s="336"/>
      <c r="K211" s="336"/>
      <c r="L211" s="336"/>
      <c r="M211" s="523"/>
      <c r="N211" s="523"/>
      <c r="O211" s="523"/>
      <c r="P211" s="523"/>
      <c r="Q211" s="523"/>
      <c r="R211" s="523"/>
      <c r="S211" s="523"/>
      <c r="T211" s="523"/>
      <c r="U211" s="523"/>
      <c r="V211" s="523"/>
      <c r="W211" s="523"/>
      <c r="X211" s="523"/>
      <c r="Y211" s="523"/>
      <c r="Z211" s="523"/>
    </row>
    <row r="212" spans="1:26" ht="33">
      <c r="A212" s="524">
        <f t="shared" si="0"/>
        <v>211</v>
      </c>
      <c r="B212" s="524" t="s">
        <v>14</v>
      </c>
      <c r="C212" s="489" t="s">
        <v>8937</v>
      </c>
      <c r="D212" s="489" t="s">
        <v>8963</v>
      </c>
      <c r="E212" s="489" t="s">
        <v>8880</v>
      </c>
      <c r="F212" s="489" t="s">
        <v>9327</v>
      </c>
      <c r="G212" s="523"/>
      <c r="H212" s="335"/>
      <c r="I212" s="336"/>
      <c r="J212" s="336"/>
      <c r="K212" s="336"/>
      <c r="L212" s="336"/>
      <c r="M212" s="523"/>
      <c r="N212" s="523"/>
      <c r="O212" s="523"/>
      <c r="P212" s="523"/>
      <c r="Q212" s="523"/>
      <c r="R212" s="523"/>
      <c r="S212" s="523"/>
      <c r="T212" s="523"/>
      <c r="U212" s="523"/>
      <c r="V212" s="523"/>
      <c r="W212" s="523"/>
      <c r="X212" s="523"/>
      <c r="Y212" s="523"/>
      <c r="Z212" s="523"/>
    </row>
    <row r="213" spans="1:26" ht="16.5">
      <c r="A213" s="524">
        <f t="shared" si="0"/>
        <v>212</v>
      </c>
      <c r="B213" s="524" t="s">
        <v>14</v>
      </c>
      <c r="C213" s="489" t="s">
        <v>9044</v>
      </c>
      <c r="D213" s="489" t="s">
        <v>9429</v>
      </c>
      <c r="E213" s="489"/>
      <c r="F213" s="489" t="s">
        <v>9327</v>
      </c>
      <c r="G213" s="523"/>
      <c r="H213" s="335"/>
      <c r="I213" s="336"/>
      <c r="J213" s="336"/>
      <c r="K213" s="336"/>
      <c r="L213" s="336"/>
      <c r="M213" s="523"/>
      <c r="N213" s="523"/>
      <c r="O213" s="523"/>
      <c r="P213" s="523"/>
      <c r="Q213" s="523"/>
      <c r="R213" s="523"/>
      <c r="S213" s="523"/>
      <c r="T213" s="523"/>
      <c r="U213" s="523"/>
      <c r="V213" s="523"/>
      <c r="W213" s="523"/>
      <c r="X213" s="523"/>
      <c r="Y213" s="523"/>
      <c r="Z213" s="523"/>
    </row>
    <row r="214" spans="1:26" ht="33">
      <c r="A214" s="524">
        <f t="shared" si="0"/>
        <v>213</v>
      </c>
      <c r="B214" s="524" t="s">
        <v>14</v>
      </c>
      <c r="C214" s="489" t="s">
        <v>586</v>
      </c>
      <c r="D214" s="489" t="s">
        <v>9046</v>
      </c>
      <c r="E214" s="489" t="s">
        <v>8880</v>
      </c>
      <c r="F214" s="489" t="s">
        <v>9327</v>
      </c>
      <c r="G214" s="523"/>
      <c r="H214" s="335"/>
      <c r="I214" s="336"/>
      <c r="J214" s="336"/>
      <c r="K214" s="336"/>
      <c r="L214" s="336"/>
      <c r="M214" s="523"/>
      <c r="N214" s="523"/>
      <c r="O214" s="523"/>
      <c r="P214" s="523"/>
      <c r="Q214" s="523"/>
      <c r="R214" s="523"/>
      <c r="S214" s="523"/>
      <c r="T214" s="523"/>
      <c r="U214" s="523"/>
      <c r="V214" s="523"/>
      <c r="W214" s="523"/>
      <c r="X214" s="523"/>
      <c r="Y214" s="523"/>
      <c r="Z214" s="523"/>
    </row>
    <row r="215" spans="1:26" ht="16.5">
      <c r="A215" s="524">
        <f t="shared" si="0"/>
        <v>214</v>
      </c>
      <c r="B215" s="524" t="s">
        <v>14</v>
      </c>
      <c r="C215" s="489" t="s">
        <v>9048</v>
      </c>
      <c r="D215" s="489" t="s">
        <v>7134</v>
      </c>
      <c r="E215" s="489" t="s">
        <v>9049</v>
      </c>
      <c r="F215" s="489" t="s">
        <v>9327</v>
      </c>
      <c r="G215" s="523"/>
      <c r="H215" s="335"/>
      <c r="I215" s="336"/>
      <c r="J215" s="336"/>
      <c r="K215" s="336"/>
      <c r="L215" s="336"/>
      <c r="M215" s="523"/>
      <c r="N215" s="523"/>
      <c r="O215" s="523"/>
      <c r="P215" s="523"/>
      <c r="Q215" s="523"/>
      <c r="R215" s="523"/>
      <c r="S215" s="523"/>
      <c r="T215" s="523"/>
      <c r="U215" s="523"/>
      <c r="V215" s="523"/>
      <c r="W215" s="523"/>
      <c r="X215" s="523"/>
      <c r="Y215" s="523"/>
      <c r="Z215" s="523"/>
    </row>
    <row r="216" spans="1:26" ht="49.5">
      <c r="A216" s="524">
        <f t="shared" si="0"/>
        <v>215</v>
      </c>
      <c r="B216" s="524" t="s">
        <v>14</v>
      </c>
      <c r="C216" s="489" t="s">
        <v>586</v>
      </c>
      <c r="D216" s="489" t="s">
        <v>9513</v>
      </c>
      <c r="E216" s="489" t="s">
        <v>8863</v>
      </c>
      <c r="F216" s="489" t="s">
        <v>9327</v>
      </c>
      <c r="G216" s="523"/>
      <c r="H216" s="335"/>
      <c r="I216" s="336"/>
      <c r="J216" s="336"/>
      <c r="K216" s="336"/>
      <c r="L216" s="336"/>
      <c r="M216" s="523"/>
      <c r="N216" s="523"/>
      <c r="O216" s="523"/>
      <c r="P216" s="523"/>
      <c r="Q216" s="523"/>
      <c r="R216" s="523"/>
      <c r="S216" s="523"/>
      <c r="T216" s="523"/>
      <c r="U216" s="523"/>
      <c r="V216" s="523"/>
      <c r="W216" s="523"/>
      <c r="X216" s="523"/>
      <c r="Y216" s="523"/>
      <c r="Z216" s="523"/>
    </row>
    <row r="217" spans="1:26" ht="132">
      <c r="A217" s="524">
        <f t="shared" si="0"/>
        <v>216</v>
      </c>
      <c r="B217" s="524" t="s">
        <v>14</v>
      </c>
      <c r="C217" s="489" t="s">
        <v>8750</v>
      </c>
      <c r="D217" s="489" t="s">
        <v>9514</v>
      </c>
      <c r="E217" s="489" t="s">
        <v>9051</v>
      </c>
      <c r="F217" s="489" t="s">
        <v>9327</v>
      </c>
      <c r="G217" s="523"/>
      <c r="H217" s="335"/>
      <c r="I217" s="336"/>
      <c r="J217" s="336"/>
      <c r="K217" s="336"/>
      <c r="L217" s="336"/>
      <c r="M217" s="523"/>
      <c r="N217" s="523"/>
      <c r="O217" s="523"/>
      <c r="P217" s="523"/>
      <c r="Q217" s="523"/>
      <c r="R217" s="523"/>
      <c r="S217" s="523"/>
      <c r="T217" s="523"/>
      <c r="U217" s="523"/>
      <c r="V217" s="523"/>
      <c r="W217" s="523"/>
      <c r="X217" s="523"/>
      <c r="Y217" s="523"/>
      <c r="Z217" s="523"/>
    </row>
    <row r="218" spans="1:26" ht="16.5">
      <c r="A218" s="524">
        <f t="shared" si="0"/>
        <v>217</v>
      </c>
      <c r="B218" s="524" t="s">
        <v>14</v>
      </c>
      <c r="C218" s="489" t="s">
        <v>8937</v>
      </c>
      <c r="D218" s="489" t="s">
        <v>8643</v>
      </c>
      <c r="E218" s="489" t="s">
        <v>8880</v>
      </c>
      <c r="F218" s="489" t="s">
        <v>9327</v>
      </c>
      <c r="G218" s="523"/>
      <c r="H218" s="335"/>
      <c r="I218" s="336"/>
      <c r="J218" s="336"/>
      <c r="K218" s="336"/>
      <c r="L218" s="336"/>
      <c r="M218" s="523"/>
      <c r="N218" s="523"/>
      <c r="O218" s="523"/>
      <c r="P218" s="523"/>
      <c r="Q218" s="523"/>
      <c r="R218" s="523"/>
      <c r="S218" s="523"/>
      <c r="T218" s="523"/>
      <c r="U218" s="523"/>
      <c r="V218" s="523"/>
      <c r="W218" s="523"/>
      <c r="X218" s="523"/>
      <c r="Y218" s="523"/>
      <c r="Z218" s="523"/>
    </row>
    <row r="219" spans="1:26" ht="16.5">
      <c r="A219" s="524">
        <f t="shared" si="0"/>
        <v>218</v>
      </c>
      <c r="B219" s="524" t="s">
        <v>14</v>
      </c>
      <c r="C219" s="489" t="s">
        <v>9048</v>
      </c>
      <c r="D219" s="489" t="s">
        <v>9123</v>
      </c>
      <c r="E219" s="489" t="s">
        <v>9049</v>
      </c>
      <c r="F219" s="489" t="s">
        <v>9327</v>
      </c>
      <c r="G219" s="523"/>
      <c r="H219" s="335"/>
      <c r="I219" s="336"/>
      <c r="J219" s="336"/>
      <c r="K219" s="336"/>
      <c r="L219" s="336"/>
      <c r="M219" s="523"/>
      <c r="N219" s="523"/>
      <c r="O219" s="523"/>
      <c r="P219" s="523"/>
      <c r="Q219" s="523"/>
      <c r="R219" s="523"/>
      <c r="S219" s="523"/>
      <c r="T219" s="523"/>
      <c r="U219" s="523"/>
      <c r="V219" s="523"/>
      <c r="W219" s="523"/>
      <c r="X219" s="523"/>
      <c r="Y219" s="523"/>
      <c r="Z219" s="523"/>
    </row>
    <row r="220" spans="1:26" ht="33">
      <c r="A220" s="524">
        <f t="shared" si="0"/>
        <v>219</v>
      </c>
      <c r="B220" s="524" t="s">
        <v>14</v>
      </c>
      <c r="C220" s="489" t="s">
        <v>586</v>
      </c>
      <c r="D220" s="489" t="s">
        <v>9125</v>
      </c>
      <c r="E220" s="489" t="s">
        <v>8880</v>
      </c>
      <c r="F220" s="489" t="s">
        <v>9327</v>
      </c>
      <c r="G220" s="523"/>
      <c r="H220" s="335"/>
      <c r="I220" s="336"/>
      <c r="J220" s="336"/>
      <c r="K220" s="336"/>
      <c r="L220" s="336"/>
      <c r="M220" s="523"/>
      <c r="N220" s="523"/>
      <c r="O220" s="523"/>
      <c r="P220" s="523"/>
      <c r="Q220" s="523"/>
      <c r="R220" s="523"/>
      <c r="S220" s="523"/>
      <c r="T220" s="523"/>
      <c r="U220" s="523"/>
      <c r="V220" s="523"/>
      <c r="W220" s="523"/>
      <c r="X220" s="523"/>
      <c r="Y220" s="523"/>
      <c r="Z220" s="523"/>
    </row>
    <row r="221" spans="1:26" ht="16.5">
      <c r="A221" s="524">
        <f t="shared" si="0"/>
        <v>220</v>
      </c>
      <c r="B221" s="524" t="s">
        <v>14</v>
      </c>
      <c r="C221" s="489" t="s">
        <v>9516</v>
      </c>
      <c r="D221" s="489" t="s">
        <v>9517</v>
      </c>
      <c r="E221" s="489" t="s">
        <v>9016</v>
      </c>
      <c r="F221" s="489" t="s">
        <v>9327</v>
      </c>
      <c r="G221" s="523"/>
      <c r="H221" s="335"/>
      <c r="I221" s="336"/>
      <c r="J221" s="336"/>
      <c r="K221" s="336"/>
      <c r="L221" s="336"/>
      <c r="M221" s="523"/>
      <c r="N221" s="523"/>
      <c r="O221" s="523"/>
      <c r="P221" s="523"/>
      <c r="Q221" s="523"/>
      <c r="R221" s="523"/>
      <c r="S221" s="523"/>
      <c r="T221" s="523"/>
      <c r="U221" s="523"/>
      <c r="V221" s="523"/>
      <c r="W221" s="523"/>
      <c r="X221" s="523"/>
      <c r="Y221" s="523"/>
      <c r="Z221" s="523"/>
    </row>
    <row r="222" spans="1:26" ht="82.5">
      <c r="A222" s="524">
        <f t="shared" si="0"/>
        <v>221</v>
      </c>
      <c r="B222" s="524" t="s">
        <v>14</v>
      </c>
      <c r="C222" s="489" t="s">
        <v>586</v>
      </c>
      <c r="D222" s="489" t="s">
        <v>9518</v>
      </c>
      <c r="E222" s="489" t="s">
        <v>8880</v>
      </c>
      <c r="F222" s="489" t="s">
        <v>9327</v>
      </c>
      <c r="G222" s="523"/>
      <c r="H222" s="335"/>
      <c r="I222" s="336"/>
      <c r="J222" s="336"/>
      <c r="K222" s="336"/>
      <c r="L222" s="336"/>
      <c r="M222" s="523"/>
      <c r="N222" s="523"/>
      <c r="O222" s="523"/>
      <c r="P222" s="523"/>
      <c r="Q222" s="523"/>
      <c r="R222" s="523"/>
      <c r="S222" s="523"/>
      <c r="T222" s="523"/>
      <c r="U222" s="523"/>
      <c r="V222" s="523"/>
      <c r="W222" s="523"/>
      <c r="X222" s="523"/>
      <c r="Y222" s="523"/>
      <c r="Z222" s="523"/>
    </row>
    <row r="223" spans="1:26" ht="99">
      <c r="A223" s="524">
        <f t="shared" si="0"/>
        <v>222</v>
      </c>
      <c r="B223" s="524" t="s">
        <v>14</v>
      </c>
      <c r="C223" s="489" t="s">
        <v>586</v>
      </c>
      <c r="D223" s="489" t="s">
        <v>10787</v>
      </c>
      <c r="E223" s="489"/>
      <c r="F223" s="489" t="s">
        <v>9327</v>
      </c>
      <c r="G223" s="523"/>
      <c r="H223" s="335"/>
      <c r="I223" s="336"/>
      <c r="J223" s="336"/>
      <c r="K223" s="336"/>
      <c r="L223" s="336"/>
      <c r="M223" s="523"/>
      <c r="N223" s="523"/>
      <c r="O223" s="523"/>
      <c r="P223" s="523"/>
      <c r="Q223" s="523"/>
      <c r="R223" s="523"/>
      <c r="S223" s="523"/>
      <c r="T223" s="523"/>
      <c r="U223" s="523"/>
      <c r="V223" s="523"/>
      <c r="W223" s="523"/>
      <c r="X223" s="523"/>
      <c r="Y223" s="523"/>
      <c r="Z223" s="523"/>
    </row>
    <row r="224" spans="1:26" ht="33">
      <c r="A224" s="524">
        <f t="shared" si="0"/>
        <v>223</v>
      </c>
      <c r="B224" s="524" t="s">
        <v>14</v>
      </c>
      <c r="C224" s="489" t="s">
        <v>9158</v>
      </c>
      <c r="D224" s="489" t="s">
        <v>9159</v>
      </c>
      <c r="E224" s="489" t="s">
        <v>9119</v>
      </c>
      <c r="F224" s="489" t="s">
        <v>9327</v>
      </c>
      <c r="G224" s="523"/>
      <c r="H224" s="335"/>
      <c r="I224" s="336"/>
      <c r="J224" s="336"/>
      <c r="K224" s="336"/>
      <c r="L224" s="336"/>
      <c r="M224" s="523"/>
      <c r="N224" s="523"/>
      <c r="O224" s="523"/>
      <c r="P224" s="523"/>
      <c r="Q224" s="523"/>
      <c r="R224" s="523"/>
      <c r="S224" s="523"/>
      <c r="T224" s="523"/>
      <c r="U224" s="523"/>
      <c r="V224" s="523"/>
      <c r="W224" s="523"/>
      <c r="X224" s="523"/>
      <c r="Y224" s="523"/>
      <c r="Z224" s="523"/>
    </row>
    <row r="225" spans="1:26" ht="33">
      <c r="A225" s="524">
        <f t="shared" si="0"/>
        <v>224</v>
      </c>
      <c r="B225" s="524" t="s">
        <v>14</v>
      </c>
      <c r="C225" s="489" t="s">
        <v>8767</v>
      </c>
      <c r="D225" s="489" t="s">
        <v>9519</v>
      </c>
      <c r="E225" s="489" t="s">
        <v>9073</v>
      </c>
      <c r="F225" s="489" t="s">
        <v>9327</v>
      </c>
      <c r="G225" s="523"/>
      <c r="H225" s="335"/>
      <c r="I225" s="336"/>
      <c r="J225" s="336"/>
      <c r="K225" s="336"/>
      <c r="L225" s="336"/>
      <c r="M225" s="523"/>
      <c r="N225" s="523"/>
      <c r="O225" s="523"/>
      <c r="P225" s="523"/>
      <c r="Q225" s="523"/>
      <c r="R225" s="523"/>
      <c r="S225" s="523"/>
      <c r="T225" s="523"/>
      <c r="U225" s="523"/>
      <c r="V225" s="523"/>
      <c r="W225" s="523"/>
      <c r="X225" s="523"/>
      <c r="Y225" s="523"/>
      <c r="Z225" s="523"/>
    </row>
    <row r="226" spans="1:26" ht="33">
      <c r="A226" s="524">
        <f t="shared" si="0"/>
        <v>225</v>
      </c>
      <c r="B226" s="524" t="s">
        <v>14</v>
      </c>
      <c r="C226" s="489" t="s">
        <v>586</v>
      </c>
      <c r="D226" s="489" t="s">
        <v>9520</v>
      </c>
      <c r="E226" s="489" t="s">
        <v>8760</v>
      </c>
      <c r="F226" s="489" t="s">
        <v>9327</v>
      </c>
      <c r="G226" s="523"/>
      <c r="H226" s="335"/>
      <c r="I226" s="336"/>
      <c r="J226" s="336"/>
      <c r="K226" s="336"/>
      <c r="L226" s="336"/>
      <c r="M226" s="523"/>
      <c r="N226" s="523"/>
      <c r="O226" s="523"/>
      <c r="P226" s="523"/>
      <c r="Q226" s="523"/>
      <c r="R226" s="523"/>
      <c r="S226" s="523"/>
      <c r="T226" s="523"/>
      <c r="U226" s="523"/>
      <c r="V226" s="523"/>
      <c r="W226" s="523"/>
      <c r="X226" s="523"/>
      <c r="Y226" s="523"/>
      <c r="Z226" s="523"/>
    </row>
    <row r="227" spans="1:26" ht="33">
      <c r="A227" s="524">
        <f t="shared" si="0"/>
        <v>226</v>
      </c>
      <c r="B227" s="524" t="s">
        <v>14</v>
      </c>
      <c r="C227" s="489" t="s">
        <v>9208</v>
      </c>
      <c r="D227" s="489" t="s">
        <v>9213</v>
      </c>
      <c r="E227" s="489" t="s">
        <v>8815</v>
      </c>
      <c r="F227" s="489" t="s">
        <v>9327</v>
      </c>
      <c r="G227" s="523"/>
      <c r="H227" s="335"/>
      <c r="I227" s="336"/>
      <c r="J227" s="336"/>
      <c r="K227" s="336"/>
      <c r="L227" s="336"/>
      <c r="M227" s="523"/>
      <c r="N227" s="523"/>
      <c r="O227" s="523"/>
      <c r="P227" s="523"/>
      <c r="Q227" s="523"/>
      <c r="R227" s="523"/>
      <c r="S227" s="523"/>
      <c r="T227" s="523"/>
      <c r="U227" s="523"/>
      <c r="V227" s="523"/>
      <c r="W227" s="523"/>
      <c r="X227" s="523"/>
      <c r="Y227" s="523"/>
      <c r="Z227" s="523"/>
    </row>
    <row r="228" spans="1:26" ht="33">
      <c r="A228" s="524">
        <f t="shared" si="0"/>
        <v>227</v>
      </c>
      <c r="B228" s="524" t="s">
        <v>14</v>
      </c>
      <c r="C228" s="489" t="s">
        <v>9232</v>
      </c>
      <c r="D228" s="489" t="s">
        <v>9235</v>
      </c>
      <c r="E228" s="489"/>
      <c r="F228" s="489" t="s">
        <v>9327</v>
      </c>
      <c r="G228" s="523"/>
      <c r="H228" s="335"/>
      <c r="I228" s="336"/>
      <c r="J228" s="336"/>
      <c r="K228" s="336"/>
      <c r="L228" s="336"/>
      <c r="M228" s="523"/>
      <c r="N228" s="523"/>
      <c r="O228" s="523"/>
      <c r="P228" s="523"/>
      <c r="Q228" s="523"/>
      <c r="R228" s="523"/>
      <c r="S228" s="523"/>
      <c r="T228" s="523"/>
      <c r="U228" s="523"/>
      <c r="V228" s="523"/>
      <c r="W228" s="523"/>
      <c r="X228" s="523"/>
      <c r="Y228" s="523"/>
      <c r="Z228" s="523"/>
    </row>
    <row r="229" spans="1:26" ht="49.5">
      <c r="A229" s="524">
        <f t="shared" si="0"/>
        <v>228</v>
      </c>
      <c r="B229" s="524" t="s">
        <v>14</v>
      </c>
      <c r="C229" s="489" t="s">
        <v>586</v>
      </c>
      <c r="D229" s="489" t="s">
        <v>9240</v>
      </c>
      <c r="E229" s="489" t="s">
        <v>8856</v>
      </c>
      <c r="F229" s="489" t="s">
        <v>9327</v>
      </c>
      <c r="G229" s="523"/>
      <c r="H229" s="335"/>
      <c r="I229" s="336"/>
      <c r="J229" s="336"/>
      <c r="K229" s="336"/>
      <c r="L229" s="336"/>
      <c r="M229" s="523"/>
      <c r="N229" s="523"/>
      <c r="O229" s="523"/>
      <c r="P229" s="523"/>
      <c r="Q229" s="523"/>
      <c r="R229" s="523"/>
      <c r="S229" s="523"/>
      <c r="T229" s="523"/>
      <c r="U229" s="523"/>
      <c r="V229" s="523"/>
      <c r="W229" s="523"/>
      <c r="X229" s="523"/>
      <c r="Y229" s="523"/>
      <c r="Z229" s="523"/>
    </row>
    <row r="230" spans="1:26" ht="33">
      <c r="A230" s="524">
        <f t="shared" si="0"/>
        <v>229</v>
      </c>
      <c r="B230" s="524" t="s">
        <v>14</v>
      </c>
      <c r="C230" s="489" t="s">
        <v>586</v>
      </c>
      <c r="D230" s="489" t="s">
        <v>9251</v>
      </c>
      <c r="E230" s="489" t="s">
        <v>8982</v>
      </c>
      <c r="F230" s="489" t="s">
        <v>9327</v>
      </c>
      <c r="G230" s="523"/>
      <c r="H230" s="335"/>
      <c r="I230" s="336"/>
      <c r="J230" s="336"/>
      <c r="K230" s="336"/>
      <c r="L230" s="336"/>
      <c r="M230" s="523"/>
      <c r="N230" s="523"/>
      <c r="O230" s="523"/>
      <c r="P230" s="523"/>
      <c r="Q230" s="523"/>
      <c r="R230" s="523"/>
      <c r="S230" s="523"/>
      <c r="T230" s="523"/>
      <c r="U230" s="523"/>
      <c r="V230" s="523"/>
      <c r="W230" s="523"/>
      <c r="X230" s="523"/>
      <c r="Y230" s="523"/>
      <c r="Z230" s="523"/>
    </row>
    <row r="231" spans="1:26" ht="33">
      <c r="A231" s="524">
        <f t="shared" si="0"/>
        <v>230</v>
      </c>
      <c r="B231" s="524" t="s">
        <v>14</v>
      </c>
      <c r="C231" s="489" t="s">
        <v>9524</v>
      </c>
      <c r="D231" s="489" t="s">
        <v>9525</v>
      </c>
      <c r="E231" s="489" t="s">
        <v>8769</v>
      </c>
      <c r="F231" s="489" t="s">
        <v>9327</v>
      </c>
      <c r="G231" s="523"/>
      <c r="H231" s="335"/>
      <c r="I231" s="336"/>
      <c r="J231" s="336"/>
      <c r="K231" s="336"/>
      <c r="L231" s="336"/>
      <c r="M231" s="523"/>
      <c r="N231" s="523"/>
      <c r="O231" s="523"/>
      <c r="P231" s="523"/>
      <c r="Q231" s="523"/>
      <c r="R231" s="523"/>
      <c r="S231" s="523"/>
      <c r="T231" s="523"/>
      <c r="U231" s="523"/>
      <c r="V231" s="523"/>
      <c r="W231" s="523"/>
      <c r="X231" s="523"/>
      <c r="Y231" s="523"/>
      <c r="Z231" s="523"/>
    </row>
    <row r="232" spans="1:26" ht="33">
      <c r="A232" s="524">
        <f t="shared" si="0"/>
        <v>231</v>
      </c>
      <c r="B232" s="524" t="s">
        <v>14</v>
      </c>
      <c r="C232" s="489" t="s">
        <v>9109</v>
      </c>
      <c r="D232" s="489" t="s">
        <v>9526</v>
      </c>
      <c r="E232" s="489" t="s">
        <v>8760</v>
      </c>
      <c r="F232" s="489" t="s">
        <v>9327</v>
      </c>
      <c r="G232" s="523"/>
      <c r="H232" s="335"/>
      <c r="I232" s="336"/>
      <c r="J232" s="336"/>
      <c r="K232" s="336"/>
      <c r="L232" s="336"/>
      <c r="M232" s="523"/>
      <c r="N232" s="523"/>
      <c r="O232" s="523"/>
      <c r="P232" s="523"/>
      <c r="Q232" s="523"/>
      <c r="R232" s="523"/>
      <c r="S232" s="523"/>
      <c r="T232" s="523"/>
      <c r="U232" s="523"/>
      <c r="V232" s="523"/>
      <c r="W232" s="523"/>
      <c r="X232" s="523"/>
      <c r="Y232" s="523"/>
      <c r="Z232" s="523"/>
    </row>
    <row r="233" spans="1:26" ht="49.5">
      <c r="A233" s="524">
        <f t="shared" si="0"/>
        <v>232</v>
      </c>
      <c r="B233" s="524" t="s">
        <v>14</v>
      </c>
      <c r="C233" s="489" t="s">
        <v>586</v>
      </c>
      <c r="D233" s="489" t="s">
        <v>9266</v>
      </c>
      <c r="E233" s="489"/>
      <c r="F233" s="489" t="s">
        <v>9327</v>
      </c>
      <c r="G233" s="523"/>
      <c r="H233" s="335"/>
      <c r="I233" s="336"/>
      <c r="J233" s="336"/>
      <c r="K233" s="336"/>
      <c r="L233" s="336"/>
      <c r="M233" s="523"/>
      <c r="N233" s="523"/>
      <c r="O233" s="523"/>
      <c r="P233" s="523"/>
      <c r="Q233" s="523"/>
      <c r="R233" s="523"/>
      <c r="S233" s="523"/>
      <c r="T233" s="523"/>
      <c r="U233" s="523"/>
      <c r="V233" s="523"/>
      <c r="W233" s="523"/>
      <c r="X233" s="523"/>
      <c r="Y233" s="523"/>
      <c r="Z233" s="523"/>
    </row>
    <row r="234" spans="1:26" ht="16.5">
      <c r="A234" s="524">
        <f t="shared" si="0"/>
        <v>233</v>
      </c>
      <c r="B234" s="524" t="s">
        <v>14</v>
      </c>
      <c r="C234" s="489" t="s">
        <v>8750</v>
      </c>
      <c r="D234" s="489" t="s">
        <v>9527</v>
      </c>
      <c r="E234" s="489" t="s">
        <v>8769</v>
      </c>
      <c r="F234" s="489" t="s">
        <v>9327</v>
      </c>
      <c r="G234" s="523"/>
      <c r="H234" s="335"/>
      <c r="I234" s="336"/>
      <c r="J234" s="336"/>
      <c r="K234" s="336"/>
      <c r="L234" s="336"/>
      <c r="M234" s="523"/>
      <c r="N234" s="523"/>
      <c r="O234" s="523"/>
      <c r="P234" s="523"/>
      <c r="Q234" s="523"/>
      <c r="R234" s="523"/>
      <c r="S234" s="523"/>
      <c r="T234" s="523"/>
      <c r="U234" s="523"/>
      <c r="V234" s="523"/>
      <c r="W234" s="523"/>
      <c r="X234" s="523"/>
      <c r="Y234" s="523"/>
      <c r="Z234" s="523"/>
    </row>
    <row r="235" spans="1:26" ht="49.5">
      <c r="A235" s="524">
        <f t="shared" si="0"/>
        <v>234</v>
      </c>
      <c r="B235" s="524" t="s">
        <v>14</v>
      </c>
      <c r="C235" s="489" t="s">
        <v>586</v>
      </c>
      <c r="D235" s="489" t="s">
        <v>9528</v>
      </c>
      <c r="E235" s="489"/>
      <c r="F235" s="489" t="s">
        <v>9327</v>
      </c>
      <c r="G235" s="523"/>
      <c r="H235" s="335"/>
      <c r="I235" s="336"/>
      <c r="J235" s="336"/>
      <c r="K235" s="336"/>
      <c r="L235" s="336"/>
      <c r="M235" s="523"/>
      <c r="N235" s="523"/>
      <c r="O235" s="523"/>
      <c r="P235" s="523"/>
      <c r="Q235" s="523"/>
      <c r="R235" s="523"/>
      <c r="S235" s="523"/>
      <c r="T235" s="523"/>
      <c r="U235" s="523"/>
      <c r="V235" s="523"/>
      <c r="W235" s="523"/>
      <c r="X235" s="523"/>
      <c r="Y235" s="523"/>
      <c r="Z235" s="523"/>
    </row>
    <row r="236" spans="1:26" ht="16.5">
      <c r="A236" s="524">
        <f t="shared" si="0"/>
        <v>235</v>
      </c>
      <c r="B236" s="524" t="s">
        <v>14</v>
      </c>
      <c r="C236" s="489" t="s">
        <v>9280</v>
      </c>
      <c r="D236" s="489" t="s">
        <v>9281</v>
      </c>
      <c r="E236" s="489"/>
      <c r="F236" s="489" t="s">
        <v>9327</v>
      </c>
      <c r="G236" s="523"/>
      <c r="H236" s="335"/>
      <c r="I236" s="336"/>
      <c r="J236" s="336"/>
      <c r="K236" s="336"/>
      <c r="L236" s="336"/>
      <c r="M236" s="523"/>
      <c r="N236" s="523"/>
      <c r="O236" s="523"/>
      <c r="P236" s="523"/>
      <c r="Q236" s="523"/>
      <c r="R236" s="523"/>
      <c r="S236" s="523"/>
      <c r="T236" s="523"/>
      <c r="U236" s="523"/>
      <c r="V236" s="523"/>
      <c r="W236" s="523"/>
      <c r="X236" s="523"/>
      <c r="Y236" s="523"/>
      <c r="Z236" s="523"/>
    </row>
    <row r="237" spans="1:26" ht="33">
      <c r="A237" s="524">
        <f t="shared" si="0"/>
        <v>236</v>
      </c>
      <c r="B237" s="524" t="s">
        <v>14</v>
      </c>
      <c r="C237" s="489" t="s">
        <v>9300</v>
      </c>
      <c r="D237" s="489" t="s">
        <v>9301</v>
      </c>
      <c r="E237" s="489"/>
      <c r="F237" s="489" t="s">
        <v>9327</v>
      </c>
      <c r="G237" s="523"/>
      <c r="H237" s="335"/>
      <c r="I237" s="336"/>
      <c r="J237" s="336"/>
      <c r="K237" s="336"/>
      <c r="L237" s="336"/>
      <c r="M237" s="523"/>
      <c r="N237" s="523"/>
      <c r="O237" s="523"/>
      <c r="P237" s="523"/>
      <c r="Q237" s="523"/>
      <c r="R237" s="523"/>
      <c r="S237" s="523"/>
      <c r="T237" s="523"/>
      <c r="U237" s="523"/>
      <c r="V237" s="523"/>
      <c r="W237" s="523"/>
      <c r="X237" s="523"/>
      <c r="Y237" s="523"/>
      <c r="Z237" s="523"/>
    </row>
    <row r="238" spans="1:26" ht="16.5">
      <c r="A238" s="524">
        <f t="shared" si="0"/>
        <v>237</v>
      </c>
      <c r="B238" s="524" t="s">
        <v>14</v>
      </c>
      <c r="C238" s="489" t="s">
        <v>9315</v>
      </c>
      <c r="D238" s="489" t="s">
        <v>9316</v>
      </c>
      <c r="E238" s="489" t="s">
        <v>8760</v>
      </c>
      <c r="F238" s="489" t="s">
        <v>9327</v>
      </c>
      <c r="G238" s="523"/>
      <c r="H238" s="335"/>
      <c r="I238" s="336"/>
      <c r="J238" s="336"/>
      <c r="K238" s="336"/>
      <c r="L238" s="336"/>
      <c r="M238" s="523"/>
      <c r="N238" s="523"/>
      <c r="O238" s="523"/>
      <c r="P238" s="523"/>
      <c r="Q238" s="523"/>
      <c r="R238" s="523"/>
      <c r="S238" s="523"/>
      <c r="T238" s="523"/>
      <c r="U238" s="523"/>
      <c r="V238" s="523"/>
      <c r="W238" s="523"/>
      <c r="X238" s="523"/>
      <c r="Y238" s="523"/>
      <c r="Z238" s="523"/>
    </row>
    <row r="239" spans="1:26" ht="12.75">
      <c r="A239" s="523"/>
      <c r="B239" s="523"/>
      <c r="C239" s="336"/>
      <c r="D239" s="336"/>
      <c r="E239" s="337"/>
      <c r="F239" s="336"/>
      <c r="G239" s="523"/>
      <c r="H239" s="335"/>
      <c r="I239" s="336"/>
      <c r="J239" s="336"/>
      <c r="K239" s="336"/>
      <c r="L239" s="336"/>
      <c r="M239" s="523"/>
      <c r="N239" s="523"/>
      <c r="O239" s="523"/>
      <c r="P239" s="523"/>
      <c r="Q239" s="523"/>
      <c r="R239" s="523"/>
      <c r="S239" s="523"/>
      <c r="T239" s="523"/>
      <c r="U239" s="523"/>
      <c r="V239" s="523"/>
      <c r="W239" s="523"/>
      <c r="X239" s="523"/>
      <c r="Y239" s="523"/>
      <c r="Z239" s="523"/>
    </row>
    <row r="240" spans="1:26" ht="12.75">
      <c r="A240" s="523"/>
      <c r="B240" s="523"/>
      <c r="C240" s="336"/>
      <c r="D240" s="336"/>
      <c r="E240" s="337"/>
      <c r="F240" s="336"/>
      <c r="G240" s="523"/>
      <c r="H240" s="335"/>
      <c r="I240" s="336"/>
      <c r="J240" s="336"/>
      <c r="K240" s="336"/>
      <c r="L240" s="336"/>
      <c r="M240" s="523"/>
      <c r="N240" s="523"/>
      <c r="O240" s="523"/>
      <c r="P240" s="523"/>
      <c r="Q240" s="523"/>
      <c r="R240" s="523"/>
      <c r="S240" s="523"/>
      <c r="T240" s="523"/>
      <c r="U240" s="523"/>
      <c r="V240" s="523"/>
      <c r="W240" s="523"/>
      <c r="X240" s="523"/>
      <c r="Y240" s="523"/>
      <c r="Z240" s="523"/>
    </row>
    <row r="241" spans="1:26" ht="12.75">
      <c r="A241" s="523"/>
      <c r="B241" s="523"/>
      <c r="C241" s="336"/>
      <c r="D241" s="336"/>
      <c r="E241" s="337"/>
      <c r="F241" s="336"/>
      <c r="G241" s="523"/>
      <c r="H241" s="335"/>
      <c r="I241" s="336"/>
      <c r="J241" s="336"/>
      <c r="K241" s="336"/>
      <c r="L241" s="336"/>
      <c r="M241" s="523"/>
      <c r="N241" s="523"/>
      <c r="O241" s="523"/>
      <c r="P241" s="523"/>
      <c r="Q241" s="523"/>
      <c r="R241" s="523"/>
      <c r="S241" s="523"/>
      <c r="T241" s="523"/>
      <c r="U241" s="523"/>
      <c r="V241" s="523"/>
      <c r="W241" s="523"/>
      <c r="X241" s="523"/>
      <c r="Y241" s="523"/>
      <c r="Z241" s="523"/>
    </row>
    <row r="242" spans="1:26" ht="12.75">
      <c r="A242" s="523"/>
      <c r="B242" s="523"/>
      <c r="C242" s="336"/>
      <c r="D242" s="336"/>
      <c r="E242" s="337"/>
      <c r="F242" s="336"/>
      <c r="G242" s="523"/>
      <c r="H242" s="335"/>
      <c r="I242" s="336"/>
      <c r="J242" s="336"/>
      <c r="K242" s="336"/>
      <c r="L242" s="336"/>
      <c r="M242" s="523"/>
      <c r="N242" s="523"/>
      <c r="O242" s="523"/>
      <c r="P242" s="523"/>
      <c r="Q242" s="523"/>
      <c r="R242" s="523"/>
      <c r="S242" s="523"/>
      <c r="T242" s="523"/>
      <c r="U242" s="523"/>
      <c r="V242" s="523"/>
      <c r="W242" s="523"/>
      <c r="X242" s="523"/>
      <c r="Y242" s="523"/>
      <c r="Z242" s="523"/>
    </row>
    <row r="243" spans="1:26" ht="12.75">
      <c r="A243" s="523"/>
      <c r="B243" s="523"/>
      <c r="C243" s="336"/>
      <c r="D243" s="336"/>
      <c r="E243" s="337"/>
      <c r="F243" s="336"/>
      <c r="G243" s="523"/>
      <c r="H243" s="335"/>
      <c r="I243" s="336"/>
      <c r="J243" s="336"/>
      <c r="K243" s="336"/>
      <c r="L243" s="336"/>
      <c r="M243" s="523"/>
      <c r="N243" s="523"/>
      <c r="O243" s="523"/>
      <c r="P243" s="523"/>
      <c r="Q243" s="523"/>
      <c r="R243" s="523"/>
      <c r="S243" s="523"/>
      <c r="T243" s="523"/>
      <c r="U243" s="523"/>
      <c r="V243" s="523"/>
      <c r="W243" s="523"/>
      <c r="X243" s="523"/>
      <c r="Y243" s="523"/>
      <c r="Z243" s="523"/>
    </row>
    <row r="244" spans="1:26" ht="12.75">
      <c r="A244" s="523"/>
      <c r="B244" s="523"/>
      <c r="C244" s="336"/>
      <c r="D244" s="336"/>
      <c r="E244" s="337"/>
      <c r="F244" s="336"/>
      <c r="G244" s="523"/>
      <c r="H244" s="335"/>
      <c r="I244" s="336"/>
      <c r="J244" s="336"/>
      <c r="K244" s="336"/>
      <c r="L244" s="336"/>
      <c r="M244" s="523"/>
      <c r="N244" s="523"/>
      <c r="O244" s="523"/>
      <c r="P244" s="523"/>
      <c r="Q244" s="523"/>
      <c r="R244" s="523"/>
      <c r="S244" s="523"/>
      <c r="T244" s="523"/>
      <c r="U244" s="523"/>
      <c r="V244" s="523"/>
      <c r="W244" s="523"/>
      <c r="X244" s="523"/>
      <c r="Y244" s="523"/>
      <c r="Z244" s="523"/>
    </row>
    <row r="245" spans="1:26" ht="12.75">
      <c r="A245" s="523"/>
      <c r="B245" s="523"/>
      <c r="C245" s="336"/>
      <c r="D245" s="336"/>
      <c r="E245" s="337"/>
      <c r="F245" s="336"/>
      <c r="G245" s="523"/>
      <c r="H245" s="335"/>
      <c r="I245" s="336"/>
      <c r="J245" s="336"/>
      <c r="K245" s="336"/>
      <c r="L245" s="336"/>
      <c r="M245" s="523"/>
      <c r="N245" s="523"/>
      <c r="O245" s="523"/>
      <c r="P245" s="523"/>
      <c r="Q245" s="523"/>
      <c r="R245" s="523"/>
      <c r="S245" s="523"/>
      <c r="T245" s="523"/>
      <c r="U245" s="523"/>
      <c r="V245" s="523"/>
      <c r="W245" s="523"/>
      <c r="X245" s="523"/>
      <c r="Y245" s="523"/>
      <c r="Z245" s="523"/>
    </row>
    <row r="246" spans="1:26" ht="12.75">
      <c r="A246" s="523"/>
      <c r="B246" s="523"/>
      <c r="C246" s="336"/>
      <c r="D246" s="336"/>
      <c r="E246" s="337"/>
      <c r="F246" s="336"/>
      <c r="G246" s="523"/>
      <c r="H246" s="335"/>
      <c r="I246" s="336"/>
      <c r="J246" s="336"/>
      <c r="K246" s="336"/>
      <c r="L246" s="336"/>
      <c r="M246" s="523"/>
      <c r="N246" s="523"/>
      <c r="O246" s="523"/>
      <c r="P246" s="523"/>
      <c r="Q246" s="523"/>
      <c r="R246" s="523"/>
      <c r="S246" s="523"/>
      <c r="T246" s="523"/>
      <c r="U246" s="523"/>
      <c r="V246" s="523"/>
      <c r="W246" s="523"/>
      <c r="X246" s="523"/>
      <c r="Y246" s="523"/>
      <c r="Z246" s="523"/>
    </row>
    <row r="247" spans="1:26" ht="12.75">
      <c r="A247" s="523"/>
      <c r="B247" s="523"/>
      <c r="C247" s="336"/>
      <c r="D247" s="336"/>
      <c r="E247" s="337"/>
      <c r="F247" s="336"/>
      <c r="G247" s="523"/>
      <c r="H247" s="335"/>
      <c r="I247" s="336"/>
      <c r="J247" s="336"/>
      <c r="K247" s="336"/>
      <c r="L247" s="336"/>
      <c r="M247" s="523"/>
      <c r="N247" s="523"/>
      <c r="O247" s="523"/>
      <c r="P247" s="523"/>
      <c r="Q247" s="523"/>
      <c r="R247" s="523"/>
      <c r="S247" s="523"/>
      <c r="T247" s="523"/>
      <c r="U247" s="523"/>
      <c r="V247" s="523"/>
      <c r="W247" s="523"/>
      <c r="X247" s="523"/>
      <c r="Y247" s="523"/>
      <c r="Z247" s="523"/>
    </row>
    <row r="248" spans="1:26" ht="12.75">
      <c r="A248" s="523"/>
      <c r="B248" s="523"/>
      <c r="C248" s="336"/>
      <c r="D248" s="336"/>
      <c r="E248" s="337"/>
      <c r="F248" s="336"/>
      <c r="G248" s="523"/>
      <c r="H248" s="335"/>
      <c r="I248" s="336"/>
      <c r="J248" s="336"/>
      <c r="K248" s="336"/>
      <c r="L248" s="336"/>
      <c r="M248" s="523"/>
      <c r="N248" s="523"/>
      <c r="O248" s="523"/>
      <c r="P248" s="523"/>
      <c r="Q248" s="523"/>
      <c r="R248" s="523"/>
      <c r="S248" s="523"/>
      <c r="T248" s="523"/>
      <c r="U248" s="523"/>
      <c r="V248" s="523"/>
      <c r="W248" s="523"/>
      <c r="X248" s="523"/>
      <c r="Y248" s="523"/>
      <c r="Z248" s="523"/>
    </row>
    <row r="249" spans="1:26" ht="12.75">
      <c r="A249" s="523"/>
      <c r="B249" s="523"/>
      <c r="C249" s="336"/>
      <c r="D249" s="336"/>
      <c r="E249" s="337"/>
      <c r="F249" s="336"/>
      <c r="G249" s="523"/>
      <c r="H249" s="335"/>
      <c r="I249" s="336"/>
      <c r="J249" s="336"/>
      <c r="K249" s="336"/>
      <c r="L249" s="336"/>
      <c r="M249" s="523"/>
      <c r="N249" s="523"/>
      <c r="O249" s="523"/>
      <c r="P249" s="523"/>
      <c r="Q249" s="523"/>
      <c r="R249" s="523"/>
      <c r="S249" s="523"/>
      <c r="T249" s="523"/>
      <c r="U249" s="523"/>
      <c r="V249" s="523"/>
      <c r="W249" s="523"/>
      <c r="X249" s="523"/>
      <c r="Y249" s="523"/>
      <c r="Z249" s="523"/>
    </row>
    <row r="250" spans="1:26" ht="12.75">
      <c r="A250" s="523"/>
      <c r="B250" s="523"/>
      <c r="C250" s="336"/>
      <c r="D250" s="336"/>
      <c r="E250" s="337"/>
      <c r="F250" s="336"/>
      <c r="G250" s="523"/>
      <c r="H250" s="335"/>
      <c r="I250" s="336"/>
      <c r="J250" s="336"/>
      <c r="K250" s="336"/>
      <c r="L250" s="336"/>
      <c r="M250" s="523"/>
      <c r="N250" s="523"/>
      <c r="O250" s="523"/>
      <c r="P250" s="523"/>
      <c r="Q250" s="523"/>
      <c r="R250" s="523"/>
      <c r="S250" s="523"/>
      <c r="T250" s="523"/>
      <c r="U250" s="523"/>
      <c r="V250" s="523"/>
      <c r="W250" s="523"/>
      <c r="X250" s="523"/>
      <c r="Y250" s="523"/>
      <c r="Z250" s="523"/>
    </row>
    <row r="251" spans="1:26" ht="12.75">
      <c r="A251" s="523"/>
      <c r="B251" s="523"/>
      <c r="C251" s="336"/>
      <c r="D251" s="336"/>
      <c r="E251" s="337"/>
      <c r="F251" s="336"/>
      <c r="G251" s="523"/>
      <c r="H251" s="335"/>
      <c r="I251" s="336"/>
      <c r="J251" s="336"/>
      <c r="K251" s="336"/>
      <c r="L251" s="336"/>
      <c r="M251" s="523"/>
      <c r="N251" s="523"/>
      <c r="O251" s="523"/>
      <c r="P251" s="523"/>
      <c r="Q251" s="523"/>
      <c r="R251" s="523"/>
      <c r="S251" s="523"/>
      <c r="T251" s="523"/>
      <c r="U251" s="523"/>
      <c r="V251" s="523"/>
      <c r="W251" s="523"/>
      <c r="X251" s="523"/>
      <c r="Y251" s="523"/>
      <c r="Z251" s="523"/>
    </row>
    <row r="252" spans="1:26" ht="12.75">
      <c r="A252" s="523"/>
      <c r="B252" s="523"/>
      <c r="C252" s="336"/>
      <c r="D252" s="336"/>
      <c r="E252" s="337"/>
      <c r="F252" s="336"/>
      <c r="G252" s="523"/>
      <c r="H252" s="335"/>
      <c r="I252" s="336"/>
      <c r="J252" s="336"/>
      <c r="K252" s="336"/>
      <c r="L252" s="336"/>
      <c r="M252" s="523"/>
      <c r="N252" s="523"/>
      <c r="O252" s="523"/>
      <c r="P252" s="523"/>
      <c r="Q252" s="523"/>
      <c r="R252" s="523"/>
      <c r="S252" s="523"/>
      <c r="T252" s="523"/>
      <c r="U252" s="523"/>
      <c r="V252" s="523"/>
      <c r="W252" s="523"/>
      <c r="X252" s="523"/>
      <c r="Y252" s="523"/>
      <c r="Z252" s="523"/>
    </row>
    <row r="253" spans="1:26" ht="12.75">
      <c r="A253" s="523"/>
      <c r="B253" s="523"/>
      <c r="C253" s="336"/>
      <c r="D253" s="336"/>
      <c r="E253" s="337"/>
      <c r="F253" s="336"/>
      <c r="G253" s="523"/>
      <c r="H253" s="335"/>
      <c r="I253" s="336"/>
      <c r="J253" s="336"/>
      <c r="K253" s="336"/>
      <c r="L253" s="336"/>
      <c r="M253" s="523"/>
      <c r="N253" s="523"/>
      <c r="O253" s="523"/>
      <c r="P253" s="523"/>
      <c r="Q253" s="523"/>
      <c r="R253" s="523"/>
      <c r="S253" s="523"/>
      <c r="T253" s="523"/>
      <c r="U253" s="523"/>
      <c r="V253" s="523"/>
      <c r="W253" s="523"/>
      <c r="X253" s="523"/>
      <c r="Y253" s="523"/>
      <c r="Z253" s="523"/>
    </row>
    <row r="254" spans="1:26" ht="12.75">
      <c r="A254" s="523"/>
      <c r="B254" s="523"/>
      <c r="C254" s="336"/>
      <c r="D254" s="336"/>
      <c r="E254" s="337"/>
      <c r="F254" s="336"/>
      <c r="G254" s="523"/>
      <c r="H254" s="335"/>
      <c r="I254" s="336"/>
      <c r="J254" s="336"/>
      <c r="K254" s="336"/>
      <c r="L254" s="336"/>
      <c r="M254" s="523"/>
      <c r="N254" s="523"/>
      <c r="O254" s="523"/>
      <c r="P254" s="523"/>
      <c r="Q254" s="523"/>
      <c r="R254" s="523"/>
      <c r="S254" s="523"/>
      <c r="T254" s="523"/>
      <c r="U254" s="523"/>
      <c r="V254" s="523"/>
      <c r="W254" s="523"/>
      <c r="X254" s="523"/>
      <c r="Y254" s="523"/>
      <c r="Z254" s="523"/>
    </row>
    <row r="255" spans="1:26" ht="12.75">
      <c r="A255" s="523"/>
      <c r="B255" s="523"/>
      <c r="C255" s="336"/>
      <c r="D255" s="336"/>
      <c r="E255" s="337"/>
      <c r="F255" s="336"/>
      <c r="G255" s="523"/>
      <c r="H255" s="335"/>
      <c r="I255" s="336"/>
      <c r="J255" s="336"/>
      <c r="K255" s="336"/>
      <c r="L255" s="336"/>
      <c r="M255" s="523"/>
      <c r="N255" s="523"/>
      <c r="O255" s="523"/>
      <c r="P255" s="523"/>
      <c r="Q255" s="523"/>
      <c r="R255" s="523"/>
      <c r="S255" s="523"/>
      <c r="T255" s="523"/>
      <c r="U255" s="523"/>
      <c r="V255" s="523"/>
      <c r="W255" s="523"/>
      <c r="X255" s="523"/>
      <c r="Y255" s="523"/>
      <c r="Z255" s="523"/>
    </row>
    <row r="256" spans="1:26" ht="12.75">
      <c r="A256" s="523"/>
      <c r="B256" s="523"/>
      <c r="C256" s="336"/>
      <c r="D256" s="336"/>
      <c r="E256" s="337"/>
      <c r="F256" s="336"/>
      <c r="G256" s="523"/>
      <c r="H256" s="335"/>
      <c r="I256" s="336"/>
      <c r="J256" s="336"/>
      <c r="K256" s="336"/>
      <c r="L256" s="336"/>
      <c r="M256" s="523"/>
      <c r="N256" s="523"/>
      <c r="O256" s="523"/>
      <c r="P256" s="523"/>
      <c r="Q256" s="523"/>
      <c r="R256" s="523"/>
      <c r="S256" s="523"/>
      <c r="T256" s="523"/>
      <c r="U256" s="523"/>
      <c r="V256" s="523"/>
      <c r="W256" s="523"/>
      <c r="X256" s="523"/>
      <c r="Y256" s="523"/>
      <c r="Z256" s="523"/>
    </row>
    <row r="257" spans="1:26" ht="12.75">
      <c r="A257" s="523"/>
      <c r="B257" s="523"/>
      <c r="C257" s="336"/>
      <c r="D257" s="336"/>
      <c r="E257" s="337"/>
      <c r="F257" s="336"/>
      <c r="G257" s="523"/>
      <c r="H257" s="335"/>
      <c r="I257" s="336"/>
      <c r="J257" s="336"/>
      <c r="K257" s="336"/>
      <c r="L257" s="336"/>
      <c r="M257" s="523"/>
      <c r="N257" s="523"/>
      <c r="O257" s="523"/>
      <c r="P257" s="523"/>
      <c r="Q257" s="523"/>
      <c r="R257" s="523"/>
      <c r="S257" s="523"/>
      <c r="T257" s="523"/>
      <c r="U257" s="523"/>
      <c r="V257" s="523"/>
      <c r="W257" s="523"/>
      <c r="X257" s="523"/>
      <c r="Y257" s="523"/>
      <c r="Z257" s="523"/>
    </row>
    <row r="258" spans="1:26" ht="12.75">
      <c r="A258" s="523"/>
      <c r="B258" s="523"/>
      <c r="C258" s="336"/>
      <c r="D258" s="336"/>
      <c r="E258" s="337"/>
      <c r="F258" s="336"/>
      <c r="G258" s="523"/>
      <c r="H258" s="335"/>
      <c r="I258" s="336"/>
      <c r="J258" s="336"/>
      <c r="K258" s="336"/>
      <c r="L258" s="336"/>
      <c r="M258" s="523"/>
      <c r="N258" s="523"/>
      <c r="O258" s="523"/>
      <c r="P258" s="523"/>
      <c r="Q258" s="523"/>
      <c r="R258" s="523"/>
      <c r="S258" s="523"/>
      <c r="T258" s="523"/>
      <c r="U258" s="523"/>
      <c r="V258" s="523"/>
      <c r="W258" s="523"/>
      <c r="X258" s="523"/>
      <c r="Y258" s="523"/>
      <c r="Z258" s="523"/>
    </row>
    <row r="259" spans="1:26" ht="12.75">
      <c r="A259" s="523"/>
      <c r="B259" s="523"/>
      <c r="C259" s="336"/>
      <c r="D259" s="336"/>
      <c r="E259" s="337"/>
      <c r="F259" s="336"/>
      <c r="G259" s="523"/>
      <c r="H259" s="335"/>
      <c r="I259" s="336"/>
      <c r="J259" s="336"/>
      <c r="K259" s="336"/>
      <c r="L259" s="336"/>
      <c r="M259" s="523"/>
      <c r="N259" s="523"/>
      <c r="O259" s="523"/>
      <c r="P259" s="523"/>
      <c r="Q259" s="523"/>
      <c r="R259" s="523"/>
      <c r="S259" s="523"/>
      <c r="T259" s="523"/>
      <c r="U259" s="523"/>
      <c r="V259" s="523"/>
      <c r="W259" s="523"/>
      <c r="X259" s="523"/>
      <c r="Y259" s="523"/>
      <c r="Z259" s="523"/>
    </row>
    <row r="260" spans="1:26" ht="12.75">
      <c r="A260" s="523"/>
      <c r="B260" s="523"/>
      <c r="C260" s="336"/>
      <c r="D260" s="336"/>
      <c r="E260" s="337"/>
      <c r="F260" s="336"/>
      <c r="G260" s="523"/>
      <c r="H260" s="335"/>
      <c r="I260" s="336"/>
      <c r="J260" s="336"/>
      <c r="K260" s="336"/>
      <c r="L260" s="336"/>
      <c r="M260" s="523"/>
      <c r="N260" s="523"/>
      <c r="O260" s="523"/>
      <c r="P260" s="523"/>
      <c r="Q260" s="523"/>
      <c r="R260" s="523"/>
      <c r="S260" s="523"/>
      <c r="T260" s="523"/>
      <c r="U260" s="523"/>
      <c r="V260" s="523"/>
      <c r="W260" s="523"/>
      <c r="X260" s="523"/>
      <c r="Y260" s="523"/>
      <c r="Z260" s="523"/>
    </row>
    <row r="261" spans="1:26" ht="12.75">
      <c r="A261" s="523"/>
      <c r="B261" s="523"/>
      <c r="C261" s="336"/>
      <c r="D261" s="336"/>
      <c r="E261" s="337"/>
      <c r="F261" s="336"/>
      <c r="G261" s="523"/>
      <c r="H261" s="335"/>
      <c r="I261" s="336"/>
      <c r="J261" s="336"/>
      <c r="K261" s="336"/>
      <c r="L261" s="336"/>
      <c r="M261" s="523"/>
      <c r="N261" s="523"/>
      <c r="O261" s="523"/>
      <c r="P261" s="523"/>
      <c r="Q261" s="523"/>
      <c r="R261" s="523"/>
      <c r="S261" s="523"/>
      <c r="T261" s="523"/>
      <c r="U261" s="523"/>
      <c r="V261" s="523"/>
      <c r="W261" s="523"/>
      <c r="X261" s="523"/>
      <c r="Y261" s="523"/>
      <c r="Z261" s="523"/>
    </row>
    <row r="262" spans="1:26" ht="12.75">
      <c r="A262" s="523"/>
      <c r="B262" s="523"/>
      <c r="C262" s="336"/>
      <c r="D262" s="336"/>
      <c r="E262" s="337"/>
      <c r="F262" s="336"/>
      <c r="G262" s="523"/>
      <c r="H262" s="335"/>
      <c r="I262" s="336"/>
      <c r="J262" s="336"/>
      <c r="K262" s="336"/>
      <c r="L262" s="336"/>
      <c r="M262" s="523"/>
      <c r="N262" s="523"/>
      <c r="O262" s="523"/>
      <c r="P262" s="523"/>
      <c r="Q262" s="523"/>
      <c r="R262" s="523"/>
      <c r="S262" s="523"/>
      <c r="T262" s="523"/>
      <c r="U262" s="523"/>
      <c r="V262" s="523"/>
      <c r="W262" s="523"/>
      <c r="X262" s="523"/>
      <c r="Y262" s="523"/>
      <c r="Z262" s="523"/>
    </row>
    <row r="263" spans="1:26" ht="12.75">
      <c r="A263" s="523"/>
      <c r="B263" s="523"/>
      <c r="C263" s="336"/>
      <c r="D263" s="336"/>
      <c r="E263" s="337"/>
      <c r="F263" s="336"/>
      <c r="G263" s="523"/>
      <c r="H263" s="335"/>
      <c r="I263" s="336"/>
      <c r="J263" s="336"/>
      <c r="K263" s="336"/>
      <c r="L263" s="336"/>
      <c r="M263" s="523"/>
      <c r="N263" s="523"/>
      <c r="O263" s="523"/>
      <c r="P263" s="523"/>
      <c r="Q263" s="523"/>
      <c r="R263" s="523"/>
      <c r="S263" s="523"/>
      <c r="T263" s="523"/>
      <c r="U263" s="523"/>
      <c r="V263" s="523"/>
      <c r="W263" s="523"/>
      <c r="X263" s="523"/>
      <c r="Y263" s="523"/>
      <c r="Z263" s="523"/>
    </row>
    <row r="264" spans="1:26" ht="12.75">
      <c r="A264" s="523"/>
      <c r="B264" s="523"/>
      <c r="C264" s="336"/>
      <c r="D264" s="336"/>
      <c r="E264" s="337"/>
      <c r="F264" s="336"/>
      <c r="G264" s="523"/>
      <c r="H264" s="335"/>
      <c r="I264" s="336"/>
      <c r="J264" s="336"/>
      <c r="K264" s="336"/>
      <c r="L264" s="336"/>
      <c r="M264" s="523"/>
      <c r="N264" s="523"/>
      <c r="O264" s="523"/>
      <c r="P264" s="523"/>
      <c r="Q264" s="523"/>
      <c r="R264" s="523"/>
      <c r="S264" s="523"/>
      <c r="T264" s="523"/>
      <c r="U264" s="523"/>
      <c r="V264" s="523"/>
      <c r="W264" s="523"/>
      <c r="X264" s="523"/>
      <c r="Y264" s="523"/>
      <c r="Z264" s="523"/>
    </row>
    <row r="265" spans="1:26" ht="12.75">
      <c r="A265" s="523"/>
      <c r="B265" s="523"/>
      <c r="C265" s="336"/>
      <c r="D265" s="336"/>
      <c r="E265" s="337"/>
      <c r="F265" s="336"/>
      <c r="G265" s="523"/>
      <c r="H265" s="335"/>
      <c r="I265" s="336"/>
      <c r="J265" s="336"/>
      <c r="K265" s="336"/>
      <c r="L265" s="336"/>
      <c r="M265" s="523"/>
      <c r="N265" s="523"/>
      <c r="O265" s="523"/>
      <c r="P265" s="523"/>
      <c r="Q265" s="523"/>
      <c r="R265" s="523"/>
      <c r="S265" s="523"/>
      <c r="T265" s="523"/>
      <c r="U265" s="523"/>
      <c r="V265" s="523"/>
      <c r="W265" s="523"/>
      <c r="X265" s="523"/>
      <c r="Y265" s="523"/>
      <c r="Z265" s="523"/>
    </row>
    <row r="266" spans="1:26" ht="12.75">
      <c r="A266" s="523"/>
      <c r="B266" s="523"/>
      <c r="C266" s="336"/>
      <c r="D266" s="336"/>
      <c r="E266" s="337"/>
      <c r="F266" s="336"/>
      <c r="G266" s="523"/>
      <c r="H266" s="335"/>
      <c r="I266" s="336"/>
      <c r="J266" s="336"/>
      <c r="K266" s="336"/>
      <c r="L266" s="336"/>
      <c r="M266" s="523"/>
      <c r="N266" s="523"/>
      <c r="O266" s="523"/>
      <c r="P266" s="523"/>
      <c r="Q266" s="523"/>
      <c r="R266" s="523"/>
      <c r="S266" s="523"/>
      <c r="T266" s="523"/>
      <c r="U266" s="523"/>
      <c r="V266" s="523"/>
      <c r="W266" s="523"/>
      <c r="X266" s="523"/>
      <c r="Y266" s="523"/>
      <c r="Z266" s="523"/>
    </row>
    <row r="267" spans="1:26" ht="12.75">
      <c r="A267" s="523"/>
      <c r="B267" s="523"/>
      <c r="C267" s="336"/>
      <c r="D267" s="336"/>
      <c r="E267" s="337"/>
      <c r="F267" s="336"/>
      <c r="G267" s="523"/>
      <c r="H267" s="335"/>
      <c r="I267" s="336"/>
      <c r="J267" s="336"/>
      <c r="K267" s="336"/>
      <c r="L267" s="336"/>
      <c r="M267" s="523"/>
      <c r="N267" s="523"/>
      <c r="O267" s="523"/>
      <c r="P267" s="523"/>
      <c r="Q267" s="523"/>
      <c r="R267" s="523"/>
      <c r="S267" s="523"/>
      <c r="T267" s="523"/>
      <c r="U267" s="523"/>
      <c r="V267" s="523"/>
      <c r="W267" s="523"/>
      <c r="X267" s="523"/>
      <c r="Y267" s="523"/>
      <c r="Z267" s="523"/>
    </row>
    <row r="268" spans="1:26" ht="12.75">
      <c r="A268" s="523"/>
      <c r="B268" s="523"/>
      <c r="C268" s="336"/>
      <c r="D268" s="336"/>
      <c r="E268" s="337"/>
      <c r="F268" s="336"/>
      <c r="G268" s="523"/>
      <c r="H268" s="335"/>
      <c r="I268" s="336"/>
      <c r="J268" s="336"/>
      <c r="K268" s="336"/>
      <c r="L268" s="336"/>
      <c r="M268" s="523"/>
      <c r="N268" s="523"/>
      <c r="O268" s="523"/>
      <c r="P268" s="523"/>
      <c r="Q268" s="523"/>
      <c r="R268" s="523"/>
      <c r="S268" s="523"/>
      <c r="T268" s="523"/>
      <c r="U268" s="523"/>
      <c r="V268" s="523"/>
      <c r="W268" s="523"/>
      <c r="X268" s="523"/>
      <c r="Y268" s="523"/>
      <c r="Z268" s="523"/>
    </row>
    <row r="269" spans="1:26" ht="12.75">
      <c r="A269" s="523"/>
      <c r="B269" s="523"/>
      <c r="C269" s="336"/>
      <c r="D269" s="336"/>
      <c r="E269" s="337"/>
      <c r="F269" s="336"/>
      <c r="G269" s="523"/>
      <c r="H269" s="335"/>
      <c r="I269" s="336"/>
      <c r="J269" s="336"/>
      <c r="K269" s="336"/>
      <c r="L269" s="336"/>
      <c r="M269" s="523"/>
      <c r="N269" s="523"/>
      <c r="O269" s="523"/>
      <c r="P269" s="523"/>
      <c r="Q269" s="523"/>
      <c r="R269" s="523"/>
      <c r="S269" s="523"/>
      <c r="T269" s="523"/>
      <c r="U269" s="523"/>
      <c r="V269" s="523"/>
      <c r="W269" s="523"/>
      <c r="X269" s="523"/>
      <c r="Y269" s="523"/>
      <c r="Z269" s="523"/>
    </row>
    <row r="270" spans="1:26" ht="12.75">
      <c r="A270" s="523"/>
      <c r="B270" s="523"/>
      <c r="C270" s="336"/>
      <c r="D270" s="336"/>
      <c r="E270" s="337"/>
      <c r="F270" s="336"/>
      <c r="G270" s="523"/>
      <c r="H270" s="335"/>
      <c r="I270" s="336"/>
      <c r="J270" s="336"/>
      <c r="K270" s="336"/>
      <c r="L270" s="336"/>
      <c r="M270" s="523"/>
      <c r="N270" s="523"/>
      <c r="O270" s="523"/>
      <c r="P270" s="523"/>
      <c r="Q270" s="523"/>
      <c r="R270" s="523"/>
      <c r="S270" s="523"/>
      <c r="T270" s="523"/>
      <c r="U270" s="523"/>
      <c r="V270" s="523"/>
      <c r="W270" s="523"/>
      <c r="X270" s="523"/>
      <c r="Y270" s="523"/>
      <c r="Z270" s="523"/>
    </row>
    <row r="271" spans="1:26" ht="12.75">
      <c r="A271" s="523"/>
      <c r="B271" s="523"/>
      <c r="C271" s="336"/>
      <c r="D271" s="336"/>
      <c r="E271" s="337"/>
      <c r="F271" s="336"/>
      <c r="G271" s="523"/>
      <c r="H271" s="335"/>
      <c r="I271" s="336"/>
      <c r="J271" s="336"/>
      <c r="K271" s="336"/>
      <c r="L271" s="336"/>
      <c r="M271" s="523"/>
      <c r="N271" s="523"/>
      <c r="O271" s="523"/>
      <c r="P271" s="523"/>
      <c r="Q271" s="523"/>
      <c r="R271" s="523"/>
      <c r="S271" s="523"/>
      <c r="T271" s="523"/>
      <c r="U271" s="523"/>
      <c r="V271" s="523"/>
      <c r="W271" s="523"/>
      <c r="X271" s="523"/>
      <c r="Y271" s="523"/>
      <c r="Z271" s="523"/>
    </row>
    <row r="272" spans="1:26" ht="12.75">
      <c r="A272" s="523"/>
      <c r="B272" s="523"/>
      <c r="C272" s="336"/>
      <c r="D272" s="336"/>
      <c r="E272" s="337"/>
      <c r="F272" s="336"/>
      <c r="G272" s="523"/>
      <c r="H272" s="335"/>
      <c r="I272" s="336"/>
      <c r="J272" s="336"/>
      <c r="K272" s="336"/>
      <c r="L272" s="336"/>
      <c r="M272" s="523"/>
      <c r="N272" s="523"/>
      <c r="O272" s="523"/>
      <c r="P272" s="523"/>
      <c r="Q272" s="523"/>
      <c r="R272" s="523"/>
      <c r="S272" s="523"/>
      <c r="T272" s="523"/>
      <c r="U272" s="523"/>
      <c r="V272" s="523"/>
      <c r="W272" s="523"/>
      <c r="X272" s="523"/>
      <c r="Y272" s="523"/>
      <c r="Z272" s="523"/>
    </row>
    <row r="273" spans="1:26" ht="12.75">
      <c r="A273" s="523"/>
      <c r="B273" s="523"/>
      <c r="C273" s="336"/>
      <c r="D273" s="336"/>
      <c r="E273" s="337"/>
      <c r="F273" s="336"/>
      <c r="G273" s="523"/>
      <c r="H273" s="335"/>
      <c r="I273" s="336"/>
      <c r="J273" s="336"/>
      <c r="K273" s="336"/>
      <c r="L273" s="336"/>
      <c r="M273" s="523"/>
      <c r="N273" s="523"/>
      <c r="O273" s="523"/>
      <c r="P273" s="523"/>
      <c r="Q273" s="523"/>
      <c r="R273" s="523"/>
      <c r="S273" s="523"/>
      <c r="T273" s="523"/>
      <c r="U273" s="523"/>
      <c r="V273" s="523"/>
      <c r="W273" s="523"/>
      <c r="X273" s="523"/>
      <c r="Y273" s="523"/>
      <c r="Z273" s="523"/>
    </row>
    <row r="274" spans="1:26" ht="12.75">
      <c r="A274" s="523"/>
      <c r="B274" s="523"/>
      <c r="C274" s="336"/>
      <c r="D274" s="336"/>
      <c r="E274" s="337"/>
      <c r="F274" s="336"/>
      <c r="G274" s="523"/>
      <c r="H274" s="335"/>
      <c r="I274" s="336"/>
      <c r="J274" s="336"/>
      <c r="K274" s="336"/>
      <c r="L274" s="336"/>
      <c r="M274" s="523"/>
      <c r="N274" s="523"/>
      <c r="O274" s="523"/>
      <c r="P274" s="523"/>
      <c r="Q274" s="523"/>
      <c r="R274" s="523"/>
      <c r="S274" s="523"/>
      <c r="T274" s="523"/>
      <c r="U274" s="523"/>
      <c r="V274" s="523"/>
      <c r="W274" s="523"/>
      <c r="X274" s="523"/>
      <c r="Y274" s="523"/>
      <c r="Z274" s="523"/>
    </row>
    <row r="275" spans="1:26" ht="12.75">
      <c r="A275" s="523"/>
      <c r="B275" s="523"/>
      <c r="C275" s="336"/>
      <c r="D275" s="336"/>
      <c r="E275" s="337"/>
      <c r="F275" s="336"/>
      <c r="G275" s="523"/>
      <c r="H275" s="335"/>
      <c r="I275" s="336"/>
      <c r="J275" s="336"/>
      <c r="K275" s="336"/>
      <c r="L275" s="336"/>
      <c r="M275" s="523"/>
      <c r="N275" s="523"/>
      <c r="O275" s="523"/>
      <c r="P275" s="523"/>
      <c r="Q275" s="523"/>
      <c r="R275" s="523"/>
      <c r="S275" s="523"/>
      <c r="T275" s="523"/>
      <c r="U275" s="523"/>
      <c r="V275" s="523"/>
      <c r="W275" s="523"/>
      <c r="X275" s="523"/>
      <c r="Y275" s="523"/>
      <c r="Z275" s="523"/>
    </row>
    <row r="276" spans="1:26" ht="12.75">
      <c r="A276" s="523"/>
      <c r="B276" s="523"/>
      <c r="C276" s="336"/>
      <c r="D276" s="336"/>
      <c r="E276" s="337"/>
      <c r="F276" s="336"/>
      <c r="G276" s="523"/>
      <c r="H276" s="335"/>
      <c r="I276" s="336"/>
      <c r="J276" s="336"/>
      <c r="K276" s="336"/>
      <c r="L276" s="336"/>
      <c r="M276" s="523"/>
      <c r="N276" s="523"/>
      <c r="O276" s="523"/>
      <c r="P276" s="523"/>
      <c r="Q276" s="523"/>
      <c r="R276" s="523"/>
      <c r="S276" s="523"/>
      <c r="T276" s="523"/>
      <c r="U276" s="523"/>
      <c r="V276" s="523"/>
      <c r="W276" s="523"/>
      <c r="X276" s="523"/>
      <c r="Y276" s="523"/>
      <c r="Z276" s="523"/>
    </row>
    <row r="277" spans="1:26" ht="12.75">
      <c r="A277" s="523"/>
      <c r="B277" s="523"/>
      <c r="C277" s="336"/>
      <c r="D277" s="336"/>
      <c r="E277" s="337"/>
      <c r="F277" s="336"/>
      <c r="G277" s="523"/>
      <c r="H277" s="335"/>
      <c r="I277" s="336"/>
      <c r="J277" s="336"/>
      <c r="K277" s="336"/>
      <c r="L277" s="336"/>
      <c r="M277" s="523"/>
      <c r="N277" s="523"/>
      <c r="O277" s="523"/>
      <c r="P277" s="523"/>
      <c r="Q277" s="523"/>
      <c r="R277" s="523"/>
      <c r="S277" s="523"/>
      <c r="T277" s="523"/>
      <c r="U277" s="523"/>
      <c r="V277" s="523"/>
      <c r="W277" s="523"/>
      <c r="X277" s="523"/>
      <c r="Y277" s="523"/>
      <c r="Z277" s="523"/>
    </row>
    <row r="278" spans="1:26" ht="12.75">
      <c r="A278" s="523"/>
      <c r="B278" s="523"/>
      <c r="C278" s="336"/>
      <c r="D278" s="336"/>
      <c r="E278" s="337"/>
      <c r="F278" s="336"/>
      <c r="G278" s="523"/>
      <c r="H278" s="335"/>
      <c r="I278" s="336"/>
      <c r="J278" s="336"/>
      <c r="K278" s="336"/>
      <c r="L278" s="336"/>
      <c r="M278" s="523"/>
      <c r="N278" s="523"/>
      <c r="O278" s="523"/>
      <c r="P278" s="523"/>
      <c r="Q278" s="523"/>
      <c r="R278" s="523"/>
      <c r="S278" s="523"/>
      <c r="T278" s="523"/>
      <c r="U278" s="523"/>
      <c r="V278" s="523"/>
      <c r="W278" s="523"/>
      <c r="X278" s="523"/>
      <c r="Y278" s="523"/>
      <c r="Z278" s="523"/>
    </row>
    <row r="279" spans="1:26" ht="12.75">
      <c r="A279" s="523"/>
      <c r="B279" s="523"/>
      <c r="C279" s="336"/>
      <c r="D279" s="336"/>
      <c r="E279" s="337"/>
      <c r="F279" s="336"/>
      <c r="G279" s="523"/>
      <c r="H279" s="335"/>
      <c r="I279" s="336"/>
      <c r="J279" s="336"/>
      <c r="K279" s="336"/>
      <c r="L279" s="336"/>
      <c r="M279" s="523"/>
      <c r="N279" s="523"/>
      <c r="O279" s="523"/>
      <c r="P279" s="523"/>
      <c r="Q279" s="523"/>
      <c r="R279" s="523"/>
      <c r="S279" s="523"/>
      <c r="T279" s="523"/>
      <c r="U279" s="523"/>
      <c r="V279" s="523"/>
      <c r="W279" s="523"/>
      <c r="X279" s="523"/>
      <c r="Y279" s="523"/>
      <c r="Z279" s="523"/>
    </row>
    <row r="280" spans="1:26" ht="12.75">
      <c r="A280" s="523"/>
      <c r="B280" s="523"/>
      <c r="C280" s="336"/>
      <c r="D280" s="336"/>
      <c r="E280" s="337"/>
      <c r="F280" s="336"/>
      <c r="G280" s="523"/>
      <c r="H280" s="335"/>
      <c r="I280" s="336"/>
      <c r="J280" s="336"/>
      <c r="K280" s="336"/>
      <c r="L280" s="336"/>
      <c r="M280" s="523"/>
      <c r="N280" s="523"/>
      <c r="O280" s="523"/>
      <c r="P280" s="523"/>
      <c r="Q280" s="523"/>
      <c r="R280" s="523"/>
      <c r="S280" s="523"/>
      <c r="T280" s="523"/>
      <c r="U280" s="523"/>
      <c r="V280" s="523"/>
      <c r="W280" s="523"/>
      <c r="X280" s="523"/>
      <c r="Y280" s="523"/>
      <c r="Z280" s="523"/>
    </row>
    <row r="281" spans="1:26" ht="12.75">
      <c r="A281" s="523"/>
      <c r="B281" s="523"/>
      <c r="C281" s="336"/>
      <c r="D281" s="336"/>
      <c r="E281" s="337"/>
      <c r="F281" s="336"/>
      <c r="G281" s="523"/>
      <c r="H281" s="335"/>
      <c r="I281" s="336"/>
      <c r="J281" s="336"/>
      <c r="K281" s="336"/>
      <c r="L281" s="336"/>
      <c r="M281" s="523"/>
      <c r="N281" s="523"/>
      <c r="O281" s="523"/>
      <c r="P281" s="523"/>
      <c r="Q281" s="523"/>
      <c r="R281" s="523"/>
      <c r="S281" s="523"/>
      <c r="T281" s="523"/>
      <c r="U281" s="523"/>
      <c r="V281" s="523"/>
      <c r="W281" s="523"/>
      <c r="X281" s="523"/>
      <c r="Y281" s="523"/>
      <c r="Z281" s="523"/>
    </row>
    <row r="282" spans="1:26" ht="12.75">
      <c r="A282" s="523"/>
      <c r="B282" s="523"/>
      <c r="C282" s="336"/>
      <c r="D282" s="336"/>
      <c r="E282" s="337"/>
      <c r="F282" s="336"/>
      <c r="G282" s="523"/>
      <c r="H282" s="335"/>
      <c r="I282" s="336"/>
      <c r="J282" s="336"/>
      <c r="K282" s="336"/>
      <c r="L282" s="336"/>
      <c r="M282" s="523"/>
      <c r="N282" s="523"/>
      <c r="O282" s="523"/>
      <c r="P282" s="523"/>
      <c r="Q282" s="523"/>
      <c r="R282" s="523"/>
      <c r="S282" s="523"/>
      <c r="T282" s="523"/>
      <c r="U282" s="523"/>
      <c r="V282" s="523"/>
      <c r="W282" s="523"/>
      <c r="X282" s="523"/>
      <c r="Y282" s="523"/>
      <c r="Z282" s="523"/>
    </row>
    <row r="283" spans="1:26" ht="12.75">
      <c r="A283" s="523"/>
      <c r="B283" s="523"/>
      <c r="C283" s="336"/>
      <c r="D283" s="336"/>
      <c r="E283" s="337"/>
      <c r="F283" s="336"/>
      <c r="G283" s="523"/>
      <c r="H283" s="335"/>
      <c r="I283" s="336"/>
      <c r="J283" s="336"/>
      <c r="K283" s="336"/>
      <c r="L283" s="336"/>
      <c r="M283" s="523"/>
      <c r="N283" s="523"/>
      <c r="O283" s="523"/>
      <c r="P283" s="523"/>
      <c r="Q283" s="523"/>
      <c r="R283" s="523"/>
      <c r="S283" s="523"/>
      <c r="T283" s="523"/>
      <c r="U283" s="523"/>
      <c r="V283" s="523"/>
      <c r="W283" s="523"/>
      <c r="X283" s="523"/>
      <c r="Y283" s="523"/>
      <c r="Z283" s="523"/>
    </row>
    <row r="284" spans="1:26" ht="12.75">
      <c r="A284" s="523"/>
      <c r="B284" s="523"/>
      <c r="C284" s="336"/>
      <c r="D284" s="336"/>
      <c r="E284" s="337"/>
      <c r="F284" s="336"/>
      <c r="G284" s="523"/>
      <c r="H284" s="335"/>
      <c r="I284" s="336"/>
      <c r="J284" s="336"/>
      <c r="K284" s="336"/>
      <c r="L284" s="336"/>
      <c r="M284" s="523"/>
      <c r="N284" s="523"/>
      <c r="O284" s="523"/>
      <c r="P284" s="523"/>
      <c r="Q284" s="523"/>
      <c r="R284" s="523"/>
      <c r="S284" s="523"/>
      <c r="T284" s="523"/>
      <c r="U284" s="523"/>
      <c r="V284" s="523"/>
      <c r="W284" s="523"/>
      <c r="X284" s="523"/>
      <c r="Y284" s="523"/>
      <c r="Z284" s="523"/>
    </row>
    <row r="285" spans="1:26" ht="12.75">
      <c r="A285" s="523"/>
      <c r="B285" s="523"/>
      <c r="C285" s="336"/>
      <c r="D285" s="336"/>
      <c r="E285" s="337"/>
      <c r="F285" s="336"/>
      <c r="G285" s="523"/>
      <c r="H285" s="335"/>
      <c r="I285" s="336"/>
      <c r="J285" s="336"/>
      <c r="K285" s="336"/>
      <c r="L285" s="336"/>
      <c r="M285" s="523"/>
      <c r="N285" s="523"/>
      <c r="O285" s="523"/>
      <c r="P285" s="523"/>
      <c r="Q285" s="523"/>
      <c r="R285" s="523"/>
      <c r="S285" s="523"/>
      <c r="T285" s="523"/>
      <c r="U285" s="523"/>
      <c r="V285" s="523"/>
      <c r="W285" s="523"/>
      <c r="X285" s="523"/>
      <c r="Y285" s="523"/>
      <c r="Z285" s="523"/>
    </row>
    <row r="286" spans="1:26" ht="12.75">
      <c r="A286" s="523"/>
      <c r="B286" s="523"/>
      <c r="C286" s="336"/>
      <c r="D286" s="336"/>
      <c r="E286" s="337"/>
      <c r="F286" s="336"/>
      <c r="G286" s="523"/>
      <c r="H286" s="335"/>
      <c r="I286" s="336"/>
      <c r="J286" s="336"/>
      <c r="K286" s="336"/>
      <c r="L286" s="336"/>
      <c r="M286" s="523"/>
      <c r="N286" s="523"/>
      <c r="O286" s="523"/>
      <c r="P286" s="523"/>
      <c r="Q286" s="523"/>
      <c r="R286" s="523"/>
      <c r="S286" s="523"/>
      <c r="T286" s="523"/>
      <c r="U286" s="523"/>
      <c r="V286" s="523"/>
      <c r="W286" s="523"/>
      <c r="X286" s="523"/>
      <c r="Y286" s="523"/>
      <c r="Z286" s="523"/>
    </row>
    <row r="287" spans="1:26" ht="12.75">
      <c r="A287" s="523"/>
      <c r="B287" s="523"/>
      <c r="C287" s="336"/>
      <c r="D287" s="336"/>
      <c r="E287" s="337"/>
      <c r="F287" s="336"/>
      <c r="G287" s="523"/>
      <c r="H287" s="335"/>
      <c r="I287" s="336"/>
      <c r="J287" s="336"/>
      <c r="K287" s="336"/>
      <c r="L287" s="336"/>
      <c r="M287" s="523"/>
      <c r="N287" s="523"/>
      <c r="O287" s="523"/>
      <c r="P287" s="523"/>
      <c r="Q287" s="523"/>
      <c r="R287" s="523"/>
      <c r="S287" s="523"/>
      <c r="T287" s="523"/>
      <c r="U287" s="523"/>
      <c r="V287" s="523"/>
      <c r="W287" s="523"/>
      <c r="X287" s="523"/>
      <c r="Y287" s="523"/>
      <c r="Z287" s="523"/>
    </row>
    <row r="288" spans="1:26" ht="12.75">
      <c r="A288" s="523"/>
      <c r="B288" s="523"/>
      <c r="C288" s="336"/>
      <c r="D288" s="336"/>
      <c r="E288" s="337"/>
      <c r="F288" s="336"/>
      <c r="G288" s="523"/>
      <c r="H288" s="335"/>
      <c r="I288" s="336"/>
      <c r="J288" s="336"/>
      <c r="K288" s="336"/>
      <c r="L288" s="336"/>
      <c r="M288" s="523"/>
      <c r="N288" s="523"/>
      <c r="O288" s="523"/>
      <c r="P288" s="523"/>
      <c r="Q288" s="523"/>
      <c r="R288" s="523"/>
      <c r="S288" s="523"/>
      <c r="T288" s="523"/>
      <c r="U288" s="523"/>
      <c r="V288" s="523"/>
      <c r="W288" s="523"/>
      <c r="X288" s="523"/>
      <c r="Y288" s="523"/>
      <c r="Z288" s="523"/>
    </row>
    <row r="289" spans="1:26" ht="12.75">
      <c r="A289" s="523"/>
      <c r="B289" s="523"/>
      <c r="C289" s="336"/>
      <c r="D289" s="336"/>
      <c r="E289" s="337"/>
      <c r="F289" s="336"/>
      <c r="G289" s="523"/>
      <c r="H289" s="335"/>
      <c r="I289" s="336"/>
      <c r="J289" s="336"/>
      <c r="K289" s="336"/>
      <c r="L289" s="336"/>
      <c r="M289" s="523"/>
      <c r="N289" s="523"/>
      <c r="O289" s="523"/>
      <c r="P289" s="523"/>
      <c r="Q289" s="523"/>
      <c r="R289" s="523"/>
      <c r="S289" s="523"/>
      <c r="T289" s="523"/>
      <c r="U289" s="523"/>
      <c r="V289" s="523"/>
      <c r="W289" s="523"/>
      <c r="X289" s="523"/>
      <c r="Y289" s="523"/>
      <c r="Z289" s="523"/>
    </row>
    <row r="290" spans="1:26" ht="12.75">
      <c r="A290" s="523"/>
      <c r="B290" s="523"/>
      <c r="C290" s="336"/>
      <c r="D290" s="336"/>
      <c r="E290" s="337"/>
      <c r="F290" s="336"/>
      <c r="G290" s="523"/>
      <c r="H290" s="335"/>
      <c r="I290" s="336"/>
      <c r="J290" s="336"/>
      <c r="K290" s="336"/>
      <c r="L290" s="336"/>
      <c r="M290" s="523"/>
      <c r="N290" s="523"/>
      <c r="O290" s="523"/>
      <c r="P290" s="523"/>
      <c r="Q290" s="523"/>
      <c r="R290" s="523"/>
      <c r="S290" s="523"/>
      <c r="T290" s="523"/>
      <c r="U290" s="523"/>
      <c r="V290" s="523"/>
      <c r="W290" s="523"/>
      <c r="X290" s="523"/>
      <c r="Y290" s="523"/>
      <c r="Z290" s="523"/>
    </row>
    <row r="291" spans="1:26" ht="12.75">
      <c r="A291" s="523"/>
      <c r="B291" s="523"/>
      <c r="C291" s="336"/>
      <c r="D291" s="336"/>
      <c r="E291" s="337"/>
      <c r="F291" s="336"/>
      <c r="G291" s="523"/>
      <c r="H291" s="335"/>
      <c r="I291" s="336"/>
      <c r="J291" s="336"/>
      <c r="K291" s="336"/>
      <c r="L291" s="336"/>
      <c r="M291" s="523"/>
      <c r="N291" s="523"/>
      <c r="O291" s="523"/>
      <c r="P291" s="523"/>
      <c r="Q291" s="523"/>
      <c r="R291" s="523"/>
      <c r="S291" s="523"/>
      <c r="T291" s="523"/>
      <c r="U291" s="523"/>
      <c r="V291" s="523"/>
      <c r="W291" s="523"/>
      <c r="X291" s="523"/>
      <c r="Y291" s="523"/>
      <c r="Z291" s="523"/>
    </row>
    <row r="292" spans="1:26" ht="12.75">
      <c r="A292" s="523"/>
      <c r="B292" s="523"/>
      <c r="C292" s="336"/>
      <c r="D292" s="336"/>
      <c r="E292" s="337"/>
      <c r="F292" s="336"/>
      <c r="G292" s="523"/>
      <c r="H292" s="335"/>
      <c r="I292" s="336"/>
      <c r="J292" s="336"/>
      <c r="K292" s="336"/>
      <c r="L292" s="336"/>
      <c r="M292" s="523"/>
      <c r="N292" s="523"/>
      <c r="O292" s="523"/>
      <c r="P292" s="523"/>
      <c r="Q292" s="523"/>
      <c r="R292" s="523"/>
      <c r="S292" s="523"/>
      <c r="T292" s="523"/>
      <c r="U292" s="523"/>
      <c r="V292" s="523"/>
      <c r="W292" s="523"/>
      <c r="X292" s="523"/>
      <c r="Y292" s="523"/>
      <c r="Z292" s="523"/>
    </row>
    <row r="293" spans="1:26" ht="12.75">
      <c r="A293" s="523"/>
      <c r="B293" s="523"/>
      <c r="C293" s="336"/>
      <c r="D293" s="336"/>
      <c r="E293" s="337"/>
      <c r="F293" s="336"/>
      <c r="G293" s="523"/>
      <c r="H293" s="335"/>
      <c r="I293" s="336"/>
      <c r="J293" s="336"/>
      <c r="K293" s="336"/>
      <c r="L293" s="336"/>
      <c r="M293" s="523"/>
      <c r="N293" s="523"/>
      <c r="O293" s="523"/>
      <c r="P293" s="523"/>
      <c r="Q293" s="523"/>
      <c r="R293" s="523"/>
      <c r="S293" s="523"/>
      <c r="T293" s="523"/>
      <c r="U293" s="523"/>
      <c r="V293" s="523"/>
      <c r="W293" s="523"/>
      <c r="X293" s="523"/>
      <c r="Y293" s="523"/>
      <c r="Z293" s="523"/>
    </row>
    <row r="294" spans="1:26" ht="12.75">
      <c r="A294" s="523"/>
      <c r="B294" s="523"/>
      <c r="C294" s="336"/>
      <c r="D294" s="336"/>
      <c r="E294" s="337"/>
      <c r="F294" s="336"/>
      <c r="G294" s="523"/>
      <c r="H294" s="335"/>
      <c r="I294" s="336"/>
      <c r="J294" s="336"/>
      <c r="K294" s="336"/>
      <c r="L294" s="336"/>
      <c r="M294" s="523"/>
      <c r="N294" s="523"/>
      <c r="O294" s="523"/>
      <c r="P294" s="523"/>
      <c r="Q294" s="523"/>
      <c r="R294" s="523"/>
      <c r="S294" s="523"/>
      <c r="T294" s="523"/>
      <c r="U294" s="523"/>
      <c r="V294" s="523"/>
      <c r="W294" s="523"/>
      <c r="X294" s="523"/>
      <c r="Y294" s="523"/>
      <c r="Z294" s="523"/>
    </row>
    <row r="295" spans="1:26" ht="12.75">
      <c r="A295" s="523"/>
      <c r="B295" s="523"/>
      <c r="C295" s="336"/>
      <c r="D295" s="336"/>
      <c r="E295" s="337"/>
      <c r="F295" s="336"/>
      <c r="G295" s="523"/>
      <c r="H295" s="335"/>
      <c r="I295" s="336"/>
      <c r="J295" s="336"/>
      <c r="K295" s="336"/>
      <c r="L295" s="336"/>
      <c r="M295" s="523"/>
      <c r="N295" s="523"/>
      <c r="O295" s="523"/>
      <c r="P295" s="523"/>
      <c r="Q295" s="523"/>
      <c r="R295" s="523"/>
      <c r="S295" s="523"/>
      <c r="T295" s="523"/>
      <c r="U295" s="523"/>
      <c r="V295" s="523"/>
      <c r="W295" s="523"/>
      <c r="X295" s="523"/>
      <c r="Y295" s="523"/>
      <c r="Z295" s="523"/>
    </row>
    <row r="296" spans="1:26" ht="12.75">
      <c r="A296" s="523"/>
      <c r="B296" s="523"/>
      <c r="C296" s="336"/>
      <c r="D296" s="336"/>
      <c r="E296" s="337"/>
      <c r="F296" s="336"/>
      <c r="G296" s="523"/>
      <c r="H296" s="335"/>
      <c r="I296" s="336"/>
      <c r="J296" s="336"/>
      <c r="K296" s="336"/>
      <c r="L296" s="336"/>
      <c r="M296" s="523"/>
      <c r="N296" s="523"/>
      <c r="O296" s="523"/>
      <c r="P296" s="523"/>
      <c r="Q296" s="523"/>
      <c r="R296" s="523"/>
      <c r="S296" s="523"/>
      <c r="T296" s="523"/>
      <c r="U296" s="523"/>
      <c r="V296" s="523"/>
      <c r="W296" s="523"/>
      <c r="X296" s="523"/>
      <c r="Y296" s="523"/>
      <c r="Z296" s="523"/>
    </row>
    <row r="297" spans="1:26" ht="12.75">
      <c r="A297" s="523"/>
      <c r="B297" s="523"/>
      <c r="C297" s="336"/>
      <c r="D297" s="336"/>
      <c r="E297" s="337"/>
      <c r="F297" s="336"/>
      <c r="G297" s="523"/>
      <c r="H297" s="335"/>
      <c r="I297" s="336"/>
      <c r="J297" s="336"/>
      <c r="K297" s="336"/>
      <c r="L297" s="336"/>
      <c r="M297" s="523"/>
      <c r="N297" s="523"/>
      <c r="O297" s="523"/>
      <c r="P297" s="523"/>
      <c r="Q297" s="523"/>
      <c r="R297" s="523"/>
      <c r="S297" s="523"/>
      <c r="T297" s="523"/>
      <c r="U297" s="523"/>
      <c r="V297" s="523"/>
      <c r="W297" s="523"/>
      <c r="X297" s="523"/>
      <c r="Y297" s="523"/>
      <c r="Z297" s="523"/>
    </row>
    <row r="298" spans="1:26" ht="12.75">
      <c r="A298" s="523"/>
      <c r="B298" s="523"/>
      <c r="C298" s="336"/>
      <c r="D298" s="336"/>
      <c r="E298" s="337"/>
      <c r="F298" s="336"/>
      <c r="G298" s="523"/>
      <c r="H298" s="335"/>
      <c r="I298" s="336"/>
      <c r="J298" s="336"/>
      <c r="K298" s="336"/>
      <c r="L298" s="336"/>
      <c r="M298" s="523"/>
      <c r="N298" s="523"/>
      <c r="O298" s="523"/>
      <c r="P298" s="523"/>
      <c r="Q298" s="523"/>
      <c r="R298" s="523"/>
      <c r="S298" s="523"/>
      <c r="T298" s="523"/>
      <c r="U298" s="523"/>
      <c r="V298" s="523"/>
      <c r="W298" s="523"/>
      <c r="X298" s="523"/>
      <c r="Y298" s="523"/>
      <c r="Z298" s="523"/>
    </row>
    <row r="299" spans="1:26" ht="12.75">
      <c r="A299" s="523"/>
      <c r="B299" s="523"/>
      <c r="C299" s="336"/>
      <c r="D299" s="336"/>
      <c r="E299" s="337"/>
      <c r="F299" s="336"/>
      <c r="G299" s="523"/>
      <c r="H299" s="335"/>
      <c r="I299" s="336"/>
      <c r="J299" s="336"/>
      <c r="K299" s="336"/>
      <c r="L299" s="336"/>
      <c r="M299" s="523"/>
      <c r="N299" s="523"/>
      <c r="O299" s="523"/>
      <c r="P299" s="523"/>
      <c r="Q299" s="523"/>
      <c r="R299" s="523"/>
      <c r="S299" s="523"/>
      <c r="T299" s="523"/>
      <c r="U299" s="523"/>
      <c r="V299" s="523"/>
      <c r="W299" s="523"/>
      <c r="X299" s="523"/>
      <c r="Y299" s="523"/>
      <c r="Z299" s="523"/>
    </row>
    <row r="300" spans="1:26" ht="12.75">
      <c r="A300" s="523"/>
      <c r="B300" s="523"/>
      <c r="C300" s="336"/>
      <c r="D300" s="336"/>
      <c r="E300" s="337"/>
      <c r="F300" s="336"/>
      <c r="G300" s="523"/>
      <c r="H300" s="335"/>
      <c r="I300" s="336"/>
      <c r="J300" s="336"/>
      <c r="K300" s="336"/>
      <c r="L300" s="336"/>
      <c r="M300" s="523"/>
      <c r="N300" s="523"/>
      <c r="O300" s="523"/>
      <c r="P300" s="523"/>
      <c r="Q300" s="523"/>
      <c r="R300" s="523"/>
      <c r="S300" s="523"/>
      <c r="T300" s="523"/>
      <c r="U300" s="523"/>
      <c r="V300" s="523"/>
      <c r="W300" s="523"/>
      <c r="X300" s="523"/>
      <c r="Y300" s="523"/>
      <c r="Z300" s="523"/>
    </row>
    <row r="301" spans="1:26" ht="12.75">
      <c r="A301" s="523"/>
      <c r="B301" s="523"/>
      <c r="C301" s="336"/>
      <c r="D301" s="336"/>
      <c r="E301" s="337"/>
      <c r="F301" s="336"/>
      <c r="G301" s="523"/>
      <c r="H301" s="335"/>
      <c r="I301" s="336"/>
      <c r="J301" s="336"/>
      <c r="K301" s="336"/>
      <c r="L301" s="336"/>
      <c r="M301" s="523"/>
      <c r="N301" s="523"/>
      <c r="O301" s="523"/>
      <c r="P301" s="523"/>
      <c r="Q301" s="523"/>
      <c r="R301" s="523"/>
      <c r="S301" s="523"/>
      <c r="T301" s="523"/>
      <c r="U301" s="523"/>
      <c r="V301" s="523"/>
      <c r="W301" s="523"/>
      <c r="X301" s="523"/>
      <c r="Y301" s="523"/>
      <c r="Z301" s="523"/>
    </row>
    <row r="302" spans="1:26" ht="12.75">
      <c r="A302" s="523"/>
      <c r="B302" s="523"/>
      <c r="C302" s="336"/>
      <c r="D302" s="336"/>
      <c r="E302" s="337"/>
      <c r="F302" s="336"/>
      <c r="G302" s="523"/>
      <c r="H302" s="335"/>
      <c r="I302" s="336"/>
      <c r="J302" s="336"/>
      <c r="K302" s="336"/>
      <c r="L302" s="336"/>
      <c r="M302" s="523"/>
      <c r="N302" s="523"/>
      <c r="O302" s="523"/>
      <c r="P302" s="523"/>
      <c r="Q302" s="523"/>
      <c r="R302" s="523"/>
      <c r="S302" s="523"/>
      <c r="T302" s="523"/>
      <c r="U302" s="523"/>
      <c r="V302" s="523"/>
      <c r="W302" s="523"/>
      <c r="X302" s="523"/>
      <c r="Y302" s="523"/>
      <c r="Z302" s="523"/>
    </row>
    <row r="303" spans="1:26" ht="12.75">
      <c r="A303" s="523"/>
      <c r="B303" s="523"/>
      <c r="C303" s="336"/>
      <c r="D303" s="336"/>
      <c r="E303" s="337"/>
      <c r="F303" s="336"/>
      <c r="G303" s="523"/>
      <c r="H303" s="335"/>
      <c r="I303" s="336"/>
      <c r="J303" s="336"/>
      <c r="K303" s="336"/>
      <c r="L303" s="336"/>
      <c r="M303" s="523"/>
      <c r="N303" s="523"/>
      <c r="O303" s="523"/>
      <c r="P303" s="523"/>
      <c r="Q303" s="523"/>
      <c r="R303" s="523"/>
      <c r="S303" s="523"/>
      <c r="T303" s="523"/>
      <c r="U303" s="523"/>
      <c r="V303" s="523"/>
      <c r="W303" s="523"/>
      <c r="X303" s="523"/>
      <c r="Y303" s="523"/>
      <c r="Z303" s="523"/>
    </row>
    <row r="304" spans="1:26" ht="12.75">
      <c r="A304" s="523"/>
      <c r="B304" s="523"/>
      <c r="C304" s="336"/>
      <c r="D304" s="336"/>
      <c r="E304" s="337"/>
      <c r="F304" s="336"/>
      <c r="G304" s="523"/>
      <c r="H304" s="335"/>
      <c r="I304" s="336"/>
      <c r="J304" s="336"/>
      <c r="K304" s="336"/>
      <c r="L304" s="336"/>
      <c r="M304" s="523"/>
      <c r="N304" s="523"/>
      <c r="O304" s="523"/>
      <c r="P304" s="523"/>
      <c r="Q304" s="523"/>
      <c r="R304" s="523"/>
      <c r="S304" s="523"/>
      <c r="T304" s="523"/>
      <c r="U304" s="523"/>
      <c r="V304" s="523"/>
      <c r="W304" s="523"/>
      <c r="X304" s="523"/>
      <c r="Y304" s="523"/>
      <c r="Z304" s="523"/>
    </row>
    <row r="305" spans="1:26" ht="12.75">
      <c r="A305" s="523"/>
      <c r="B305" s="523"/>
      <c r="C305" s="336"/>
      <c r="D305" s="336"/>
      <c r="E305" s="337"/>
      <c r="F305" s="336"/>
      <c r="G305" s="523"/>
      <c r="H305" s="335"/>
      <c r="I305" s="336"/>
      <c r="J305" s="336"/>
      <c r="K305" s="336"/>
      <c r="L305" s="336"/>
      <c r="M305" s="523"/>
      <c r="N305" s="523"/>
      <c r="O305" s="523"/>
      <c r="P305" s="523"/>
      <c r="Q305" s="523"/>
      <c r="R305" s="523"/>
      <c r="S305" s="523"/>
      <c r="T305" s="523"/>
      <c r="U305" s="523"/>
      <c r="V305" s="523"/>
      <c r="W305" s="523"/>
      <c r="X305" s="523"/>
      <c r="Y305" s="523"/>
      <c r="Z305" s="523"/>
    </row>
    <row r="306" spans="1:26" ht="12.75">
      <c r="A306" s="523"/>
      <c r="B306" s="523"/>
      <c r="C306" s="336"/>
      <c r="D306" s="336"/>
      <c r="E306" s="337"/>
      <c r="F306" s="336"/>
      <c r="G306" s="523"/>
      <c r="H306" s="335"/>
      <c r="I306" s="336"/>
      <c r="J306" s="336"/>
      <c r="K306" s="336"/>
      <c r="L306" s="336"/>
      <c r="M306" s="523"/>
      <c r="N306" s="523"/>
      <c r="O306" s="523"/>
      <c r="P306" s="523"/>
      <c r="Q306" s="523"/>
      <c r="R306" s="523"/>
      <c r="S306" s="523"/>
      <c r="T306" s="523"/>
      <c r="U306" s="523"/>
      <c r="V306" s="523"/>
      <c r="W306" s="523"/>
      <c r="X306" s="523"/>
      <c r="Y306" s="523"/>
      <c r="Z306" s="523"/>
    </row>
    <row r="307" spans="1:26" ht="12.75">
      <c r="A307" s="523"/>
      <c r="B307" s="523"/>
      <c r="C307" s="336"/>
      <c r="D307" s="336"/>
      <c r="E307" s="337"/>
      <c r="F307" s="336"/>
      <c r="G307" s="523"/>
      <c r="H307" s="335"/>
      <c r="I307" s="336"/>
      <c r="J307" s="336"/>
      <c r="K307" s="336"/>
      <c r="L307" s="336"/>
      <c r="M307" s="523"/>
      <c r="N307" s="523"/>
      <c r="O307" s="523"/>
      <c r="P307" s="523"/>
      <c r="Q307" s="523"/>
      <c r="R307" s="523"/>
      <c r="S307" s="523"/>
      <c r="T307" s="523"/>
      <c r="U307" s="523"/>
      <c r="V307" s="523"/>
      <c r="W307" s="523"/>
      <c r="X307" s="523"/>
      <c r="Y307" s="523"/>
      <c r="Z307" s="523"/>
    </row>
    <row r="308" spans="1:26" ht="12.75">
      <c r="A308" s="523"/>
      <c r="B308" s="523"/>
      <c r="C308" s="336"/>
      <c r="D308" s="336"/>
      <c r="E308" s="337"/>
      <c r="F308" s="336"/>
      <c r="G308" s="523"/>
      <c r="H308" s="335"/>
      <c r="I308" s="336"/>
      <c r="J308" s="336"/>
      <c r="K308" s="336"/>
      <c r="L308" s="336"/>
      <c r="M308" s="523"/>
      <c r="N308" s="523"/>
      <c r="O308" s="523"/>
      <c r="P308" s="523"/>
      <c r="Q308" s="523"/>
      <c r="R308" s="523"/>
      <c r="S308" s="523"/>
      <c r="T308" s="523"/>
      <c r="U308" s="523"/>
      <c r="V308" s="523"/>
      <c r="W308" s="523"/>
      <c r="X308" s="523"/>
      <c r="Y308" s="523"/>
      <c r="Z308" s="523"/>
    </row>
    <row r="309" spans="1:26" ht="12.75">
      <c r="A309" s="523"/>
      <c r="B309" s="523"/>
      <c r="C309" s="336"/>
      <c r="D309" s="336"/>
      <c r="E309" s="337"/>
      <c r="F309" s="336"/>
      <c r="G309" s="523"/>
      <c r="H309" s="335"/>
      <c r="I309" s="336"/>
      <c r="J309" s="336"/>
      <c r="K309" s="336"/>
      <c r="L309" s="336"/>
      <c r="M309" s="523"/>
      <c r="N309" s="523"/>
      <c r="O309" s="523"/>
      <c r="P309" s="523"/>
      <c r="Q309" s="523"/>
      <c r="R309" s="523"/>
      <c r="S309" s="523"/>
      <c r="T309" s="523"/>
      <c r="U309" s="523"/>
      <c r="V309" s="523"/>
      <c r="W309" s="523"/>
      <c r="X309" s="523"/>
      <c r="Y309" s="523"/>
      <c r="Z309" s="523"/>
    </row>
    <row r="310" spans="1:26" ht="12.75">
      <c r="A310" s="523"/>
      <c r="B310" s="523"/>
      <c r="C310" s="336"/>
      <c r="D310" s="336"/>
      <c r="E310" s="337"/>
      <c r="F310" s="336"/>
      <c r="G310" s="523"/>
      <c r="H310" s="335"/>
      <c r="I310" s="336"/>
      <c r="J310" s="336"/>
      <c r="K310" s="336"/>
      <c r="L310" s="336"/>
      <c r="M310" s="523"/>
      <c r="N310" s="523"/>
      <c r="O310" s="523"/>
      <c r="P310" s="523"/>
      <c r="Q310" s="523"/>
      <c r="R310" s="523"/>
      <c r="S310" s="523"/>
      <c r="T310" s="523"/>
      <c r="U310" s="523"/>
      <c r="V310" s="523"/>
      <c r="W310" s="523"/>
      <c r="X310" s="523"/>
      <c r="Y310" s="523"/>
      <c r="Z310" s="523"/>
    </row>
    <row r="311" spans="1:26" ht="12.75">
      <c r="A311" s="523"/>
      <c r="B311" s="523"/>
      <c r="C311" s="336"/>
      <c r="D311" s="336"/>
      <c r="E311" s="337"/>
      <c r="F311" s="336"/>
      <c r="G311" s="523"/>
      <c r="H311" s="335"/>
      <c r="I311" s="336"/>
      <c r="J311" s="336"/>
      <c r="K311" s="336"/>
      <c r="L311" s="336"/>
      <c r="M311" s="523"/>
      <c r="N311" s="523"/>
      <c r="O311" s="523"/>
      <c r="P311" s="523"/>
      <c r="Q311" s="523"/>
      <c r="R311" s="523"/>
      <c r="S311" s="523"/>
      <c r="T311" s="523"/>
      <c r="U311" s="523"/>
      <c r="V311" s="523"/>
      <c r="W311" s="523"/>
      <c r="X311" s="523"/>
      <c r="Y311" s="523"/>
      <c r="Z311" s="523"/>
    </row>
    <row r="312" spans="1:26" ht="12.75">
      <c r="A312" s="523"/>
      <c r="B312" s="523"/>
      <c r="C312" s="336"/>
      <c r="D312" s="336"/>
      <c r="E312" s="337"/>
      <c r="F312" s="336"/>
      <c r="G312" s="523"/>
      <c r="H312" s="335"/>
      <c r="I312" s="336"/>
      <c r="J312" s="336"/>
      <c r="K312" s="336"/>
      <c r="L312" s="336"/>
      <c r="M312" s="523"/>
      <c r="N312" s="523"/>
      <c r="O312" s="523"/>
      <c r="P312" s="523"/>
      <c r="Q312" s="523"/>
      <c r="R312" s="523"/>
      <c r="S312" s="523"/>
      <c r="T312" s="523"/>
      <c r="U312" s="523"/>
      <c r="V312" s="523"/>
      <c r="W312" s="523"/>
      <c r="X312" s="523"/>
      <c r="Y312" s="523"/>
      <c r="Z312" s="523"/>
    </row>
    <row r="313" spans="1:26" ht="12.75">
      <c r="A313" s="523"/>
      <c r="B313" s="523"/>
      <c r="C313" s="336"/>
      <c r="D313" s="336"/>
      <c r="E313" s="337"/>
      <c r="F313" s="336"/>
      <c r="G313" s="523"/>
      <c r="H313" s="335"/>
      <c r="I313" s="336"/>
      <c r="J313" s="336"/>
      <c r="K313" s="336"/>
      <c r="L313" s="336"/>
      <c r="M313" s="523"/>
      <c r="N313" s="523"/>
      <c r="O313" s="523"/>
      <c r="P313" s="523"/>
      <c r="Q313" s="523"/>
      <c r="R313" s="523"/>
      <c r="S313" s="523"/>
      <c r="T313" s="523"/>
      <c r="U313" s="523"/>
      <c r="V313" s="523"/>
      <c r="W313" s="523"/>
      <c r="X313" s="523"/>
      <c r="Y313" s="523"/>
      <c r="Z313" s="523"/>
    </row>
    <row r="314" spans="1:26" ht="12.75">
      <c r="A314" s="523"/>
      <c r="B314" s="523"/>
      <c r="C314" s="336"/>
      <c r="D314" s="336"/>
      <c r="E314" s="337"/>
      <c r="F314" s="336"/>
      <c r="G314" s="523"/>
      <c r="H314" s="335"/>
      <c r="I314" s="336"/>
      <c r="J314" s="336"/>
      <c r="K314" s="336"/>
      <c r="L314" s="336"/>
      <c r="M314" s="523"/>
      <c r="N314" s="523"/>
      <c r="O314" s="523"/>
      <c r="P314" s="523"/>
      <c r="Q314" s="523"/>
      <c r="R314" s="523"/>
      <c r="S314" s="523"/>
      <c r="T314" s="523"/>
      <c r="U314" s="523"/>
      <c r="V314" s="523"/>
      <c r="W314" s="523"/>
      <c r="X314" s="523"/>
      <c r="Y314" s="523"/>
      <c r="Z314" s="523"/>
    </row>
    <row r="315" spans="1:26" ht="12.75">
      <c r="A315" s="523"/>
      <c r="B315" s="523"/>
      <c r="C315" s="336"/>
      <c r="D315" s="336"/>
      <c r="E315" s="337"/>
      <c r="F315" s="336"/>
      <c r="G315" s="523"/>
      <c r="H315" s="335"/>
      <c r="I315" s="336"/>
      <c r="J315" s="336"/>
      <c r="K315" s="336"/>
      <c r="L315" s="336"/>
      <c r="M315" s="523"/>
      <c r="N315" s="523"/>
      <c r="O315" s="523"/>
      <c r="P315" s="523"/>
      <c r="Q315" s="523"/>
      <c r="R315" s="523"/>
      <c r="S315" s="523"/>
      <c r="T315" s="523"/>
      <c r="U315" s="523"/>
      <c r="V315" s="523"/>
      <c r="W315" s="523"/>
      <c r="X315" s="523"/>
      <c r="Y315" s="523"/>
      <c r="Z315" s="523"/>
    </row>
    <row r="316" spans="1:26" ht="12.75">
      <c r="A316" s="523"/>
      <c r="B316" s="523"/>
      <c r="C316" s="336"/>
      <c r="D316" s="336"/>
      <c r="E316" s="337"/>
      <c r="F316" s="336"/>
      <c r="G316" s="523"/>
      <c r="H316" s="335"/>
      <c r="I316" s="336"/>
      <c r="J316" s="336"/>
      <c r="K316" s="336"/>
      <c r="L316" s="336"/>
      <c r="M316" s="523"/>
      <c r="N316" s="523"/>
      <c r="O316" s="523"/>
      <c r="P316" s="523"/>
      <c r="Q316" s="523"/>
      <c r="R316" s="523"/>
      <c r="S316" s="523"/>
      <c r="T316" s="523"/>
      <c r="U316" s="523"/>
      <c r="V316" s="523"/>
      <c r="W316" s="523"/>
      <c r="X316" s="523"/>
      <c r="Y316" s="523"/>
      <c r="Z316" s="523"/>
    </row>
    <row r="317" spans="1:26" ht="12.75">
      <c r="A317" s="523"/>
      <c r="B317" s="523"/>
      <c r="C317" s="336"/>
      <c r="D317" s="336"/>
      <c r="E317" s="337"/>
      <c r="F317" s="336"/>
      <c r="G317" s="523"/>
      <c r="H317" s="335"/>
      <c r="I317" s="336"/>
      <c r="J317" s="336"/>
      <c r="K317" s="336"/>
      <c r="L317" s="336"/>
      <c r="M317" s="523"/>
      <c r="N317" s="523"/>
      <c r="O317" s="523"/>
      <c r="P317" s="523"/>
      <c r="Q317" s="523"/>
      <c r="R317" s="523"/>
      <c r="S317" s="523"/>
      <c r="T317" s="523"/>
      <c r="U317" s="523"/>
      <c r="V317" s="523"/>
      <c r="W317" s="523"/>
      <c r="X317" s="523"/>
      <c r="Y317" s="523"/>
      <c r="Z317" s="523"/>
    </row>
    <row r="318" spans="1:26" ht="12.75">
      <c r="A318" s="523"/>
      <c r="B318" s="523"/>
      <c r="C318" s="336"/>
      <c r="D318" s="336"/>
      <c r="E318" s="337"/>
      <c r="F318" s="336"/>
      <c r="G318" s="523"/>
      <c r="H318" s="335"/>
      <c r="I318" s="336"/>
      <c r="J318" s="336"/>
      <c r="K318" s="336"/>
      <c r="L318" s="336"/>
      <c r="M318" s="523"/>
      <c r="N318" s="523"/>
      <c r="O318" s="523"/>
      <c r="P318" s="523"/>
      <c r="Q318" s="523"/>
      <c r="R318" s="523"/>
      <c r="S318" s="523"/>
      <c r="T318" s="523"/>
      <c r="U318" s="523"/>
      <c r="V318" s="523"/>
      <c r="W318" s="523"/>
      <c r="X318" s="523"/>
      <c r="Y318" s="523"/>
      <c r="Z318" s="523"/>
    </row>
    <row r="319" spans="1:26" ht="12.75">
      <c r="A319" s="523"/>
      <c r="B319" s="523"/>
      <c r="C319" s="336"/>
      <c r="D319" s="336"/>
      <c r="E319" s="337"/>
      <c r="F319" s="336"/>
      <c r="G319" s="523"/>
      <c r="H319" s="335"/>
      <c r="I319" s="336"/>
      <c r="J319" s="336"/>
      <c r="K319" s="336"/>
      <c r="L319" s="336"/>
      <c r="M319" s="523"/>
      <c r="N319" s="523"/>
      <c r="O319" s="523"/>
      <c r="P319" s="523"/>
      <c r="Q319" s="523"/>
      <c r="R319" s="523"/>
      <c r="S319" s="523"/>
      <c r="T319" s="523"/>
      <c r="U319" s="523"/>
      <c r="V319" s="523"/>
      <c r="W319" s="523"/>
      <c r="X319" s="523"/>
      <c r="Y319" s="523"/>
      <c r="Z319" s="523"/>
    </row>
    <row r="320" spans="1:26" ht="12.75">
      <c r="A320" s="523"/>
      <c r="B320" s="523"/>
      <c r="C320" s="336"/>
      <c r="D320" s="336"/>
      <c r="E320" s="337"/>
      <c r="F320" s="336"/>
      <c r="G320" s="523"/>
      <c r="H320" s="335"/>
      <c r="I320" s="336"/>
      <c r="J320" s="336"/>
      <c r="K320" s="336"/>
      <c r="L320" s="336"/>
      <c r="M320" s="523"/>
      <c r="N320" s="523"/>
      <c r="O320" s="523"/>
      <c r="P320" s="523"/>
      <c r="Q320" s="523"/>
      <c r="R320" s="523"/>
      <c r="S320" s="523"/>
      <c r="T320" s="523"/>
      <c r="U320" s="523"/>
      <c r="V320" s="523"/>
      <c r="W320" s="523"/>
      <c r="X320" s="523"/>
      <c r="Y320" s="523"/>
      <c r="Z320" s="523"/>
    </row>
    <row r="321" spans="1:26" ht="12.75">
      <c r="A321" s="523"/>
      <c r="B321" s="523"/>
      <c r="C321" s="336"/>
      <c r="D321" s="336"/>
      <c r="E321" s="337"/>
      <c r="F321" s="336"/>
      <c r="G321" s="523"/>
      <c r="H321" s="335"/>
      <c r="I321" s="336"/>
      <c r="J321" s="336"/>
      <c r="K321" s="336"/>
      <c r="L321" s="336"/>
      <c r="M321" s="523"/>
      <c r="N321" s="523"/>
      <c r="O321" s="523"/>
      <c r="P321" s="523"/>
      <c r="Q321" s="523"/>
      <c r="R321" s="523"/>
      <c r="S321" s="523"/>
      <c r="T321" s="523"/>
      <c r="U321" s="523"/>
      <c r="V321" s="523"/>
      <c r="W321" s="523"/>
      <c r="X321" s="523"/>
      <c r="Y321" s="523"/>
      <c r="Z321" s="523"/>
    </row>
    <row r="322" spans="1:26" ht="12.75">
      <c r="A322" s="523"/>
      <c r="B322" s="523"/>
      <c r="C322" s="336"/>
      <c r="D322" s="336"/>
      <c r="E322" s="337"/>
      <c r="F322" s="336"/>
      <c r="G322" s="523"/>
      <c r="H322" s="335"/>
      <c r="I322" s="336"/>
      <c r="J322" s="336"/>
      <c r="K322" s="336"/>
      <c r="L322" s="336"/>
      <c r="M322" s="523"/>
      <c r="N322" s="523"/>
      <c r="O322" s="523"/>
      <c r="P322" s="523"/>
      <c r="Q322" s="523"/>
      <c r="R322" s="523"/>
      <c r="S322" s="523"/>
      <c r="T322" s="523"/>
      <c r="U322" s="523"/>
      <c r="V322" s="523"/>
      <c r="W322" s="523"/>
      <c r="X322" s="523"/>
      <c r="Y322" s="523"/>
      <c r="Z322" s="523"/>
    </row>
    <row r="323" spans="1:26" ht="12.75">
      <c r="A323" s="523"/>
      <c r="B323" s="523"/>
      <c r="C323" s="336"/>
      <c r="D323" s="336"/>
      <c r="E323" s="337"/>
      <c r="F323" s="336"/>
      <c r="G323" s="523"/>
      <c r="H323" s="335"/>
      <c r="I323" s="336"/>
      <c r="J323" s="336"/>
      <c r="K323" s="336"/>
      <c r="L323" s="336"/>
      <c r="M323" s="523"/>
      <c r="N323" s="523"/>
      <c r="O323" s="523"/>
      <c r="P323" s="523"/>
      <c r="Q323" s="523"/>
      <c r="R323" s="523"/>
      <c r="S323" s="523"/>
      <c r="T323" s="523"/>
      <c r="U323" s="523"/>
      <c r="V323" s="523"/>
      <c r="W323" s="523"/>
      <c r="X323" s="523"/>
      <c r="Y323" s="523"/>
      <c r="Z323" s="523"/>
    </row>
    <row r="324" spans="1:26" ht="12.75">
      <c r="A324" s="523"/>
      <c r="B324" s="523"/>
      <c r="C324" s="336"/>
      <c r="D324" s="336"/>
      <c r="E324" s="337"/>
      <c r="F324" s="336"/>
      <c r="G324" s="523"/>
      <c r="H324" s="335"/>
      <c r="I324" s="336"/>
      <c r="J324" s="336"/>
      <c r="K324" s="336"/>
      <c r="L324" s="336"/>
      <c r="M324" s="523"/>
      <c r="N324" s="523"/>
      <c r="O324" s="523"/>
      <c r="P324" s="523"/>
      <c r="Q324" s="523"/>
      <c r="R324" s="523"/>
      <c r="S324" s="523"/>
      <c r="T324" s="523"/>
      <c r="U324" s="523"/>
      <c r="V324" s="523"/>
      <c r="W324" s="523"/>
      <c r="X324" s="523"/>
      <c r="Y324" s="523"/>
      <c r="Z324" s="523"/>
    </row>
    <row r="325" spans="1:26" ht="12.75">
      <c r="A325" s="523"/>
      <c r="B325" s="523"/>
      <c r="C325" s="336"/>
      <c r="D325" s="336"/>
      <c r="E325" s="337"/>
      <c r="F325" s="336"/>
      <c r="G325" s="523"/>
      <c r="H325" s="335"/>
      <c r="I325" s="336"/>
      <c r="J325" s="336"/>
      <c r="K325" s="336"/>
      <c r="L325" s="336"/>
      <c r="M325" s="523"/>
      <c r="N325" s="523"/>
      <c r="O325" s="523"/>
      <c r="P325" s="523"/>
      <c r="Q325" s="523"/>
      <c r="R325" s="523"/>
      <c r="S325" s="523"/>
      <c r="T325" s="523"/>
      <c r="U325" s="523"/>
      <c r="V325" s="523"/>
      <c r="W325" s="523"/>
      <c r="X325" s="523"/>
      <c r="Y325" s="523"/>
      <c r="Z325" s="523"/>
    </row>
    <row r="326" spans="1:26" ht="12.75">
      <c r="A326" s="523"/>
      <c r="B326" s="523"/>
      <c r="C326" s="336"/>
      <c r="D326" s="336"/>
      <c r="E326" s="337"/>
      <c r="F326" s="336"/>
      <c r="G326" s="523"/>
      <c r="H326" s="335"/>
      <c r="I326" s="336"/>
      <c r="J326" s="336"/>
      <c r="K326" s="336"/>
      <c r="L326" s="336"/>
      <c r="M326" s="523"/>
      <c r="N326" s="523"/>
      <c r="O326" s="523"/>
      <c r="P326" s="523"/>
      <c r="Q326" s="523"/>
      <c r="R326" s="523"/>
      <c r="S326" s="523"/>
      <c r="T326" s="523"/>
      <c r="U326" s="523"/>
      <c r="V326" s="523"/>
      <c r="W326" s="523"/>
      <c r="X326" s="523"/>
      <c r="Y326" s="523"/>
      <c r="Z326" s="523"/>
    </row>
    <row r="327" spans="1:26" ht="12.75">
      <c r="A327" s="523"/>
      <c r="B327" s="523"/>
      <c r="C327" s="336"/>
      <c r="D327" s="336"/>
      <c r="E327" s="337"/>
      <c r="F327" s="336"/>
      <c r="G327" s="523"/>
      <c r="H327" s="335"/>
      <c r="I327" s="336"/>
      <c r="J327" s="336"/>
      <c r="K327" s="336"/>
      <c r="L327" s="336"/>
      <c r="M327" s="523"/>
      <c r="N327" s="523"/>
      <c r="O327" s="523"/>
      <c r="P327" s="523"/>
      <c r="Q327" s="523"/>
      <c r="R327" s="523"/>
      <c r="S327" s="523"/>
      <c r="T327" s="523"/>
      <c r="U327" s="523"/>
      <c r="V327" s="523"/>
      <c r="W327" s="523"/>
      <c r="X327" s="523"/>
      <c r="Y327" s="523"/>
      <c r="Z327" s="523"/>
    </row>
    <row r="328" spans="1:26" ht="12.75">
      <c r="A328" s="523"/>
      <c r="B328" s="523"/>
      <c r="C328" s="336"/>
      <c r="D328" s="336"/>
      <c r="E328" s="337"/>
      <c r="F328" s="336"/>
      <c r="G328" s="523"/>
      <c r="H328" s="335"/>
      <c r="I328" s="336"/>
      <c r="J328" s="336"/>
      <c r="K328" s="336"/>
      <c r="L328" s="336"/>
      <c r="M328" s="523"/>
      <c r="N328" s="523"/>
      <c r="O328" s="523"/>
      <c r="P328" s="523"/>
      <c r="Q328" s="523"/>
      <c r="R328" s="523"/>
      <c r="S328" s="523"/>
      <c r="T328" s="523"/>
      <c r="U328" s="523"/>
      <c r="V328" s="523"/>
      <c r="W328" s="523"/>
      <c r="X328" s="523"/>
      <c r="Y328" s="523"/>
      <c r="Z328" s="523"/>
    </row>
    <row r="329" spans="1:26" ht="12.75">
      <c r="A329" s="523"/>
      <c r="B329" s="523"/>
      <c r="C329" s="336"/>
      <c r="D329" s="336"/>
      <c r="E329" s="337"/>
      <c r="F329" s="336"/>
      <c r="G329" s="523"/>
      <c r="H329" s="335"/>
      <c r="I329" s="336"/>
      <c r="J329" s="336"/>
      <c r="K329" s="336"/>
      <c r="L329" s="336"/>
      <c r="M329" s="523"/>
      <c r="N329" s="523"/>
      <c r="O329" s="523"/>
      <c r="P329" s="523"/>
      <c r="Q329" s="523"/>
      <c r="R329" s="523"/>
      <c r="S329" s="523"/>
      <c r="T329" s="523"/>
      <c r="U329" s="523"/>
      <c r="V329" s="523"/>
      <c r="W329" s="523"/>
      <c r="X329" s="523"/>
      <c r="Y329" s="523"/>
      <c r="Z329" s="523"/>
    </row>
    <row r="330" spans="1:26" ht="12.75">
      <c r="A330" s="523"/>
      <c r="B330" s="523"/>
      <c r="C330" s="336"/>
      <c r="D330" s="336"/>
      <c r="E330" s="337"/>
      <c r="F330" s="336"/>
      <c r="G330" s="523"/>
      <c r="H330" s="335"/>
      <c r="I330" s="336"/>
      <c r="J330" s="336"/>
      <c r="K330" s="336"/>
      <c r="L330" s="336"/>
      <c r="M330" s="523"/>
      <c r="N330" s="523"/>
      <c r="O330" s="523"/>
      <c r="P330" s="523"/>
      <c r="Q330" s="523"/>
      <c r="R330" s="523"/>
      <c r="S330" s="523"/>
      <c r="T330" s="523"/>
      <c r="U330" s="523"/>
      <c r="V330" s="523"/>
      <c r="W330" s="523"/>
      <c r="X330" s="523"/>
      <c r="Y330" s="523"/>
      <c r="Z330" s="523"/>
    </row>
    <row r="331" spans="1:26" ht="12.75">
      <c r="A331" s="523"/>
      <c r="B331" s="523"/>
      <c r="C331" s="336"/>
      <c r="D331" s="336"/>
      <c r="E331" s="337"/>
      <c r="F331" s="336"/>
      <c r="G331" s="523"/>
      <c r="H331" s="335"/>
      <c r="I331" s="336"/>
      <c r="J331" s="336"/>
      <c r="K331" s="336"/>
      <c r="L331" s="336"/>
      <c r="M331" s="523"/>
      <c r="N331" s="523"/>
      <c r="O331" s="523"/>
      <c r="P331" s="523"/>
      <c r="Q331" s="523"/>
      <c r="R331" s="523"/>
      <c r="S331" s="523"/>
      <c r="T331" s="523"/>
      <c r="U331" s="523"/>
      <c r="V331" s="523"/>
      <c r="W331" s="523"/>
      <c r="X331" s="523"/>
      <c r="Y331" s="523"/>
      <c r="Z331" s="523"/>
    </row>
    <row r="332" spans="1:26" ht="12.75">
      <c r="A332" s="523"/>
      <c r="B332" s="523"/>
      <c r="C332" s="336"/>
      <c r="D332" s="336"/>
      <c r="E332" s="337"/>
      <c r="F332" s="336"/>
      <c r="G332" s="523"/>
      <c r="H332" s="335"/>
      <c r="I332" s="336"/>
      <c r="J332" s="336"/>
      <c r="K332" s="336"/>
      <c r="L332" s="336"/>
      <c r="M332" s="523"/>
      <c r="N332" s="523"/>
      <c r="O332" s="523"/>
      <c r="P332" s="523"/>
      <c r="Q332" s="523"/>
      <c r="R332" s="523"/>
      <c r="S332" s="523"/>
      <c r="T332" s="523"/>
      <c r="U332" s="523"/>
      <c r="V332" s="523"/>
      <c r="W332" s="523"/>
      <c r="X332" s="523"/>
      <c r="Y332" s="523"/>
      <c r="Z332" s="523"/>
    </row>
    <row r="333" spans="1:26" ht="12.75">
      <c r="A333" s="523"/>
      <c r="B333" s="523"/>
      <c r="C333" s="336"/>
      <c r="D333" s="336"/>
      <c r="E333" s="337"/>
      <c r="F333" s="336"/>
      <c r="G333" s="523"/>
      <c r="H333" s="335"/>
      <c r="I333" s="336"/>
      <c r="J333" s="336"/>
      <c r="K333" s="336"/>
      <c r="L333" s="336"/>
      <c r="M333" s="523"/>
      <c r="N333" s="523"/>
      <c r="O333" s="523"/>
      <c r="P333" s="523"/>
      <c r="Q333" s="523"/>
      <c r="R333" s="523"/>
      <c r="S333" s="523"/>
      <c r="T333" s="523"/>
      <c r="U333" s="523"/>
      <c r="V333" s="523"/>
      <c r="W333" s="523"/>
      <c r="X333" s="523"/>
      <c r="Y333" s="523"/>
      <c r="Z333" s="523"/>
    </row>
    <row r="334" spans="1:26" ht="12.75">
      <c r="A334" s="523"/>
      <c r="B334" s="523"/>
      <c r="C334" s="336"/>
      <c r="D334" s="336"/>
      <c r="E334" s="337"/>
      <c r="F334" s="336"/>
      <c r="G334" s="523"/>
      <c r="H334" s="335"/>
      <c r="I334" s="336"/>
      <c r="J334" s="336"/>
      <c r="K334" s="336"/>
      <c r="L334" s="336"/>
      <c r="M334" s="523"/>
      <c r="N334" s="523"/>
      <c r="O334" s="523"/>
      <c r="P334" s="523"/>
      <c r="Q334" s="523"/>
      <c r="R334" s="523"/>
      <c r="S334" s="523"/>
      <c r="T334" s="523"/>
      <c r="U334" s="523"/>
      <c r="V334" s="523"/>
      <c r="W334" s="523"/>
      <c r="X334" s="523"/>
      <c r="Y334" s="523"/>
      <c r="Z334" s="523"/>
    </row>
    <row r="335" spans="1:26" ht="12.75">
      <c r="A335" s="523"/>
      <c r="B335" s="523"/>
      <c r="C335" s="336"/>
      <c r="D335" s="336"/>
      <c r="E335" s="337"/>
      <c r="F335" s="336"/>
      <c r="G335" s="523"/>
      <c r="H335" s="335"/>
      <c r="I335" s="336"/>
      <c r="J335" s="336"/>
      <c r="K335" s="336"/>
      <c r="L335" s="336"/>
      <c r="M335" s="523"/>
      <c r="N335" s="523"/>
      <c r="O335" s="523"/>
      <c r="P335" s="523"/>
      <c r="Q335" s="523"/>
      <c r="R335" s="523"/>
      <c r="S335" s="523"/>
      <c r="T335" s="523"/>
      <c r="U335" s="523"/>
      <c r="V335" s="523"/>
      <c r="W335" s="523"/>
      <c r="X335" s="523"/>
      <c r="Y335" s="523"/>
      <c r="Z335" s="523"/>
    </row>
    <row r="336" spans="1:26" ht="12.75">
      <c r="A336" s="523"/>
      <c r="B336" s="523"/>
      <c r="C336" s="336"/>
      <c r="D336" s="336"/>
      <c r="E336" s="337"/>
      <c r="F336" s="336"/>
      <c r="G336" s="523"/>
      <c r="H336" s="335"/>
      <c r="I336" s="336"/>
      <c r="J336" s="336"/>
      <c r="K336" s="336"/>
      <c r="L336" s="336"/>
      <c r="M336" s="523"/>
      <c r="N336" s="523"/>
      <c r="O336" s="523"/>
      <c r="P336" s="523"/>
      <c r="Q336" s="523"/>
      <c r="R336" s="523"/>
      <c r="S336" s="523"/>
      <c r="T336" s="523"/>
      <c r="U336" s="523"/>
      <c r="V336" s="523"/>
      <c r="W336" s="523"/>
      <c r="X336" s="523"/>
      <c r="Y336" s="523"/>
      <c r="Z336" s="523"/>
    </row>
    <row r="337" spans="1:26" ht="12.75">
      <c r="A337" s="523"/>
      <c r="B337" s="523"/>
      <c r="C337" s="336"/>
      <c r="D337" s="336"/>
      <c r="E337" s="337"/>
      <c r="F337" s="336"/>
      <c r="G337" s="523"/>
      <c r="H337" s="335"/>
      <c r="I337" s="336"/>
      <c r="J337" s="336"/>
      <c r="K337" s="336"/>
      <c r="L337" s="336"/>
      <c r="M337" s="523"/>
      <c r="N337" s="523"/>
      <c r="O337" s="523"/>
      <c r="P337" s="523"/>
      <c r="Q337" s="523"/>
      <c r="R337" s="523"/>
      <c r="S337" s="523"/>
      <c r="T337" s="523"/>
      <c r="U337" s="523"/>
      <c r="V337" s="523"/>
      <c r="W337" s="523"/>
      <c r="X337" s="523"/>
      <c r="Y337" s="523"/>
      <c r="Z337" s="523"/>
    </row>
    <row r="338" spans="1:26" ht="12.75">
      <c r="A338" s="523"/>
      <c r="B338" s="523"/>
      <c r="C338" s="336"/>
      <c r="D338" s="336"/>
      <c r="E338" s="337"/>
      <c r="F338" s="336"/>
      <c r="G338" s="523"/>
      <c r="H338" s="335"/>
      <c r="I338" s="336"/>
      <c r="J338" s="336"/>
      <c r="K338" s="336"/>
      <c r="L338" s="336"/>
      <c r="M338" s="523"/>
      <c r="N338" s="523"/>
      <c r="O338" s="523"/>
      <c r="P338" s="523"/>
      <c r="Q338" s="523"/>
      <c r="R338" s="523"/>
      <c r="S338" s="523"/>
      <c r="T338" s="523"/>
      <c r="U338" s="523"/>
      <c r="V338" s="523"/>
      <c r="W338" s="523"/>
      <c r="X338" s="523"/>
      <c r="Y338" s="523"/>
      <c r="Z338" s="523"/>
    </row>
    <row r="339" spans="1:26" ht="12.75">
      <c r="A339" s="523"/>
      <c r="B339" s="523"/>
      <c r="C339" s="336"/>
      <c r="D339" s="336"/>
      <c r="E339" s="337"/>
      <c r="F339" s="336"/>
      <c r="G339" s="523"/>
      <c r="H339" s="335"/>
      <c r="I339" s="336"/>
      <c r="J339" s="336"/>
      <c r="K339" s="336"/>
      <c r="L339" s="336"/>
      <c r="M339" s="523"/>
      <c r="N339" s="523"/>
      <c r="O339" s="523"/>
      <c r="P339" s="523"/>
      <c r="Q339" s="523"/>
      <c r="R339" s="523"/>
      <c r="S339" s="523"/>
      <c r="T339" s="523"/>
      <c r="U339" s="523"/>
      <c r="V339" s="523"/>
      <c r="W339" s="523"/>
      <c r="X339" s="523"/>
      <c r="Y339" s="523"/>
      <c r="Z339" s="523"/>
    </row>
    <row r="340" spans="1:26" ht="12.75">
      <c r="A340" s="523"/>
      <c r="B340" s="523"/>
      <c r="C340" s="336"/>
      <c r="D340" s="336"/>
      <c r="E340" s="337"/>
      <c r="F340" s="336"/>
      <c r="G340" s="523"/>
      <c r="H340" s="335"/>
      <c r="I340" s="336"/>
      <c r="J340" s="336"/>
      <c r="K340" s="336"/>
      <c r="L340" s="336"/>
      <c r="M340" s="523"/>
      <c r="N340" s="523"/>
      <c r="O340" s="523"/>
      <c r="P340" s="523"/>
      <c r="Q340" s="523"/>
      <c r="R340" s="523"/>
      <c r="S340" s="523"/>
      <c r="T340" s="523"/>
      <c r="U340" s="523"/>
      <c r="V340" s="523"/>
      <c r="W340" s="523"/>
      <c r="X340" s="523"/>
      <c r="Y340" s="523"/>
      <c r="Z340" s="523"/>
    </row>
    <row r="341" spans="1:26" ht="12.75">
      <c r="A341" s="523"/>
      <c r="B341" s="523"/>
      <c r="C341" s="336"/>
      <c r="D341" s="336"/>
      <c r="E341" s="337"/>
      <c r="F341" s="336"/>
      <c r="G341" s="523"/>
      <c r="H341" s="335"/>
      <c r="I341" s="336"/>
      <c r="J341" s="336"/>
      <c r="K341" s="336"/>
      <c r="L341" s="336"/>
      <c r="M341" s="523"/>
      <c r="N341" s="523"/>
      <c r="O341" s="523"/>
      <c r="P341" s="523"/>
      <c r="Q341" s="523"/>
      <c r="R341" s="523"/>
      <c r="S341" s="523"/>
      <c r="T341" s="523"/>
      <c r="U341" s="523"/>
      <c r="V341" s="523"/>
      <c r="W341" s="523"/>
      <c r="X341" s="523"/>
      <c r="Y341" s="523"/>
      <c r="Z341" s="523"/>
    </row>
    <row r="342" spans="1:26" ht="12.75">
      <c r="A342" s="523"/>
      <c r="B342" s="523"/>
      <c r="C342" s="336"/>
      <c r="D342" s="336"/>
      <c r="E342" s="337"/>
      <c r="F342" s="336"/>
      <c r="G342" s="523"/>
      <c r="H342" s="335"/>
      <c r="I342" s="336"/>
      <c r="J342" s="336"/>
      <c r="K342" s="336"/>
      <c r="L342" s="336"/>
      <c r="M342" s="523"/>
      <c r="N342" s="523"/>
      <c r="O342" s="523"/>
      <c r="P342" s="523"/>
      <c r="Q342" s="523"/>
      <c r="R342" s="523"/>
      <c r="S342" s="523"/>
      <c r="T342" s="523"/>
      <c r="U342" s="523"/>
      <c r="V342" s="523"/>
      <c r="W342" s="523"/>
      <c r="X342" s="523"/>
      <c r="Y342" s="523"/>
      <c r="Z342" s="523"/>
    </row>
    <row r="343" spans="1:26" ht="12.75">
      <c r="A343" s="523"/>
      <c r="B343" s="523"/>
      <c r="C343" s="336"/>
      <c r="D343" s="336"/>
      <c r="E343" s="337"/>
      <c r="F343" s="336"/>
      <c r="G343" s="523"/>
      <c r="H343" s="335"/>
      <c r="I343" s="336"/>
      <c r="J343" s="336"/>
      <c r="K343" s="336"/>
      <c r="L343" s="336"/>
      <c r="M343" s="523"/>
      <c r="N343" s="523"/>
      <c r="O343" s="523"/>
      <c r="P343" s="523"/>
      <c r="Q343" s="523"/>
      <c r="R343" s="523"/>
      <c r="S343" s="523"/>
      <c r="T343" s="523"/>
      <c r="U343" s="523"/>
      <c r="V343" s="523"/>
      <c r="W343" s="523"/>
      <c r="X343" s="523"/>
      <c r="Y343" s="523"/>
      <c r="Z343" s="523"/>
    </row>
    <row r="344" spans="1:26" ht="12.75">
      <c r="A344" s="523"/>
      <c r="B344" s="523"/>
      <c r="C344" s="336"/>
      <c r="D344" s="336"/>
      <c r="E344" s="337"/>
      <c r="F344" s="336"/>
      <c r="G344" s="523"/>
      <c r="H344" s="335"/>
      <c r="I344" s="336"/>
      <c r="J344" s="336"/>
      <c r="K344" s="336"/>
      <c r="L344" s="336"/>
      <c r="M344" s="523"/>
      <c r="N344" s="523"/>
      <c r="O344" s="523"/>
      <c r="P344" s="523"/>
      <c r="Q344" s="523"/>
      <c r="R344" s="523"/>
      <c r="S344" s="523"/>
      <c r="T344" s="523"/>
      <c r="U344" s="523"/>
      <c r="V344" s="523"/>
      <c r="W344" s="523"/>
      <c r="X344" s="523"/>
      <c r="Y344" s="523"/>
      <c r="Z344" s="523"/>
    </row>
    <row r="345" spans="1:26" ht="12.75">
      <c r="A345" s="523"/>
      <c r="B345" s="523"/>
      <c r="C345" s="336"/>
      <c r="D345" s="336"/>
      <c r="E345" s="337"/>
      <c r="F345" s="336"/>
      <c r="G345" s="523"/>
      <c r="H345" s="335"/>
      <c r="I345" s="336"/>
      <c r="J345" s="336"/>
      <c r="K345" s="336"/>
      <c r="L345" s="336"/>
      <c r="M345" s="523"/>
      <c r="N345" s="523"/>
      <c r="O345" s="523"/>
      <c r="P345" s="523"/>
      <c r="Q345" s="523"/>
      <c r="R345" s="523"/>
      <c r="S345" s="523"/>
      <c r="T345" s="523"/>
      <c r="U345" s="523"/>
      <c r="V345" s="523"/>
      <c r="W345" s="523"/>
      <c r="X345" s="523"/>
      <c r="Y345" s="523"/>
      <c r="Z345" s="523"/>
    </row>
    <row r="346" spans="1:26" ht="12.75">
      <c r="A346" s="523"/>
      <c r="B346" s="523"/>
      <c r="C346" s="336"/>
      <c r="D346" s="336"/>
      <c r="E346" s="337"/>
      <c r="F346" s="336"/>
      <c r="G346" s="523"/>
      <c r="H346" s="335"/>
      <c r="I346" s="336"/>
      <c r="J346" s="336"/>
      <c r="K346" s="336"/>
      <c r="L346" s="336"/>
      <c r="M346" s="523"/>
      <c r="N346" s="523"/>
      <c r="O346" s="523"/>
      <c r="P346" s="523"/>
      <c r="Q346" s="523"/>
      <c r="R346" s="523"/>
      <c r="S346" s="523"/>
      <c r="T346" s="523"/>
      <c r="U346" s="523"/>
      <c r="V346" s="523"/>
      <c r="W346" s="523"/>
      <c r="X346" s="523"/>
      <c r="Y346" s="523"/>
      <c r="Z346" s="523"/>
    </row>
    <row r="347" spans="1:26" ht="12.75">
      <c r="A347" s="523"/>
      <c r="B347" s="523"/>
      <c r="C347" s="336"/>
      <c r="D347" s="336"/>
      <c r="E347" s="337"/>
      <c r="F347" s="336"/>
      <c r="G347" s="523"/>
      <c r="H347" s="335"/>
      <c r="I347" s="336"/>
      <c r="J347" s="336"/>
      <c r="K347" s="336"/>
      <c r="L347" s="336"/>
      <c r="M347" s="523"/>
      <c r="N347" s="523"/>
      <c r="O347" s="523"/>
      <c r="P347" s="523"/>
      <c r="Q347" s="523"/>
      <c r="R347" s="523"/>
      <c r="S347" s="523"/>
      <c r="T347" s="523"/>
      <c r="U347" s="523"/>
      <c r="V347" s="523"/>
      <c r="W347" s="523"/>
      <c r="X347" s="523"/>
      <c r="Y347" s="523"/>
      <c r="Z347" s="523"/>
    </row>
    <row r="348" spans="1:26" ht="12.75">
      <c r="A348" s="523"/>
      <c r="B348" s="523"/>
      <c r="C348" s="336"/>
      <c r="D348" s="336"/>
      <c r="E348" s="337"/>
      <c r="F348" s="336"/>
      <c r="G348" s="523"/>
      <c r="H348" s="335"/>
      <c r="I348" s="336"/>
      <c r="J348" s="336"/>
      <c r="K348" s="336"/>
      <c r="L348" s="336"/>
      <c r="M348" s="523"/>
      <c r="N348" s="523"/>
      <c r="O348" s="523"/>
      <c r="P348" s="523"/>
      <c r="Q348" s="523"/>
      <c r="R348" s="523"/>
      <c r="S348" s="523"/>
      <c r="T348" s="523"/>
      <c r="U348" s="523"/>
      <c r="V348" s="523"/>
      <c r="W348" s="523"/>
      <c r="X348" s="523"/>
      <c r="Y348" s="523"/>
      <c r="Z348" s="523"/>
    </row>
    <row r="349" spans="1:26" ht="12.75">
      <c r="A349" s="523"/>
      <c r="B349" s="523"/>
      <c r="C349" s="336"/>
      <c r="D349" s="336"/>
      <c r="E349" s="337"/>
      <c r="F349" s="336"/>
      <c r="G349" s="523"/>
      <c r="H349" s="335"/>
      <c r="I349" s="336"/>
      <c r="J349" s="336"/>
      <c r="K349" s="336"/>
      <c r="L349" s="336"/>
      <c r="M349" s="523"/>
      <c r="N349" s="523"/>
      <c r="O349" s="523"/>
      <c r="P349" s="523"/>
      <c r="Q349" s="523"/>
      <c r="R349" s="523"/>
      <c r="S349" s="523"/>
      <c r="T349" s="523"/>
      <c r="U349" s="523"/>
      <c r="V349" s="523"/>
      <c r="W349" s="523"/>
      <c r="X349" s="523"/>
      <c r="Y349" s="523"/>
      <c r="Z349" s="523"/>
    </row>
    <row r="350" spans="1:26" ht="12.75">
      <c r="A350" s="523"/>
      <c r="B350" s="523"/>
      <c r="C350" s="336"/>
      <c r="D350" s="336"/>
      <c r="E350" s="337"/>
      <c r="F350" s="336"/>
      <c r="G350" s="523"/>
      <c r="H350" s="335"/>
      <c r="I350" s="336"/>
      <c r="J350" s="336"/>
      <c r="K350" s="336"/>
      <c r="L350" s="336"/>
      <c r="M350" s="523"/>
      <c r="N350" s="523"/>
      <c r="O350" s="523"/>
      <c r="P350" s="523"/>
      <c r="Q350" s="523"/>
      <c r="R350" s="523"/>
      <c r="S350" s="523"/>
      <c r="T350" s="523"/>
      <c r="U350" s="523"/>
      <c r="V350" s="523"/>
      <c r="W350" s="523"/>
      <c r="X350" s="523"/>
      <c r="Y350" s="523"/>
      <c r="Z350" s="523"/>
    </row>
    <row r="351" spans="1:26" ht="12.75">
      <c r="A351" s="523"/>
      <c r="B351" s="523"/>
      <c r="C351" s="336"/>
      <c r="D351" s="336"/>
      <c r="E351" s="337"/>
      <c r="F351" s="336"/>
      <c r="G351" s="523"/>
      <c r="H351" s="335"/>
      <c r="I351" s="336"/>
      <c r="J351" s="336"/>
      <c r="K351" s="336"/>
      <c r="L351" s="336"/>
      <c r="M351" s="523"/>
      <c r="N351" s="523"/>
      <c r="O351" s="523"/>
      <c r="P351" s="523"/>
      <c r="Q351" s="523"/>
      <c r="R351" s="523"/>
      <c r="S351" s="523"/>
      <c r="T351" s="523"/>
      <c r="U351" s="523"/>
      <c r="V351" s="523"/>
      <c r="W351" s="523"/>
      <c r="X351" s="523"/>
      <c r="Y351" s="523"/>
      <c r="Z351" s="523"/>
    </row>
    <row r="352" spans="1:26" ht="12.75">
      <c r="A352" s="523"/>
      <c r="B352" s="523"/>
      <c r="C352" s="336"/>
      <c r="D352" s="336"/>
      <c r="E352" s="337"/>
      <c r="F352" s="336"/>
      <c r="G352" s="523"/>
      <c r="H352" s="335"/>
      <c r="I352" s="336"/>
      <c r="J352" s="336"/>
      <c r="K352" s="336"/>
      <c r="L352" s="336"/>
      <c r="M352" s="523"/>
      <c r="N352" s="523"/>
      <c r="O352" s="523"/>
      <c r="P352" s="523"/>
      <c r="Q352" s="523"/>
      <c r="R352" s="523"/>
      <c r="S352" s="523"/>
      <c r="T352" s="523"/>
      <c r="U352" s="523"/>
      <c r="V352" s="523"/>
      <c r="W352" s="523"/>
      <c r="X352" s="523"/>
      <c r="Y352" s="523"/>
      <c r="Z352" s="523"/>
    </row>
    <row r="353" spans="1:26" ht="12.75">
      <c r="A353" s="523"/>
      <c r="B353" s="523"/>
      <c r="C353" s="336"/>
      <c r="D353" s="336"/>
      <c r="E353" s="337"/>
      <c r="F353" s="336"/>
      <c r="G353" s="523"/>
      <c r="H353" s="335"/>
      <c r="I353" s="336"/>
      <c r="J353" s="336"/>
      <c r="K353" s="336"/>
      <c r="L353" s="336"/>
      <c r="M353" s="523"/>
      <c r="N353" s="523"/>
      <c r="O353" s="523"/>
      <c r="P353" s="523"/>
      <c r="Q353" s="523"/>
      <c r="R353" s="523"/>
      <c r="S353" s="523"/>
      <c r="T353" s="523"/>
      <c r="U353" s="523"/>
      <c r="V353" s="523"/>
      <c r="W353" s="523"/>
      <c r="X353" s="523"/>
      <c r="Y353" s="523"/>
      <c r="Z353" s="523"/>
    </row>
    <row r="354" spans="1:26" ht="12.75">
      <c r="A354" s="523"/>
      <c r="B354" s="523"/>
      <c r="C354" s="336"/>
      <c r="D354" s="336"/>
      <c r="E354" s="337"/>
      <c r="F354" s="336"/>
      <c r="G354" s="523"/>
      <c r="H354" s="335"/>
      <c r="I354" s="336"/>
      <c r="J354" s="336"/>
      <c r="K354" s="336"/>
      <c r="L354" s="336"/>
      <c r="M354" s="523"/>
      <c r="N354" s="523"/>
      <c r="O354" s="523"/>
      <c r="P354" s="523"/>
      <c r="Q354" s="523"/>
      <c r="R354" s="523"/>
      <c r="S354" s="523"/>
      <c r="T354" s="523"/>
      <c r="U354" s="523"/>
      <c r="V354" s="523"/>
      <c r="W354" s="523"/>
      <c r="X354" s="523"/>
      <c r="Y354" s="523"/>
      <c r="Z354" s="523"/>
    </row>
    <row r="355" spans="1:26" ht="12.75">
      <c r="A355" s="523"/>
      <c r="B355" s="523"/>
      <c r="C355" s="336"/>
      <c r="D355" s="336"/>
      <c r="E355" s="337"/>
      <c r="F355" s="336"/>
      <c r="G355" s="523"/>
      <c r="H355" s="335"/>
      <c r="I355" s="336"/>
      <c r="J355" s="336"/>
      <c r="K355" s="336"/>
      <c r="L355" s="336"/>
      <c r="M355" s="523"/>
      <c r="N355" s="523"/>
      <c r="O355" s="523"/>
      <c r="P355" s="523"/>
      <c r="Q355" s="523"/>
      <c r="R355" s="523"/>
      <c r="S355" s="523"/>
      <c r="T355" s="523"/>
      <c r="U355" s="523"/>
      <c r="V355" s="523"/>
      <c r="W355" s="523"/>
      <c r="X355" s="523"/>
      <c r="Y355" s="523"/>
      <c r="Z355" s="523"/>
    </row>
    <row r="356" spans="1:26" ht="12.75">
      <c r="A356" s="523"/>
      <c r="B356" s="523"/>
      <c r="C356" s="336"/>
      <c r="D356" s="336"/>
      <c r="E356" s="337"/>
      <c r="F356" s="336"/>
      <c r="G356" s="523"/>
      <c r="H356" s="335"/>
      <c r="I356" s="336"/>
      <c r="J356" s="336"/>
      <c r="K356" s="336"/>
      <c r="L356" s="336"/>
      <c r="M356" s="523"/>
      <c r="N356" s="523"/>
      <c r="O356" s="523"/>
      <c r="P356" s="523"/>
      <c r="Q356" s="523"/>
      <c r="R356" s="523"/>
      <c r="S356" s="523"/>
      <c r="T356" s="523"/>
      <c r="U356" s="523"/>
      <c r="V356" s="523"/>
      <c r="W356" s="523"/>
      <c r="X356" s="523"/>
      <c r="Y356" s="523"/>
      <c r="Z356" s="523"/>
    </row>
    <row r="357" spans="1:26" ht="12.75">
      <c r="A357" s="523"/>
      <c r="B357" s="523"/>
      <c r="C357" s="336"/>
      <c r="D357" s="336"/>
      <c r="E357" s="337"/>
      <c r="F357" s="336"/>
      <c r="G357" s="523"/>
      <c r="H357" s="335"/>
      <c r="I357" s="336"/>
      <c r="J357" s="336"/>
      <c r="K357" s="336"/>
      <c r="L357" s="336"/>
      <c r="M357" s="523"/>
      <c r="N357" s="523"/>
      <c r="O357" s="523"/>
      <c r="P357" s="523"/>
      <c r="Q357" s="523"/>
      <c r="R357" s="523"/>
      <c r="S357" s="523"/>
      <c r="T357" s="523"/>
      <c r="U357" s="523"/>
      <c r="V357" s="523"/>
      <c r="W357" s="523"/>
      <c r="X357" s="523"/>
      <c r="Y357" s="523"/>
      <c r="Z357" s="523"/>
    </row>
    <row r="358" spans="1:26" ht="12.75">
      <c r="A358" s="523"/>
      <c r="B358" s="523"/>
      <c r="C358" s="336"/>
      <c r="D358" s="336"/>
      <c r="E358" s="337"/>
      <c r="F358" s="336"/>
      <c r="G358" s="523"/>
      <c r="H358" s="335"/>
      <c r="I358" s="336"/>
      <c r="J358" s="336"/>
      <c r="K358" s="336"/>
      <c r="L358" s="336"/>
      <c r="M358" s="523"/>
      <c r="N358" s="523"/>
      <c r="O358" s="523"/>
      <c r="P358" s="523"/>
      <c r="Q358" s="523"/>
      <c r="R358" s="523"/>
      <c r="S358" s="523"/>
      <c r="T358" s="523"/>
      <c r="U358" s="523"/>
      <c r="V358" s="523"/>
      <c r="W358" s="523"/>
      <c r="X358" s="523"/>
      <c r="Y358" s="523"/>
      <c r="Z358" s="523"/>
    </row>
    <row r="359" spans="1:26" ht="12.75">
      <c r="A359" s="523"/>
      <c r="B359" s="523"/>
      <c r="C359" s="336"/>
      <c r="D359" s="336"/>
      <c r="E359" s="337"/>
      <c r="F359" s="336"/>
      <c r="G359" s="523"/>
      <c r="H359" s="335"/>
      <c r="I359" s="336"/>
      <c r="J359" s="336"/>
      <c r="K359" s="336"/>
      <c r="L359" s="336"/>
      <c r="M359" s="523"/>
      <c r="N359" s="523"/>
      <c r="O359" s="523"/>
      <c r="P359" s="523"/>
      <c r="Q359" s="523"/>
      <c r="R359" s="523"/>
      <c r="S359" s="523"/>
      <c r="T359" s="523"/>
      <c r="U359" s="523"/>
      <c r="V359" s="523"/>
      <c r="W359" s="523"/>
      <c r="X359" s="523"/>
      <c r="Y359" s="523"/>
      <c r="Z359" s="523"/>
    </row>
    <row r="360" spans="1:26" ht="12.75">
      <c r="A360" s="523"/>
      <c r="B360" s="523"/>
      <c r="C360" s="336"/>
      <c r="D360" s="336"/>
      <c r="E360" s="337"/>
      <c r="F360" s="336"/>
      <c r="G360" s="523"/>
      <c r="H360" s="335"/>
      <c r="I360" s="336"/>
      <c r="J360" s="336"/>
      <c r="K360" s="336"/>
      <c r="L360" s="336"/>
      <c r="M360" s="523"/>
      <c r="N360" s="523"/>
      <c r="O360" s="523"/>
      <c r="P360" s="523"/>
      <c r="Q360" s="523"/>
      <c r="R360" s="523"/>
      <c r="S360" s="523"/>
      <c r="T360" s="523"/>
      <c r="U360" s="523"/>
      <c r="V360" s="523"/>
      <c r="W360" s="523"/>
      <c r="X360" s="523"/>
      <c r="Y360" s="523"/>
      <c r="Z360" s="523"/>
    </row>
    <row r="361" spans="1:26" ht="12.75">
      <c r="A361" s="523"/>
      <c r="B361" s="523"/>
      <c r="C361" s="336"/>
      <c r="D361" s="336"/>
      <c r="E361" s="337"/>
      <c r="F361" s="336"/>
      <c r="G361" s="523"/>
      <c r="H361" s="335"/>
      <c r="I361" s="336"/>
      <c r="J361" s="336"/>
      <c r="K361" s="336"/>
      <c r="L361" s="336"/>
      <c r="M361" s="523"/>
      <c r="N361" s="523"/>
      <c r="O361" s="523"/>
      <c r="P361" s="523"/>
      <c r="Q361" s="523"/>
      <c r="R361" s="523"/>
      <c r="S361" s="523"/>
      <c r="T361" s="523"/>
      <c r="U361" s="523"/>
      <c r="V361" s="523"/>
      <c r="W361" s="523"/>
      <c r="X361" s="523"/>
      <c r="Y361" s="523"/>
      <c r="Z361" s="523"/>
    </row>
    <row r="362" spans="1:26" ht="12.75">
      <c r="A362" s="523"/>
      <c r="B362" s="523"/>
      <c r="C362" s="336"/>
      <c r="D362" s="336"/>
      <c r="E362" s="337"/>
      <c r="F362" s="336"/>
      <c r="G362" s="523"/>
      <c r="H362" s="335"/>
      <c r="I362" s="336"/>
      <c r="J362" s="336"/>
      <c r="K362" s="336"/>
      <c r="L362" s="336"/>
      <c r="M362" s="523"/>
      <c r="N362" s="523"/>
      <c r="O362" s="523"/>
      <c r="P362" s="523"/>
      <c r="Q362" s="523"/>
      <c r="R362" s="523"/>
      <c r="S362" s="523"/>
      <c r="T362" s="523"/>
      <c r="U362" s="523"/>
      <c r="V362" s="523"/>
      <c r="W362" s="523"/>
      <c r="X362" s="523"/>
      <c r="Y362" s="523"/>
      <c r="Z362" s="523"/>
    </row>
    <row r="363" spans="1:26" ht="12.75">
      <c r="A363" s="523"/>
      <c r="B363" s="523"/>
      <c r="C363" s="336"/>
      <c r="D363" s="336"/>
      <c r="E363" s="337"/>
      <c r="F363" s="336"/>
      <c r="G363" s="523"/>
      <c r="H363" s="335"/>
      <c r="I363" s="336"/>
      <c r="J363" s="336"/>
      <c r="K363" s="336"/>
      <c r="L363" s="336"/>
      <c r="M363" s="523"/>
      <c r="N363" s="523"/>
      <c r="O363" s="523"/>
      <c r="P363" s="523"/>
      <c r="Q363" s="523"/>
      <c r="R363" s="523"/>
      <c r="S363" s="523"/>
      <c r="T363" s="523"/>
      <c r="U363" s="523"/>
      <c r="V363" s="523"/>
      <c r="W363" s="523"/>
      <c r="X363" s="523"/>
      <c r="Y363" s="523"/>
      <c r="Z363" s="523"/>
    </row>
    <row r="364" spans="1:26" ht="12.75">
      <c r="A364" s="523"/>
      <c r="B364" s="523"/>
      <c r="C364" s="336"/>
      <c r="D364" s="336"/>
      <c r="E364" s="337"/>
      <c r="F364" s="336"/>
      <c r="G364" s="523"/>
      <c r="H364" s="335"/>
      <c r="I364" s="336"/>
      <c r="J364" s="336"/>
      <c r="K364" s="336"/>
      <c r="L364" s="336"/>
      <c r="M364" s="523"/>
      <c r="N364" s="523"/>
      <c r="O364" s="523"/>
      <c r="P364" s="523"/>
      <c r="Q364" s="523"/>
      <c r="R364" s="523"/>
      <c r="S364" s="523"/>
      <c r="T364" s="523"/>
      <c r="U364" s="523"/>
      <c r="V364" s="523"/>
      <c r="W364" s="523"/>
      <c r="X364" s="523"/>
      <c r="Y364" s="523"/>
      <c r="Z364" s="523"/>
    </row>
    <row r="365" spans="1:26" ht="12.75">
      <c r="A365" s="523"/>
      <c r="B365" s="523"/>
      <c r="C365" s="336"/>
      <c r="D365" s="336"/>
      <c r="E365" s="337"/>
      <c r="F365" s="336"/>
      <c r="G365" s="523"/>
      <c r="H365" s="335"/>
      <c r="I365" s="336"/>
      <c r="J365" s="336"/>
      <c r="K365" s="336"/>
      <c r="L365" s="336"/>
      <c r="M365" s="523"/>
      <c r="N365" s="523"/>
      <c r="O365" s="523"/>
      <c r="P365" s="523"/>
      <c r="Q365" s="523"/>
      <c r="R365" s="523"/>
      <c r="S365" s="523"/>
      <c r="T365" s="523"/>
      <c r="U365" s="523"/>
      <c r="V365" s="523"/>
      <c r="W365" s="523"/>
      <c r="X365" s="523"/>
      <c r="Y365" s="523"/>
      <c r="Z365" s="523"/>
    </row>
    <row r="366" spans="1:26" ht="12.75">
      <c r="A366" s="523"/>
      <c r="B366" s="523"/>
      <c r="C366" s="336"/>
      <c r="D366" s="336"/>
      <c r="E366" s="337"/>
      <c r="F366" s="336"/>
      <c r="G366" s="523"/>
      <c r="H366" s="335"/>
      <c r="I366" s="336"/>
      <c r="J366" s="336"/>
      <c r="K366" s="336"/>
      <c r="L366" s="336"/>
      <c r="M366" s="523"/>
      <c r="N366" s="523"/>
      <c r="O366" s="523"/>
      <c r="P366" s="523"/>
      <c r="Q366" s="523"/>
      <c r="R366" s="523"/>
      <c r="S366" s="523"/>
      <c r="T366" s="523"/>
      <c r="U366" s="523"/>
      <c r="V366" s="523"/>
      <c r="W366" s="523"/>
      <c r="X366" s="523"/>
      <c r="Y366" s="523"/>
      <c r="Z366" s="523"/>
    </row>
    <row r="367" spans="1:26" ht="12.75">
      <c r="A367" s="523"/>
      <c r="B367" s="523"/>
      <c r="C367" s="336"/>
      <c r="D367" s="336"/>
      <c r="E367" s="337"/>
      <c r="F367" s="336"/>
      <c r="G367" s="523"/>
      <c r="H367" s="335"/>
      <c r="I367" s="336"/>
      <c r="J367" s="336"/>
      <c r="K367" s="336"/>
      <c r="L367" s="336"/>
      <c r="M367" s="523"/>
      <c r="N367" s="523"/>
      <c r="O367" s="523"/>
      <c r="P367" s="523"/>
      <c r="Q367" s="523"/>
      <c r="R367" s="523"/>
      <c r="S367" s="523"/>
      <c r="T367" s="523"/>
      <c r="U367" s="523"/>
      <c r="V367" s="523"/>
      <c r="W367" s="523"/>
      <c r="X367" s="523"/>
      <c r="Y367" s="523"/>
      <c r="Z367" s="523"/>
    </row>
    <row r="368" spans="1:26" ht="12.75">
      <c r="A368" s="523"/>
      <c r="B368" s="523"/>
      <c r="C368" s="336"/>
      <c r="D368" s="336"/>
      <c r="E368" s="337"/>
      <c r="F368" s="336"/>
      <c r="G368" s="523"/>
      <c r="H368" s="335"/>
      <c r="I368" s="336"/>
      <c r="J368" s="336"/>
      <c r="K368" s="336"/>
      <c r="L368" s="336"/>
      <c r="M368" s="523"/>
      <c r="N368" s="523"/>
      <c r="O368" s="523"/>
      <c r="P368" s="523"/>
      <c r="Q368" s="523"/>
      <c r="R368" s="523"/>
      <c r="S368" s="523"/>
      <c r="T368" s="523"/>
      <c r="U368" s="523"/>
      <c r="V368" s="523"/>
      <c r="W368" s="523"/>
      <c r="X368" s="523"/>
      <c r="Y368" s="523"/>
      <c r="Z368" s="523"/>
    </row>
    <row r="369" spans="1:26" ht="12.75">
      <c r="A369" s="523"/>
      <c r="B369" s="523"/>
      <c r="C369" s="336"/>
      <c r="D369" s="336"/>
      <c r="E369" s="337"/>
      <c r="F369" s="336"/>
      <c r="G369" s="523"/>
      <c r="H369" s="335"/>
      <c r="I369" s="336"/>
      <c r="J369" s="336"/>
      <c r="K369" s="336"/>
      <c r="L369" s="336"/>
      <c r="M369" s="523"/>
      <c r="N369" s="523"/>
      <c r="O369" s="523"/>
      <c r="P369" s="523"/>
      <c r="Q369" s="523"/>
      <c r="R369" s="523"/>
      <c r="S369" s="523"/>
      <c r="T369" s="523"/>
      <c r="U369" s="523"/>
      <c r="V369" s="523"/>
      <c r="W369" s="523"/>
      <c r="X369" s="523"/>
      <c r="Y369" s="523"/>
      <c r="Z369" s="523"/>
    </row>
    <row r="370" spans="1:26" ht="12.75">
      <c r="A370" s="523"/>
      <c r="B370" s="523"/>
      <c r="C370" s="336"/>
      <c r="D370" s="336"/>
      <c r="E370" s="337"/>
      <c r="F370" s="336"/>
      <c r="G370" s="523"/>
      <c r="H370" s="335"/>
      <c r="I370" s="336"/>
      <c r="J370" s="336"/>
      <c r="K370" s="336"/>
      <c r="L370" s="336"/>
      <c r="M370" s="523"/>
      <c r="N370" s="523"/>
      <c r="O370" s="523"/>
      <c r="P370" s="523"/>
      <c r="Q370" s="523"/>
      <c r="R370" s="523"/>
      <c r="S370" s="523"/>
      <c r="T370" s="523"/>
      <c r="U370" s="523"/>
      <c r="V370" s="523"/>
      <c r="W370" s="523"/>
      <c r="X370" s="523"/>
      <c r="Y370" s="523"/>
      <c r="Z370" s="523"/>
    </row>
    <row r="371" spans="1:26" ht="12.75">
      <c r="A371" s="523"/>
      <c r="B371" s="523"/>
      <c r="C371" s="336"/>
      <c r="D371" s="336"/>
      <c r="E371" s="337"/>
      <c r="F371" s="336"/>
      <c r="G371" s="523"/>
      <c r="H371" s="335"/>
      <c r="I371" s="336"/>
      <c r="J371" s="336"/>
      <c r="K371" s="336"/>
      <c r="L371" s="336"/>
      <c r="M371" s="523"/>
      <c r="N371" s="523"/>
      <c r="O371" s="523"/>
      <c r="P371" s="523"/>
      <c r="Q371" s="523"/>
      <c r="R371" s="523"/>
      <c r="S371" s="523"/>
      <c r="T371" s="523"/>
      <c r="U371" s="523"/>
      <c r="V371" s="523"/>
      <c r="W371" s="523"/>
      <c r="X371" s="523"/>
      <c r="Y371" s="523"/>
      <c r="Z371" s="523"/>
    </row>
    <row r="372" spans="1:26" ht="12.75">
      <c r="A372" s="523"/>
      <c r="B372" s="523"/>
      <c r="C372" s="336"/>
      <c r="D372" s="336"/>
      <c r="E372" s="337"/>
      <c r="F372" s="336"/>
      <c r="G372" s="523"/>
      <c r="H372" s="335"/>
      <c r="I372" s="336"/>
      <c r="J372" s="336"/>
      <c r="K372" s="336"/>
      <c r="L372" s="336"/>
      <c r="M372" s="523"/>
      <c r="N372" s="523"/>
      <c r="O372" s="523"/>
      <c r="P372" s="523"/>
      <c r="Q372" s="523"/>
      <c r="R372" s="523"/>
      <c r="S372" s="523"/>
      <c r="T372" s="523"/>
      <c r="U372" s="523"/>
      <c r="V372" s="523"/>
      <c r="W372" s="523"/>
      <c r="X372" s="523"/>
      <c r="Y372" s="523"/>
      <c r="Z372" s="523"/>
    </row>
    <row r="373" spans="1:26" ht="12.75">
      <c r="A373" s="523"/>
      <c r="B373" s="523"/>
      <c r="C373" s="336"/>
      <c r="D373" s="336"/>
      <c r="E373" s="337"/>
      <c r="F373" s="336"/>
      <c r="G373" s="523"/>
      <c r="H373" s="335"/>
      <c r="I373" s="336"/>
      <c r="J373" s="336"/>
      <c r="K373" s="336"/>
      <c r="L373" s="336"/>
      <c r="M373" s="523"/>
      <c r="N373" s="523"/>
      <c r="O373" s="523"/>
      <c r="P373" s="523"/>
      <c r="Q373" s="523"/>
      <c r="R373" s="523"/>
      <c r="S373" s="523"/>
      <c r="T373" s="523"/>
      <c r="U373" s="523"/>
      <c r="V373" s="523"/>
      <c r="W373" s="523"/>
      <c r="X373" s="523"/>
      <c r="Y373" s="523"/>
      <c r="Z373" s="523"/>
    </row>
    <row r="374" spans="1:26" ht="12.75">
      <c r="A374" s="523"/>
      <c r="B374" s="523"/>
      <c r="C374" s="336"/>
      <c r="D374" s="336"/>
      <c r="E374" s="337"/>
      <c r="F374" s="336"/>
      <c r="G374" s="523"/>
      <c r="H374" s="335"/>
      <c r="I374" s="336"/>
      <c r="J374" s="336"/>
      <c r="K374" s="336"/>
      <c r="L374" s="336"/>
      <c r="M374" s="523"/>
      <c r="N374" s="523"/>
      <c r="O374" s="523"/>
      <c r="P374" s="523"/>
      <c r="Q374" s="523"/>
      <c r="R374" s="523"/>
      <c r="S374" s="523"/>
      <c r="T374" s="523"/>
      <c r="U374" s="523"/>
      <c r="V374" s="523"/>
      <c r="W374" s="523"/>
      <c r="X374" s="523"/>
      <c r="Y374" s="523"/>
      <c r="Z374" s="523"/>
    </row>
    <row r="375" spans="1:26" ht="12.75">
      <c r="A375" s="523"/>
      <c r="B375" s="523"/>
      <c r="C375" s="336"/>
      <c r="D375" s="336"/>
      <c r="E375" s="337"/>
      <c r="F375" s="336"/>
      <c r="G375" s="523"/>
      <c r="H375" s="335"/>
      <c r="I375" s="336"/>
      <c r="J375" s="336"/>
      <c r="K375" s="336"/>
      <c r="L375" s="336"/>
      <c r="M375" s="523"/>
      <c r="N375" s="523"/>
      <c r="O375" s="523"/>
      <c r="P375" s="523"/>
      <c r="Q375" s="523"/>
      <c r="R375" s="523"/>
      <c r="S375" s="523"/>
      <c r="T375" s="523"/>
      <c r="U375" s="523"/>
      <c r="V375" s="523"/>
      <c r="W375" s="523"/>
      <c r="X375" s="523"/>
      <c r="Y375" s="523"/>
      <c r="Z375" s="523"/>
    </row>
    <row r="376" spans="1:26" ht="12.75">
      <c r="A376" s="523"/>
      <c r="B376" s="523"/>
      <c r="C376" s="336"/>
      <c r="D376" s="336"/>
      <c r="E376" s="337"/>
      <c r="F376" s="336"/>
      <c r="G376" s="523"/>
      <c r="H376" s="335"/>
      <c r="I376" s="336"/>
      <c r="J376" s="336"/>
      <c r="K376" s="336"/>
      <c r="L376" s="336"/>
      <c r="M376" s="523"/>
      <c r="N376" s="523"/>
      <c r="O376" s="523"/>
      <c r="P376" s="523"/>
      <c r="Q376" s="523"/>
      <c r="R376" s="523"/>
      <c r="S376" s="523"/>
      <c r="T376" s="523"/>
      <c r="U376" s="523"/>
      <c r="V376" s="523"/>
      <c r="W376" s="523"/>
      <c r="X376" s="523"/>
      <c r="Y376" s="523"/>
      <c r="Z376" s="523"/>
    </row>
    <row r="377" spans="1:26" ht="12.75">
      <c r="A377" s="523"/>
      <c r="B377" s="523"/>
      <c r="C377" s="336"/>
      <c r="D377" s="336"/>
      <c r="E377" s="337"/>
      <c r="F377" s="336"/>
      <c r="G377" s="523"/>
      <c r="H377" s="335"/>
      <c r="I377" s="336"/>
      <c r="J377" s="336"/>
      <c r="K377" s="336"/>
      <c r="L377" s="336"/>
      <c r="M377" s="523"/>
      <c r="N377" s="523"/>
      <c r="O377" s="523"/>
      <c r="P377" s="523"/>
      <c r="Q377" s="523"/>
      <c r="R377" s="523"/>
      <c r="S377" s="523"/>
      <c r="T377" s="523"/>
      <c r="U377" s="523"/>
      <c r="V377" s="523"/>
      <c r="W377" s="523"/>
      <c r="X377" s="523"/>
      <c r="Y377" s="523"/>
      <c r="Z377" s="523"/>
    </row>
    <row r="378" spans="1:26" ht="12.75">
      <c r="A378" s="523"/>
      <c r="B378" s="523"/>
      <c r="C378" s="336"/>
      <c r="D378" s="336"/>
      <c r="E378" s="337"/>
      <c r="F378" s="336"/>
      <c r="G378" s="523"/>
      <c r="H378" s="335"/>
      <c r="I378" s="336"/>
      <c r="J378" s="336"/>
      <c r="K378" s="336"/>
      <c r="L378" s="336"/>
      <c r="M378" s="523"/>
      <c r="N378" s="523"/>
      <c r="O378" s="523"/>
      <c r="P378" s="523"/>
      <c r="Q378" s="523"/>
      <c r="R378" s="523"/>
      <c r="S378" s="523"/>
      <c r="T378" s="523"/>
      <c r="U378" s="523"/>
      <c r="V378" s="523"/>
      <c r="W378" s="523"/>
      <c r="X378" s="523"/>
      <c r="Y378" s="523"/>
      <c r="Z378" s="523"/>
    </row>
    <row r="379" spans="1:26" ht="12.75">
      <c r="A379" s="523"/>
      <c r="B379" s="523"/>
      <c r="C379" s="336"/>
      <c r="D379" s="336"/>
      <c r="E379" s="337"/>
      <c r="F379" s="336"/>
      <c r="G379" s="523"/>
      <c r="H379" s="335"/>
      <c r="I379" s="336"/>
      <c r="J379" s="336"/>
      <c r="K379" s="336"/>
      <c r="L379" s="336"/>
      <c r="M379" s="523"/>
      <c r="N379" s="523"/>
      <c r="O379" s="523"/>
      <c r="P379" s="523"/>
      <c r="Q379" s="523"/>
      <c r="R379" s="523"/>
      <c r="S379" s="523"/>
      <c r="T379" s="523"/>
      <c r="U379" s="523"/>
      <c r="V379" s="523"/>
      <c r="W379" s="523"/>
      <c r="X379" s="523"/>
      <c r="Y379" s="523"/>
      <c r="Z379" s="523"/>
    </row>
    <row r="380" spans="1:26" ht="12.75">
      <c r="A380" s="523"/>
      <c r="B380" s="523"/>
      <c r="C380" s="336"/>
      <c r="D380" s="336"/>
      <c r="E380" s="337"/>
      <c r="F380" s="336"/>
      <c r="G380" s="523"/>
      <c r="H380" s="335"/>
      <c r="I380" s="336"/>
      <c r="J380" s="336"/>
      <c r="K380" s="336"/>
      <c r="L380" s="336"/>
      <c r="M380" s="523"/>
      <c r="N380" s="523"/>
      <c r="O380" s="523"/>
      <c r="P380" s="523"/>
      <c r="Q380" s="523"/>
      <c r="R380" s="523"/>
      <c r="S380" s="523"/>
      <c r="T380" s="523"/>
      <c r="U380" s="523"/>
      <c r="V380" s="523"/>
      <c r="W380" s="523"/>
      <c r="X380" s="523"/>
      <c r="Y380" s="523"/>
      <c r="Z380" s="523"/>
    </row>
    <row r="381" spans="1:26" ht="12.75">
      <c r="A381" s="523"/>
      <c r="B381" s="523"/>
      <c r="C381" s="336"/>
      <c r="D381" s="336"/>
      <c r="E381" s="337"/>
      <c r="F381" s="336"/>
      <c r="G381" s="523"/>
      <c r="H381" s="335"/>
      <c r="I381" s="336"/>
      <c r="J381" s="336"/>
      <c r="K381" s="336"/>
      <c r="L381" s="336"/>
      <c r="M381" s="523"/>
      <c r="N381" s="523"/>
      <c r="O381" s="523"/>
      <c r="P381" s="523"/>
      <c r="Q381" s="523"/>
      <c r="R381" s="523"/>
      <c r="S381" s="523"/>
      <c r="T381" s="523"/>
      <c r="U381" s="523"/>
      <c r="V381" s="523"/>
      <c r="W381" s="523"/>
      <c r="X381" s="523"/>
      <c r="Y381" s="523"/>
      <c r="Z381" s="523"/>
    </row>
    <row r="382" spans="1:26" ht="12.75">
      <c r="A382" s="523"/>
      <c r="B382" s="523"/>
      <c r="C382" s="336"/>
      <c r="D382" s="336"/>
      <c r="E382" s="337"/>
      <c r="F382" s="336"/>
      <c r="G382" s="523"/>
      <c r="H382" s="335"/>
      <c r="I382" s="336"/>
      <c r="J382" s="336"/>
      <c r="K382" s="336"/>
      <c r="L382" s="336"/>
      <c r="M382" s="523"/>
      <c r="N382" s="523"/>
      <c r="O382" s="523"/>
      <c r="P382" s="523"/>
      <c r="Q382" s="523"/>
      <c r="R382" s="523"/>
      <c r="S382" s="523"/>
      <c r="T382" s="523"/>
      <c r="U382" s="523"/>
      <c r="V382" s="523"/>
      <c r="W382" s="523"/>
      <c r="X382" s="523"/>
      <c r="Y382" s="523"/>
      <c r="Z382" s="523"/>
    </row>
    <row r="383" spans="1:26" ht="12.75">
      <c r="A383" s="523"/>
      <c r="B383" s="523"/>
      <c r="C383" s="336"/>
      <c r="D383" s="336"/>
      <c r="E383" s="337"/>
      <c r="F383" s="336"/>
      <c r="G383" s="523"/>
      <c r="H383" s="335"/>
      <c r="I383" s="336"/>
      <c r="J383" s="336"/>
      <c r="K383" s="336"/>
      <c r="L383" s="336"/>
      <c r="M383" s="523"/>
      <c r="N383" s="523"/>
      <c r="O383" s="523"/>
      <c r="P383" s="523"/>
      <c r="Q383" s="523"/>
      <c r="R383" s="523"/>
      <c r="S383" s="523"/>
      <c r="T383" s="523"/>
      <c r="U383" s="523"/>
      <c r="V383" s="523"/>
      <c r="W383" s="523"/>
      <c r="X383" s="523"/>
      <c r="Y383" s="523"/>
      <c r="Z383" s="523"/>
    </row>
    <row r="384" spans="1:26" ht="12.75">
      <c r="A384" s="523"/>
      <c r="B384" s="523"/>
      <c r="C384" s="336"/>
      <c r="D384" s="336"/>
      <c r="E384" s="337"/>
      <c r="F384" s="336"/>
      <c r="G384" s="523"/>
      <c r="H384" s="335"/>
      <c r="I384" s="336"/>
      <c r="J384" s="336"/>
      <c r="K384" s="336"/>
      <c r="L384" s="336"/>
      <c r="M384" s="523"/>
      <c r="N384" s="523"/>
      <c r="O384" s="523"/>
      <c r="P384" s="523"/>
      <c r="Q384" s="523"/>
      <c r="R384" s="523"/>
      <c r="S384" s="523"/>
      <c r="T384" s="523"/>
      <c r="U384" s="523"/>
      <c r="V384" s="523"/>
      <c r="W384" s="523"/>
      <c r="X384" s="523"/>
      <c r="Y384" s="523"/>
      <c r="Z384" s="523"/>
    </row>
    <row r="385" spans="1:26" ht="12.75">
      <c r="A385" s="523"/>
      <c r="B385" s="523"/>
      <c r="C385" s="336"/>
      <c r="D385" s="336"/>
      <c r="E385" s="337"/>
      <c r="F385" s="336"/>
      <c r="G385" s="523"/>
      <c r="H385" s="335"/>
      <c r="I385" s="336"/>
      <c r="J385" s="336"/>
      <c r="K385" s="336"/>
      <c r="L385" s="336"/>
      <c r="M385" s="523"/>
      <c r="N385" s="523"/>
      <c r="O385" s="523"/>
      <c r="P385" s="523"/>
      <c r="Q385" s="523"/>
      <c r="R385" s="523"/>
      <c r="S385" s="523"/>
      <c r="T385" s="523"/>
      <c r="U385" s="523"/>
      <c r="V385" s="523"/>
      <c r="W385" s="523"/>
      <c r="X385" s="523"/>
      <c r="Y385" s="523"/>
      <c r="Z385" s="523"/>
    </row>
    <row r="386" spans="1:26" ht="12.75">
      <c r="A386" s="523"/>
      <c r="B386" s="523"/>
      <c r="C386" s="336"/>
      <c r="D386" s="336"/>
      <c r="E386" s="337"/>
      <c r="F386" s="336"/>
      <c r="G386" s="523"/>
      <c r="H386" s="335"/>
      <c r="I386" s="336"/>
      <c r="J386" s="336"/>
      <c r="K386" s="336"/>
      <c r="L386" s="336"/>
      <c r="M386" s="523"/>
      <c r="N386" s="523"/>
      <c r="O386" s="523"/>
      <c r="P386" s="523"/>
      <c r="Q386" s="523"/>
      <c r="R386" s="523"/>
      <c r="S386" s="523"/>
      <c r="T386" s="523"/>
      <c r="U386" s="523"/>
      <c r="V386" s="523"/>
      <c r="W386" s="523"/>
      <c r="X386" s="523"/>
      <c r="Y386" s="523"/>
      <c r="Z386" s="523"/>
    </row>
    <row r="387" spans="1:26" ht="12.75">
      <c r="A387" s="523"/>
      <c r="B387" s="523"/>
      <c r="C387" s="336"/>
      <c r="D387" s="336"/>
      <c r="E387" s="337"/>
      <c r="F387" s="336"/>
      <c r="G387" s="523"/>
      <c r="H387" s="335"/>
      <c r="I387" s="336"/>
      <c r="J387" s="336"/>
      <c r="K387" s="336"/>
      <c r="L387" s="336"/>
      <c r="M387" s="523"/>
      <c r="N387" s="523"/>
      <c r="O387" s="523"/>
      <c r="P387" s="523"/>
      <c r="Q387" s="523"/>
      <c r="R387" s="523"/>
      <c r="S387" s="523"/>
      <c r="T387" s="523"/>
      <c r="U387" s="523"/>
      <c r="V387" s="523"/>
      <c r="W387" s="523"/>
      <c r="X387" s="523"/>
      <c r="Y387" s="523"/>
      <c r="Z387" s="523"/>
    </row>
    <row r="388" spans="1:26" ht="12.75">
      <c r="A388" s="523"/>
      <c r="B388" s="523"/>
      <c r="C388" s="336"/>
      <c r="D388" s="336"/>
      <c r="E388" s="337"/>
      <c r="F388" s="336"/>
      <c r="G388" s="523"/>
      <c r="H388" s="335"/>
      <c r="I388" s="336"/>
      <c r="J388" s="336"/>
      <c r="K388" s="336"/>
      <c r="L388" s="336"/>
      <c r="M388" s="523"/>
      <c r="N388" s="523"/>
      <c r="O388" s="523"/>
      <c r="P388" s="523"/>
      <c r="Q388" s="523"/>
      <c r="R388" s="523"/>
      <c r="S388" s="523"/>
      <c r="T388" s="523"/>
      <c r="U388" s="523"/>
      <c r="V388" s="523"/>
      <c r="W388" s="523"/>
      <c r="X388" s="523"/>
      <c r="Y388" s="523"/>
      <c r="Z388" s="523"/>
    </row>
    <row r="389" spans="1:26" ht="12.75">
      <c r="A389" s="523"/>
      <c r="B389" s="523"/>
      <c r="C389" s="336"/>
      <c r="D389" s="336"/>
      <c r="E389" s="337"/>
      <c r="F389" s="336"/>
      <c r="G389" s="523"/>
      <c r="H389" s="335"/>
      <c r="I389" s="336"/>
      <c r="J389" s="336"/>
      <c r="K389" s="336"/>
      <c r="L389" s="336"/>
      <c r="M389" s="523"/>
      <c r="N389" s="523"/>
      <c r="O389" s="523"/>
      <c r="P389" s="523"/>
      <c r="Q389" s="523"/>
      <c r="R389" s="523"/>
      <c r="S389" s="523"/>
      <c r="T389" s="523"/>
      <c r="U389" s="523"/>
      <c r="V389" s="523"/>
      <c r="W389" s="523"/>
      <c r="X389" s="523"/>
      <c r="Y389" s="523"/>
      <c r="Z389" s="523"/>
    </row>
    <row r="390" spans="1:26" ht="12.75">
      <c r="A390" s="523"/>
      <c r="B390" s="523"/>
      <c r="C390" s="336"/>
      <c r="D390" s="336"/>
      <c r="E390" s="337"/>
      <c r="F390" s="336"/>
      <c r="G390" s="523"/>
      <c r="H390" s="335"/>
      <c r="I390" s="336"/>
      <c r="J390" s="336"/>
      <c r="K390" s="336"/>
      <c r="L390" s="336"/>
      <c r="M390" s="523"/>
      <c r="N390" s="523"/>
      <c r="O390" s="523"/>
      <c r="P390" s="523"/>
      <c r="Q390" s="523"/>
      <c r="R390" s="523"/>
      <c r="S390" s="523"/>
      <c r="T390" s="523"/>
      <c r="U390" s="523"/>
      <c r="V390" s="523"/>
      <c r="W390" s="523"/>
      <c r="X390" s="523"/>
      <c r="Y390" s="523"/>
      <c r="Z390" s="523"/>
    </row>
    <row r="391" spans="1:26" ht="12.75">
      <c r="A391" s="523"/>
      <c r="B391" s="523"/>
      <c r="C391" s="336"/>
      <c r="D391" s="336"/>
      <c r="E391" s="337"/>
      <c r="F391" s="336"/>
      <c r="G391" s="523"/>
      <c r="H391" s="335"/>
      <c r="I391" s="336"/>
      <c r="J391" s="336"/>
      <c r="K391" s="336"/>
      <c r="L391" s="336"/>
      <c r="M391" s="523"/>
      <c r="N391" s="523"/>
      <c r="O391" s="523"/>
      <c r="P391" s="523"/>
      <c r="Q391" s="523"/>
      <c r="R391" s="523"/>
      <c r="S391" s="523"/>
      <c r="T391" s="523"/>
      <c r="U391" s="523"/>
      <c r="V391" s="523"/>
      <c r="W391" s="523"/>
      <c r="X391" s="523"/>
      <c r="Y391" s="523"/>
      <c r="Z391" s="523"/>
    </row>
    <row r="392" spans="1:26" ht="12.75">
      <c r="A392" s="523"/>
      <c r="B392" s="523"/>
      <c r="C392" s="336"/>
      <c r="D392" s="336"/>
      <c r="E392" s="337"/>
      <c r="F392" s="336"/>
      <c r="G392" s="523"/>
      <c r="H392" s="335"/>
      <c r="I392" s="336"/>
      <c r="J392" s="336"/>
      <c r="K392" s="336"/>
      <c r="L392" s="336"/>
      <c r="M392" s="523"/>
      <c r="N392" s="523"/>
      <c r="O392" s="523"/>
      <c r="P392" s="523"/>
      <c r="Q392" s="523"/>
      <c r="R392" s="523"/>
      <c r="S392" s="523"/>
      <c r="T392" s="523"/>
      <c r="U392" s="523"/>
      <c r="V392" s="523"/>
      <c r="W392" s="523"/>
      <c r="X392" s="523"/>
      <c r="Y392" s="523"/>
      <c r="Z392" s="523"/>
    </row>
    <row r="393" spans="1:26" ht="12.75">
      <c r="A393" s="523"/>
      <c r="B393" s="523"/>
      <c r="C393" s="336"/>
      <c r="D393" s="336"/>
      <c r="E393" s="337"/>
      <c r="F393" s="336"/>
      <c r="G393" s="523"/>
      <c r="H393" s="335"/>
      <c r="I393" s="336"/>
      <c r="J393" s="336"/>
      <c r="K393" s="336"/>
      <c r="L393" s="336"/>
      <c r="M393" s="523"/>
      <c r="N393" s="523"/>
      <c r="O393" s="523"/>
      <c r="P393" s="523"/>
      <c r="Q393" s="523"/>
      <c r="R393" s="523"/>
      <c r="S393" s="523"/>
      <c r="T393" s="523"/>
      <c r="U393" s="523"/>
      <c r="V393" s="523"/>
      <c r="W393" s="523"/>
      <c r="X393" s="523"/>
      <c r="Y393" s="523"/>
      <c r="Z393" s="523"/>
    </row>
    <row r="394" spans="1:26" ht="12.75">
      <c r="A394" s="523"/>
      <c r="B394" s="523"/>
      <c r="C394" s="336"/>
      <c r="D394" s="336"/>
      <c r="E394" s="337"/>
      <c r="F394" s="336"/>
      <c r="G394" s="523"/>
      <c r="H394" s="335"/>
      <c r="I394" s="336"/>
      <c r="J394" s="336"/>
      <c r="K394" s="336"/>
      <c r="L394" s="336"/>
      <c r="M394" s="523"/>
      <c r="N394" s="523"/>
      <c r="O394" s="523"/>
      <c r="P394" s="523"/>
      <c r="Q394" s="523"/>
      <c r="R394" s="523"/>
      <c r="S394" s="523"/>
      <c r="T394" s="523"/>
      <c r="U394" s="523"/>
      <c r="V394" s="523"/>
      <c r="W394" s="523"/>
      <c r="X394" s="523"/>
      <c r="Y394" s="523"/>
      <c r="Z394" s="523"/>
    </row>
    <row r="395" spans="1:26" ht="12.75">
      <c r="A395" s="523"/>
      <c r="B395" s="523"/>
      <c r="C395" s="336"/>
      <c r="D395" s="336"/>
      <c r="E395" s="337"/>
      <c r="F395" s="336"/>
      <c r="G395" s="523"/>
      <c r="H395" s="335"/>
      <c r="I395" s="336"/>
      <c r="J395" s="336"/>
      <c r="K395" s="336"/>
      <c r="L395" s="336"/>
      <c r="M395" s="523"/>
      <c r="N395" s="523"/>
      <c r="O395" s="523"/>
      <c r="P395" s="523"/>
      <c r="Q395" s="523"/>
      <c r="R395" s="523"/>
      <c r="S395" s="523"/>
      <c r="T395" s="523"/>
      <c r="U395" s="523"/>
      <c r="V395" s="523"/>
      <c r="W395" s="523"/>
      <c r="X395" s="523"/>
      <c r="Y395" s="523"/>
      <c r="Z395" s="523"/>
    </row>
    <row r="396" spans="1:26" ht="12.75">
      <c r="A396" s="523"/>
      <c r="B396" s="523"/>
      <c r="C396" s="336"/>
      <c r="D396" s="336"/>
      <c r="E396" s="337"/>
      <c r="F396" s="336"/>
      <c r="G396" s="523"/>
      <c r="H396" s="335"/>
      <c r="I396" s="336"/>
      <c r="J396" s="336"/>
      <c r="K396" s="336"/>
      <c r="L396" s="336"/>
      <c r="M396" s="523"/>
      <c r="N396" s="523"/>
      <c r="O396" s="523"/>
      <c r="P396" s="523"/>
      <c r="Q396" s="523"/>
      <c r="R396" s="523"/>
      <c r="S396" s="523"/>
      <c r="T396" s="523"/>
      <c r="U396" s="523"/>
      <c r="V396" s="523"/>
      <c r="W396" s="523"/>
      <c r="X396" s="523"/>
      <c r="Y396" s="523"/>
      <c r="Z396" s="523"/>
    </row>
    <row r="397" spans="1:26" ht="12.75">
      <c r="A397" s="523"/>
      <c r="B397" s="523"/>
      <c r="C397" s="336"/>
      <c r="D397" s="336"/>
      <c r="E397" s="337"/>
      <c r="F397" s="336"/>
      <c r="G397" s="523"/>
      <c r="H397" s="335"/>
      <c r="I397" s="336"/>
      <c r="J397" s="336"/>
      <c r="K397" s="336"/>
      <c r="L397" s="336"/>
      <c r="M397" s="523"/>
      <c r="N397" s="523"/>
      <c r="O397" s="523"/>
      <c r="P397" s="523"/>
      <c r="Q397" s="523"/>
      <c r="R397" s="523"/>
      <c r="S397" s="523"/>
      <c r="T397" s="523"/>
      <c r="U397" s="523"/>
      <c r="V397" s="523"/>
      <c r="W397" s="523"/>
      <c r="X397" s="523"/>
      <c r="Y397" s="523"/>
      <c r="Z397" s="523"/>
    </row>
    <row r="398" spans="1:26" ht="12.75">
      <c r="A398" s="523"/>
      <c r="B398" s="523"/>
      <c r="C398" s="336"/>
      <c r="D398" s="336"/>
      <c r="E398" s="337"/>
      <c r="F398" s="336"/>
      <c r="G398" s="523"/>
      <c r="H398" s="335"/>
      <c r="I398" s="336"/>
      <c r="J398" s="336"/>
      <c r="K398" s="336"/>
      <c r="L398" s="336"/>
      <c r="M398" s="523"/>
      <c r="N398" s="523"/>
      <c r="O398" s="523"/>
      <c r="P398" s="523"/>
      <c r="Q398" s="523"/>
      <c r="R398" s="523"/>
      <c r="S398" s="523"/>
      <c r="T398" s="523"/>
      <c r="U398" s="523"/>
      <c r="V398" s="523"/>
      <c r="W398" s="523"/>
      <c r="X398" s="523"/>
      <c r="Y398" s="523"/>
      <c r="Z398" s="523"/>
    </row>
    <row r="399" spans="1:26" ht="12.75">
      <c r="A399" s="523"/>
      <c r="B399" s="523"/>
      <c r="C399" s="336"/>
      <c r="D399" s="336"/>
      <c r="E399" s="337"/>
      <c r="F399" s="336"/>
      <c r="G399" s="523"/>
      <c r="H399" s="335"/>
      <c r="I399" s="336"/>
      <c r="J399" s="336"/>
      <c r="K399" s="336"/>
      <c r="L399" s="336"/>
      <c r="M399" s="523"/>
      <c r="N399" s="523"/>
      <c r="O399" s="523"/>
      <c r="P399" s="523"/>
      <c r="Q399" s="523"/>
      <c r="R399" s="523"/>
      <c r="S399" s="523"/>
      <c r="T399" s="523"/>
      <c r="U399" s="523"/>
      <c r="V399" s="523"/>
      <c r="W399" s="523"/>
      <c r="X399" s="523"/>
      <c r="Y399" s="523"/>
      <c r="Z399" s="523"/>
    </row>
    <row r="400" spans="1:26" ht="12.75">
      <c r="A400" s="523"/>
      <c r="B400" s="523"/>
      <c r="C400" s="336"/>
      <c r="D400" s="336"/>
      <c r="E400" s="337"/>
      <c r="F400" s="336"/>
      <c r="G400" s="523"/>
      <c r="H400" s="335"/>
      <c r="I400" s="336"/>
      <c r="J400" s="336"/>
      <c r="K400" s="336"/>
      <c r="L400" s="336"/>
      <c r="M400" s="523"/>
      <c r="N400" s="523"/>
      <c r="O400" s="523"/>
      <c r="P400" s="523"/>
      <c r="Q400" s="523"/>
      <c r="R400" s="523"/>
      <c r="S400" s="523"/>
      <c r="T400" s="523"/>
      <c r="U400" s="523"/>
      <c r="V400" s="523"/>
      <c r="W400" s="523"/>
      <c r="X400" s="523"/>
      <c r="Y400" s="523"/>
      <c r="Z400" s="523"/>
    </row>
    <row r="401" spans="1:26" ht="12.75">
      <c r="A401" s="523"/>
      <c r="B401" s="523"/>
      <c r="C401" s="336"/>
      <c r="D401" s="336"/>
      <c r="E401" s="337"/>
      <c r="F401" s="336"/>
      <c r="G401" s="523"/>
      <c r="H401" s="335"/>
      <c r="I401" s="336"/>
      <c r="J401" s="336"/>
      <c r="K401" s="336"/>
      <c r="L401" s="336"/>
      <c r="M401" s="523"/>
      <c r="N401" s="523"/>
      <c r="O401" s="523"/>
      <c r="P401" s="523"/>
      <c r="Q401" s="523"/>
      <c r="R401" s="523"/>
      <c r="S401" s="523"/>
      <c r="T401" s="523"/>
      <c r="U401" s="523"/>
      <c r="V401" s="523"/>
      <c r="W401" s="523"/>
      <c r="X401" s="523"/>
      <c r="Y401" s="523"/>
      <c r="Z401" s="523"/>
    </row>
    <row r="402" spans="1:26" ht="12.75">
      <c r="A402" s="523"/>
      <c r="B402" s="523"/>
      <c r="C402" s="336"/>
      <c r="D402" s="336"/>
      <c r="E402" s="337"/>
      <c r="F402" s="336"/>
      <c r="G402" s="523"/>
      <c r="H402" s="335"/>
      <c r="I402" s="336"/>
      <c r="J402" s="336"/>
      <c r="K402" s="336"/>
      <c r="L402" s="336"/>
      <c r="M402" s="523"/>
      <c r="N402" s="523"/>
      <c r="O402" s="523"/>
      <c r="P402" s="523"/>
      <c r="Q402" s="523"/>
      <c r="R402" s="523"/>
      <c r="S402" s="523"/>
      <c r="T402" s="523"/>
      <c r="U402" s="523"/>
      <c r="V402" s="523"/>
      <c r="W402" s="523"/>
      <c r="X402" s="523"/>
      <c r="Y402" s="523"/>
      <c r="Z402" s="523"/>
    </row>
    <row r="403" spans="1:26" ht="12.75">
      <c r="A403" s="523"/>
      <c r="B403" s="523"/>
      <c r="C403" s="336"/>
      <c r="D403" s="336"/>
      <c r="E403" s="337"/>
      <c r="F403" s="336"/>
      <c r="G403" s="523"/>
      <c r="H403" s="335"/>
      <c r="I403" s="336"/>
      <c r="J403" s="336"/>
      <c r="K403" s="336"/>
      <c r="L403" s="336"/>
      <c r="M403" s="523"/>
      <c r="N403" s="523"/>
      <c r="O403" s="523"/>
      <c r="P403" s="523"/>
      <c r="Q403" s="523"/>
      <c r="R403" s="523"/>
      <c r="S403" s="523"/>
      <c r="T403" s="523"/>
      <c r="U403" s="523"/>
      <c r="V403" s="523"/>
      <c r="W403" s="523"/>
      <c r="X403" s="523"/>
      <c r="Y403" s="523"/>
      <c r="Z403" s="523"/>
    </row>
    <row r="404" spans="1:26" ht="12.75">
      <c r="A404" s="523"/>
      <c r="B404" s="523"/>
      <c r="C404" s="336"/>
      <c r="D404" s="336"/>
      <c r="E404" s="337"/>
      <c r="F404" s="336"/>
      <c r="G404" s="523"/>
      <c r="H404" s="335"/>
      <c r="I404" s="336"/>
      <c r="J404" s="336"/>
      <c r="K404" s="336"/>
      <c r="L404" s="336"/>
      <c r="M404" s="523"/>
      <c r="N404" s="523"/>
      <c r="O404" s="523"/>
      <c r="P404" s="523"/>
      <c r="Q404" s="523"/>
      <c r="R404" s="523"/>
      <c r="S404" s="523"/>
      <c r="T404" s="523"/>
      <c r="U404" s="523"/>
      <c r="V404" s="523"/>
      <c r="W404" s="523"/>
      <c r="X404" s="523"/>
      <c r="Y404" s="523"/>
      <c r="Z404" s="523"/>
    </row>
    <row r="405" spans="1:26" ht="12.75">
      <c r="A405" s="523"/>
      <c r="B405" s="523"/>
      <c r="C405" s="336"/>
      <c r="D405" s="336"/>
      <c r="E405" s="337"/>
      <c r="F405" s="336"/>
      <c r="G405" s="523"/>
      <c r="H405" s="335"/>
      <c r="I405" s="336"/>
      <c r="J405" s="336"/>
      <c r="K405" s="336"/>
      <c r="L405" s="336"/>
      <c r="M405" s="523"/>
      <c r="N405" s="523"/>
      <c r="O405" s="523"/>
      <c r="P405" s="523"/>
      <c r="Q405" s="523"/>
      <c r="R405" s="523"/>
      <c r="S405" s="523"/>
      <c r="T405" s="523"/>
      <c r="U405" s="523"/>
      <c r="V405" s="523"/>
      <c r="W405" s="523"/>
      <c r="X405" s="523"/>
      <c r="Y405" s="523"/>
      <c r="Z405" s="523"/>
    </row>
    <row r="406" spans="1:26" ht="12.75">
      <c r="A406" s="523"/>
      <c r="B406" s="523"/>
      <c r="C406" s="336"/>
      <c r="D406" s="336"/>
      <c r="E406" s="337"/>
      <c r="F406" s="336"/>
      <c r="G406" s="523"/>
      <c r="H406" s="335"/>
      <c r="I406" s="336"/>
      <c r="J406" s="336"/>
      <c r="K406" s="336"/>
      <c r="L406" s="336"/>
      <c r="M406" s="523"/>
      <c r="N406" s="523"/>
      <c r="O406" s="523"/>
      <c r="P406" s="523"/>
      <c r="Q406" s="523"/>
      <c r="R406" s="523"/>
      <c r="S406" s="523"/>
      <c r="T406" s="523"/>
      <c r="U406" s="523"/>
      <c r="V406" s="523"/>
      <c r="W406" s="523"/>
      <c r="X406" s="523"/>
      <c r="Y406" s="523"/>
      <c r="Z406" s="523"/>
    </row>
    <row r="407" spans="1:26" ht="12.75">
      <c r="A407" s="523"/>
      <c r="B407" s="523"/>
      <c r="C407" s="336"/>
      <c r="D407" s="336"/>
      <c r="E407" s="337"/>
      <c r="F407" s="336"/>
      <c r="G407" s="523"/>
      <c r="H407" s="335"/>
      <c r="I407" s="336"/>
      <c r="J407" s="336"/>
      <c r="K407" s="336"/>
      <c r="L407" s="336"/>
      <c r="M407" s="523"/>
      <c r="N407" s="523"/>
      <c r="O407" s="523"/>
      <c r="P407" s="523"/>
      <c r="Q407" s="523"/>
      <c r="R407" s="523"/>
      <c r="S407" s="523"/>
      <c r="T407" s="523"/>
      <c r="U407" s="523"/>
      <c r="V407" s="523"/>
      <c r="W407" s="523"/>
      <c r="X407" s="523"/>
      <c r="Y407" s="523"/>
      <c r="Z407" s="523"/>
    </row>
    <row r="408" spans="1:26" ht="12.75">
      <c r="A408" s="523"/>
      <c r="B408" s="523"/>
      <c r="C408" s="336"/>
      <c r="D408" s="336"/>
      <c r="E408" s="337"/>
      <c r="F408" s="336"/>
      <c r="G408" s="523"/>
      <c r="H408" s="335"/>
      <c r="I408" s="336"/>
      <c r="J408" s="336"/>
      <c r="K408" s="336"/>
      <c r="L408" s="336"/>
      <c r="M408" s="523"/>
      <c r="N408" s="523"/>
      <c r="O408" s="523"/>
      <c r="P408" s="523"/>
      <c r="Q408" s="523"/>
      <c r="R408" s="523"/>
      <c r="S408" s="523"/>
      <c r="T408" s="523"/>
      <c r="U408" s="523"/>
      <c r="V408" s="523"/>
      <c r="W408" s="523"/>
      <c r="X408" s="523"/>
      <c r="Y408" s="523"/>
      <c r="Z408" s="523"/>
    </row>
    <row r="409" spans="1:26" ht="12.75">
      <c r="A409" s="523"/>
      <c r="B409" s="523"/>
      <c r="C409" s="336"/>
      <c r="D409" s="336"/>
      <c r="E409" s="337"/>
      <c r="F409" s="336"/>
      <c r="G409" s="523"/>
      <c r="H409" s="335"/>
      <c r="I409" s="336"/>
      <c r="J409" s="336"/>
      <c r="K409" s="336"/>
      <c r="L409" s="336"/>
      <c r="M409" s="523"/>
      <c r="N409" s="523"/>
      <c r="O409" s="523"/>
      <c r="P409" s="523"/>
      <c r="Q409" s="523"/>
      <c r="R409" s="523"/>
      <c r="S409" s="523"/>
      <c r="T409" s="523"/>
      <c r="U409" s="523"/>
      <c r="V409" s="523"/>
      <c r="W409" s="523"/>
      <c r="X409" s="523"/>
      <c r="Y409" s="523"/>
      <c r="Z409" s="523"/>
    </row>
    <row r="410" spans="1:26" ht="12.75">
      <c r="A410" s="523"/>
      <c r="B410" s="523"/>
      <c r="C410" s="336"/>
      <c r="D410" s="336"/>
      <c r="E410" s="337"/>
      <c r="F410" s="336"/>
      <c r="G410" s="523"/>
      <c r="H410" s="335"/>
      <c r="I410" s="336"/>
      <c r="J410" s="336"/>
      <c r="K410" s="336"/>
      <c r="L410" s="336"/>
      <c r="M410" s="523"/>
      <c r="N410" s="523"/>
      <c r="O410" s="523"/>
      <c r="P410" s="523"/>
      <c r="Q410" s="523"/>
      <c r="R410" s="523"/>
      <c r="S410" s="523"/>
      <c r="T410" s="523"/>
      <c r="U410" s="523"/>
      <c r="V410" s="523"/>
      <c r="W410" s="523"/>
      <c r="X410" s="523"/>
      <c r="Y410" s="523"/>
      <c r="Z410" s="523"/>
    </row>
    <row r="411" spans="1:26" ht="12.75">
      <c r="A411" s="523"/>
      <c r="B411" s="523"/>
      <c r="C411" s="336"/>
      <c r="D411" s="336"/>
      <c r="E411" s="337"/>
      <c r="F411" s="336"/>
      <c r="G411" s="523"/>
      <c r="H411" s="335"/>
      <c r="I411" s="336"/>
      <c r="J411" s="336"/>
      <c r="K411" s="336"/>
      <c r="L411" s="336"/>
      <c r="M411" s="523"/>
      <c r="N411" s="523"/>
      <c r="O411" s="523"/>
      <c r="P411" s="523"/>
      <c r="Q411" s="523"/>
      <c r="R411" s="523"/>
      <c r="S411" s="523"/>
      <c r="T411" s="523"/>
      <c r="U411" s="523"/>
      <c r="V411" s="523"/>
      <c r="W411" s="523"/>
      <c r="X411" s="523"/>
      <c r="Y411" s="523"/>
      <c r="Z411" s="523"/>
    </row>
    <row r="412" spans="1:26" ht="12.75">
      <c r="A412" s="523"/>
      <c r="B412" s="523"/>
      <c r="C412" s="336"/>
      <c r="D412" s="336"/>
      <c r="E412" s="337"/>
      <c r="F412" s="336"/>
      <c r="G412" s="523"/>
      <c r="H412" s="335"/>
      <c r="I412" s="336"/>
      <c r="J412" s="336"/>
      <c r="K412" s="336"/>
      <c r="L412" s="336"/>
      <c r="M412" s="523"/>
      <c r="N412" s="523"/>
      <c r="O412" s="523"/>
      <c r="P412" s="523"/>
      <c r="Q412" s="523"/>
      <c r="R412" s="523"/>
      <c r="S412" s="523"/>
      <c r="T412" s="523"/>
      <c r="U412" s="523"/>
      <c r="V412" s="523"/>
      <c r="W412" s="523"/>
      <c r="X412" s="523"/>
      <c r="Y412" s="523"/>
      <c r="Z412" s="523"/>
    </row>
    <row r="413" spans="1:26" ht="12.75">
      <c r="A413" s="523"/>
      <c r="B413" s="523"/>
      <c r="C413" s="336"/>
      <c r="D413" s="336"/>
      <c r="E413" s="337"/>
      <c r="F413" s="336"/>
      <c r="G413" s="523"/>
      <c r="H413" s="335"/>
      <c r="I413" s="336"/>
      <c r="J413" s="336"/>
      <c r="K413" s="336"/>
      <c r="L413" s="336"/>
      <c r="M413" s="523"/>
      <c r="N413" s="523"/>
      <c r="O413" s="523"/>
      <c r="P413" s="523"/>
      <c r="Q413" s="523"/>
      <c r="R413" s="523"/>
      <c r="S413" s="523"/>
      <c r="T413" s="523"/>
      <c r="U413" s="523"/>
      <c r="V413" s="523"/>
      <c r="W413" s="523"/>
      <c r="X413" s="523"/>
      <c r="Y413" s="523"/>
      <c r="Z413" s="523"/>
    </row>
    <row r="414" spans="1:26" ht="12.75">
      <c r="A414" s="523"/>
      <c r="B414" s="523"/>
      <c r="C414" s="336"/>
      <c r="D414" s="336"/>
      <c r="E414" s="337"/>
      <c r="F414" s="336"/>
      <c r="G414" s="523"/>
      <c r="H414" s="335"/>
      <c r="I414" s="336"/>
      <c r="J414" s="336"/>
      <c r="K414" s="336"/>
      <c r="L414" s="336"/>
      <c r="M414" s="523"/>
      <c r="N414" s="523"/>
      <c r="O414" s="523"/>
      <c r="P414" s="523"/>
      <c r="Q414" s="523"/>
      <c r="R414" s="523"/>
      <c r="S414" s="523"/>
      <c r="T414" s="523"/>
      <c r="U414" s="523"/>
      <c r="V414" s="523"/>
      <c r="W414" s="523"/>
      <c r="X414" s="523"/>
      <c r="Y414" s="523"/>
      <c r="Z414" s="523"/>
    </row>
    <row r="415" spans="1:26" ht="12.75">
      <c r="A415" s="523"/>
      <c r="B415" s="523"/>
      <c r="C415" s="336"/>
      <c r="D415" s="336"/>
      <c r="E415" s="337"/>
      <c r="F415" s="336"/>
      <c r="G415" s="523"/>
      <c r="H415" s="335"/>
      <c r="I415" s="336"/>
      <c r="J415" s="336"/>
      <c r="K415" s="336"/>
      <c r="L415" s="336"/>
      <c r="M415" s="523"/>
      <c r="N415" s="523"/>
      <c r="O415" s="523"/>
      <c r="P415" s="523"/>
      <c r="Q415" s="523"/>
      <c r="R415" s="523"/>
      <c r="S415" s="523"/>
      <c r="T415" s="523"/>
      <c r="U415" s="523"/>
      <c r="V415" s="523"/>
      <c r="W415" s="523"/>
      <c r="X415" s="523"/>
      <c r="Y415" s="523"/>
      <c r="Z415" s="523"/>
    </row>
    <row r="416" spans="1:26" ht="12.75">
      <c r="A416" s="523"/>
      <c r="B416" s="523"/>
      <c r="C416" s="336"/>
      <c r="D416" s="336"/>
      <c r="E416" s="337"/>
      <c r="F416" s="336"/>
      <c r="G416" s="523"/>
      <c r="H416" s="335"/>
      <c r="I416" s="336"/>
      <c r="J416" s="336"/>
      <c r="K416" s="336"/>
      <c r="L416" s="336"/>
      <c r="M416" s="523"/>
      <c r="N416" s="523"/>
      <c r="O416" s="523"/>
      <c r="P416" s="523"/>
      <c r="Q416" s="523"/>
      <c r="R416" s="523"/>
      <c r="S416" s="523"/>
      <c r="T416" s="523"/>
      <c r="U416" s="523"/>
      <c r="V416" s="523"/>
      <c r="W416" s="523"/>
      <c r="X416" s="523"/>
      <c r="Y416" s="523"/>
      <c r="Z416" s="523"/>
    </row>
    <row r="417" spans="1:26" ht="12.75">
      <c r="A417" s="523"/>
      <c r="B417" s="523"/>
      <c r="C417" s="336"/>
      <c r="D417" s="336"/>
      <c r="E417" s="337"/>
      <c r="F417" s="336"/>
      <c r="G417" s="523"/>
      <c r="H417" s="335"/>
      <c r="I417" s="336"/>
      <c r="J417" s="336"/>
      <c r="K417" s="336"/>
      <c r="L417" s="336"/>
      <c r="M417" s="523"/>
      <c r="N417" s="523"/>
      <c r="O417" s="523"/>
      <c r="P417" s="523"/>
      <c r="Q417" s="523"/>
      <c r="R417" s="523"/>
      <c r="S417" s="523"/>
      <c r="T417" s="523"/>
      <c r="U417" s="523"/>
      <c r="V417" s="523"/>
      <c r="W417" s="523"/>
      <c r="X417" s="523"/>
      <c r="Y417" s="523"/>
      <c r="Z417" s="523"/>
    </row>
    <row r="418" spans="1:26" ht="12.75">
      <c r="A418" s="523"/>
      <c r="B418" s="523"/>
      <c r="C418" s="336"/>
      <c r="D418" s="336"/>
      <c r="E418" s="337"/>
      <c r="F418" s="336"/>
      <c r="G418" s="523"/>
      <c r="H418" s="335"/>
      <c r="I418" s="336"/>
      <c r="J418" s="336"/>
      <c r="K418" s="336"/>
      <c r="L418" s="336"/>
      <c r="M418" s="523"/>
      <c r="N418" s="523"/>
      <c r="O418" s="523"/>
      <c r="P418" s="523"/>
      <c r="Q418" s="523"/>
      <c r="R418" s="523"/>
      <c r="S418" s="523"/>
      <c r="T418" s="523"/>
      <c r="U418" s="523"/>
      <c r="V418" s="523"/>
      <c r="W418" s="523"/>
      <c r="X418" s="523"/>
      <c r="Y418" s="523"/>
      <c r="Z418" s="523"/>
    </row>
    <row r="419" spans="1:26" ht="12.75">
      <c r="A419" s="523"/>
      <c r="B419" s="523"/>
      <c r="C419" s="336"/>
      <c r="D419" s="336"/>
      <c r="E419" s="337"/>
      <c r="F419" s="336"/>
      <c r="G419" s="523"/>
      <c r="H419" s="335"/>
      <c r="I419" s="336"/>
      <c r="J419" s="336"/>
      <c r="K419" s="336"/>
      <c r="L419" s="336"/>
      <c r="M419" s="523"/>
      <c r="N419" s="523"/>
      <c r="O419" s="523"/>
      <c r="P419" s="523"/>
      <c r="Q419" s="523"/>
      <c r="R419" s="523"/>
      <c r="S419" s="523"/>
      <c r="T419" s="523"/>
      <c r="U419" s="523"/>
      <c r="V419" s="523"/>
      <c r="W419" s="523"/>
      <c r="X419" s="523"/>
      <c r="Y419" s="523"/>
      <c r="Z419" s="523"/>
    </row>
    <row r="420" spans="1:26" ht="12.75">
      <c r="A420" s="523"/>
      <c r="B420" s="523"/>
      <c r="C420" s="336"/>
      <c r="D420" s="336"/>
      <c r="E420" s="337"/>
      <c r="F420" s="336"/>
      <c r="G420" s="523"/>
      <c r="H420" s="335"/>
      <c r="I420" s="336"/>
      <c r="J420" s="336"/>
      <c r="K420" s="336"/>
      <c r="L420" s="336"/>
      <c r="M420" s="523"/>
      <c r="N420" s="523"/>
      <c r="O420" s="523"/>
      <c r="P420" s="523"/>
      <c r="Q420" s="523"/>
      <c r="R420" s="523"/>
      <c r="S420" s="523"/>
      <c r="T420" s="523"/>
      <c r="U420" s="523"/>
      <c r="V420" s="523"/>
      <c r="W420" s="523"/>
      <c r="X420" s="523"/>
      <c r="Y420" s="523"/>
      <c r="Z420" s="523"/>
    </row>
    <row r="421" spans="1:26" ht="12.75">
      <c r="A421" s="523"/>
      <c r="B421" s="523"/>
      <c r="C421" s="336"/>
      <c r="D421" s="336"/>
      <c r="E421" s="337"/>
      <c r="F421" s="336"/>
      <c r="G421" s="523"/>
      <c r="H421" s="335"/>
      <c r="I421" s="336"/>
      <c r="J421" s="336"/>
      <c r="K421" s="336"/>
      <c r="L421" s="336"/>
      <c r="M421" s="523"/>
      <c r="N421" s="523"/>
      <c r="O421" s="523"/>
      <c r="P421" s="523"/>
      <c r="Q421" s="523"/>
      <c r="R421" s="523"/>
      <c r="S421" s="523"/>
      <c r="T421" s="523"/>
      <c r="U421" s="523"/>
      <c r="V421" s="523"/>
      <c r="W421" s="523"/>
      <c r="X421" s="523"/>
      <c r="Y421" s="523"/>
      <c r="Z421" s="523"/>
    </row>
    <row r="422" spans="1:26" ht="12.75">
      <c r="A422" s="523"/>
      <c r="B422" s="523"/>
      <c r="C422" s="336"/>
      <c r="D422" s="336"/>
      <c r="E422" s="337"/>
      <c r="F422" s="336"/>
      <c r="G422" s="523"/>
      <c r="H422" s="335"/>
      <c r="I422" s="336"/>
      <c r="J422" s="336"/>
      <c r="K422" s="336"/>
      <c r="L422" s="336"/>
      <c r="M422" s="523"/>
      <c r="N422" s="523"/>
      <c r="O422" s="523"/>
      <c r="P422" s="523"/>
      <c r="Q422" s="523"/>
      <c r="R422" s="523"/>
      <c r="S422" s="523"/>
      <c r="T422" s="523"/>
      <c r="U422" s="523"/>
      <c r="V422" s="523"/>
      <c r="W422" s="523"/>
      <c r="X422" s="523"/>
      <c r="Y422" s="523"/>
      <c r="Z422" s="523"/>
    </row>
    <row r="423" spans="1:26" ht="12.75">
      <c r="A423" s="523"/>
      <c r="B423" s="523"/>
      <c r="C423" s="336"/>
      <c r="D423" s="336"/>
      <c r="E423" s="337"/>
      <c r="F423" s="336"/>
      <c r="G423" s="523"/>
      <c r="H423" s="335"/>
      <c r="I423" s="336"/>
      <c r="J423" s="336"/>
      <c r="K423" s="336"/>
      <c r="L423" s="336"/>
      <c r="M423" s="523"/>
      <c r="N423" s="523"/>
      <c r="O423" s="523"/>
      <c r="P423" s="523"/>
      <c r="Q423" s="523"/>
      <c r="R423" s="523"/>
      <c r="S423" s="523"/>
      <c r="T423" s="523"/>
      <c r="U423" s="523"/>
      <c r="V423" s="523"/>
      <c r="W423" s="523"/>
      <c r="X423" s="523"/>
      <c r="Y423" s="523"/>
      <c r="Z423" s="523"/>
    </row>
    <row r="424" spans="1:26" ht="12.75">
      <c r="A424" s="523"/>
      <c r="B424" s="523"/>
      <c r="C424" s="336"/>
      <c r="D424" s="336"/>
      <c r="E424" s="337"/>
      <c r="F424" s="336"/>
      <c r="G424" s="523"/>
      <c r="H424" s="335"/>
      <c r="I424" s="336"/>
      <c r="J424" s="336"/>
      <c r="K424" s="336"/>
      <c r="L424" s="336"/>
      <c r="M424" s="523"/>
      <c r="N424" s="523"/>
      <c r="O424" s="523"/>
      <c r="P424" s="523"/>
      <c r="Q424" s="523"/>
      <c r="R424" s="523"/>
      <c r="S424" s="523"/>
      <c r="T424" s="523"/>
      <c r="U424" s="523"/>
      <c r="V424" s="523"/>
      <c r="W424" s="523"/>
      <c r="X424" s="523"/>
      <c r="Y424" s="523"/>
      <c r="Z424" s="523"/>
    </row>
    <row r="425" spans="1:26" ht="12.75">
      <c r="A425" s="523"/>
      <c r="B425" s="523"/>
      <c r="C425" s="336"/>
      <c r="D425" s="336"/>
      <c r="E425" s="337"/>
      <c r="F425" s="336"/>
      <c r="G425" s="523"/>
      <c r="H425" s="335"/>
      <c r="I425" s="336"/>
      <c r="J425" s="336"/>
      <c r="K425" s="336"/>
      <c r="L425" s="336"/>
      <c r="M425" s="523"/>
      <c r="N425" s="523"/>
      <c r="O425" s="523"/>
      <c r="P425" s="523"/>
      <c r="Q425" s="523"/>
      <c r="R425" s="523"/>
      <c r="S425" s="523"/>
      <c r="T425" s="523"/>
      <c r="U425" s="523"/>
      <c r="V425" s="523"/>
      <c r="W425" s="523"/>
      <c r="X425" s="523"/>
      <c r="Y425" s="523"/>
      <c r="Z425" s="523"/>
    </row>
    <row r="426" spans="1:26" ht="12.75">
      <c r="A426" s="523"/>
      <c r="B426" s="523"/>
      <c r="C426" s="336"/>
      <c r="D426" s="336"/>
      <c r="E426" s="337"/>
      <c r="F426" s="336"/>
      <c r="G426" s="523"/>
      <c r="H426" s="335"/>
      <c r="I426" s="336"/>
      <c r="J426" s="336"/>
      <c r="K426" s="336"/>
      <c r="L426" s="336"/>
      <c r="M426" s="523"/>
      <c r="N426" s="523"/>
      <c r="O426" s="523"/>
      <c r="P426" s="523"/>
      <c r="Q426" s="523"/>
      <c r="R426" s="523"/>
      <c r="S426" s="523"/>
      <c r="T426" s="523"/>
      <c r="U426" s="523"/>
      <c r="V426" s="523"/>
      <c r="W426" s="523"/>
      <c r="X426" s="523"/>
      <c r="Y426" s="523"/>
      <c r="Z426" s="523"/>
    </row>
    <row r="427" spans="1:26" ht="12.75">
      <c r="A427" s="523"/>
      <c r="B427" s="523"/>
      <c r="C427" s="336"/>
      <c r="D427" s="336"/>
      <c r="E427" s="337"/>
      <c r="F427" s="336"/>
      <c r="G427" s="523"/>
      <c r="H427" s="335"/>
      <c r="I427" s="336"/>
      <c r="J427" s="336"/>
      <c r="K427" s="336"/>
      <c r="L427" s="336"/>
      <c r="M427" s="523"/>
      <c r="N427" s="523"/>
      <c r="O427" s="523"/>
      <c r="P427" s="523"/>
      <c r="Q427" s="523"/>
      <c r="R427" s="523"/>
      <c r="S427" s="523"/>
      <c r="T427" s="523"/>
      <c r="U427" s="523"/>
      <c r="V427" s="523"/>
      <c r="W427" s="523"/>
      <c r="X427" s="523"/>
      <c r="Y427" s="523"/>
      <c r="Z427" s="523"/>
    </row>
    <row r="428" spans="1:26" ht="12.75">
      <c r="A428" s="523"/>
      <c r="B428" s="523"/>
      <c r="C428" s="336"/>
      <c r="D428" s="336"/>
      <c r="E428" s="337"/>
      <c r="F428" s="336"/>
      <c r="G428" s="523"/>
      <c r="H428" s="335"/>
      <c r="I428" s="336"/>
      <c r="J428" s="336"/>
      <c r="K428" s="336"/>
      <c r="L428" s="336"/>
      <c r="M428" s="523"/>
      <c r="N428" s="523"/>
      <c r="O428" s="523"/>
      <c r="P428" s="523"/>
      <c r="Q428" s="523"/>
      <c r="R428" s="523"/>
      <c r="S428" s="523"/>
      <c r="T428" s="523"/>
      <c r="U428" s="523"/>
      <c r="V428" s="523"/>
      <c r="W428" s="523"/>
      <c r="X428" s="523"/>
      <c r="Y428" s="523"/>
      <c r="Z428" s="523"/>
    </row>
    <row r="429" spans="1:26" ht="12.75">
      <c r="A429" s="523"/>
      <c r="B429" s="523"/>
      <c r="C429" s="336"/>
      <c r="D429" s="336"/>
      <c r="E429" s="337"/>
      <c r="F429" s="336"/>
      <c r="G429" s="523"/>
      <c r="H429" s="335"/>
      <c r="I429" s="336"/>
      <c r="J429" s="336"/>
      <c r="K429" s="336"/>
      <c r="L429" s="336"/>
      <c r="M429" s="523"/>
      <c r="N429" s="523"/>
      <c r="O429" s="523"/>
      <c r="P429" s="523"/>
      <c r="Q429" s="523"/>
      <c r="R429" s="523"/>
      <c r="S429" s="523"/>
      <c r="T429" s="523"/>
      <c r="U429" s="523"/>
      <c r="V429" s="523"/>
      <c r="W429" s="523"/>
      <c r="X429" s="523"/>
      <c r="Y429" s="523"/>
      <c r="Z429" s="523"/>
    </row>
    <row r="430" spans="1:26" ht="12.75">
      <c r="A430" s="523"/>
      <c r="B430" s="523"/>
      <c r="C430" s="336"/>
      <c r="D430" s="336"/>
      <c r="E430" s="337"/>
      <c r="F430" s="336"/>
      <c r="G430" s="523"/>
      <c r="H430" s="335"/>
      <c r="I430" s="336"/>
      <c r="J430" s="336"/>
      <c r="K430" s="336"/>
      <c r="L430" s="336"/>
      <c r="M430" s="523"/>
      <c r="N430" s="523"/>
      <c r="O430" s="523"/>
      <c r="P430" s="523"/>
      <c r="Q430" s="523"/>
      <c r="R430" s="523"/>
      <c r="S430" s="523"/>
      <c r="T430" s="523"/>
      <c r="U430" s="523"/>
      <c r="V430" s="523"/>
      <c r="W430" s="523"/>
      <c r="X430" s="523"/>
      <c r="Y430" s="523"/>
      <c r="Z430" s="523"/>
    </row>
    <row r="431" spans="1:26" ht="12.75">
      <c r="A431" s="523"/>
      <c r="B431" s="523"/>
      <c r="C431" s="336"/>
      <c r="D431" s="336"/>
      <c r="E431" s="337"/>
      <c r="F431" s="336"/>
      <c r="G431" s="523"/>
      <c r="H431" s="335"/>
      <c r="I431" s="336"/>
      <c r="J431" s="336"/>
      <c r="K431" s="336"/>
      <c r="L431" s="336"/>
      <c r="M431" s="523"/>
      <c r="N431" s="523"/>
      <c r="O431" s="523"/>
      <c r="P431" s="523"/>
      <c r="Q431" s="523"/>
      <c r="R431" s="523"/>
      <c r="S431" s="523"/>
      <c r="T431" s="523"/>
      <c r="U431" s="523"/>
      <c r="V431" s="523"/>
      <c r="W431" s="523"/>
      <c r="X431" s="523"/>
      <c r="Y431" s="523"/>
      <c r="Z431" s="523"/>
    </row>
    <row r="432" spans="1:26" ht="12.75">
      <c r="A432" s="523"/>
      <c r="B432" s="523"/>
      <c r="C432" s="336"/>
      <c r="D432" s="336"/>
      <c r="E432" s="337"/>
      <c r="F432" s="336"/>
      <c r="G432" s="523"/>
      <c r="H432" s="335"/>
      <c r="I432" s="336"/>
      <c r="J432" s="336"/>
      <c r="K432" s="336"/>
      <c r="L432" s="336"/>
      <c r="M432" s="523"/>
      <c r="N432" s="523"/>
      <c r="O432" s="523"/>
      <c r="P432" s="523"/>
      <c r="Q432" s="523"/>
      <c r="R432" s="523"/>
      <c r="S432" s="523"/>
      <c r="T432" s="523"/>
      <c r="U432" s="523"/>
      <c r="V432" s="523"/>
      <c r="W432" s="523"/>
      <c r="X432" s="523"/>
      <c r="Y432" s="523"/>
      <c r="Z432" s="523"/>
    </row>
    <row r="433" spans="1:26" ht="12.75">
      <c r="A433" s="523"/>
      <c r="B433" s="523"/>
      <c r="C433" s="336"/>
      <c r="D433" s="336"/>
      <c r="E433" s="337"/>
      <c r="F433" s="336"/>
      <c r="G433" s="523"/>
      <c r="H433" s="335"/>
      <c r="I433" s="336"/>
      <c r="J433" s="336"/>
      <c r="K433" s="336"/>
      <c r="L433" s="336"/>
      <c r="M433" s="523"/>
      <c r="N433" s="523"/>
      <c r="O433" s="523"/>
      <c r="P433" s="523"/>
      <c r="Q433" s="523"/>
      <c r="R433" s="523"/>
      <c r="S433" s="523"/>
      <c r="T433" s="523"/>
      <c r="U433" s="523"/>
      <c r="V433" s="523"/>
      <c r="W433" s="523"/>
      <c r="X433" s="523"/>
      <c r="Y433" s="523"/>
      <c r="Z433" s="523"/>
    </row>
    <row r="434" spans="1:26" ht="12.75">
      <c r="A434" s="523"/>
      <c r="B434" s="523"/>
      <c r="C434" s="336"/>
      <c r="D434" s="336"/>
      <c r="E434" s="337"/>
      <c r="F434" s="336"/>
      <c r="G434" s="523"/>
      <c r="H434" s="335"/>
      <c r="I434" s="336"/>
      <c r="J434" s="336"/>
      <c r="K434" s="336"/>
      <c r="L434" s="336"/>
      <c r="M434" s="523"/>
      <c r="N434" s="523"/>
      <c r="O434" s="523"/>
      <c r="P434" s="523"/>
      <c r="Q434" s="523"/>
      <c r="R434" s="523"/>
      <c r="S434" s="523"/>
      <c r="T434" s="523"/>
      <c r="U434" s="523"/>
      <c r="V434" s="523"/>
      <c r="W434" s="523"/>
      <c r="X434" s="523"/>
      <c r="Y434" s="523"/>
      <c r="Z434" s="523"/>
    </row>
    <row r="435" spans="1:26" ht="12.75">
      <c r="A435" s="523"/>
      <c r="B435" s="523"/>
      <c r="C435" s="336"/>
      <c r="D435" s="336"/>
      <c r="E435" s="337"/>
      <c r="F435" s="336"/>
      <c r="G435" s="523"/>
      <c r="H435" s="335"/>
      <c r="I435" s="336"/>
      <c r="J435" s="336"/>
      <c r="K435" s="336"/>
      <c r="L435" s="336"/>
      <c r="M435" s="523"/>
      <c r="N435" s="523"/>
      <c r="O435" s="523"/>
      <c r="P435" s="523"/>
      <c r="Q435" s="523"/>
      <c r="R435" s="523"/>
      <c r="S435" s="523"/>
      <c r="T435" s="523"/>
      <c r="U435" s="523"/>
      <c r="V435" s="523"/>
      <c r="W435" s="523"/>
      <c r="X435" s="523"/>
      <c r="Y435" s="523"/>
      <c r="Z435" s="523"/>
    </row>
    <row r="436" spans="1:26" ht="12.75">
      <c r="A436" s="523"/>
      <c r="B436" s="523"/>
      <c r="C436" s="336"/>
      <c r="D436" s="336"/>
      <c r="E436" s="337"/>
      <c r="F436" s="336"/>
      <c r="G436" s="523"/>
      <c r="H436" s="335"/>
      <c r="I436" s="336"/>
      <c r="J436" s="336"/>
      <c r="K436" s="336"/>
      <c r="L436" s="336"/>
      <c r="M436" s="523"/>
      <c r="N436" s="523"/>
      <c r="O436" s="523"/>
      <c r="P436" s="523"/>
      <c r="Q436" s="523"/>
      <c r="R436" s="523"/>
      <c r="S436" s="523"/>
      <c r="T436" s="523"/>
      <c r="U436" s="523"/>
      <c r="V436" s="523"/>
      <c r="W436" s="523"/>
      <c r="X436" s="523"/>
      <c r="Y436" s="523"/>
      <c r="Z436" s="523"/>
    </row>
    <row r="437" spans="1:26" ht="12.75">
      <c r="A437" s="523"/>
      <c r="B437" s="523"/>
      <c r="C437" s="336"/>
      <c r="D437" s="336"/>
      <c r="E437" s="337"/>
      <c r="F437" s="336"/>
      <c r="G437" s="523"/>
      <c r="H437" s="335"/>
      <c r="I437" s="336"/>
      <c r="J437" s="336"/>
      <c r="K437" s="336"/>
      <c r="L437" s="336"/>
      <c r="M437" s="523"/>
      <c r="N437" s="523"/>
      <c r="O437" s="523"/>
      <c r="P437" s="523"/>
      <c r="Q437" s="523"/>
      <c r="R437" s="523"/>
      <c r="S437" s="523"/>
      <c r="T437" s="523"/>
      <c r="U437" s="523"/>
      <c r="V437" s="523"/>
      <c r="W437" s="523"/>
      <c r="X437" s="523"/>
      <c r="Y437" s="523"/>
      <c r="Z437" s="523"/>
    </row>
    <row r="438" spans="1:26" ht="12.75">
      <c r="A438" s="523"/>
      <c r="B438" s="523"/>
      <c r="C438" s="336"/>
      <c r="D438" s="336"/>
      <c r="E438" s="337"/>
      <c r="F438" s="336"/>
      <c r="G438" s="523"/>
      <c r="H438" s="335"/>
      <c r="I438" s="336"/>
      <c r="J438" s="336"/>
      <c r="K438" s="336"/>
      <c r="L438" s="336"/>
      <c r="M438" s="523"/>
      <c r="N438" s="523"/>
      <c r="O438" s="523"/>
      <c r="P438" s="523"/>
      <c r="Q438" s="523"/>
      <c r="R438" s="523"/>
      <c r="S438" s="523"/>
      <c r="T438" s="523"/>
      <c r="U438" s="523"/>
      <c r="V438" s="523"/>
      <c r="W438" s="523"/>
      <c r="X438" s="523"/>
      <c r="Y438" s="523"/>
      <c r="Z438" s="523"/>
    </row>
    <row r="439" spans="1:26" ht="12.75">
      <c r="A439" s="523"/>
      <c r="B439" s="523"/>
      <c r="C439" s="336"/>
      <c r="D439" s="336"/>
      <c r="E439" s="337"/>
      <c r="F439" s="336"/>
      <c r="G439" s="523"/>
      <c r="H439" s="335"/>
      <c r="I439" s="336"/>
      <c r="J439" s="336"/>
      <c r="K439" s="336"/>
      <c r="L439" s="336"/>
      <c r="M439" s="523"/>
      <c r="N439" s="523"/>
      <c r="O439" s="523"/>
      <c r="P439" s="523"/>
      <c r="Q439" s="523"/>
      <c r="R439" s="523"/>
      <c r="S439" s="523"/>
      <c r="T439" s="523"/>
      <c r="U439" s="523"/>
      <c r="V439" s="523"/>
      <c r="W439" s="523"/>
      <c r="X439" s="523"/>
      <c r="Y439" s="523"/>
      <c r="Z439" s="523"/>
    </row>
    <row r="440" spans="1:26" ht="12.75">
      <c r="A440" s="523"/>
      <c r="B440" s="523"/>
      <c r="C440" s="336"/>
      <c r="D440" s="336"/>
      <c r="E440" s="337"/>
      <c r="F440" s="336"/>
      <c r="G440" s="523"/>
      <c r="H440" s="335"/>
      <c r="I440" s="336"/>
      <c r="J440" s="336"/>
      <c r="K440" s="336"/>
      <c r="L440" s="336"/>
      <c r="M440" s="523"/>
      <c r="N440" s="523"/>
      <c r="O440" s="523"/>
      <c r="P440" s="523"/>
      <c r="Q440" s="523"/>
      <c r="R440" s="523"/>
      <c r="S440" s="523"/>
      <c r="T440" s="523"/>
      <c r="U440" s="523"/>
      <c r="V440" s="523"/>
      <c r="W440" s="523"/>
      <c r="X440" s="523"/>
      <c r="Y440" s="523"/>
      <c r="Z440" s="523"/>
    </row>
    <row r="441" spans="1:26" ht="12.75">
      <c r="A441" s="523"/>
      <c r="B441" s="523"/>
      <c r="C441" s="336"/>
      <c r="D441" s="336"/>
      <c r="E441" s="337"/>
      <c r="F441" s="336"/>
      <c r="G441" s="523"/>
      <c r="H441" s="335"/>
      <c r="I441" s="336"/>
      <c r="J441" s="336"/>
      <c r="K441" s="336"/>
      <c r="L441" s="336"/>
      <c r="M441" s="523"/>
      <c r="N441" s="523"/>
      <c r="O441" s="523"/>
      <c r="P441" s="523"/>
      <c r="Q441" s="523"/>
      <c r="R441" s="523"/>
      <c r="S441" s="523"/>
      <c r="T441" s="523"/>
      <c r="U441" s="523"/>
      <c r="V441" s="523"/>
      <c r="W441" s="523"/>
      <c r="X441" s="523"/>
      <c r="Y441" s="523"/>
      <c r="Z441" s="523"/>
    </row>
    <row r="442" spans="1:26" ht="12.75">
      <c r="A442" s="523"/>
      <c r="B442" s="523"/>
      <c r="C442" s="336"/>
      <c r="D442" s="336"/>
      <c r="E442" s="337"/>
      <c r="F442" s="336"/>
      <c r="G442" s="523"/>
      <c r="H442" s="335"/>
      <c r="I442" s="336"/>
      <c r="J442" s="336"/>
      <c r="K442" s="336"/>
      <c r="L442" s="336"/>
      <c r="M442" s="523"/>
      <c r="N442" s="523"/>
      <c r="O442" s="523"/>
      <c r="P442" s="523"/>
      <c r="Q442" s="523"/>
      <c r="R442" s="523"/>
      <c r="S442" s="523"/>
      <c r="T442" s="523"/>
      <c r="U442" s="523"/>
      <c r="V442" s="523"/>
      <c r="W442" s="523"/>
      <c r="X442" s="523"/>
      <c r="Y442" s="523"/>
      <c r="Z442" s="523"/>
    </row>
    <row r="443" spans="1:26" ht="12.75">
      <c r="A443" s="523"/>
      <c r="B443" s="523"/>
      <c r="C443" s="336"/>
      <c r="D443" s="336"/>
      <c r="E443" s="337"/>
      <c r="F443" s="336"/>
      <c r="G443" s="523"/>
      <c r="H443" s="335"/>
      <c r="I443" s="336"/>
      <c r="J443" s="336"/>
      <c r="K443" s="336"/>
      <c r="L443" s="336"/>
      <c r="M443" s="523"/>
      <c r="N443" s="523"/>
      <c r="O443" s="523"/>
      <c r="P443" s="523"/>
      <c r="Q443" s="523"/>
      <c r="R443" s="523"/>
      <c r="S443" s="523"/>
      <c r="T443" s="523"/>
      <c r="U443" s="523"/>
      <c r="V443" s="523"/>
      <c r="W443" s="523"/>
      <c r="X443" s="523"/>
      <c r="Y443" s="523"/>
      <c r="Z443" s="523"/>
    </row>
    <row r="444" spans="1:26" ht="12.75">
      <c r="A444" s="523"/>
      <c r="B444" s="523"/>
      <c r="C444" s="336"/>
      <c r="D444" s="336"/>
      <c r="E444" s="337"/>
      <c r="F444" s="336"/>
      <c r="G444" s="523"/>
      <c r="H444" s="335"/>
      <c r="I444" s="336"/>
      <c r="J444" s="336"/>
      <c r="K444" s="336"/>
      <c r="L444" s="336"/>
      <c r="M444" s="523"/>
      <c r="N444" s="523"/>
      <c r="O444" s="523"/>
      <c r="P444" s="523"/>
      <c r="Q444" s="523"/>
      <c r="R444" s="523"/>
      <c r="S444" s="523"/>
      <c r="T444" s="523"/>
      <c r="U444" s="523"/>
      <c r="V444" s="523"/>
      <c r="W444" s="523"/>
      <c r="X444" s="523"/>
      <c r="Y444" s="523"/>
      <c r="Z444" s="523"/>
    </row>
    <row r="445" spans="1:26" ht="12.75">
      <c r="A445" s="523"/>
      <c r="B445" s="523"/>
      <c r="C445" s="336"/>
      <c r="D445" s="336"/>
      <c r="E445" s="337"/>
      <c r="F445" s="336"/>
      <c r="G445" s="523"/>
      <c r="H445" s="335"/>
      <c r="I445" s="336"/>
      <c r="J445" s="336"/>
      <c r="K445" s="336"/>
      <c r="L445" s="336"/>
      <c r="M445" s="523"/>
      <c r="N445" s="523"/>
      <c r="O445" s="523"/>
      <c r="P445" s="523"/>
      <c r="Q445" s="523"/>
      <c r="R445" s="523"/>
      <c r="S445" s="523"/>
      <c r="T445" s="523"/>
      <c r="U445" s="523"/>
      <c r="V445" s="523"/>
      <c r="W445" s="523"/>
      <c r="X445" s="523"/>
      <c r="Y445" s="523"/>
      <c r="Z445" s="523"/>
    </row>
    <row r="446" spans="1:26" ht="12.75">
      <c r="A446" s="523"/>
      <c r="B446" s="523"/>
      <c r="C446" s="336"/>
      <c r="D446" s="336"/>
      <c r="E446" s="337"/>
      <c r="F446" s="336"/>
      <c r="G446" s="523"/>
      <c r="H446" s="335"/>
      <c r="I446" s="336"/>
      <c r="J446" s="336"/>
      <c r="K446" s="336"/>
      <c r="L446" s="336"/>
      <c r="M446" s="523"/>
      <c r="N446" s="523"/>
      <c r="O446" s="523"/>
      <c r="P446" s="523"/>
      <c r="Q446" s="523"/>
      <c r="R446" s="523"/>
      <c r="S446" s="523"/>
      <c r="T446" s="523"/>
      <c r="U446" s="523"/>
      <c r="V446" s="523"/>
      <c r="W446" s="523"/>
      <c r="X446" s="523"/>
      <c r="Y446" s="523"/>
      <c r="Z446" s="523"/>
    </row>
    <row r="447" spans="1:26" ht="12.75">
      <c r="A447" s="523"/>
      <c r="B447" s="523"/>
      <c r="C447" s="336"/>
      <c r="D447" s="336"/>
      <c r="E447" s="337"/>
      <c r="F447" s="336"/>
      <c r="G447" s="523"/>
      <c r="H447" s="335"/>
      <c r="I447" s="336"/>
      <c r="J447" s="336"/>
      <c r="K447" s="336"/>
      <c r="L447" s="336"/>
      <c r="M447" s="523"/>
      <c r="N447" s="523"/>
      <c r="O447" s="523"/>
      <c r="P447" s="523"/>
      <c r="Q447" s="523"/>
      <c r="R447" s="523"/>
      <c r="S447" s="523"/>
      <c r="T447" s="523"/>
      <c r="U447" s="523"/>
      <c r="V447" s="523"/>
      <c r="W447" s="523"/>
      <c r="X447" s="523"/>
      <c r="Y447" s="523"/>
      <c r="Z447" s="523"/>
    </row>
    <row r="448" spans="1:26" ht="12.75">
      <c r="A448" s="523"/>
      <c r="B448" s="523"/>
      <c r="C448" s="336"/>
      <c r="D448" s="336"/>
      <c r="E448" s="337"/>
      <c r="F448" s="336"/>
      <c r="G448" s="523"/>
      <c r="H448" s="335"/>
      <c r="I448" s="336"/>
      <c r="J448" s="336"/>
      <c r="K448" s="336"/>
      <c r="L448" s="336"/>
      <c r="M448" s="523"/>
      <c r="N448" s="523"/>
      <c r="O448" s="523"/>
      <c r="P448" s="523"/>
      <c r="Q448" s="523"/>
      <c r="R448" s="523"/>
      <c r="S448" s="523"/>
      <c r="T448" s="523"/>
      <c r="U448" s="523"/>
      <c r="V448" s="523"/>
      <c r="W448" s="523"/>
      <c r="X448" s="523"/>
      <c r="Y448" s="523"/>
      <c r="Z448" s="523"/>
    </row>
    <row r="449" spans="1:26" ht="12.75">
      <c r="A449" s="523"/>
      <c r="B449" s="523"/>
      <c r="C449" s="336"/>
      <c r="D449" s="336"/>
      <c r="E449" s="337"/>
      <c r="F449" s="336"/>
      <c r="G449" s="523"/>
      <c r="H449" s="335"/>
      <c r="I449" s="336"/>
      <c r="J449" s="336"/>
      <c r="K449" s="336"/>
      <c r="L449" s="336"/>
      <c r="M449" s="523"/>
      <c r="N449" s="523"/>
      <c r="O449" s="523"/>
      <c r="P449" s="523"/>
      <c r="Q449" s="523"/>
      <c r="R449" s="523"/>
      <c r="S449" s="523"/>
      <c r="T449" s="523"/>
      <c r="U449" s="523"/>
      <c r="V449" s="523"/>
      <c r="W449" s="523"/>
      <c r="X449" s="523"/>
      <c r="Y449" s="523"/>
      <c r="Z449" s="523"/>
    </row>
    <row r="450" spans="1:26" ht="12.75">
      <c r="A450" s="523"/>
      <c r="B450" s="523"/>
      <c r="C450" s="336"/>
      <c r="D450" s="336"/>
      <c r="E450" s="337"/>
      <c r="F450" s="336"/>
      <c r="G450" s="523"/>
      <c r="H450" s="335"/>
      <c r="I450" s="336"/>
      <c r="J450" s="336"/>
      <c r="K450" s="336"/>
      <c r="L450" s="336"/>
      <c r="M450" s="523"/>
      <c r="N450" s="523"/>
      <c r="O450" s="523"/>
      <c r="P450" s="523"/>
      <c r="Q450" s="523"/>
      <c r="R450" s="523"/>
      <c r="S450" s="523"/>
      <c r="T450" s="523"/>
      <c r="U450" s="523"/>
      <c r="V450" s="523"/>
      <c r="W450" s="523"/>
      <c r="X450" s="523"/>
      <c r="Y450" s="523"/>
      <c r="Z450" s="523"/>
    </row>
    <row r="451" spans="1:26" ht="12.75">
      <c r="A451" s="523"/>
      <c r="B451" s="523"/>
      <c r="C451" s="336"/>
      <c r="D451" s="336"/>
      <c r="E451" s="337"/>
      <c r="F451" s="336"/>
      <c r="G451" s="523"/>
      <c r="H451" s="335"/>
      <c r="I451" s="336"/>
      <c r="J451" s="336"/>
      <c r="K451" s="336"/>
      <c r="L451" s="336"/>
      <c r="M451" s="523"/>
      <c r="N451" s="523"/>
      <c r="O451" s="523"/>
      <c r="P451" s="523"/>
      <c r="Q451" s="523"/>
      <c r="R451" s="523"/>
      <c r="S451" s="523"/>
      <c r="T451" s="523"/>
      <c r="U451" s="523"/>
      <c r="V451" s="523"/>
      <c r="W451" s="523"/>
      <c r="X451" s="523"/>
      <c r="Y451" s="523"/>
      <c r="Z451" s="523"/>
    </row>
    <row r="452" spans="1:26" ht="12.75">
      <c r="A452" s="523"/>
      <c r="B452" s="523"/>
      <c r="C452" s="336"/>
      <c r="D452" s="336"/>
      <c r="E452" s="337"/>
      <c r="F452" s="336"/>
      <c r="G452" s="523"/>
      <c r="H452" s="335"/>
      <c r="I452" s="336"/>
      <c r="J452" s="336"/>
      <c r="K452" s="336"/>
      <c r="L452" s="336"/>
      <c r="M452" s="523"/>
      <c r="N452" s="523"/>
      <c r="O452" s="523"/>
      <c r="P452" s="523"/>
      <c r="Q452" s="523"/>
      <c r="R452" s="523"/>
      <c r="S452" s="523"/>
      <c r="T452" s="523"/>
      <c r="U452" s="523"/>
      <c r="V452" s="523"/>
      <c r="W452" s="523"/>
      <c r="X452" s="523"/>
      <c r="Y452" s="523"/>
      <c r="Z452" s="523"/>
    </row>
    <row r="453" spans="1:26" ht="12.75">
      <c r="A453" s="523"/>
      <c r="B453" s="523"/>
      <c r="C453" s="336"/>
      <c r="D453" s="336"/>
      <c r="E453" s="337"/>
      <c r="F453" s="336"/>
      <c r="G453" s="523"/>
      <c r="H453" s="335"/>
      <c r="I453" s="336"/>
      <c r="J453" s="336"/>
      <c r="K453" s="336"/>
      <c r="L453" s="336"/>
      <c r="M453" s="523"/>
      <c r="N453" s="523"/>
      <c r="O453" s="523"/>
      <c r="P453" s="523"/>
      <c r="Q453" s="523"/>
      <c r="R453" s="523"/>
      <c r="S453" s="523"/>
      <c r="T453" s="523"/>
      <c r="U453" s="523"/>
      <c r="V453" s="523"/>
      <c r="W453" s="523"/>
      <c r="X453" s="523"/>
      <c r="Y453" s="523"/>
      <c r="Z453" s="523"/>
    </row>
    <row r="454" spans="1:26" ht="12.75">
      <c r="A454" s="523"/>
      <c r="B454" s="523"/>
      <c r="C454" s="336"/>
      <c r="D454" s="336"/>
      <c r="E454" s="337"/>
      <c r="F454" s="336"/>
      <c r="G454" s="523"/>
      <c r="H454" s="335"/>
      <c r="I454" s="336"/>
      <c r="J454" s="336"/>
      <c r="K454" s="336"/>
      <c r="L454" s="336"/>
      <c r="M454" s="523"/>
      <c r="N454" s="523"/>
      <c r="O454" s="523"/>
      <c r="P454" s="523"/>
      <c r="Q454" s="523"/>
      <c r="R454" s="523"/>
      <c r="S454" s="523"/>
      <c r="T454" s="523"/>
      <c r="U454" s="523"/>
      <c r="V454" s="523"/>
      <c r="W454" s="523"/>
      <c r="X454" s="523"/>
      <c r="Y454" s="523"/>
      <c r="Z454" s="523"/>
    </row>
    <row r="455" spans="1:26" ht="12.75">
      <c r="A455" s="523"/>
      <c r="B455" s="523"/>
      <c r="C455" s="336"/>
      <c r="D455" s="336"/>
      <c r="E455" s="337"/>
      <c r="F455" s="336"/>
      <c r="G455" s="523"/>
      <c r="H455" s="335"/>
      <c r="I455" s="336"/>
      <c r="J455" s="336"/>
      <c r="K455" s="336"/>
      <c r="L455" s="336"/>
      <c r="M455" s="523"/>
      <c r="N455" s="523"/>
      <c r="O455" s="523"/>
      <c r="P455" s="523"/>
      <c r="Q455" s="523"/>
      <c r="R455" s="523"/>
      <c r="S455" s="523"/>
      <c r="T455" s="523"/>
      <c r="U455" s="523"/>
      <c r="V455" s="523"/>
      <c r="W455" s="523"/>
      <c r="X455" s="523"/>
      <c r="Y455" s="523"/>
      <c r="Z455" s="523"/>
    </row>
    <row r="456" spans="1:26" ht="12.75">
      <c r="A456" s="523"/>
      <c r="B456" s="523"/>
      <c r="C456" s="336"/>
      <c r="D456" s="336"/>
      <c r="E456" s="337"/>
      <c r="F456" s="336"/>
      <c r="G456" s="523"/>
      <c r="H456" s="335"/>
      <c r="I456" s="336"/>
      <c r="J456" s="336"/>
      <c r="K456" s="336"/>
      <c r="L456" s="336"/>
      <c r="M456" s="523"/>
      <c r="N456" s="523"/>
      <c r="O456" s="523"/>
      <c r="P456" s="523"/>
      <c r="Q456" s="523"/>
      <c r="R456" s="523"/>
      <c r="S456" s="523"/>
      <c r="T456" s="523"/>
      <c r="U456" s="523"/>
      <c r="V456" s="523"/>
      <c r="W456" s="523"/>
      <c r="X456" s="523"/>
      <c r="Y456" s="523"/>
      <c r="Z456" s="523"/>
    </row>
    <row r="457" spans="1:26" ht="12.75">
      <c r="A457" s="523"/>
      <c r="B457" s="523"/>
      <c r="C457" s="336"/>
      <c r="D457" s="336"/>
      <c r="E457" s="337"/>
      <c r="F457" s="336"/>
      <c r="G457" s="523"/>
      <c r="H457" s="335"/>
      <c r="I457" s="336"/>
      <c r="J457" s="336"/>
      <c r="K457" s="336"/>
      <c r="L457" s="336"/>
      <c r="M457" s="523"/>
      <c r="N457" s="523"/>
      <c r="O457" s="523"/>
      <c r="P457" s="523"/>
      <c r="Q457" s="523"/>
      <c r="R457" s="523"/>
      <c r="S457" s="523"/>
      <c r="T457" s="523"/>
      <c r="U457" s="523"/>
      <c r="V457" s="523"/>
      <c r="W457" s="523"/>
      <c r="X457" s="523"/>
      <c r="Y457" s="523"/>
      <c r="Z457" s="523"/>
    </row>
    <row r="458" spans="1:26" ht="12.75">
      <c r="A458" s="523"/>
      <c r="B458" s="523"/>
      <c r="C458" s="336"/>
      <c r="D458" s="336"/>
      <c r="E458" s="337"/>
      <c r="F458" s="336"/>
      <c r="G458" s="523"/>
      <c r="H458" s="335"/>
      <c r="I458" s="336"/>
      <c r="J458" s="336"/>
      <c r="K458" s="336"/>
      <c r="L458" s="336"/>
      <c r="M458" s="523"/>
      <c r="N458" s="523"/>
      <c r="O458" s="523"/>
      <c r="P458" s="523"/>
      <c r="Q458" s="523"/>
      <c r="R458" s="523"/>
      <c r="S458" s="523"/>
      <c r="T458" s="523"/>
      <c r="U458" s="523"/>
      <c r="V458" s="523"/>
      <c r="W458" s="523"/>
      <c r="X458" s="523"/>
      <c r="Y458" s="523"/>
      <c r="Z458" s="523"/>
    </row>
    <row r="459" spans="1:26" ht="12.75">
      <c r="A459" s="523"/>
      <c r="B459" s="523"/>
      <c r="C459" s="336"/>
      <c r="D459" s="336"/>
      <c r="E459" s="337"/>
      <c r="F459" s="336"/>
      <c r="G459" s="523"/>
      <c r="H459" s="335"/>
      <c r="I459" s="336"/>
      <c r="J459" s="336"/>
      <c r="K459" s="336"/>
      <c r="L459" s="336"/>
      <c r="M459" s="523"/>
      <c r="N459" s="523"/>
      <c r="O459" s="523"/>
      <c r="P459" s="523"/>
      <c r="Q459" s="523"/>
      <c r="R459" s="523"/>
      <c r="S459" s="523"/>
      <c r="T459" s="523"/>
      <c r="U459" s="523"/>
      <c r="V459" s="523"/>
      <c r="W459" s="523"/>
      <c r="X459" s="523"/>
      <c r="Y459" s="523"/>
      <c r="Z459" s="523"/>
    </row>
    <row r="460" spans="1:26" ht="12.75">
      <c r="A460" s="523"/>
      <c r="B460" s="523"/>
      <c r="C460" s="336"/>
      <c r="D460" s="336"/>
      <c r="E460" s="337"/>
      <c r="F460" s="336"/>
      <c r="G460" s="523"/>
      <c r="H460" s="335"/>
      <c r="I460" s="336"/>
      <c r="J460" s="336"/>
      <c r="K460" s="336"/>
      <c r="L460" s="336"/>
      <c r="M460" s="523"/>
      <c r="N460" s="523"/>
      <c r="O460" s="523"/>
      <c r="P460" s="523"/>
      <c r="Q460" s="523"/>
      <c r="R460" s="523"/>
      <c r="S460" s="523"/>
      <c r="T460" s="523"/>
      <c r="U460" s="523"/>
      <c r="V460" s="523"/>
      <c r="W460" s="523"/>
      <c r="X460" s="523"/>
      <c r="Y460" s="523"/>
      <c r="Z460" s="523"/>
    </row>
    <row r="461" spans="1:26" ht="12.75">
      <c r="A461" s="523"/>
      <c r="B461" s="523"/>
      <c r="C461" s="336"/>
      <c r="D461" s="336"/>
      <c r="E461" s="337"/>
      <c r="F461" s="336"/>
      <c r="G461" s="523"/>
      <c r="H461" s="335"/>
      <c r="I461" s="336"/>
      <c r="J461" s="336"/>
      <c r="K461" s="336"/>
      <c r="L461" s="336"/>
      <c r="M461" s="523"/>
      <c r="N461" s="523"/>
      <c r="O461" s="523"/>
      <c r="P461" s="523"/>
      <c r="Q461" s="523"/>
      <c r="R461" s="523"/>
      <c r="S461" s="523"/>
      <c r="T461" s="523"/>
      <c r="U461" s="523"/>
      <c r="V461" s="523"/>
      <c r="W461" s="523"/>
      <c r="X461" s="523"/>
      <c r="Y461" s="523"/>
      <c r="Z461" s="523"/>
    </row>
    <row r="462" spans="1:26" ht="12.75">
      <c r="A462" s="523"/>
      <c r="B462" s="523"/>
      <c r="C462" s="336"/>
      <c r="D462" s="336"/>
      <c r="E462" s="337"/>
      <c r="F462" s="336"/>
      <c r="G462" s="523"/>
      <c r="H462" s="335"/>
      <c r="I462" s="336"/>
      <c r="J462" s="336"/>
      <c r="K462" s="336"/>
      <c r="L462" s="336"/>
      <c r="M462" s="523"/>
      <c r="N462" s="523"/>
      <c r="O462" s="523"/>
      <c r="P462" s="523"/>
      <c r="Q462" s="523"/>
      <c r="R462" s="523"/>
      <c r="S462" s="523"/>
      <c r="T462" s="523"/>
      <c r="U462" s="523"/>
      <c r="V462" s="523"/>
      <c r="W462" s="523"/>
      <c r="X462" s="523"/>
      <c r="Y462" s="523"/>
      <c r="Z462" s="523"/>
    </row>
    <row r="463" spans="1:26" ht="12.75">
      <c r="A463" s="523"/>
      <c r="B463" s="523"/>
      <c r="C463" s="336"/>
      <c r="D463" s="336"/>
      <c r="E463" s="337"/>
      <c r="F463" s="336"/>
      <c r="G463" s="523"/>
      <c r="H463" s="335"/>
      <c r="I463" s="336"/>
      <c r="J463" s="336"/>
      <c r="K463" s="336"/>
      <c r="L463" s="336"/>
      <c r="M463" s="523"/>
      <c r="N463" s="523"/>
      <c r="O463" s="523"/>
      <c r="P463" s="523"/>
      <c r="Q463" s="523"/>
      <c r="R463" s="523"/>
      <c r="S463" s="523"/>
      <c r="T463" s="523"/>
      <c r="U463" s="523"/>
      <c r="V463" s="523"/>
      <c r="W463" s="523"/>
      <c r="X463" s="523"/>
      <c r="Y463" s="523"/>
      <c r="Z463" s="523"/>
    </row>
    <row r="464" spans="1:26" ht="12.75">
      <c r="A464" s="523"/>
      <c r="B464" s="523"/>
      <c r="C464" s="336"/>
      <c r="D464" s="336"/>
      <c r="E464" s="337"/>
      <c r="F464" s="336"/>
      <c r="G464" s="523"/>
      <c r="H464" s="335"/>
      <c r="I464" s="336"/>
      <c r="J464" s="336"/>
      <c r="K464" s="336"/>
      <c r="L464" s="336"/>
      <c r="M464" s="523"/>
      <c r="N464" s="523"/>
      <c r="O464" s="523"/>
      <c r="P464" s="523"/>
      <c r="Q464" s="523"/>
      <c r="R464" s="523"/>
      <c r="S464" s="523"/>
      <c r="T464" s="523"/>
      <c r="U464" s="523"/>
      <c r="V464" s="523"/>
      <c r="W464" s="523"/>
      <c r="X464" s="523"/>
      <c r="Y464" s="523"/>
      <c r="Z464" s="523"/>
    </row>
    <row r="465" spans="1:26" ht="12.75">
      <c r="A465" s="523"/>
      <c r="B465" s="523"/>
      <c r="C465" s="336"/>
      <c r="D465" s="336"/>
      <c r="E465" s="337"/>
      <c r="F465" s="336"/>
      <c r="G465" s="523"/>
      <c r="H465" s="335"/>
      <c r="I465" s="336"/>
      <c r="J465" s="336"/>
      <c r="K465" s="336"/>
      <c r="L465" s="336"/>
      <c r="M465" s="523"/>
      <c r="N465" s="523"/>
      <c r="O465" s="523"/>
      <c r="P465" s="523"/>
      <c r="Q465" s="523"/>
      <c r="R465" s="523"/>
      <c r="S465" s="523"/>
      <c r="T465" s="523"/>
      <c r="U465" s="523"/>
      <c r="V465" s="523"/>
      <c r="W465" s="523"/>
      <c r="X465" s="523"/>
      <c r="Y465" s="523"/>
      <c r="Z465" s="523"/>
    </row>
    <row r="466" spans="1:26" ht="12.75">
      <c r="A466" s="523"/>
      <c r="B466" s="523"/>
      <c r="C466" s="336"/>
      <c r="D466" s="336"/>
      <c r="E466" s="337"/>
      <c r="F466" s="336"/>
      <c r="G466" s="523"/>
      <c r="H466" s="335"/>
      <c r="I466" s="336"/>
      <c r="J466" s="336"/>
      <c r="K466" s="336"/>
      <c r="L466" s="336"/>
      <c r="M466" s="523"/>
      <c r="N466" s="523"/>
      <c r="O466" s="523"/>
      <c r="P466" s="523"/>
      <c r="Q466" s="523"/>
      <c r="R466" s="523"/>
      <c r="S466" s="523"/>
      <c r="T466" s="523"/>
      <c r="U466" s="523"/>
      <c r="V466" s="523"/>
      <c r="W466" s="523"/>
      <c r="X466" s="523"/>
      <c r="Y466" s="523"/>
      <c r="Z466" s="523"/>
    </row>
    <row r="467" spans="1:26" ht="12.75">
      <c r="A467" s="523"/>
      <c r="B467" s="523"/>
      <c r="C467" s="336"/>
      <c r="D467" s="336"/>
      <c r="E467" s="337"/>
      <c r="F467" s="336"/>
      <c r="G467" s="523"/>
      <c r="H467" s="335"/>
      <c r="I467" s="336"/>
      <c r="J467" s="336"/>
      <c r="K467" s="336"/>
      <c r="L467" s="336"/>
      <c r="M467" s="523"/>
      <c r="N467" s="523"/>
      <c r="O467" s="523"/>
      <c r="P467" s="523"/>
      <c r="Q467" s="523"/>
      <c r="R467" s="523"/>
      <c r="S467" s="523"/>
      <c r="T467" s="523"/>
      <c r="U467" s="523"/>
      <c r="V467" s="523"/>
      <c r="W467" s="523"/>
      <c r="X467" s="523"/>
      <c r="Y467" s="523"/>
      <c r="Z467" s="523"/>
    </row>
    <row r="468" spans="1:26" ht="12.75">
      <c r="A468" s="523"/>
      <c r="B468" s="523"/>
      <c r="C468" s="336"/>
      <c r="D468" s="336"/>
      <c r="E468" s="337"/>
      <c r="F468" s="336"/>
      <c r="G468" s="523"/>
      <c r="H468" s="335"/>
      <c r="I468" s="336"/>
      <c r="J468" s="336"/>
      <c r="K468" s="336"/>
      <c r="L468" s="336"/>
      <c r="M468" s="523"/>
      <c r="N468" s="523"/>
      <c r="O468" s="523"/>
      <c r="P468" s="523"/>
      <c r="Q468" s="523"/>
      <c r="R468" s="523"/>
      <c r="S468" s="523"/>
      <c r="T468" s="523"/>
      <c r="U468" s="523"/>
      <c r="V468" s="523"/>
      <c r="W468" s="523"/>
      <c r="X468" s="523"/>
      <c r="Y468" s="523"/>
      <c r="Z468" s="523"/>
    </row>
    <row r="469" spans="1:26" ht="12.75">
      <c r="A469" s="523"/>
      <c r="B469" s="523"/>
      <c r="C469" s="336"/>
      <c r="D469" s="336"/>
      <c r="E469" s="337"/>
      <c r="F469" s="336"/>
      <c r="G469" s="523"/>
      <c r="H469" s="335"/>
      <c r="I469" s="336"/>
      <c r="J469" s="336"/>
      <c r="K469" s="336"/>
      <c r="L469" s="336"/>
      <c r="M469" s="523"/>
      <c r="N469" s="523"/>
      <c r="O469" s="523"/>
      <c r="P469" s="523"/>
      <c r="Q469" s="523"/>
      <c r="R469" s="523"/>
      <c r="S469" s="523"/>
      <c r="T469" s="523"/>
      <c r="U469" s="523"/>
      <c r="V469" s="523"/>
      <c r="W469" s="523"/>
      <c r="X469" s="523"/>
      <c r="Y469" s="523"/>
      <c r="Z469" s="523"/>
    </row>
    <row r="470" spans="1:26" ht="12.75">
      <c r="A470" s="523"/>
      <c r="B470" s="523"/>
      <c r="C470" s="336"/>
      <c r="D470" s="336"/>
      <c r="E470" s="337"/>
      <c r="F470" s="336"/>
      <c r="G470" s="523"/>
      <c r="H470" s="335"/>
      <c r="I470" s="336"/>
      <c r="J470" s="336"/>
      <c r="K470" s="336"/>
      <c r="L470" s="336"/>
      <c r="M470" s="523"/>
      <c r="N470" s="523"/>
      <c r="O470" s="523"/>
      <c r="P470" s="523"/>
      <c r="Q470" s="523"/>
      <c r="R470" s="523"/>
      <c r="S470" s="523"/>
      <c r="T470" s="523"/>
      <c r="U470" s="523"/>
      <c r="V470" s="523"/>
      <c r="W470" s="523"/>
      <c r="X470" s="523"/>
      <c r="Y470" s="523"/>
      <c r="Z470" s="523"/>
    </row>
    <row r="471" spans="1:26" ht="12.75">
      <c r="A471" s="523"/>
      <c r="B471" s="523"/>
      <c r="C471" s="336"/>
      <c r="D471" s="336"/>
      <c r="E471" s="337"/>
      <c r="F471" s="336"/>
      <c r="G471" s="523"/>
      <c r="H471" s="335"/>
      <c r="I471" s="336"/>
      <c r="J471" s="336"/>
      <c r="K471" s="336"/>
      <c r="L471" s="336"/>
      <c r="M471" s="523"/>
      <c r="N471" s="523"/>
      <c r="O471" s="523"/>
      <c r="P471" s="523"/>
      <c r="Q471" s="523"/>
      <c r="R471" s="523"/>
      <c r="S471" s="523"/>
      <c r="T471" s="523"/>
      <c r="U471" s="523"/>
      <c r="V471" s="523"/>
      <c r="W471" s="523"/>
      <c r="X471" s="523"/>
      <c r="Y471" s="523"/>
      <c r="Z471" s="523"/>
    </row>
    <row r="472" spans="1:26" ht="12.75">
      <c r="A472" s="523"/>
      <c r="B472" s="523"/>
      <c r="C472" s="336"/>
      <c r="D472" s="336"/>
      <c r="E472" s="337"/>
      <c r="F472" s="336"/>
      <c r="G472" s="523"/>
      <c r="H472" s="335"/>
      <c r="I472" s="336"/>
      <c r="J472" s="336"/>
      <c r="K472" s="336"/>
      <c r="L472" s="336"/>
      <c r="M472" s="523"/>
      <c r="N472" s="523"/>
      <c r="O472" s="523"/>
      <c r="P472" s="523"/>
      <c r="Q472" s="523"/>
      <c r="R472" s="523"/>
      <c r="S472" s="523"/>
      <c r="T472" s="523"/>
      <c r="U472" s="523"/>
      <c r="V472" s="523"/>
      <c r="W472" s="523"/>
      <c r="X472" s="523"/>
      <c r="Y472" s="523"/>
      <c r="Z472" s="523"/>
    </row>
    <row r="473" spans="1:26" ht="12.75">
      <c r="A473" s="523"/>
      <c r="B473" s="523"/>
      <c r="C473" s="336"/>
      <c r="D473" s="336"/>
      <c r="E473" s="337"/>
      <c r="F473" s="336"/>
      <c r="G473" s="523"/>
      <c r="H473" s="335"/>
      <c r="I473" s="336"/>
      <c r="J473" s="336"/>
      <c r="K473" s="336"/>
      <c r="L473" s="336"/>
      <c r="M473" s="523"/>
      <c r="N473" s="523"/>
      <c r="O473" s="523"/>
      <c r="P473" s="523"/>
      <c r="Q473" s="523"/>
      <c r="R473" s="523"/>
      <c r="S473" s="523"/>
      <c r="T473" s="523"/>
      <c r="U473" s="523"/>
      <c r="V473" s="523"/>
      <c r="W473" s="523"/>
      <c r="X473" s="523"/>
      <c r="Y473" s="523"/>
      <c r="Z473" s="523"/>
    </row>
    <row r="474" spans="1:26" ht="12.75">
      <c r="A474" s="523"/>
      <c r="B474" s="523"/>
      <c r="C474" s="336"/>
      <c r="D474" s="336"/>
      <c r="E474" s="337"/>
      <c r="F474" s="336"/>
      <c r="G474" s="523"/>
      <c r="H474" s="335"/>
      <c r="I474" s="336"/>
      <c r="J474" s="336"/>
      <c r="K474" s="336"/>
      <c r="L474" s="336"/>
      <c r="M474" s="523"/>
      <c r="N474" s="523"/>
      <c r="O474" s="523"/>
      <c r="P474" s="523"/>
      <c r="Q474" s="523"/>
      <c r="R474" s="523"/>
      <c r="S474" s="523"/>
      <c r="T474" s="523"/>
      <c r="U474" s="523"/>
      <c r="V474" s="523"/>
      <c r="W474" s="523"/>
      <c r="X474" s="523"/>
      <c r="Y474" s="523"/>
      <c r="Z474" s="523"/>
    </row>
    <row r="475" spans="1:26" ht="12.75">
      <c r="A475" s="523"/>
      <c r="B475" s="523"/>
      <c r="C475" s="336"/>
      <c r="D475" s="336"/>
      <c r="E475" s="337"/>
      <c r="F475" s="336"/>
      <c r="G475" s="523"/>
      <c r="H475" s="335"/>
      <c r="I475" s="336"/>
      <c r="J475" s="336"/>
      <c r="K475" s="336"/>
      <c r="L475" s="336"/>
      <c r="M475" s="523"/>
      <c r="N475" s="523"/>
      <c r="O475" s="523"/>
      <c r="P475" s="523"/>
      <c r="Q475" s="523"/>
      <c r="R475" s="523"/>
      <c r="S475" s="523"/>
      <c r="T475" s="523"/>
      <c r="U475" s="523"/>
      <c r="V475" s="523"/>
      <c r="W475" s="523"/>
      <c r="X475" s="523"/>
      <c r="Y475" s="523"/>
      <c r="Z475" s="523"/>
    </row>
    <row r="476" spans="1:26" ht="12.75">
      <c r="A476" s="523"/>
      <c r="B476" s="523"/>
      <c r="C476" s="336"/>
      <c r="D476" s="336"/>
      <c r="E476" s="337"/>
      <c r="F476" s="336"/>
      <c r="G476" s="523"/>
      <c r="H476" s="335"/>
      <c r="I476" s="336"/>
      <c r="J476" s="336"/>
      <c r="K476" s="336"/>
      <c r="L476" s="336"/>
      <c r="M476" s="523"/>
      <c r="N476" s="523"/>
      <c r="O476" s="523"/>
      <c r="P476" s="523"/>
      <c r="Q476" s="523"/>
      <c r="R476" s="523"/>
      <c r="S476" s="523"/>
      <c r="T476" s="523"/>
      <c r="U476" s="523"/>
      <c r="V476" s="523"/>
      <c r="W476" s="523"/>
      <c r="X476" s="523"/>
      <c r="Y476" s="523"/>
      <c r="Z476" s="523"/>
    </row>
    <row r="477" spans="1:26" ht="12.75">
      <c r="A477" s="523"/>
      <c r="B477" s="523"/>
      <c r="C477" s="336"/>
      <c r="D477" s="336"/>
      <c r="E477" s="337"/>
      <c r="F477" s="336"/>
      <c r="G477" s="523"/>
      <c r="H477" s="335"/>
      <c r="I477" s="336"/>
      <c r="J477" s="336"/>
      <c r="K477" s="336"/>
      <c r="L477" s="336"/>
      <c r="M477" s="523"/>
      <c r="N477" s="523"/>
      <c r="O477" s="523"/>
      <c r="P477" s="523"/>
      <c r="Q477" s="523"/>
      <c r="R477" s="523"/>
      <c r="S477" s="523"/>
      <c r="T477" s="523"/>
      <c r="U477" s="523"/>
      <c r="V477" s="523"/>
      <c r="W477" s="523"/>
      <c r="X477" s="523"/>
      <c r="Y477" s="523"/>
      <c r="Z477" s="523"/>
    </row>
    <row r="478" spans="1:26" ht="12.75">
      <c r="A478" s="523"/>
      <c r="B478" s="523"/>
      <c r="C478" s="336"/>
      <c r="D478" s="336"/>
      <c r="E478" s="337"/>
      <c r="F478" s="336"/>
      <c r="G478" s="523"/>
      <c r="H478" s="335"/>
      <c r="I478" s="336"/>
      <c r="J478" s="336"/>
      <c r="K478" s="336"/>
      <c r="L478" s="336"/>
      <c r="M478" s="523"/>
      <c r="N478" s="523"/>
      <c r="O478" s="523"/>
      <c r="P478" s="523"/>
      <c r="Q478" s="523"/>
      <c r="R478" s="523"/>
      <c r="S478" s="523"/>
      <c r="T478" s="523"/>
      <c r="U478" s="523"/>
      <c r="V478" s="523"/>
      <c r="W478" s="523"/>
      <c r="X478" s="523"/>
      <c r="Y478" s="523"/>
      <c r="Z478" s="523"/>
    </row>
    <row r="479" spans="1:26" ht="12.75">
      <c r="A479" s="523"/>
      <c r="B479" s="523"/>
      <c r="C479" s="336"/>
      <c r="D479" s="336"/>
      <c r="E479" s="337"/>
      <c r="F479" s="336"/>
      <c r="G479" s="523"/>
      <c r="H479" s="335"/>
      <c r="I479" s="336"/>
      <c r="J479" s="336"/>
      <c r="K479" s="336"/>
      <c r="L479" s="336"/>
      <c r="M479" s="523"/>
      <c r="N479" s="523"/>
      <c r="O479" s="523"/>
      <c r="P479" s="523"/>
      <c r="Q479" s="523"/>
      <c r="R479" s="523"/>
      <c r="S479" s="523"/>
      <c r="T479" s="523"/>
      <c r="U479" s="523"/>
      <c r="V479" s="523"/>
      <c r="W479" s="523"/>
      <c r="X479" s="523"/>
      <c r="Y479" s="523"/>
      <c r="Z479" s="523"/>
    </row>
    <row r="480" spans="1:26" ht="12.75">
      <c r="A480" s="523"/>
      <c r="B480" s="523"/>
      <c r="C480" s="336"/>
      <c r="D480" s="336"/>
      <c r="E480" s="337"/>
      <c r="F480" s="336"/>
      <c r="G480" s="523"/>
      <c r="H480" s="335"/>
      <c r="I480" s="336"/>
      <c r="J480" s="336"/>
      <c r="K480" s="336"/>
      <c r="L480" s="336"/>
      <c r="M480" s="523"/>
      <c r="N480" s="523"/>
      <c r="O480" s="523"/>
      <c r="P480" s="523"/>
      <c r="Q480" s="523"/>
      <c r="R480" s="523"/>
      <c r="S480" s="523"/>
      <c r="T480" s="523"/>
      <c r="U480" s="523"/>
      <c r="V480" s="523"/>
      <c r="W480" s="523"/>
      <c r="X480" s="523"/>
      <c r="Y480" s="523"/>
      <c r="Z480" s="523"/>
    </row>
    <row r="481" spans="1:26" ht="12.75">
      <c r="A481" s="523"/>
      <c r="B481" s="523"/>
      <c r="C481" s="336"/>
      <c r="D481" s="336"/>
      <c r="E481" s="337"/>
      <c r="F481" s="336"/>
      <c r="G481" s="523"/>
      <c r="H481" s="335"/>
      <c r="I481" s="336"/>
      <c r="J481" s="336"/>
      <c r="K481" s="336"/>
      <c r="L481" s="336"/>
      <c r="M481" s="523"/>
      <c r="N481" s="523"/>
      <c r="O481" s="523"/>
      <c r="P481" s="523"/>
      <c r="Q481" s="523"/>
      <c r="R481" s="523"/>
      <c r="S481" s="523"/>
      <c r="T481" s="523"/>
      <c r="U481" s="523"/>
      <c r="V481" s="523"/>
      <c r="W481" s="523"/>
      <c r="X481" s="523"/>
      <c r="Y481" s="523"/>
      <c r="Z481" s="523"/>
    </row>
    <row r="482" spans="1:26" ht="12.75">
      <c r="A482" s="523"/>
      <c r="B482" s="523"/>
      <c r="C482" s="336"/>
      <c r="D482" s="336"/>
      <c r="E482" s="337"/>
      <c r="F482" s="336"/>
      <c r="G482" s="523"/>
      <c r="H482" s="335"/>
      <c r="I482" s="336"/>
      <c r="J482" s="336"/>
      <c r="K482" s="336"/>
      <c r="L482" s="336"/>
      <c r="M482" s="523"/>
      <c r="N482" s="523"/>
      <c r="O482" s="523"/>
      <c r="P482" s="523"/>
      <c r="Q482" s="523"/>
      <c r="R482" s="523"/>
      <c r="S482" s="523"/>
      <c r="T482" s="523"/>
      <c r="U482" s="523"/>
      <c r="V482" s="523"/>
      <c r="W482" s="523"/>
      <c r="X482" s="523"/>
      <c r="Y482" s="523"/>
      <c r="Z482" s="523"/>
    </row>
    <row r="483" spans="1:26" ht="12.75">
      <c r="A483" s="523"/>
      <c r="B483" s="523"/>
      <c r="C483" s="336"/>
      <c r="D483" s="336"/>
      <c r="E483" s="337"/>
      <c r="F483" s="336"/>
      <c r="G483" s="523"/>
      <c r="H483" s="335"/>
      <c r="I483" s="336"/>
      <c r="J483" s="336"/>
      <c r="K483" s="336"/>
      <c r="L483" s="336"/>
      <c r="M483" s="523"/>
      <c r="N483" s="523"/>
      <c r="O483" s="523"/>
      <c r="P483" s="523"/>
      <c r="Q483" s="523"/>
      <c r="R483" s="523"/>
      <c r="S483" s="523"/>
      <c r="T483" s="523"/>
      <c r="U483" s="523"/>
      <c r="V483" s="523"/>
      <c r="W483" s="523"/>
      <c r="X483" s="523"/>
      <c r="Y483" s="523"/>
      <c r="Z483" s="523"/>
    </row>
    <row r="484" spans="1:26" ht="12.75">
      <c r="A484" s="523"/>
      <c r="B484" s="523"/>
      <c r="C484" s="336"/>
      <c r="D484" s="336"/>
      <c r="E484" s="337"/>
      <c r="F484" s="336"/>
      <c r="G484" s="523"/>
      <c r="H484" s="335"/>
      <c r="I484" s="336"/>
      <c r="J484" s="336"/>
      <c r="K484" s="336"/>
      <c r="L484" s="336"/>
      <c r="M484" s="523"/>
      <c r="N484" s="523"/>
      <c r="O484" s="523"/>
      <c r="P484" s="523"/>
      <c r="Q484" s="523"/>
      <c r="R484" s="523"/>
      <c r="S484" s="523"/>
      <c r="T484" s="523"/>
      <c r="U484" s="523"/>
      <c r="V484" s="523"/>
      <c r="W484" s="523"/>
      <c r="X484" s="523"/>
      <c r="Y484" s="523"/>
      <c r="Z484" s="523"/>
    </row>
    <row r="485" spans="1:26" ht="12.75">
      <c r="A485" s="523"/>
      <c r="B485" s="523"/>
      <c r="C485" s="336"/>
      <c r="D485" s="336"/>
      <c r="E485" s="337"/>
      <c r="F485" s="336"/>
      <c r="G485" s="523"/>
      <c r="H485" s="335"/>
      <c r="I485" s="336"/>
      <c r="J485" s="336"/>
      <c r="K485" s="336"/>
      <c r="L485" s="336"/>
      <c r="M485" s="523"/>
      <c r="N485" s="523"/>
      <c r="O485" s="523"/>
      <c r="P485" s="523"/>
      <c r="Q485" s="523"/>
      <c r="R485" s="523"/>
      <c r="S485" s="523"/>
      <c r="T485" s="523"/>
      <c r="U485" s="523"/>
      <c r="V485" s="523"/>
      <c r="W485" s="523"/>
      <c r="X485" s="523"/>
      <c r="Y485" s="523"/>
      <c r="Z485" s="523"/>
    </row>
    <row r="486" spans="1:26" ht="12.75">
      <c r="A486" s="523"/>
      <c r="B486" s="523"/>
      <c r="C486" s="336"/>
      <c r="D486" s="336"/>
      <c r="E486" s="337"/>
      <c r="F486" s="336"/>
      <c r="G486" s="523"/>
      <c r="H486" s="335"/>
      <c r="I486" s="336"/>
      <c r="J486" s="336"/>
      <c r="K486" s="336"/>
      <c r="L486" s="336"/>
      <c r="M486" s="523"/>
      <c r="N486" s="523"/>
      <c r="O486" s="523"/>
      <c r="P486" s="523"/>
      <c r="Q486" s="523"/>
      <c r="R486" s="523"/>
      <c r="S486" s="523"/>
      <c r="T486" s="523"/>
      <c r="U486" s="523"/>
      <c r="V486" s="523"/>
      <c r="W486" s="523"/>
      <c r="X486" s="523"/>
      <c r="Y486" s="523"/>
      <c r="Z486" s="523"/>
    </row>
    <row r="487" spans="1:26" ht="12.75">
      <c r="A487" s="523"/>
      <c r="B487" s="523"/>
      <c r="C487" s="336"/>
      <c r="D487" s="336"/>
      <c r="E487" s="337"/>
      <c r="F487" s="336"/>
      <c r="G487" s="523"/>
      <c r="H487" s="335"/>
      <c r="I487" s="336"/>
      <c r="J487" s="336"/>
      <c r="K487" s="336"/>
      <c r="L487" s="336"/>
      <c r="M487" s="523"/>
      <c r="N487" s="523"/>
      <c r="O487" s="523"/>
      <c r="P487" s="523"/>
      <c r="Q487" s="523"/>
      <c r="R487" s="523"/>
      <c r="S487" s="523"/>
      <c r="T487" s="523"/>
      <c r="U487" s="523"/>
      <c r="V487" s="523"/>
      <c r="W487" s="523"/>
      <c r="X487" s="523"/>
      <c r="Y487" s="523"/>
      <c r="Z487" s="523"/>
    </row>
    <row r="488" spans="1:26" ht="12.75">
      <c r="A488" s="523"/>
      <c r="B488" s="523"/>
      <c r="C488" s="336"/>
      <c r="D488" s="336"/>
      <c r="E488" s="337"/>
      <c r="F488" s="336"/>
      <c r="G488" s="523"/>
      <c r="H488" s="335"/>
      <c r="I488" s="336"/>
      <c r="J488" s="336"/>
      <c r="K488" s="336"/>
      <c r="L488" s="336"/>
      <c r="M488" s="523"/>
      <c r="N488" s="523"/>
      <c r="O488" s="523"/>
      <c r="P488" s="523"/>
      <c r="Q488" s="523"/>
      <c r="R488" s="523"/>
      <c r="S488" s="523"/>
      <c r="T488" s="523"/>
      <c r="U488" s="523"/>
      <c r="V488" s="523"/>
      <c r="W488" s="523"/>
      <c r="X488" s="523"/>
      <c r="Y488" s="523"/>
      <c r="Z488" s="523"/>
    </row>
    <row r="489" spans="1:26" ht="12.75">
      <c r="A489" s="523"/>
      <c r="B489" s="523"/>
      <c r="C489" s="336"/>
      <c r="D489" s="336"/>
      <c r="E489" s="337"/>
      <c r="F489" s="336"/>
      <c r="G489" s="523"/>
      <c r="H489" s="335"/>
      <c r="I489" s="336"/>
      <c r="J489" s="336"/>
      <c r="K489" s="336"/>
      <c r="L489" s="336"/>
      <c r="M489" s="523"/>
      <c r="N489" s="523"/>
      <c r="O489" s="523"/>
      <c r="P489" s="523"/>
      <c r="Q489" s="523"/>
      <c r="R489" s="523"/>
      <c r="S489" s="523"/>
      <c r="T489" s="523"/>
      <c r="U489" s="523"/>
      <c r="V489" s="523"/>
      <c r="W489" s="523"/>
      <c r="X489" s="523"/>
      <c r="Y489" s="523"/>
      <c r="Z489" s="523"/>
    </row>
    <row r="490" spans="1:26" ht="12.75">
      <c r="A490" s="523"/>
      <c r="B490" s="523"/>
      <c r="C490" s="336"/>
      <c r="D490" s="336"/>
      <c r="E490" s="337"/>
      <c r="F490" s="336"/>
      <c r="G490" s="523"/>
      <c r="H490" s="335"/>
      <c r="I490" s="336"/>
      <c r="J490" s="336"/>
      <c r="K490" s="336"/>
      <c r="L490" s="336"/>
      <c r="M490" s="523"/>
      <c r="N490" s="523"/>
      <c r="O490" s="523"/>
      <c r="P490" s="523"/>
      <c r="Q490" s="523"/>
      <c r="R490" s="523"/>
      <c r="S490" s="523"/>
      <c r="T490" s="523"/>
      <c r="U490" s="523"/>
      <c r="V490" s="523"/>
      <c r="W490" s="523"/>
      <c r="X490" s="523"/>
      <c r="Y490" s="523"/>
      <c r="Z490" s="523"/>
    </row>
    <row r="491" spans="1:26" ht="12.75">
      <c r="A491" s="523"/>
      <c r="B491" s="523"/>
      <c r="C491" s="336"/>
      <c r="D491" s="336"/>
      <c r="E491" s="337"/>
      <c r="F491" s="336"/>
      <c r="G491" s="523"/>
      <c r="H491" s="335"/>
      <c r="I491" s="336"/>
      <c r="J491" s="336"/>
      <c r="K491" s="336"/>
      <c r="L491" s="336"/>
      <c r="M491" s="523"/>
      <c r="N491" s="523"/>
      <c r="O491" s="523"/>
      <c r="P491" s="523"/>
      <c r="Q491" s="523"/>
      <c r="R491" s="523"/>
      <c r="S491" s="523"/>
      <c r="T491" s="523"/>
      <c r="U491" s="523"/>
      <c r="V491" s="523"/>
      <c r="W491" s="523"/>
      <c r="X491" s="523"/>
      <c r="Y491" s="523"/>
      <c r="Z491" s="523"/>
    </row>
    <row r="492" spans="1:26" ht="12.75">
      <c r="A492" s="523"/>
      <c r="B492" s="523"/>
      <c r="C492" s="336"/>
      <c r="D492" s="336"/>
      <c r="E492" s="337"/>
      <c r="F492" s="336"/>
      <c r="G492" s="523"/>
      <c r="H492" s="335"/>
      <c r="I492" s="336"/>
      <c r="J492" s="336"/>
      <c r="K492" s="336"/>
      <c r="L492" s="336"/>
      <c r="M492" s="523"/>
      <c r="N492" s="523"/>
      <c r="O492" s="523"/>
      <c r="P492" s="523"/>
      <c r="Q492" s="523"/>
      <c r="R492" s="523"/>
      <c r="S492" s="523"/>
      <c r="T492" s="523"/>
      <c r="U492" s="523"/>
      <c r="V492" s="523"/>
      <c r="W492" s="523"/>
      <c r="X492" s="523"/>
      <c r="Y492" s="523"/>
      <c r="Z492" s="523"/>
    </row>
    <row r="493" spans="1:26" ht="12.75">
      <c r="A493" s="523"/>
      <c r="B493" s="523"/>
      <c r="C493" s="336"/>
      <c r="D493" s="336"/>
      <c r="E493" s="337"/>
      <c r="F493" s="336"/>
      <c r="G493" s="523"/>
      <c r="H493" s="335"/>
      <c r="I493" s="336"/>
      <c r="J493" s="336"/>
      <c r="K493" s="336"/>
      <c r="L493" s="336"/>
      <c r="M493" s="523"/>
      <c r="N493" s="523"/>
      <c r="O493" s="523"/>
      <c r="P493" s="523"/>
      <c r="Q493" s="523"/>
      <c r="R493" s="523"/>
      <c r="S493" s="523"/>
      <c r="T493" s="523"/>
      <c r="U493" s="523"/>
      <c r="V493" s="523"/>
      <c r="W493" s="523"/>
      <c r="X493" s="523"/>
      <c r="Y493" s="523"/>
      <c r="Z493" s="523"/>
    </row>
    <row r="494" spans="1:26" ht="12.75">
      <c r="A494" s="523"/>
      <c r="B494" s="523"/>
      <c r="C494" s="336"/>
      <c r="D494" s="336"/>
      <c r="E494" s="337"/>
      <c r="F494" s="336"/>
      <c r="G494" s="523"/>
      <c r="H494" s="335"/>
      <c r="I494" s="336"/>
      <c r="J494" s="336"/>
      <c r="K494" s="336"/>
      <c r="L494" s="336"/>
      <c r="M494" s="523"/>
      <c r="N494" s="523"/>
      <c r="O494" s="523"/>
      <c r="P494" s="523"/>
      <c r="Q494" s="523"/>
      <c r="R494" s="523"/>
      <c r="S494" s="523"/>
      <c r="T494" s="523"/>
      <c r="U494" s="523"/>
      <c r="V494" s="523"/>
      <c r="W494" s="523"/>
      <c r="X494" s="523"/>
      <c r="Y494" s="523"/>
      <c r="Z494" s="523"/>
    </row>
    <row r="495" spans="1:26" ht="12.75">
      <c r="A495" s="523"/>
      <c r="B495" s="523"/>
      <c r="C495" s="336"/>
      <c r="D495" s="336"/>
      <c r="E495" s="337"/>
      <c r="F495" s="336"/>
      <c r="G495" s="523"/>
      <c r="H495" s="335"/>
      <c r="I495" s="336"/>
      <c r="J495" s="336"/>
      <c r="K495" s="336"/>
      <c r="L495" s="336"/>
      <c r="M495" s="523"/>
      <c r="N495" s="523"/>
      <c r="O495" s="523"/>
      <c r="P495" s="523"/>
      <c r="Q495" s="523"/>
      <c r="R495" s="523"/>
      <c r="S495" s="523"/>
      <c r="T495" s="523"/>
      <c r="U495" s="523"/>
      <c r="V495" s="523"/>
      <c r="W495" s="523"/>
      <c r="X495" s="523"/>
      <c r="Y495" s="523"/>
      <c r="Z495" s="523"/>
    </row>
    <row r="496" spans="1:26" ht="12.75">
      <c r="A496" s="523"/>
      <c r="B496" s="523"/>
      <c r="C496" s="336"/>
      <c r="D496" s="336"/>
      <c r="E496" s="337"/>
      <c r="F496" s="336"/>
      <c r="G496" s="523"/>
      <c r="H496" s="335"/>
      <c r="I496" s="336"/>
      <c r="J496" s="336"/>
      <c r="K496" s="336"/>
      <c r="L496" s="336"/>
      <c r="M496" s="523"/>
      <c r="N496" s="523"/>
      <c r="O496" s="523"/>
      <c r="P496" s="523"/>
      <c r="Q496" s="523"/>
      <c r="R496" s="523"/>
      <c r="S496" s="523"/>
      <c r="T496" s="523"/>
      <c r="U496" s="523"/>
      <c r="V496" s="523"/>
      <c r="W496" s="523"/>
      <c r="X496" s="523"/>
      <c r="Y496" s="523"/>
      <c r="Z496" s="523"/>
    </row>
    <row r="497" spans="1:26" ht="12.75">
      <c r="A497" s="523"/>
      <c r="B497" s="523"/>
      <c r="C497" s="336"/>
      <c r="D497" s="336"/>
      <c r="E497" s="337"/>
      <c r="F497" s="336"/>
      <c r="G497" s="523"/>
      <c r="H497" s="335"/>
      <c r="I497" s="336"/>
      <c r="J497" s="336"/>
      <c r="K497" s="336"/>
      <c r="L497" s="336"/>
      <c r="M497" s="523"/>
      <c r="N497" s="523"/>
      <c r="O497" s="523"/>
      <c r="P497" s="523"/>
      <c r="Q497" s="523"/>
      <c r="R497" s="523"/>
      <c r="S497" s="523"/>
      <c r="T497" s="523"/>
      <c r="U497" s="523"/>
      <c r="V497" s="523"/>
      <c r="W497" s="523"/>
      <c r="X497" s="523"/>
      <c r="Y497" s="523"/>
      <c r="Z497" s="523"/>
    </row>
    <row r="498" spans="1:26" ht="12.75">
      <c r="A498" s="523"/>
      <c r="B498" s="523"/>
      <c r="C498" s="336"/>
      <c r="D498" s="336"/>
      <c r="E498" s="337"/>
      <c r="F498" s="336"/>
      <c r="G498" s="523"/>
      <c r="H498" s="335"/>
      <c r="I498" s="336"/>
      <c r="J498" s="336"/>
      <c r="K498" s="336"/>
      <c r="L498" s="336"/>
      <c r="M498" s="523"/>
      <c r="N498" s="523"/>
      <c r="O498" s="523"/>
      <c r="P498" s="523"/>
      <c r="Q498" s="523"/>
      <c r="R498" s="523"/>
      <c r="S498" s="523"/>
      <c r="T498" s="523"/>
      <c r="U498" s="523"/>
      <c r="V498" s="523"/>
      <c r="W498" s="523"/>
      <c r="X498" s="523"/>
      <c r="Y498" s="523"/>
      <c r="Z498" s="523"/>
    </row>
    <row r="499" spans="1:26" ht="12.75">
      <c r="A499" s="523"/>
      <c r="B499" s="523"/>
      <c r="C499" s="336"/>
      <c r="D499" s="336"/>
      <c r="E499" s="337"/>
      <c r="F499" s="336"/>
      <c r="G499" s="523"/>
      <c r="H499" s="335"/>
      <c r="I499" s="336"/>
      <c r="J499" s="336"/>
      <c r="K499" s="336"/>
      <c r="L499" s="336"/>
      <c r="M499" s="523"/>
      <c r="N499" s="523"/>
      <c r="O499" s="523"/>
      <c r="P499" s="523"/>
      <c r="Q499" s="523"/>
      <c r="R499" s="523"/>
      <c r="S499" s="523"/>
      <c r="T499" s="523"/>
      <c r="U499" s="523"/>
      <c r="V499" s="523"/>
      <c r="W499" s="523"/>
      <c r="X499" s="523"/>
      <c r="Y499" s="523"/>
      <c r="Z499" s="523"/>
    </row>
    <row r="500" spans="1:26" ht="12.75">
      <c r="A500" s="523"/>
      <c r="B500" s="523"/>
      <c r="C500" s="336"/>
      <c r="D500" s="336"/>
      <c r="E500" s="337"/>
      <c r="F500" s="336"/>
      <c r="G500" s="523"/>
      <c r="H500" s="335"/>
      <c r="I500" s="336"/>
      <c r="J500" s="336"/>
      <c r="K500" s="336"/>
      <c r="L500" s="336"/>
      <c r="M500" s="523"/>
      <c r="N500" s="523"/>
      <c r="O500" s="523"/>
      <c r="P500" s="523"/>
      <c r="Q500" s="523"/>
      <c r="R500" s="523"/>
      <c r="S500" s="523"/>
      <c r="T500" s="523"/>
      <c r="U500" s="523"/>
      <c r="V500" s="523"/>
      <c r="W500" s="523"/>
      <c r="X500" s="523"/>
      <c r="Y500" s="523"/>
      <c r="Z500" s="523"/>
    </row>
    <row r="501" spans="1:26" ht="12.75">
      <c r="A501" s="523"/>
      <c r="B501" s="523"/>
      <c r="C501" s="336"/>
      <c r="D501" s="336"/>
      <c r="E501" s="337"/>
      <c r="F501" s="336"/>
      <c r="G501" s="523"/>
      <c r="H501" s="335"/>
      <c r="I501" s="336"/>
      <c r="J501" s="336"/>
      <c r="K501" s="336"/>
      <c r="L501" s="336"/>
      <c r="M501" s="523"/>
      <c r="N501" s="523"/>
      <c r="O501" s="523"/>
      <c r="P501" s="523"/>
      <c r="Q501" s="523"/>
      <c r="R501" s="523"/>
      <c r="S501" s="523"/>
      <c r="T501" s="523"/>
      <c r="U501" s="523"/>
      <c r="V501" s="523"/>
      <c r="W501" s="523"/>
      <c r="X501" s="523"/>
      <c r="Y501" s="523"/>
      <c r="Z501" s="523"/>
    </row>
    <row r="502" spans="1:26" ht="12.75">
      <c r="A502" s="523"/>
      <c r="B502" s="523"/>
      <c r="C502" s="336"/>
      <c r="D502" s="336"/>
      <c r="E502" s="337"/>
      <c r="F502" s="336"/>
      <c r="G502" s="523"/>
      <c r="H502" s="335"/>
      <c r="I502" s="336"/>
      <c r="J502" s="336"/>
      <c r="K502" s="336"/>
      <c r="L502" s="336"/>
      <c r="M502" s="523"/>
      <c r="N502" s="523"/>
      <c r="O502" s="523"/>
      <c r="P502" s="523"/>
      <c r="Q502" s="523"/>
      <c r="R502" s="523"/>
      <c r="S502" s="523"/>
      <c r="T502" s="523"/>
      <c r="U502" s="523"/>
      <c r="V502" s="523"/>
      <c r="W502" s="523"/>
      <c r="X502" s="523"/>
      <c r="Y502" s="523"/>
      <c r="Z502" s="523"/>
    </row>
    <row r="503" spans="1:26" ht="12.75">
      <c r="A503" s="523"/>
      <c r="B503" s="523"/>
      <c r="C503" s="336"/>
      <c r="D503" s="336"/>
      <c r="E503" s="337"/>
      <c r="F503" s="336"/>
      <c r="G503" s="523"/>
      <c r="H503" s="335"/>
      <c r="I503" s="336"/>
      <c r="J503" s="336"/>
      <c r="K503" s="336"/>
      <c r="L503" s="336"/>
      <c r="M503" s="523"/>
      <c r="N503" s="523"/>
      <c r="O503" s="523"/>
      <c r="P503" s="523"/>
      <c r="Q503" s="523"/>
      <c r="R503" s="523"/>
      <c r="S503" s="523"/>
      <c r="T503" s="523"/>
      <c r="U503" s="523"/>
      <c r="V503" s="523"/>
      <c r="W503" s="523"/>
      <c r="X503" s="523"/>
      <c r="Y503" s="523"/>
      <c r="Z503" s="523"/>
    </row>
    <row r="504" spans="1:26" ht="12.75">
      <c r="A504" s="523"/>
      <c r="B504" s="523"/>
      <c r="C504" s="336"/>
      <c r="D504" s="336"/>
      <c r="E504" s="337"/>
      <c r="F504" s="336"/>
      <c r="G504" s="523"/>
      <c r="H504" s="335"/>
      <c r="I504" s="336"/>
      <c r="J504" s="336"/>
      <c r="K504" s="336"/>
      <c r="L504" s="336"/>
      <c r="M504" s="523"/>
      <c r="N504" s="523"/>
      <c r="O504" s="523"/>
      <c r="P504" s="523"/>
      <c r="Q504" s="523"/>
      <c r="R504" s="523"/>
      <c r="S504" s="523"/>
      <c r="T504" s="523"/>
      <c r="U504" s="523"/>
      <c r="V504" s="523"/>
      <c r="W504" s="523"/>
      <c r="X504" s="523"/>
      <c r="Y504" s="523"/>
      <c r="Z504" s="523"/>
    </row>
    <row r="505" spans="1:26" ht="12.75">
      <c r="A505" s="523"/>
      <c r="B505" s="523"/>
      <c r="C505" s="336"/>
      <c r="D505" s="336"/>
      <c r="E505" s="337"/>
      <c r="F505" s="336"/>
      <c r="G505" s="523"/>
      <c r="H505" s="335"/>
      <c r="I505" s="336"/>
      <c r="J505" s="336"/>
      <c r="K505" s="336"/>
      <c r="L505" s="336"/>
      <c r="M505" s="523"/>
      <c r="N505" s="523"/>
      <c r="O505" s="523"/>
      <c r="P505" s="523"/>
      <c r="Q505" s="523"/>
      <c r="R505" s="523"/>
      <c r="S505" s="523"/>
      <c r="T505" s="523"/>
      <c r="U505" s="523"/>
      <c r="V505" s="523"/>
      <c r="W505" s="523"/>
      <c r="X505" s="523"/>
      <c r="Y505" s="523"/>
      <c r="Z505" s="523"/>
    </row>
    <row r="506" spans="1:26" ht="12.75">
      <c r="A506" s="523"/>
      <c r="B506" s="523"/>
      <c r="C506" s="336"/>
      <c r="D506" s="336"/>
      <c r="E506" s="337"/>
      <c r="F506" s="336"/>
      <c r="G506" s="523"/>
      <c r="H506" s="335"/>
      <c r="I506" s="336"/>
      <c r="J506" s="336"/>
      <c r="K506" s="336"/>
      <c r="L506" s="336"/>
      <c r="M506" s="523"/>
      <c r="N506" s="523"/>
      <c r="O506" s="523"/>
      <c r="P506" s="523"/>
      <c r="Q506" s="523"/>
      <c r="R506" s="523"/>
      <c r="S506" s="523"/>
      <c r="T506" s="523"/>
      <c r="U506" s="523"/>
      <c r="V506" s="523"/>
      <c r="W506" s="523"/>
      <c r="X506" s="523"/>
      <c r="Y506" s="523"/>
      <c r="Z506" s="523"/>
    </row>
    <row r="507" spans="1:26" ht="12.75">
      <c r="A507" s="523"/>
      <c r="B507" s="523"/>
      <c r="C507" s="336"/>
      <c r="D507" s="336"/>
      <c r="E507" s="337"/>
      <c r="F507" s="336"/>
      <c r="G507" s="523"/>
      <c r="H507" s="335"/>
      <c r="I507" s="336"/>
      <c r="J507" s="336"/>
      <c r="K507" s="336"/>
      <c r="L507" s="336"/>
      <c r="M507" s="523"/>
      <c r="N507" s="523"/>
      <c r="O507" s="523"/>
      <c r="P507" s="523"/>
      <c r="Q507" s="523"/>
      <c r="R507" s="523"/>
      <c r="S507" s="523"/>
      <c r="T507" s="523"/>
      <c r="U507" s="523"/>
      <c r="V507" s="523"/>
      <c r="W507" s="523"/>
      <c r="X507" s="523"/>
      <c r="Y507" s="523"/>
      <c r="Z507" s="523"/>
    </row>
    <row r="508" spans="1:26" ht="12.75">
      <c r="A508" s="523"/>
      <c r="B508" s="523"/>
      <c r="C508" s="336"/>
      <c r="D508" s="336"/>
      <c r="E508" s="337"/>
      <c r="F508" s="336"/>
      <c r="G508" s="523"/>
      <c r="H508" s="335"/>
      <c r="I508" s="336"/>
      <c r="J508" s="336"/>
      <c r="K508" s="336"/>
      <c r="L508" s="336"/>
      <c r="M508" s="523"/>
      <c r="N508" s="523"/>
      <c r="O508" s="523"/>
      <c r="P508" s="523"/>
      <c r="Q508" s="523"/>
      <c r="R508" s="523"/>
      <c r="S508" s="523"/>
      <c r="T508" s="523"/>
      <c r="U508" s="523"/>
      <c r="V508" s="523"/>
      <c r="W508" s="523"/>
      <c r="X508" s="523"/>
      <c r="Y508" s="523"/>
      <c r="Z508" s="523"/>
    </row>
    <row r="509" spans="1:26" ht="12.75">
      <c r="A509" s="523"/>
      <c r="B509" s="523"/>
      <c r="C509" s="336"/>
      <c r="D509" s="336"/>
      <c r="E509" s="337"/>
      <c r="F509" s="336"/>
      <c r="G509" s="523"/>
      <c r="H509" s="335"/>
      <c r="I509" s="336"/>
      <c r="J509" s="336"/>
      <c r="K509" s="336"/>
      <c r="L509" s="336"/>
      <c r="M509" s="523"/>
      <c r="N509" s="523"/>
      <c r="O509" s="523"/>
      <c r="P509" s="523"/>
      <c r="Q509" s="523"/>
      <c r="R509" s="523"/>
      <c r="S509" s="523"/>
      <c r="T509" s="523"/>
      <c r="U509" s="523"/>
      <c r="V509" s="523"/>
      <c r="W509" s="523"/>
      <c r="X509" s="523"/>
      <c r="Y509" s="523"/>
      <c r="Z509" s="523"/>
    </row>
    <row r="510" spans="1:26" ht="12.75">
      <c r="A510" s="523"/>
      <c r="B510" s="523"/>
      <c r="C510" s="336"/>
      <c r="D510" s="336"/>
      <c r="E510" s="337"/>
      <c r="F510" s="336"/>
      <c r="G510" s="523"/>
      <c r="H510" s="335"/>
      <c r="I510" s="336"/>
      <c r="J510" s="336"/>
      <c r="K510" s="336"/>
      <c r="L510" s="336"/>
      <c r="M510" s="523"/>
      <c r="N510" s="523"/>
      <c r="O510" s="523"/>
      <c r="P510" s="523"/>
      <c r="Q510" s="523"/>
      <c r="R510" s="523"/>
      <c r="S510" s="523"/>
      <c r="T510" s="523"/>
      <c r="U510" s="523"/>
      <c r="V510" s="523"/>
      <c r="W510" s="523"/>
      <c r="X510" s="523"/>
      <c r="Y510" s="523"/>
      <c r="Z510" s="523"/>
    </row>
    <row r="511" spans="1:26" ht="12.75">
      <c r="A511" s="523"/>
      <c r="B511" s="523"/>
      <c r="C511" s="336"/>
      <c r="D511" s="336"/>
      <c r="E511" s="337"/>
      <c r="F511" s="336"/>
      <c r="G511" s="523"/>
      <c r="H511" s="335"/>
      <c r="I511" s="336"/>
      <c r="J511" s="336"/>
      <c r="K511" s="336"/>
      <c r="L511" s="336"/>
      <c r="M511" s="523"/>
      <c r="N511" s="523"/>
      <c r="O511" s="523"/>
      <c r="P511" s="523"/>
      <c r="Q511" s="523"/>
      <c r="R511" s="523"/>
      <c r="S511" s="523"/>
      <c r="T511" s="523"/>
      <c r="U511" s="523"/>
      <c r="V511" s="523"/>
      <c r="W511" s="523"/>
      <c r="X511" s="523"/>
      <c r="Y511" s="523"/>
      <c r="Z511" s="523"/>
    </row>
    <row r="512" spans="1:26" ht="12.75">
      <c r="A512" s="523"/>
      <c r="B512" s="523"/>
      <c r="C512" s="336"/>
      <c r="D512" s="336"/>
      <c r="E512" s="337"/>
      <c r="F512" s="336"/>
      <c r="G512" s="523"/>
      <c r="H512" s="335"/>
      <c r="I512" s="336"/>
      <c r="J512" s="336"/>
      <c r="K512" s="336"/>
      <c r="L512" s="336"/>
      <c r="M512" s="523"/>
      <c r="N512" s="523"/>
      <c r="O512" s="523"/>
      <c r="P512" s="523"/>
      <c r="Q512" s="523"/>
      <c r="R512" s="523"/>
      <c r="S512" s="523"/>
      <c r="T512" s="523"/>
      <c r="U512" s="523"/>
      <c r="V512" s="523"/>
      <c r="W512" s="523"/>
      <c r="X512" s="523"/>
      <c r="Y512" s="523"/>
      <c r="Z512" s="523"/>
    </row>
    <row r="513" spans="1:26" ht="12.75">
      <c r="A513" s="523"/>
      <c r="B513" s="523"/>
      <c r="C513" s="336"/>
      <c r="D513" s="336"/>
      <c r="E513" s="337"/>
      <c r="F513" s="336"/>
      <c r="G513" s="523"/>
      <c r="H513" s="335"/>
      <c r="I513" s="336"/>
      <c r="J513" s="336"/>
      <c r="K513" s="336"/>
      <c r="L513" s="336"/>
      <c r="M513" s="523"/>
      <c r="N513" s="523"/>
      <c r="O513" s="523"/>
      <c r="P513" s="523"/>
      <c r="Q513" s="523"/>
      <c r="R513" s="523"/>
      <c r="S513" s="523"/>
      <c r="T513" s="523"/>
      <c r="U513" s="523"/>
      <c r="V513" s="523"/>
      <c r="W513" s="523"/>
      <c r="X513" s="523"/>
      <c r="Y513" s="523"/>
      <c r="Z513" s="523"/>
    </row>
    <row r="514" spans="1:26" ht="12.75">
      <c r="A514" s="523"/>
      <c r="B514" s="523"/>
      <c r="C514" s="336"/>
      <c r="D514" s="336"/>
      <c r="E514" s="337"/>
      <c r="F514" s="336"/>
      <c r="G514" s="523"/>
      <c r="H514" s="335"/>
      <c r="I514" s="336"/>
      <c r="J514" s="336"/>
      <c r="K514" s="336"/>
      <c r="L514" s="336"/>
      <c r="M514" s="523"/>
      <c r="N514" s="523"/>
      <c r="O514" s="523"/>
      <c r="P514" s="523"/>
      <c r="Q514" s="523"/>
      <c r="R514" s="523"/>
      <c r="S514" s="523"/>
      <c r="T514" s="523"/>
      <c r="U514" s="523"/>
      <c r="V514" s="523"/>
      <c r="W514" s="523"/>
      <c r="X514" s="523"/>
      <c r="Y514" s="523"/>
      <c r="Z514" s="523"/>
    </row>
    <row r="515" spans="1:26" ht="12.75">
      <c r="A515" s="523"/>
      <c r="B515" s="523"/>
      <c r="C515" s="336"/>
      <c r="D515" s="336"/>
      <c r="E515" s="337"/>
      <c r="F515" s="336"/>
      <c r="G515" s="523"/>
      <c r="H515" s="335"/>
      <c r="I515" s="336"/>
      <c r="J515" s="336"/>
      <c r="K515" s="336"/>
      <c r="L515" s="336"/>
      <c r="M515" s="523"/>
      <c r="N515" s="523"/>
      <c r="O515" s="523"/>
      <c r="P515" s="523"/>
      <c r="Q515" s="523"/>
      <c r="R515" s="523"/>
      <c r="S515" s="523"/>
      <c r="T515" s="523"/>
      <c r="U515" s="523"/>
      <c r="V515" s="523"/>
      <c r="W515" s="523"/>
      <c r="X515" s="523"/>
      <c r="Y515" s="523"/>
      <c r="Z515" s="523"/>
    </row>
    <row r="516" spans="1:26" ht="12.75">
      <c r="A516" s="523"/>
      <c r="B516" s="523"/>
      <c r="C516" s="336"/>
      <c r="D516" s="336"/>
      <c r="E516" s="337"/>
      <c r="F516" s="336"/>
      <c r="G516" s="523"/>
      <c r="H516" s="335"/>
      <c r="I516" s="336"/>
      <c r="J516" s="336"/>
      <c r="K516" s="336"/>
      <c r="L516" s="336"/>
      <c r="M516" s="523"/>
      <c r="N516" s="523"/>
      <c r="O516" s="523"/>
      <c r="P516" s="523"/>
      <c r="Q516" s="523"/>
      <c r="R516" s="523"/>
      <c r="S516" s="523"/>
      <c r="T516" s="523"/>
      <c r="U516" s="523"/>
      <c r="V516" s="523"/>
      <c r="W516" s="523"/>
      <c r="X516" s="523"/>
      <c r="Y516" s="523"/>
      <c r="Z516" s="523"/>
    </row>
    <row r="517" spans="1:26" ht="12.75">
      <c r="A517" s="523"/>
      <c r="B517" s="523"/>
      <c r="C517" s="336"/>
      <c r="D517" s="336"/>
      <c r="E517" s="337"/>
      <c r="F517" s="336"/>
      <c r="G517" s="523"/>
      <c r="H517" s="335"/>
      <c r="I517" s="336"/>
      <c r="J517" s="336"/>
      <c r="K517" s="336"/>
      <c r="L517" s="336"/>
      <c r="M517" s="523"/>
      <c r="N517" s="523"/>
      <c r="O517" s="523"/>
      <c r="P517" s="523"/>
      <c r="Q517" s="523"/>
      <c r="R517" s="523"/>
      <c r="S517" s="523"/>
      <c r="T517" s="523"/>
      <c r="U517" s="523"/>
      <c r="V517" s="523"/>
      <c r="W517" s="523"/>
      <c r="X517" s="523"/>
      <c r="Y517" s="523"/>
      <c r="Z517" s="523"/>
    </row>
    <row r="518" spans="1:26" ht="12.75">
      <c r="A518" s="523"/>
      <c r="B518" s="523"/>
      <c r="C518" s="336"/>
      <c r="D518" s="336"/>
      <c r="E518" s="337"/>
      <c r="F518" s="336"/>
      <c r="G518" s="523"/>
      <c r="H518" s="335"/>
      <c r="I518" s="336"/>
      <c r="J518" s="336"/>
      <c r="K518" s="336"/>
      <c r="L518" s="336"/>
      <c r="M518" s="523"/>
      <c r="N518" s="523"/>
      <c r="O518" s="523"/>
      <c r="P518" s="523"/>
      <c r="Q518" s="523"/>
      <c r="R518" s="523"/>
      <c r="S518" s="523"/>
      <c r="T518" s="523"/>
      <c r="U518" s="523"/>
      <c r="V518" s="523"/>
      <c r="W518" s="523"/>
      <c r="X518" s="523"/>
      <c r="Y518" s="523"/>
      <c r="Z518" s="523"/>
    </row>
    <row r="519" spans="1:26" ht="12.75">
      <c r="A519" s="523"/>
      <c r="B519" s="523"/>
      <c r="C519" s="336"/>
      <c r="D519" s="336"/>
      <c r="E519" s="337"/>
      <c r="F519" s="336"/>
      <c r="G519" s="523"/>
      <c r="H519" s="335"/>
      <c r="I519" s="336"/>
      <c r="J519" s="336"/>
      <c r="K519" s="336"/>
      <c r="L519" s="336"/>
      <c r="M519" s="523"/>
      <c r="N519" s="523"/>
      <c r="O519" s="523"/>
      <c r="P519" s="523"/>
      <c r="Q519" s="523"/>
      <c r="R519" s="523"/>
      <c r="S519" s="523"/>
      <c r="T519" s="523"/>
      <c r="U519" s="523"/>
      <c r="V519" s="523"/>
      <c r="W519" s="523"/>
      <c r="X519" s="523"/>
      <c r="Y519" s="523"/>
      <c r="Z519" s="523"/>
    </row>
    <row r="520" spans="1:26" ht="12.75">
      <c r="A520" s="523"/>
      <c r="B520" s="523"/>
      <c r="C520" s="336"/>
      <c r="D520" s="336"/>
      <c r="E520" s="337"/>
      <c r="F520" s="336"/>
      <c r="G520" s="523"/>
      <c r="H520" s="335"/>
      <c r="I520" s="336"/>
      <c r="J520" s="336"/>
      <c r="K520" s="336"/>
      <c r="L520" s="336"/>
      <c r="M520" s="523"/>
      <c r="N520" s="523"/>
      <c r="O520" s="523"/>
      <c r="P520" s="523"/>
      <c r="Q520" s="523"/>
      <c r="R520" s="523"/>
      <c r="S520" s="523"/>
      <c r="T520" s="523"/>
      <c r="U520" s="523"/>
      <c r="V520" s="523"/>
      <c r="W520" s="523"/>
      <c r="X520" s="523"/>
      <c r="Y520" s="523"/>
      <c r="Z520" s="523"/>
    </row>
    <row r="521" spans="1:26" ht="12.75">
      <c r="A521" s="523"/>
      <c r="B521" s="523"/>
      <c r="C521" s="336"/>
      <c r="D521" s="336"/>
      <c r="E521" s="337"/>
      <c r="F521" s="336"/>
      <c r="G521" s="523"/>
      <c r="H521" s="335"/>
      <c r="I521" s="336"/>
      <c r="J521" s="336"/>
      <c r="K521" s="336"/>
      <c r="L521" s="336"/>
      <c r="M521" s="523"/>
      <c r="N521" s="523"/>
      <c r="O521" s="523"/>
      <c r="P521" s="523"/>
      <c r="Q521" s="523"/>
      <c r="R521" s="523"/>
      <c r="S521" s="523"/>
      <c r="T521" s="523"/>
      <c r="U521" s="523"/>
      <c r="V521" s="523"/>
      <c r="W521" s="523"/>
      <c r="X521" s="523"/>
      <c r="Y521" s="523"/>
      <c r="Z521" s="523"/>
    </row>
    <row r="522" spans="1:26" ht="12.75">
      <c r="A522" s="523"/>
      <c r="B522" s="523"/>
      <c r="C522" s="336"/>
      <c r="D522" s="336"/>
      <c r="E522" s="337"/>
      <c r="F522" s="336"/>
      <c r="G522" s="523"/>
      <c r="H522" s="335"/>
      <c r="I522" s="336"/>
      <c r="J522" s="336"/>
      <c r="K522" s="336"/>
      <c r="L522" s="336"/>
      <c r="M522" s="523"/>
      <c r="N522" s="523"/>
      <c r="O522" s="523"/>
      <c r="P522" s="523"/>
      <c r="Q522" s="523"/>
      <c r="R522" s="523"/>
      <c r="S522" s="523"/>
      <c r="T522" s="523"/>
      <c r="U522" s="523"/>
      <c r="V522" s="523"/>
      <c r="W522" s="523"/>
      <c r="X522" s="523"/>
      <c r="Y522" s="523"/>
      <c r="Z522" s="523"/>
    </row>
    <row r="523" spans="1:26" ht="12.75">
      <c r="A523" s="523"/>
      <c r="B523" s="523"/>
      <c r="C523" s="336"/>
      <c r="D523" s="336"/>
      <c r="E523" s="337"/>
      <c r="F523" s="336"/>
      <c r="G523" s="523"/>
      <c r="H523" s="335"/>
      <c r="I523" s="336"/>
      <c r="J523" s="336"/>
      <c r="K523" s="336"/>
      <c r="L523" s="336"/>
      <c r="M523" s="523"/>
      <c r="N523" s="523"/>
      <c r="O523" s="523"/>
      <c r="P523" s="523"/>
      <c r="Q523" s="523"/>
      <c r="R523" s="523"/>
      <c r="S523" s="523"/>
      <c r="T523" s="523"/>
      <c r="U523" s="523"/>
      <c r="V523" s="523"/>
      <c r="W523" s="523"/>
      <c r="X523" s="523"/>
      <c r="Y523" s="523"/>
      <c r="Z523" s="523"/>
    </row>
    <row r="524" spans="1:26" ht="12.75">
      <c r="A524" s="523"/>
      <c r="B524" s="523"/>
      <c r="C524" s="336"/>
      <c r="D524" s="336"/>
      <c r="E524" s="337"/>
      <c r="F524" s="336"/>
      <c r="G524" s="523"/>
      <c r="H524" s="335"/>
      <c r="I524" s="336"/>
      <c r="J524" s="336"/>
      <c r="K524" s="336"/>
      <c r="L524" s="336"/>
      <c r="M524" s="523"/>
      <c r="N524" s="523"/>
      <c r="O524" s="523"/>
      <c r="P524" s="523"/>
      <c r="Q524" s="523"/>
      <c r="R524" s="523"/>
      <c r="S524" s="523"/>
      <c r="T524" s="523"/>
      <c r="U524" s="523"/>
      <c r="V524" s="523"/>
      <c r="W524" s="523"/>
      <c r="X524" s="523"/>
      <c r="Y524" s="523"/>
      <c r="Z524" s="523"/>
    </row>
    <row r="525" spans="1:26" ht="12.75">
      <c r="A525" s="523"/>
      <c r="B525" s="523"/>
      <c r="C525" s="336"/>
      <c r="D525" s="336"/>
      <c r="E525" s="337"/>
      <c r="F525" s="336"/>
      <c r="G525" s="523"/>
      <c r="H525" s="335"/>
      <c r="I525" s="336"/>
      <c r="J525" s="336"/>
      <c r="K525" s="336"/>
      <c r="L525" s="336"/>
      <c r="M525" s="523"/>
      <c r="N525" s="523"/>
      <c r="O525" s="523"/>
      <c r="P525" s="523"/>
      <c r="Q525" s="523"/>
      <c r="R525" s="523"/>
      <c r="S525" s="523"/>
      <c r="T525" s="523"/>
      <c r="U525" s="523"/>
      <c r="V525" s="523"/>
      <c r="W525" s="523"/>
      <c r="X525" s="523"/>
      <c r="Y525" s="523"/>
      <c r="Z525" s="523"/>
    </row>
    <row r="526" spans="1:26" ht="12.75">
      <c r="A526" s="523"/>
      <c r="B526" s="523"/>
      <c r="C526" s="336"/>
      <c r="D526" s="336"/>
      <c r="E526" s="337"/>
      <c r="F526" s="336"/>
      <c r="G526" s="523"/>
      <c r="H526" s="335"/>
      <c r="I526" s="336"/>
      <c r="J526" s="336"/>
      <c r="K526" s="336"/>
      <c r="L526" s="336"/>
      <c r="M526" s="523"/>
      <c r="N526" s="523"/>
      <c r="O526" s="523"/>
      <c r="P526" s="523"/>
      <c r="Q526" s="523"/>
      <c r="R526" s="523"/>
      <c r="S526" s="523"/>
      <c r="T526" s="523"/>
      <c r="U526" s="523"/>
      <c r="V526" s="523"/>
      <c r="W526" s="523"/>
      <c r="X526" s="523"/>
      <c r="Y526" s="523"/>
      <c r="Z526" s="523"/>
    </row>
    <row r="527" spans="1:26" ht="12.75">
      <c r="A527" s="523"/>
      <c r="B527" s="523"/>
      <c r="C527" s="336"/>
      <c r="D527" s="336"/>
      <c r="E527" s="337"/>
      <c r="F527" s="336"/>
      <c r="G527" s="523"/>
      <c r="H527" s="335"/>
      <c r="I527" s="336"/>
      <c r="J527" s="336"/>
      <c r="K527" s="336"/>
      <c r="L527" s="336"/>
      <c r="M527" s="523"/>
      <c r="N527" s="523"/>
      <c r="O527" s="523"/>
      <c r="P527" s="523"/>
      <c r="Q527" s="523"/>
      <c r="R527" s="523"/>
      <c r="S527" s="523"/>
      <c r="T527" s="523"/>
      <c r="U527" s="523"/>
      <c r="V527" s="523"/>
      <c r="W527" s="523"/>
      <c r="X527" s="523"/>
      <c r="Y527" s="523"/>
      <c r="Z527" s="523"/>
    </row>
    <row r="528" spans="1:26" ht="12.75">
      <c r="A528" s="523"/>
      <c r="B528" s="523"/>
      <c r="C528" s="336"/>
      <c r="D528" s="336"/>
      <c r="E528" s="337"/>
      <c r="F528" s="336"/>
      <c r="G528" s="523"/>
      <c r="H528" s="335"/>
      <c r="I528" s="336"/>
      <c r="J528" s="336"/>
      <c r="K528" s="336"/>
      <c r="L528" s="336"/>
      <c r="M528" s="523"/>
      <c r="N528" s="523"/>
      <c r="O528" s="523"/>
      <c r="P528" s="523"/>
      <c r="Q528" s="523"/>
      <c r="R528" s="523"/>
      <c r="S528" s="523"/>
      <c r="T528" s="523"/>
      <c r="U528" s="523"/>
      <c r="V528" s="523"/>
      <c r="W528" s="523"/>
      <c r="X528" s="523"/>
      <c r="Y528" s="523"/>
      <c r="Z528" s="523"/>
    </row>
    <row r="529" spans="1:26" ht="12.75">
      <c r="A529" s="523"/>
      <c r="B529" s="523"/>
      <c r="C529" s="336"/>
      <c r="D529" s="336"/>
      <c r="E529" s="337"/>
      <c r="F529" s="336"/>
      <c r="G529" s="523"/>
      <c r="H529" s="335"/>
      <c r="I529" s="336"/>
      <c r="J529" s="336"/>
      <c r="K529" s="336"/>
      <c r="L529" s="336"/>
      <c r="M529" s="523"/>
      <c r="N529" s="523"/>
      <c r="O529" s="523"/>
      <c r="P529" s="523"/>
      <c r="Q529" s="523"/>
      <c r="R529" s="523"/>
      <c r="S529" s="523"/>
      <c r="T529" s="523"/>
      <c r="U529" s="523"/>
      <c r="V529" s="523"/>
      <c r="W529" s="523"/>
      <c r="X529" s="523"/>
      <c r="Y529" s="523"/>
      <c r="Z529" s="523"/>
    </row>
    <row r="530" spans="1:26" ht="12.75">
      <c r="A530" s="523"/>
      <c r="B530" s="523"/>
      <c r="C530" s="336"/>
      <c r="D530" s="336"/>
      <c r="E530" s="337"/>
      <c r="F530" s="336"/>
      <c r="G530" s="523"/>
      <c r="H530" s="335"/>
      <c r="I530" s="336"/>
      <c r="J530" s="336"/>
      <c r="K530" s="336"/>
      <c r="L530" s="336"/>
      <c r="M530" s="523"/>
      <c r="N530" s="523"/>
      <c r="O530" s="523"/>
      <c r="P530" s="523"/>
      <c r="Q530" s="523"/>
      <c r="R530" s="523"/>
      <c r="S530" s="523"/>
      <c r="T530" s="523"/>
      <c r="U530" s="523"/>
      <c r="V530" s="523"/>
      <c r="W530" s="523"/>
      <c r="X530" s="523"/>
      <c r="Y530" s="523"/>
      <c r="Z530" s="523"/>
    </row>
    <row r="531" spans="1:26" ht="12.75">
      <c r="A531" s="523"/>
      <c r="B531" s="523"/>
      <c r="C531" s="336"/>
      <c r="D531" s="336"/>
      <c r="E531" s="337"/>
      <c r="F531" s="336"/>
      <c r="G531" s="523"/>
      <c r="H531" s="335"/>
      <c r="I531" s="336"/>
      <c r="J531" s="336"/>
      <c r="K531" s="336"/>
      <c r="L531" s="336"/>
      <c r="M531" s="523"/>
      <c r="N531" s="523"/>
      <c r="O531" s="523"/>
      <c r="P531" s="523"/>
      <c r="Q531" s="523"/>
      <c r="R531" s="523"/>
      <c r="S531" s="523"/>
      <c r="T531" s="523"/>
      <c r="U531" s="523"/>
      <c r="V531" s="523"/>
      <c r="W531" s="523"/>
      <c r="X531" s="523"/>
      <c r="Y531" s="523"/>
      <c r="Z531" s="523"/>
    </row>
    <row r="532" spans="1:26" ht="12.75">
      <c r="A532" s="523"/>
      <c r="B532" s="523"/>
      <c r="C532" s="336"/>
      <c r="D532" s="336"/>
      <c r="E532" s="337"/>
      <c r="F532" s="336"/>
      <c r="G532" s="523"/>
      <c r="H532" s="335"/>
      <c r="I532" s="336"/>
      <c r="J532" s="336"/>
      <c r="K532" s="336"/>
      <c r="L532" s="336"/>
      <c r="M532" s="523"/>
      <c r="N532" s="523"/>
      <c r="O532" s="523"/>
      <c r="P532" s="523"/>
      <c r="Q532" s="523"/>
      <c r="R532" s="523"/>
      <c r="S532" s="523"/>
      <c r="T532" s="523"/>
      <c r="U532" s="523"/>
      <c r="V532" s="523"/>
      <c r="W532" s="523"/>
      <c r="X532" s="523"/>
      <c r="Y532" s="523"/>
      <c r="Z532" s="523"/>
    </row>
    <row r="533" spans="1:26" ht="12.75">
      <c r="A533" s="523"/>
      <c r="B533" s="523"/>
      <c r="C533" s="336"/>
      <c r="D533" s="336"/>
      <c r="E533" s="337"/>
      <c r="F533" s="336"/>
      <c r="G533" s="523"/>
      <c r="H533" s="335"/>
      <c r="I533" s="336"/>
      <c r="J533" s="336"/>
      <c r="K533" s="336"/>
      <c r="L533" s="336"/>
      <c r="M533" s="523"/>
      <c r="N533" s="523"/>
      <c r="O533" s="523"/>
      <c r="P533" s="523"/>
      <c r="Q533" s="523"/>
      <c r="R533" s="523"/>
      <c r="S533" s="523"/>
      <c r="T533" s="523"/>
      <c r="U533" s="523"/>
      <c r="V533" s="523"/>
      <c r="W533" s="523"/>
      <c r="X533" s="523"/>
      <c r="Y533" s="523"/>
      <c r="Z533" s="523"/>
    </row>
    <row r="534" spans="1:26" ht="12.75">
      <c r="A534" s="523"/>
      <c r="B534" s="523"/>
      <c r="C534" s="336"/>
      <c r="D534" s="336"/>
      <c r="E534" s="337"/>
      <c r="F534" s="336"/>
      <c r="G534" s="523"/>
      <c r="H534" s="335"/>
      <c r="I534" s="336"/>
      <c r="J534" s="336"/>
      <c r="K534" s="336"/>
      <c r="L534" s="336"/>
      <c r="M534" s="523"/>
      <c r="N534" s="523"/>
      <c r="O534" s="523"/>
      <c r="P534" s="523"/>
      <c r="Q534" s="523"/>
      <c r="R534" s="523"/>
      <c r="S534" s="523"/>
      <c r="T534" s="523"/>
      <c r="U534" s="523"/>
      <c r="V534" s="523"/>
      <c r="W534" s="523"/>
      <c r="X534" s="523"/>
      <c r="Y534" s="523"/>
      <c r="Z534" s="523"/>
    </row>
    <row r="535" spans="1:26" ht="12.75">
      <c r="A535" s="523"/>
      <c r="B535" s="523"/>
      <c r="C535" s="336"/>
      <c r="D535" s="336"/>
      <c r="E535" s="337"/>
      <c r="F535" s="336"/>
      <c r="G535" s="523"/>
      <c r="H535" s="335"/>
      <c r="I535" s="336"/>
      <c r="J535" s="336"/>
      <c r="K535" s="336"/>
      <c r="L535" s="336"/>
      <c r="M535" s="523"/>
      <c r="N535" s="523"/>
      <c r="O535" s="523"/>
      <c r="P535" s="523"/>
      <c r="Q535" s="523"/>
      <c r="R535" s="523"/>
      <c r="S535" s="523"/>
      <c r="T535" s="523"/>
      <c r="U535" s="523"/>
      <c r="V535" s="523"/>
      <c r="W535" s="523"/>
      <c r="X535" s="523"/>
      <c r="Y535" s="523"/>
      <c r="Z535" s="523"/>
    </row>
    <row r="536" spans="1:26" ht="12.75">
      <c r="A536" s="523"/>
      <c r="B536" s="523"/>
      <c r="C536" s="336"/>
      <c r="D536" s="336"/>
      <c r="E536" s="337"/>
      <c r="F536" s="336"/>
      <c r="G536" s="523"/>
      <c r="H536" s="335"/>
      <c r="I536" s="336"/>
      <c r="J536" s="336"/>
      <c r="K536" s="336"/>
      <c r="L536" s="336"/>
      <c r="M536" s="523"/>
      <c r="N536" s="523"/>
      <c r="O536" s="523"/>
      <c r="P536" s="523"/>
      <c r="Q536" s="523"/>
      <c r="R536" s="523"/>
      <c r="S536" s="523"/>
      <c r="T536" s="523"/>
      <c r="U536" s="523"/>
      <c r="V536" s="523"/>
      <c r="W536" s="523"/>
      <c r="X536" s="523"/>
      <c r="Y536" s="523"/>
      <c r="Z536" s="523"/>
    </row>
    <row r="537" spans="1:26" ht="12.75">
      <c r="A537" s="523"/>
      <c r="B537" s="523"/>
      <c r="C537" s="336"/>
      <c r="D537" s="336"/>
      <c r="E537" s="337"/>
      <c r="F537" s="336"/>
      <c r="G537" s="523"/>
      <c r="H537" s="335"/>
      <c r="I537" s="336"/>
      <c r="J537" s="336"/>
      <c r="K537" s="336"/>
      <c r="L537" s="336"/>
      <c r="M537" s="523"/>
      <c r="N537" s="523"/>
      <c r="O537" s="523"/>
      <c r="P537" s="523"/>
      <c r="Q537" s="523"/>
      <c r="R537" s="523"/>
      <c r="S537" s="523"/>
      <c r="T537" s="523"/>
      <c r="U537" s="523"/>
      <c r="V537" s="523"/>
      <c r="W537" s="523"/>
      <c r="X537" s="523"/>
      <c r="Y537" s="523"/>
      <c r="Z537" s="523"/>
    </row>
    <row r="538" spans="1:26" ht="12.75">
      <c r="A538" s="523"/>
      <c r="B538" s="523"/>
      <c r="C538" s="336"/>
      <c r="D538" s="336"/>
      <c r="E538" s="337"/>
      <c r="F538" s="336"/>
      <c r="G538" s="523"/>
      <c r="H538" s="335"/>
      <c r="I538" s="336"/>
      <c r="J538" s="336"/>
      <c r="K538" s="336"/>
      <c r="L538" s="336"/>
      <c r="M538" s="523"/>
      <c r="N538" s="523"/>
      <c r="O538" s="523"/>
      <c r="P538" s="523"/>
      <c r="Q538" s="523"/>
      <c r="R538" s="523"/>
      <c r="S538" s="523"/>
      <c r="T538" s="523"/>
      <c r="U538" s="523"/>
      <c r="V538" s="523"/>
      <c r="W538" s="523"/>
      <c r="X538" s="523"/>
      <c r="Y538" s="523"/>
      <c r="Z538" s="523"/>
    </row>
    <row r="539" spans="1:26" ht="12.75">
      <c r="A539" s="523"/>
      <c r="B539" s="523"/>
      <c r="C539" s="336"/>
      <c r="D539" s="336"/>
      <c r="E539" s="337"/>
      <c r="F539" s="336"/>
      <c r="G539" s="523"/>
      <c r="H539" s="335"/>
      <c r="I539" s="336"/>
      <c r="J539" s="336"/>
      <c r="K539" s="336"/>
      <c r="L539" s="336"/>
      <c r="M539" s="523"/>
      <c r="N539" s="523"/>
      <c r="O539" s="523"/>
      <c r="P539" s="523"/>
      <c r="Q539" s="523"/>
      <c r="R539" s="523"/>
      <c r="S539" s="523"/>
      <c r="T539" s="523"/>
      <c r="U539" s="523"/>
      <c r="V539" s="523"/>
      <c r="W539" s="523"/>
      <c r="X539" s="523"/>
      <c r="Y539" s="523"/>
      <c r="Z539" s="523"/>
    </row>
    <row r="540" spans="1:26" ht="12.75">
      <c r="A540" s="523"/>
      <c r="B540" s="523"/>
      <c r="C540" s="336"/>
      <c r="D540" s="336"/>
      <c r="E540" s="337"/>
      <c r="F540" s="336"/>
      <c r="G540" s="523"/>
      <c r="H540" s="335"/>
      <c r="I540" s="336"/>
      <c r="J540" s="336"/>
      <c r="K540" s="336"/>
      <c r="L540" s="336"/>
      <c r="M540" s="523"/>
      <c r="N540" s="523"/>
      <c r="O540" s="523"/>
      <c r="P540" s="523"/>
      <c r="Q540" s="523"/>
      <c r="R540" s="523"/>
      <c r="S540" s="523"/>
      <c r="T540" s="523"/>
      <c r="U540" s="523"/>
      <c r="V540" s="523"/>
      <c r="W540" s="523"/>
      <c r="X540" s="523"/>
      <c r="Y540" s="523"/>
      <c r="Z540" s="523"/>
    </row>
    <row r="541" spans="1:26" ht="12.75">
      <c r="A541" s="523"/>
      <c r="B541" s="523"/>
      <c r="C541" s="336"/>
      <c r="D541" s="336"/>
      <c r="E541" s="337"/>
      <c r="F541" s="336"/>
      <c r="G541" s="523"/>
      <c r="H541" s="335"/>
      <c r="I541" s="336"/>
      <c r="J541" s="336"/>
      <c r="K541" s="336"/>
      <c r="L541" s="336"/>
      <c r="M541" s="523"/>
      <c r="N541" s="523"/>
      <c r="O541" s="523"/>
      <c r="P541" s="523"/>
      <c r="Q541" s="523"/>
      <c r="R541" s="523"/>
      <c r="S541" s="523"/>
      <c r="T541" s="523"/>
      <c r="U541" s="523"/>
      <c r="V541" s="523"/>
      <c r="W541" s="523"/>
      <c r="X541" s="523"/>
      <c r="Y541" s="523"/>
      <c r="Z541" s="523"/>
    </row>
    <row r="542" spans="1:26" ht="12.75">
      <c r="A542" s="523"/>
      <c r="B542" s="523"/>
      <c r="C542" s="336"/>
      <c r="D542" s="336"/>
      <c r="E542" s="337"/>
      <c r="F542" s="336"/>
      <c r="G542" s="523"/>
      <c r="H542" s="335"/>
      <c r="I542" s="336"/>
      <c r="J542" s="336"/>
      <c r="K542" s="336"/>
      <c r="L542" s="336"/>
      <c r="M542" s="523"/>
      <c r="N542" s="523"/>
      <c r="O542" s="523"/>
      <c r="P542" s="523"/>
      <c r="Q542" s="523"/>
      <c r="R542" s="523"/>
      <c r="S542" s="523"/>
      <c r="T542" s="523"/>
      <c r="U542" s="523"/>
      <c r="V542" s="523"/>
      <c r="W542" s="523"/>
      <c r="X542" s="523"/>
      <c r="Y542" s="523"/>
      <c r="Z542" s="523"/>
    </row>
    <row r="543" spans="1:26" ht="12.75">
      <c r="A543" s="523"/>
      <c r="B543" s="523"/>
      <c r="C543" s="336"/>
      <c r="D543" s="336"/>
      <c r="E543" s="337"/>
      <c r="F543" s="336"/>
      <c r="G543" s="523"/>
      <c r="H543" s="335"/>
      <c r="I543" s="336"/>
      <c r="J543" s="336"/>
      <c r="K543" s="336"/>
      <c r="L543" s="336"/>
      <c r="M543" s="523"/>
      <c r="N543" s="523"/>
      <c r="O543" s="523"/>
      <c r="P543" s="523"/>
      <c r="Q543" s="523"/>
      <c r="R543" s="523"/>
      <c r="S543" s="523"/>
      <c r="T543" s="523"/>
      <c r="U543" s="523"/>
      <c r="V543" s="523"/>
      <c r="W543" s="523"/>
      <c r="X543" s="523"/>
      <c r="Y543" s="523"/>
      <c r="Z543" s="523"/>
    </row>
    <row r="544" spans="1:26" ht="12.75">
      <c r="A544" s="523"/>
      <c r="B544" s="523"/>
      <c r="C544" s="336"/>
      <c r="D544" s="336"/>
      <c r="E544" s="337"/>
      <c r="F544" s="336"/>
      <c r="G544" s="523"/>
      <c r="H544" s="335"/>
      <c r="I544" s="336"/>
      <c r="J544" s="336"/>
      <c r="K544" s="336"/>
      <c r="L544" s="336"/>
      <c r="M544" s="523"/>
      <c r="N544" s="523"/>
      <c r="O544" s="523"/>
      <c r="P544" s="523"/>
      <c r="Q544" s="523"/>
      <c r="R544" s="523"/>
      <c r="S544" s="523"/>
      <c r="T544" s="523"/>
      <c r="U544" s="523"/>
      <c r="V544" s="523"/>
      <c r="W544" s="523"/>
      <c r="X544" s="523"/>
      <c r="Y544" s="523"/>
      <c r="Z544" s="523"/>
    </row>
    <row r="545" spans="1:26" ht="12.75">
      <c r="A545" s="523"/>
      <c r="B545" s="523"/>
      <c r="C545" s="336"/>
      <c r="D545" s="336"/>
      <c r="E545" s="337"/>
      <c r="F545" s="336"/>
      <c r="G545" s="523"/>
      <c r="H545" s="335"/>
      <c r="I545" s="336"/>
      <c r="J545" s="336"/>
      <c r="K545" s="336"/>
      <c r="L545" s="336"/>
      <c r="M545" s="523"/>
      <c r="N545" s="523"/>
      <c r="O545" s="523"/>
      <c r="P545" s="523"/>
      <c r="Q545" s="523"/>
      <c r="R545" s="523"/>
      <c r="S545" s="523"/>
      <c r="T545" s="523"/>
      <c r="U545" s="523"/>
      <c r="V545" s="523"/>
      <c r="W545" s="523"/>
      <c r="X545" s="523"/>
      <c r="Y545" s="523"/>
      <c r="Z545" s="523"/>
    </row>
    <row r="546" spans="1:26" ht="12.75">
      <c r="A546" s="523"/>
      <c r="B546" s="523"/>
      <c r="C546" s="336"/>
      <c r="D546" s="336"/>
      <c r="E546" s="337"/>
      <c r="F546" s="336"/>
      <c r="G546" s="523"/>
      <c r="H546" s="335"/>
      <c r="I546" s="336"/>
      <c r="J546" s="336"/>
      <c r="K546" s="336"/>
      <c r="L546" s="336"/>
      <c r="M546" s="523"/>
      <c r="N546" s="523"/>
      <c r="O546" s="523"/>
      <c r="P546" s="523"/>
      <c r="Q546" s="523"/>
      <c r="R546" s="523"/>
      <c r="S546" s="523"/>
      <c r="T546" s="523"/>
      <c r="U546" s="523"/>
      <c r="V546" s="523"/>
      <c r="W546" s="523"/>
      <c r="X546" s="523"/>
      <c r="Y546" s="523"/>
      <c r="Z546" s="523"/>
    </row>
    <row r="547" spans="1:26" ht="12.75">
      <c r="A547" s="523"/>
      <c r="B547" s="523"/>
      <c r="C547" s="336"/>
      <c r="D547" s="336"/>
      <c r="E547" s="337"/>
      <c r="F547" s="336"/>
      <c r="G547" s="523"/>
      <c r="H547" s="335"/>
      <c r="I547" s="336"/>
      <c r="J547" s="336"/>
      <c r="K547" s="336"/>
      <c r="L547" s="336"/>
      <c r="M547" s="523"/>
      <c r="N547" s="523"/>
      <c r="O547" s="523"/>
      <c r="P547" s="523"/>
      <c r="Q547" s="523"/>
      <c r="R547" s="523"/>
      <c r="S547" s="523"/>
      <c r="T547" s="523"/>
      <c r="U547" s="523"/>
      <c r="V547" s="523"/>
      <c r="W547" s="523"/>
      <c r="X547" s="523"/>
      <c r="Y547" s="523"/>
      <c r="Z547" s="523"/>
    </row>
    <row r="548" spans="1:26" ht="12.75">
      <c r="A548" s="523"/>
      <c r="B548" s="523"/>
      <c r="C548" s="336"/>
      <c r="D548" s="336"/>
      <c r="E548" s="337"/>
      <c r="F548" s="336"/>
      <c r="G548" s="523"/>
      <c r="H548" s="335"/>
      <c r="I548" s="336"/>
      <c r="J548" s="336"/>
      <c r="K548" s="336"/>
      <c r="L548" s="336"/>
      <c r="M548" s="523"/>
      <c r="N548" s="523"/>
      <c r="O548" s="523"/>
      <c r="P548" s="523"/>
      <c r="Q548" s="523"/>
      <c r="R548" s="523"/>
      <c r="S548" s="523"/>
      <c r="T548" s="523"/>
      <c r="U548" s="523"/>
      <c r="V548" s="523"/>
      <c r="W548" s="523"/>
      <c r="X548" s="523"/>
      <c r="Y548" s="523"/>
      <c r="Z548" s="523"/>
    </row>
    <row r="549" spans="1:26" ht="12.75">
      <c r="A549" s="523"/>
      <c r="B549" s="523"/>
      <c r="C549" s="336"/>
      <c r="D549" s="336"/>
      <c r="E549" s="337"/>
      <c r="F549" s="336"/>
      <c r="G549" s="523"/>
      <c r="H549" s="335"/>
      <c r="I549" s="336"/>
      <c r="J549" s="336"/>
      <c r="K549" s="336"/>
      <c r="L549" s="336"/>
      <c r="M549" s="523"/>
      <c r="N549" s="523"/>
      <c r="O549" s="523"/>
      <c r="P549" s="523"/>
      <c r="Q549" s="523"/>
      <c r="R549" s="523"/>
      <c r="S549" s="523"/>
      <c r="T549" s="523"/>
      <c r="U549" s="523"/>
      <c r="V549" s="523"/>
      <c r="W549" s="523"/>
      <c r="X549" s="523"/>
      <c r="Y549" s="523"/>
      <c r="Z549" s="523"/>
    </row>
    <row r="550" spans="1:26" ht="12.75">
      <c r="A550" s="523"/>
      <c r="B550" s="523"/>
      <c r="C550" s="336"/>
      <c r="D550" s="336"/>
      <c r="E550" s="337"/>
      <c r="F550" s="336"/>
      <c r="G550" s="523"/>
      <c r="H550" s="335"/>
      <c r="I550" s="336"/>
      <c r="J550" s="336"/>
      <c r="K550" s="336"/>
      <c r="L550" s="336"/>
      <c r="M550" s="523"/>
      <c r="N550" s="523"/>
      <c r="O550" s="523"/>
      <c r="P550" s="523"/>
      <c r="Q550" s="523"/>
      <c r="R550" s="523"/>
      <c r="S550" s="523"/>
      <c r="T550" s="523"/>
      <c r="U550" s="523"/>
      <c r="V550" s="523"/>
      <c r="W550" s="523"/>
      <c r="X550" s="523"/>
      <c r="Y550" s="523"/>
      <c r="Z550" s="523"/>
    </row>
    <row r="551" spans="1:26" ht="12.75">
      <c r="A551" s="523"/>
      <c r="B551" s="523"/>
      <c r="C551" s="336"/>
      <c r="D551" s="336"/>
      <c r="E551" s="337"/>
      <c r="F551" s="336"/>
      <c r="G551" s="523"/>
      <c r="H551" s="335"/>
      <c r="I551" s="336"/>
      <c r="J551" s="336"/>
      <c r="K551" s="336"/>
      <c r="L551" s="336"/>
      <c r="M551" s="523"/>
      <c r="N551" s="523"/>
      <c r="O551" s="523"/>
      <c r="P551" s="523"/>
      <c r="Q551" s="523"/>
      <c r="R551" s="523"/>
      <c r="S551" s="523"/>
      <c r="T551" s="523"/>
      <c r="U551" s="523"/>
      <c r="V551" s="523"/>
      <c r="W551" s="523"/>
      <c r="X551" s="523"/>
      <c r="Y551" s="523"/>
      <c r="Z551" s="523"/>
    </row>
    <row r="552" spans="1:26" ht="12.75">
      <c r="A552" s="523"/>
      <c r="B552" s="523"/>
      <c r="C552" s="336"/>
      <c r="D552" s="336"/>
      <c r="E552" s="337"/>
      <c r="F552" s="336"/>
      <c r="G552" s="523"/>
      <c r="H552" s="335"/>
      <c r="I552" s="336"/>
      <c r="J552" s="336"/>
      <c r="K552" s="336"/>
      <c r="L552" s="336"/>
      <c r="M552" s="523"/>
      <c r="N552" s="523"/>
      <c r="O552" s="523"/>
      <c r="P552" s="523"/>
      <c r="Q552" s="523"/>
      <c r="R552" s="523"/>
      <c r="S552" s="523"/>
      <c r="T552" s="523"/>
      <c r="U552" s="523"/>
      <c r="V552" s="523"/>
      <c r="W552" s="523"/>
      <c r="X552" s="523"/>
      <c r="Y552" s="523"/>
      <c r="Z552" s="523"/>
    </row>
    <row r="553" spans="1:26" ht="12.75">
      <c r="A553" s="523"/>
      <c r="B553" s="523"/>
      <c r="C553" s="336"/>
      <c r="D553" s="336"/>
      <c r="E553" s="337"/>
      <c r="F553" s="336"/>
      <c r="G553" s="523"/>
      <c r="H553" s="335"/>
      <c r="I553" s="336"/>
      <c r="J553" s="336"/>
      <c r="K553" s="336"/>
      <c r="L553" s="336"/>
      <c r="M553" s="523"/>
      <c r="N553" s="523"/>
      <c r="O553" s="523"/>
      <c r="P553" s="523"/>
      <c r="Q553" s="523"/>
      <c r="R553" s="523"/>
      <c r="S553" s="523"/>
      <c r="T553" s="523"/>
      <c r="U553" s="523"/>
      <c r="V553" s="523"/>
      <c r="W553" s="523"/>
      <c r="X553" s="523"/>
      <c r="Y553" s="523"/>
      <c r="Z553" s="523"/>
    </row>
    <row r="554" spans="1:26" ht="12.75">
      <c r="A554" s="523"/>
      <c r="B554" s="523"/>
      <c r="C554" s="336"/>
      <c r="D554" s="336"/>
      <c r="E554" s="337"/>
      <c r="F554" s="336"/>
      <c r="G554" s="523"/>
      <c r="H554" s="335"/>
      <c r="I554" s="336"/>
      <c r="J554" s="336"/>
      <c r="K554" s="336"/>
      <c r="L554" s="336"/>
      <c r="M554" s="523"/>
      <c r="N554" s="523"/>
      <c r="O554" s="523"/>
      <c r="P554" s="523"/>
      <c r="Q554" s="523"/>
      <c r="R554" s="523"/>
      <c r="S554" s="523"/>
      <c r="T554" s="523"/>
      <c r="U554" s="523"/>
      <c r="V554" s="523"/>
      <c r="W554" s="523"/>
      <c r="X554" s="523"/>
      <c r="Y554" s="523"/>
      <c r="Z554" s="523"/>
    </row>
    <row r="555" spans="1:26" ht="12.75">
      <c r="A555" s="523"/>
      <c r="B555" s="523"/>
      <c r="C555" s="336"/>
      <c r="D555" s="336"/>
      <c r="E555" s="337"/>
      <c r="F555" s="336"/>
      <c r="G555" s="523"/>
      <c r="H555" s="335"/>
      <c r="I555" s="336"/>
      <c r="J555" s="336"/>
      <c r="K555" s="336"/>
      <c r="L555" s="336"/>
      <c r="M555" s="523"/>
      <c r="N555" s="523"/>
      <c r="O555" s="523"/>
      <c r="P555" s="523"/>
      <c r="Q555" s="523"/>
      <c r="R555" s="523"/>
      <c r="S555" s="523"/>
      <c r="T555" s="523"/>
      <c r="U555" s="523"/>
      <c r="V555" s="523"/>
      <c r="W555" s="523"/>
      <c r="X555" s="523"/>
      <c r="Y555" s="523"/>
      <c r="Z555" s="523"/>
    </row>
    <row r="556" spans="1:26" ht="12.75">
      <c r="A556" s="523"/>
      <c r="B556" s="523"/>
      <c r="C556" s="336"/>
      <c r="D556" s="336"/>
      <c r="E556" s="337"/>
      <c r="F556" s="336"/>
      <c r="G556" s="523"/>
      <c r="H556" s="335"/>
      <c r="I556" s="336"/>
      <c r="J556" s="336"/>
      <c r="K556" s="336"/>
      <c r="L556" s="336"/>
      <c r="M556" s="523"/>
      <c r="N556" s="523"/>
      <c r="O556" s="523"/>
      <c r="P556" s="523"/>
      <c r="Q556" s="523"/>
      <c r="R556" s="523"/>
      <c r="S556" s="523"/>
      <c r="T556" s="523"/>
      <c r="U556" s="523"/>
      <c r="V556" s="523"/>
      <c r="W556" s="523"/>
      <c r="X556" s="523"/>
      <c r="Y556" s="523"/>
      <c r="Z556" s="523"/>
    </row>
    <row r="557" spans="1:26" ht="12.75">
      <c r="A557" s="523"/>
      <c r="B557" s="523"/>
      <c r="C557" s="336"/>
      <c r="D557" s="336"/>
      <c r="E557" s="337"/>
      <c r="F557" s="336"/>
      <c r="G557" s="523"/>
      <c r="H557" s="335"/>
      <c r="I557" s="336"/>
      <c r="J557" s="336"/>
      <c r="K557" s="336"/>
      <c r="L557" s="336"/>
      <c r="M557" s="523"/>
      <c r="N557" s="523"/>
      <c r="O557" s="523"/>
      <c r="P557" s="523"/>
      <c r="Q557" s="523"/>
      <c r="R557" s="523"/>
      <c r="S557" s="523"/>
      <c r="T557" s="523"/>
      <c r="U557" s="523"/>
      <c r="V557" s="523"/>
      <c r="W557" s="523"/>
      <c r="X557" s="523"/>
      <c r="Y557" s="523"/>
      <c r="Z557" s="523"/>
    </row>
    <row r="558" spans="1:26" ht="12.75">
      <c r="A558" s="523"/>
      <c r="B558" s="523"/>
      <c r="C558" s="336"/>
      <c r="D558" s="336"/>
      <c r="E558" s="337"/>
      <c r="F558" s="336"/>
      <c r="G558" s="523"/>
      <c r="H558" s="335"/>
      <c r="I558" s="336"/>
      <c r="J558" s="336"/>
      <c r="K558" s="336"/>
      <c r="L558" s="336"/>
      <c r="M558" s="523"/>
      <c r="N558" s="523"/>
      <c r="O558" s="523"/>
      <c r="P558" s="523"/>
      <c r="Q558" s="523"/>
      <c r="R558" s="523"/>
      <c r="S558" s="523"/>
      <c r="T558" s="523"/>
      <c r="U558" s="523"/>
      <c r="V558" s="523"/>
      <c r="W558" s="523"/>
      <c r="X558" s="523"/>
      <c r="Y558" s="523"/>
      <c r="Z558" s="523"/>
    </row>
    <row r="559" spans="1:26" ht="12.75">
      <c r="A559" s="523"/>
      <c r="B559" s="523"/>
      <c r="C559" s="336"/>
      <c r="D559" s="336"/>
      <c r="E559" s="337"/>
      <c r="F559" s="336"/>
      <c r="G559" s="523"/>
      <c r="H559" s="335"/>
      <c r="I559" s="336"/>
      <c r="J559" s="336"/>
      <c r="K559" s="336"/>
      <c r="L559" s="336"/>
      <c r="M559" s="523"/>
      <c r="N559" s="523"/>
      <c r="O559" s="523"/>
      <c r="P559" s="523"/>
      <c r="Q559" s="523"/>
      <c r="R559" s="523"/>
      <c r="S559" s="523"/>
      <c r="T559" s="523"/>
      <c r="U559" s="523"/>
      <c r="V559" s="523"/>
      <c r="W559" s="523"/>
      <c r="X559" s="523"/>
      <c r="Y559" s="523"/>
      <c r="Z559" s="523"/>
    </row>
    <row r="560" spans="1:26" ht="12.75">
      <c r="A560" s="523"/>
      <c r="B560" s="523"/>
      <c r="C560" s="336"/>
      <c r="D560" s="336"/>
      <c r="E560" s="337"/>
      <c r="F560" s="336"/>
      <c r="G560" s="523"/>
      <c r="H560" s="335"/>
      <c r="I560" s="336"/>
      <c r="J560" s="336"/>
      <c r="K560" s="336"/>
      <c r="L560" s="336"/>
      <c r="M560" s="523"/>
      <c r="N560" s="523"/>
      <c r="O560" s="523"/>
      <c r="P560" s="523"/>
      <c r="Q560" s="523"/>
      <c r="R560" s="523"/>
      <c r="S560" s="523"/>
      <c r="T560" s="523"/>
      <c r="U560" s="523"/>
      <c r="V560" s="523"/>
      <c r="W560" s="523"/>
      <c r="X560" s="523"/>
      <c r="Y560" s="523"/>
      <c r="Z560" s="523"/>
    </row>
    <row r="561" spans="1:26" ht="12.75">
      <c r="A561" s="523"/>
      <c r="B561" s="523"/>
      <c r="C561" s="336"/>
      <c r="D561" s="336"/>
      <c r="E561" s="337"/>
      <c r="F561" s="336"/>
      <c r="G561" s="523"/>
      <c r="H561" s="335"/>
      <c r="I561" s="336"/>
      <c r="J561" s="336"/>
      <c r="K561" s="336"/>
      <c r="L561" s="336"/>
      <c r="M561" s="523"/>
      <c r="N561" s="523"/>
      <c r="O561" s="523"/>
      <c r="P561" s="523"/>
      <c r="Q561" s="523"/>
      <c r="R561" s="523"/>
      <c r="S561" s="523"/>
      <c r="T561" s="523"/>
      <c r="U561" s="523"/>
      <c r="V561" s="523"/>
      <c r="W561" s="523"/>
      <c r="X561" s="523"/>
      <c r="Y561" s="523"/>
      <c r="Z561" s="523"/>
    </row>
    <row r="562" spans="1:26" ht="12.75">
      <c r="A562" s="523"/>
      <c r="B562" s="523"/>
      <c r="C562" s="336"/>
      <c r="D562" s="336"/>
      <c r="E562" s="337"/>
      <c r="F562" s="336"/>
      <c r="G562" s="523"/>
      <c r="H562" s="335"/>
      <c r="I562" s="336"/>
      <c r="J562" s="336"/>
      <c r="K562" s="336"/>
      <c r="L562" s="336"/>
      <c r="M562" s="523"/>
      <c r="N562" s="523"/>
      <c r="O562" s="523"/>
      <c r="P562" s="523"/>
      <c r="Q562" s="523"/>
      <c r="R562" s="523"/>
      <c r="S562" s="523"/>
      <c r="T562" s="523"/>
      <c r="U562" s="523"/>
      <c r="V562" s="523"/>
      <c r="W562" s="523"/>
      <c r="X562" s="523"/>
      <c r="Y562" s="523"/>
      <c r="Z562" s="523"/>
    </row>
    <row r="563" spans="1:26" ht="12.75">
      <c r="A563" s="523"/>
      <c r="B563" s="523"/>
      <c r="C563" s="336"/>
      <c r="D563" s="336"/>
      <c r="E563" s="337"/>
      <c r="F563" s="336"/>
      <c r="G563" s="523"/>
      <c r="H563" s="335"/>
      <c r="I563" s="336"/>
      <c r="J563" s="336"/>
      <c r="K563" s="336"/>
      <c r="L563" s="336"/>
      <c r="M563" s="523"/>
      <c r="N563" s="523"/>
      <c r="O563" s="523"/>
      <c r="P563" s="523"/>
      <c r="Q563" s="523"/>
      <c r="R563" s="523"/>
      <c r="S563" s="523"/>
      <c r="T563" s="523"/>
      <c r="U563" s="523"/>
      <c r="V563" s="523"/>
      <c r="W563" s="523"/>
      <c r="X563" s="523"/>
      <c r="Y563" s="523"/>
      <c r="Z563" s="523"/>
    </row>
    <row r="564" spans="1:26" ht="12.75">
      <c r="A564" s="523"/>
      <c r="B564" s="523"/>
      <c r="C564" s="336"/>
      <c r="D564" s="336"/>
      <c r="E564" s="337"/>
      <c r="F564" s="336"/>
      <c r="G564" s="523"/>
      <c r="H564" s="335"/>
      <c r="I564" s="336"/>
      <c r="J564" s="336"/>
      <c r="K564" s="336"/>
      <c r="L564" s="336"/>
      <c r="M564" s="523"/>
      <c r="N564" s="523"/>
      <c r="O564" s="523"/>
      <c r="P564" s="523"/>
      <c r="Q564" s="523"/>
      <c r="R564" s="523"/>
      <c r="S564" s="523"/>
      <c r="T564" s="523"/>
      <c r="U564" s="523"/>
      <c r="V564" s="523"/>
      <c r="W564" s="523"/>
      <c r="X564" s="523"/>
      <c r="Y564" s="523"/>
      <c r="Z564" s="523"/>
    </row>
    <row r="565" spans="1:26" ht="12.75">
      <c r="A565" s="523"/>
      <c r="B565" s="523"/>
      <c r="C565" s="336"/>
      <c r="D565" s="336"/>
      <c r="E565" s="337"/>
      <c r="F565" s="336"/>
      <c r="G565" s="523"/>
      <c r="H565" s="335"/>
      <c r="I565" s="336"/>
      <c r="J565" s="336"/>
      <c r="K565" s="336"/>
      <c r="L565" s="336"/>
      <c r="M565" s="523"/>
      <c r="N565" s="523"/>
      <c r="O565" s="523"/>
      <c r="P565" s="523"/>
      <c r="Q565" s="523"/>
      <c r="R565" s="523"/>
      <c r="S565" s="523"/>
      <c r="T565" s="523"/>
      <c r="U565" s="523"/>
      <c r="V565" s="523"/>
      <c r="W565" s="523"/>
      <c r="X565" s="523"/>
      <c r="Y565" s="523"/>
      <c r="Z565" s="523"/>
    </row>
    <row r="566" spans="1:26" ht="12.75">
      <c r="A566" s="523"/>
      <c r="B566" s="523"/>
      <c r="C566" s="336"/>
      <c r="D566" s="336"/>
      <c r="E566" s="337"/>
      <c r="F566" s="336"/>
      <c r="G566" s="523"/>
      <c r="H566" s="335"/>
      <c r="I566" s="336"/>
      <c r="J566" s="336"/>
      <c r="K566" s="336"/>
      <c r="L566" s="336"/>
      <c r="M566" s="523"/>
      <c r="N566" s="523"/>
      <c r="O566" s="523"/>
      <c r="P566" s="523"/>
      <c r="Q566" s="523"/>
      <c r="R566" s="523"/>
      <c r="S566" s="523"/>
      <c r="T566" s="523"/>
      <c r="U566" s="523"/>
      <c r="V566" s="523"/>
      <c r="W566" s="523"/>
      <c r="X566" s="523"/>
      <c r="Y566" s="523"/>
      <c r="Z566" s="523"/>
    </row>
    <row r="567" spans="1:26" ht="12.75">
      <c r="A567" s="523"/>
      <c r="B567" s="523"/>
      <c r="C567" s="336"/>
      <c r="D567" s="336"/>
      <c r="E567" s="337"/>
      <c r="F567" s="336"/>
      <c r="G567" s="523"/>
      <c r="H567" s="335"/>
      <c r="I567" s="336"/>
      <c r="J567" s="336"/>
      <c r="K567" s="336"/>
      <c r="L567" s="336"/>
      <c r="M567" s="523"/>
      <c r="N567" s="523"/>
      <c r="O567" s="523"/>
      <c r="P567" s="523"/>
      <c r="Q567" s="523"/>
      <c r="R567" s="523"/>
      <c r="S567" s="523"/>
      <c r="T567" s="523"/>
      <c r="U567" s="523"/>
      <c r="V567" s="523"/>
      <c r="W567" s="523"/>
      <c r="X567" s="523"/>
      <c r="Y567" s="523"/>
      <c r="Z567" s="523"/>
    </row>
    <row r="568" spans="1:26" ht="12.75">
      <c r="A568" s="523"/>
      <c r="B568" s="523"/>
      <c r="C568" s="336"/>
      <c r="D568" s="336"/>
      <c r="E568" s="337"/>
      <c r="F568" s="336"/>
      <c r="G568" s="523"/>
      <c r="H568" s="335"/>
      <c r="I568" s="336"/>
      <c r="J568" s="336"/>
      <c r="K568" s="336"/>
      <c r="L568" s="336"/>
      <c r="M568" s="523"/>
      <c r="N568" s="523"/>
      <c r="O568" s="523"/>
      <c r="P568" s="523"/>
      <c r="Q568" s="523"/>
      <c r="R568" s="523"/>
      <c r="S568" s="523"/>
      <c r="T568" s="523"/>
      <c r="U568" s="523"/>
      <c r="V568" s="523"/>
      <c r="W568" s="523"/>
      <c r="X568" s="523"/>
      <c r="Y568" s="523"/>
      <c r="Z568" s="523"/>
    </row>
    <row r="569" spans="1:26" ht="12.75">
      <c r="A569" s="523"/>
      <c r="B569" s="523"/>
      <c r="C569" s="336"/>
      <c r="D569" s="336"/>
      <c r="E569" s="337"/>
      <c r="F569" s="336"/>
      <c r="G569" s="523"/>
      <c r="H569" s="335"/>
      <c r="I569" s="336"/>
      <c r="J569" s="336"/>
      <c r="K569" s="336"/>
      <c r="L569" s="336"/>
      <c r="M569" s="523"/>
      <c r="N569" s="523"/>
      <c r="O569" s="523"/>
      <c r="P569" s="523"/>
      <c r="Q569" s="523"/>
      <c r="R569" s="523"/>
      <c r="S569" s="523"/>
      <c r="T569" s="523"/>
      <c r="U569" s="523"/>
      <c r="V569" s="523"/>
      <c r="W569" s="523"/>
      <c r="X569" s="523"/>
      <c r="Y569" s="523"/>
      <c r="Z569" s="523"/>
    </row>
    <row r="570" spans="1:26" ht="12.75">
      <c r="A570" s="523"/>
      <c r="B570" s="523"/>
      <c r="C570" s="336"/>
      <c r="D570" s="336"/>
      <c r="E570" s="337"/>
      <c r="F570" s="336"/>
      <c r="G570" s="523"/>
      <c r="H570" s="335"/>
      <c r="I570" s="336"/>
      <c r="J570" s="336"/>
      <c r="K570" s="336"/>
      <c r="L570" s="336"/>
      <c r="M570" s="523"/>
      <c r="N570" s="523"/>
      <c r="O570" s="523"/>
      <c r="P570" s="523"/>
      <c r="Q570" s="523"/>
      <c r="R570" s="523"/>
      <c r="S570" s="523"/>
      <c r="T570" s="523"/>
      <c r="U570" s="523"/>
      <c r="V570" s="523"/>
      <c r="W570" s="523"/>
      <c r="X570" s="523"/>
      <c r="Y570" s="523"/>
      <c r="Z570" s="523"/>
    </row>
    <row r="571" spans="1:26" ht="12.75">
      <c r="A571" s="523"/>
      <c r="B571" s="523"/>
      <c r="C571" s="336"/>
      <c r="D571" s="336"/>
      <c r="E571" s="337"/>
      <c r="F571" s="336"/>
      <c r="G571" s="523"/>
      <c r="H571" s="335"/>
      <c r="I571" s="336"/>
      <c r="J571" s="336"/>
      <c r="K571" s="336"/>
      <c r="L571" s="336"/>
      <c r="M571" s="523"/>
      <c r="N571" s="523"/>
      <c r="O571" s="523"/>
      <c r="P571" s="523"/>
      <c r="Q571" s="523"/>
      <c r="R571" s="523"/>
      <c r="S571" s="523"/>
      <c r="T571" s="523"/>
      <c r="U571" s="523"/>
      <c r="V571" s="523"/>
      <c r="W571" s="523"/>
      <c r="X571" s="523"/>
      <c r="Y571" s="523"/>
      <c r="Z571" s="523"/>
    </row>
    <row r="572" spans="1:26" ht="12.75">
      <c r="A572" s="523"/>
      <c r="B572" s="523"/>
      <c r="C572" s="336"/>
      <c r="D572" s="336"/>
      <c r="E572" s="337"/>
      <c r="F572" s="336"/>
      <c r="G572" s="523"/>
      <c r="H572" s="335"/>
      <c r="I572" s="336"/>
      <c r="J572" s="336"/>
      <c r="K572" s="336"/>
      <c r="L572" s="336"/>
      <c r="M572" s="523"/>
      <c r="N572" s="523"/>
      <c r="O572" s="523"/>
      <c r="P572" s="523"/>
      <c r="Q572" s="523"/>
      <c r="R572" s="523"/>
      <c r="S572" s="523"/>
      <c r="T572" s="523"/>
      <c r="U572" s="523"/>
      <c r="V572" s="523"/>
      <c r="W572" s="523"/>
      <c r="X572" s="523"/>
      <c r="Y572" s="523"/>
      <c r="Z572" s="523"/>
    </row>
    <row r="573" spans="1:26" ht="12.75">
      <c r="A573" s="523"/>
      <c r="B573" s="523"/>
      <c r="C573" s="336"/>
      <c r="D573" s="336"/>
      <c r="E573" s="337"/>
      <c r="F573" s="336"/>
      <c r="G573" s="523"/>
      <c r="H573" s="335"/>
      <c r="I573" s="336"/>
      <c r="J573" s="336"/>
      <c r="K573" s="336"/>
      <c r="L573" s="336"/>
      <c r="M573" s="523"/>
      <c r="N573" s="523"/>
      <c r="O573" s="523"/>
      <c r="P573" s="523"/>
      <c r="Q573" s="523"/>
      <c r="R573" s="523"/>
      <c r="S573" s="523"/>
      <c r="T573" s="523"/>
      <c r="U573" s="523"/>
      <c r="V573" s="523"/>
      <c r="W573" s="523"/>
      <c r="X573" s="523"/>
      <c r="Y573" s="523"/>
      <c r="Z573" s="523"/>
    </row>
    <row r="574" spans="1:26" ht="12.75">
      <c r="A574" s="523"/>
      <c r="B574" s="523"/>
      <c r="C574" s="336"/>
      <c r="D574" s="336"/>
      <c r="E574" s="337"/>
      <c r="F574" s="336"/>
      <c r="G574" s="523"/>
      <c r="H574" s="335"/>
      <c r="I574" s="336"/>
      <c r="J574" s="336"/>
      <c r="K574" s="336"/>
      <c r="L574" s="336"/>
      <c r="M574" s="523"/>
      <c r="N574" s="523"/>
      <c r="O574" s="523"/>
      <c r="P574" s="523"/>
      <c r="Q574" s="523"/>
      <c r="R574" s="523"/>
      <c r="S574" s="523"/>
      <c r="T574" s="523"/>
      <c r="U574" s="523"/>
      <c r="V574" s="523"/>
      <c r="W574" s="523"/>
      <c r="X574" s="523"/>
      <c r="Y574" s="523"/>
      <c r="Z574" s="523"/>
    </row>
    <row r="575" spans="1:26" ht="12.75">
      <c r="A575" s="523"/>
      <c r="B575" s="523"/>
      <c r="C575" s="336"/>
      <c r="D575" s="336"/>
      <c r="E575" s="337"/>
      <c r="F575" s="336"/>
      <c r="G575" s="523"/>
      <c r="H575" s="335"/>
      <c r="I575" s="336"/>
      <c r="J575" s="336"/>
      <c r="K575" s="336"/>
      <c r="L575" s="336"/>
      <c r="M575" s="523"/>
      <c r="N575" s="523"/>
      <c r="O575" s="523"/>
      <c r="P575" s="523"/>
      <c r="Q575" s="523"/>
      <c r="R575" s="523"/>
      <c r="S575" s="523"/>
      <c r="T575" s="523"/>
      <c r="U575" s="523"/>
      <c r="V575" s="523"/>
      <c r="W575" s="523"/>
      <c r="X575" s="523"/>
      <c r="Y575" s="523"/>
      <c r="Z575" s="523"/>
    </row>
    <row r="576" spans="1:26" ht="12.75">
      <c r="A576" s="523"/>
      <c r="B576" s="523"/>
      <c r="C576" s="336"/>
      <c r="D576" s="336"/>
      <c r="E576" s="337"/>
      <c r="F576" s="336"/>
      <c r="G576" s="523"/>
      <c r="H576" s="335"/>
      <c r="I576" s="336"/>
      <c r="J576" s="336"/>
      <c r="K576" s="336"/>
      <c r="L576" s="336"/>
      <c r="M576" s="523"/>
      <c r="N576" s="523"/>
      <c r="O576" s="523"/>
      <c r="P576" s="523"/>
      <c r="Q576" s="523"/>
      <c r="R576" s="523"/>
      <c r="S576" s="523"/>
      <c r="T576" s="523"/>
      <c r="U576" s="523"/>
      <c r="V576" s="523"/>
      <c r="W576" s="523"/>
      <c r="X576" s="523"/>
      <c r="Y576" s="523"/>
      <c r="Z576" s="523"/>
    </row>
    <row r="577" spans="1:26" ht="12.75">
      <c r="A577" s="523"/>
      <c r="B577" s="523"/>
      <c r="C577" s="336"/>
      <c r="D577" s="336"/>
      <c r="E577" s="337"/>
      <c r="F577" s="336"/>
      <c r="G577" s="523"/>
      <c r="H577" s="335"/>
      <c r="I577" s="336"/>
      <c r="J577" s="336"/>
      <c r="K577" s="336"/>
      <c r="L577" s="336"/>
      <c r="M577" s="523"/>
      <c r="N577" s="523"/>
      <c r="O577" s="523"/>
      <c r="P577" s="523"/>
      <c r="Q577" s="523"/>
      <c r="R577" s="523"/>
      <c r="S577" s="523"/>
      <c r="T577" s="523"/>
      <c r="U577" s="523"/>
      <c r="V577" s="523"/>
      <c r="W577" s="523"/>
      <c r="X577" s="523"/>
      <c r="Y577" s="523"/>
      <c r="Z577" s="523"/>
    </row>
    <row r="578" spans="1:26" ht="12.75">
      <c r="A578" s="523"/>
      <c r="B578" s="523"/>
      <c r="C578" s="336"/>
      <c r="D578" s="336"/>
      <c r="E578" s="337"/>
      <c r="F578" s="336"/>
      <c r="G578" s="523"/>
      <c r="H578" s="335"/>
      <c r="I578" s="336"/>
      <c r="J578" s="336"/>
      <c r="K578" s="336"/>
      <c r="L578" s="336"/>
      <c r="M578" s="523"/>
      <c r="N578" s="523"/>
      <c r="O578" s="523"/>
      <c r="P578" s="523"/>
      <c r="Q578" s="523"/>
      <c r="R578" s="523"/>
      <c r="S578" s="523"/>
      <c r="T578" s="523"/>
      <c r="U578" s="523"/>
      <c r="V578" s="523"/>
      <c r="W578" s="523"/>
      <c r="X578" s="523"/>
      <c r="Y578" s="523"/>
      <c r="Z578" s="523"/>
    </row>
    <row r="579" spans="1:26" ht="12.75">
      <c r="A579" s="523"/>
      <c r="B579" s="523"/>
      <c r="C579" s="336"/>
      <c r="D579" s="336"/>
      <c r="E579" s="337"/>
      <c r="F579" s="336"/>
      <c r="G579" s="523"/>
      <c r="H579" s="335"/>
      <c r="I579" s="336"/>
      <c r="J579" s="336"/>
      <c r="K579" s="336"/>
      <c r="L579" s="336"/>
      <c r="M579" s="523"/>
      <c r="N579" s="523"/>
      <c r="O579" s="523"/>
      <c r="P579" s="523"/>
      <c r="Q579" s="523"/>
      <c r="R579" s="523"/>
      <c r="S579" s="523"/>
      <c r="T579" s="523"/>
      <c r="U579" s="523"/>
      <c r="V579" s="523"/>
      <c r="W579" s="523"/>
      <c r="X579" s="523"/>
      <c r="Y579" s="523"/>
      <c r="Z579" s="523"/>
    </row>
    <row r="580" spans="1:26" ht="12.75">
      <c r="A580" s="523"/>
      <c r="B580" s="523"/>
      <c r="C580" s="336"/>
      <c r="D580" s="336"/>
      <c r="E580" s="337"/>
      <c r="F580" s="336"/>
      <c r="G580" s="523"/>
      <c r="H580" s="335"/>
      <c r="I580" s="336"/>
      <c r="J580" s="336"/>
      <c r="K580" s="336"/>
      <c r="L580" s="336"/>
      <c r="M580" s="523"/>
      <c r="N580" s="523"/>
      <c r="O580" s="523"/>
      <c r="P580" s="523"/>
      <c r="Q580" s="523"/>
      <c r="R580" s="523"/>
      <c r="S580" s="523"/>
      <c r="T580" s="523"/>
      <c r="U580" s="523"/>
      <c r="V580" s="523"/>
      <c r="W580" s="523"/>
      <c r="X580" s="523"/>
      <c r="Y580" s="523"/>
      <c r="Z580" s="523"/>
    </row>
    <row r="581" spans="1:26" ht="12.75">
      <c r="A581" s="523"/>
      <c r="B581" s="523"/>
      <c r="C581" s="336"/>
      <c r="D581" s="336"/>
      <c r="E581" s="337"/>
      <c r="F581" s="336"/>
      <c r="G581" s="523"/>
      <c r="H581" s="335"/>
      <c r="I581" s="336"/>
      <c r="J581" s="336"/>
      <c r="K581" s="336"/>
      <c r="L581" s="336"/>
      <c r="M581" s="523"/>
      <c r="N581" s="523"/>
      <c r="O581" s="523"/>
      <c r="P581" s="523"/>
      <c r="Q581" s="523"/>
      <c r="R581" s="523"/>
      <c r="S581" s="523"/>
      <c r="T581" s="523"/>
      <c r="U581" s="523"/>
      <c r="V581" s="523"/>
      <c r="W581" s="523"/>
      <c r="X581" s="523"/>
      <c r="Y581" s="523"/>
      <c r="Z581" s="523"/>
    </row>
    <row r="582" spans="1:26" ht="12.75">
      <c r="A582" s="523"/>
      <c r="B582" s="523"/>
      <c r="C582" s="336"/>
      <c r="D582" s="336"/>
      <c r="E582" s="337"/>
      <c r="F582" s="336"/>
      <c r="G582" s="523"/>
      <c r="H582" s="335"/>
      <c r="I582" s="336"/>
      <c r="J582" s="336"/>
      <c r="K582" s="336"/>
      <c r="L582" s="336"/>
      <c r="M582" s="523"/>
      <c r="N582" s="523"/>
      <c r="O582" s="523"/>
      <c r="P582" s="523"/>
      <c r="Q582" s="523"/>
      <c r="R582" s="523"/>
      <c r="S582" s="523"/>
      <c r="T582" s="523"/>
      <c r="U582" s="523"/>
      <c r="V582" s="523"/>
      <c r="W582" s="523"/>
      <c r="X582" s="523"/>
      <c r="Y582" s="523"/>
      <c r="Z582" s="523"/>
    </row>
    <row r="583" spans="1:26" ht="12.75">
      <c r="A583" s="523"/>
      <c r="B583" s="523"/>
      <c r="C583" s="336"/>
      <c r="D583" s="336"/>
      <c r="E583" s="337"/>
      <c r="F583" s="336"/>
      <c r="G583" s="523"/>
      <c r="H583" s="335"/>
      <c r="I583" s="336"/>
      <c r="J583" s="336"/>
      <c r="K583" s="336"/>
      <c r="L583" s="336"/>
      <c r="M583" s="523"/>
      <c r="N583" s="523"/>
      <c r="O583" s="523"/>
      <c r="P583" s="523"/>
      <c r="Q583" s="523"/>
      <c r="R583" s="523"/>
      <c r="S583" s="523"/>
      <c r="T583" s="523"/>
      <c r="U583" s="523"/>
      <c r="V583" s="523"/>
      <c r="W583" s="523"/>
      <c r="X583" s="523"/>
      <c r="Y583" s="523"/>
      <c r="Z583" s="523"/>
    </row>
    <row r="584" spans="1:26" ht="12.75">
      <c r="A584" s="523"/>
      <c r="B584" s="523"/>
      <c r="C584" s="336"/>
      <c r="D584" s="336"/>
      <c r="E584" s="337"/>
      <c r="F584" s="336"/>
      <c r="G584" s="523"/>
      <c r="H584" s="335"/>
      <c r="I584" s="336"/>
      <c r="J584" s="336"/>
      <c r="K584" s="336"/>
      <c r="L584" s="336"/>
      <c r="M584" s="523"/>
      <c r="N584" s="523"/>
      <c r="O584" s="523"/>
      <c r="P584" s="523"/>
      <c r="Q584" s="523"/>
      <c r="R584" s="523"/>
      <c r="S584" s="523"/>
      <c r="T584" s="523"/>
      <c r="U584" s="523"/>
      <c r="V584" s="523"/>
      <c r="W584" s="523"/>
      <c r="X584" s="523"/>
      <c r="Y584" s="523"/>
      <c r="Z584" s="523"/>
    </row>
    <row r="585" spans="1:26" ht="12.75">
      <c r="A585" s="523"/>
      <c r="B585" s="523"/>
      <c r="C585" s="336"/>
      <c r="D585" s="336"/>
      <c r="E585" s="337"/>
      <c r="F585" s="336"/>
      <c r="G585" s="523"/>
      <c r="H585" s="335"/>
      <c r="I585" s="336"/>
      <c r="J585" s="336"/>
      <c r="K585" s="336"/>
      <c r="L585" s="336"/>
      <c r="M585" s="523"/>
      <c r="N585" s="523"/>
      <c r="O585" s="523"/>
      <c r="P585" s="523"/>
      <c r="Q585" s="523"/>
      <c r="R585" s="523"/>
      <c r="S585" s="523"/>
      <c r="T585" s="523"/>
      <c r="U585" s="523"/>
      <c r="V585" s="523"/>
      <c r="W585" s="523"/>
      <c r="X585" s="523"/>
      <c r="Y585" s="523"/>
      <c r="Z585" s="523"/>
    </row>
    <row r="586" spans="1:26" ht="12.75">
      <c r="A586" s="523"/>
      <c r="B586" s="523"/>
      <c r="C586" s="336"/>
      <c r="D586" s="336"/>
      <c r="E586" s="337"/>
      <c r="F586" s="336"/>
      <c r="G586" s="523"/>
      <c r="H586" s="335"/>
      <c r="I586" s="336"/>
      <c r="J586" s="336"/>
      <c r="K586" s="336"/>
      <c r="L586" s="336"/>
      <c r="M586" s="523"/>
      <c r="N586" s="523"/>
      <c r="O586" s="523"/>
      <c r="P586" s="523"/>
      <c r="Q586" s="523"/>
      <c r="R586" s="523"/>
      <c r="S586" s="523"/>
      <c r="T586" s="523"/>
      <c r="U586" s="523"/>
      <c r="V586" s="523"/>
      <c r="W586" s="523"/>
      <c r="X586" s="523"/>
      <c r="Y586" s="523"/>
      <c r="Z586" s="523"/>
    </row>
    <row r="587" spans="1:26" ht="12.75">
      <c r="A587" s="523"/>
      <c r="B587" s="523"/>
      <c r="C587" s="336"/>
      <c r="D587" s="336"/>
      <c r="E587" s="337"/>
      <c r="F587" s="336"/>
      <c r="G587" s="523"/>
      <c r="H587" s="335"/>
      <c r="I587" s="336"/>
      <c r="J587" s="336"/>
      <c r="K587" s="336"/>
      <c r="L587" s="336"/>
      <c r="M587" s="523"/>
      <c r="N587" s="523"/>
      <c r="O587" s="523"/>
      <c r="P587" s="523"/>
      <c r="Q587" s="523"/>
      <c r="R587" s="523"/>
      <c r="S587" s="523"/>
      <c r="T587" s="523"/>
      <c r="U587" s="523"/>
      <c r="V587" s="523"/>
      <c r="W587" s="523"/>
      <c r="X587" s="523"/>
      <c r="Y587" s="523"/>
      <c r="Z587" s="523"/>
    </row>
    <row r="588" spans="1:26" ht="12.75">
      <c r="A588" s="523"/>
      <c r="B588" s="523"/>
      <c r="C588" s="336"/>
      <c r="D588" s="336"/>
      <c r="E588" s="337"/>
      <c r="F588" s="336"/>
      <c r="G588" s="523"/>
      <c r="H588" s="335"/>
      <c r="I588" s="336"/>
      <c r="J588" s="336"/>
      <c r="K588" s="336"/>
      <c r="L588" s="336"/>
      <c r="M588" s="523"/>
      <c r="N588" s="523"/>
      <c r="O588" s="523"/>
      <c r="P588" s="523"/>
      <c r="Q588" s="523"/>
      <c r="R588" s="523"/>
      <c r="S588" s="523"/>
      <c r="T588" s="523"/>
      <c r="U588" s="523"/>
      <c r="V588" s="523"/>
      <c r="W588" s="523"/>
      <c r="X588" s="523"/>
      <c r="Y588" s="523"/>
      <c r="Z588" s="523"/>
    </row>
    <row r="589" spans="1:26" ht="12.75">
      <c r="A589" s="523"/>
      <c r="B589" s="523"/>
      <c r="C589" s="336"/>
      <c r="D589" s="336"/>
      <c r="E589" s="337"/>
      <c r="F589" s="336"/>
      <c r="G589" s="523"/>
      <c r="H589" s="335"/>
      <c r="I589" s="336"/>
      <c r="J589" s="336"/>
      <c r="K589" s="336"/>
      <c r="L589" s="336"/>
      <c r="M589" s="523"/>
      <c r="N589" s="523"/>
      <c r="O589" s="523"/>
      <c r="P589" s="523"/>
      <c r="Q589" s="523"/>
      <c r="R589" s="523"/>
      <c r="S589" s="523"/>
      <c r="T589" s="523"/>
      <c r="U589" s="523"/>
      <c r="V589" s="523"/>
      <c r="W589" s="523"/>
      <c r="X589" s="523"/>
      <c r="Y589" s="523"/>
      <c r="Z589" s="523"/>
    </row>
    <row r="590" spans="1:26" ht="12.75">
      <c r="A590" s="523"/>
      <c r="B590" s="523"/>
      <c r="C590" s="336"/>
      <c r="D590" s="336"/>
      <c r="E590" s="337"/>
      <c r="F590" s="336"/>
      <c r="G590" s="523"/>
      <c r="H590" s="335"/>
      <c r="I590" s="336"/>
      <c r="J590" s="336"/>
      <c r="K590" s="336"/>
      <c r="L590" s="336"/>
      <c r="M590" s="523"/>
      <c r="N590" s="523"/>
      <c r="O590" s="523"/>
      <c r="P590" s="523"/>
      <c r="Q590" s="523"/>
      <c r="R590" s="523"/>
      <c r="S590" s="523"/>
      <c r="T590" s="523"/>
      <c r="U590" s="523"/>
      <c r="V590" s="523"/>
      <c r="W590" s="523"/>
      <c r="X590" s="523"/>
      <c r="Y590" s="523"/>
      <c r="Z590" s="523"/>
    </row>
    <row r="591" spans="1:26" ht="12.75">
      <c r="A591" s="523"/>
      <c r="B591" s="523"/>
      <c r="C591" s="336"/>
      <c r="D591" s="336"/>
      <c r="E591" s="337"/>
      <c r="F591" s="336"/>
      <c r="G591" s="523"/>
      <c r="H591" s="335"/>
      <c r="I591" s="336"/>
      <c r="J591" s="336"/>
      <c r="K591" s="336"/>
      <c r="L591" s="336"/>
      <c r="M591" s="523"/>
      <c r="N591" s="523"/>
      <c r="O591" s="523"/>
      <c r="P591" s="523"/>
      <c r="Q591" s="523"/>
      <c r="R591" s="523"/>
      <c r="S591" s="523"/>
      <c r="T591" s="523"/>
      <c r="U591" s="523"/>
      <c r="V591" s="523"/>
      <c r="W591" s="523"/>
      <c r="X591" s="523"/>
      <c r="Y591" s="523"/>
      <c r="Z591" s="523"/>
    </row>
    <row r="592" spans="1:26" ht="12.75">
      <c r="A592" s="523"/>
      <c r="B592" s="523"/>
      <c r="C592" s="336"/>
      <c r="D592" s="336"/>
      <c r="E592" s="337"/>
      <c r="F592" s="336"/>
      <c r="G592" s="523"/>
      <c r="H592" s="335"/>
      <c r="I592" s="336"/>
      <c r="J592" s="336"/>
      <c r="K592" s="336"/>
      <c r="L592" s="336"/>
      <c r="M592" s="523"/>
      <c r="N592" s="523"/>
      <c r="O592" s="523"/>
      <c r="P592" s="523"/>
      <c r="Q592" s="523"/>
      <c r="R592" s="523"/>
      <c r="S592" s="523"/>
      <c r="T592" s="523"/>
      <c r="U592" s="523"/>
      <c r="V592" s="523"/>
      <c r="W592" s="523"/>
      <c r="X592" s="523"/>
      <c r="Y592" s="523"/>
      <c r="Z592" s="523"/>
    </row>
    <row r="593" spans="1:26" ht="12.75">
      <c r="A593" s="523"/>
      <c r="B593" s="523"/>
      <c r="C593" s="336"/>
      <c r="D593" s="336"/>
      <c r="E593" s="337"/>
      <c r="F593" s="336"/>
      <c r="G593" s="523"/>
      <c r="H593" s="335"/>
      <c r="I593" s="336"/>
      <c r="J593" s="336"/>
      <c r="K593" s="336"/>
      <c r="L593" s="336"/>
      <c r="M593" s="523"/>
      <c r="N593" s="523"/>
      <c r="O593" s="523"/>
      <c r="P593" s="523"/>
      <c r="Q593" s="523"/>
      <c r="R593" s="523"/>
      <c r="S593" s="523"/>
      <c r="T593" s="523"/>
      <c r="U593" s="523"/>
      <c r="V593" s="523"/>
      <c r="W593" s="523"/>
      <c r="X593" s="523"/>
      <c r="Y593" s="523"/>
      <c r="Z593" s="523"/>
    </row>
    <row r="594" spans="1:26" ht="12.75">
      <c r="A594" s="523"/>
      <c r="B594" s="523"/>
      <c r="C594" s="336"/>
      <c r="D594" s="336"/>
      <c r="E594" s="337"/>
      <c r="F594" s="336"/>
      <c r="G594" s="523"/>
      <c r="H594" s="335"/>
      <c r="I594" s="336"/>
      <c r="J594" s="336"/>
      <c r="K594" s="336"/>
      <c r="L594" s="336"/>
      <c r="M594" s="523"/>
      <c r="N594" s="523"/>
      <c r="O594" s="523"/>
      <c r="P594" s="523"/>
      <c r="Q594" s="523"/>
      <c r="R594" s="523"/>
      <c r="S594" s="523"/>
      <c r="T594" s="523"/>
      <c r="U594" s="523"/>
      <c r="V594" s="523"/>
      <c r="W594" s="523"/>
      <c r="X594" s="523"/>
      <c r="Y594" s="523"/>
      <c r="Z594" s="523"/>
    </row>
    <row r="595" spans="1:26" ht="12.75">
      <c r="A595" s="523"/>
      <c r="B595" s="523"/>
      <c r="C595" s="336"/>
      <c r="D595" s="336"/>
      <c r="E595" s="337"/>
      <c r="F595" s="336"/>
      <c r="G595" s="523"/>
      <c r="H595" s="335"/>
      <c r="I595" s="336"/>
      <c r="J595" s="336"/>
      <c r="K595" s="336"/>
      <c r="L595" s="336"/>
      <c r="M595" s="523"/>
      <c r="N595" s="523"/>
      <c r="O595" s="523"/>
      <c r="P595" s="523"/>
      <c r="Q595" s="523"/>
      <c r="R595" s="523"/>
      <c r="S595" s="523"/>
      <c r="T595" s="523"/>
      <c r="U595" s="523"/>
      <c r="V595" s="523"/>
      <c r="W595" s="523"/>
      <c r="X595" s="523"/>
      <c r="Y595" s="523"/>
      <c r="Z595" s="523"/>
    </row>
    <row r="596" spans="1:26" ht="12.75">
      <c r="A596" s="523"/>
      <c r="B596" s="523"/>
      <c r="C596" s="336"/>
      <c r="D596" s="336"/>
      <c r="E596" s="337"/>
      <c r="F596" s="336"/>
      <c r="G596" s="523"/>
      <c r="H596" s="335"/>
      <c r="I596" s="336"/>
      <c r="J596" s="336"/>
      <c r="K596" s="336"/>
      <c r="L596" s="336"/>
      <c r="M596" s="523"/>
      <c r="N596" s="523"/>
      <c r="O596" s="523"/>
      <c r="P596" s="523"/>
      <c r="Q596" s="523"/>
      <c r="R596" s="523"/>
      <c r="S596" s="523"/>
      <c r="T596" s="523"/>
      <c r="U596" s="523"/>
      <c r="V596" s="523"/>
      <c r="W596" s="523"/>
      <c r="X596" s="523"/>
      <c r="Y596" s="523"/>
      <c r="Z596" s="523"/>
    </row>
    <row r="597" spans="1:26" ht="12.75">
      <c r="A597" s="523"/>
      <c r="B597" s="523"/>
      <c r="C597" s="336"/>
      <c r="D597" s="336"/>
      <c r="E597" s="337"/>
      <c r="F597" s="336"/>
      <c r="G597" s="523"/>
      <c r="H597" s="335"/>
      <c r="I597" s="336"/>
      <c r="J597" s="336"/>
      <c r="K597" s="336"/>
      <c r="L597" s="336"/>
      <c r="M597" s="523"/>
      <c r="N597" s="523"/>
      <c r="O597" s="523"/>
      <c r="P597" s="523"/>
      <c r="Q597" s="523"/>
      <c r="R597" s="523"/>
      <c r="S597" s="523"/>
      <c r="T597" s="523"/>
      <c r="U597" s="523"/>
      <c r="V597" s="523"/>
      <c r="W597" s="523"/>
      <c r="X597" s="523"/>
      <c r="Y597" s="523"/>
      <c r="Z597" s="523"/>
    </row>
    <row r="598" spans="1:26" ht="12.75">
      <c r="A598" s="523"/>
      <c r="B598" s="523"/>
      <c r="C598" s="336"/>
      <c r="D598" s="336"/>
      <c r="E598" s="337"/>
      <c r="F598" s="336"/>
      <c r="G598" s="523"/>
      <c r="H598" s="335"/>
      <c r="I598" s="336"/>
      <c r="J598" s="336"/>
      <c r="K598" s="336"/>
      <c r="L598" s="336"/>
      <c r="M598" s="523"/>
      <c r="N598" s="523"/>
      <c r="O598" s="523"/>
      <c r="P598" s="523"/>
      <c r="Q598" s="523"/>
      <c r="R598" s="523"/>
      <c r="S598" s="523"/>
      <c r="T598" s="523"/>
      <c r="U598" s="523"/>
      <c r="V598" s="523"/>
      <c r="W598" s="523"/>
      <c r="X598" s="523"/>
      <c r="Y598" s="523"/>
      <c r="Z598" s="523"/>
    </row>
    <row r="599" spans="1:26" ht="12.75">
      <c r="A599" s="523"/>
      <c r="B599" s="523"/>
      <c r="C599" s="336"/>
      <c r="D599" s="336"/>
      <c r="E599" s="337"/>
      <c r="F599" s="336"/>
      <c r="G599" s="523"/>
      <c r="H599" s="335"/>
      <c r="I599" s="336"/>
      <c r="J599" s="336"/>
      <c r="K599" s="336"/>
      <c r="L599" s="336"/>
      <c r="M599" s="523"/>
      <c r="N599" s="523"/>
      <c r="O599" s="523"/>
      <c r="P599" s="523"/>
      <c r="Q599" s="523"/>
      <c r="R599" s="523"/>
      <c r="S599" s="523"/>
      <c r="T599" s="523"/>
      <c r="U599" s="523"/>
      <c r="V599" s="523"/>
      <c r="W599" s="523"/>
      <c r="X599" s="523"/>
      <c r="Y599" s="523"/>
      <c r="Z599" s="523"/>
    </row>
    <row r="600" spans="1:26" ht="12.75">
      <c r="A600" s="523"/>
      <c r="B600" s="523"/>
      <c r="C600" s="336"/>
      <c r="D600" s="336"/>
      <c r="E600" s="337"/>
      <c r="F600" s="336"/>
      <c r="G600" s="523"/>
      <c r="H600" s="335"/>
      <c r="I600" s="336"/>
      <c r="J600" s="336"/>
      <c r="K600" s="336"/>
      <c r="L600" s="336"/>
      <c r="M600" s="523"/>
      <c r="N600" s="523"/>
      <c r="O600" s="523"/>
      <c r="P600" s="523"/>
      <c r="Q600" s="523"/>
      <c r="R600" s="523"/>
      <c r="S600" s="523"/>
      <c r="T600" s="523"/>
      <c r="U600" s="523"/>
      <c r="V600" s="523"/>
      <c r="W600" s="523"/>
      <c r="X600" s="523"/>
      <c r="Y600" s="523"/>
      <c r="Z600" s="523"/>
    </row>
    <row r="601" spans="1:26" ht="12.75">
      <c r="A601" s="523"/>
      <c r="B601" s="523"/>
      <c r="C601" s="336"/>
      <c r="D601" s="336"/>
      <c r="E601" s="337"/>
      <c r="F601" s="336"/>
      <c r="G601" s="523"/>
      <c r="H601" s="335"/>
      <c r="I601" s="336"/>
      <c r="J601" s="336"/>
      <c r="K601" s="336"/>
      <c r="L601" s="336"/>
      <c r="M601" s="523"/>
      <c r="N601" s="523"/>
      <c r="O601" s="523"/>
      <c r="P601" s="523"/>
      <c r="Q601" s="523"/>
      <c r="R601" s="523"/>
      <c r="S601" s="523"/>
      <c r="T601" s="523"/>
      <c r="U601" s="523"/>
      <c r="V601" s="523"/>
      <c r="W601" s="523"/>
      <c r="X601" s="523"/>
      <c r="Y601" s="523"/>
      <c r="Z601" s="523"/>
    </row>
    <row r="602" spans="1:26" ht="12.75">
      <c r="A602" s="523"/>
      <c r="B602" s="523"/>
      <c r="C602" s="336"/>
      <c r="D602" s="336"/>
      <c r="E602" s="337"/>
      <c r="F602" s="336"/>
      <c r="G602" s="523"/>
      <c r="H602" s="335"/>
      <c r="I602" s="336"/>
      <c r="J602" s="336"/>
      <c r="K602" s="336"/>
      <c r="L602" s="336"/>
      <c r="M602" s="523"/>
      <c r="N602" s="523"/>
      <c r="O602" s="523"/>
      <c r="P602" s="523"/>
      <c r="Q602" s="523"/>
      <c r="R602" s="523"/>
      <c r="S602" s="523"/>
      <c r="T602" s="523"/>
      <c r="U602" s="523"/>
      <c r="V602" s="523"/>
      <c r="W602" s="523"/>
      <c r="X602" s="523"/>
      <c r="Y602" s="523"/>
      <c r="Z602" s="523"/>
    </row>
    <row r="603" spans="1:26" ht="12.75">
      <c r="A603" s="523"/>
      <c r="B603" s="523"/>
      <c r="C603" s="336"/>
      <c r="D603" s="336"/>
      <c r="E603" s="337"/>
      <c r="F603" s="336"/>
      <c r="G603" s="523"/>
      <c r="H603" s="335"/>
      <c r="I603" s="336"/>
      <c r="J603" s="336"/>
      <c r="K603" s="336"/>
      <c r="L603" s="336"/>
      <c r="M603" s="523"/>
      <c r="N603" s="523"/>
      <c r="O603" s="523"/>
      <c r="P603" s="523"/>
      <c r="Q603" s="523"/>
      <c r="R603" s="523"/>
      <c r="S603" s="523"/>
      <c r="T603" s="523"/>
      <c r="U603" s="523"/>
      <c r="V603" s="523"/>
      <c r="W603" s="523"/>
      <c r="X603" s="523"/>
      <c r="Y603" s="523"/>
      <c r="Z603" s="523"/>
    </row>
    <row r="604" spans="1:26" ht="12.75">
      <c r="A604" s="523"/>
      <c r="B604" s="523"/>
      <c r="C604" s="336"/>
      <c r="D604" s="336"/>
      <c r="E604" s="337"/>
      <c r="F604" s="336"/>
      <c r="G604" s="523"/>
      <c r="H604" s="335"/>
      <c r="I604" s="336"/>
      <c r="J604" s="336"/>
      <c r="K604" s="336"/>
      <c r="L604" s="336"/>
      <c r="M604" s="523"/>
      <c r="N604" s="523"/>
      <c r="O604" s="523"/>
      <c r="P604" s="523"/>
      <c r="Q604" s="523"/>
      <c r="R604" s="523"/>
      <c r="S604" s="523"/>
      <c r="T604" s="523"/>
      <c r="U604" s="523"/>
      <c r="V604" s="523"/>
      <c r="W604" s="523"/>
      <c r="X604" s="523"/>
      <c r="Y604" s="523"/>
      <c r="Z604" s="523"/>
    </row>
    <row r="605" spans="1:26" ht="12.75">
      <c r="A605" s="523"/>
      <c r="B605" s="523"/>
      <c r="C605" s="336"/>
      <c r="D605" s="336"/>
      <c r="E605" s="337"/>
      <c r="F605" s="336"/>
      <c r="G605" s="523"/>
      <c r="H605" s="335"/>
      <c r="I605" s="336"/>
      <c r="J605" s="336"/>
      <c r="K605" s="336"/>
      <c r="L605" s="336"/>
      <c r="M605" s="523"/>
      <c r="N605" s="523"/>
      <c r="O605" s="523"/>
      <c r="P605" s="523"/>
      <c r="Q605" s="523"/>
      <c r="R605" s="523"/>
      <c r="S605" s="523"/>
      <c r="T605" s="523"/>
      <c r="U605" s="523"/>
      <c r="V605" s="523"/>
      <c r="W605" s="523"/>
      <c r="X605" s="523"/>
      <c r="Y605" s="523"/>
      <c r="Z605" s="523"/>
    </row>
    <row r="606" spans="1:26" ht="12.75">
      <c r="A606" s="523"/>
      <c r="B606" s="523"/>
      <c r="C606" s="336"/>
      <c r="D606" s="336"/>
      <c r="E606" s="337"/>
      <c r="F606" s="336"/>
      <c r="G606" s="523"/>
      <c r="H606" s="335"/>
      <c r="I606" s="336"/>
      <c r="J606" s="336"/>
      <c r="K606" s="336"/>
      <c r="L606" s="336"/>
      <c r="M606" s="523"/>
      <c r="N606" s="523"/>
      <c r="O606" s="523"/>
      <c r="P606" s="523"/>
      <c r="Q606" s="523"/>
      <c r="R606" s="523"/>
      <c r="S606" s="523"/>
      <c r="T606" s="523"/>
      <c r="U606" s="523"/>
      <c r="V606" s="523"/>
      <c r="W606" s="523"/>
      <c r="X606" s="523"/>
      <c r="Y606" s="523"/>
      <c r="Z606" s="523"/>
    </row>
    <row r="607" spans="1:26" ht="12.75">
      <c r="A607" s="523"/>
      <c r="B607" s="523"/>
      <c r="C607" s="336"/>
      <c r="D607" s="336"/>
      <c r="E607" s="337"/>
      <c r="F607" s="336"/>
      <c r="G607" s="523"/>
      <c r="H607" s="335"/>
      <c r="I607" s="336"/>
      <c r="J607" s="336"/>
      <c r="K607" s="336"/>
      <c r="L607" s="336"/>
      <c r="M607" s="523"/>
      <c r="N607" s="523"/>
      <c r="O607" s="523"/>
      <c r="P607" s="523"/>
      <c r="Q607" s="523"/>
      <c r="R607" s="523"/>
      <c r="S607" s="523"/>
      <c r="T607" s="523"/>
      <c r="U607" s="523"/>
      <c r="V607" s="523"/>
      <c r="W607" s="523"/>
      <c r="X607" s="523"/>
      <c r="Y607" s="523"/>
      <c r="Z607" s="523"/>
    </row>
    <row r="608" spans="1:26" ht="12.75">
      <c r="A608" s="523"/>
      <c r="B608" s="523"/>
      <c r="C608" s="336"/>
      <c r="D608" s="336"/>
      <c r="E608" s="337"/>
      <c r="F608" s="336"/>
      <c r="G608" s="523"/>
      <c r="H608" s="335"/>
      <c r="I608" s="336"/>
      <c r="J608" s="336"/>
      <c r="K608" s="336"/>
      <c r="L608" s="336"/>
      <c r="M608" s="523"/>
      <c r="N608" s="523"/>
      <c r="O608" s="523"/>
      <c r="P608" s="523"/>
      <c r="Q608" s="523"/>
      <c r="R608" s="523"/>
      <c r="S608" s="523"/>
      <c r="T608" s="523"/>
      <c r="U608" s="523"/>
      <c r="V608" s="523"/>
      <c r="W608" s="523"/>
      <c r="X608" s="523"/>
      <c r="Y608" s="523"/>
      <c r="Z608" s="523"/>
    </row>
    <row r="609" spans="1:26" ht="12.75">
      <c r="A609" s="523"/>
      <c r="B609" s="523"/>
      <c r="C609" s="336"/>
      <c r="D609" s="336"/>
      <c r="E609" s="337"/>
      <c r="F609" s="336"/>
      <c r="G609" s="523"/>
      <c r="H609" s="335"/>
      <c r="I609" s="336"/>
      <c r="J609" s="336"/>
      <c r="K609" s="336"/>
      <c r="L609" s="336"/>
      <c r="M609" s="523"/>
      <c r="N609" s="523"/>
      <c r="O609" s="523"/>
      <c r="P609" s="523"/>
      <c r="Q609" s="523"/>
      <c r="R609" s="523"/>
      <c r="S609" s="523"/>
      <c r="T609" s="523"/>
      <c r="U609" s="523"/>
      <c r="V609" s="523"/>
      <c r="W609" s="523"/>
      <c r="X609" s="523"/>
      <c r="Y609" s="523"/>
      <c r="Z609" s="523"/>
    </row>
    <row r="610" spans="1:26" ht="12.75">
      <c r="A610" s="523"/>
      <c r="B610" s="523"/>
      <c r="C610" s="336"/>
      <c r="D610" s="336"/>
      <c r="E610" s="337"/>
      <c r="F610" s="336"/>
      <c r="G610" s="523"/>
      <c r="H610" s="335"/>
      <c r="I610" s="336"/>
      <c r="J610" s="336"/>
      <c r="K610" s="336"/>
      <c r="L610" s="336"/>
      <c r="M610" s="523"/>
      <c r="N610" s="523"/>
      <c r="O610" s="523"/>
      <c r="P610" s="523"/>
      <c r="Q610" s="523"/>
      <c r="R610" s="523"/>
      <c r="S610" s="523"/>
      <c r="T610" s="523"/>
      <c r="U610" s="523"/>
      <c r="V610" s="523"/>
      <c r="W610" s="523"/>
      <c r="X610" s="523"/>
      <c r="Y610" s="523"/>
      <c r="Z610" s="523"/>
    </row>
    <row r="611" spans="1:26" ht="12.75">
      <c r="A611" s="523"/>
      <c r="B611" s="523"/>
      <c r="C611" s="336"/>
      <c r="D611" s="336"/>
      <c r="E611" s="337"/>
      <c r="F611" s="336"/>
      <c r="G611" s="523"/>
      <c r="H611" s="335"/>
      <c r="I611" s="336"/>
      <c r="J611" s="336"/>
      <c r="K611" s="336"/>
      <c r="L611" s="336"/>
      <c r="M611" s="523"/>
      <c r="N611" s="523"/>
      <c r="O611" s="523"/>
      <c r="P611" s="523"/>
      <c r="Q611" s="523"/>
      <c r="R611" s="523"/>
      <c r="S611" s="523"/>
      <c r="T611" s="523"/>
      <c r="U611" s="523"/>
      <c r="V611" s="523"/>
      <c r="W611" s="523"/>
      <c r="X611" s="523"/>
      <c r="Y611" s="523"/>
      <c r="Z611" s="523"/>
    </row>
    <row r="612" spans="1:26" ht="12.75">
      <c r="A612" s="523"/>
      <c r="B612" s="523"/>
      <c r="C612" s="336"/>
      <c r="D612" s="336"/>
      <c r="E612" s="337"/>
      <c r="F612" s="336"/>
      <c r="G612" s="523"/>
      <c r="H612" s="335"/>
      <c r="I612" s="336"/>
      <c r="J612" s="336"/>
      <c r="K612" s="336"/>
      <c r="L612" s="336"/>
      <c r="M612" s="523"/>
      <c r="N612" s="523"/>
      <c r="O612" s="523"/>
      <c r="P612" s="523"/>
      <c r="Q612" s="523"/>
      <c r="R612" s="523"/>
      <c r="S612" s="523"/>
      <c r="T612" s="523"/>
      <c r="U612" s="523"/>
      <c r="V612" s="523"/>
      <c r="W612" s="523"/>
      <c r="X612" s="523"/>
      <c r="Y612" s="523"/>
      <c r="Z612" s="523"/>
    </row>
    <row r="613" spans="1:26" ht="12.75">
      <c r="A613" s="523"/>
      <c r="B613" s="523"/>
      <c r="C613" s="336"/>
      <c r="D613" s="336"/>
      <c r="E613" s="337"/>
      <c r="F613" s="336"/>
      <c r="G613" s="523"/>
      <c r="H613" s="335"/>
      <c r="I613" s="336"/>
      <c r="J613" s="336"/>
      <c r="K613" s="336"/>
      <c r="L613" s="336"/>
      <c r="M613" s="523"/>
      <c r="N613" s="523"/>
      <c r="O613" s="523"/>
      <c r="P613" s="523"/>
      <c r="Q613" s="523"/>
      <c r="R613" s="523"/>
      <c r="S613" s="523"/>
      <c r="T613" s="523"/>
      <c r="U613" s="523"/>
      <c r="V613" s="523"/>
      <c r="W613" s="523"/>
      <c r="X613" s="523"/>
      <c r="Y613" s="523"/>
      <c r="Z613" s="523"/>
    </row>
    <row r="614" spans="1:26" ht="12.75">
      <c r="A614" s="523"/>
      <c r="B614" s="523"/>
      <c r="C614" s="336"/>
      <c r="D614" s="336"/>
      <c r="E614" s="337"/>
      <c r="F614" s="336"/>
      <c r="G614" s="523"/>
      <c r="H614" s="335"/>
      <c r="I614" s="336"/>
      <c r="J614" s="336"/>
      <c r="K614" s="336"/>
      <c r="L614" s="336"/>
      <c r="M614" s="523"/>
      <c r="N614" s="523"/>
      <c r="O614" s="523"/>
      <c r="P614" s="523"/>
      <c r="Q614" s="523"/>
      <c r="R614" s="523"/>
      <c r="S614" s="523"/>
      <c r="T614" s="523"/>
      <c r="U614" s="523"/>
      <c r="V614" s="523"/>
      <c r="W614" s="523"/>
      <c r="X614" s="523"/>
      <c r="Y614" s="523"/>
      <c r="Z614" s="523"/>
    </row>
    <row r="615" spans="1:26" ht="12.75">
      <c r="A615" s="523"/>
      <c r="B615" s="523"/>
      <c r="C615" s="336"/>
      <c r="D615" s="336"/>
      <c r="E615" s="337"/>
      <c r="F615" s="336"/>
      <c r="G615" s="523"/>
      <c r="H615" s="335"/>
      <c r="I615" s="336"/>
      <c r="J615" s="336"/>
      <c r="K615" s="336"/>
      <c r="L615" s="336"/>
      <c r="M615" s="523"/>
      <c r="N615" s="523"/>
      <c r="O615" s="523"/>
      <c r="P615" s="523"/>
      <c r="Q615" s="523"/>
      <c r="R615" s="523"/>
      <c r="S615" s="523"/>
      <c r="T615" s="523"/>
      <c r="U615" s="523"/>
      <c r="V615" s="523"/>
      <c r="W615" s="523"/>
      <c r="X615" s="523"/>
      <c r="Y615" s="523"/>
      <c r="Z615" s="523"/>
    </row>
    <row r="616" spans="1:26" ht="12.75">
      <c r="A616" s="523"/>
      <c r="B616" s="523"/>
      <c r="C616" s="336"/>
      <c r="D616" s="336"/>
      <c r="E616" s="337"/>
      <c r="F616" s="336"/>
      <c r="G616" s="523"/>
      <c r="H616" s="335"/>
      <c r="I616" s="336"/>
      <c r="J616" s="336"/>
      <c r="K616" s="336"/>
      <c r="L616" s="336"/>
      <c r="M616" s="523"/>
      <c r="N616" s="523"/>
      <c r="O616" s="523"/>
      <c r="P616" s="523"/>
      <c r="Q616" s="523"/>
      <c r="R616" s="523"/>
      <c r="S616" s="523"/>
      <c r="T616" s="523"/>
      <c r="U616" s="523"/>
      <c r="V616" s="523"/>
      <c r="W616" s="523"/>
      <c r="X616" s="523"/>
      <c r="Y616" s="523"/>
      <c r="Z616" s="523"/>
    </row>
    <row r="617" spans="1:26" ht="12.75">
      <c r="A617" s="523"/>
      <c r="B617" s="523"/>
      <c r="C617" s="336"/>
      <c r="D617" s="336"/>
      <c r="E617" s="337"/>
      <c r="F617" s="336"/>
      <c r="G617" s="523"/>
      <c r="H617" s="335"/>
      <c r="I617" s="336"/>
      <c r="J617" s="336"/>
      <c r="K617" s="336"/>
      <c r="L617" s="336"/>
      <c r="M617" s="523"/>
      <c r="N617" s="523"/>
      <c r="O617" s="523"/>
      <c r="P617" s="523"/>
      <c r="Q617" s="523"/>
      <c r="R617" s="523"/>
      <c r="S617" s="523"/>
      <c r="T617" s="523"/>
      <c r="U617" s="523"/>
      <c r="V617" s="523"/>
      <c r="W617" s="523"/>
      <c r="X617" s="523"/>
      <c r="Y617" s="523"/>
      <c r="Z617" s="523"/>
    </row>
    <row r="618" spans="1:26" ht="12.75">
      <c r="A618" s="523"/>
      <c r="B618" s="523"/>
      <c r="C618" s="336"/>
      <c r="D618" s="336"/>
      <c r="E618" s="337"/>
      <c r="F618" s="336"/>
      <c r="G618" s="523"/>
      <c r="H618" s="335"/>
      <c r="I618" s="336"/>
      <c r="J618" s="336"/>
      <c r="K618" s="336"/>
      <c r="L618" s="336"/>
      <c r="M618" s="523"/>
      <c r="N618" s="523"/>
      <c r="O618" s="523"/>
      <c r="P618" s="523"/>
      <c r="Q618" s="523"/>
      <c r="R618" s="523"/>
      <c r="S618" s="523"/>
      <c r="T618" s="523"/>
      <c r="U618" s="523"/>
      <c r="V618" s="523"/>
      <c r="W618" s="523"/>
      <c r="X618" s="523"/>
      <c r="Y618" s="523"/>
      <c r="Z618" s="523"/>
    </row>
    <row r="619" spans="1:26" ht="12.75">
      <c r="A619" s="523"/>
      <c r="B619" s="523"/>
      <c r="C619" s="336"/>
      <c r="D619" s="336"/>
      <c r="E619" s="337"/>
      <c r="F619" s="336"/>
      <c r="G619" s="523"/>
      <c r="H619" s="335"/>
      <c r="I619" s="336"/>
      <c r="J619" s="336"/>
      <c r="K619" s="336"/>
      <c r="L619" s="336"/>
      <c r="M619" s="523"/>
      <c r="N619" s="523"/>
      <c r="O619" s="523"/>
      <c r="P619" s="523"/>
      <c r="Q619" s="523"/>
      <c r="R619" s="523"/>
      <c r="S619" s="523"/>
      <c r="T619" s="523"/>
      <c r="U619" s="523"/>
      <c r="V619" s="523"/>
      <c r="W619" s="523"/>
      <c r="X619" s="523"/>
      <c r="Y619" s="523"/>
      <c r="Z619" s="523"/>
    </row>
    <row r="620" spans="1:26" ht="12.75">
      <c r="A620" s="523"/>
      <c r="B620" s="523"/>
      <c r="C620" s="336"/>
      <c r="D620" s="336"/>
      <c r="E620" s="337"/>
      <c r="F620" s="336"/>
      <c r="G620" s="523"/>
      <c r="H620" s="335"/>
      <c r="I620" s="336"/>
      <c r="J620" s="336"/>
      <c r="K620" s="336"/>
      <c r="L620" s="336"/>
      <c r="M620" s="523"/>
      <c r="N620" s="523"/>
      <c r="O620" s="523"/>
      <c r="P620" s="523"/>
      <c r="Q620" s="523"/>
      <c r="R620" s="523"/>
      <c r="S620" s="523"/>
      <c r="T620" s="523"/>
      <c r="U620" s="523"/>
      <c r="V620" s="523"/>
      <c r="W620" s="523"/>
      <c r="X620" s="523"/>
      <c r="Y620" s="523"/>
      <c r="Z620" s="523"/>
    </row>
    <row r="621" spans="1:26" ht="12.75">
      <c r="A621" s="523"/>
      <c r="B621" s="523"/>
      <c r="C621" s="336"/>
      <c r="D621" s="336"/>
      <c r="E621" s="337"/>
      <c r="F621" s="336"/>
      <c r="G621" s="523"/>
      <c r="H621" s="335"/>
      <c r="I621" s="336"/>
      <c r="J621" s="336"/>
      <c r="K621" s="336"/>
      <c r="L621" s="336"/>
      <c r="M621" s="523"/>
      <c r="N621" s="523"/>
      <c r="O621" s="523"/>
      <c r="P621" s="523"/>
      <c r="Q621" s="523"/>
      <c r="R621" s="523"/>
      <c r="S621" s="523"/>
      <c r="T621" s="523"/>
      <c r="U621" s="523"/>
      <c r="V621" s="523"/>
      <c r="W621" s="523"/>
      <c r="X621" s="523"/>
      <c r="Y621" s="523"/>
      <c r="Z621" s="523"/>
    </row>
    <row r="622" spans="1:26" ht="12.75">
      <c r="A622" s="523"/>
      <c r="B622" s="523"/>
      <c r="C622" s="336"/>
      <c r="D622" s="336"/>
      <c r="E622" s="337"/>
      <c r="F622" s="336"/>
      <c r="G622" s="523"/>
      <c r="H622" s="335"/>
      <c r="I622" s="336"/>
      <c r="J622" s="336"/>
      <c r="K622" s="336"/>
      <c r="L622" s="336"/>
      <c r="M622" s="523"/>
      <c r="N622" s="523"/>
      <c r="O622" s="523"/>
      <c r="P622" s="523"/>
      <c r="Q622" s="523"/>
      <c r="R622" s="523"/>
      <c r="S622" s="523"/>
      <c r="T622" s="523"/>
      <c r="U622" s="523"/>
      <c r="V622" s="523"/>
      <c r="W622" s="523"/>
      <c r="X622" s="523"/>
      <c r="Y622" s="523"/>
      <c r="Z622" s="523"/>
    </row>
    <row r="623" spans="1:26" ht="12.75">
      <c r="A623" s="523"/>
      <c r="B623" s="523"/>
      <c r="C623" s="336"/>
      <c r="D623" s="336"/>
      <c r="E623" s="337"/>
      <c r="F623" s="336"/>
      <c r="G623" s="523"/>
      <c r="H623" s="335"/>
      <c r="I623" s="336"/>
      <c r="J623" s="336"/>
      <c r="K623" s="336"/>
      <c r="L623" s="336"/>
      <c r="M623" s="523"/>
      <c r="N623" s="523"/>
      <c r="O623" s="523"/>
      <c r="P623" s="523"/>
      <c r="Q623" s="523"/>
      <c r="R623" s="523"/>
      <c r="S623" s="523"/>
      <c r="T623" s="523"/>
      <c r="U623" s="523"/>
      <c r="V623" s="523"/>
      <c r="W623" s="523"/>
      <c r="X623" s="523"/>
      <c r="Y623" s="523"/>
      <c r="Z623" s="523"/>
    </row>
    <row r="624" spans="1:26" ht="12.75">
      <c r="A624" s="523"/>
      <c r="B624" s="523"/>
      <c r="C624" s="336"/>
      <c r="D624" s="336"/>
      <c r="E624" s="337"/>
      <c r="F624" s="336"/>
      <c r="G624" s="523"/>
      <c r="H624" s="335"/>
      <c r="I624" s="336"/>
      <c r="J624" s="336"/>
      <c r="K624" s="336"/>
      <c r="L624" s="336"/>
      <c r="M624" s="523"/>
      <c r="N624" s="523"/>
      <c r="O624" s="523"/>
      <c r="P624" s="523"/>
      <c r="Q624" s="523"/>
      <c r="R624" s="523"/>
      <c r="S624" s="523"/>
      <c r="T624" s="523"/>
      <c r="U624" s="523"/>
      <c r="V624" s="523"/>
      <c r="W624" s="523"/>
      <c r="X624" s="523"/>
      <c r="Y624" s="523"/>
      <c r="Z624" s="523"/>
    </row>
    <row r="625" spans="1:26" ht="12.75">
      <c r="A625" s="523"/>
      <c r="B625" s="523"/>
      <c r="C625" s="336"/>
      <c r="D625" s="336"/>
      <c r="E625" s="337"/>
      <c r="F625" s="336"/>
      <c r="G625" s="523"/>
      <c r="H625" s="335"/>
      <c r="I625" s="336"/>
      <c r="J625" s="336"/>
      <c r="K625" s="336"/>
      <c r="L625" s="336"/>
      <c r="M625" s="523"/>
      <c r="N625" s="523"/>
      <c r="O625" s="523"/>
      <c r="P625" s="523"/>
      <c r="Q625" s="523"/>
      <c r="R625" s="523"/>
      <c r="S625" s="523"/>
      <c r="T625" s="523"/>
      <c r="U625" s="523"/>
      <c r="V625" s="523"/>
      <c r="W625" s="523"/>
      <c r="X625" s="523"/>
      <c r="Y625" s="523"/>
      <c r="Z625" s="523"/>
    </row>
    <row r="626" spans="1:26" ht="12.75">
      <c r="A626" s="523"/>
      <c r="B626" s="523"/>
      <c r="C626" s="336"/>
      <c r="D626" s="336"/>
      <c r="E626" s="337"/>
      <c r="F626" s="336"/>
      <c r="G626" s="523"/>
      <c r="H626" s="335"/>
      <c r="I626" s="336"/>
      <c r="J626" s="336"/>
      <c r="K626" s="336"/>
      <c r="L626" s="336"/>
      <c r="M626" s="523"/>
      <c r="N626" s="523"/>
      <c r="O626" s="523"/>
      <c r="P626" s="523"/>
      <c r="Q626" s="523"/>
      <c r="R626" s="523"/>
      <c r="S626" s="523"/>
      <c r="T626" s="523"/>
      <c r="U626" s="523"/>
      <c r="V626" s="523"/>
      <c r="W626" s="523"/>
      <c r="X626" s="523"/>
      <c r="Y626" s="523"/>
      <c r="Z626" s="523"/>
    </row>
    <row r="627" spans="1:26" ht="12.75">
      <c r="A627" s="523"/>
      <c r="B627" s="523"/>
      <c r="C627" s="336"/>
      <c r="D627" s="336"/>
      <c r="E627" s="337"/>
      <c r="F627" s="336"/>
      <c r="G627" s="523"/>
      <c r="H627" s="335"/>
      <c r="I627" s="336"/>
      <c r="J627" s="336"/>
      <c r="K627" s="336"/>
      <c r="L627" s="336"/>
      <c r="M627" s="523"/>
      <c r="N627" s="523"/>
      <c r="O627" s="523"/>
      <c r="P627" s="523"/>
      <c r="Q627" s="523"/>
      <c r="R627" s="523"/>
      <c r="S627" s="523"/>
      <c r="T627" s="523"/>
      <c r="U627" s="523"/>
      <c r="V627" s="523"/>
      <c r="W627" s="523"/>
      <c r="X627" s="523"/>
      <c r="Y627" s="523"/>
      <c r="Z627" s="523"/>
    </row>
    <row r="628" spans="1:26" ht="12.75">
      <c r="A628" s="523"/>
      <c r="B628" s="523"/>
      <c r="C628" s="336"/>
      <c r="D628" s="336"/>
      <c r="E628" s="337"/>
      <c r="F628" s="336"/>
      <c r="G628" s="523"/>
      <c r="H628" s="335"/>
      <c r="I628" s="336"/>
      <c r="J628" s="336"/>
      <c r="K628" s="336"/>
      <c r="L628" s="336"/>
      <c r="M628" s="523"/>
      <c r="N628" s="523"/>
      <c r="O628" s="523"/>
      <c r="P628" s="523"/>
      <c r="Q628" s="523"/>
      <c r="R628" s="523"/>
      <c r="S628" s="523"/>
      <c r="T628" s="523"/>
      <c r="U628" s="523"/>
      <c r="V628" s="523"/>
      <c r="W628" s="523"/>
      <c r="X628" s="523"/>
      <c r="Y628" s="523"/>
      <c r="Z628" s="523"/>
    </row>
    <row r="629" spans="1:26" ht="12.75">
      <c r="A629" s="523"/>
      <c r="B629" s="523"/>
      <c r="C629" s="336"/>
      <c r="D629" s="336"/>
      <c r="E629" s="337"/>
      <c r="F629" s="336"/>
      <c r="G629" s="523"/>
      <c r="H629" s="335"/>
      <c r="I629" s="336"/>
      <c r="J629" s="336"/>
      <c r="K629" s="336"/>
      <c r="L629" s="336"/>
      <c r="M629" s="523"/>
      <c r="N629" s="523"/>
      <c r="O629" s="523"/>
      <c r="P629" s="523"/>
      <c r="Q629" s="523"/>
      <c r="R629" s="523"/>
      <c r="S629" s="523"/>
      <c r="T629" s="523"/>
      <c r="U629" s="523"/>
      <c r="V629" s="523"/>
      <c r="W629" s="523"/>
      <c r="X629" s="523"/>
      <c r="Y629" s="523"/>
      <c r="Z629" s="523"/>
    </row>
    <row r="630" spans="1:26" ht="12.75">
      <c r="A630" s="523"/>
      <c r="B630" s="523"/>
      <c r="C630" s="336"/>
      <c r="D630" s="336"/>
      <c r="E630" s="337"/>
      <c r="F630" s="336"/>
      <c r="G630" s="523"/>
      <c r="H630" s="335"/>
      <c r="I630" s="336"/>
      <c r="J630" s="336"/>
      <c r="K630" s="336"/>
      <c r="L630" s="336"/>
      <c r="M630" s="523"/>
      <c r="N630" s="523"/>
      <c r="O630" s="523"/>
      <c r="P630" s="523"/>
      <c r="Q630" s="523"/>
      <c r="R630" s="523"/>
      <c r="S630" s="523"/>
      <c r="T630" s="523"/>
      <c r="U630" s="523"/>
      <c r="V630" s="523"/>
      <c r="W630" s="523"/>
      <c r="X630" s="523"/>
      <c r="Y630" s="523"/>
      <c r="Z630" s="523"/>
    </row>
    <row r="631" spans="1:26" ht="12.75">
      <c r="A631" s="523"/>
      <c r="B631" s="523"/>
      <c r="C631" s="336"/>
      <c r="D631" s="336"/>
      <c r="E631" s="337"/>
      <c r="F631" s="336"/>
      <c r="G631" s="523"/>
      <c r="H631" s="335"/>
      <c r="I631" s="336"/>
      <c r="J631" s="336"/>
      <c r="K631" s="336"/>
      <c r="L631" s="336"/>
      <c r="M631" s="523"/>
      <c r="N631" s="523"/>
      <c r="O631" s="523"/>
      <c r="P631" s="523"/>
      <c r="Q631" s="523"/>
      <c r="R631" s="523"/>
      <c r="S631" s="523"/>
      <c r="T631" s="523"/>
      <c r="U631" s="523"/>
      <c r="V631" s="523"/>
      <c r="W631" s="523"/>
      <c r="X631" s="523"/>
      <c r="Y631" s="523"/>
      <c r="Z631" s="523"/>
    </row>
    <row r="632" spans="1:26" ht="12.75">
      <c r="A632" s="523"/>
      <c r="B632" s="523"/>
      <c r="C632" s="336"/>
      <c r="D632" s="336"/>
      <c r="E632" s="337"/>
      <c r="F632" s="336"/>
      <c r="G632" s="523"/>
      <c r="H632" s="335"/>
      <c r="I632" s="336"/>
      <c r="J632" s="336"/>
      <c r="K632" s="336"/>
      <c r="L632" s="336"/>
      <c r="M632" s="523"/>
      <c r="N632" s="523"/>
      <c r="O632" s="523"/>
      <c r="P632" s="523"/>
      <c r="Q632" s="523"/>
      <c r="R632" s="523"/>
      <c r="S632" s="523"/>
      <c r="T632" s="523"/>
      <c r="U632" s="523"/>
      <c r="V632" s="523"/>
      <c r="W632" s="523"/>
      <c r="X632" s="523"/>
      <c r="Y632" s="523"/>
      <c r="Z632" s="523"/>
    </row>
    <row r="633" spans="1:26" ht="12.75">
      <c r="A633" s="523"/>
      <c r="B633" s="523"/>
      <c r="C633" s="336"/>
      <c r="D633" s="336"/>
      <c r="E633" s="337"/>
      <c r="F633" s="336"/>
      <c r="G633" s="523"/>
      <c r="H633" s="335"/>
      <c r="I633" s="336"/>
      <c r="J633" s="336"/>
      <c r="K633" s="336"/>
      <c r="L633" s="336"/>
      <c r="M633" s="523"/>
      <c r="N633" s="523"/>
      <c r="O633" s="523"/>
      <c r="P633" s="523"/>
      <c r="Q633" s="523"/>
      <c r="R633" s="523"/>
      <c r="S633" s="523"/>
      <c r="T633" s="523"/>
      <c r="U633" s="523"/>
      <c r="V633" s="523"/>
      <c r="W633" s="523"/>
      <c r="X633" s="523"/>
      <c r="Y633" s="523"/>
      <c r="Z633" s="523"/>
    </row>
    <row r="634" spans="1:26" ht="12.75">
      <c r="A634" s="523"/>
      <c r="B634" s="523"/>
      <c r="C634" s="336"/>
      <c r="D634" s="336"/>
      <c r="E634" s="337"/>
      <c r="F634" s="336"/>
      <c r="G634" s="523"/>
      <c r="H634" s="335"/>
      <c r="I634" s="336"/>
      <c r="J634" s="336"/>
      <c r="K634" s="336"/>
      <c r="L634" s="336"/>
      <c r="M634" s="523"/>
      <c r="N634" s="523"/>
      <c r="O634" s="523"/>
      <c r="P634" s="523"/>
      <c r="Q634" s="523"/>
      <c r="R634" s="523"/>
      <c r="S634" s="523"/>
      <c r="T634" s="523"/>
      <c r="U634" s="523"/>
      <c r="V634" s="523"/>
      <c r="W634" s="523"/>
      <c r="X634" s="523"/>
      <c r="Y634" s="523"/>
      <c r="Z634" s="523"/>
    </row>
    <row r="635" spans="1:26" ht="12.75">
      <c r="A635" s="523"/>
      <c r="B635" s="523"/>
      <c r="C635" s="336"/>
      <c r="D635" s="336"/>
      <c r="E635" s="337"/>
      <c r="F635" s="336"/>
      <c r="G635" s="523"/>
      <c r="H635" s="335"/>
      <c r="I635" s="336"/>
      <c r="J635" s="336"/>
      <c r="K635" s="336"/>
      <c r="L635" s="336"/>
      <c r="M635" s="523"/>
      <c r="N635" s="523"/>
      <c r="O635" s="523"/>
      <c r="P635" s="523"/>
      <c r="Q635" s="523"/>
      <c r="R635" s="523"/>
      <c r="S635" s="523"/>
      <c r="T635" s="523"/>
      <c r="U635" s="523"/>
      <c r="V635" s="523"/>
      <c r="W635" s="523"/>
      <c r="X635" s="523"/>
      <c r="Y635" s="523"/>
      <c r="Z635" s="523"/>
    </row>
    <row r="636" spans="1:26" ht="12.75">
      <c r="A636" s="523"/>
      <c r="B636" s="523"/>
      <c r="C636" s="336"/>
      <c r="D636" s="336"/>
      <c r="E636" s="337"/>
      <c r="F636" s="336"/>
      <c r="G636" s="523"/>
      <c r="H636" s="335"/>
      <c r="I636" s="336"/>
      <c r="J636" s="336"/>
      <c r="K636" s="336"/>
      <c r="L636" s="336"/>
      <c r="M636" s="523"/>
      <c r="N636" s="523"/>
      <c r="O636" s="523"/>
      <c r="P636" s="523"/>
      <c r="Q636" s="523"/>
      <c r="R636" s="523"/>
      <c r="S636" s="523"/>
      <c r="T636" s="523"/>
      <c r="U636" s="523"/>
      <c r="V636" s="523"/>
      <c r="W636" s="523"/>
      <c r="X636" s="523"/>
      <c r="Y636" s="523"/>
      <c r="Z636" s="523"/>
    </row>
    <row r="637" spans="1:26" ht="12.75">
      <c r="A637" s="523"/>
      <c r="B637" s="523"/>
      <c r="C637" s="336"/>
      <c r="D637" s="336"/>
      <c r="E637" s="337"/>
      <c r="F637" s="336"/>
      <c r="G637" s="523"/>
      <c r="H637" s="335"/>
      <c r="I637" s="336"/>
      <c r="J637" s="336"/>
      <c r="K637" s="336"/>
      <c r="L637" s="336"/>
      <c r="M637" s="523"/>
      <c r="N637" s="523"/>
      <c r="O637" s="523"/>
      <c r="P637" s="523"/>
      <c r="Q637" s="523"/>
      <c r="R637" s="523"/>
      <c r="S637" s="523"/>
      <c r="T637" s="523"/>
      <c r="U637" s="523"/>
      <c r="V637" s="523"/>
      <c r="W637" s="523"/>
      <c r="X637" s="523"/>
      <c r="Y637" s="523"/>
      <c r="Z637" s="523"/>
    </row>
    <row r="638" spans="1:26" ht="12.75">
      <c r="A638" s="523"/>
      <c r="B638" s="523"/>
      <c r="C638" s="336"/>
      <c r="D638" s="336"/>
      <c r="E638" s="337"/>
      <c r="F638" s="336"/>
      <c r="G638" s="523"/>
      <c r="H638" s="335"/>
      <c r="I638" s="336"/>
      <c r="J638" s="336"/>
      <c r="K638" s="336"/>
      <c r="L638" s="336"/>
      <c r="M638" s="523"/>
      <c r="N638" s="523"/>
      <c r="O638" s="523"/>
      <c r="P638" s="523"/>
      <c r="Q638" s="523"/>
      <c r="R638" s="523"/>
      <c r="S638" s="523"/>
      <c r="T638" s="523"/>
      <c r="U638" s="523"/>
      <c r="V638" s="523"/>
      <c r="W638" s="523"/>
      <c r="X638" s="523"/>
      <c r="Y638" s="523"/>
      <c r="Z638" s="523"/>
    </row>
    <row r="639" spans="1:26" ht="12.75">
      <c r="A639" s="523"/>
      <c r="B639" s="523"/>
      <c r="C639" s="336"/>
      <c r="D639" s="336"/>
      <c r="E639" s="337"/>
      <c r="F639" s="336"/>
      <c r="G639" s="523"/>
      <c r="H639" s="335"/>
      <c r="I639" s="336"/>
      <c r="J639" s="336"/>
      <c r="K639" s="336"/>
      <c r="L639" s="336"/>
      <c r="M639" s="523"/>
      <c r="N639" s="523"/>
      <c r="O639" s="523"/>
      <c r="P639" s="523"/>
      <c r="Q639" s="523"/>
      <c r="R639" s="523"/>
      <c r="S639" s="523"/>
      <c r="T639" s="523"/>
      <c r="U639" s="523"/>
      <c r="V639" s="523"/>
      <c r="W639" s="523"/>
      <c r="X639" s="523"/>
      <c r="Y639" s="523"/>
      <c r="Z639" s="523"/>
    </row>
    <row r="640" spans="1:26" ht="12.75">
      <c r="A640" s="523"/>
      <c r="B640" s="523"/>
      <c r="C640" s="336"/>
      <c r="D640" s="336"/>
      <c r="E640" s="337"/>
      <c r="F640" s="336"/>
      <c r="G640" s="523"/>
      <c r="H640" s="335"/>
      <c r="I640" s="336"/>
      <c r="J640" s="336"/>
      <c r="K640" s="336"/>
      <c r="L640" s="336"/>
      <c r="M640" s="523"/>
      <c r="N640" s="523"/>
      <c r="O640" s="523"/>
      <c r="P640" s="523"/>
      <c r="Q640" s="523"/>
      <c r="R640" s="523"/>
      <c r="S640" s="523"/>
      <c r="T640" s="523"/>
      <c r="U640" s="523"/>
      <c r="V640" s="523"/>
      <c r="W640" s="523"/>
      <c r="X640" s="523"/>
      <c r="Y640" s="523"/>
      <c r="Z640" s="523"/>
    </row>
    <row r="641" spans="1:26" ht="12.75">
      <c r="A641" s="523"/>
      <c r="B641" s="523"/>
      <c r="C641" s="336"/>
      <c r="D641" s="336"/>
      <c r="E641" s="337"/>
      <c r="F641" s="336"/>
      <c r="G641" s="523"/>
      <c r="H641" s="335"/>
      <c r="I641" s="336"/>
      <c r="J641" s="336"/>
      <c r="K641" s="336"/>
      <c r="L641" s="336"/>
      <c r="M641" s="523"/>
      <c r="N641" s="523"/>
      <c r="O641" s="523"/>
      <c r="P641" s="523"/>
      <c r="Q641" s="523"/>
      <c r="R641" s="523"/>
      <c r="S641" s="523"/>
      <c r="T641" s="523"/>
      <c r="U641" s="523"/>
      <c r="V641" s="523"/>
      <c r="W641" s="523"/>
      <c r="X641" s="523"/>
      <c r="Y641" s="523"/>
      <c r="Z641" s="523"/>
    </row>
    <row r="642" spans="1:26" ht="12.75">
      <c r="A642" s="523"/>
      <c r="B642" s="523"/>
      <c r="C642" s="336"/>
      <c r="D642" s="336"/>
      <c r="E642" s="337"/>
      <c r="F642" s="336"/>
      <c r="G642" s="523"/>
      <c r="H642" s="335"/>
      <c r="I642" s="336"/>
      <c r="J642" s="336"/>
      <c r="K642" s="336"/>
      <c r="L642" s="336"/>
      <c r="M642" s="523"/>
      <c r="N642" s="523"/>
      <c r="O642" s="523"/>
      <c r="P642" s="523"/>
      <c r="Q642" s="523"/>
      <c r="R642" s="523"/>
      <c r="S642" s="523"/>
      <c r="T642" s="523"/>
      <c r="U642" s="523"/>
      <c r="V642" s="523"/>
      <c r="W642" s="523"/>
      <c r="X642" s="523"/>
      <c r="Y642" s="523"/>
      <c r="Z642" s="523"/>
    </row>
    <row r="643" spans="1:26" ht="12.75">
      <c r="A643" s="523"/>
      <c r="B643" s="523"/>
      <c r="C643" s="336"/>
      <c r="D643" s="336"/>
      <c r="E643" s="337"/>
      <c r="F643" s="336"/>
      <c r="G643" s="523"/>
      <c r="H643" s="335"/>
      <c r="I643" s="336"/>
      <c r="J643" s="336"/>
      <c r="K643" s="336"/>
      <c r="L643" s="336"/>
      <c r="M643" s="523"/>
      <c r="N643" s="523"/>
      <c r="O643" s="523"/>
      <c r="P643" s="523"/>
      <c r="Q643" s="523"/>
      <c r="R643" s="523"/>
      <c r="S643" s="523"/>
      <c r="T643" s="523"/>
      <c r="U643" s="523"/>
      <c r="V643" s="523"/>
      <c r="W643" s="523"/>
      <c r="X643" s="523"/>
      <c r="Y643" s="523"/>
      <c r="Z643" s="523"/>
    </row>
    <row r="644" spans="1:26" ht="12.75">
      <c r="A644" s="523"/>
      <c r="B644" s="523"/>
      <c r="C644" s="336"/>
      <c r="D644" s="336"/>
      <c r="E644" s="337"/>
      <c r="F644" s="336"/>
      <c r="G644" s="523"/>
      <c r="H644" s="335"/>
      <c r="I644" s="336"/>
      <c r="J644" s="336"/>
      <c r="K644" s="336"/>
      <c r="L644" s="336"/>
      <c r="M644" s="523"/>
      <c r="N644" s="523"/>
      <c r="O644" s="523"/>
      <c r="P644" s="523"/>
      <c r="Q644" s="523"/>
      <c r="R644" s="523"/>
      <c r="S644" s="523"/>
      <c r="T644" s="523"/>
      <c r="U644" s="523"/>
      <c r="V644" s="523"/>
      <c r="W644" s="523"/>
      <c r="X644" s="523"/>
      <c r="Y644" s="523"/>
      <c r="Z644" s="523"/>
    </row>
    <row r="645" spans="1:26" ht="12.75">
      <c r="A645" s="523"/>
      <c r="B645" s="523"/>
      <c r="C645" s="336"/>
      <c r="D645" s="336"/>
      <c r="E645" s="337"/>
      <c r="F645" s="336"/>
      <c r="G645" s="523"/>
      <c r="H645" s="335"/>
      <c r="I645" s="336"/>
      <c r="J645" s="336"/>
      <c r="K645" s="336"/>
      <c r="L645" s="336"/>
      <c r="M645" s="523"/>
      <c r="N645" s="523"/>
      <c r="O645" s="523"/>
      <c r="P645" s="523"/>
      <c r="Q645" s="523"/>
      <c r="R645" s="523"/>
      <c r="S645" s="523"/>
      <c r="T645" s="523"/>
      <c r="U645" s="523"/>
      <c r="V645" s="523"/>
      <c r="W645" s="523"/>
      <c r="X645" s="523"/>
      <c r="Y645" s="523"/>
      <c r="Z645" s="523"/>
    </row>
    <row r="646" spans="1:26" ht="12.75">
      <c r="A646" s="523"/>
      <c r="B646" s="523"/>
      <c r="C646" s="336"/>
      <c r="D646" s="336"/>
      <c r="E646" s="337"/>
      <c r="F646" s="336"/>
      <c r="G646" s="523"/>
      <c r="H646" s="335"/>
      <c r="I646" s="336"/>
      <c r="J646" s="336"/>
      <c r="K646" s="336"/>
      <c r="L646" s="336"/>
      <c r="M646" s="523"/>
      <c r="N646" s="523"/>
      <c r="O646" s="523"/>
      <c r="P646" s="523"/>
      <c r="Q646" s="523"/>
      <c r="R646" s="523"/>
      <c r="S646" s="523"/>
      <c r="T646" s="523"/>
      <c r="U646" s="523"/>
      <c r="V646" s="523"/>
      <c r="W646" s="523"/>
      <c r="X646" s="523"/>
      <c r="Y646" s="523"/>
      <c r="Z646" s="523"/>
    </row>
    <row r="647" spans="1:26" ht="12.75">
      <c r="A647" s="523"/>
      <c r="B647" s="523"/>
      <c r="C647" s="336"/>
      <c r="D647" s="336"/>
      <c r="E647" s="337"/>
      <c r="F647" s="336"/>
      <c r="G647" s="523"/>
      <c r="H647" s="335"/>
      <c r="I647" s="336"/>
      <c r="J647" s="336"/>
      <c r="K647" s="336"/>
      <c r="L647" s="336"/>
      <c r="M647" s="523"/>
      <c r="N647" s="523"/>
      <c r="O647" s="523"/>
      <c r="P647" s="523"/>
      <c r="Q647" s="523"/>
      <c r="R647" s="523"/>
      <c r="S647" s="523"/>
      <c r="T647" s="523"/>
      <c r="U647" s="523"/>
      <c r="V647" s="523"/>
      <c r="W647" s="523"/>
      <c r="X647" s="523"/>
      <c r="Y647" s="523"/>
      <c r="Z647" s="523"/>
    </row>
    <row r="648" spans="1:26" ht="12.75">
      <c r="A648" s="523"/>
      <c r="B648" s="523"/>
      <c r="C648" s="336"/>
      <c r="D648" s="336"/>
      <c r="E648" s="337"/>
      <c r="F648" s="336"/>
      <c r="G648" s="523"/>
      <c r="H648" s="335"/>
      <c r="I648" s="336"/>
      <c r="J648" s="336"/>
      <c r="K648" s="336"/>
      <c r="L648" s="336"/>
      <c r="M648" s="523"/>
      <c r="N648" s="523"/>
      <c r="O648" s="523"/>
      <c r="P648" s="523"/>
      <c r="Q648" s="523"/>
      <c r="R648" s="523"/>
      <c r="S648" s="523"/>
      <c r="T648" s="523"/>
      <c r="U648" s="523"/>
      <c r="V648" s="523"/>
      <c r="W648" s="523"/>
      <c r="X648" s="523"/>
      <c r="Y648" s="523"/>
      <c r="Z648" s="523"/>
    </row>
    <row r="649" spans="1:26" ht="12.75">
      <c r="A649" s="523"/>
      <c r="B649" s="523"/>
      <c r="C649" s="336"/>
      <c r="D649" s="336"/>
      <c r="E649" s="337"/>
      <c r="F649" s="336"/>
      <c r="G649" s="523"/>
      <c r="H649" s="335"/>
      <c r="I649" s="336"/>
      <c r="J649" s="336"/>
      <c r="K649" s="336"/>
      <c r="L649" s="336"/>
      <c r="M649" s="523"/>
      <c r="N649" s="523"/>
      <c r="O649" s="523"/>
      <c r="P649" s="523"/>
      <c r="Q649" s="523"/>
      <c r="R649" s="523"/>
      <c r="S649" s="523"/>
      <c r="T649" s="523"/>
      <c r="U649" s="523"/>
      <c r="V649" s="523"/>
      <c r="W649" s="523"/>
      <c r="X649" s="523"/>
      <c r="Y649" s="523"/>
      <c r="Z649" s="523"/>
    </row>
    <row r="650" spans="1:26" ht="12.75">
      <c r="A650" s="523"/>
      <c r="B650" s="523"/>
      <c r="C650" s="336"/>
      <c r="D650" s="336"/>
      <c r="E650" s="337"/>
      <c r="F650" s="336"/>
      <c r="G650" s="523"/>
      <c r="H650" s="335"/>
      <c r="I650" s="336"/>
      <c r="J650" s="336"/>
      <c r="K650" s="336"/>
      <c r="L650" s="336"/>
      <c r="M650" s="523"/>
      <c r="N650" s="523"/>
      <c r="O650" s="523"/>
      <c r="P650" s="523"/>
      <c r="Q650" s="523"/>
      <c r="R650" s="523"/>
      <c r="S650" s="523"/>
      <c r="T650" s="523"/>
      <c r="U650" s="523"/>
      <c r="V650" s="523"/>
      <c r="W650" s="523"/>
      <c r="X650" s="523"/>
      <c r="Y650" s="523"/>
      <c r="Z650" s="523"/>
    </row>
    <row r="651" spans="1:26" ht="12.75">
      <c r="A651" s="523"/>
      <c r="B651" s="523"/>
      <c r="C651" s="336"/>
      <c r="D651" s="336"/>
      <c r="E651" s="337"/>
      <c r="F651" s="336"/>
      <c r="G651" s="523"/>
      <c r="H651" s="335"/>
      <c r="I651" s="336"/>
      <c r="J651" s="336"/>
      <c r="K651" s="336"/>
      <c r="L651" s="336"/>
      <c r="M651" s="523"/>
      <c r="N651" s="523"/>
      <c r="O651" s="523"/>
      <c r="P651" s="523"/>
      <c r="Q651" s="523"/>
      <c r="R651" s="523"/>
      <c r="S651" s="523"/>
      <c r="T651" s="523"/>
      <c r="U651" s="523"/>
      <c r="V651" s="523"/>
      <c r="W651" s="523"/>
      <c r="X651" s="523"/>
      <c r="Y651" s="523"/>
      <c r="Z651" s="523"/>
    </row>
    <row r="652" spans="1:26" ht="12.75">
      <c r="A652" s="523"/>
      <c r="B652" s="523"/>
      <c r="C652" s="336"/>
      <c r="D652" s="336"/>
      <c r="E652" s="337"/>
      <c r="F652" s="336"/>
      <c r="G652" s="523"/>
      <c r="H652" s="335"/>
      <c r="I652" s="336"/>
      <c r="J652" s="336"/>
      <c r="K652" s="336"/>
      <c r="L652" s="336"/>
      <c r="M652" s="523"/>
      <c r="N652" s="523"/>
      <c r="O652" s="523"/>
      <c r="P652" s="523"/>
      <c r="Q652" s="523"/>
      <c r="R652" s="523"/>
      <c r="S652" s="523"/>
      <c r="T652" s="523"/>
      <c r="U652" s="523"/>
      <c r="V652" s="523"/>
      <c r="W652" s="523"/>
      <c r="X652" s="523"/>
      <c r="Y652" s="523"/>
      <c r="Z652" s="523"/>
    </row>
    <row r="653" spans="1:26" ht="12.75">
      <c r="A653" s="523"/>
      <c r="B653" s="523"/>
      <c r="C653" s="336"/>
      <c r="D653" s="336"/>
      <c r="E653" s="337"/>
      <c r="F653" s="336"/>
      <c r="G653" s="523"/>
      <c r="H653" s="335"/>
      <c r="I653" s="336"/>
      <c r="J653" s="336"/>
      <c r="K653" s="336"/>
      <c r="L653" s="336"/>
      <c r="M653" s="523"/>
      <c r="N653" s="523"/>
      <c r="O653" s="523"/>
      <c r="P653" s="523"/>
      <c r="Q653" s="523"/>
      <c r="R653" s="523"/>
      <c r="S653" s="523"/>
      <c r="T653" s="523"/>
      <c r="U653" s="523"/>
      <c r="V653" s="523"/>
      <c r="W653" s="523"/>
      <c r="X653" s="523"/>
      <c r="Y653" s="523"/>
      <c r="Z653" s="523"/>
    </row>
    <row r="654" spans="1:26" ht="12.75">
      <c r="A654" s="523"/>
      <c r="B654" s="523"/>
      <c r="C654" s="336"/>
      <c r="D654" s="336"/>
      <c r="E654" s="337"/>
      <c r="F654" s="336"/>
      <c r="G654" s="523"/>
      <c r="H654" s="335"/>
      <c r="I654" s="336"/>
      <c r="J654" s="336"/>
      <c r="K654" s="336"/>
      <c r="L654" s="336"/>
      <c r="M654" s="523"/>
      <c r="N654" s="523"/>
      <c r="O654" s="523"/>
      <c r="P654" s="523"/>
      <c r="Q654" s="523"/>
      <c r="R654" s="523"/>
      <c r="S654" s="523"/>
      <c r="T654" s="523"/>
      <c r="U654" s="523"/>
      <c r="V654" s="523"/>
      <c r="W654" s="523"/>
      <c r="X654" s="523"/>
      <c r="Y654" s="523"/>
      <c r="Z654" s="523"/>
    </row>
    <row r="655" spans="1:26" ht="12.75">
      <c r="A655" s="523"/>
      <c r="B655" s="523"/>
      <c r="C655" s="336"/>
      <c r="D655" s="336"/>
      <c r="E655" s="337"/>
      <c r="F655" s="336"/>
      <c r="G655" s="523"/>
      <c r="H655" s="335"/>
      <c r="I655" s="336"/>
      <c r="J655" s="336"/>
      <c r="K655" s="336"/>
      <c r="L655" s="336"/>
      <c r="M655" s="523"/>
      <c r="N655" s="523"/>
      <c r="O655" s="523"/>
      <c r="P655" s="523"/>
      <c r="Q655" s="523"/>
      <c r="R655" s="523"/>
      <c r="S655" s="523"/>
      <c r="T655" s="523"/>
      <c r="U655" s="523"/>
      <c r="V655" s="523"/>
      <c r="W655" s="523"/>
      <c r="X655" s="523"/>
      <c r="Y655" s="523"/>
      <c r="Z655" s="523"/>
    </row>
    <row r="656" spans="1:26" ht="12.75">
      <c r="A656" s="523"/>
      <c r="B656" s="523"/>
      <c r="C656" s="336"/>
      <c r="D656" s="336"/>
      <c r="E656" s="337"/>
      <c r="F656" s="336"/>
      <c r="G656" s="523"/>
      <c r="H656" s="335"/>
      <c r="I656" s="336"/>
      <c r="J656" s="336"/>
      <c r="K656" s="336"/>
      <c r="L656" s="336"/>
      <c r="M656" s="523"/>
      <c r="N656" s="523"/>
      <c r="O656" s="523"/>
      <c r="P656" s="523"/>
      <c r="Q656" s="523"/>
      <c r="R656" s="523"/>
      <c r="S656" s="523"/>
      <c r="T656" s="523"/>
      <c r="U656" s="523"/>
      <c r="V656" s="523"/>
      <c r="W656" s="523"/>
      <c r="X656" s="523"/>
      <c r="Y656" s="523"/>
      <c r="Z656" s="523"/>
    </row>
    <row r="657" spans="1:26" ht="12.75">
      <c r="A657" s="523"/>
      <c r="B657" s="523"/>
      <c r="C657" s="336"/>
      <c r="D657" s="336"/>
      <c r="E657" s="337"/>
      <c r="F657" s="336"/>
      <c r="G657" s="523"/>
      <c r="H657" s="335"/>
      <c r="I657" s="336"/>
      <c r="J657" s="336"/>
      <c r="K657" s="336"/>
      <c r="L657" s="336"/>
      <c r="M657" s="523"/>
      <c r="N657" s="523"/>
      <c r="O657" s="523"/>
      <c r="P657" s="523"/>
      <c r="Q657" s="523"/>
      <c r="R657" s="523"/>
      <c r="S657" s="523"/>
      <c r="T657" s="523"/>
      <c r="U657" s="523"/>
      <c r="V657" s="523"/>
      <c r="W657" s="523"/>
      <c r="X657" s="523"/>
      <c r="Y657" s="523"/>
      <c r="Z657" s="523"/>
    </row>
    <row r="658" spans="1:26" ht="12.75">
      <c r="A658" s="523"/>
      <c r="B658" s="523"/>
      <c r="C658" s="336"/>
      <c r="D658" s="336"/>
      <c r="E658" s="337"/>
      <c r="F658" s="336"/>
      <c r="G658" s="523"/>
      <c r="H658" s="335"/>
      <c r="I658" s="336"/>
      <c r="J658" s="336"/>
      <c r="K658" s="336"/>
      <c r="L658" s="336"/>
      <c r="M658" s="523"/>
      <c r="N658" s="523"/>
      <c r="O658" s="523"/>
      <c r="P658" s="523"/>
      <c r="Q658" s="523"/>
      <c r="R658" s="523"/>
      <c r="S658" s="523"/>
      <c r="T658" s="523"/>
      <c r="U658" s="523"/>
      <c r="V658" s="523"/>
      <c r="W658" s="523"/>
      <c r="X658" s="523"/>
      <c r="Y658" s="523"/>
      <c r="Z658" s="523"/>
    </row>
    <row r="659" spans="1:26" ht="12.75">
      <c r="A659" s="523"/>
      <c r="B659" s="523"/>
      <c r="C659" s="336"/>
      <c r="D659" s="336"/>
      <c r="E659" s="337"/>
      <c r="F659" s="336"/>
      <c r="G659" s="523"/>
      <c r="H659" s="335"/>
      <c r="I659" s="336"/>
      <c r="J659" s="336"/>
      <c r="K659" s="336"/>
      <c r="L659" s="336"/>
      <c r="M659" s="523"/>
      <c r="N659" s="523"/>
      <c r="O659" s="523"/>
      <c r="P659" s="523"/>
      <c r="Q659" s="523"/>
      <c r="R659" s="523"/>
      <c r="S659" s="523"/>
      <c r="T659" s="523"/>
      <c r="U659" s="523"/>
      <c r="V659" s="523"/>
      <c r="W659" s="523"/>
      <c r="X659" s="523"/>
      <c r="Y659" s="523"/>
      <c r="Z659" s="523"/>
    </row>
    <row r="660" spans="1:26" ht="12.75">
      <c r="A660" s="523"/>
      <c r="B660" s="523"/>
      <c r="C660" s="336"/>
      <c r="D660" s="336"/>
      <c r="E660" s="337"/>
      <c r="F660" s="336"/>
      <c r="G660" s="523"/>
      <c r="H660" s="335"/>
      <c r="I660" s="336"/>
      <c r="J660" s="336"/>
      <c r="K660" s="336"/>
      <c r="L660" s="336"/>
      <c r="M660" s="523"/>
      <c r="N660" s="523"/>
      <c r="O660" s="523"/>
      <c r="P660" s="523"/>
      <c r="Q660" s="523"/>
      <c r="R660" s="523"/>
      <c r="S660" s="523"/>
      <c r="T660" s="523"/>
      <c r="U660" s="523"/>
      <c r="V660" s="523"/>
      <c r="W660" s="523"/>
      <c r="X660" s="523"/>
      <c r="Y660" s="523"/>
      <c r="Z660" s="523"/>
    </row>
    <row r="661" spans="1:26" ht="12.75">
      <c r="A661" s="523"/>
      <c r="B661" s="523"/>
      <c r="C661" s="336"/>
      <c r="D661" s="336"/>
      <c r="E661" s="337"/>
      <c r="F661" s="336"/>
      <c r="G661" s="523"/>
      <c r="H661" s="335"/>
      <c r="I661" s="336"/>
      <c r="J661" s="336"/>
      <c r="K661" s="336"/>
      <c r="L661" s="336"/>
      <c r="M661" s="523"/>
      <c r="N661" s="523"/>
      <c r="O661" s="523"/>
      <c r="P661" s="523"/>
      <c r="Q661" s="523"/>
      <c r="R661" s="523"/>
      <c r="S661" s="523"/>
      <c r="T661" s="523"/>
      <c r="U661" s="523"/>
      <c r="V661" s="523"/>
      <c r="W661" s="523"/>
      <c r="X661" s="523"/>
      <c r="Y661" s="523"/>
      <c r="Z661" s="523"/>
    </row>
    <row r="662" spans="1:26" ht="12.75">
      <c r="A662" s="523"/>
      <c r="B662" s="523"/>
      <c r="C662" s="336"/>
      <c r="D662" s="336"/>
      <c r="E662" s="337"/>
      <c r="F662" s="336"/>
      <c r="G662" s="523"/>
      <c r="H662" s="335"/>
      <c r="I662" s="336"/>
      <c r="J662" s="336"/>
      <c r="K662" s="336"/>
      <c r="L662" s="336"/>
      <c r="M662" s="523"/>
      <c r="N662" s="523"/>
      <c r="O662" s="523"/>
      <c r="P662" s="523"/>
      <c r="Q662" s="523"/>
      <c r="R662" s="523"/>
      <c r="S662" s="523"/>
      <c r="T662" s="523"/>
      <c r="U662" s="523"/>
      <c r="V662" s="523"/>
      <c r="W662" s="523"/>
      <c r="X662" s="523"/>
      <c r="Y662" s="523"/>
      <c r="Z662" s="523"/>
    </row>
    <row r="663" spans="1:26" ht="12.75">
      <c r="A663" s="523"/>
      <c r="B663" s="523"/>
      <c r="C663" s="336"/>
      <c r="D663" s="336"/>
      <c r="E663" s="337"/>
      <c r="F663" s="336"/>
      <c r="G663" s="523"/>
      <c r="H663" s="335"/>
      <c r="I663" s="336"/>
      <c r="J663" s="336"/>
      <c r="K663" s="336"/>
      <c r="L663" s="336"/>
      <c r="M663" s="523"/>
      <c r="N663" s="523"/>
      <c r="O663" s="523"/>
      <c r="P663" s="523"/>
      <c r="Q663" s="523"/>
      <c r="R663" s="523"/>
      <c r="S663" s="523"/>
      <c r="T663" s="523"/>
      <c r="U663" s="523"/>
      <c r="V663" s="523"/>
      <c r="W663" s="523"/>
      <c r="X663" s="523"/>
      <c r="Y663" s="523"/>
      <c r="Z663" s="523"/>
    </row>
    <row r="664" spans="1:26" ht="12.75">
      <c r="A664" s="523"/>
      <c r="B664" s="523"/>
      <c r="C664" s="336"/>
      <c r="D664" s="336"/>
      <c r="E664" s="337"/>
      <c r="F664" s="336"/>
      <c r="G664" s="523"/>
      <c r="H664" s="335"/>
      <c r="I664" s="336"/>
      <c r="J664" s="336"/>
      <c r="K664" s="336"/>
      <c r="L664" s="336"/>
      <c r="M664" s="523"/>
      <c r="N664" s="523"/>
      <c r="O664" s="523"/>
      <c r="P664" s="523"/>
      <c r="Q664" s="523"/>
      <c r="R664" s="523"/>
      <c r="S664" s="523"/>
      <c r="T664" s="523"/>
      <c r="U664" s="523"/>
      <c r="V664" s="523"/>
      <c r="W664" s="523"/>
      <c r="X664" s="523"/>
      <c r="Y664" s="523"/>
      <c r="Z664" s="523"/>
    </row>
    <row r="665" spans="1:26" ht="12.75">
      <c r="A665" s="523"/>
      <c r="B665" s="523"/>
      <c r="C665" s="336"/>
      <c r="D665" s="336"/>
      <c r="E665" s="337"/>
      <c r="F665" s="336"/>
      <c r="G665" s="523"/>
      <c r="H665" s="335"/>
      <c r="I665" s="336"/>
      <c r="J665" s="336"/>
      <c r="K665" s="336"/>
      <c r="L665" s="336"/>
      <c r="M665" s="523"/>
      <c r="N665" s="523"/>
      <c r="O665" s="523"/>
      <c r="P665" s="523"/>
      <c r="Q665" s="523"/>
      <c r="R665" s="523"/>
      <c r="S665" s="523"/>
      <c r="T665" s="523"/>
      <c r="U665" s="523"/>
      <c r="V665" s="523"/>
      <c r="W665" s="523"/>
      <c r="X665" s="523"/>
      <c r="Y665" s="523"/>
      <c r="Z665" s="523"/>
    </row>
    <row r="666" spans="1:26" ht="12.75">
      <c r="A666" s="523"/>
      <c r="B666" s="523"/>
      <c r="C666" s="336"/>
      <c r="D666" s="336"/>
      <c r="E666" s="337"/>
      <c r="F666" s="336"/>
      <c r="G666" s="523"/>
      <c r="H666" s="335"/>
      <c r="I666" s="336"/>
      <c r="J666" s="336"/>
      <c r="K666" s="336"/>
      <c r="L666" s="336"/>
      <c r="M666" s="523"/>
      <c r="N666" s="523"/>
      <c r="O666" s="523"/>
      <c r="P666" s="523"/>
      <c r="Q666" s="523"/>
      <c r="R666" s="523"/>
      <c r="S666" s="523"/>
      <c r="T666" s="523"/>
      <c r="U666" s="523"/>
      <c r="V666" s="523"/>
      <c r="W666" s="523"/>
      <c r="X666" s="523"/>
      <c r="Y666" s="523"/>
      <c r="Z666" s="523"/>
    </row>
    <row r="667" spans="1:26" ht="12.75">
      <c r="A667" s="523"/>
      <c r="B667" s="523"/>
      <c r="C667" s="336"/>
      <c r="D667" s="336"/>
      <c r="E667" s="337"/>
      <c r="F667" s="336"/>
      <c r="G667" s="523"/>
      <c r="H667" s="335"/>
      <c r="I667" s="336"/>
      <c r="J667" s="336"/>
      <c r="K667" s="336"/>
      <c r="L667" s="336"/>
      <c r="M667" s="523"/>
      <c r="N667" s="523"/>
      <c r="O667" s="523"/>
      <c r="P667" s="523"/>
      <c r="Q667" s="523"/>
      <c r="R667" s="523"/>
      <c r="S667" s="523"/>
      <c r="T667" s="523"/>
      <c r="U667" s="523"/>
      <c r="V667" s="523"/>
      <c r="W667" s="523"/>
      <c r="X667" s="523"/>
      <c r="Y667" s="523"/>
      <c r="Z667" s="523"/>
    </row>
    <row r="668" spans="1:26" ht="12.75">
      <c r="A668" s="523"/>
      <c r="B668" s="523"/>
      <c r="C668" s="336"/>
      <c r="D668" s="336"/>
      <c r="E668" s="337"/>
      <c r="F668" s="336"/>
      <c r="G668" s="523"/>
      <c r="H668" s="335"/>
      <c r="I668" s="336"/>
      <c r="J668" s="336"/>
      <c r="K668" s="336"/>
      <c r="L668" s="336"/>
      <c r="M668" s="523"/>
      <c r="N668" s="523"/>
      <c r="O668" s="523"/>
      <c r="P668" s="523"/>
      <c r="Q668" s="523"/>
      <c r="R668" s="523"/>
      <c r="S668" s="523"/>
      <c r="T668" s="523"/>
      <c r="U668" s="523"/>
      <c r="V668" s="523"/>
      <c r="W668" s="523"/>
      <c r="X668" s="523"/>
      <c r="Y668" s="523"/>
      <c r="Z668" s="523"/>
    </row>
    <row r="669" spans="1:26" ht="12.75">
      <c r="A669" s="523"/>
      <c r="B669" s="523"/>
      <c r="C669" s="336"/>
      <c r="D669" s="336"/>
      <c r="E669" s="337"/>
      <c r="F669" s="336"/>
      <c r="G669" s="523"/>
      <c r="H669" s="335"/>
      <c r="I669" s="336"/>
      <c r="J669" s="336"/>
      <c r="K669" s="336"/>
      <c r="L669" s="336"/>
      <c r="M669" s="523"/>
      <c r="N669" s="523"/>
      <c r="O669" s="523"/>
      <c r="P669" s="523"/>
      <c r="Q669" s="523"/>
      <c r="R669" s="523"/>
      <c r="S669" s="523"/>
      <c r="T669" s="523"/>
      <c r="U669" s="523"/>
      <c r="V669" s="523"/>
      <c r="W669" s="523"/>
      <c r="X669" s="523"/>
      <c r="Y669" s="523"/>
      <c r="Z669" s="523"/>
    </row>
    <row r="670" spans="1:26" ht="12.75">
      <c r="A670" s="523"/>
      <c r="B670" s="523"/>
      <c r="C670" s="336"/>
      <c r="D670" s="336"/>
      <c r="E670" s="337"/>
      <c r="F670" s="336"/>
      <c r="G670" s="523"/>
      <c r="H670" s="335"/>
      <c r="I670" s="336"/>
      <c r="J670" s="336"/>
      <c r="K670" s="336"/>
      <c r="L670" s="336"/>
      <c r="M670" s="523"/>
      <c r="N670" s="523"/>
      <c r="O670" s="523"/>
      <c r="P670" s="523"/>
      <c r="Q670" s="523"/>
      <c r="R670" s="523"/>
      <c r="S670" s="523"/>
      <c r="T670" s="523"/>
      <c r="U670" s="523"/>
      <c r="V670" s="523"/>
      <c r="W670" s="523"/>
      <c r="X670" s="523"/>
      <c r="Y670" s="523"/>
      <c r="Z670" s="523"/>
    </row>
    <row r="671" spans="1:26" ht="12.75">
      <c r="A671" s="523"/>
      <c r="B671" s="523"/>
      <c r="C671" s="336"/>
      <c r="D671" s="336"/>
      <c r="E671" s="337"/>
      <c r="F671" s="336"/>
      <c r="G671" s="523"/>
      <c r="H671" s="335"/>
      <c r="I671" s="336"/>
      <c r="J671" s="336"/>
      <c r="K671" s="336"/>
      <c r="L671" s="336"/>
      <c r="M671" s="523"/>
      <c r="N671" s="523"/>
      <c r="O671" s="523"/>
      <c r="P671" s="523"/>
      <c r="Q671" s="523"/>
      <c r="R671" s="523"/>
      <c r="S671" s="523"/>
      <c r="T671" s="523"/>
      <c r="U671" s="523"/>
      <c r="V671" s="523"/>
      <c r="W671" s="523"/>
      <c r="X671" s="523"/>
      <c r="Y671" s="523"/>
      <c r="Z671" s="523"/>
    </row>
    <row r="672" spans="1:26" ht="12.75">
      <c r="A672" s="523"/>
      <c r="B672" s="523"/>
      <c r="C672" s="336"/>
      <c r="D672" s="336"/>
      <c r="E672" s="337"/>
      <c r="F672" s="336"/>
      <c r="G672" s="523"/>
      <c r="H672" s="335"/>
      <c r="I672" s="336"/>
      <c r="J672" s="336"/>
      <c r="K672" s="336"/>
      <c r="L672" s="336"/>
      <c r="M672" s="523"/>
      <c r="N672" s="523"/>
      <c r="O672" s="523"/>
      <c r="P672" s="523"/>
      <c r="Q672" s="523"/>
      <c r="R672" s="523"/>
      <c r="S672" s="523"/>
      <c r="T672" s="523"/>
      <c r="U672" s="523"/>
      <c r="V672" s="523"/>
      <c r="W672" s="523"/>
      <c r="X672" s="523"/>
      <c r="Y672" s="523"/>
      <c r="Z672" s="523"/>
    </row>
    <row r="673" spans="1:26" ht="12.75">
      <c r="A673" s="523"/>
      <c r="B673" s="523"/>
      <c r="C673" s="336"/>
      <c r="D673" s="336"/>
      <c r="E673" s="337"/>
      <c r="F673" s="336"/>
      <c r="G673" s="523"/>
      <c r="H673" s="335"/>
      <c r="I673" s="336"/>
      <c r="J673" s="336"/>
      <c r="K673" s="336"/>
      <c r="L673" s="336"/>
      <c r="M673" s="523"/>
      <c r="N673" s="523"/>
      <c r="O673" s="523"/>
      <c r="P673" s="523"/>
      <c r="Q673" s="523"/>
      <c r="R673" s="523"/>
      <c r="S673" s="523"/>
      <c r="T673" s="523"/>
      <c r="U673" s="523"/>
      <c r="V673" s="523"/>
      <c r="W673" s="523"/>
      <c r="X673" s="523"/>
      <c r="Y673" s="523"/>
      <c r="Z673" s="523"/>
    </row>
    <row r="674" spans="1:26" ht="12.75">
      <c r="A674" s="523"/>
      <c r="B674" s="523"/>
      <c r="C674" s="336"/>
      <c r="D674" s="336"/>
      <c r="E674" s="337"/>
      <c r="F674" s="336"/>
      <c r="G674" s="523"/>
      <c r="H674" s="335"/>
      <c r="I674" s="336"/>
      <c r="J674" s="336"/>
      <c r="K674" s="336"/>
      <c r="L674" s="336"/>
      <c r="M674" s="523"/>
      <c r="N674" s="523"/>
      <c r="O674" s="523"/>
      <c r="P674" s="523"/>
      <c r="Q674" s="523"/>
      <c r="R674" s="523"/>
      <c r="S674" s="523"/>
      <c r="T674" s="523"/>
      <c r="U674" s="523"/>
      <c r="V674" s="523"/>
      <c r="W674" s="523"/>
      <c r="X674" s="523"/>
      <c r="Y674" s="523"/>
      <c r="Z674" s="523"/>
    </row>
    <row r="675" spans="1:26" ht="12.75">
      <c r="A675" s="523"/>
      <c r="B675" s="523"/>
      <c r="C675" s="336"/>
      <c r="D675" s="336"/>
      <c r="E675" s="337"/>
      <c r="F675" s="336"/>
      <c r="G675" s="523"/>
      <c r="H675" s="335"/>
      <c r="I675" s="336"/>
      <c r="J675" s="336"/>
      <c r="K675" s="336"/>
      <c r="L675" s="336"/>
      <c r="M675" s="523"/>
      <c r="N675" s="523"/>
      <c r="O675" s="523"/>
      <c r="P675" s="523"/>
      <c r="Q675" s="523"/>
      <c r="R675" s="523"/>
      <c r="S675" s="523"/>
      <c r="T675" s="523"/>
      <c r="U675" s="523"/>
      <c r="V675" s="523"/>
      <c r="W675" s="523"/>
      <c r="X675" s="523"/>
      <c r="Y675" s="523"/>
      <c r="Z675" s="523"/>
    </row>
    <row r="676" spans="1:26" ht="12.75">
      <c r="A676" s="523"/>
      <c r="B676" s="523"/>
      <c r="C676" s="336"/>
      <c r="D676" s="336"/>
      <c r="E676" s="337"/>
      <c r="F676" s="336"/>
      <c r="G676" s="523"/>
      <c r="H676" s="335"/>
      <c r="I676" s="336"/>
      <c r="J676" s="336"/>
      <c r="K676" s="336"/>
      <c r="L676" s="336"/>
      <c r="M676" s="523"/>
      <c r="N676" s="523"/>
      <c r="O676" s="523"/>
      <c r="P676" s="523"/>
      <c r="Q676" s="523"/>
      <c r="R676" s="523"/>
      <c r="S676" s="523"/>
      <c r="T676" s="523"/>
      <c r="U676" s="523"/>
      <c r="V676" s="523"/>
      <c r="W676" s="523"/>
      <c r="X676" s="523"/>
      <c r="Y676" s="523"/>
      <c r="Z676" s="523"/>
    </row>
    <row r="677" spans="1:26" ht="12.75">
      <c r="A677" s="523"/>
      <c r="B677" s="523"/>
      <c r="C677" s="336"/>
      <c r="D677" s="336"/>
      <c r="E677" s="337"/>
      <c r="F677" s="336"/>
      <c r="G677" s="523"/>
      <c r="H677" s="335"/>
      <c r="I677" s="336"/>
      <c r="J677" s="336"/>
      <c r="K677" s="336"/>
      <c r="L677" s="336"/>
      <c r="M677" s="523"/>
      <c r="N677" s="523"/>
      <c r="O677" s="523"/>
      <c r="P677" s="523"/>
      <c r="Q677" s="523"/>
      <c r="R677" s="523"/>
      <c r="S677" s="523"/>
      <c r="T677" s="523"/>
      <c r="U677" s="523"/>
      <c r="V677" s="523"/>
      <c r="W677" s="523"/>
      <c r="X677" s="523"/>
      <c r="Y677" s="523"/>
      <c r="Z677" s="523"/>
    </row>
    <row r="678" spans="1:26" ht="12.75">
      <c r="A678" s="523"/>
      <c r="B678" s="523"/>
      <c r="C678" s="336"/>
      <c r="D678" s="336"/>
      <c r="E678" s="337"/>
      <c r="F678" s="336"/>
      <c r="G678" s="523"/>
      <c r="H678" s="335"/>
      <c r="I678" s="336"/>
      <c r="J678" s="336"/>
      <c r="K678" s="336"/>
      <c r="L678" s="336"/>
      <c r="M678" s="523"/>
      <c r="N678" s="523"/>
      <c r="O678" s="523"/>
      <c r="P678" s="523"/>
      <c r="Q678" s="523"/>
      <c r="R678" s="523"/>
      <c r="S678" s="523"/>
      <c r="T678" s="523"/>
      <c r="U678" s="523"/>
      <c r="V678" s="523"/>
      <c r="W678" s="523"/>
      <c r="X678" s="523"/>
      <c r="Y678" s="523"/>
      <c r="Z678" s="523"/>
    </row>
    <row r="679" spans="1:26" ht="12.75">
      <c r="A679" s="523"/>
      <c r="B679" s="523"/>
      <c r="C679" s="336"/>
      <c r="D679" s="336"/>
      <c r="E679" s="337"/>
      <c r="F679" s="336"/>
      <c r="G679" s="523"/>
      <c r="H679" s="335"/>
      <c r="I679" s="336"/>
      <c r="J679" s="336"/>
      <c r="K679" s="336"/>
      <c r="L679" s="336"/>
      <c r="M679" s="523"/>
      <c r="N679" s="523"/>
      <c r="O679" s="523"/>
      <c r="P679" s="523"/>
      <c r="Q679" s="523"/>
      <c r="R679" s="523"/>
      <c r="S679" s="523"/>
      <c r="T679" s="523"/>
      <c r="U679" s="523"/>
      <c r="V679" s="523"/>
      <c r="W679" s="523"/>
      <c r="X679" s="523"/>
      <c r="Y679" s="523"/>
      <c r="Z679" s="523"/>
    </row>
    <row r="680" spans="1:26" ht="12.75">
      <c r="A680" s="523"/>
      <c r="B680" s="523"/>
      <c r="C680" s="336"/>
      <c r="D680" s="336"/>
      <c r="E680" s="337"/>
      <c r="F680" s="336"/>
      <c r="G680" s="523"/>
      <c r="H680" s="335"/>
      <c r="I680" s="336"/>
      <c r="J680" s="336"/>
      <c r="K680" s="336"/>
      <c r="L680" s="336"/>
      <c r="M680" s="523"/>
      <c r="N680" s="523"/>
      <c r="O680" s="523"/>
      <c r="P680" s="523"/>
      <c r="Q680" s="523"/>
      <c r="R680" s="523"/>
      <c r="S680" s="523"/>
      <c r="T680" s="523"/>
      <c r="U680" s="523"/>
      <c r="V680" s="523"/>
      <c r="W680" s="523"/>
      <c r="X680" s="523"/>
      <c r="Y680" s="523"/>
      <c r="Z680" s="523"/>
    </row>
    <row r="681" spans="1:26" ht="12.75">
      <c r="A681" s="523"/>
      <c r="B681" s="523"/>
      <c r="C681" s="336"/>
      <c r="D681" s="336"/>
      <c r="E681" s="337"/>
      <c r="F681" s="336"/>
      <c r="G681" s="523"/>
      <c r="H681" s="335"/>
      <c r="I681" s="336"/>
      <c r="J681" s="336"/>
      <c r="K681" s="336"/>
      <c r="L681" s="336"/>
      <c r="M681" s="523"/>
      <c r="N681" s="523"/>
      <c r="O681" s="523"/>
      <c r="P681" s="523"/>
      <c r="Q681" s="523"/>
      <c r="R681" s="523"/>
      <c r="S681" s="523"/>
      <c r="T681" s="523"/>
      <c r="U681" s="523"/>
      <c r="V681" s="523"/>
      <c r="W681" s="523"/>
      <c r="X681" s="523"/>
      <c r="Y681" s="523"/>
      <c r="Z681" s="523"/>
    </row>
    <row r="682" spans="1:26" ht="12.75">
      <c r="A682" s="523"/>
      <c r="B682" s="523"/>
      <c r="C682" s="336"/>
      <c r="D682" s="336"/>
      <c r="E682" s="337"/>
      <c r="F682" s="336"/>
      <c r="G682" s="523"/>
      <c r="H682" s="335"/>
      <c r="I682" s="336"/>
      <c r="J682" s="336"/>
      <c r="K682" s="336"/>
      <c r="L682" s="336"/>
      <c r="M682" s="523"/>
      <c r="N682" s="523"/>
      <c r="O682" s="523"/>
      <c r="P682" s="523"/>
      <c r="Q682" s="523"/>
      <c r="R682" s="523"/>
      <c r="S682" s="523"/>
      <c r="T682" s="523"/>
      <c r="U682" s="523"/>
      <c r="V682" s="523"/>
      <c r="W682" s="523"/>
      <c r="X682" s="523"/>
      <c r="Y682" s="523"/>
      <c r="Z682" s="523"/>
    </row>
    <row r="683" spans="1:26" ht="12.75">
      <c r="A683" s="523"/>
      <c r="B683" s="523"/>
      <c r="C683" s="336"/>
      <c r="D683" s="336"/>
      <c r="E683" s="337"/>
      <c r="F683" s="336"/>
      <c r="G683" s="523"/>
      <c r="H683" s="335"/>
      <c r="I683" s="336"/>
      <c r="J683" s="336"/>
      <c r="K683" s="336"/>
      <c r="L683" s="336"/>
      <c r="M683" s="523"/>
      <c r="N683" s="523"/>
      <c r="O683" s="523"/>
      <c r="P683" s="523"/>
      <c r="Q683" s="523"/>
      <c r="R683" s="523"/>
      <c r="S683" s="523"/>
      <c r="T683" s="523"/>
      <c r="U683" s="523"/>
      <c r="V683" s="523"/>
      <c r="W683" s="523"/>
      <c r="X683" s="523"/>
      <c r="Y683" s="523"/>
      <c r="Z683" s="523"/>
    </row>
    <row r="684" spans="1:26" ht="12.75">
      <c r="A684" s="523"/>
      <c r="B684" s="523"/>
      <c r="C684" s="336"/>
      <c r="D684" s="336"/>
      <c r="E684" s="337"/>
      <c r="F684" s="336"/>
      <c r="G684" s="523"/>
      <c r="H684" s="335"/>
      <c r="I684" s="336"/>
      <c r="J684" s="336"/>
      <c r="K684" s="336"/>
      <c r="L684" s="336"/>
      <c r="M684" s="523"/>
      <c r="N684" s="523"/>
      <c r="O684" s="523"/>
      <c r="P684" s="523"/>
      <c r="Q684" s="523"/>
      <c r="R684" s="523"/>
      <c r="S684" s="523"/>
      <c r="T684" s="523"/>
      <c r="U684" s="523"/>
      <c r="V684" s="523"/>
      <c r="W684" s="523"/>
      <c r="X684" s="523"/>
      <c r="Y684" s="523"/>
      <c r="Z684" s="523"/>
    </row>
    <row r="685" spans="1:26" ht="12.75">
      <c r="A685" s="523"/>
      <c r="B685" s="523"/>
      <c r="C685" s="336"/>
      <c r="D685" s="336"/>
      <c r="E685" s="337"/>
      <c r="F685" s="336"/>
      <c r="G685" s="523"/>
      <c r="H685" s="335"/>
      <c r="I685" s="336"/>
      <c r="J685" s="336"/>
      <c r="K685" s="336"/>
      <c r="L685" s="336"/>
      <c r="M685" s="523"/>
      <c r="N685" s="523"/>
      <c r="O685" s="523"/>
      <c r="P685" s="523"/>
      <c r="Q685" s="523"/>
      <c r="R685" s="523"/>
      <c r="S685" s="523"/>
      <c r="T685" s="523"/>
      <c r="U685" s="523"/>
      <c r="V685" s="523"/>
      <c r="W685" s="523"/>
      <c r="X685" s="523"/>
      <c r="Y685" s="523"/>
      <c r="Z685" s="523"/>
    </row>
    <row r="686" spans="1:26" ht="12.75">
      <c r="A686" s="523"/>
      <c r="B686" s="523"/>
      <c r="C686" s="336"/>
      <c r="D686" s="336"/>
      <c r="E686" s="337"/>
      <c r="F686" s="336"/>
      <c r="G686" s="523"/>
      <c r="H686" s="335"/>
      <c r="I686" s="336"/>
      <c r="J686" s="336"/>
      <c r="K686" s="336"/>
      <c r="L686" s="336"/>
      <c r="M686" s="523"/>
      <c r="N686" s="523"/>
      <c r="O686" s="523"/>
      <c r="P686" s="523"/>
      <c r="Q686" s="523"/>
      <c r="R686" s="523"/>
      <c r="S686" s="523"/>
      <c r="T686" s="523"/>
      <c r="U686" s="523"/>
      <c r="V686" s="523"/>
      <c r="W686" s="523"/>
      <c r="X686" s="523"/>
      <c r="Y686" s="523"/>
      <c r="Z686" s="523"/>
    </row>
    <row r="687" spans="1:26" ht="12.75">
      <c r="A687" s="523"/>
      <c r="B687" s="523"/>
      <c r="C687" s="336"/>
      <c r="D687" s="336"/>
      <c r="E687" s="337"/>
      <c r="F687" s="336"/>
      <c r="G687" s="523"/>
      <c r="H687" s="335"/>
      <c r="I687" s="336"/>
      <c r="J687" s="336"/>
      <c r="K687" s="336"/>
      <c r="L687" s="336"/>
      <c r="M687" s="523"/>
      <c r="N687" s="523"/>
      <c r="O687" s="523"/>
      <c r="P687" s="523"/>
      <c r="Q687" s="523"/>
      <c r="R687" s="523"/>
      <c r="S687" s="523"/>
      <c r="T687" s="523"/>
      <c r="U687" s="523"/>
      <c r="V687" s="523"/>
      <c r="W687" s="523"/>
      <c r="X687" s="523"/>
      <c r="Y687" s="523"/>
      <c r="Z687" s="523"/>
    </row>
    <row r="688" spans="1:26" ht="12.75">
      <c r="A688" s="523"/>
      <c r="B688" s="523"/>
      <c r="C688" s="336"/>
      <c r="D688" s="336"/>
      <c r="E688" s="337"/>
      <c r="F688" s="336"/>
      <c r="G688" s="523"/>
      <c r="H688" s="335"/>
      <c r="I688" s="336"/>
      <c r="J688" s="336"/>
      <c r="K688" s="336"/>
      <c r="L688" s="336"/>
      <c r="M688" s="523"/>
      <c r="N688" s="523"/>
      <c r="O688" s="523"/>
      <c r="P688" s="523"/>
      <c r="Q688" s="523"/>
      <c r="R688" s="523"/>
      <c r="S688" s="523"/>
      <c r="T688" s="523"/>
      <c r="U688" s="523"/>
      <c r="V688" s="523"/>
      <c r="W688" s="523"/>
      <c r="X688" s="523"/>
      <c r="Y688" s="523"/>
      <c r="Z688" s="523"/>
    </row>
    <row r="689" spans="1:26" ht="12.75">
      <c r="A689" s="523"/>
      <c r="B689" s="523"/>
      <c r="C689" s="336"/>
      <c r="D689" s="336"/>
      <c r="E689" s="337"/>
      <c r="F689" s="336"/>
      <c r="G689" s="523"/>
      <c r="H689" s="335"/>
      <c r="I689" s="336"/>
      <c r="J689" s="336"/>
      <c r="K689" s="336"/>
      <c r="L689" s="336"/>
      <c r="M689" s="523"/>
      <c r="N689" s="523"/>
      <c r="O689" s="523"/>
      <c r="P689" s="523"/>
      <c r="Q689" s="523"/>
      <c r="R689" s="523"/>
      <c r="S689" s="523"/>
      <c r="T689" s="523"/>
      <c r="U689" s="523"/>
      <c r="V689" s="523"/>
      <c r="W689" s="523"/>
      <c r="X689" s="523"/>
      <c r="Y689" s="523"/>
      <c r="Z689" s="523"/>
    </row>
    <row r="690" spans="1:26" ht="12.75">
      <c r="A690" s="523"/>
      <c r="B690" s="523"/>
      <c r="C690" s="336"/>
      <c r="D690" s="336"/>
      <c r="E690" s="337"/>
      <c r="F690" s="336"/>
      <c r="G690" s="523"/>
      <c r="H690" s="335"/>
      <c r="I690" s="336"/>
      <c r="J690" s="336"/>
      <c r="K690" s="336"/>
      <c r="L690" s="336"/>
      <c r="M690" s="523"/>
      <c r="N690" s="523"/>
      <c r="O690" s="523"/>
      <c r="P690" s="523"/>
      <c r="Q690" s="523"/>
      <c r="R690" s="523"/>
      <c r="S690" s="523"/>
      <c r="T690" s="523"/>
      <c r="U690" s="523"/>
      <c r="V690" s="523"/>
      <c r="W690" s="523"/>
      <c r="X690" s="523"/>
      <c r="Y690" s="523"/>
      <c r="Z690" s="523"/>
    </row>
    <row r="691" spans="1:26" ht="12.75">
      <c r="A691" s="523"/>
      <c r="B691" s="523"/>
      <c r="C691" s="336"/>
      <c r="D691" s="336"/>
      <c r="E691" s="337"/>
      <c r="F691" s="336"/>
      <c r="G691" s="523"/>
      <c r="H691" s="335"/>
      <c r="I691" s="336"/>
      <c r="J691" s="336"/>
      <c r="K691" s="336"/>
      <c r="L691" s="336"/>
      <c r="M691" s="523"/>
      <c r="N691" s="523"/>
      <c r="O691" s="523"/>
      <c r="P691" s="523"/>
      <c r="Q691" s="523"/>
      <c r="R691" s="523"/>
      <c r="S691" s="523"/>
      <c r="T691" s="523"/>
      <c r="U691" s="523"/>
      <c r="V691" s="523"/>
      <c r="W691" s="523"/>
      <c r="X691" s="523"/>
      <c r="Y691" s="523"/>
      <c r="Z691" s="523"/>
    </row>
    <row r="692" spans="1:26" ht="12.75">
      <c r="A692" s="523"/>
      <c r="B692" s="523"/>
      <c r="C692" s="336"/>
      <c r="D692" s="336"/>
      <c r="E692" s="337"/>
      <c r="F692" s="336"/>
      <c r="G692" s="523"/>
      <c r="H692" s="335"/>
      <c r="I692" s="336"/>
      <c r="J692" s="336"/>
      <c r="K692" s="336"/>
      <c r="L692" s="336"/>
      <c r="M692" s="523"/>
      <c r="N692" s="523"/>
      <c r="O692" s="523"/>
      <c r="P692" s="523"/>
      <c r="Q692" s="523"/>
      <c r="R692" s="523"/>
      <c r="S692" s="523"/>
      <c r="T692" s="523"/>
      <c r="U692" s="523"/>
      <c r="V692" s="523"/>
      <c r="W692" s="523"/>
      <c r="X692" s="523"/>
      <c r="Y692" s="523"/>
      <c r="Z692" s="523"/>
    </row>
    <row r="693" spans="1:26" ht="12.75">
      <c r="A693" s="523"/>
      <c r="B693" s="523"/>
      <c r="C693" s="336"/>
      <c r="D693" s="336"/>
      <c r="E693" s="337"/>
      <c r="F693" s="336"/>
      <c r="G693" s="523"/>
      <c r="H693" s="335"/>
      <c r="I693" s="336"/>
      <c r="J693" s="336"/>
      <c r="K693" s="336"/>
      <c r="L693" s="336"/>
      <c r="M693" s="523"/>
      <c r="N693" s="523"/>
      <c r="O693" s="523"/>
      <c r="P693" s="523"/>
      <c r="Q693" s="523"/>
      <c r="R693" s="523"/>
      <c r="S693" s="523"/>
      <c r="T693" s="523"/>
      <c r="U693" s="523"/>
      <c r="V693" s="523"/>
      <c r="W693" s="523"/>
      <c r="X693" s="523"/>
      <c r="Y693" s="523"/>
      <c r="Z693" s="523"/>
    </row>
    <row r="694" spans="1:26" ht="12.75">
      <c r="A694" s="523"/>
      <c r="B694" s="523"/>
      <c r="C694" s="336"/>
      <c r="D694" s="336"/>
      <c r="E694" s="337"/>
      <c r="F694" s="336"/>
      <c r="G694" s="523"/>
      <c r="H694" s="335"/>
      <c r="I694" s="336"/>
      <c r="J694" s="336"/>
      <c r="K694" s="336"/>
      <c r="L694" s="336"/>
      <c r="M694" s="523"/>
      <c r="N694" s="523"/>
      <c r="O694" s="523"/>
      <c r="P694" s="523"/>
      <c r="Q694" s="523"/>
      <c r="R694" s="523"/>
      <c r="S694" s="523"/>
      <c r="T694" s="523"/>
      <c r="U694" s="523"/>
      <c r="V694" s="523"/>
      <c r="W694" s="523"/>
      <c r="X694" s="523"/>
      <c r="Y694" s="523"/>
      <c r="Z694" s="523"/>
    </row>
    <row r="695" spans="1:26" ht="12.75">
      <c r="A695" s="523"/>
      <c r="B695" s="523"/>
      <c r="C695" s="336"/>
      <c r="D695" s="336"/>
      <c r="E695" s="337"/>
      <c r="F695" s="336"/>
      <c r="G695" s="523"/>
      <c r="H695" s="335"/>
      <c r="I695" s="336"/>
      <c r="J695" s="336"/>
      <c r="K695" s="336"/>
      <c r="L695" s="336"/>
      <c r="M695" s="523"/>
      <c r="N695" s="523"/>
      <c r="O695" s="523"/>
      <c r="P695" s="523"/>
      <c r="Q695" s="523"/>
      <c r="R695" s="523"/>
      <c r="S695" s="523"/>
      <c r="T695" s="523"/>
      <c r="U695" s="523"/>
      <c r="V695" s="523"/>
      <c r="W695" s="523"/>
      <c r="X695" s="523"/>
      <c r="Y695" s="523"/>
      <c r="Z695" s="523"/>
    </row>
    <row r="696" spans="1:26" ht="12.75">
      <c r="A696" s="523"/>
      <c r="B696" s="523"/>
      <c r="C696" s="336"/>
      <c r="D696" s="336"/>
      <c r="E696" s="337"/>
      <c r="F696" s="336"/>
      <c r="G696" s="523"/>
      <c r="H696" s="335"/>
      <c r="I696" s="336"/>
      <c r="J696" s="336"/>
      <c r="K696" s="336"/>
      <c r="L696" s="336"/>
      <c r="M696" s="523"/>
      <c r="N696" s="523"/>
      <c r="O696" s="523"/>
      <c r="P696" s="523"/>
      <c r="Q696" s="523"/>
      <c r="R696" s="523"/>
      <c r="S696" s="523"/>
      <c r="T696" s="523"/>
      <c r="U696" s="523"/>
      <c r="V696" s="523"/>
      <c r="W696" s="523"/>
      <c r="X696" s="523"/>
      <c r="Y696" s="523"/>
      <c r="Z696" s="523"/>
    </row>
    <row r="697" spans="1:26" ht="12.75">
      <c r="A697" s="523"/>
      <c r="B697" s="523"/>
      <c r="C697" s="336"/>
      <c r="D697" s="336"/>
      <c r="E697" s="337"/>
      <c r="F697" s="336"/>
      <c r="G697" s="523"/>
      <c r="H697" s="335"/>
      <c r="I697" s="336"/>
      <c r="J697" s="336"/>
      <c r="K697" s="336"/>
      <c r="L697" s="336"/>
      <c r="M697" s="523"/>
      <c r="N697" s="523"/>
      <c r="O697" s="523"/>
      <c r="P697" s="523"/>
      <c r="Q697" s="523"/>
      <c r="R697" s="523"/>
      <c r="S697" s="523"/>
      <c r="T697" s="523"/>
      <c r="U697" s="523"/>
      <c r="V697" s="523"/>
      <c r="W697" s="523"/>
      <c r="X697" s="523"/>
      <c r="Y697" s="523"/>
      <c r="Z697" s="523"/>
    </row>
    <row r="698" spans="1:26" ht="12.75">
      <c r="A698" s="523"/>
      <c r="B698" s="523"/>
      <c r="C698" s="336"/>
      <c r="D698" s="336"/>
      <c r="E698" s="337"/>
      <c r="F698" s="336"/>
      <c r="G698" s="523"/>
      <c r="H698" s="335"/>
      <c r="I698" s="336"/>
      <c r="J698" s="336"/>
      <c r="K698" s="336"/>
      <c r="L698" s="336"/>
      <c r="M698" s="523"/>
      <c r="N698" s="523"/>
      <c r="O698" s="523"/>
      <c r="P698" s="523"/>
      <c r="Q698" s="523"/>
      <c r="R698" s="523"/>
      <c r="S698" s="523"/>
      <c r="T698" s="523"/>
      <c r="U698" s="523"/>
      <c r="V698" s="523"/>
      <c r="W698" s="523"/>
      <c r="X698" s="523"/>
      <c r="Y698" s="523"/>
      <c r="Z698" s="523"/>
    </row>
    <row r="699" spans="1:26" ht="12.75">
      <c r="A699" s="523"/>
      <c r="B699" s="523"/>
      <c r="C699" s="336"/>
      <c r="D699" s="336"/>
      <c r="E699" s="337"/>
      <c r="F699" s="336"/>
      <c r="G699" s="523"/>
      <c r="H699" s="335"/>
      <c r="I699" s="336"/>
      <c r="J699" s="336"/>
      <c r="K699" s="336"/>
      <c r="L699" s="336"/>
      <c r="M699" s="523"/>
      <c r="N699" s="523"/>
      <c r="O699" s="523"/>
      <c r="P699" s="523"/>
      <c r="Q699" s="523"/>
      <c r="R699" s="523"/>
      <c r="S699" s="523"/>
      <c r="T699" s="523"/>
      <c r="U699" s="523"/>
      <c r="V699" s="523"/>
      <c r="W699" s="523"/>
      <c r="X699" s="523"/>
      <c r="Y699" s="523"/>
      <c r="Z699" s="523"/>
    </row>
    <row r="700" spans="1:26" ht="12.75">
      <c r="A700" s="523"/>
      <c r="B700" s="523"/>
      <c r="C700" s="336"/>
      <c r="D700" s="336"/>
      <c r="E700" s="337"/>
      <c r="F700" s="336"/>
      <c r="G700" s="523"/>
      <c r="H700" s="335"/>
      <c r="I700" s="336"/>
      <c r="J700" s="336"/>
      <c r="K700" s="336"/>
      <c r="L700" s="336"/>
      <c r="M700" s="523"/>
      <c r="N700" s="523"/>
      <c r="O700" s="523"/>
      <c r="P700" s="523"/>
      <c r="Q700" s="523"/>
      <c r="R700" s="523"/>
      <c r="S700" s="523"/>
      <c r="T700" s="523"/>
      <c r="U700" s="523"/>
      <c r="V700" s="523"/>
      <c r="W700" s="523"/>
      <c r="X700" s="523"/>
      <c r="Y700" s="523"/>
      <c r="Z700" s="523"/>
    </row>
    <row r="701" spans="1:26" ht="12.75">
      <c r="A701" s="523"/>
      <c r="B701" s="523"/>
      <c r="C701" s="336"/>
      <c r="D701" s="336"/>
      <c r="E701" s="337"/>
      <c r="F701" s="336"/>
      <c r="G701" s="523"/>
      <c r="H701" s="335"/>
      <c r="I701" s="336"/>
      <c r="J701" s="336"/>
      <c r="K701" s="336"/>
      <c r="L701" s="336"/>
      <c r="M701" s="523"/>
      <c r="N701" s="523"/>
      <c r="O701" s="523"/>
      <c r="P701" s="523"/>
      <c r="Q701" s="523"/>
      <c r="R701" s="523"/>
      <c r="S701" s="523"/>
      <c r="T701" s="523"/>
      <c r="U701" s="523"/>
      <c r="V701" s="523"/>
      <c r="W701" s="523"/>
      <c r="X701" s="523"/>
      <c r="Y701" s="523"/>
      <c r="Z701" s="523"/>
    </row>
    <row r="702" spans="1:26" ht="12.75">
      <c r="A702" s="523"/>
      <c r="B702" s="523"/>
      <c r="C702" s="336"/>
      <c r="D702" s="336"/>
      <c r="E702" s="337"/>
      <c r="F702" s="336"/>
      <c r="G702" s="523"/>
      <c r="H702" s="335"/>
      <c r="I702" s="336"/>
      <c r="J702" s="336"/>
      <c r="K702" s="336"/>
      <c r="L702" s="336"/>
      <c r="M702" s="523"/>
      <c r="N702" s="523"/>
      <c r="O702" s="523"/>
      <c r="P702" s="523"/>
      <c r="Q702" s="523"/>
      <c r="R702" s="523"/>
      <c r="S702" s="523"/>
      <c r="T702" s="523"/>
      <c r="U702" s="523"/>
      <c r="V702" s="523"/>
      <c r="W702" s="523"/>
      <c r="X702" s="523"/>
      <c r="Y702" s="523"/>
      <c r="Z702" s="523"/>
    </row>
    <row r="703" spans="1:26" ht="12.75">
      <c r="A703" s="523"/>
      <c r="B703" s="523"/>
      <c r="C703" s="336"/>
      <c r="D703" s="336"/>
      <c r="E703" s="337"/>
      <c r="F703" s="336"/>
      <c r="G703" s="523"/>
      <c r="H703" s="335"/>
      <c r="I703" s="336"/>
      <c r="J703" s="336"/>
      <c r="K703" s="336"/>
      <c r="L703" s="336"/>
      <c r="M703" s="523"/>
      <c r="N703" s="523"/>
      <c r="O703" s="523"/>
      <c r="P703" s="523"/>
      <c r="Q703" s="523"/>
      <c r="R703" s="523"/>
      <c r="S703" s="523"/>
      <c r="T703" s="523"/>
      <c r="U703" s="523"/>
      <c r="V703" s="523"/>
      <c r="W703" s="523"/>
      <c r="X703" s="523"/>
      <c r="Y703" s="523"/>
      <c r="Z703" s="523"/>
    </row>
    <row r="704" spans="1:26" ht="12.75">
      <c r="A704" s="523"/>
      <c r="B704" s="523"/>
      <c r="C704" s="336"/>
      <c r="D704" s="336"/>
      <c r="E704" s="337"/>
      <c r="F704" s="336"/>
      <c r="G704" s="523"/>
      <c r="H704" s="335"/>
      <c r="I704" s="336"/>
      <c r="J704" s="336"/>
      <c r="K704" s="336"/>
      <c r="L704" s="336"/>
      <c r="M704" s="523"/>
      <c r="N704" s="523"/>
      <c r="O704" s="523"/>
      <c r="P704" s="523"/>
      <c r="Q704" s="523"/>
      <c r="R704" s="523"/>
      <c r="S704" s="523"/>
      <c r="T704" s="523"/>
      <c r="U704" s="523"/>
      <c r="V704" s="523"/>
      <c r="W704" s="523"/>
      <c r="X704" s="523"/>
      <c r="Y704" s="523"/>
      <c r="Z704" s="523"/>
    </row>
    <row r="705" spans="1:26" ht="12.75">
      <c r="A705" s="523"/>
      <c r="B705" s="523"/>
      <c r="C705" s="336"/>
      <c r="D705" s="336"/>
      <c r="E705" s="337"/>
      <c r="F705" s="336"/>
      <c r="G705" s="523"/>
      <c r="H705" s="335"/>
      <c r="I705" s="336"/>
      <c r="J705" s="336"/>
      <c r="K705" s="336"/>
      <c r="L705" s="336"/>
      <c r="M705" s="523"/>
      <c r="N705" s="523"/>
      <c r="O705" s="523"/>
      <c r="P705" s="523"/>
      <c r="Q705" s="523"/>
      <c r="R705" s="523"/>
      <c r="S705" s="523"/>
      <c r="T705" s="523"/>
      <c r="U705" s="523"/>
      <c r="V705" s="523"/>
      <c r="W705" s="523"/>
      <c r="X705" s="523"/>
      <c r="Y705" s="523"/>
      <c r="Z705" s="523"/>
    </row>
    <row r="706" spans="1:26" ht="12.75">
      <c r="A706" s="523"/>
      <c r="B706" s="523"/>
      <c r="C706" s="336"/>
      <c r="D706" s="336"/>
      <c r="E706" s="337"/>
      <c r="F706" s="336"/>
      <c r="G706" s="523"/>
      <c r="H706" s="335"/>
      <c r="I706" s="336"/>
      <c r="J706" s="336"/>
      <c r="K706" s="336"/>
      <c r="L706" s="336"/>
      <c r="M706" s="523"/>
      <c r="N706" s="523"/>
      <c r="O706" s="523"/>
      <c r="P706" s="523"/>
      <c r="Q706" s="523"/>
      <c r="R706" s="523"/>
      <c r="S706" s="523"/>
      <c r="T706" s="523"/>
      <c r="U706" s="523"/>
      <c r="V706" s="523"/>
      <c r="W706" s="523"/>
      <c r="X706" s="523"/>
      <c r="Y706" s="523"/>
      <c r="Z706" s="523"/>
    </row>
    <row r="707" spans="1:26" ht="12.75">
      <c r="A707" s="523"/>
      <c r="B707" s="523"/>
      <c r="C707" s="336"/>
      <c r="D707" s="336"/>
      <c r="E707" s="337"/>
      <c r="F707" s="336"/>
      <c r="G707" s="523"/>
      <c r="H707" s="335"/>
      <c r="I707" s="336"/>
      <c r="J707" s="336"/>
      <c r="K707" s="336"/>
      <c r="L707" s="336"/>
      <c r="M707" s="523"/>
      <c r="N707" s="523"/>
      <c r="O707" s="523"/>
      <c r="P707" s="523"/>
      <c r="Q707" s="523"/>
      <c r="R707" s="523"/>
      <c r="S707" s="523"/>
      <c r="T707" s="523"/>
      <c r="U707" s="523"/>
      <c r="V707" s="523"/>
      <c r="W707" s="523"/>
      <c r="X707" s="523"/>
      <c r="Y707" s="523"/>
      <c r="Z707" s="523"/>
    </row>
    <row r="708" spans="1:26" ht="12.75">
      <c r="A708" s="523"/>
      <c r="B708" s="523"/>
      <c r="C708" s="336"/>
      <c r="D708" s="336"/>
      <c r="E708" s="337"/>
      <c r="F708" s="336"/>
      <c r="G708" s="523"/>
      <c r="H708" s="335"/>
      <c r="I708" s="336"/>
      <c r="J708" s="336"/>
      <c r="K708" s="336"/>
      <c r="L708" s="336"/>
      <c r="M708" s="523"/>
      <c r="N708" s="523"/>
      <c r="O708" s="523"/>
      <c r="P708" s="523"/>
      <c r="Q708" s="523"/>
      <c r="R708" s="523"/>
      <c r="S708" s="523"/>
      <c r="T708" s="523"/>
      <c r="U708" s="523"/>
      <c r="V708" s="523"/>
      <c r="W708" s="523"/>
      <c r="X708" s="523"/>
      <c r="Y708" s="523"/>
      <c r="Z708" s="523"/>
    </row>
    <row r="709" spans="1:26" ht="12.75">
      <c r="A709" s="523"/>
      <c r="B709" s="523"/>
      <c r="C709" s="336"/>
      <c r="D709" s="336"/>
      <c r="E709" s="337"/>
      <c r="F709" s="336"/>
      <c r="G709" s="523"/>
      <c r="H709" s="335"/>
      <c r="I709" s="336"/>
      <c r="J709" s="336"/>
      <c r="K709" s="336"/>
      <c r="L709" s="336"/>
      <c r="M709" s="523"/>
      <c r="N709" s="523"/>
      <c r="O709" s="523"/>
      <c r="P709" s="523"/>
      <c r="Q709" s="523"/>
      <c r="R709" s="523"/>
      <c r="S709" s="523"/>
      <c r="T709" s="523"/>
      <c r="U709" s="523"/>
      <c r="V709" s="523"/>
      <c r="W709" s="523"/>
      <c r="X709" s="523"/>
      <c r="Y709" s="523"/>
      <c r="Z709" s="523"/>
    </row>
    <row r="710" spans="1:26" ht="12.75">
      <c r="A710" s="523"/>
      <c r="B710" s="523"/>
      <c r="C710" s="336"/>
      <c r="D710" s="336"/>
      <c r="E710" s="337"/>
      <c r="F710" s="336"/>
      <c r="G710" s="523"/>
      <c r="H710" s="335"/>
      <c r="I710" s="336"/>
      <c r="J710" s="336"/>
      <c r="K710" s="336"/>
      <c r="L710" s="336"/>
      <c r="M710" s="523"/>
      <c r="N710" s="523"/>
      <c r="O710" s="523"/>
      <c r="P710" s="523"/>
      <c r="Q710" s="523"/>
      <c r="R710" s="523"/>
      <c r="S710" s="523"/>
      <c r="T710" s="523"/>
      <c r="U710" s="523"/>
      <c r="V710" s="523"/>
      <c r="W710" s="523"/>
      <c r="X710" s="523"/>
      <c r="Y710" s="523"/>
      <c r="Z710" s="523"/>
    </row>
    <row r="711" spans="1:26" ht="12.75">
      <c r="A711" s="523"/>
      <c r="B711" s="523"/>
      <c r="C711" s="336"/>
      <c r="D711" s="336"/>
      <c r="E711" s="337"/>
      <c r="F711" s="336"/>
      <c r="G711" s="523"/>
      <c r="H711" s="335"/>
      <c r="I711" s="336"/>
      <c r="J711" s="336"/>
      <c r="K711" s="336"/>
      <c r="L711" s="336"/>
      <c r="M711" s="523"/>
      <c r="N711" s="523"/>
      <c r="O711" s="523"/>
      <c r="P711" s="523"/>
      <c r="Q711" s="523"/>
      <c r="R711" s="523"/>
      <c r="S711" s="523"/>
      <c r="T711" s="523"/>
      <c r="U711" s="523"/>
      <c r="V711" s="523"/>
      <c r="W711" s="523"/>
      <c r="X711" s="523"/>
      <c r="Y711" s="523"/>
      <c r="Z711" s="523"/>
    </row>
    <row r="712" spans="1:26" ht="12.75">
      <c r="A712" s="523"/>
      <c r="B712" s="523"/>
      <c r="C712" s="336"/>
      <c r="D712" s="336"/>
      <c r="E712" s="337"/>
      <c r="F712" s="336"/>
      <c r="G712" s="523"/>
      <c r="H712" s="335"/>
      <c r="I712" s="336"/>
      <c r="J712" s="336"/>
      <c r="K712" s="336"/>
      <c r="L712" s="336"/>
      <c r="M712" s="523"/>
      <c r="N712" s="523"/>
      <c r="O712" s="523"/>
      <c r="P712" s="523"/>
      <c r="Q712" s="523"/>
      <c r="R712" s="523"/>
      <c r="S712" s="523"/>
      <c r="T712" s="523"/>
      <c r="U712" s="523"/>
      <c r="V712" s="523"/>
      <c r="W712" s="523"/>
      <c r="X712" s="523"/>
      <c r="Y712" s="523"/>
      <c r="Z712" s="523"/>
    </row>
    <row r="713" spans="1:26" ht="12.75">
      <c r="A713" s="523"/>
      <c r="B713" s="523"/>
      <c r="C713" s="336"/>
      <c r="D713" s="336"/>
      <c r="E713" s="337"/>
      <c r="F713" s="336"/>
      <c r="G713" s="523"/>
      <c r="H713" s="335"/>
      <c r="I713" s="336"/>
      <c r="J713" s="336"/>
      <c r="K713" s="336"/>
      <c r="L713" s="336"/>
      <c r="M713" s="523"/>
      <c r="N713" s="523"/>
      <c r="O713" s="523"/>
      <c r="P713" s="523"/>
      <c r="Q713" s="523"/>
      <c r="R713" s="523"/>
      <c r="S713" s="523"/>
      <c r="T713" s="523"/>
      <c r="U713" s="523"/>
      <c r="V713" s="523"/>
      <c r="W713" s="523"/>
      <c r="X713" s="523"/>
      <c r="Y713" s="523"/>
      <c r="Z713" s="523"/>
    </row>
    <row r="714" spans="1:26" ht="12.75">
      <c r="A714" s="523"/>
      <c r="B714" s="523"/>
      <c r="C714" s="336"/>
      <c r="D714" s="336"/>
      <c r="E714" s="337"/>
      <c r="F714" s="336"/>
      <c r="G714" s="523"/>
      <c r="H714" s="335"/>
      <c r="I714" s="336"/>
      <c r="J714" s="336"/>
      <c r="K714" s="336"/>
      <c r="L714" s="336"/>
      <c r="M714" s="523"/>
      <c r="N714" s="523"/>
      <c r="O714" s="523"/>
      <c r="P714" s="523"/>
      <c r="Q714" s="523"/>
      <c r="R714" s="523"/>
      <c r="S714" s="523"/>
      <c r="T714" s="523"/>
      <c r="U714" s="523"/>
      <c r="V714" s="523"/>
      <c r="W714" s="523"/>
      <c r="X714" s="523"/>
      <c r="Y714" s="523"/>
      <c r="Z714" s="523"/>
    </row>
    <row r="715" spans="1:26" ht="12.75">
      <c r="A715" s="523"/>
      <c r="B715" s="523"/>
      <c r="C715" s="336"/>
      <c r="D715" s="336"/>
      <c r="E715" s="337"/>
      <c r="F715" s="336"/>
      <c r="G715" s="523"/>
      <c r="H715" s="335"/>
      <c r="I715" s="336"/>
      <c r="J715" s="336"/>
      <c r="K715" s="336"/>
      <c r="L715" s="336"/>
      <c r="M715" s="523"/>
      <c r="N715" s="523"/>
      <c r="O715" s="523"/>
      <c r="P715" s="523"/>
      <c r="Q715" s="523"/>
      <c r="R715" s="523"/>
      <c r="S715" s="523"/>
      <c r="T715" s="523"/>
      <c r="U715" s="523"/>
      <c r="V715" s="523"/>
      <c r="W715" s="523"/>
      <c r="X715" s="523"/>
      <c r="Y715" s="523"/>
      <c r="Z715" s="523"/>
    </row>
    <row r="716" spans="1:26" ht="12.75">
      <c r="A716" s="523"/>
      <c r="B716" s="523"/>
      <c r="C716" s="336"/>
      <c r="D716" s="336"/>
      <c r="E716" s="337"/>
      <c r="F716" s="336"/>
      <c r="G716" s="523"/>
      <c r="H716" s="335"/>
      <c r="I716" s="336"/>
      <c r="J716" s="336"/>
      <c r="K716" s="336"/>
      <c r="L716" s="336"/>
      <c r="M716" s="523"/>
      <c r="N716" s="523"/>
      <c r="O716" s="523"/>
      <c r="P716" s="523"/>
      <c r="Q716" s="523"/>
      <c r="R716" s="523"/>
      <c r="S716" s="523"/>
      <c r="T716" s="523"/>
      <c r="U716" s="523"/>
      <c r="V716" s="523"/>
      <c r="W716" s="523"/>
      <c r="X716" s="523"/>
      <c r="Y716" s="523"/>
      <c r="Z716" s="523"/>
    </row>
    <row r="717" spans="1:26" ht="12.75">
      <c r="A717" s="523"/>
      <c r="B717" s="523"/>
      <c r="C717" s="336"/>
      <c r="D717" s="336"/>
      <c r="E717" s="337"/>
      <c r="F717" s="336"/>
      <c r="G717" s="523"/>
      <c r="H717" s="335"/>
      <c r="I717" s="336"/>
      <c r="J717" s="336"/>
      <c r="K717" s="336"/>
      <c r="L717" s="336"/>
      <c r="M717" s="523"/>
      <c r="N717" s="523"/>
      <c r="O717" s="523"/>
      <c r="P717" s="523"/>
      <c r="Q717" s="523"/>
      <c r="R717" s="523"/>
      <c r="S717" s="523"/>
      <c r="T717" s="523"/>
      <c r="U717" s="523"/>
      <c r="V717" s="523"/>
      <c r="W717" s="523"/>
      <c r="X717" s="523"/>
      <c r="Y717" s="523"/>
      <c r="Z717" s="523"/>
    </row>
    <row r="718" spans="1:26" ht="12.75">
      <c r="A718" s="523"/>
      <c r="B718" s="523"/>
      <c r="C718" s="336"/>
      <c r="D718" s="336"/>
      <c r="E718" s="337"/>
      <c r="F718" s="336"/>
      <c r="G718" s="523"/>
      <c r="H718" s="335"/>
      <c r="I718" s="336"/>
      <c r="J718" s="336"/>
      <c r="K718" s="336"/>
      <c r="L718" s="336"/>
      <c r="M718" s="523"/>
      <c r="N718" s="523"/>
      <c r="O718" s="523"/>
      <c r="P718" s="523"/>
      <c r="Q718" s="523"/>
      <c r="R718" s="523"/>
      <c r="S718" s="523"/>
      <c r="T718" s="523"/>
      <c r="U718" s="523"/>
      <c r="V718" s="523"/>
      <c r="W718" s="523"/>
      <c r="X718" s="523"/>
      <c r="Y718" s="523"/>
      <c r="Z718" s="523"/>
    </row>
    <row r="719" spans="1:26" ht="12.75">
      <c r="A719" s="523"/>
      <c r="B719" s="523"/>
      <c r="C719" s="336"/>
      <c r="D719" s="336"/>
      <c r="E719" s="337"/>
      <c r="F719" s="336"/>
      <c r="G719" s="523"/>
      <c r="H719" s="335"/>
      <c r="I719" s="336"/>
      <c r="J719" s="336"/>
      <c r="K719" s="336"/>
      <c r="L719" s="336"/>
      <c r="M719" s="523"/>
      <c r="N719" s="523"/>
      <c r="O719" s="523"/>
      <c r="P719" s="523"/>
      <c r="Q719" s="523"/>
      <c r="R719" s="523"/>
      <c r="S719" s="523"/>
      <c r="T719" s="523"/>
      <c r="U719" s="523"/>
      <c r="V719" s="523"/>
      <c r="W719" s="523"/>
      <c r="X719" s="523"/>
      <c r="Y719" s="523"/>
      <c r="Z719" s="523"/>
    </row>
    <row r="720" spans="1:26" ht="12.75">
      <c r="A720" s="523"/>
      <c r="B720" s="523"/>
      <c r="C720" s="336"/>
      <c r="D720" s="336"/>
      <c r="E720" s="337"/>
      <c r="F720" s="336"/>
      <c r="G720" s="523"/>
      <c r="H720" s="335"/>
      <c r="I720" s="336"/>
      <c r="J720" s="336"/>
      <c r="K720" s="336"/>
      <c r="L720" s="336"/>
      <c r="M720" s="523"/>
      <c r="N720" s="523"/>
      <c r="O720" s="523"/>
      <c r="P720" s="523"/>
      <c r="Q720" s="523"/>
      <c r="R720" s="523"/>
      <c r="S720" s="523"/>
      <c r="T720" s="523"/>
      <c r="U720" s="523"/>
      <c r="V720" s="523"/>
      <c r="W720" s="523"/>
      <c r="X720" s="523"/>
      <c r="Y720" s="523"/>
      <c r="Z720" s="523"/>
    </row>
    <row r="721" spans="1:26" ht="12.75">
      <c r="A721" s="523"/>
      <c r="B721" s="523"/>
      <c r="C721" s="336"/>
      <c r="D721" s="336"/>
      <c r="E721" s="337"/>
      <c r="F721" s="336"/>
      <c r="G721" s="523"/>
      <c r="H721" s="335"/>
      <c r="I721" s="336"/>
      <c r="J721" s="336"/>
      <c r="K721" s="336"/>
      <c r="L721" s="336"/>
      <c r="M721" s="523"/>
      <c r="N721" s="523"/>
      <c r="O721" s="523"/>
      <c r="P721" s="523"/>
      <c r="Q721" s="523"/>
      <c r="R721" s="523"/>
      <c r="S721" s="523"/>
      <c r="T721" s="523"/>
      <c r="U721" s="523"/>
      <c r="V721" s="523"/>
      <c r="W721" s="523"/>
      <c r="X721" s="523"/>
      <c r="Y721" s="523"/>
      <c r="Z721" s="523"/>
    </row>
    <row r="722" spans="1:26" ht="12.75">
      <c r="A722" s="523"/>
      <c r="B722" s="523"/>
      <c r="C722" s="336"/>
      <c r="D722" s="336"/>
      <c r="E722" s="337"/>
      <c r="F722" s="336"/>
      <c r="G722" s="523"/>
      <c r="H722" s="335"/>
      <c r="I722" s="336"/>
      <c r="J722" s="336"/>
      <c r="K722" s="336"/>
      <c r="L722" s="336"/>
      <c r="M722" s="523"/>
      <c r="N722" s="523"/>
      <c r="O722" s="523"/>
      <c r="P722" s="523"/>
      <c r="Q722" s="523"/>
      <c r="R722" s="523"/>
      <c r="S722" s="523"/>
      <c r="T722" s="523"/>
      <c r="U722" s="523"/>
      <c r="V722" s="523"/>
      <c r="W722" s="523"/>
      <c r="X722" s="523"/>
      <c r="Y722" s="523"/>
      <c r="Z722" s="523"/>
    </row>
    <row r="723" spans="1:26" ht="12.75">
      <c r="A723" s="523"/>
      <c r="B723" s="523"/>
      <c r="C723" s="336"/>
      <c r="D723" s="336"/>
      <c r="E723" s="337"/>
      <c r="F723" s="336"/>
      <c r="G723" s="523"/>
      <c r="H723" s="335"/>
      <c r="I723" s="336"/>
      <c r="J723" s="336"/>
      <c r="K723" s="336"/>
      <c r="L723" s="336"/>
      <c r="M723" s="523"/>
      <c r="N723" s="523"/>
      <c r="O723" s="523"/>
      <c r="P723" s="523"/>
      <c r="Q723" s="523"/>
      <c r="R723" s="523"/>
      <c r="S723" s="523"/>
      <c r="T723" s="523"/>
      <c r="U723" s="523"/>
      <c r="V723" s="523"/>
      <c r="W723" s="523"/>
      <c r="X723" s="523"/>
      <c r="Y723" s="523"/>
      <c r="Z723" s="523"/>
    </row>
    <row r="724" spans="1:26" ht="12.75">
      <c r="A724" s="523"/>
      <c r="B724" s="523"/>
      <c r="C724" s="336"/>
      <c r="D724" s="336"/>
      <c r="E724" s="337"/>
      <c r="F724" s="336"/>
      <c r="G724" s="523"/>
      <c r="H724" s="335"/>
      <c r="I724" s="336"/>
      <c r="J724" s="336"/>
      <c r="K724" s="336"/>
      <c r="L724" s="336"/>
      <c r="M724" s="523"/>
      <c r="N724" s="523"/>
      <c r="O724" s="523"/>
      <c r="P724" s="523"/>
      <c r="Q724" s="523"/>
      <c r="R724" s="523"/>
      <c r="S724" s="523"/>
      <c r="T724" s="523"/>
      <c r="U724" s="523"/>
      <c r="V724" s="523"/>
      <c r="W724" s="523"/>
      <c r="X724" s="523"/>
      <c r="Y724" s="523"/>
      <c r="Z724" s="523"/>
    </row>
    <row r="725" spans="1:26" ht="12.75">
      <c r="A725" s="523"/>
      <c r="B725" s="523"/>
      <c r="C725" s="336"/>
      <c r="D725" s="336"/>
      <c r="E725" s="337"/>
      <c r="F725" s="336"/>
      <c r="G725" s="523"/>
      <c r="H725" s="335"/>
      <c r="I725" s="336"/>
      <c r="J725" s="336"/>
      <c r="K725" s="336"/>
      <c r="L725" s="336"/>
      <c r="M725" s="523"/>
      <c r="N725" s="523"/>
      <c r="O725" s="523"/>
      <c r="P725" s="523"/>
      <c r="Q725" s="523"/>
      <c r="R725" s="523"/>
      <c r="S725" s="523"/>
      <c r="T725" s="523"/>
      <c r="U725" s="523"/>
      <c r="V725" s="523"/>
      <c r="W725" s="523"/>
      <c r="X725" s="523"/>
      <c r="Y725" s="523"/>
      <c r="Z725" s="523"/>
    </row>
    <row r="726" spans="1:26" ht="12.75">
      <c r="A726" s="523"/>
      <c r="B726" s="523"/>
      <c r="C726" s="336"/>
      <c r="D726" s="336"/>
      <c r="E726" s="337"/>
      <c r="F726" s="336"/>
      <c r="G726" s="523"/>
      <c r="H726" s="335"/>
      <c r="I726" s="336"/>
      <c r="J726" s="336"/>
      <c r="K726" s="336"/>
      <c r="L726" s="336"/>
      <c r="M726" s="523"/>
      <c r="N726" s="523"/>
      <c r="O726" s="523"/>
      <c r="P726" s="523"/>
      <c r="Q726" s="523"/>
      <c r="R726" s="523"/>
      <c r="S726" s="523"/>
      <c r="T726" s="523"/>
      <c r="U726" s="523"/>
      <c r="V726" s="523"/>
      <c r="W726" s="523"/>
      <c r="X726" s="523"/>
      <c r="Y726" s="523"/>
      <c r="Z726" s="523"/>
    </row>
    <row r="727" spans="1:26" ht="12.75">
      <c r="A727" s="523"/>
      <c r="B727" s="523"/>
      <c r="C727" s="336"/>
      <c r="D727" s="336"/>
      <c r="E727" s="337"/>
      <c r="F727" s="336"/>
      <c r="G727" s="523"/>
      <c r="H727" s="335"/>
      <c r="I727" s="336"/>
      <c r="J727" s="336"/>
      <c r="K727" s="336"/>
      <c r="L727" s="336"/>
      <c r="M727" s="523"/>
      <c r="N727" s="523"/>
      <c r="O727" s="523"/>
      <c r="P727" s="523"/>
      <c r="Q727" s="523"/>
      <c r="R727" s="523"/>
      <c r="S727" s="523"/>
      <c r="T727" s="523"/>
      <c r="U727" s="523"/>
      <c r="V727" s="523"/>
      <c r="W727" s="523"/>
      <c r="X727" s="523"/>
      <c r="Y727" s="523"/>
      <c r="Z727" s="523"/>
    </row>
    <row r="728" spans="1:26" ht="12.75">
      <c r="A728" s="523"/>
      <c r="B728" s="523"/>
      <c r="C728" s="336"/>
      <c r="D728" s="336"/>
      <c r="E728" s="337"/>
      <c r="F728" s="336"/>
      <c r="G728" s="523"/>
      <c r="H728" s="335"/>
      <c r="I728" s="336"/>
      <c r="J728" s="336"/>
      <c r="K728" s="336"/>
      <c r="L728" s="336"/>
      <c r="M728" s="523"/>
      <c r="N728" s="523"/>
      <c r="O728" s="523"/>
      <c r="P728" s="523"/>
      <c r="Q728" s="523"/>
      <c r="R728" s="523"/>
      <c r="S728" s="523"/>
      <c r="T728" s="523"/>
      <c r="U728" s="523"/>
      <c r="V728" s="523"/>
      <c r="W728" s="523"/>
      <c r="X728" s="523"/>
      <c r="Y728" s="523"/>
      <c r="Z728" s="523"/>
    </row>
    <row r="729" spans="1:26" ht="12.75">
      <c r="A729" s="523"/>
      <c r="B729" s="523"/>
      <c r="C729" s="336"/>
      <c r="D729" s="336"/>
      <c r="E729" s="337"/>
      <c r="F729" s="336"/>
      <c r="G729" s="523"/>
      <c r="H729" s="335"/>
      <c r="I729" s="336"/>
      <c r="J729" s="336"/>
      <c r="K729" s="336"/>
      <c r="L729" s="336"/>
      <c r="M729" s="523"/>
      <c r="N729" s="523"/>
      <c r="O729" s="523"/>
      <c r="P729" s="523"/>
      <c r="Q729" s="523"/>
      <c r="R729" s="523"/>
      <c r="S729" s="523"/>
      <c r="T729" s="523"/>
      <c r="U729" s="523"/>
      <c r="V729" s="523"/>
      <c r="W729" s="523"/>
      <c r="X729" s="523"/>
      <c r="Y729" s="523"/>
      <c r="Z729" s="523"/>
    </row>
    <row r="730" spans="1:26" ht="12.75">
      <c r="A730" s="523"/>
      <c r="B730" s="523"/>
      <c r="C730" s="336"/>
      <c r="D730" s="336"/>
      <c r="E730" s="337"/>
      <c r="F730" s="336"/>
      <c r="G730" s="523"/>
      <c r="H730" s="335"/>
      <c r="I730" s="336"/>
      <c r="J730" s="336"/>
      <c r="K730" s="336"/>
      <c r="L730" s="336"/>
      <c r="M730" s="523"/>
      <c r="N730" s="523"/>
      <c r="O730" s="523"/>
      <c r="P730" s="523"/>
      <c r="Q730" s="523"/>
      <c r="R730" s="523"/>
      <c r="S730" s="523"/>
      <c r="T730" s="523"/>
      <c r="U730" s="523"/>
      <c r="V730" s="523"/>
      <c r="W730" s="523"/>
      <c r="X730" s="523"/>
      <c r="Y730" s="523"/>
      <c r="Z730" s="523"/>
    </row>
    <row r="731" spans="1:26" ht="12.75">
      <c r="A731" s="523"/>
      <c r="B731" s="523"/>
      <c r="C731" s="336"/>
      <c r="D731" s="336"/>
      <c r="E731" s="337"/>
      <c r="F731" s="336"/>
      <c r="G731" s="523"/>
      <c r="H731" s="335"/>
      <c r="I731" s="336"/>
      <c r="J731" s="336"/>
      <c r="K731" s="336"/>
      <c r="L731" s="336"/>
      <c r="M731" s="523"/>
      <c r="N731" s="523"/>
      <c r="O731" s="523"/>
      <c r="P731" s="523"/>
      <c r="Q731" s="523"/>
      <c r="R731" s="523"/>
      <c r="S731" s="523"/>
      <c r="T731" s="523"/>
      <c r="U731" s="523"/>
      <c r="V731" s="523"/>
      <c r="W731" s="523"/>
      <c r="X731" s="523"/>
      <c r="Y731" s="523"/>
      <c r="Z731" s="523"/>
    </row>
    <row r="732" spans="1:26" ht="12.75">
      <c r="A732" s="523"/>
      <c r="B732" s="523"/>
      <c r="C732" s="336"/>
      <c r="D732" s="336"/>
      <c r="E732" s="337"/>
      <c r="F732" s="336"/>
      <c r="G732" s="523"/>
      <c r="H732" s="335"/>
      <c r="I732" s="336"/>
      <c r="J732" s="336"/>
      <c r="K732" s="336"/>
      <c r="L732" s="336"/>
      <c r="M732" s="523"/>
      <c r="N732" s="523"/>
      <c r="O732" s="523"/>
      <c r="P732" s="523"/>
      <c r="Q732" s="523"/>
      <c r="R732" s="523"/>
      <c r="S732" s="523"/>
      <c r="T732" s="523"/>
      <c r="U732" s="523"/>
      <c r="V732" s="523"/>
      <c r="W732" s="523"/>
      <c r="X732" s="523"/>
      <c r="Y732" s="523"/>
      <c r="Z732" s="523"/>
    </row>
    <row r="733" spans="1:26" ht="12.75">
      <c r="A733" s="523"/>
      <c r="B733" s="523"/>
      <c r="C733" s="336"/>
      <c r="D733" s="336"/>
      <c r="E733" s="337"/>
      <c r="F733" s="336"/>
      <c r="G733" s="523"/>
      <c r="H733" s="335"/>
      <c r="I733" s="336"/>
      <c r="J733" s="336"/>
      <c r="K733" s="336"/>
      <c r="L733" s="336"/>
      <c r="M733" s="523"/>
      <c r="N733" s="523"/>
      <c r="O733" s="523"/>
      <c r="P733" s="523"/>
      <c r="Q733" s="523"/>
      <c r="R733" s="523"/>
      <c r="S733" s="523"/>
      <c r="T733" s="523"/>
      <c r="U733" s="523"/>
      <c r="V733" s="523"/>
      <c r="W733" s="523"/>
      <c r="X733" s="523"/>
      <c r="Y733" s="523"/>
      <c r="Z733" s="523"/>
    </row>
    <row r="734" spans="1:26" ht="12.75">
      <c r="A734" s="523"/>
      <c r="B734" s="523"/>
      <c r="C734" s="336"/>
      <c r="D734" s="336"/>
      <c r="E734" s="337"/>
      <c r="F734" s="336"/>
      <c r="G734" s="523"/>
      <c r="H734" s="335"/>
      <c r="I734" s="336"/>
      <c r="J734" s="336"/>
      <c r="K734" s="336"/>
      <c r="L734" s="336"/>
      <c r="M734" s="523"/>
      <c r="N734" s="523"/>
      <c r="O734" s="523"/>
      <c r="P734" s="523"/>
      <c r="Q734" s="523"/>
      <c r="R734" s="523"/>
      <c r="S734" s="523"/>
      <c r="T734" s="523"/>
      <c r="U734" s="523"/>
      <c r="V734" s="523"/>
      <c r="W734" s="523"/>
      <c r="X734" s="523"/>
      <c r="Y734" s="523"/>
      <c r="Z734" s="523"/>
    </row>
    <row r="735" spans="1:26" ht="12.75">
      <c r="A735" s="523"/>
      <c r="B735" s="523"/>
      <c r="C735" s="336"/>
      <c r="D735" s="336"/>
      <c r="E735" s="337"/>
      <c r="F735" s="336"/>
      <c r="G735" s="523"/>
      <c r="H735" s="335"/>
      <c r="I735" s="336"/>
      <c r="J735" s="336"/>
      <c r="K735" s="336"/>
      <c r="L735" s="336"/>
      <c r="M735" s="523"/>
      <c r="N735" s="523"/>
      <c r="O735" s="523"/>
      <c r="P735" s="523"/>
      <c r="Q735" s="523"/>
      <c r="R735" s="523"/>
      <c r="S735" s="523"/>
      <c r="T735" s="523"/>
      <c r="U735" s="523"/>
      <c r="V735" s="523"/>
      <c r="W735" s="523"/>
      <c r="X735" s="523"/>
      <c r="Y735" s="523"/>
      <c r="Z735" s="523"/>
    </row>
    <row r="736" spans="1:26" ht="12.75">
      <c r="A736" s="523"/>
      <c r="B736" s="523"/>
      <c r="C736" s="336"/>
      <c r="D736" s="336"/>
      <c r="E736" s="337"/>
      <c r="F736" s="336"/>
      <c r="G736" s="523"/>
      <c r="H736" s="335"/>
      <c r="I736" s="336"/>
      <c r="J736" s="336"/>
      <c r="K736" s="336"/>
      <c r="L736" s="336"/>
      <c r="M736" s="523"/>
      <c r="N736" s="523"/>
      <c r="O736" s="523"/>
      <c r="P736" s="523"/>
      <c r="Q736" s="523"/>
      <c r="R736" s="523"/>
      <c r="S736" s="523"/>
      <c r="T736" s="523"/>
      <c r="U736" s="523"/>
      <c r="V736" s="523"/>
      <c r="W736" s="523"/>
      <c r="X736" s="523"/>
      <c r="Y736" s="523"/>
      <c r="Z736" s="523"/>
    </row>
    <row r="737" spans="1:26" ht="12.75">
      <c r="A737" s="523"/>
      <c r="B737" s="523"/>
      <c r="C737" s="336"/>
      <c r="D737" s="336"/>
      <c r="E737" s="337"/>
      <c r="F737" s="336"/>
      <c r="G737" s="523"/>
      <c r="H737" s="335"/>
      <c r="I737" s="336"/>
      <c r="J737" s="336"/>
      <c r="K737" s="336"/>
      <c r="L737" s="336"/>
      <c r="M737" s="523"/>
      <c r="N737" s="523"/>
      <c r="O737" s="523"/>
      <c r="P737" s="523"/>
      <c r="Q737" s="523"/>
      <c r="R737" s="523"/>
      <c r="S737" s="523"/>
      <c r="T737" s="523"/>
      <c r="U737" s="523"/>
      <c r="V737" s="523"/>
      <c r="W737" s="523"/>
      <c r="X737" s="523"/>
      <c r="Y737" s="523"/>
      <c r="Z737" s="523"/>
    </row>
    <row r="738" spans="1:26" ht="12.75">
      <c r="A738" s="523"/>
      <c r="B738" s="523"/>
      <c r="C738" s="336"/>
      <c r="D738" s="336"/>
      <c r="E738" s="337"/>
      <c r="F738" s="336"/>
      <c r="G738" s="523"/>
      <c r="H738" s="335"/>
      <c r="I738" s="336"/>
      <c r="J738" s="336"/>
      <c r="K738" s="336"/>
      <c r="L738" s="336"/>
      <c r="M738" s="523"/>
      <c r="N738" s="523"/>
      <c r="O738" s="523"/>
      <c r="P738" s="523"/>
      <c r="Q738" s="523"/>
      <c r="R738" s="523"/>
      <c r="S738" s="523"/>
      <c r="T738" s="523"/>
      <c r="U738" s="523"/>
      <c r="V738" s="523"/>
      <c r="W738" s="523"/>
      <c r="X738" s="523"/>
      <c r="Y738" s="523"/>
      <c r="Z738" s="523"/>
    </row>
    <row r="739" spans="1:26" ht="12.75">
      <c r="A739" s="523"/>
      <c r="B739" s="523"/>
      <c r="C739" s="336"/>
      <c r="D739" s="336"/>
      <c r="E739" s="337"/>
      <c r="F739" s="336"/>
      <c r="G739" s="523"/>
      <c r="H739" s="335"/>
      <c r="I739" s="336"/>
      <c r="J739" s="336"/>
      <c r="K739" s="336"/>
      <c r="L739" s="336"/>
      <c r="M739" s="523"/>
      <c r="N739" s="523"/>
      <c r="O739" s="523"/>
      <c r="P739" s="523"/>
      <c r="Q739" s="523"/>
      <c r="R739" s="523"/>
      <c r="S739" s="523"/>
      <c r="T739" s="523"/>
      <c r="U739" s="523"/>
      <c r="V739" s="523"/>
      <c r="W739" s="523"/>
      <c r="X739" s="523"/>
      <c r="Y739" s="523"/>
      <c r="Z739" s="523"/>
    </row>
    <row r="740" spans="1:26" ht="12.75">
      <c r="A740" s="523"/>
      <c r="B740" s="523"/>
      <c r="C740" s="336"/>
      <c r="D740" s="336"/>
      <c r="E740" s="337"/>
      <c r="F740" s="336"/>
      <c r="G740" s="523"/>
      <c r="H740" s="335"/>
      <c r="I740" s="336"/>
      <c r="J740" s="336"/>
      <c r="K740" s="336"/>
      <c r="L740" s="336"/>
      <c r="M740" s="523"/>
      <c r="N740" s="523"/>
      <c r="O740" s="523"/>
      <c r="P740" s="523"/>
      <c r="Q740" s="523"/>
      <c r="R740" s="523"/>
      <c r="S740" s="523"/>
      <c r="T740" s="523"/>
      <c r="U740" s="523"/>
      <c r="V740" s="523"/>
      <c r="W740" s="523"/>
      <c r="X740" s="523"/>
      <c r="Y740" s="523"/>
      <c r="Z740" s="523"/>
    </row>
    <row r="741" spans="1:26" ht="12.75">
      <c r="A741" s="523"/>
      <c r="B741" s="523"/>
      <c r="C741" s="336"/>
      <c r="D741" s="336"/>
      <c r="E741" s="337"/>
      <c r="F741" s="336"/>
      <c r="G741" s="523"/>
      <c r="H741" s="335"/>
      <c r="I741" s="336"/>
      <c r="J741" s="336"/>
      <c r="K741" s="336"/>
      <c r="L741" s="336"/>
      <c r="M741" s="523"/>
      <c r="N741" s="523"/>
      <c r="O741" s="523"/>
      <c r="P741" s="523"/>
      <c r="Q741" s="523"/>
      <c r="R741" s="523"/>
      <c r="S741" s="523"/>
      <c r="T741" s="523"/>
      <c r="U741" s="523"/>
      <c r="V741" s="523"/>
      <c r="W741" s="523"/>
      <c r="X741" s="523"/>
      <c r="Y741" s="523"/>
      <c r="Z741" s="523"/>
    </row>
    <row r="742" spans="1:26" ht="12.75">
      <c r="A742" s="523"/>
      <c r="B742" s="523"/>
      <c r="C742" s="336"/>
      <c r="D742" s="336"/>
      <c r="E742" s="337"/>
      <c r="F742" s="336"/>
      <c r="G742" s="523"/>
      <c r="H742" s="335"/>
      <c r="I742" s="336"/>
      <c r="J742" s="336"/>
      <c r="K742" s="336"/>
      <c r="L742" s="336"/>
      <c r="M742" s="523"/>
      <c r="N742" s="523"/>
      <c r="O742" s="523"/>
      <c r="P742" s="523"/>
      <c r="Q742" s="523"/>
      <c r="R742" s="523"/>
      <c r="S742" s="523"/>
      <c r="T742" s="523"/>
      <c r="U742" s="523"/>
      <c r="V742" s="523"/>
      <c r="W742" s="523"/>
      <c r="X742" s="523"/>
      <c r="Y742" s="523"/>
      <c r="Z742" s="523"/>
    </row>
    <row r="743" spans="1:26" ht="12.75">
      <c r="A743" s="523"/>
      <c r="B743" s="523"/>
      <c r="C743" s="336"/>
      <c r="D743" s="336"/>
      <c r="E743" s="337"/>
      <c r="F743" s="336"/>
      <c r="G743" s="523"/>
      <c r="H743" s="335"/>
      <c r="I743" s="336"/>
      <c r="J743" s="336"/>
      <c r="K743" s="336"/>
      <c r="L743" s="336"/>
      <c r="M743" s="523"/>
      <c r="N743" s="523"/>
      <c r="O743" s="523"/>
      <c r="P743" s="523"/>
      <c r="Q743" s="523"/>
      <c r="R743" s="523"/>
      <c r="S743" s="523"/>
      <c r="T743" s="523"/>
      <c r="U743" s="523"/>
      <c r="V743" s="523"/>
      <c r="W743" s="523"/>
      <c r="X743" s="523"/>
      <c r="Y743" s="523"/>
      <c r="Z743" s="523"/>
    </row>
    <row r="744" spans="1:26" ht="12.75">
      <c r="A744" s="523"/>
      <c r="B744" s="523"/>
      <c r="C744" s="336"/>
      <c r="D744" s="336"/>
      <c r="E744" s="337"/>
      <c r="F744" s="336"/>
      <c r="G744" s="523"/>
      <c r="H744" s="335"/>
      <c r="I744" s="336"/>
      <c r="J744" s="336"/>
      <c r="K744" s="336"/>
      <c r="L744" s="336"/>
      <c r="M744" s="523"/>
      <c r="N744" s="523"/>
      <c r="O744" s="523"/>
      <c r="P744" s="523"/>
      <c r="Q744" s="523"/>
      <c r="R744" s="523"/>
      <c r="S744" s="523"/>
      <c r="T744" s="523"/>
      <c r="U744" s="523"/>
      <c r="V744" s="523"/>
      <c r="W744" s="523"/>
      <c r="X744" s="523"/>
      <c r="Y744" s="523"/>
      <c r="Z744" s="523"/>
    </row>
    <row r="745" spans="1:26" ht="12.75">
      <c r="A745" s="523"/>
      <c r="B745" s="523"/>
      <c r="C745" s="336"/>
      <c r="D745" s="336"/>
      <c r="E745" s="337"/>
      <c r="F745" s="336"/>
      <c r="G745" s="523"/>
      <c r="H745" s="335"/>
      <c r="I745" s="336"/>
      <c r="J745" s="336"/>
      <c r="K745" s="336"/>
      <c r="L745" s="336"/>
      <c r="M745" s="523"/>
      <c r="N745" s="523"/>
      <c r="O745" s="523"/>
      <c r="P745" s="523"/>
      <c r="Q745" s="523"/>
      <c r="R745" s="523"/>
      <c r="S745" s="523"/>
      <c r="T745" s="523"/>
      <c r="U745" s="523"/>
      <c r="V745" s="523"/>
      <c r="W745" s="523"/>
      <c r="X745" s="523"/>
      <c r="Y745" s="523"/>
      <c r="Z745" s="523"/>
    </row>
    <row r="746" spans="1:26" ht="12.75">
      <c r="A746" s="523"/>
      <c r="B746" s="523"/>
      <c r="C746" s="336"/>
      <c r="D746" s="336"/>
      <c r="E746" s="337"/>
      <c r="F746" s="336"/>
      <c r="G746" s="523"/>
      <c r="H746" s="335"/>
      <c r="I746" s="336"/>
      <c r="J746" s="336"/>
      <c r="K746" s="336"/>
      <c r="L746" s="336"/>
      <c r="M746" s="523"/>
      <c r="N746" s="523"/>
      <c r="O746" s="523"/>
      <c r="P746" s="523"/>
      <c r="Q746" s="523"/>
      <c r="R746" s="523"/>
      <c r="S746" s="523"/>
      <c r="T746" s="523"/>
      <c r="U746" s="523"/>
      <c r="V746" s="523"/>
      <c r="W746" s="523"/>
      <c r="X746" s="523"/>
      <c r="Y746" s="523"/>
      <c r="Z746" s="523"/>
    </row>
    <row r="747" spans="1:26" ht="12.75">
      <c r="A747" s="523"/>
      <c r="B747" s="523"/>
      <c r="C747" s="336"/>
      <c r="D747" s="336"/>
      <c r="E747" s="337"/>
      <c r="F747" s="336"/>
      <c r="G747" s="523"/>
      <c r="H747" s="335"/>
      <c r="I747" s="336"/>
      <c r="J747" s="336"/>
      <c r="K747" s="336"/>
      <c r="L747" s="336"/>
      <c r="M747" s="523"/>
      <c r="N747" s="523"/>
      <c r="O747" s="523"/>
      <c r="P747" s="523"/>
      <c r="Q747" s="523"/>
      <c r="R747" s="523"/>
      <c r="S747" s="523"/>
      <c r="T747" s="523"/>
      <c r="U747" s="523"/>
      <c r="V747" s="523"/>
      <c r="W747" s="523"/>
      <c r="X747" s="523"/>
      <c r="Y747" s="523"/>
      <c r="Z747" s="523"/>
    </row>
    <row r="748" spans="1:26" ht="12.75">
      <c r="A748" s="523"/>
      <c r="B748" s="523"/>
      <c r="C748" s="336"/>
      <c r="D748" s="336"/>
      <c r="E748" s="337"/>
      <c r="F748" s="336"/>
      <c r="G748" s="523"/>
      <c r="H748" s="335"/>
      <c r="I748" s="336"/>
      <c r="J748" s="336"/>
      <c r="K748" s="336"/>
      <c r="L748" s="336"/>
      <c r="M748" s="523"/>
      <c r="N748" s="523"/>
      <c r="O748" s="523"/>
      <c r="P748" s="523"/>
      <c r="Q748" s="523"/>
      <c r="R748" s="523"/>
      <c r="S748" s="523"/>
      <c r="T748" s="523"/>
      <c r="U748" s="523"/>
      <c r="V748" s="523"/>
      <c r="W748" s="523"/>
      <c r="X748" s="523"/>
      <c r="Y748" s="523"/>
      <c r="Z748" s="523"/>
    </row>
    <row r="749" spans="1:26" ht="12.75">
      <c r="A749" s="523"/>
      <c r="B749" s="523"/>
      <c r="C749" s="336"/>
      <c r="D749" s="336"/>
      <c r="E749" s="337"/>
      <c r="F749" s="336"/>
      <c r="G749" s="523"/>
      <c r="H749" s="335"/>
      <c r="I749" s="336"/>
      <c r="J749" s="336"/>
      <c r="K749" s="336"/>
      <c r="L749" s="336"/>
      <c r="M749" s="523"/>
      <c r="N749" s="523"/>
      <c r="O749" s="523"/>
      <c r="P749" s="523"/>
      <c r="Q749" s="523"/>
      <c r="R749" s="523"/>
      <c r="S749" s="523"/>
      <c r="T749" s="523"/>
      <c r="U749" s="523"/>
      <c r="V749" s="523"/>
      <c r="W749" s="523"/>
      <c r="X749" s="523"/>
      <c r="Y749" s="523"/>
      <c r="Z749" s="523"/>
    </row>
    <row r="750" spans="1:26" ht="12.75">
      <c r="A750" s="523"/>
      <c r="B750" s="523"/>
      <c r="C750" s="336"/>
      <c r="D750" s="336"/>
      <c r="E750" s="337"/>
      <c r="F750" s="336"/>
      <c r="G750" s="523"/>
      <c r="H750" s="335"/>
      <c r="I750" s="336"/>
      <c r="J750" s="336"/>
      <c r="K750" s="336"/>
      <c r="L750" s="336"/>
      <c r="M750" s="523"/>
      <c r="N750" s="523"/>
      <c r="O750" s="523"/>
      <c r="P750" s="523"/>
      <c r="Q750" s="523"/>
      <c r="R750" s="523"/>
      <c r="S750" s="523"/>
      <c r="T750" s="523"/>
      <c r="U750" s="523"/>
      <c r="V750" s="523"/>
      <c r="W750" s="523"/>
      <c r="X750" s="523"/>
      <c r="Y750" s="523"/>
      <c r="Z750" s="523"/>
    </row>
    <row r="751" spans="1:26" ht="12.75">
      <c r="A751" s="523"/>
      <c r="B751" s="523"/>
      <c r="C751" s="336"/>
      <c r="D751" s="336"/>
      <c r="E751" s="337"/>
      <c r="F751" s="336"/>
      <c r="G751" s="523"/>
      <c r="H751" s="335"/>
      <c r="I751" s="336"/>
      <c r="J751" s="336"/>
      <c r="K751" s="336"/>
      <c r="L751" s="336"/>
      <c r="M751" s="523"/>
      <c r="N751" s="523"/>
      <c r="O751" s="523"/>
      <c r="P751" s="523"/>
      <c r="Q751" s="523"/>
      <c r="R751" s="523"/>
      <c r="S751" s="523"/>
      <c r="T751" s="523"/>
      <c r="U751" s="523"/>
      <c r="V751" s="523"/>
      <c r="W751" s="523"/>
      <c r="X751" s="523"/>
      <c r="Y751" s="523"/>
      <c r="Z751" s="523"/>
    </row>
    <row r="752" spans="1:26" ht="12.75">
      <c r="A752" s="523"/>
      <c r="B752" s="523"/>
      <c r="C752" s="336"/>
      <c r="D752" s="336"/>
      <c r="E752" s="337"/>
      <c r="F752" s="336"/>
      <c r="G752" s="523"/>
      <c r="H752" s="335"/>
      <c r="I752" s="336"/>
      <c r="J752" s="336"/>
      <c r="K752" s="336"/>
      <c r="L752" s="336"/>
      <c r="M752" s="523"/>
      <c r="N752" s="523"/>
      <c r="O752" s="523"/>
      <c r="P752" s="523"/>
      <c r="Q752" s="523"/>
      <c r="R752" s="523"/>
      <c r="S752" s="523"/>
      <c r="T752" s="523"/>
      <c r="U752" s="523"/>
      <c r="V752" s="523"/>
      <c r="W752" s="523"/>
      <c r="X752" s="523"/>
      <c r="Y752" s="523"/>
      <c r="Z752" s="523"/>
    </row>
    <row r="753" spans="1:26" ht="12.75">
      <c r="A753" s="523"/>
      <c r="B753" s="523"/>
      <c r="C753" s="336"/>
      <c r="D753" s="336"/>
      <c r="E753" s="337"/>
      <c r="F753" s="336"/>
      <c r="G753" s="523"/>
      <c r="H753" s="335"/>
      <c r="I753" s="336"/>
      <c r="J753" s="336"/>
      <c r="K753" s="336"/>
      <c r="L753" s="336"/>
      <c r="M753" s="523"/>
      <c r="N753" s="523"/>
      <c r="O753" s="523"/>
      <c r="P753" s="523"/>
      <c r="Q753" s="523"/>
      <c r="R753" s="523"/>
      <c r="S753" s="523"/>
      <c r="T753" s="523"/>
      <c r="U753" s="523"/>
      <c r="V753" s="523"/>
      <c r="W753" s="523"/>
      <c r="X753" s="523"/>
      <c r="Y753" s="523"/>
      <c r="Z753" s="523"/>
    </row>
    <row r="754" spans="1:26" ht="12.75">
      <c r="A754" s="523"/>
      <c r="B754" s="523"/>
      <c r="C754" s="336"/>
      <c r="D754" s="336"/>
      <c r="E754" s="337"/>
      <c r="F754" s="336"/>
      <c r="G754" s="523"/>
      <c r="H754" s="335"/>
      <c r="I754" s="336"/>
      <c r="J754" s="336"/>
      <c r="K754" s="336"/>
      <c r="L754" s="336"/>
      <c r="M754" s="523"/>
      <c r="N754" s="523"/>
      <c r="O754" s="523"/>
      <c r="P754" s="523"/>
      <c r="Q754" s="523"/>
      <c r="R754" s="523"/>
      <c r="S754" s="523"/>
      <c r="T754" s="523"/>
      <c r="U754" s="523"/>
      <c r="V754" s="523"/>
      <c r="W754" s="523"/>
      <c r="X754" s="523"/>
      <c r="Y754" s="523"/>
      <c r="Z754" s="523"/>
    </row>
    <row r="755" spans="1:26" ht="12.75">
      <c r="A755" s="523"/>
      <c r="B755" s="523"/>
      <c r="C755" s="336"/>
      <c r="D755" s="336"/>
      <c r="E755" s="337"/>
      <c r="F755" s="336"/>
      <c r="G755" s="523"/>
      <c r="H755" s="335"/>
      <c r="I755" s="336"/>
      <c r="J755" s="336"/>
      <c r="K755" s="336"/>
      <c r="L755" s="336"/>
      <c r="M755" s="523"/>
      <c r="N755" s="523"/>
      <c r="O755" s="523"/>
      <c r="P755" s="523"/>
      <c r="Q755" s="523"/>
      <c r="R755" s="523"/>
      <c r="S755" s="523"/>
      <c r="T755" s="523"/>
      <c r="U755" s="523"/>
      <c r="V755" s="523"/>
      <c r="W755" s="523"/>
      <c r="X755" s="523"/>
      <c r="Y755" s="523"/>
      <c r="Z755" s="523"/>
    </row>
    <row r="756" spans="1:26" ht="12.75">
      <c r="A756" s="523"/>
      <c r="B756" s="523"/>
      <c r="C756" s="336"/>
      <c r="D756" s="336"/>
      <c r="E756" s="337"/>
      <c r="F756" s="336"/>
      <c r="G756" s="523"/>
      <c r="H756" s="335"/>
      <c r="I756" s="336"/>
      <c r="J756" s="336"/>
      <c r="K756" s="336"/>
      <c r="L756" s="336"/>
      <c r="M756" s="523"/>
      <c r="N756" s="523"/>
      <c r="O756" s="523"/>
      <c r="P756" s="523"/>
      <c r="Q756" s="523"/>
      <c r="R756" s="523"/>
      <c r="S756" s="523"/>
      <c r="T756" s="523"/>
      <c r="U756" s="523"/>
      <c r="V756" s="523"/>
      <c r="W756" s="523"/>
      <c r="X756" s="523"/>
      <c r="Y756" s="523"/>
      <c r="Z756" s="523"/>
    </row>
    <row r="757" spans="1:26" ht="12.75">
      <c r="A757" s="523"/>
      <c r="B757" s="523"/>
      <c r="C757" s="336"/>
      <c r="D757" s="336"/>
      <c r="E757" s="337"/>
      <c r="F757" s="336"/>
      <c r="G757" s="523"/>
      <c r="H757" s="335"/>
      <c r="I757" s="336"/>
      <c r="J757" s="336"/>
      <c r="K757" s="336"/>
      <c r="L757" s="336"/>
      <c r="M757" s="523"/>
      <c r="N757" s="523"/>
      <c r="O757" s="523"/>
      <c r="P757" s="523"/>
      <c r="Q757" s="523"/>
      <c r="R757" s="523"/>
      <c r="S757" s="523"/>
      <c r="T757" s="523"/>
      <c r="U757" s="523"/>
      <c r="V757" s="523"/>
      <c r="W757" s="523"/>
      <c r="X757" s="523"/>
      <c r="Y757" s="523"/>
      <c r="Z757" s="523"/>
    </row>
    <row r="758" spans="1:26" ht="12.75">
      <c r="A758" s="523"/>
      <c r="B758" s="523"/>
      <c r="C758" s="336"/>
      <c r="D758" s="336"/>
      <c r="E758" s="337"/>
      <c r="F758" s="336"/>
      <c r="G758" s="523"/>
      <c r="H758" s="335"/>
      <c r="I758" s="336"/>
      <c r="J758" s="336"/>
      <c r="K758" s="336"/>
      <c r="L758" s="336"/>
      <c r="M758" s="523"/>
      <c r="N758" s="523"/>
      <c r="O758" s="523"/>
      <c r="P758" s="523"/>
      <c r="Q758" s="523"/>
      <c r="R758" s="523"/>
      <c r="S758" s="523"/>
      <c r="T758" s="523"/>
      <c r="U758" s="523"/>
      <c r="V758" s="523"/>
      <c r="W758" s="523"/>
      <c r="X758" s="523"/>
      <c r="Y758" s="523"/>
      <c r="Z758" s="523"/>
    </row>
    <row r="759" spans="1:26" ht="12.75">
      <c r="A759" s="523"/>
      <c r="B759" s="523"/>
      <c r="C759" s="336"/>
      <c r="D759" s="336"/>
      <c r="E759" s="337"/>
      <c r="F759" s="336"/>
      <c r="G759" s="523"/>
      <c r="H759" s="335"/>
      <c r="I759" s="336"/>
      <c r="J759" s="336"/>
      <c r="K759" s="336"/>
      <c r="L759" s="336"/>
      <c r="M759" s="523"/>
      <c r="N759" s="523"/>
      <c r="O759" s="523"/>
      <c r="P759" s="523"/>
      <c r="Q759" s="523"/>
      <c r="R759" s="523"/>
      <c r="S759" s="523"/>
      <c r="T759" s="523"/>
      <c r="U759" s="523"/>
      <c r="V759" s="523"/>
      <c r="W759" s="523"/>
      <c r="X759" s="523"/>
      <c r="Y759" s="523"/>
      <c r="Z759" s="523"/>
    </row>
    <row r="760" spans="1:26" ht="12.75">
      <c r="A760" s="523"/>
      <c r="B760" s="523"/>
      <c r="C760" s="336"/>
      <c r="D760" s="336"/>
      <c r="E760" s="337"/>
      <c r="F760" s="336"/>
      <c r="G760" s="523"/>
      <c r="H760" s="335"/>
      <c r="I760" s="336"/>
      <c r="J760" s="336"/>
      <c r="K760" s="336"/>
      <c r="L760" s="336"/>
      <c r="M760" s="523"/>
      <c r="N760" s="523"/>
      <c r="O760" s="523"/>
      <c r="P760" s="523"/>
      <c r="Q760" s="523"/>
      <c r="R760" s="523"/>
      <c r="S760" s="523"/>
      <c r="T760" s="523"/>
      <c r="U760" s="523"/>
      <c r="V760" s="523"/>
      <c r="W760" s="523"/>
      <c r="X760" s="523"/>
      <c r="Y760" s="523"/>
      <c r="Z760" s="523"/>
    </row>
    <row r="761" spans="1:26" ht="12.75">
      <c r="A761" s="523"/>
      <c r="B761" s="523"/>
      <c r="C761" s="336"/>
      <c r="D761" s="336"/>
      <c r="E761" s="337"/>
      <c r="F761" s="336"/>
      <c r="G761" s="523"/>
      <c r="H761" s="335"/>
      <c r="I761" s="336"/>
      <c r="J761" s="336"/>
      <c r="K761" s="336"/>
      <c r="L761" s="336"/>
      <c r="M761" s="523"/>
      <c r="N761" s="523"/>
      <c r="O761" s="523"/>
      <c r="P761" s="523"/>
      <c r="Q761" s="523"/>
      <c r="R761" s="523"/>
      <c r="S761" s="523"/>
      <c r="T761" s="523"/>
      <c r="U761" s="523"/>
      <c r="V761" s="523"/>
      <c r="W761" s="523"/>
      <c r="X761" s="523"/>
      <c r="Y761" s="523"/>
      <c r="Z761" s="523"/>
    </row>
    <row r="762" spans="1:26" ht="12.75">
      <c r="A762" s="523"/>
      <c r="B762" s="523"/>
      <c r="C762" s="336"/>
      <c r="D762" s="336"/>
      <c r="E762" s="337"/>
      <c r="F762" s="336"/>
      <c r="G762" s="523"/>
      <c r="H762" s="335"/>
      <c r="I762" s="336"/>
      <c r="J762" s="336"/>
      <c r="K762" s="336"/>
      <c r="L762" s="336"/>
      <c r="M762" s="523"/>
      <c r="N762" s="523"/>
      <c r="O762" s="523"/>
      <c r="P762" s="523"/>
      <c r="Q762" s="523"/>
      <c r="R762" s="523"/>
      <c r="S762" s="523"/>
      <c r="T762" s="523"/>
      <c r="U762" s="523"/>
      <c r="V762" s="523"/>
      <c r="W762" s="523"/>
      <c r="X762" s="523"/>
      <c r="Y762" s="523"/>
      <c r="Z762" s="523"/>
    </row>
    <row r="763" spans="1:26" ht="12.75">
      <c r="A763" s="523"/>
      <c r="B763" s="523"/>
      <c r="C763" s="336"/>
      <c r="D763" s="336"/>
      <c r="E763" s="337"/>
      <c r="F763" s="336"/>
      <c r="G763" s="523"/>
      <c r="H763" s="335"/>
      <c r="I763" s="336"/>
      <c r="J763" s="336"/>
      <c r="K763" s="336"/>
      <c r="L763" s="336"/>
      <c r="M763" s="523"/>
      <c r="N763" s="523"/>
      <c r="O763" s="523"/>
      <c r="P763" s="523"/>
      <c r="Q763" s="523"/>
      <c r="R763" s="523"/>
      <c r="S763" s="523"/>
      <c r="T763" s="523"/>
      <c r="U763" s="523"/>
      <c r="V763" s="523"/>
      <c r="W763" s="523"/>
      <c r="X763" s="523"/>
      <c r="Y763" s="523"/>
      <c r="Z763" s="523"/>
    </row>
    <row r="764" spans="1:26" ht="12.75">
      <c r="A764" s="523"/>
      <c r="B764" s="523"/>
      <c r="C764" s="336"/>
      <c r="D764" s="336"/>
      <c r="E764" s="337"/>
      <c r="F764" s="336"/>
      <c r="G764" s="523"/>
      <c r="H764" s="335"/>
      <c r="I764" s="336"/>
      <c r="J764" s="336"/>
      <c r="K764" s="336"/>
      <c r="L764" s="336"/>
      <c r="M764" s="523"/>
      <c r="N764" s="523"/>
      <c r="O764" s="523"/>
      <c r="P764" s="523"/>
      <c r="Q764" s="523"/>
      <c r="R764" s="523"/>
      <c r="S764" s="523"/>
      <c r="T764" s="523"/>
      <c r="U764" s="523"/>
      <c r="V764" s="523"/>
      <c r="W764" s="523"/>
      <c r="X764" s="523"/>
      <c r="Y764" s="523"/>
      <c r="Z764" s="523"/>
    </row>
    <row r="765" spans="1:26" ht="12.75">
      <c r="A765" s="523"/>
      <c r="B765" s="523"/>
      <c r="C765" s="336"/>
      <c r="D765" s="336"/>
      <c r="E765" s="337"/>
      <c r="F765" s="336"/>
      <c r="G765" s="523"/>
      <c r="H765" s="335"/>
      <c r="I765" s="336"/>
      <c r="J765" s="336"/>
      <c r="K765" s="336"/>
      <c r="L765" s="336"/>
      <c r="M765" s="523"/>
      <c r="N765" s="523"/>
      <c r="O765" s="523"/>
      <c r="P765" s="523"/>
      <c r="Q765" s="523"/>
      <c r="R765" s="523"/>
      <c r="S765" s="523"/>
      <c r="T765" s="523"/>
      <c r="U765" s="523"/>
      <c r="V765" s="523"/>
      <c r="W765" s="523"/>
      <c r="X765" s="523"/>
      <c r="Y765" s="523"/>
      <c r="Z765" s="523"/>
    </row>
    <row r="766" spans="1:26" ht="12.75">
      <c r="A766" s="523"/>
      <c r="B766" s="523"/>
      <c r="C766" s="336"/>
      <c r="D766" s="336"/>
      <c r="E766" s="337"/>
      <c r="F766" s="336"/>
      <c r="G766" s="523"/>
      <c r="H766" s="335"/>
      <c r="I766" s="336"/>
      <c r="J766" s="336"/>
      <c r="K766" s="336"/>
      <c r="L766" s="336"/>
      <c r="M766" s="523"/>
      <c r="N766" s="523"/>
      <c r="O766" s="523"/>
      <c r="P766" s="523"/>
      <c r="Q766" s="523"/>
      <c r="R766" s="523"/>
      <c r="S766" s="523"/>
      <c r="T766" s="523"/>
      <c r="U766" s="523"/>
      <c r="V766" s="523"/>
      <c r="W766" s="523"/>
      <c r="X766" s="523"/>
      <c r="Y766" s="523"/>
      <c r="Z766" s="523"/>
    </row>
    <row r="767" spans="1:26" ht="12.75">
      <c r="A767" s="523"/>
      <c r="B767" s="523"/>
      <c r="C767" s="336"/>
      <c r="D767" s="336"/>
      <c r="E767" s="337"/>
      <c r="F767" s="336"/>
      <c r="G767" s="523"/>
      <c r="H767" s="335"/>
      <c r="I767" s="336"/>
      <c r="J767" s="336"/>
      <c r="K767" s="336"/>
      <c r="L767" s="336"/>
      <c r="M767" s="523"/>
      <c r="N767" s="523"/>
      <c r="O767" s="523"/>
      <c r="P767" s="523"/>
      <c r="Q767" s="523"/>
      <c r="R767" s="523"/>
      <c r="S767" s="523"/>
      <c r="T767" s="523"/>
      <c r="U767" s="523"/>
      <c r="V767" s="523"/>
      <c r="W767" s="523"/>
      <c r="X767" s="523"/>
      <c r="Y767" s="523"/>
      <c r="Z767" s="523"/>
    </row>
    <row r="768" spans="1:26" ht="12.75">
      <c r="A768" s="523"/>
      <c r="B768" s="523"/>
      <c r="C768" s="336"/>
      <c r="D768" s="336"/>
      <c r="E768" s="337"/>
      <c r="F768" s="336"/>
      <c r="G768" s="523"/>
      <c r="H768" s="335"/>
      <c r="I768" s="336"/>
      <c r="J768" s="336"/>
      <c r="K768" s="336"/>
      <c r="L768" s="336"/>
      <c r="M768" s="523"/>
      <c r="N768" s="523"/>
      <c r="O768" s="523"/>
      <c r="P768" s="523"/>
      <c r="Q768" s="523"/>
      <c r="R768" s="523"/>
      <c r="S768" s="523"/>
      <c r="T768" s="523"/>
      <c r="U768" s="523"/>
      <c r="V768" s="523"/>
      <c r="W768" s="523"/>
      <c r="X768" s="523"/>
      <c r="Y768" s="523"/>
      <c r="Z768" s="523"/>
    </row>
    <row r="769" spans="1:26" ht="12.75">
      <c r="A769" s="523"/>
      <c r="B769" s="523"/>
      <c r="C769" s="336"/>
      <c r="D769" s="336"/>
      <c r="E769" s="337"/>
      <c r="F769" s="336"/>
      <c r="G769" s="523"/>
      <c r="H769" s="335"/>
      <c r="I769" s="336"/>
      <c r="J769" s="336"/>
      <c r="K769" s="336"/>
      <c r="L769" s="336"/>
      <c r="M769" s="523"/>
      <c r="N769" s="523"/>
      <c r="O769" s="523"/>
      <c r="P769" s="523"/>
      <c r="Q769" s="523"/>
      <c r="R769" s="523"/>
      <c r="S769" s="523"/>
      <c r="T769" s="523"/>
      <c r="U769" s="523"/>
      <c r="V769" s="523"/>
      <c r="W769" s="523"/>
      <c r="X769" s="523"/>
      <c r="Y769" s="523"/>
      <c r="Z769" s="523"/>
    </row>
    <row r="770" spans="1:26" ht="12.75">
      <c r="A770" s="523"/>
      <c r="B770" s="523"/>
      <c r="C770" s="336"/>
      <c r="D770" s="336"/>
      <c r="E770" s="337"/>
      <c r="F770" s="336"/>
      <c r="G770" s="523"/>
      <c r="H770" s="335"/>
      <c r="I770" s="336"/>
      <c r="J770" s="336"/>
      <c r="K770" s="336"/>
      <c r="L770" s="336"/>
      <c r="M770" s="523"/>
      <c r="N770" s="523"/>
      <c r="O770" s="523"/>
      <c r="P770" s="523"/>
      <c r="Q770" s="523"/>
      <c r="R770" s="523"/>
      <c r="S770" s="523"/>
      <c r="T770" s="523"/>
      <c r="U770" s="523"/>
      <c r="V770" s="523"/>
      <c r="W770" s="523"/>
      <c r="X770" s="523"/>
      <c r="Y770" s="523"/>
      <c r="Z770" s="523"/>
    </row>
    <row r="771" spans="1:26" ht="12.75">
      <c r="A771" s="523"/>
      <c r="B771" s="523"/>
      <c r="C771" s="336"/>
      <c r="D771" s="336"/>
      <c r="E771" s="337"/>
      <c r="F771" s="336"/>
      <c r="G771" s="523"/>
      <c r="H771" s="335"/>
      <c r="I771" s="336"/>
      <c r="J771" s="336"/>
      <c r="K771" s="336"/>
      <c r="L771" s="336"/>
      <c r="M771" s="523"/>
      <c r="N771" s="523"/>
      <c r="O771" s="523"/>
      <c r="P771" s="523"/>
      <c r="Q771" s="523"/>
      <c r="R771" s="523"/>
      <c r="S771" s="523"/>
      <c r="T771" s="523"/>
      <c r="U771" s="523"/>
      <c r="V771" s="523"/>
      <c r="W771" s="523"/>
      <c r="X771" s="523"/>
      <c r="Y771" s="523"/>
      <c r="Z771" s="523"/>
    </row>
    <row r="772" spans="1:26" ht="12.75">
      <c r="A772" s="523"/>
      <c r="B772" s="523"/>
      <c r="C772" s="336"/>
      <c r="D772" s="336"/>
      <c r="E772" s="337"/>
      <c r="F772" s="336"/>
      <c r="G772" s="523"/>
      <c r="H772" s="335"/>
      <c r="I772" s="336"/>
      <c r="J772" s="336"/>
      <c r="K772" s="336"/>
      <c r="L772" s="336"/>
      <c r="M772" s="523"/>
      <c r="N772" s="523"/>
      <c r="O772" s="523"/>
      <c r="P772" s="523"/>
      <c r="Q772" s="523"/>
      <c r="R772" s="523"/>
      <c r="S772" s="523"/>
      <c r="T772" s="523"/>
      <c r="U772" s="523"/>
      <c r="V772" s="523"/>
      <c r="W772" s="523"/>
      <c r="X772" s="523"/>
      <c r="Y772" s="523"/>
      <c r="Z772" s="523"/>
    </row>
    <row r="773" spans="1:26" ht="12.75">
      <c r="A773" s="523"/>
      <c r="B773" s="523"/>
      <c r="C773" s="336"/>
      <c r="D773" s="336"/>
      <c r="E773" s="337"/>
      <c r="F773" s="336"/>
      <c r="G773" s="523"/>
      <c r="H773" s="335"/>
      <c r="I773" s="336"/>
      <c r="J773" s="336"/>
      <c r="K773" s="336"/>
      <c r="L773" s="336"/>
      <c r="M773" s="523"/>
      <c r="N773" s="523"/>
      <c r="O773" s="523"/>
      <c r="P773" s="523"/>
      <c r="Q773" s="523"/>
      <c r="R773" s="523"/>
      <c r="S773" s="523"/>
      <c r="T773" s="523"/>
      <c r="U773" s="523"/>
      <c r="V773" s="523"/>
      <c r="W773" s="523"/>
      <c r="X773" s="523"/>
      <c r="Y773" s="523"/>
      <c r="Z773" s="523"/>
    </row>
    <row r="774" spans="1:26" ht="12.75">
      <c r="A774" s="523"/>
      <c r="B774" s="523"/>
      <c r="C774" s="336"/>
      <c r="D774" s="336"/>
      <c r="E774" s="337"/>
      <c r="F774" s="336"/>
      <c r="G774" s="523"/>
      <c r="H774" s="335"/>
      <c r="I774" s="336"/>
      <c r="J774" s="336"/>
      <c r="K774" s="336"/>
      <c r="L774" s="336"/>
      <c r="M774" s="523"/>
      <c r="N774" s="523"/>
      <c r="O774" s="523"/>
      <c r="P774" s="523"/>
      <c r="Q774" s="523"/>
      <c r="R774" s="523"/>
      <c r="S774" s="523"/>
      <c r="T774" s="523"/>
      <c r="U774" s="523"/>
      <c r="V774" s="523"/>
      <c r="W774" s="523"/>
      <c r="X774" s="523"/>
      <c r="Y774" s="523"/>
      <c r="Z774" s="523"/>
    </row>
    <row r="775" spans="1:26" ht="12.75">
      <c r="A775" s="523"/>
      <c r="B775" s="523"/>
      <c r="C775" s="336"/>
      <c r="D775" s="336"/>
      <c r="E775" s="337"/>
      <c r="F775" s="336"/>
      <c r="G775" s="523"/>
      <c r="H775" s="335"/>
      <c r="I775" s="336"/>
      <c r="J775" s="336"/>
      <c r="K775" s="336"/>
      <c r="L775" s="336"/>
      <c r="M775" s="523"/>
      <c r="N775" s="523"/>
      <c r="O775" s="523"/>
      <c r="P775" s="523"/>
      <c r="Q775" s="523"/>
      <c r="R775" s="523"/>
      <c r="S775" s="523"/>
      <c r="T775" s="523"/>
      <c r="U775" s="523"/>
      <c r="V775" s="523"/>
      <c r="W775" s="523"/>
      <c r="X775" s="523"/>
      <c r="Y775" s="523"/>
      <c r="Z775" s="523"/>
    </row>
    <row r="776" spans="1:26" ht="12.75">
      <c r="A776" s="523"/>
      <c r="B776" s="523"/>
      <c r="C776" s="336"/>
      <c r="D776" s="336"/>
      <c r="E776" s="337"/>
      <c r="F776" s="336"/>
      <c r="G776" s="523"/>
      <c r="H776" s="335"/>
      <c r="I776" s="336"/>
      <c r="J776" s="336"/>
      <c r="K776" s="336"/>
      <c r="L776" s="336"/>
      <c r="M776" s="523"/>
      <c r="N776" s="523"/>
      <c r="O776" s="523"/>
      <c r="P776" s="523"/>
      <c r="Q776" s="523"/>
      <c r="R776" s="523"/>
      <c r="S776" s="523"/>
      <c r="T776" s="523"/>
      <c r="U776" s="523"/>
      <c r="V776" s="523"/>
      <c r="W776" s="523"/>
      <c r="X776" s="523"/>
      <c r="Y776" s="523"/>
      <c r="Z776" s="523"/>
    </row>
    <row r="777" spans="1:26" ht="12.75">
      <c r="A777" s="523"/>
      <c r="B777" s="523"/>
      <c r="C777" s="336"/>
      <c r="D777" s="336"/>
      <c r="E777" s="337"/>
      <c r="F777" s="336"/>
      <c r="G777" s="523"/>
      <c r="H777" s="335"/>
      <c r="I777" s="336"/>
      <c r="J777" s="336"/>
      <c r="K777" s="336"/>
      <c r="L777" s="336"/>
      <c r="M777" s="523"/>
      <c r="N777" s="523"/>
      <c r="O777" s="523"/>
      <c r="P777" s="523"/>
      <c r="Q777" s="523"/>
      <c r="R777" s="523"/>
      <c r="S777" s="523"/>
      <c r="T777" s="523"/>
      <c r="U777" s="523"/>
      <c r="V777" s="523"/>
      <c r="W777" s="523"/>
      <c r="X777" s="523"/>
      <c r="Y777" s="523"/>
      <c r="Z777" s="523"/>
    </row>
    <row r="778" spans="1:26" ht="12.75">
      <c r="A778" s="523"/>
      <c r="B778" s="523"/>
      <c r="C778" s="336"/>
      <c r="D778" s="336"/>
      <c r="E778" s="337"/>
      <c r="F778" s="336"/>
      <c r="G778" s="523"/>
      <c r="H778" s="335"/>
      <c r="I778" s="336"/>
      <c r="J778" s="336"/>
      <c r="K778" s="336"/>
      <c r="L778" s="336"/>
      <c r="M778" s="523"/>
      <c r="N778" s="523"/>
      <c r="O778" s="523"/>
      <c r="P778" s="523"/>
      <c r="Q778" s="523"/>
      <c r="R778" s="523"/>
      <c r="S778" s="523"/>
      <c r="T778" s="523"/>
      <c r="U778" s="523"/>
      <c r="V778" s="523"/>
      <c r="W778" s="523"/>
      <c r="X778" s="523"/>
      <c r="Y778" s="523"/>
      <c r="Z778" s="523"/>
    </row>
    <row r="779" spans="1:26" ht="12.75">
      <c r="A779" s="523"/>
      <c r="B779" s="523"/>
      <c r="C779" s="336"/>
      <c r="D779" s="336"/>
      <c r="E779" s="337"/>
      <c r="F779" s="336"/>
      <c r="G779" s="523"/>
      <c r="H779" s="335"/>
      <c r="I779" s="336"/>
      <c r="J779" s="336"/>
      <c r="K779" s="336"/>
      <c r="L779" s="336"/>
      <c r="M779" s="523"/>
      <c r="N779" s="523"/>
      <c r="O779" s="523"/>
      <c r="P779" s="523"/>
      <c r="Q779" s="523"/>
      <c r="R779" s="523"/>
      <c r="S779" s="523"/>
      <c r="T779" s="523"/>
      <c r="U779" s="523"/>
      <c r="V779" s="523"/>
      <c r="W779" s="523"/>
      <c r="X779" s="523"/>
      <c r="Y779" s="523"/>
      <c r="Z779" s="523"/>
    </row>
    <row r="780" spans="1:26" ht="12.75">
      <c r="A780" s="523"/>
      <c r="B780" s="523"/>
      <c r="C780" s="336"/>
      <c r="D780" s="336"/>
      <c r="E780" s="337"/>
      <c r="F780" s="336"/>
      <c r="G780" s="523"/>
      <c r="H780" s="335"/>
      <c r="I780" s="336"/>
      <c r="J780" s="336"/>
      <c r="K780" s="336"/>
      <c r="L780" s="336"/>
      <c r="M780" s="523"/>
      <c r="N780" s="523"/>
      <c r="O780" s="523"/>
      <c r="P780" s="523"/>
      <c r="Q780" s="523"/>
      <c r="R780" s="523"/>
      <c r="S780" s="523"/>
      <c r="T780" s="523"/>
      <c r="U780" s="523"/>
      <c r="V780" s="523"/>
      <c r="W780" s="523"/>
      <c r="X780" s="523"/>
      <c r="Y780" s="523"/>
      <c r="Z780" s="523"/>
    </row>
    <row r="781" spans="1:26" ht="12.75">
      <c r="A781" s="523"/>
      <c r="B781" s="523"/>
      <c r="C781" s="336"/>
      <c r="D781" s="336"/>
      <c r="E781" s="337"/>
      <c r="F781" s="336"/>
      <c r="G781" s="523"/>
      <c r="H781" s="335"/>
      <c r="I781" s="336"/>
      <c r="J781" s="336"/>
      <c r="K781" s="336"/>
      <c r="L781" s="336"/>
      <c r="M781" s="523"/>
      <c r="N781" s="523"/>
      <c r="O781" s="523"/>
      <c r="P781" s="523"/>
      <c r="Q781" s="523"/>
      <c r="R781" s="523"/>
      <c r="S781" s="523"/>
      <c r="T781" s="523"/>
      <c r="U781" s="523"/>
      <c r="V781" s="523"/>
      <c r="W781" s="523"/>
      <c r="X781" s="523"/>
      <c r="Y781" s="523"/>
      <c r="Z781" s="523"/>
    </row>
    <row r="782" spans="1:26" ht="12.75">
      <c r="A782" s="523"/>
      <c r="B782" s="523"/>
      <c r="C782" s="336"/>
      <c r="D782" s="336"/>
      <c r="E782" s="337"/>
      <c r="F782" s="336"/>
      <c r="G782" s="523"/>
      <c r="H782" s="335"/>
      <c r="I782" s="336"/>
      <c r="J782" s="336"/>
      <c r="K782" s="336"/>
      <c r="L782" s="336"/>
      <c r="M782" s="523"/>
      <c r="N782" s="523"/>
      <c r="O782" s="523"/>
      <c r="P782" s="523"/>
      <c r="Q782" s="523"/>
      <c r="R782" s="523"/>
      <c r="S782" s="523"/>
      <c r="T782" s="523"/>
      <c r="U782" s="523"/>
      <c r="V782" s="523"/>
      <c r="W782" s="523"/>
      <c r="X782" s="523"/>
      <c r="Y782" s="523"/>
      <c r="Z782" s="523"/>
    </row>
    <row r="783" spans="1:26" ht="12.75">
      <c r="A783" s="523"/>
      <c r="B783" s="523"/>
      <c r="C783" s="336"/>
      <c r="D783" s="336"/>
      <c r="E783" s="337"/>
      <c r="F783" s="336"/>
      <c r="G783" s="523"/>
      <c r="H783" s="335"/>
      <c r="I783" s="336"/>
      <c r="J783" s="336"/>
      <c r="K783" s="336"/>
      <c r="L783" s="336"/>
      <c r="M783" s="523"/>
      <c r="N783" s="523"/>
      <c r="O783" s="523"/>
      <c r="P783" s="523"/>
      <c r="Q783" s="523"/>
      <c r="R783" s="523"/>
      <c r="S783" s="523"/>
      <c r="T783" s="523"/>
      <c r="U783" s="523"/>
      <c r="V783" s="523"/>
      <c r="W783" s="523"/>
      <c r="X783" s="523"/>
      <c r="Y783" s="523"/>
      <c r="Z783" s="523"/>
    </row>
    <row r="784" spans="1:26" ht="12.75">
      <c r="A784" s="523"/>
      <c r="B784" s="523"/>
      <c r="C784" s="336"/>
      <c r="D784" s="336"/>
      <c r="E784" s="337"/>
      <c r="F784" s="336"/>
      <c r="G784" s="523"/>
      <c r="H784" s="335"/>
      <c r="I784" s="336"/>
      <c r="J784" s="336"/>
      <c r="K784" s="336"/>
      <c r="L784" s="336"/>
      <c r="M784" s="523"/>
      <c r="N784" s="523"/>
      <c r="O784" s="523"/>
      <c r="P784" s="523"/>
      <c r="Q784" s="523"/>
      <c r="R784" s="523"/>
      <c r="S784" s="523"/>
      <c r="T784" s="523"/>
      <c r="U784" s="523"/>
      <c r="V784" s="523"/>
      <c r="W784" s="523"/>
      <c r="X784" s="523"/>
      <c r="Y784" s="523"/>
      <c r="Z784" s="523"/>
    </row>
    <row r="785" spans="1:26" ht="12.75">
      <c r="A785" s="523"/>
      <c r="B785" s="523"/>
      <c r="C785" s="336"/>
      <c r="D785" s="336"/>
      <c r="E785" s="337"/>
      <c r="F785" s="336"/>
      <c r="G785" s="523"/>
      <c r="H785" s="335"/>
      <c r="I785" s="336"/>
      <c r="J785" s="336"/>
      <c r="K785" s="336"/>
      <c r="L785" s="336"/>
      <c r="M785" s="523"/>
      <c r="N785" s="523"/>
      <c r="O785" s="523"/>
      <c r="P785" s="523"/>
      <c r="Q785" s="523"/>
      <c r="R785" s="523"/>
      <c r="S785" s="523"/>
      <c r="T785" s="523"/>
      <c r="U785" s="523"/>
      <c r="V785" s="523"/>
      <c r="W785" s="523"/>
      <c r="X785" s="523"/>
      <c r="Y785" s="523"/>
      <c r="Z785" s="523"/>
    </row>
    <row r="786" spans="1:26" ht="12.75">
      <c r="A786" s="523"/>
      <c r="B786" s="523"/>
      <c r="C786" s="336"/>
      <c r="D786" s="336"/>
      <c r="E786" s="337"/>
      <c r="F786" s="336"/>
      <c r="G786" s="523"/>
      <c r="H786" s="335"/>
      <c r="I786" s="336"/>
      <c r="J786" s="336"/>
      <c r="K786" s="336"/>
      <c r="L786" s="336"/>
      <c r="M786" s="523"/>
      <c r="N786" s="523"/>
      <c r="O786" s="523"/>
      <c r="P786" s="523"/>
      <c r="Q786" s="523"/>
      <c r="R786" s="523"/>
      <c r="S786" s="523"/>
      <c r="T786" s="523"/>
      <c r="U786" s="523"/>
      <c r="V786" s="523"/>
      <c r="W786" s="523"/>
      <c r="X786" s="523"/>
      <c r="Y786" s="523"/>
      <c r="Z786" s="523"/>
    </row>
    <row r="787" spans="1:26" ht="12.75">
      <c r="A787" s="523"/>
      <c r="B787" s="523"/>
      <c r="C787" s="336"/>
      <c r="D787" s="336"/>
      <c r="E787" s="337"/>
      <c r="F787" s="336"/>
      <c r="G787" s="523"/>
      <c r="H787" s="335"/>
      <c r="I787" s="336"/>
      <c r="J787" s="336"/>
      <c r="K787" s="336"/>
      <c r="L787" s="336"/>
      <c r="M787" s="523"/>
      <c r="N787" s="523"/>
      <c r="O787" s="523"/>
      <c r="P787" s="523"/>
      <c r="Q787" s="523"/>
      <c r="R787" s="523"/>
      <c r="S787" s="523"/>
      <c r="T787" s="523"/>
      <c r="U787" s="523"/>
      <c r="V787" s="523"/>
      <c r="W787" s="523"/>
      <c r="X787" s="523"/>
      <c r="Y787" s="523"/>
      <c r="Z787" s="523"/>
    </row>
    <row r="788" spans="1:26" ht="12.75">
      <c r="A788" s="523"/>
      <c r="B788" s="523"/>
      <c r="C788" s="336"/>
      <c r="D788" s="336"/>
      <c r="E788" s="337"/>
      <c r="F788" s="336"/>
      <c r="G788" s="523"/>
      <c r="H788" s="335"/>
      <c r="I788" s="336"/>
      <c r="J788" s="336"/>
      <c r="K788" s="336"/>
      <c r="L788" s="336"/>
      <c r="M788" s="523"/>
      <c r="N788" s="523"/>
      <c r="O788" s="523"/>
      <c r="P788" s="523"/>
      <c r="Q788" s="523"/>
      <c r="R788" s="523"/>
      <c r="S788" s="523"/>
      <c r="T788" s="523"/>
      <c r="U788" s="523"/>
      <c r="V788" s="523"/>
      <c r="W788" s="523"/>
      <c r="X788" s="523"/>
      <c r="Y788" s="523"/>
      <c r="Z788" s="523"/>
    </row>
    <row r="789" spans="1:26" ht="12.75">
      <c r="A789" s="523"/>
      <c r="B789" s="523"/>
      <c r="C789" s="336"/>
      <c r="D789" s="336"/>
      <c r="E789" s="337"/>
      <c r="F789" s="336"/>
      <c r="G789" s="523"/>
      <c r="H789" s="335"/>
      <c r="I789" s="336"/>
      <c r="J789" s="336"/>
      <c r="K789" s="336"/>
      <c r="L789" s="336"/>
      <c r="M789" s="523"/>
      <c r="N789" s="523"/>
      <c r="O789" s="523"/>
      <c r="P789" s="523"/>
      <c r="Q789" s="523"/>
      <c r="R789" s="523"/>
      <c r="S789" s="523"/>
      <c r="T789" s="523"/>
      <c r="U789" s="523"/>
      <c r="V789" s="523"/>
      <c r="W789" s="523"/>
      <c r="X789" s="523"/>
      <c r="Y789" s="523"/>
      <c r="Z789" s="523"/>
    </row>
    <row r="790" spans="1:26" ht="12.75">
      <c r="A790" s="523"/>
      <c r="B790" s="523"/>
      <c r="C790" s="336"/>
      <c r="D790" s="336"/>
      <c r="E790" s="337"/>
      <c r="F790" s="336"/>
      <c r="G790" s="523"/>
      <c r="H790" s="335"/>
      <c r="I790" s="336"/>
      <c r="J790" s="336"/>
      <c r="K790" s="336"/>
      <c r="L790" s="336"/>
      <c r="M790" s="523"/>
      <c r="N790" s="523"/>
      <c r="O790" s="523"/>
      <c r="P790" s="523"/>
      <c r="Q790" s="523"/>
      <c r="R790" s="523"/>
      <c r="S790" s="523"/>
      <c r="T790" s="523"/>
      <c r="U790" s="523"/>
      <c r="V790" s="523"/>
      <c r="W790" s="523"/>
      <c r="X790" s="523"/>
      <c r="Y790" s="523"/>
      <c r="Z790" s="523"/>
    </row>
    <row r="791" spans="1:26" ht="12.75">
      <c r="A791" s="523"/>
      <c r="B791" s="523"/>
      <c r="C791" s="336"/>
      <c r="D791" s="336"/>
      <c r="E791" s="337"/>
      <c r="F791" s="336"/>
      <c r="G791" s="523"/>
      <c r="H791" s="335"/>
      <c r="I791" s="336"/>
      <c r="J791" s="336"/>
      <c r="K791" s="336"/>
      <c r="L791" s="336"/>
      <c r="M791" s="523"/>
      <c r="N791" s="523"/>
      <c r="O791" s="523"/>
      <c r="P791" s="523"/>
      <c r="Q791" s="523"/>
      <c r="R791" s="523"/>
      <c r="S791" s="523"/>
      <c r="T791" s="523"/>
      <c r="U791" s="523"/>
      <c r="V791" s="523"/>
      <c r="W791" s="523"/>
      <c r="X791" s="523"/>
      <c r="Y791" s="523"/>
      <c r="Z791" s="523"/>
    </row>
    <row r="792" spans="1:26" ht="12.75">
      <c r="A792" s="523"/>
      <c r="B792" s="523"/>
      <c r="C792" s="336"/>
      <c r="D792" s="336"/>
      <c r="E792" s="337"/>
      <c r="F792" s="336"/>
      <c r="G792" s="523"/>
      <c r="H792" s="335"/>
      <c r="I792" s="336"/>
      <c r="J792" s="336"/>
      <c r="K792" s="336"/>
      <c r="L792" s="336"/>
      <c r="M792" s="523"/>
      <c r="N792" s="523"/>
      <c r="O792" s="523"/>
      <c r="P792" s="523"/>
      <c r="Q792" s="523"/>
      <c r="R792" s="523"/>
      <c r="S792" s="523"/>
      <c r="T792" s="523"/>
      <c r="U792" s="523"/>
      <c r="V792" s="523"/>
      <c r="W792" s="523"/>
      <c r="X792" s="523"/>
      <c r="Y792" s="523"/>
      <c r="Z792" s="523"/>
    </row>
    <row r="793" spans="1:26" ht="12.75">
      <c r="A793" s="523"/>
      <c r="B793" s="523"/>
      <c r="C793" s="336"/>
      <c r="D793" s="336"/>
      <c r="E793" s="337"/>
      <c r="F793" s="336"/>
      <c r="G793" s="523"/>
      <c r="H793" s="335"/>
      <c r="I793" s="336"/>
      <c r="J793" s="336"/>
      <c r="K793" s="336"/>
      <c r="L793" s="336"/>
      <c r="M793" s="523"/>
      <c r="N793" s="523"/>
      <c r="O793" s="523"/>
      <c r="P793" s="523"/>
      <c r="Q793" s="523"/>
      <c r="R793" s="523"/>
      <c r="S793" s="523"/>
      <c r="T793" s="523"/>
      <c r="U793" s="523"/>
      <c r="V793" s="523"/>
      <c r="W793" s="523"/>
      <c r="X793" s="523"/>
      <c r="Y793" s="523"/>
      <c r="Z793" s="523"/>
    </row>
    <row r="794" spans="1:26" ht="12.75">
      <c r="A794" s="523"/>
      <c r="B794" s="523"/>
      <c r="C794" s="336"/>
      <c r="D794" s="336"/>
      <c r="E794" s="337"/>
      <c r="F794" s="336"/>
      <c r="G794" s="523"/>
      <c r="H794" s="335"/>
      <c r="I794" s="336"/>
      <c r="J794" s="336"/>
      <c r="K794" s="336"/>
      <c r="L794" s="336"/>
      <c r="M794" s="523"/>
      <c r="N794" s="523"/>
      <c r="O794" s="523"/>
      <c r="P794" s="523"/>
      <c r="Q794" s="523"/>
      <c r="R794" s="523"/>
      <c r="S794" s="523"/>
      <c r="T794" s="523"/>
      <c r="U794" s="523"/>
      <c r="V794" s="523"/>
      <c r="W794" s="523"/>
      <c r="X794" s="523"/>
      <c r="Y794" s="523"/>
      <c r="Z794" s="523"/>
    </row>
    <row r="795" spans="1:26" ht="12.75">
      <c r="A795" s="523"/>
      <c r="B795" s="523"/>
      <c r="C795" s="336"/>
      <c r="D795" s="336"/>
      <c r="E795" s="337"/>
      <c r="F795" s="336"/>
      <c r="G795" s="523"/>
      <c r="H795" s="335"/>
      <c r="I795" s="336"/>
      <c r="J795" s="336"/>
      <c r="K795" s="336"/>
      <c r="L795" s="336"/>
      <c r="M795" s="523"/>
      <c r="N795" s="523"/>
      <c r="O795" s="523"/>
      <c r="P795" s="523"/>
      <c r="Q795" s="523"/>
      <c r="R795" s="523"/>
      <c r="S795" s="523"/>
      <c r="T795" s="523"/>
      <c r="U795" s="523"/>
      <c r="V795" s="523"/>
      <c r="W795" s="523"/>
      <c r="X795" s="523"/>
      <c r="Y795" s="523"/>
      <c r="Z795" s="523"/>
    </row>
    <row r="796" spans="1:26" ht="12.75">
      <c r="A796" s="523"/>
      <c r="B796" s="523"/>
      <c r="C796" s="336"/>
      <c r="D796" s="336"/>
      <c r="E796" s="337"/>
      <c r="F796" s="336"/>
      <c r="G796" s="523"/>
      <c r="H796" s="335"/>
      <c r="I796" s="336"/>
      <c r="J796" s="336"/>
      <c r="K796" s="336"/>
      <c r="L796" s="336"/>
      <c r="M796" s="523"/>
      <c r="N796" s="523"/>
      <c r="O796" s="523"/>
      <c r="P796" s="523"/>
      <c r="Q796" s="523"/>
      <c r="R796" s="523"/>
      <c r="S796" s="523"/>
      <c r="T796" s="523"/>
      <c r="U796" s="523"/>
      <c r="V796" s="523"/>
      <c r="W796" s="523"/>
      <c r="X796" s="523"/>
      <c r="Y796" s="523"/>
      <c r="Z796" s="523"/>
    </row>
    <row r="797" spans="1:26" ht="12.75">
      <c r="A797" s="523"/>
      <c r="B797" s="523"/>
      <c r="C797" s="336"/>
      <c r="D797" s="336"/>
      <c r="E797" s="337"/>
      <c r="F797" s="336"/>
      <c r="G797" s="523"/>
      <c r="H797" s="335"/>
      <c r="I797" s="336"/>
      <c r="J797" s="336"/>
      <c r="K797" s="336"/>
      <c r="L797" s="336"/>
      <c r="M797" s="523"/>
      <c r="N797" s="523"/>
      <c r="O797" s="523"/>
      <c r="P797" s="523"/>
      <c r="Q797" s="523"/>
      <c r="R797" s="523"/>
      <c r="S797" s="523"/>
      <c r="T797" s="523"/>
      <c r="U797" s="523"/>
      <c r="V797" s="523"/>
      <c r="W797" s="523"/>
      <c r="X797" s="523"/>
      <c r="Y797" s="523"/>
      <c r="Z797" s="523"/>
    </row>
    <row r="798" spans="1:26" ht="12.75">
      <c r="A798" s="523"/>
      <c r="B798" s="523"/>
      <c r="C798" s="336"/>
      <c r="D798" s="336"/>
      <c r="E798" s="337"/>
      <c r="F798" s="336"/>
      <c r="G798" s="523"/>
      <c r="H798" s="335"/>
      <c r="I798" s="336"/>
      <c r="J798" s="336"/>
      <c r="K798" s="336"/>
      <c r="L798" s="336"/>
      <c r="M798" s="523"/>
      <c r="N798" s="523"/>
      <c r="O798" s="523"/>
      <c r="P798" s="523"/>
      <c r="Q798" s="523"/>
      <c r="R798" s="523"/>
      <c r="S798" s="523"/>
      <c r="T798" s="523"/>
      <c r="U798" s="523"/>
      <c r="V798" s="523"/>
      <c r="W798" s="523"/>
      <c r="X798" s="523"/>
      <c r="Y798" s="523"/>
      <c r="Z798" s="523"/>
    </row>
    <row r="799" spans="1:26" ht="12.75">
      <c r="A799" s="523"/>
      <c r="B799" s="523"/>
      <c r="C799" s="336"/>
      <c r="D799" s="336"/>
      <c r="E799" s="337"/>
      <c r="F799" s="336"/>
      <c r="G799" s="523"/>
      <c r="H799" s="335"/>
      <c r="I799" s="336"/>
      <c r="J799" s="336"/>
      <c r="K799" s="336"/>
      <c r="L799" s="336"/>
      <c r="M799" s="523"/>
      <c r="N799" s="523"/>
      <c r="O799" s="523"/>
      <c r="P799" s="523"/>
      <c r="Q799" s="523"/>
      <c r="R799" s="523"/>
      <c r="S799" s="523"/>
      <c r="T799" s="523"/>
      <c r="U799" s="523"/>
      <c r="V799" s="523"/>
      <c r="W799" s="523"/>
      <c r="X799" s="523"/>
      <c r="Y799" s="523"/>
      <c r="Z799" s="523"/>
    </row>
    <row r="800" spans="1:26" ht="12.75">
      <c r="A800" s="523"/>
      <c r="B800" s="523"/>
      <c r="C800" s="336"/>
      <c r="D800" s="336"/>
      <c r="E800" s="337"/>
      <c r="F800" s="336"/>
      <c r="G800" s="523"/>
      <c r="H800" s="335"/>
      <c r="I800" s="336"/>
      <c r="J800" s="336"/>
      <c r="K800" s="336"/>
      <c r="L800" s="336"/>
      <c r="M800" s="523"/>
      <c r="N800" s="523"/>
      <c r="O800" s="523"/>
      <c r="P800" s="523"/>
      <c r="Q800" s="523"/>
      <c r="R800" s="523"/>
      <c r="S800" s="523"/>
      <c r="T800" s="523"/>
      <c r="U800" s="523"/>
      <c r="V800" s="523"/>
      <c r="W800" s="523"/>
      <c r="X800" s="523"/>
      <c r="Y800" s="523"/>
      <c r="Z800" s="523"/>
    </row>
    <row r="801" spans="1:26" ht="12.75">
      <c r="A801" s="523"/>
      <c r="B801" s="523"/>
      <c r="C801" s="336"/>
      <c r="D801" s="336"/>
      <c r="E801" s="337"/>
      <c r="F801" s="336"/>
      <c r="G801" s="523"/>
      <c r="H801" s="335"/>
      <c r="I801" s="336"/>
      <c r="J801" s="336"/>
      <c r="K801" s="336"/>
      <c r="L801" s="336"/>
      <c r="M801" s="523"/>
      <c r="N801" s="523"/>
      <c r="O801" s="523"/>
      <c r="P801" s="523"/>
      <c r="Q801" s="523"/>
      <c r="R801" s="523"/>
      <c r="S801" s="523"/>
      <c r="T801" s="523"/>
      <c r="U801" s="523"/>
      <c r="V801" s="523"/>
      <c r="W801" s="523"/>
      <c r="X801" s="523"/>
      <c r="Y801" s="523"/>
      <c r="Z801" s="523"/>
    </row>
    <row r="802" spans="1:26" ht="12.75">
      <c r="A802" s="523"/>
      <c r="B802" s="523"/>
      <c r="C802" s="336"/>
      <c r="D802" s="336"/>
      <c r="E802" s="337"/>
      <c r="F802" s="336"/>
      <c r="G802" s="523"/>
      <c r="H802" s="335"/>
      <c r="I802" s="336"/>
      <c r="J802" s="336"/>
      <c r="K802" s="336"/>
      <c r="L802" s="336"/>
      <c r="M802" s="523"/>
      <c r="N802" s="523"/>
      <c r="O802" s="523"/>
      <c r="P802" s="523"/>
      <c r="Q802" s="523"/>
      <c r="R802" s="523"/>
      <c r="S802" s="523"/>
      <c r="T802" s="523"/>
      <c r="U802" s="523"/>
      <c r="V802" s="523"/>
      <c r="W802" s="523"/>
      <c r="X802" s="523"/>
      <c r="Y802" s="523"/>
      <c r="Z802" s="523"/>
    </row>
    <row r="803" spans="1:26" ht="12.75">
      <c r="A803" s="523"/>
      <c r="B803" s="523"/>
      <c r="C803" s="336"/>
      <c r="D803" s="336"/>
      <c r="E803" s="337"/>
      <c r="F803" s="336"/>
      <c r="G803" s="523"/>
      <c r="H803" s="335"/>
      <c r="I803" s="336"/>
      <c r="J803" s="336"/>
      <c r="K803" s="336"/>
      <c r="L803" s="336"/>
      <c r="M803" s="523"/>
      <c r="N803" s="523"/>
      <c r="O803" s="523"/>
      <c r="P803" s="523"/>
      <c r="Q803" s="523"/>
      <c r="R803" s="523"/>
      <c r="S803" s="523"/>
      <c r="T803" s="523"/>
      <c r="U803" s="523"/>
      <c r="V803" s="523"/>
      <c r="W803" s="523"/>
      <c r="X803" s="523"/>
      <c r="Y803" s="523"/>
      <c r="Z803" s="523"/>
    </row>
    <row r="804" spans="1:26" ht="12.75">
      <c r="A804" s="523"/>
      <c r="B804" s="523"/>
      <c r="C804" s="336"/>
      <c r="D804" s="336"/>
      <c r="E804" s="337"/>
      <c r="F804" s="336"/>
      <c r="G804" s="523"/>
      <c r="H804" s="335"/>
      <c r="I804" s="336"/>
      <c r="J804" s="336"/>
      <c r="K804" s="336"/>
      <c r="L804" s="336"/>
      <c r="M804" s="523"/>
      <c r="N804" s="523"/>
      <c r="O804" s="523"/>
      <c r="P804" s="523"/>
      <c r="Q804" s="523"/>
      <c r="R804" s="523"/>
      <c r="S804" s="523"/>
      <c r="T804" s="523"/>
      <c r="U804" s="523"/>
      <c r="V804" s="523"/>
      <c r="W804" s="523"/>
      <c r="X804" s="523"/>
      <c r="Y804" s="523"/>
      <c r="Z804" s="523"/>
    </row>
    <row r="805" spans="1:26" ht="12.75">
      <c r="A805" s="523"/>
      <c r="B805" s="523"/>
      <c r="C805" s="336"/>
      <c r="D805" s="336"/>
      <c r="E805" s="337"/>
      <c r="F805" s="336"/>
      <c r="G805" s="523"/>
      <c r="H805" s="335"/>
      <c r="I805" s="336"/>
      <c r="J805" s="336"/>
      <c r="K805" s="336"/>
      <c r="L805" s="336"/>
      <c r="M805" s="523"/>
      <c r="N805" s="523"/>
      <c r="O805" s="523"/>
      <c r="P805" s="523"/>
      <c r="Q805" s="523"/>
      <c r="R805" s="523"/>
      <c r="S805" s="523"/>
      <c r="T805" s="523"/>
      <c r="U805" s="523"/>
      <c r="V805" s="523"/>
      <c r="W805" s="523"/>
      <c r="X805" s="523"/>
      <c r="Y805" s="523"/>
      <c r="Z805" s="523"/>
    </row>
    <row r="806" spans="1:26" ht="12.75">
      <c r="A806" s="523"/>
      <c r="B806" s="523"/>
      <c r="C806" s="336"/>
      <c r="D806" s="336"/>
      <c r="E806" s="337"/>
      <c r="F806" s="336"/>
      <c r="G806" s="523"/>
      <c r="H806" s="335"/>
      <c r="I806" s="336"/>
      <c r="J806" s="336"/>
      <c r="K806" s="336"/>
      <c r="L806" s="336"/>
      <c r="M806" s="523"/>
      <c r="N806" s="523"/>
      <c r="O806" s="523"/>
      <c r="P806" s="523"/>
      <c r="Q806" s="523"/>
      <c r="R806" s="523"/>
      <c r="S806" s="523"/>
      <c r="T806" s="523"/>
      <c r="U806" s="523"/>
      <c r="V806" s="523"/>
      <c r="W806" s="523"/>
      <c r="X806" s="523"/>
      <c r="Y806" s="523"/>
      <c r="Z806" s="523"/>
    </row>
    <row r="807" spans="1:26" ht="12.75">
      <c r="A807" s="523"/>
      <c r="B807" s="523"/>
      <c r="C807" s="336"/>
      <c r="D807" s="336"/>
      <c r="E807" s="337"/>
      <c r="F807" s="336"/>
      <c r="G807" s="523"/>
      <c r="H807" s="335"/>
      <c r="I807" s="336"/>
      <c r="J807" s="336"/>
      <c r="K807" s="336"/>
      <c r="L807" s="336"/>
      <c r="M807" s="523"/>
      <c r="N807" s="523"/>
      <c r="O807" s="523"/>
      <c r="P807" s="523"/>
      <c r="Q807" s="523"/>
      <c r="R807" s="523"/>
      <c r="S807" s="523"/>
      <c r="T807" s="523"/>
      <c r="U807" s="523"/>
      <c r="V807" s="523"/>
      <c r="W807" s="523"/>
      <c r="X807" s="523"/>
      <c r="Y807" s="523"/>
      <c r="Z807" s="523"/>
    </row>
    <row r="808" spans="1:26" ht="12.75">
      <c r="A808" s="523"/>
      <c r="B808" s="523"/>
      <c r="C808" s="336"/>
      <c r="D808" s="336"/>
      <c r="E808" s="337"/>
      <c r="F808" s="336"/>
      <c r="G808" s="523"/>
      <c r="H808" s="335"/>
      <c r="I808" s="336"/>
      <c r="J808" s="336"/>
      <c r="K808" s="336"/>
      <c r="L808" s="336"/>
      <c r="M808" s="523"/>
      <c r="N808" s="523"/>
      <c r="O808" s="523"/>
      <c r="P808" s="523"/>
      <c r="Q808" s="523"/>
      <c r="R808" s="523"/>
      <c r="S808" s="523"/>
      <c r="T808" s="523"/>
      <c r="U808" s="523"/>
      <c r="V808" s="523"/>
      <c r="W808" s="523"/>
      <c r="X808" s="523"/>
      <c r="Y808" s="523"/>
      <c r="Z808" s="523"/>
    </row>
    <row r="809" spans="1:26" ht="12.75">
      <c r="A809" s="523"/>
      <c r="B809" s="523"/>
      <c r="C809" s="336"/>
      <c r="D809" s="336"/>
      <c r="E809" s="337"/>
      <c r="F809" s="336"/>
      <c r="G809" s="523"/>
      <c r="H809" s="335"/>
      <c r="I809" s="336"/>
      <c r="J809" s="336"/>
      <c r="K809" s="336"/>
      <c r="L809" s="336"/>
      <c r="M809" s="523"/>
      <c r="N809" s="523"/>
      <c r="O809" s="523"/>
      <c r="P809" s="523"/>
      <c r="Q809" s="523"/>
      <c r="R809" s="523"/>
      <c r="S809" s="523"/>
      <c r="T809" s="523"/>
      <c r="U809" s="523"/>
      <c r="V809" s="523"/>
      <c r="W809" s="523"/>
      <c r="X809" s="523"/>
      <c r="Y809" s="523"/>
      <c r="Z809" s="523"/>
    </row>
    <row r="810" spans="1:26" ht="12.75">
      <c r="A810" s="523"/>
      <c r="B810" s="523"/>
      <c r="C810" s="336"/>
      <c r="D810" s="336"/>
      <c r="E810" s="337"/>
      <c r="F810" s="336"/>
      <c r="G810" s="523"/>
      <c r="H810" s="335"/>
      <c r="I810" s="336"/>
      <c r="J810" s="336"/>
      <c r="K810" s="336"/>
      <c r="L810" s="336"/>
      <c r="M810" s="523"/>
      <c r="N810" s="523"/>
      <c r="O810" s="523"/>
      <c r="P810" s="523"/>
      <c r="Q810" s="523"/>
      <c r="R810" s="523"/>
      <c r="S810" s="523"/>
      <c r="T810" s="523"/>
      <c r="U810" s="523"/>
      <c r="V810" s="523"/>
      <c r="W810" s="523"/>
      <c r="X810" s="523"/>
      <c r="Y810" s="523"/>
      <c r="Z810" s="523"/>
    </row>
    <row r="811" spans="1:26" ht="12.75">
      <c r="A811" s="523"/>
      <c r="B811" s="523"/>
      <c r="C811" s="336"/>
      <c r="D811" s="336"/>
      <c r="E811" s="337"/>
      <c r="F811" s="336"/>
      <c r="G811" s="523"/>
      <c r="H811" s="335"/>
      <c r="I811" s="336"/>
      <c r="J811" s="336"/>
      <c r="K811" s="336"/>
      <c r="L811" s="336"/>
      <c r="M811" s="523"/>
      <c r="N811" s="523"/>
      <c r="O811" s="523"/>
      <c r="P811" s="523"/>
      <c r="Q811" s="523"/>
      <c r="R811" s="523"/>
      <c r="S811" s="523"/>
      <c r="T811" s="523"/>
      <c r="U811" s="523"/>
      <c r="V811" s="523"/>
      <c r="W811" s="523"/>
      <c r="X811" s="523"/>
      <c r="Y811" s="523"/>
      <c r="Z811" s="523"/>
    </row>
    <row r="812" spans="1:26" ht="12.75">
      <c r="A812" s="523"/>
      <c r="B812" s="523"/>
      <c r="C812" s="336"/>
      <c r="D812" s="336"/>
      <c r="E812" s="337"/>
      <c r="F812" s="336"/>
      <c r="G812" s="523"/>
      <c r="H812" s="335"/>
      <c r="I812" s="336"/>
      <c r="J812" s="336"/>
      <c r="K812" s="336"/>
      <c r="L812" s="336"/>
      <c r="M812" s="523"/>
      <c r="N812" s="523"/>
      <c r="O812" s="523"/>
      <c r="P812" s="523"/>
      <c r="Q812" s="523"/>
      <c r="R812" s="523"/>
      <c r="S812" s="523"/>
      <c r="T812" s="523"/>
      <c r="U812" s="523"/>
      <c r="V812" s="523"/>
      <c r="W812" s="523"/>
      <c r="X812" s="523"/>
      <c r="Y812" s="523"/>
      <c r="Z812" s="523"/>
    </row>
    <row r="813" spans="1:26" ht="12.75">
      <c r="A813" s="523"/>
      <c r="B813" s="523"/>
      <c r="C813" s="336"/>
      <c r="D813" s="336"/>
      <c r="E813" s="337"/>
      <c r="F813" s="336"/>
      <c r="G813" s="523"/>
      <c r="H813" s="335"/>
      <c r="I813" s="336"/>
      <c r="J813" s="336"/>
      <c r="K813" s="336"/>
      <c r="L813" s="336"/>
      <c r="M813" s="523"/>
      <c r="N813" s="523"/>
      <c r="O813" s="523"/>
      <c r="P813" s="523"/>
      <c r="Q813" s="523"/>
      <c r="R813" s="523"/>
      <c r="S813" s="523"/>
      <c r="T813" s="523"/>
      <c r="U813" s="523"/>
      <c r="V813" s="523"/>
      <c r="W813" s="523"/>
      <c r="X813" s="523"/>
      <c r="Y813" s="523"/>
      <c r="Z813" s="523"/>
    </row>
    <row r="814" spans="1:26" ht="12.75">
      <c r="A814" s="523"/>
      <c r="B814" s="523"/>
      <c r="C814" s="336"/>
      <c r="D814" s="336"/>
      <c r="E814" s="337"/>
      <c r="F814" s="336"/>
      <c r="G814" s="523"/>
      <c r="H814" s="335"/>
      <c r="I814" s="336"/>
      <c r="J814" s="336"/>
      <c r="K814" s="336"/>
      <c r="L814" s="336"/>
      <c r="M814" s="523"/>
      <c r="N814" s="523"/>
      <c r="O814" s="523"/>
      <c r="P814" s="523"/>
      <c r="Q814" s="523"/>
      <c r="R814" s="523"/>
      <c r="S814" s="523"/>
      <c r="T814" s="523"/>
      <c r="U814" s="523"/>
      <c r="V814" s="523"/>
      <c r="W814" s="523"/>
      <c r="X814" s="523"/>
      <c r="Y814" s="523"/>
      <c r="Z814" s="523"/>
    </row>
    <row r="815" spans="1:26" ht="12.75">
      <c r="A815" s="523"/>
      <c r="B815" s="523"/>
      <c r="C815" s="336"/>
      <c r="D815" s="336"/>
      <c r="E815" s="337"/>
      <c r="F815" s="336"/>
      <c r="G815" s="523"/>
      <c r="H815" s="335"/>
      <c r="I815" s="336"/>
      <c r="J815" s="336"/>
      <c r="K815" s="336"/>
      <c r="L815" s="336"/>
      <c r="M815" s="523"/>
      <c r="N815" s="523"/>
      <c r="O815" s="523"/>
      <c r="P815" s="523"/>
      <c r="Q815" s="523"/>
      <c r="R815" s="523"/>
      <c r="S815" s="523"/>
      <c r="T815" s="523"/>
      <c r="U815" s="523"/>
      <c r="V815" s="523"/>
      <c r="W815" s="523"/>
      <c r="X815" s="523"/>
      <c r="Y815" s="523"/>
      <c r="Z815" s="523"/>
    </row>
    <row r="816" spans="1:26" ht="12.75">
      <c r="A816" s="523"/>
      <c r="B816" s="523"/>
      <c r="C816" s="336"/>
      <c r="D816" s="336"/>
      <c r="E816" s="337"/>
      <c r="F816" s="336"/>
      <c r="G816" s="523"/>
      <c r="H816" s="335"/>
      <c r="I816" s="336"/>
      <c r="J816" s="336"/>
      <c r="K816" s="336"/>
      <c r="L816" s="336"/>
      <c r="M816" s="523"/>
      <c r="N816" s="523"/>
      <c r="O816" s="523"/>
      <c r="P816" s="523"/>
      <c r="Q816" s="523"/>
      <c r="R816" s="523"/>
      <c r="S816" s="523"/>
      <c r="T816" s="523"/>
      <c r="U816" s="523"/>
      <c r="V816" s="523"/>
      <c r="W816" s="523"/>
      <c r="X816" s="523"/>
      <c r="Y816" s="523"/>
      <c r="Z816" s="523"/>
    </row>
    <row r="817" spans="1:26" ht="12.75">
      <c r="A817" s="523"/>
      <c r="B817" s="523"/>
      <c r="C817" s="336"/>
      <c r="D817" s="336"/>
      <c r="E817" s="337"/>
      <c r="F817" s="336"/>
      <c r="G817" s="523"/>
      <c r="H817" s="335"/>
      <c r="I817" s="336"/>
      <c r="J817" s="336"/>
      <c r="K817" s="336"/>
      <c r="L817" s="336"/>
      <c r="M817" s="523"/>
      <c r="N817" s="523"/>
      <c r="O817" s="523"/>
      <c r="P817" s="523"/>
      <c r="Q817" s="523"/>
      <c r="R817" s="523"/>
      <c r="S817" s="523"/>
      <c r="T817" s="523"/>
      <c r="U817" s="523"/>
      <c r="V817" s="523"/>
      <c r="W817" s="523"/>
      <c r="X817" s="523"/>
      <c r="Y817" s="523"/>
      <c r="Z817" s="523"/>
    </row>
    <row r="818" spans="1:26" ht="12.75">
      <c r="A818" s="523"/>
      <c r="B818" s="523"/>
      <c r="C818" s="336"/>
      <c r="D818" s="336"/>
      <c r="E818" s="337"/>
      <c r="F818" s="336"/>
      <c r="G818" s="523"/>
      <c r="H818" s="335"/>
      <c r="I818" s="336"/>
      <c r="J818" s="336"/>
      <c r="K818" s="336"/>
      <c r="L818" s="336"/>
      <c r="M818" s="523"/>
      <c r="N818" s="523"/>
      <c r="O818" s="523"/>
      <c r="P818" s="523"/>
      <c r="Q818" s="523"/>
      <c r="R818" s="523"/>
      <c r="S818" s="523"/>
      <c r="T818" s="523"/>
      <c r="U818" s="523"/>
      <c r="V818" s="523"/>
      <c r="W818" s="523"/>
      <c r="X818" s="523"/>
      <c r="Y818" s="523"/>
      <c r="Z818" s="523"/>
    </row>
    <row r="819" spans="1:26" ht="12.75">
      <c r="A819" s="523"/>
      <c r="B819" s="523"/>
      <c r="C819" s="336"/>
      <c r="D819" s="336"/>
      <c r="E819" s="337"/>
      <c r="F819" s="336"/>
      <c r="G819" s="523"/>
      <c r="H819" s="335"/>
      <c r="I819" s="336"/>
      <c r="J819" s="336"/>
      <c r="K819" s="336"/>
      <c r="L819" s="336"/>
      <c r="M819" s="523"/>
      <c r="N819" s="523"/>
      <c r="O819" s="523"/>
      <c r="P819" s="523"/>
      <c r="Q819" s="523"/>
      <c r="R819" s="523"/>
      <c r="S819" s="523"/>
      <c r="T819" s="523"/>
      <c r="U819" s="523"/>
      <c r="V819" s="523"/>
      <c r="W819" s="523"/>
      <c r="X819" s="523"/>
      <c r="Y819" s="523"/>
      <c r="Z819" s="523"/>
    </row>
    <row r="820" spans="1:26" ht="12.75">
      <c r="A820" s="523"/>
      <c r="B820" s="523"/>
      <c r="C820" s="336"/>
      <c r="D820" s="336"/>
      <c r="E820" s="337"/>
      <c r="F820" s="336"/>
      <c r="G820" s="523"/>
      <c r="H820" s="335"/>
      <c r="I820" s="336"/>
      <c r="J820" s="336"/>
      <c r="K820" s="336"/>
      <c r="L820" s="336"/>
      <c r="M820" s="523"/>
      <c r="N820" s="523"/>
      <c r="O820" s="523"/>
      <c r="P820" s="523"/>
      <c r="Q820" s="523"/>
      <c r="R820" s="523"/>
      <c r="S820" s="523"/>
      <c r="T820" s="523"/>
      <c r="U820" s="523"/>
      <c r="V820" s="523"/>
      <c r="W820" s="523"/>
      <c r="X820" s="523"/>
      <c r="Y820" s="523"/>
      <c r="Z820" s="523"/>
    </row>
    <row r="821" spans="1:26" ht="12.75">
      <c r="A821" s="523"/>
      <c r="B821" s="523"/>
      <c r="C821" s="336"/>
      <c r="D821" s="336"/>
      <c r="E821" s="337"/>
      <c r="F821" s="336"/>
      <c r="G821" s="523"/>
      <c r="H821" s="335"/>
      <c r="I821" s="336"/>
      <c r="J821" s="336"/>
      <c r="K821" s="336"/>
      <c r="L821" s="336"/>
      <c r="M821" s="523"/>
      <c r="N821" s="523"/>
      <c r="O821" s="523"/>
      <c r="P821" s="523"/>
      <c r="Q821" s="523"/>
      <c r="R821" s="523"/>
      <c r="S821" s="523"/>
      <c r="T821" s="523"/>
      <c r="U821" s="523"/>
      <c r="V821" s="523"/>
      <c r="W821" s="523"/>
      <c r="X821" s="523"/>
      <c r="Y821" s="523"/>
      <c r="Z821" s="523"/>
    </row>
    <row r="822" spans="1:26" ht="12.75">
      <c r="A822" s="523"/>
      <c r="B822" s="523"/>
      <c r="C822" s="336"/>
      <c r="D822" s="336"/>
      <c r="E822" s="337"/>
      <c r="F822" s="336"/>
      <c r="G822" s="523"/>
      <c r="H822" s="335"/>
      <c r="I822" s="336"/>
      <c r="J822" s="336"/>
      <c r="K822" s="336"/>
      <c r="L822" s="336"/>
      <c r="M822" s="523"/>
      <c r="N822" s="523"/>
      <c r="O822" s="523"/>
      <c r="P822" s="523"/>
      <c r="Q822" s="523"/>
      <c r="R822" s="523"/>
      <c r="S822" s="523"/>
      <c r="T822" s="523"/>
      <c r="U822" s="523"/>
      <c r="V822" s="523"/>
      <c r="W822" s="523"/>
      <c r="X822" s="523"/>
      <c r="Y822" s="523"/>
      <c r="Z822" s="523"/>
    </row>
    <row r="823" spans="1:26" ht="12.75">
      <c r="A823" s="523"/>
      <c r="B823" s="523"/>
      <c r="C823" s="336"/>
      <c r="D823" s="336"/>
      <c r="E823" s="337"/>
      <c r="F823" s="336"/>
      <c r="G823" s="523"/>
      <c r="H823" s="335"/>
      <c r="I823" s="336"/>
      <c r="J823" s="336"/>
      <c r="K823" s="336"/>
      <c r="L823" s="336"/>
      <c r="M823" s="523"/>
      <c r="N823" s="523"/>
      <c r="O823" s="523"/>
      <c r="P823" s="523"/>
      <c r="Q823" s="523"/>
      <c r="R823" s="523"/>
      <c r="S823" s="523"/>
      <c r="T823" s="523"/>
      <c r="U823" s="523"/>
      <c r="V823" s="523"/>
      <c r="W823" s="523"/>
      <c r="X823" s="523"/>
      <c r="Y823" s="523"/>
      <c r="Z823" s="523"/>
    </row>
    <row r="824" spans="1:26" ht="12.75">
      <c r="A824" s="523"/>
      <c r="B824" s="523"/>
      <c r="C824" s="336"/>
      <c r="D824" s="336"/>
      <c r="E824" s="337"/>
      <c r="F824" s="336"/>
      <c r="G824" s="523"/>
      <c r="H824" s="335"/>
      <c r="I824" s="336"/>
      <c r="J824" s="336"/>
      <c r="K824" s="336"/>
      <c r="L824" s="336"/>
      <c r="M824" s="523"/>
      <c r="N824" s="523"/>
      <c r="O824" s="523"/>
      <c r="P824" s="523"/>
      <c r="Q824" s="523"/>
      <c r="R824" s="523"/>
      <c r="S824" s="523"/>
      <c r="T824" s="523"/>
      <c r="U824" s="523"/>
      <c r="V824" s="523"/>
      <c r="W824" s="523"/>
      <c r="X824" s="523"/>
      <c r="Y824" s="523"/>
      <c r="Z824" s="523"/>
    </row>
    <row r="825" spans="1:26" ht="12.75">
      <c r="A825" s="523"/>
      <c r="B825" s="523"/>
      <c r="C825" s="336"/>
      <c r="D825" s="336"/>
      <c r="E825" s="337"/>
      <c r="F825" s="336"/>
      <c r="G825" s="523"/>
      <c r="H825" s="335"/>
      <c r="I825" s="336"/>
      <c r="J825" s="336"/>
      <c r="K825" s="336"/>
      <c r="L825" s="336"/>
      <c r="M825" s="523"/>
      <c r="N825" s="523"/>
      <c r="O825" s="523"/>
      <c r="P825" s="523"/>
      <c r="Q825" s="523"/>
      <c r="R825" s="523"/>
      <c r="S825" s="523"/>
      <c r="T825" s="523"/>
      <c r="U825" s="523"/>
      <c r="V825" s="523"/>
      <c r="W825" s="523"/>
      <c r="X825" s="523"/>
      <c r="Y825" s="523"/>
      <c r="Z825" s="523"/>
    </row>
    <row r="826" spans="1:26" ht="12.75">
      <c r="A826" s="523"/>
      <c r="B826" s="523"/>
      <c r="C826" s="336"/>
      <c r="D826" s="336"/>
      <c r="E826" s="337"/>
      <c r="F826" s="336"/>
      <c r="G826" s="523"/>
      <c r="H826" s="335"/>
      <c r="I826" s="336"/>
      <c r="J826" s="336"/>
      <c r="K826" s="336"/>
      <c r="L826" s="336"/>
      <c r="M826" s="523"/>
      <c r="N826" s="523"/>
      <c r="O826" s="523"/>
      <c r="P826" s="523"/>
      <c r="Q826" s="523"/>
      <c r="R826" s="523"/>
      <c r="S826" s="523"/>
      <c r="T826" s="523"/>
      <c r="U826" s="523"/>
      <c r="V826" s="523"/>
      <c r="W826" s="523"/>
      <c r="X826" s="523"/>
      <c r="Y826" s="523"/>
      <c r="Z826" s="523"/>
    </row>
    <row r="827" spans="1:26" ht="12.75">
      <c r="A827" s="523"/>
      <c r="B827" s="523"/>
      <c r="C827" s="336"/>
      <c r="D827" s="336"/>
      <c r="E827" s="337"/>
      <c r="F827" s="336"/>
      <c r="G827" s="523"/>
      <c r="H827" s="335"/>
      <c r="I827" s="336"/>
      <c r="J827" s="336"/>
      <c r="K827" s="336"/>
      <c r="L827" s="336"/>
      <c r="M827" s="523"/>
      <c r="N827" s="523"/>
      <c r="O827" s="523"/>
      <c r="P827" s="523"/>
      <c r="Q827" s="523"/>
      <c r="R827" s="523"/>
      <c r="S827" s="523"/>
      <c r="T827" s="523"/>
      <c r="U827" s="523"/>
      <c r="V827" s="523"/>
      <c r="W827" s="523"/>
      <c r="X827" s="523"/>
      <c r="Y827" s="523"/>
      <c r="Z827" s="523"/>
    </row>
    <row r="828" spans="1:26" ht="12.75">
      <c r="A828" s="523"/>
      <c r="B828" s="523"/>
      <c r="C828" s="336"/>
      <c r="D828" s="336"/>
      <c r="E828" s="337"/>
      <c r="F828" s="336"/>
      <c r="G828" s="523"/>
      <c r="H828" s="335"/>
      <c r="I828" s="336"/>
      <c r="J828" s="336"/>
      <c r="K828" s="336"/>
      <c r="L828" s="336"/>
      <c r="M828" s="523"/>
      <c r="N828" s="523"/>
      <c r="O828" s="523"/>
      <c r="P828" s="523"/>
      <c r="Q828" s="523"/>
      <c r="R828" s="523"/>
      <c r="S828" s="523"/>
      <c r="T828" s="523"/>
      <c r="U828" s="523"/>
      <c r="V828" s="523"/>
      <c r="W828" s="523"/>
      <c r="X828" s="523"/>
      <c r="Y828" s="523"/>
      <c r="Z828" s="523"/>
    </row>
    <row r="829" spans="1:26" ht="12.75">
      <c r="A829" s="523"/>
      <c r="B829" s="523"/>
      <c r="C829" s="336"/>
      <c r="D829" s="336"/>
      <c r="E829" s="337"/>
      <c r="F829" s="336"/>
      <c r="G829" s="523"/>
      <c r="H829" s="335"/>
      <c r="I829" s="336"/>
      <c r="J829" s="336"/>
      <c r="K829" s="336"/>
      <c r="L829" s="336"/>
      <c r="M829" s="523"/>
      <c r="N829" s="523"/>
      <c r="O829" s="523"/>
      <c r="P829" s="523"/>
      <c r="Q829" s="523"/>
      <c r="R829" s="523"/>
      <c r="S829" s="523"/>
      <c r="T829" s="523"/>
      <c r="U829" s="523"/>
      <c r="V829" s="523"/>
      <c r="W829" s="523"/>
      <c r="X829" s="523"/>
      <c r="Y829" s="523"/>
      <c r="Z829" s="523"/>
    </row>
    <row r="830" spans="1:26" ht="12.75">
      <c r="A830" s="523"/>
      <c r="B830" s="523"/>
      <c r="C830" s="336"/>
      <c r="D830" s="336"/>
      <c r="E830" s="337"/>
      <c r="F830" s="336"/>
      <c r="G830" s="523"/>
      <c r="H830" s="335"/>
      <c r="I830" s="336"/>
      <c r="J830" s="336"/>
      <c r="K830" s="336"/>
      <c r="L830" s="336"/>
      <c r="M830" s="523"/>
      <c r="N830" s="523"/>
      <c r="O830" s="523"/>
      <c r="P830" s="523"/>
      <c r="Q830" s="523"/>
      <c r="R830" s="523"/>
      <c r="S830" s="523"/>
      <c r="T830" s="523"/>
      <c r="U830" s="523"/>
      <c r="V830" s="523"/>
      <c r="W830" s="523"/>
      <c r="X830" s="523"/>
      <c r="Y830" s="523"/>
      <c r="Z830" s="523"/>
    </row>
    <row r="831" spans="1:26" ht="12.75">
      <c r="A831" s="523"/>
      <c r="B831" s="523"/>
      <c r="C831" s="336"/>
      <c r="D831" s="336"/>
      <c r="E831" s="337"/>
      <c r="F831" s="336"/>
      <c r="G831" s="523"/>
      <c r="H831" s="335"/>
      <c r="I831" s="336"/>
      <c r="J831" s="336"/>
      <c r="K831" s="336"/>
      <c r="L831" s="336"/>
      <c r="M831" s="523"/>
      <c r="N831" s="523"/>
      <c r="O831" s="523"/>
      <c r="P831" s="523"/>
      <c r="Q831" s="523"/>
      <c r="R831" s="523"/>
      <c r="S831" s="523"/>
      <c r="T831" s="523"/>
      <c r="U831" s="523"/>
      <c r="V831" s="523"/>
      <c r="W831" s="523"/>
      <c r="X831" s="523"/>
      <c r="Y831" s="523"/>
      <c r="Z831" s="523"/>
    </row>
    <row r="832" spans="1:26" ht="12.75">
      <c r="A832" s="523"/>
      <c r="B832" s="523"/>
      <c r="C832" s="336"/>
      <c r="D832" s="336"/>
      <c r="E832" s="337"/>
      <c r="F832" s="336"/>
      <c r="G832" s="523"/>
      <c r="H832" s="335"/>
      <c r="I832" s="336"/>
      <c r="J832" s="336"/>
      <c r="K832" s="336"/>
      <c r="L832" s="336"/>
      <c r="M832" s="523"/>
      <c r="N832" s="523"/>
      <c r="O832" s="523"/>
      <c r="P832" s="523"/>
      <c r="Q832" s="523"/>
      <c r="R832" s="523"/>
      <c r="S832" s="523"/>
      <c r="T832" s="523"/>
      <c r="U832" s="523"/>
      <c r="V832" s="523"/>
      <c r="W832" s="523"/>
      <c r="X832" s="523"/>
      <c r="Y832" s="523"/>
      <c r="Z832" s="523"/>
    </row>
    <row r="833" spans="1:26" ht="12.75">
      <c r="A833" s="523"/>
      <c r="B833" s="523"/>
      <c r="C833" s="336"/>
      <c r="D833" s="336"/>
      <c r="E833" s="337"/>
      <c r="F833" s="336"/>
      <c r="G833" s="523"/>
      <c r="H833" s="335"/>
      <c r="I833" s="336"/>
      <c r="J833" s="336"/>
      <c r="K833" s="336"/>
      <c r="L833" s="336"/>
      <c r="M833" s="523"/>
      <c r="N833" s="523"/>
      <c r="O833" s="523"/>
      <c r="P833" s="523"/>
      <c r="Q833" s="523"/>
      <c r="R833" s="523"/>
      <c r="S833" s="523"/>
      <c r="T833" s="523"/>
      <c r="U833" s="523"/>
      <c r="V833" s="523"/>
      <c r="W833" s="523"/>
      <c r="X833" s="523"/>
      <c r="Y833" s="523"/>
      <c r="Z833" s="523"/>
    </row>
    <row r="834" spans="1:26" ht="12.75">
      <c r="A834" s="523"/>
      <c r="B834" s="523"/>
      <c r="C834" s="336"/>
      <c r="D834" s="336"/>
      <c r="E834" s="337"/>
      <c r="F834" s="336"/>
      <c r="G834" s="523"/>
      <c r="H834" s="335"/>
      <c r="I834" s="336"/>
      <c r="J834" s="336"/>
      <c r="K834" s="336"/>
      <c r="L834" s="336"/>
      <c r="M834" s="523"/>
      <c r="N834" s="523"/>
      <c r="O834" s="523"/>
      <c r="P834" s="523"/>
      <c r="Q834" s="523"/>
      <c r="R834" s="523"/>
      <c r="S834" s="523"/>
      <c r="T834" s="523"/>
      <c r="U834" s="523"/>
      <c r="V834" s="523"/>
      <c r="W834" s="523"/>
      <c r="X834" s="523"/>
      <c r="Y834" s="523"/>
      <c r="Z834" s="523"/>
    </row>
    <row r="835" spans="1:26" ht="12.75">
      <c r="A835" s="523"/>
      <c r="B835" s="523"/>
      <c r="C835" s="336"/>
      <c r="D835" s="336"/>
      <c r="E835" s="337"/>
      <c r="F835" s="336"/>
      <c r="G835" s="523"/>
      <c r="H835" s="335"/>
      <c r="I835" s="336"/>
      <c r="J835" s="336"/>
      <c r="K835" s="336"/>
      <c r="L835" s="336"/>
      <c r="M835" s="523"/>
      <c r="N835" s="523"/>
      <c r="O835" s="523"/>
      <c r="P835" s="523"/>
      <c r="Q835" s="523"/>
      <c r="R835" s="523"/>
      <c r="S835" s="523"/>
      <c r="T835" s="523"/>
      <c r="U835" s="523"/>
      <c r="V835" s="523"/>
      <c r="W835" s="523"/>
      <c r="X835" s="523"/>
      <c r="Y835" s="523"/>
      <c r="Z835" s="523"/>
    </row>
    <row r="836" spans="1:26" ht="12.75">
      <c r="A836" s="523"/>
      <c r="B836" s="523"/>
      <c r="C836" s="336"/>
      <c r="D836" s="336"/>
      <c r="E836" s="337"/>
      <c r="F836" s="336"/>
      <c r="G836" s="523"/>
      <c r="H836" s="335"/>
      <c r="I836" s="336"/>
      <c r="J836" s="336"/>
      <c r="K836" s="336"/>
      <c r="L836" s="336"/>
      <c r="M836" s="523"/>
      <c r="N836" s="523"/>
      <c r="O836" s="523"/>
      <c r="P836" s="523"/>
      <c r="Q836" s="523"/>
      <c r="R836" s="523"/>
      <c r="S836" s="523"/>
      <c r="T836" s="523"/>
      <c r="U836" s="523"/>
      <c r="V836" s="523"/>
      <c r="W836" s="523"/>
      <c r="X836" s="523"/>
      <c r="Y836" s="523"/>
      <c r="Z836" s="523"/>
    </row>
    <row r="837" spans="1:26" ht="12.75">
      <c r="A837" s="523"/>
      <c r="B837" s="523"/>
      <c r="C837" s="336"/>
      <c r="D837" s="336"/>
      <c r="E837" s="337"/>
      <c r="F837" s="336"/>
      <c r="G837" s="523"/>
      <c r="H837" s="335"/>
      <c r="I837" s="336"/>
      <c r="J837" s="336"/>
      <c r="K837" s="336"/>
      <c r="L837" s="336"/>
      <c r="M837" s="523"/>
      <c r="N837" s="523"/>
      <c r="O837" s="523"/>
      <c r="P837" s="523"/>
      <c r="Q837" s="523"/>
      <c r="R837" s="523"/>
      <c r="S837" s="523"/>
      <c r="T837" s="523"/>
      <c r="U837" s="523"/>
      <c r="V837" s="523"/>
      <c r="W837" s="523"/>
      <c r="X837" s="523"/>
      <c r="Y837" s="523"/>
      <c r="Z837" s="523"/>
    </row>
    <row r="838" spans="1:26" ht="12.75">
      <c r="A838" s="523"/>
      <c r="B838" s="523"/>
      <c r="C838" s="336"/>
      <c r="D838" s="336"/>
      <c r="E838" s="337"/>
      <c r="F838" s="336"/>
      <c r="G838" s="523"/>
      <c r="H838" s="335"/>
      <c r="I838" s="336"/>
      <c r="J838" s="336"/>
      <c r="K838" s="336"/>
      <c r="L838" s="336"/>
      <c r="M838" s="523"/>
      <c r="N838" s="523"/>
      <c r="O838" s="523"/>
      <c r="P838" s="523"/>
      <c r="Q838" s="523"/>
      <c r="R838" s="523"/>
      <c r="S838" s="523"/>
      <c r="T838" s="523"/>
      <c r="U838" s="523"/>
      <c r="V838" s="523"/>
      <c r="W838" s="523"/>
      <c r="X838" s="523"/>
      <c r="Y838" s="523"/>
      <c r="Z838" s="523"/>
    </row>
    <row r="839" spans="1:26" ht="12.75">
      <c r="A839" s="523"/>
      <c r="B839" s="523"/>
      <c r="C839" s="336"/>
      <c r="D839" s="336"/>
      <c r="E839" s="337"/>
      <c r="F839" s="336"/>
      <c r="G839" s="523"/>
      <c r="H839" s="335"/>
      <c r="I839" s="336"/>
      <c r="J839" s="336"/>
      <c r="K839" s="336"/>
      <c r="L839" s="336"/>
      <c r="M839" s="523"/>
      <c r="N839" s="523"/>
      <c r="O839" s="523"/>
      <c r="P839" s="523"/>
      <c r="Q839" s="523"/>
      <c r="R839" s="523"/>
      <c r="S839" s="523"/>
      <c r="T839" s="523"/>
      <c r="U839" s="523"/>
      <c r="V839" s="523"/>
      <c r="W839" s="523"/>
      <c r="X839" s="523"/>
      <c r="Y839" s="523"/>
      <c r="Z839" s="523"/>
    </row>
    <row r="840" spans="1:26" ht="12.75">
      <c r="A840" s="523"/>
      <c r="B840" s="523"/>
      <c r="C840" s="336"/>
      <c r="D840" s="336"/>
      <c r="E840" s="337"/>
      <c r="F840" s="336"/>
      <c r="G840" s="523"/>
      <c r="H840" s="335"/>
      <c r="I840" s="336"/>
      <c r="J840" s="336"/>
      <c r="K840" s="336"/>
      <c r="L840" s="336"/>
      <c r="M840" s="523"/>
      <c r="N840" s="523"/>
      <c r="O840" s="523"/>
      <c r="P840" s="523"/>
      <c r="Q840" s="523"/>
      <c r="R840" s="523"/>
      <c r="S840" s="523"/>
      <c r="T840" s="523"/>
      <c r="U840" s="523"/>
      <c r="V840" s="523"/>
      <c r="W840" s="523"/>
      <c r="X840" s="523"/>
      <c r="Y840" s="523"/>
      <c r="Z840" s="523"/>
    </row>
    <row r="841" spans="1:26" ht="12.75">
      <c r="A841" s="523"/>
      <c r="B841" s="523"/>
      <c r="C841" s="336"/>
      <c r="D841" s="336"/>
      <c r="E841" s="337"/>
      <c r="F841" s="336"/>
      <c r="G841" s="523"/>
      <c r="H841" s="335"/>
      <c r="I841" s="336"/>
      <c r="J841" s="336"/>
      <c r="K841" s="336"/>
      <c r="L841" s="336"/>
      <c r="M841" s="523"/>
      <c r="N841" s="523"/>
      <c r="O841" s="523"/>
      <c r="P841" s="523"/>
      <c r="Q841" s="523"/>
      <c r="R841" s="523"/>
      <c r="S841" s="523"/>
      <c r="T841" s="523"/>
      <c r="U841" s="523"/>
      <c r="V841" s="523"/>
      <c r="W841" s="523"/>
      <c r="X841" s="523"/>
      <c r="Y841" s="523"/>
      <c r="Z841" s="523"/>
    </row>
    <row r="842" spans="1:26" ht="12.75">
      <c r="A842" s="523"/>
      <c r="B842" s="523"/>
      <c r="C842" s="336"/>
      <c r="D842" s="336"/>
      <c r="E842" s="337"/>
      <c r="F842" s="336"/>
      <c r="G842" s="523"/>
      <c r="H842" s="335"/>
      <c r="I842" s="336"/>
      <c r="J842" s="336"/>
      <c r="K842" s="336"/>
      <c r="L842" s="336"/>
      <c r="M842" s="523"/>
      <c r="N842" s="523"/>
      <c r="O842" s="523"/>
      <c r="P842" s="523"/>
      <c r="Q842" s="523"/>
      <c r="R842" s="523"/>
      <c r="S842" s="523"/>
      <c r="T842" s="523"/>
      <c r="U842" s="523"/>
      <c r="V842" s="523"/>
      <c r="W842" s="523"/>
      <c r="X842" s="523"/>
      <c r="Y842" s="523"/>
      <c r="Z842" s="523"/>
    </row>
    <row r="843" spans="1:26" ht="12.75">
      <c r="A843" s="523"/>
      <c r="B843" s="523"/>
      <c r="C843" s="336"/>
      <c r="D843" s="336"/>
      <c r="E843" s="337"/>
      <c r="F843" s="336"/>
      <c r="G843" s="523"/>
      <c r="H843" s="335"/>
      <c r="I843" s="336"/>
      <c r="J843" s="336"/>
      <c r="K843" s="336"/>
      <c r="L843" s="336"/>
      <c r="M843" s="523"/>
      <c r="N843" s="523"/>
      <c r="O843" s="523"/>
      <c r="P843" s="523"/>
      <c r="Q843" s="523"/>
      <c r="R843" s="523"/>
      <c r="S843" s="523"/>
      <c r="T843" s="523"/>
      <c r="U843" s="523"/>
      <c r="V843" s="523"/>
      <c r="W843" s="523"/>
      <c r="X843" s="523"/>
      <c r="Y843" s="523"/>
      <c r="Z843" s="523"/>
    </row>
    <row r="844" spans="1:26" ht="12.75">
      <c r="A844" s="523"/>
      <c r="B844" s="523"/>
      <c r="C844" s="336"/>
      <c r="D844" s="336"/>
      <c r="E844" s="337"/>
      <c r="F844" s="336"/>
      <c r="G844" s="523"/>
      <c r="H844" s="335"/>
      <c r="I844" s="336"/>
      <c r="J844" s="336"/>
      <c r="K844" s="336"/>
      <c r="L844" s="336"/>
      <c r="M844" s="523"/>
      <c r="N844" s="523"/>
      <c r="O844" s="523"/>
      <c r="P844" s="523"/>
      <c r="Q844" s="523"/>
      <c r="R844" s="523"/>
      <c r="S844" s="523"/>
      <c r="T844" s="523"/>
      <c r="U844" s="523"/>
      <c r="V844" s="523"/>
      <c r="W844" s="523"/>
      <c r="X844" s="523"/>
      <c r="Y844" s="523"/>
      <c r="Z844" s="523"/>
    </row>
    <row r="845" spans="1:26" ht="12.75">
      <c r="A845" s="523"/>
      <c r="B845" s="523"/>
      <c r="C845" s="336"/>
      <c r="D845" s="336"/>
      <c r="E845" s="337"/>
      <c r="F845" s="336"/>
      <c r="G845" s="523"/>
      <c r="H845" s="335"/>
      <c r="I845" s="336"/>
      <c r="J845" s="336"/>
      <c r="K845" s="336"/>
      <c r="L845" s="336"/>
      <c r="M845" s="523"/>
      <c r="N845" s="523"/>
      <c r="O845" s="523"/>
      <c r="P845" s="523"/>
      <c r="Q845" s="523"/>
      <c r="R845" s="523"/>
      <c r="S845" s="523"/>
      <c r="T845" s="523"/>
      <c r="U845" s="523"/>
      <c r="V845" s="523"/>
      <c r="W845" s="523"/>
      <c r="X845" s="523"/>
      <c r="Y845" s="523"/>
      <c r="Z845" s="523"/>
    </row>
    <row r="846" spans="1:26" ht="12.75">
      <c r="A846" s="523"/>
      <c r="B846" s="523"/>
      <c r="C846" s="336"/>
      <c r="D846" s="336"/>
      <c r="E846" s="337"/>
      <c r="F846" s="336"/>
      <c r="G846" s="523"/>
      <c r="H846" s="335"/>
      <c r="I846" s="336"/>
      <c r="J846" s="336"/>
      <c r="K846" s="336"/>
      <c r="L846" s="336"/>
      <c r="M846" s="523"/>
      <c r="N846" s="523"/>
      <c r="O846" s="523"/>
      <c r="P846" s="523"/>
      <c r="Q846" s="523"/>
      <c r="R846" s="523"/>
      <c r="S846" s="523"/>
      <c r="T846" s="523"/>
      <c r="U846" s="523"/>
      <c r="V846" s="523"/>
      <c r="W846" s="523"/>
      <c r="X846" s="523"/>
      <c r="Y846" s="523"/>
      <c r="Z846" s="523"/>
    </row>
    <row r="847" spans="1:26" ht="12.75">
      <c r="A847" s="523"/>
      <c r="B847" s="523"/>
      <c r="C847" s="336"/>
      <c r="D847" s="336"/>
      <c r="E847" s="337"/>
      <c r="F847" s="336"/>
      <c r="G847" s="523"/>
      <c r="H847" s="335"/>
      <c r="I847" s="336"/>
      <c r="J847" s="336"/>
      <c r="K847" s="336"/>
      <c r="L847" s="336"/>
      <c r="M847" s="523"/>
      <c r="N847" s="523"/>
      <c r="O847" s="523"/>
      <c r="P847" s="523"/>
      <c r="Q847" s="523"/>
      <c r="R847" s="523"/>
      <c r="S847" s="523"/>
      <c r="T847" s="523"/>
      <c r="U847" s="523"/>
      <c r="V847" s="523"/>
      <c r="W847" s="523"/>
      <c r="X847" s="523"/>
      <c r="Y847" s="523"/>
      <c r="Z847" s="523"/>
    </row>
    <row r="848" spans="1:26" ht="12.75">
      <c r="A848" s="523"/>
      <c r="B848" s="523"/>
      <c r="C848" s="336"/>
      <c r="D848" s="336"/>
      <c r="E848" s="337"/>
      <c r="F848" s="336"/>
      <c r="G848" s="523"/>
      <c r="H848" s="335"/>
      <c r="I848" s="336"/>
      <c r="J848" s="336"/>
      <c r="K848" s="336"/>
      <c r="L848" s="336"/>
      <c r="M848" s="523"/>
      <c r="N848" s="523"/>
      <c r="O848" s="523"/>
      <c r="P848" s="523"/>
      <c r="Q848" s="523"/>
      <c r="R848" s="523"/>
      <c r="S848" s="523"/>
      <c r="T848" s="523"/>
      <c r="U848" s="523"/>
      <c r="V848" s="523"/>
      <c r="W848" s="523"/>
      <c r="X848" s="523"/>
      <c r="Y848" s="523"/>
      <c r="Z848" s="523"/>
    </row>
    <row r="849" spans="1:26" ht="12.75">
      <c r="A849" s="523"/>
      <c r="B849" s="523"/>
      <c r="C849" s="336"/>
      <c r="D849" s="336"/>
      <c r="E849" s="337"/>
      <c r="F849" s="336"/>
      <c r="G849" s="523"/>
      <c r="H849" s="335"/>
      <c r="I849" s="336"/>
      <c r="J849" s="336"/>
      <c r="K849" s="336"/>
      <c r="L849" s="336"/>
      <c r="M849" s="523"/>
      <c r="N849" s="523"/>
      <c r="O849" s="523"/>
      <c r="P849" s="523"/>
      <c r="Q849" s="523"/>
      <c r="R849" s="523"/>
      <c r="S849" s="523"/>
      <c r="T849" s="523"/>
      <c r="U849" s="523"/>
      <c r="V849" s="523"/>
      <c r="W849" s="523"/>
      <c r="X849" s="523"/>
      <c r="Y849" s="523"/>
      <c r="Z849" s="523"/>
    </row>
    <row r="850" spans="1:26" ht="12.75">
      <c r="A850" s="523"/>
      <c r="B850" s="523"/>
      <c r="C850" s="336"/>
      <c r="D850" s="336"/>
      <c r="E850" s="337"/>
      <c r="F850" s="336"/>
      <c r="G850" s="523"/>
      <c r="H850" s="335"/>
      <c r="I850" s="336"/>
      <c r="J850" s="336"/>
      <c r="K850" s="336"/>
      <c r="L850" s="336"/>
      <c r="M850" s="523"/>
      <c r="N850" s="523"/>
      <c r="O850" s="523"/>
      <c r="P850" s="523"/>
      <c r="Q850" s="523"/>
      <c r="R850" s="523"/>
      <c r="S850" s="523"/>
      <c r="T850" s="523"/>
      <c r="U850" s="523"/>
      <c r="V850" s="523"/>
      <c r="W850" s="523"/>
      <c r="X850" s="523"/>
      <c r="Y850" s="523"/>
      <c r="Z850" s="523"/>
    </row>
    <row r="851" spans="1:26" ht="12.75">
      <c r="A851" s="523"/>
      <c r="B851" s="523"/>
      <c r="C851" s="336"/>
      <c r="D851" s="336"/>
      <c r="E851" s="337"/>
      <c r="F851" s="336"/>
      <c r="G851" s="523"/>
      <c r="H851" s="335"/>
      <c r="I851" s="336"/>
      <c r="J851" s="336"/>
      <c r="K851" s="336"/>
      <c r="L851" s="336"/>
      <c r="M851" s="523"/>
      <c r="N851" s="523"/>
      <c r="O851" s="523"/>
      <c r="P851" s="523"/>
      <c r="Q851" s="523"/>
      <c r="R851" s="523"/>
      <c r="S851" s="523"/>
      <c r="T851" s="523"/>
      <c r="U851" s="523"/>
      <c r="V851" s="523"/>
      <c r="W851" s="523"/>
      <c r="X851" s="523"/>
      <c r="Y851" s="523"/>
      <c r="Z851" s="523"/>
    </row>
    <row r="852" spans="1:26" ht="12.75">
      <c r="A852" s="523"/>
      <c r="B852" s="523"/>
      <c r="C852" s="336"/>
      <c r="D852" s="336"/>
      <c r="E852" s="337"/>
      <c r="F852" s="336"/>
      <c r="G852" s="523"/>
      <c r="H852" s="335"/>
      <c r="I852" s="336"/>
      <c r="J852" s="336"/>
      <c r="K852" s="336"/>
      <c r="L852" s="336"/>
      <c r="M852" s="523"/>
      <c r="N852" s="523"/>
      <c r="O852" s="523"/>
      <c r="P852" s="523"/>
      <c r="Q852" s="523"/>
      <c r="R852" s="523"/>
      <c r="S852" s="523"/>
      <c r="T852" s="523"/>
      <c r="U852" s="523"/>
      <c r="V852" s="523"/>
      <c r="W852" s="523"/>
      <c r="X852" s="523"/>
      <c r="Y852" s="523"/>
      <c r="Z852" s="523"/>
    </row>
    <row r="853" spans="1:26" ht="12.75">
      <c r="A853" s="523"/>
      <c r="B853" s="523"/>
      <c r="C853" s="336"/>
      <c r="D853" s="336"/>
      <c r="E853" s="337"/>
      <c r="F853" s="336"/>
      <c r="G853" s="523"/>
      <c r="H853" s="335"/>
      <c r="I853" s="336"/>
      <c r="J853" s="336"/>
      <c r="K853" s="336"/>
      <c r="L853" s="336"/>
      <c r="M853" s="523"/>
      <c r="N853" s="523"/>
      <c r="O853" s="523"/>
      <c r="P853" s="523"/>
      <c r="Q853" s="523"/>
      <c r="R853" s="523"/>
      <c r="S853" s="523"/>
      <c r="T853" s="523"/>
      <c r="U853" s="523"/>
      <c r="V853" s="523"/>
      <c r="W853" s="523"/>
      <c r="X853" s="523"/>
      <c r="Y853" s="523"/>
      <c r="Z853" s="523"/>
    </row>
    <row r="854" spans="1:26" ht="12.75">
      <c r="A854" s="523"/>
      <c r="B854" s="523"/>
      <c r="C854" s="336"/>
      <c r="D854" s="336"/>
      <c r="E854" s="337"/>
      <c r="F854" s="336"/>
      <c r="G854" s="523"/>
      <c r="H854" s="335"/>
      <c r="I854" s="336"/>
      <c r="J854" s="336"/>
      <c r="K854" s="336"/>
      <c r="L854" s="336"/>
      <c r="M854" s="523"/>
      <c r="N854" s="523"/>
      <c r="O854" s="523"/>
      <c r="P854" s="523"/>
      <c r="Q854" s="523"/>
      <c r="R854" s="523"/>
      <c r="S854" s="523"/>
      <c r="T854" s="523"/>
      <c r="U854" s="523"/>
      <c r="V854" s="523"/>
      <c r="W854" s="523"/>
      <c r="X854" s="523"/>
      <c r="Y854" s="523"/>
      <c r="Z854" s="523"/>
    </row>
  </sheetData>
  <mergeCells count="4">
    <mergeCell ref="H2:H3"/>
    <mergeCell ref="I2:I3"/>
    <mergeCell ref="J2:L2"/>
    <mergeCell ref="D52:D53"/>
  </mergeCells>
  <dataValidations count="2">
    <dataValidation type="list" allowBlank="1" showErrorMessage="1" sqref="C9" xr:uid="{00000000-0002-0000-1200-000000000000}">
      <formula1>"DEPARTMENT OF PUBLIC WORKS AND HIGHWAYS (DPWH)"</formula1>
    </dataValidation>
    <dataValidation type="list" allowBlank="1" showErrorMessage="1" sqref="F2:F238" xr:uid="{00000000-0002-0000-1200-000001000000}">
      <formula1>"For FBI,Ongoing FPIC/Validation,Ongoing reports preparation/evaluation,For compliance"</formula1>
    </dataValidation>
  </dataValidations>
  <printOptions horizontalCentered="1" gridLines="1"/>
  <pageMargins left="0.7" right="0.7" top="0.75" bottom="0.75" header="0" footer="0"/>
  <pageSetup paperSize="5" fitToHeight="0" pageOrder="overThenDown" orientation="landscape" cellComments="atEnd"/>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
  <sheetViews>
    <sheetView workbookViewId="0"/>
  </sheetViews>
  <sheetFormatPr defaultColWidth="12.5703125" defaultRowHeight="15" customHeight="1"/>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
  <sheetViews>
    <sheetView workbookViewId="0"/>
  </sheetViews>
  <sheetFormatPr defaultColWidth="12.5703125" defaultRowHeight="1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2022-07-08T03:53:25Z</dcterms:created>
  <dcterms:modified xsi:type="dcterms:W3CDTF">2026-02-26T00:40:29Z</dcterms:modified>
  <cp:category/>
  <cp:contentStatus/>
</cp:coreProperties>
</file>